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charts/chart8.xml" ContentType="application/vnd.openxmlformats-officedocument.drawingml.chart+xml"/>
  <Override PartName="/xl/charts/style8.xml" ContentType="application/vnd.ms-office.chartstyle+xml"/>
  <Override PartName="/xl/charts/colors8.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David\Desktop\Strength Development\Coachings\Templates\Version 4\5 Days ; 3 Exercises\"/>
    </mc:Choice>
  </mc:AlternateContent>
  <bookViews>
    <workbookView xWindow="0" yWindow="0" windowWidth="17256" windowHeight="5352" tabRatio="594" firstSheet="2" activeTab="11"/>
  </bookViews>
  <sheets>
    <sheet name="Training Plan" sheetId="7" r:id="rId1"/>
    <sheet name="Indications &amp; Informations" sheetId="33" r:id="rId2"/>
    <sheet name="Calculators" sheetId="1" r:id="rId3"/>
    <sheet name="Week 1" sheetId="14" r:id="rId4"/>
    <sheet name="Week 2" sheetId="17" r:id="rId5"/>
    <sheet name="Week 3" sheetId="18" r:id="rId6"/>
    <sheet name="Week 4" sheetId="19" r:id="rId7"/>
    <sheet name="Week 5" sheetId="34" r:id="rId8"/>
    <sheet name="Week 6" sheetId="35" r:id="rId9"/>
    <sheet name="Week 7" sheetId="37" r:id="rId10"/>
    <sheet name="Analysis" sheetId="16" r:id="rId11"/>
    <sheet name="Block Review" sheetId="31" r:id="rId12"/>
  </sheets>
  <calcPr calcId="152511" concurrentCalc="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L71" i="31" l="1"/>
  <c r="B97" i="18"/>
  <c r="C97" i="18"/>
  <c r="B95" i="18"/>
  <c r="K71" i="16"/>
  <c r="B37" i="18"/>
  <c r="C37" i="18"/>
  <c r="B35" i="18"/>
  <c r="K65" i="16"/>
  <c r="H37" i="18"/>
  <c r="I37" i="18"/>
  <c r="H35" i="18"/>
  <c r="K66" i="16"/>
  <c r="N37" i="18"/>
  <c r="O37" i="18"/>
  <c r="N35" i="18"/>
  <c r="K67" i="16"/>
  <c r="B67" i="18"/>
  <c r="C67" i="18"/>
  <c r="B65" i="18"/>
  <c r="K68" i="16"/>
  <c r="H67" i="18"/>
  <c r="I67" i="18"/>
  <c r="H65" i="18"/>
  <c r="K69" i="16"/>
  <c r="N67" i="18"/>
  <c r="O67" i="18"/>
  <c r="N65" i="18"/>
  <c r="K70" i="16"/>
  <c r="H97" i="18"/>
  <c r="I97" i="18"/>
  <c r="H95" i="18"/>
  <c r="K72" i="16"/>
  <c r="N97" i="18"/>
  <c r="O97" i="18"/>
  <c r="N95" i="18"/>
  <c r="K73" i="16"/>
  <c r="B127" i="18"/>
  <c r="C127" i="18"/>
  <c r="B125" i="18"/>
  <c r="K74" i="16"/>
  <c r="H127" i="18"/>
  <c r="I127" i="18"/>
  <c r="H125" i="18"/>
  <c r="K75" i="16"/>
  <c r="N127" i="18"/>
  <c r="O127" i="18"/>
  <c r="N125" i="18"/>
  <c r="K76" i="16"/>
  <c r="B157" i="18"/>
  <c r="C157" i="18"/>
  <c r="B155" i="18"/>
  <c r="K77" i="16"/>
  <c r="H157" i="18"/>
  <c r="I157" i="18"/>
  <c r="H155" i="18"/>
  <c r="K78" i="16"/>
  <c r="N157" i="18"/>
  <c r="O157" i="18"/>
  <c r="N155" i="18"/>
  <c r="K79" i="16"/>
  <c r="V65" i="16" a="1"/>
  <c r="V65" i="16"/>
  <c r="Z25" i="31"/>
  <c r="AK71" i="31"/>
  <c r="AL69" i="31"/>
  <c r="AL70" i="31"/>
  <c r="B118" i="16"/>
  <c r="B119" i="16"/>
  <c r="B120" i="16"/>
  <c r="B68" i="16"/>
  <c r="B69" i="16"/>
  <c r="B70" i="16"/>
  <c r="AP75" i="31"/>
  <c r="AP74" i="31"/>
  <c r="AP73" i="31"/>
  <c r="AP72" i="31"/>
  <c r="AP71" i="31"/>
  <c r="AP70" i="31"/>
  <c r="AP69" i="31"/>
  <c r="AN75" i="31"/>
  <c r="AN74" i="31"/>
  <c r="AN73" i="31"/>
  <c r="AN72" i="31"/>
  <c r="AN71" i="31"/>
  <c r="AN70" i="31"/>
  <c r="AN69" i="31"/>
  <c r="AL75" i="31"/>
  <c r="AL74" i="31"/>
  <c r="AL73" i="31"/>
  <c r="AL72" i="31"/>
  <c r="B15" i="16"/>
  <c r="B16" i="16"/>
  <c r="B17" i="16"/>
  <c r="B40" i="16"/>
  <c r="B41" i="16"/>
  <c r="B42" i="16"/>
  <c r="B65" i="16"/>
  <c r="B66" i="16"/>
  <c r="B67" i="16"/>
  <c r="B90" i="16"/>
  <c r="B91" i="16"/>
  <c r="B92" i="16"/>
  <c r="B115" i="16"/>
  <c r="B116" i="16"/>
  <c r="B117" i="16"/>
  <c r="U15" i="16"/>
  <c r="V176" i="16"/>
  <c r="V151" i="16"/>
  <c r="V126" i="16"/>
  <c r="V101" i="16"/>
  <c r="V76" i="16"/>
  <c r="V51" i="16"/>
  <c r="V26" i="16"/>
  <c r="V175" i="16"/>
  <c r="V150" i="16"/>
  <c r="V125" i="16"/>
  <c r="V100" i="16"/>
  <c r="V75" i="16"/>
  <c r="V50" i="16"/>
  <c r="V25" i="16"/>
  <c r="V174" i="16"/>
  <c r="V149" i="16"/>
  <c r="V124" i="16"/>
  <c r="V99" i="16"/>
  <c r="V74" i="16"/>
  <c r="V49" i="16"/>
  <c r="V24" i="16"/>
  <c r="V173" i="16"/>
  <c r="V148" i="16"/>
  <c r="V123" i="16"/>
  <c r="V98" i="16"/>
  <c r="R67" i="18"/>
  <c r="R63" i="18"/>
  <c r="V73" i="16"/>
  <c r="V48" i="16"/>
  <c r="V23" i="16"/>
  <c r="V172" i="16"/>
  <c r="V147" i="16"/>
  <c r="R37" i="34"/>
  <c r="R33" i="34"/>
  <c r="V122" i="16"/>
  <c r="R37" i="19"/>
  <c r="R33" i="19"/>
  <c r="V97" i="16"/>
  <c r="R37" i="18"/>
  <c r="R33" i="18"/>
  <c r="V72" i="16"/>
  <c r="R37" i="17"/>
  <c r="R33" i="17"/>
  <c r="V47" i="16"/>
  <c r="R37" i="14"/>
  <c r="R33" i="14"/>
  <c r="V22" i="16"/>
  <c r="AM58" i="31"/>
  <c r="AM63" i="31"/>
  <c r="M9" i="31"/>
  <c r="U17" i="16"/>
  <c r="B37" i="14"/>
  <c r="C37" i="14"/>
  <c r="B35" i="14"/>
  <c r="F23" i="14"/>
  <c r="E33" i="14"/>
  <c r="I15" i="16"/>
  <c r="H37" i="14"/>
  <c r="I37" i="14"/>
  <c r="H35" i="14"/>
  <c r="L23" i="14"/>
  <c r="K33" i="14"/>
  <c r="I16" i="16"/>
  <c r="N37" i="14"/>
  <c r="O37" i="14"/>
  <c r="N35" i="14"/>
  <c r="R23" i="14"/>
  <c r="P33" i="14"/>
  <c r="I17" i="16"/>
  <c r="S17" i="16"/>
  <c r="AL23" i="31"/>
  <c r="U42" i="16"/>
  <c r="B37" i="17"/>
  <c r="C37" i="17"/>
  <c r="B35" i="17"/>
  <c r="F23" i="17"/>
  <c r="E33" i="17"/>
  <c r="I40" i="16"/>
  <c r="H37" i="17"/>
  <c r="I37" i="17"/>
  <c r="H35" i="17"/>
  <c r="L23" i="17"/>
  <c r="K33" i="17"/>
  <c r="I41" i="16"/>
  <c r="N37" i="17"/>
  <c r="O37" i="17"/>
  <c r="N35" i="17"/>
  <c r="R23" i="17"/>
  <c r="P33" i="17"/>
  <c r="I42" i="16"/>
  <c r="S42" i="16"/>
  <c r="AL24" i="31"/>
  <c r="U67" i="16"/>
  <c r="F23" i="18"/>
  <c r="E33" i="18"/>
  <c r="I65" i="16"/>
  <c r="L23" i="18"/>
  <c r="K33" i="18"/>
  <c r="I66" i="16"/>
  <c r="R23" i="18"/>
  <c r="P33" i="18"/>
  <c r="I67" i="16"/>
  <c r="F53" i="18"/>
  <c r="E63" i="18"/>
  <c r="I68" i="16"/>
  <c r="S67" i="16"/>
  <c r="AL25" i="31"/>
  <c r="U92" i="16"/>
  <c r="B37" i="19"/>
  <c r="C37" i="19"/>
  <c r="B35" i="19"/>
  <c r="F23" i="19"/>
  <c r="E33" i="19"/>
  <c r="I90" i="16"/>
  <c r="H37" i="19"/>
  <c r="I37" i="19"/>
  <c r="H35" i="19"/>
  <c r="L23" i="19"/>
  <c r="K33" i="19"/>
  <c r="I91" i="16"/>
  <c r="N37" i="19"/>
  <c r="O37" i="19"/>
  <c r="N35" i="19"/>
  <c r="R23" i="19"/>
  <c r="P33" i="19"/>
  <c r="I92" i="16"/>
  <c r="S92" i="16"/>
  <c r="AL26" i="31"/>
  <c r="U117" i="16"/>
  <c r="B37" i="34"/>
  <c r="C37" i="34"/>
  <c r="B35" i="34"/>
  <c r="F23" i="34"/>
  <c r="E33" i="34"/>
  <c r="I115" i="16"/>
  <c r="H37" i="34"/>
  <c r="I37" i="34"/>
  <c r="H35" i="34"/>
  <c r="L23" i="34"/>
  <c r="K33" i="34"/>
  <c r="I116" i="16"/>
  <c r="N37" i="34"/>
  <c r="O37" i="34"/>
  <c r="N35" i="34"/>
  <c r="R23" i="34"/>
  <c r="P33" i="34"/>
  <c r="I117" i="16"/>
  <c r="S117" i="16"/>
  <c r="AL27" i="31"/>
  <c r="L13" i="31"/>
  <c r="U16" i="16"/>
  <c r="S16" i="16"/>
  <c r="AK23" i="31"/>
  <c r="U41" i="16"/>
  <c r="S41" i="16"/>
  <c r="AK24" i="31"/>
  <c r="U66" i="16"/>
  <c r="S66" i="16"/>
  <c r="AK25" i="31"/>
  <c r="U91" i="16"/>
  <c r="S91" i="16"/>
  <c r="AK26" i="31"/>
  <c r="U116" i="16"/>
  <c r="S116" i="16"/>
  <c r="AK27" i="31"/>
  <c r="L11" i="31"/>
  <c r="S15" i="16"/>
  <c r="AJ23" i="31"/>
  <c r="U40" i="16"/>
  <c r="S40" i="16"/>
  <c r="AJ24" i="31"/>
  <c r="U65" i="16"/>
  <c r="S65" i="16"/>
  <c r="AJ25" i="31"/>
  <c r="U90" i="16"/>
  <c r="S90" i="16"/>
  <c r="AJ26" i="31"/>
  <c r="U115" i="16"/>
  <c r="S115" i="16"/>
  <c r="AJ27" i="31"/>
  <c r="L9" i="31"/>
  <c r="T17" i="16"/>
  <c r="AG23" i="31"/>
  <c r="T42" i="16"/>
  <c r="AG24" i="31"/>
  <c r="T67" i="16"/>
  <c r="AG25" i="31"/>
  <c r="T92" i="16"/>
  <c r="AG26" i="31"/>
  <c r="T117" i="16"/>
  <c r="AG27" i="31"/>
  <c r="K13" i="31"/>
  <c r="T16" i="16"/>
  <c r="AF23" i="31"/>
  <c r="T41" i="16"/>
  <c r="AF24" i="31"/>
  <c r="T66" i="16"/>
  <c r="AF25" i="31"/>
  <c r="T91" i="16"/>
  <c r="AF26" i="31"/>
  <c r="T116" i="16"/>
  <c r="AF27" i="31"/>
  <c r="K11" i="31"/>
  <c r="T15" i="16"/>
  <c r="AE23" i="31"/>
  <c r="T40" i="16"/>
  <c r="AE24" i="31"/>
  <c r="T65" i="16"/>
  <c r="AE25" i="31"/>
  <c r="T90" i="16"/>
  <c r="AE26" i="31"/>
  <c r="T115" i="16"/>
  <c r="AE27" i="31"/>
  <c r="K9" i="31"/>
  <c r="E15" i="1"/>
  <c r="F15" i="1"/>
  <c r="G15" i="1"/>
  <c r="H15" i="1"/>
  <c r="I15" i="1"/>
  <c r="J15" i="1"/>
  <c r="K15" i="1"/>
  <c r="L15" i="1"/>
  <c r="M15" i="1"/>
  <c r="N15" i="1"/>
  <c r="G17" i="1"/>
  <c r="AJ18" i="1"/>
  <c r="AA20" i="1"/>
  <c r="F70" i="1"/>
  <c r="AN20" i="1"/>
  <c r="AJ28" i="1"/>
  <c r="N29" i="1"/>
  <c r="AH13" i="1"/>
  <c r="F65" i="1"/>
  <c r="AI20" i="1"/>
  <c r="AH22" i="1"/>
  <c r="F66" i="1"/>
  <c r="AJ20" i="1"/>
  <c r="AH24" i="1"/>
  <c r="AH23" i="1"/>
  <c r="L24" i="1"/>
  <c r="N157" i="37"/>
  <c r="O157" i="37"/>
  <c r="N155" i="37"/>
  <c r="K179" i="16"/>
  <c r="H157" i="37"/>
  <c r="I157" i="37"/>
  <c r="H155" i="37"/>
  <c r="K178" i="16"/>
  <c r="B157" i="37"/>
  <c r="C157" i="37"/>
  <c r="B155" i="37"/>
  <c r="K177" i="16"/>
  <c r="N127" i="37"/>
  <c r="O127" i="37"/>
  <c r="N125" i="37"/>
  <c r="K176" i="16"/>
  <c r="H127" i="37"/>
  <c r="I127" i="37"/>
  <c r="H125" i="37"/>
  <c r="K175" i="16"/>
  <c r="B127" i="37"/>
  <c r="C127" i="37"/>
  <c r="B125" i="37"/>
  <c r="K174" i="16"/>
  <c r="N97" i="37"/>
  <c r="O97" i="37"/>
  <c r="N95" i="37"/>
  <c r="K173" i="16"/>
  <c r="H97" i="37"/>
  <c r="I97" i="37"/>
  <c r="H95" i="37"/>
  <c r="K172" i="16"/>
  <c r="B97" i="37"/>
  <c r="C97" i="37"/>
  <c r="B95" i="37"/>
  <c r="K171" i="16"/>
  <c r="N67" i="37"/>
  <c r="O67" i="37"/>
  <c r="N65" i="37"/>
  <c r="K170" i="16"/>
  <c r="H67" i="37"/>
  <c r="I67" i="37"/>
  <c r="H65" i="37"/>
  <c r="K169" i="16"/>
  <c r="B67" i="37"/>
  <c r="C67" i="37"/>
  <c r="B65" i="37"/>
  <c r="K168" i="16"/>
  <c r="N37" i="37"/>
  <c r="O37" i="37"/>
  <c r="N35" i="37"/>
  <c r="K167" i="16"/>
  <c r="H37" i="37"/>
  <c r="I37" i="37"/>
  <c r="H35" i="37"/>
  <c r="K166" i="16"/>
  <c r="B37" i="37"/>
  <c r="C37" i="37"/>
  <c r="B35" i="37"/>
  <c r="K165" i="16"/>
  <c r="I179" i="16"/>
  <c r="I178" i="16"/>
  <c r="I177" i="16"/>
  <c r="I176" i="16"/>
  <c r="I175" i="16"/>
  <c r="I174" i="16"/>
  <c r="I173" i="16"/>
  <c r="I172" i="16"/>
  <c r="I171" i="16"/>
  <c r="I170" i="16"/>
  <c r="I169" i="16"/>
  <c r="I168" i="16"/>
  <c r="I167" i="16"/>
  <c r="I166" i="16"/>
  <c r="I165" i="16"/>
  <c r="G179" i="16"/>
  <c r="G178" i="16"/>
  <c r="G177" i="16"/>
  <c r="G176" i="16"/>
  <c r="G175" i="16"/>
  <c r="G174" i="16"/>
  <c r="G173" i="16"/>
  <c r="G172" i="16"/>
  <c r="G171" i="16"/>
  <c r="G170" i="16"/>
  <c r="G169" i="16"/>
  <c r="G168" i="16"/>
  <c r="G167" i="16"/>
  <c r="G166" i="16"/>
  <c r="G165" i="16"/>
  <c r="F179" i="16"/>
  <c r="F178" i="16"/>
  <c r="F177" i="16"/>
  <c r="F176" i="16"/>
  <c r="F175" i="16"/>
  <c r="F174" i="16"/>
  <c r="F173" i="16"/>
  <c r="F172" i="16"/>
  <c r="F171" i="16"/>
  <c r="F170" i="16"/>
  <c r="F169" i="16"/>
  <c r="F168" i="16"/>
  <c r="F167" i="16"/>
  <c r="F166" i="16"/>
  <c r="F165" i="16"/>
  <c r="N157" i="35"/>
  <c r="O157" i="35"/>
  <c r="N155" i="35"/>
  <c r="K154" i="16"/>
  <c r="H157" i="35"/>
  <c r="I157" i="35"/>
  <c r="H155" i="35"/>
  <c r="K153" i="16"/>
  <c r="B157" i="35"/>
  <c r="C157" i="35"/>
  <c r="B155" i="35"/>
  <c r="K152" i="16"/>
  <c r="N127" i="35"/>
  <c r="O127" i="35"/>
  <c r="N125" i="35"/>
  <c r="K151" i="16"/>
  <c r="H127" i="35"/>
  <c r="I127" i="35"/>
  <c r="H125" i="35"/>
  <c r="K150" i="16"/>
  <c r="B127" i="35"/>
  <c r="C127" i="35"/>
  <c r="B125" i="35"/>
  <c r="K149" i="16"/>
  <c r="N97" i="35"/>
  <c r="O97" i="35"/>
  <c r="N95" i="35"/>
  <c r="K148" i="16"/>
  <c r="H97" i="35"/>
  <c r="I97" i="35"/>
  <c r="H95" i="35"/>
  <c r="K147" i="16"/>
  <c r="B97" i="35"/>
  <c r="C97" i="35"/>
  <c r="B95" i="35"/>
  <c r="K146" i="16"/>
  <c r="N67" i="35"/>
  <c r="O67" i="35"/>
  <c r="N65" i="35"/>
  <c r="K145" i="16"/>
  <c r="H67" i="35"/>
  <c r="I67" i="35"/>
  <c r="H65" i="35"/>
  <c r="K144" i="16"/>
  <c r="B67" i="35"/>
  <c r="C67" i="35"/>
  <c r="B65" i="35"/>
  <c r="K143" i="16"/>
  <c r="N37" i="35"/>
  <c r="O37" i="35"/>
  <c r="N35" i="35"/>
  <c r="K142" i="16"/>
  <c r="H37" i="35"/>
  <c r="I37" i="35"/>
  <c r="H35" i="35"/>
  <c r="K141" i="16"/>
  <c r="B37" i="35"/>
  <c r="C37" i="35"/>
  <c r="B35" i="35"/>
  <c r="K140" i="16"/>
  <c r="I154" i="16"/>
  <c r="I153" i="16"/>
  <c r="I152" i="16"/>
  <c r="I151" i="16"/>
  <c r="I150" i="16"/>
  <c r="I149" i="16"/>
  <c r="I148" i="16"/>
  <c r="I147" i="16"/>
  <c r="I146" i="16"/>
  <c r="I145" i="16"/>
  <c r="I144" i="16"/>
  <c r="I143" i="16"/>
  <c r="I142" i="16"/>
  <c r="I141" i="16"/>
  <c r="I140" i="16"/>
  <c r="G154" i="16"/>
  <c r="G153" i="16"/>
  <c r="G152" i="16"/>
  <c r="G151" i="16"/>
  <c r="G150" i="16"/>
  <c r="G149" i="16"/>
  <c r="G148" i="16"/>
  <c r="G147" i="16"/>
  <c r="G146" i="16"/>
  <c r="G145" i="16"/>
  <c r="G144" i="16"/>
  <c r="G143" i="16"/>
  <c r="G142" i="16"/>
  <c r="G141" i="16"/>
  <c r="G140" i="16"/>
  <c r="F154" i="16"/>
  <c r="F153" i="16"/>
  <c r="F152" i="16"/>
  <c r="F151" i="16"/>
  <c r="F150" i="16"/>
  <c r="F149" i="16"/>
  <c r="F148" i="16"/>
  <c r="F147" i="16"/>
  <c r="F146" i="16"/>
  <c r="F145" i="16"/>
  <c r="F144" i="16"/>
  <c r="F143" i="16"/>
  <c r="F142" i="16"/>
  <c r="F141" i="16"/>
  <c r="F140" i="16"/>
  <c r="N157" i="34"/>
  <c r="O157" i="34"/>
  <c r="N155" i="34"/>
  <c r="K129" i="16"/>
  <c r="H157" i="34"/>
  <c r="I157" i="34"/>
  <c r="H155" i="34"/>
  <c r="K128" i="16"/>
  <c r="B157" i="34"/>
  <c r="C157" i="34"/>
  <c r="B155" i="34"/>
  <c r="K127" i="16"/>
  <c r="N127" i="34"/>
  <c r="O127" i="34"/>
  <c r="N125" i="34"/>
  <c r="K126" i="16"/>
  <c r="H127" i="34"/>
  <c r="I127" i="34"/>
  <c r="H125" i="34"/>
  <c r="K125" i="16"/>
  <c r="B127" i="34"/>
  <c r="C127" i="34"/>
  <c r="B125" i="34"/>
  <c r="K124" i="16"/>
  <c r="N97" i="34"/>
  <c r="O97" i="34"/>
  <c r="N95" i="34"/>
  <c r="K123" i="16"/>
  <c r="H97" i="34"/>
  <c r="I97" i="34"/>
  <c r="H95" i="34"/>
  <c r="K122" i="16"/>
  <c r="B97" i="34"/>
  <c r="C97" i="34"/>
  <c r="B95" i="34"/>
  <c r="K121" i="16"/>
  <c r="N67" i="34"/>
  <c r="O67" i="34"/>
  <c r="N65" i="34"/>
  <c r="K120" i="16"/>
  <c r="H67" i="34"/>
  <c r="I67" i="34"/>
  <c r="H65" i="34"/>
  <c r="K119" i="16"/>
  <c r="B67" i="34"/>
  <c r="C67" i="34"/>
  <c r="B65" i="34"/>
  <c r="K118" i="16"/>
  <c r="K117" i="16"/>
  <c r="K116" i="16"/>
  <c r="K115" i="16"/>
  <c r="I129" i="16"/>
  <c r="I128" i="16"/>
  <c r="I127" i="16"/>
  <c r="I126" i="16"/>
  <c r="I125" i="16"/>
  <c r="I124" i="16"/>
  <c r="I123" i="16"/>
  <c r="I122" i="16"/>
  <c r="I121" i="16"/>
  <c r="I120" i="16"/>
  <c r="I119" i="16"/>
  <c r="I118" i="16"/>
  <c r="G129" i="16"/>
  <c r="G128" i="16"/>
  <c r="G127" i="16"/>
  <c r="G126" i="16"/>
  <c r="G125" i="16"/>
  <c r="G124" i="16"/>
  <c r="G123" i="16"/>
  <c r="G122" i="16"/>
  <c r="G121" i="16"/>
  <c r="G120" i="16"/>
  <c r="G119" i="16"/>
  <c r="G118" i="16"/>
  <c r="R35" i="34"/>
  <c r="G117" i="16"/>
  <c r="L35" i="34"/>
  <c r="G116" i="16"/>
  <c r="F35" i="34"/>
  <c r="G115" i="16"/>
  <c r="F129" i="16"/>
  <c r="F128" i="16"/>
  <c r="F127" i="16"/>
  <c r="F126" i="16"/>
  <c r="F125" i="16"/>
  <c r="F124" i="16"/>
  <c r="F123" i="16"/>
  <c r="F122" i="16"/>
  <c r="F121" i="16"/>
  <c r="F120" i="16"/>
  <c r="F119" i="16"/>
  <c r="F118" i="16"/>
  <c r="P35" i="34"/>
  <c r="F117" i="16"/>
  <c r="J35" i="34"/>
  <c r="F116" i="16"/>
  <c r="D35" i="34"/>
  <c r="F115" i="16"/>
  <c r="N157" i="19"/>
  <c r="O157" i="19"/>
  <c r="N155" i="19"/>
  <c r="K104" i="16"/>
  <c r="H157" i="19"/>
  <c r="I157" i="19"/>
  <c r="H155" i="19"/>
  <c r="K103" i="16"/>
  <c r="B157" i="19"/>
  <c r="C157" i="19"/>
  <c r="B155" i="19"/>
  <c r="K102" i="16"/>
  <c r="N127" i="19"/>
  <c r="O127" i="19"/>
  <c r="N125" i="19"/>
  <c r="K101" i="16"/>
  <c r="H127" i="19"/>
  <c r="I127" i="19"/>
  <c r="H125" i="19"/>
  <c r="K100" i="16"/>
  <c r="B127" i="19"/>
  <c r="C127" i="19"/>
  <c r="B125" i="19"/>
  <c r="K99" i="16"/>
  <c r="N97" i="19"/>
  <c r="O97" i="19"/>
  <c r="N95" i="19"/>
  <c r="K98" i="16"/>
  <c r="H97" i="19"/>
  <c r="I97" i="19"/>
  <c r="H95" i="19"/>
  <c r="K97" i="16"/>
  <c r="B97" i="19"/>
  <c r="C97" i="19"/>
  <c r="B95" i="19"/>
  <c r="K96" i="16"/>
  <c r="N67" i="19"/>
  <c r="O67" i="19"/>
  <c r="N65" i="19"/>
  <c r="K95" i="16"/>
  <c r="H67" i="19"/>
  <c r="I67" i="19"/>
  <c r="H65" i="19"/>
  <c r="K94" i="16"/>
  <c r="B67" i="19"/>
  <c r="C67" i="19"/>
  <c r="B65" i="19"/>
  <c r="K93" i="16"/>
  <c r="K92" i="16"/>
  <c r="K91" i="16"/>
  <c r="K90" i="16"/>
  <c r="I97" i="16"/>
  <c r="I101" i="16"/>
  <c r="I104" i="16"/>
  <c r="I103" i="16"/>
  <c r="I102" i="16"/>
  <c r="I100" i="16"/>
  <c r="I99" i="16"/>
  <c r="I98" i="16"/>
  <c r="I96" i="16"/>
  <c r="I95" i="16"/>
  <c r="I94" i="16"/>
  <c r="I93" i="16"/>
  <c r="G104" i="16"/>
  <c r="G103" i="16"/>
  <c r="G102" i="16"/>
  <c r="G101" i="16"/>
  <c r="G100" i="16"/>
  <c r="G99" i="16"/>
  <c r="G98" i="16"/>
  <c r="G97" i="16"/>
  <c r="G96" i="16"/>
  <c r="G95" i="16"/>
  <c r="G94" i="16"/>
  <c r="G93" i="16"/>
  <c r="R35" i="19"/>
  <c r="G92" i="16"/>
  <c r="L35" i="19"/>
  <c r="G91" i="16"/>
  <c r="F35" i="19"/>
  <c r="G90" i="16"/>
  <c r="F104" i="16"/>
  <c r="F103" i="16"/>
  <c r="F102" i="16"/>
  <c r="F101" i="16"/>
  <c r="F100" i="16"/>
  <c r="F99" i="16"/>
  <c r="F98" i="16"/>
  <c r="F97" i="16"/>
  <c r="F96" i="16"/>
  <c r="F95" i="16"/>
  <c r="F94" i="16"/>
  <c r="F93" i="16"/>
  <c r="P35" i="19"/>
  <c r="F92" i="16"/>
  <c r="J35" i="19"/>
  <c r="F91" i="16"/>
  <c r="D35" i="19"/>
  <c r="F90" i="16"/>
  <c r="I79" i="16"/>
  <c r="I78" i="16"/>
  <c r="I77" i="16"/>
  <c r="I76" i="16"/>
  <c r="I75" i="16"/>
  <c r="I74" i="16"/>
  <c r="I73" i="16"/>
  <c r="I72" i="16"/>
  <c r="I71" i="16"/>
  <c r="I70" i="16"/>
  <c r="I69" i="16"/>
  <c r="G79" i="16"/>
  <c r="G78" i="16"/>
  <c r="G77" i="16"/>
  <c r="G76" i="16"/>
  <c r="G75" i="16"/>
  <c r="G74" i="16"/>
  <c r="G73" i="16"/>
  <c r="G72" i="16"/>
  <c r="G71" i="16"/>
  <c r="G70" i="16"/>
  <c r="G69" i="16"/>
  <c r="F65" i="18"/>
  <c r="G68" i="16"/>
  <c r="R35" i="18"/>
  <c r="G67" i="16"/>
  <c r="L35" i="18"/>
  <c r="G66" i="16"/>
  <c r="F35" i="18"/>
  <c r="G65" i="16"/>
  <c r="F79" i="16"/>
  <c r="F78" i="16"/>
  <c r="F77" i="16"/>
  <c r="F76" i="16"/>
  <c r="F75" i="16"/>
  <c r="F74" i="16"/>
  <c r="F73" i="16"/>
  <c r="F72" i="16"/>
  <c r="F71" i="16"/>
  <c r="F70" i="16"/>
  <c r="F69" i="16"/>
  <c r="D65" i="18"/>
  <c r="F68" i="16"/>
  <c r="P35" i="18"/>
  <c r="F67" i="16"/>
  <c r="J35" i="18"/>
  <c r="F66" i="16"/>
  <c r="D35" i="18"/>
  <c r="F65" i="16"/>
  <c r="N157" i="17"/>
  <c r="O157" i="17"/>
  <c r="N155" i="17"/>
  <c r="K54" i="16"/>
  <c r="H157" i="17"/>
  <c r="I157" i="17"/>
  <c r="H155" i="17"/>
  <c r="K53" i="16"/>
  <c r="B157" i="17"/>
  <c r="C157" i="17"/>
  <c r="B155" i="17"/>
  <c r="K52" i="16"/>
  <c r="N127" i="17"/>
  <c r="O127" i="17"/>
  <c r="N125" i="17"/>
  <c r="K51" i="16"/>
  <c r="H127" i="17"/>
  <c r="I127" i="17"/>
  <c r="H125" i="17"/>
  <c r="K50" i="16"/>
  <c r="B127" i="17"/>
  <c r="C127" i="17"/>
  <c r="B125" i="17"/>
  <c r="K49" i="16"/>
  <c r="N97" i="17"/>
  <c r="O97" i="17"/>
  <c r="N95" i="17"/>
  <c r="K48" i="16"/>
  <c r="H97" i="17"/>
  <c r="I97" i="17"/>
  <c r="H95" i="17"/>
  <c r="K47" i="16"/>
  <c r="B97" i="17"/>
  <c r="C97" i="17"/>
  <c r="B95" i="17"/>
  <c r="K46" i="16"/>
  <c r="N67" i="17"/>
  <c r="O67" i="17"/>
  <c r="N65" i="17"/>
  <c r="K45" i="16"/>
  <c r="H67" i="17"/>
  <c r="I67" i="17"/>
  <c r="H65" i="17"/>
  <c r="K44" i="16"/>
  <c r="B67" i="17"/>
  <c r="C67" i="17"/>
  <c r="B65" i="17"/>
  <c r="K43" i="16"/>
  <c r="K42" i="16"/>
  <c r="K41" i="16"/>
  <c r="K40" i="16"/>
  <c r="I54" i="16"/>
  <c r="I53" i="16"/>
  <c r="I52" i="16"/>
  <c r="I51" i="16"/>
  <c r="I50" i="16"/>
  <c r="I49" i="16"/>
  <c r="I48" i="16"/>
  <c r="I47" i="16"/>
  <c r="I46" i="16"/>
  <c r="I45" i="16"/>
  <c r="I44" i="16"/>
  <c r="I43" i="16"/>
  <c r="G54" i="16"/>
  <c r="G53" i="16"/>
  <c r="G52" i="16"/>
  <c r="G51" i="16"/>
  <c r="G50" i="16"/>
  <c r="G49" i="16"/>
  <c r="G48" i="16"/>
  <c r="G47" i="16"/>
  <c r="G46" i="16"/>
  <c r="G45" i="16"/>
  <c r="G44" i="16"/>
  <c r="G43" i="16"/>
  <c r="R35" i="17"/>
  <c r="G42" i="16"/>
  <c r="L35" i="17"/>
  <c r="G41" i="16"/>
  <c r="F35" i="17"/>
  <c r="G40" i="16"/>
  <c r="F54" i="16"/>
  <c r="F53" i="16"/>
  <c r="F52" i="16"/>
  <c r="F51" i="16"/>
  <c r="F50" i="16"/>
  <c r="F49" i="16"/>
  <c r="F48" i="16"/>
  <c r="F47" i="16"/>
  <c r="F46" i="16"/>
  <c r="F45" i="16"/>
  <c r="F44" i="16"/>
  <c r="F43" i="16"/>
  <c r="P35" i="17"/>
  <c r="F42" i="16"/>
  <c r="J35" i="17"/>
  <c r="F41" i="16"/>
  <c r="D35" i="17"/>
  <c r="F40" i="16"/>
  <c r="U176" i="16"/>
  <c r="T176" i="16"/>
  <c r="S176" i="16"/>
  <c r="R176" i="16"/>
  <c r="Q176" i="16"/>
  <c r="P176" i="16"/>
  <c r="O176" i="16"/>
  <c r="U175" i="16"/>
  <c r="T175" i="16"/>
  <c r="S175" i="16"/>
  <c r="R175" i="16"/>
  <c r="Q175" i="16"/>
  <c r="P175" i="16"/>
  <c r="O175" i="16"/>
  <c r="U174" i="16"/>
  <c r="T174" i="16"/>
  <c r="S174" i="16"/>
  <c r="R174" i="16"/>
  <c r="Q174" i="16"/>
  <c r="P174" i="16"/>
  <c r="O174" i="16"/>
  <c r="U173" i="16"/>
  <c r="T173" i="16"/>
  <c r="S173" i="16"/>
  <c r="R173" i="16"/>
  <c r="Q173" i="16"/>
  <c r="P173" i="16"/>
  <c r="O173" i="16"/>
  <c r="U172" i="16"/>
  <c r="T172" i="16"/>
  <c r="S172" i="16"/>
  <c r="R172" i="16"/>
  <c r="Q172" i="16"/>
  <c r="P172" i="16"/>
  <c r="O172" i="16"/>
  <c r="U165" i="16"/>
  <c r="U166" i="16"/>
  <c r="U167" i="16"/>
  <c r="U168" i="16"/>
  <c r="T165" i="16"/>
  <c r="T166" i="16"/>
  <c r="T167" i="16"/>
  <c r="T168" i="16"/>
  <c r="S165" i="16"/>
  <c r="S166" i="16"/>
  <c r="S167" i="16"/>
  <c r="S168" i="16"/>
  <c r="R165" i="16"/>
  <c r="R166" i="16"/>
  <c r="R167" i="16"/>
  <c r="R168" i="16"/>
  <c r="Q165" i="16"/>
  <c r="Q166" i="16"/>
  <c r="Q167" i="16"/>
  <c r="Q168" i="16"/>
  <c r="P165" i="16"/>
  <c r="P166" i="16"/>
  <c r="P167" i="16"/>
  <c r="P168" i="16"/>
  <c r="O165" i="16"/>
  <c r="O166" i="16"/>
  <c r="O167" i="16"/>
  <c r="O168" i="16"/>
  <c r="U151" i="16"/>
  <c r="T151" i="16"/>
  <c r="S151" i="16"/>
  <c r="R151" i="16"/>
  <c r="Q151" i="16"/>
  <c r="P151" i="16"/>
  <c r="O151" i="16"/>
  <c r="U150" i="16"/>
  <c r="T150" i="16"/>
  <c r="S150" i="16"/>
  <c r="R150" i="16"/>
  <c r="Q150" i="16"/>
  <c r="P150" i="16"/>
  <c r="O150" i="16"/>
  <c r="U149" i="16"/>
  <c r="T149" i="16"/>
  <c r="S149" i="16"/>
  <c r="R149" i="16"/>
  <c r="Q149" i="16"/>
  <c r="P149" i="16"/>
  <c r="O149" i="16"/>
  <c r="U148" i="16"/>
  <c r="T148" i="16"/>
  <c r="S148" i="16"/>
  <c r="R148" i="16"/>
  <c r="Q148" i="16"/>
  <c r="P148" i="16"/>
  <c r="O148" i="16"/>
  <c r="U147" i="16"/>
  <c r="T147" i="16"/>
  <c r="S147" i="16"/>
  <c r="R147" i="16"/>
  <c r="Q147" i="16"/>
  <c r="P147" i="16"/>
  <c r="O147" i="16"/>
  <c r="U140" i="16"/>
  <c r="U141" i="16"/>
  <c r="U142" i="16"/>
  <c r="U143" i="16"/>
  <c r="T140" i="16"/>
  <c r="T141" i="16"/>
  <c r="T142" i="16"/>
  <c r="T143" i="16"/>
  <c r="S140" i="16"/>
  <c r="S141" i="16"/>
  <c r="S142" i="16"/>
  <c r="S143" i="16"/>
  <c r="R140" i="16"/>
  <c r="R141" i="16"/>
  <c r="R142" i="16"/>
  <c r="R143" i="16"/>
  <c r="Q140" i="16"/>
  <c r="Q141" i="16"/>
  <c r="Q142" i="16"/>
  <c r="Q143" i="16"/>
  <c r="P140" i="16"/>
  <c r="P141" i="16"/>
  <c r="P142" i="16"/>
  <c r="P143" i="16"/>
  <c r="O140" i="16"/>
  <c r="O141" i="16"/>
  <c r="O142" i="16"/>
  <c r="O143" i="16"/>
  <c r="U126" i="16"/>
  <c r="T126" i="16"/>
  <c r="S126" i="16"/>
  <c r="R126" i="16"/>
  <c r="Q126" i="16"/>
  <c r="P126" i="16"/>
  <c r="O126" i="16"/>
  <c r="U125" i="16"/>
  <c r="T125" i="16"/>
  <c r="S125" i="16"/>
  <c r="R125" i="16"/>
  <c r="Q125" i="16"/>
  <c r="P125" i="16"/>
  <c r="O125" i="16"/>
  <c r="U124" i="16"/>
  <c r="T124" i="16"/>
  <c r="S124" i="16"/>
  <c r="R124" i="16"/>
  <c r="Q124" i="16"/>
  <c r="P124" i="16"/>
  <c r="O124" i="16"/>
  <c r="U123" i="16"/>
  <c r="T123" i="16"/>
  <c r="S123" i="16"/>
  <c r="R123" i="16"/>
  <c r="Q123" i="16"/>
  <c r="P123" i="16"/>
  <c r="O123" i="16"/>
  <c r="U122" i="16"/>
  <c r="T122" i="16"/>
  <c r="H115" i="16"/>
  <c r="H116" i="16"/>
  <c r="H117" i="16"/>
  <c r="S122" i="16"/>
  <c r="R122" i="16"/>
  <c r="Q122" i="16"/>
  <c r="E115" i="16"/>
  <c r="E116" i="16"/>
  <c r="E117" i="16"/>
  <c r="P122" i="16"/>
  <c r="O122" i="16"/>
  <c r="U118" i="16"/>
  <c r="T118" i="16"/>
  <c r="S118" i="16"/>
  <c r="R115" i="16"/>
  <c r="R116" i="16"/>
  <c r="R117" i="16"/>
  <c r="R118" i="16"/>
  <c r="Q115" i="16"/>
  <c r="Q116" i="16"/>
  <c r="Q117" i="16"/>
  <c r="Q118" i="16"/>
  <c r="P115" i="16"/>
  <c r="P116" i="16"/>
  <c r="P117" i="16"/>
  <c r="P118" i="16"/>
  <c r="O115" i="16"/>
  <c r="O116" i="16"/>
  <c r="O117" i="16"/>
  <c r="O118" i="16"/>
  <c r="U101" i="16"/>
  <c r="T101" i="16"/>
  <c r="S101" i="16"/>
  <c r="R101" i="16"/>
  <c r="Q101" i="16"/>
  <c r="P101" i="16"/>
  <c r="O101" i="16"/>
  <c r="U100" i="16"/>
  <c r="T100" i="16"/>
  <c r="S100" i="16"/>
  <c r="R100" i="16"/>
  <c r="Q100" i="16"/>
  <c r="P100" i="16"/>
  <c r="O100" i="16"/>
  <c r="U99" i="16"/>
  <c r="T99" i="16"/>
  <c r="S99" i="16"/>
  <c r="R99" i="16"/>
  <c r="Q99" i="16"/>
  <c r="P99" i="16"/>
  <c r="O99" i="16"/>
  <c r="U98" i="16"/>
  <c r="T98" i="16"/>
  <c r="S98" i="16"/>
  <c r="R98" i="16"/>
  <c r="Q98" i="16"/>
  <c r="P98" i="16"/>
  <c r="O98" i="16"/>
  <c r="U97" i="16"/>
  <c r="T97" i="16"/>
  <c r="H90" i="16"/>
  <c r="H91" i="16"/>
  <c r="H92" i="16"/>
  <c r="S97" i="16"/>
  <c r="R97" i="16"/>
  <c r="Q97" i="16"/>
  <c r="E90" i="16"/>
  <c r="E91" i="16"/>
  <c r="E92" i="16"/>
  <c r="P97" i="16"/>
  <c r="O97" i="16"/>
  <c r="U93" i="16"/>
  <c r="T93" i="16"/>
  <c r="S93" i="16"/>
  <c r="R90" i="16"/>
  <c r="R91" i="16"/>
  <c r="R92" i="16"/>
  <c r="R93" i="16"/>
  <c r="Q90" i="16"/>
  <c r="Q91" i="16"/>
  <c r="Q92" i="16"/>
  <c r="Q93" i="16"/>
  <c r="P90" i="16"/>
  <c r="P91" i="16"/>
  <c r="P92" i="16"/>
  <c r="P93" i="16"/>
  <c r="O90" i="16"/>
  <c r="O91" i="16"/>
  <c r="O92" i="16"/>
  <c r="O93" i="16"/>
  <c r="U76" i="16"/>
  <c r="T76" i="16"/>
  <c r="S76" i="16"/>
  <c r="R76" i="16"/>
  <c r="Q76" i="16"/>
  <c r="P76" i="16"/>
  <c r="O76" i="16"/>
  <c r="U75" i="16"/>
  <c r="T75" i="16"/>
  <c r="S75" i="16"/>
  <c r="R75" i="16"/>
  <c r="Q75" i="16"/>
  <c r="P75" i="16"/>
  <c r="O75" i="16"/>
  <c r="U74" i="16"/>
  <c r="T74" i="16"/>
  <c r="S74" i="16"/>
  <c r="R74" i="16"/>
  <c r="Q74" i="16"/>
  <c r="P74" i="16"/>
  <c r="O74" i="16"/>
  <c r="U73" i="16"/>
  <c r="T73" i="16"/>
  <c r="H68" i="16"/>
  <c r="S73" i="16"/>
  <c r="R73" i="16"/>
  <c r="Q73" i="16"/>
  <c r="E68" i="16"/>
  <c r="P73" i="16"/>
  <c r="O73" i="16"/>
  <c r="U72" i="16"/>
  <c r="T72" i="16"/>
  <c r="H65" i="16"/>
  <c r="H66" i="16"/>
  <c r="H67" i="16"/>
  <c r="S72" i="16"/>
  <c r="R72" i="16"/>
  <c r="Q72" i="16"/>
  <c r="E65" i="16"/>
  <c r="E66" i="16"/>
  <c r="E67" i="16"/>
  <c r="P72" i="16"/>
  <c r="O72" i="16"/>
  <c r="U68" i="16"/>
  <c r="T68" i="16"/>
  <c r="S68" i="16"/>
  <c r="R65" i="16"/>
  <c r="R66" i="16"/>
  <c r="R67" i="16"/>
  <c r="R68" i="16"/>
  <c r="Q65" i="16"/>
  <c r="Q66" i="16"/>
  <c r="Q67" i="16"/>
  <c r="Q68" i="16"/>
  <c r="P65" i="16"/>
  <c r="P66" i="16"/>
  <c r="P67" i="16"/>
  <c r="P68" i="16"/>
  <c r="O65" i="16"/>
  <c r="O66" i="16"/>
  <c r="O67" i="16"/>
  <c r="O68" i="16"/>
  <c r="H40" i="16"/>
  <c r="H41" i="16"/>
  <c r="H42" i="16"/>
  <c r="R41" i="16"/>
  <c r="S43" i="16"/>
  <c r="U51" i="16"/>
  <c r="T51" i="16"/>
  <c r="S51" i="16"/>
  <c r="R51" i="16"/>
  <c r="Q51" i="16"/>
  <c r="P51" i="16"/>
  <c r="O51" i="16"/>
  <c r="U50" i="16"/>
  <c r="T50" i="16"/>
  <c r="S50" i="16"/>
  <c r="R50" i="16"/>
  <c r="Q50" i="16"/>
  <c r="P50" i="16"/>
  <c r="O50" i="16"/>
  <c r="U49" i="16"/>
  <c r="T49" i="16"/>
  <c r="S49" i="16"/>
  <c r="R49" i="16"/>
  <c r="Q49" i="16"/>
  <c r="P49" i="16"/>
  <c r="O49" i="16"/>
  <c r="U48" i="16"/>
  <c r="T48" i="16"/>
  <c r="S48" i="16"/>
  <c r="R48" i="16"/>
  <c r="Q48" i="16"/>
  <c r="P48" i="16"/>
  <c r="O48" i="16"/>
  <c r="U47" i="16"/>
  <c r="T47" i="16"/>
  <c r="S47" i="16"/>
  <c r="R47" i="16"/>
  <c r="Q47" i="16"/>
  <c r="E40" i="16"/>
  <c r="E41" i="16"/>
  <c r="E42" i="16"/>
  <c r="P47" i="16"/>
  <c r="O47" i="16"/>
  <c r="U43" i="16"/>
  <c r="T43" i="16"/>
  <c r="R40" i="16"/>
  <c r="R42" i="16"/>
  <c r="R43" i="16"/>
  <c r="Q40" i="16"/>
  <c r="Q41" i="16"/>
  <c r="Q42" i="16"/>
  <c r="Q43" i="16"/>
  <c r="P40" i="16"/>
  <c r="P41" i="16"/>
  <c r="P42" i="16"/>
  <c r="P43" i="16"/>
  <c r="O40" i="16"/>
  <c r="O41" i="16"/>
  <c r="O42" i="16"/>
  <c r="O43" i="16"/>
  <c r="D35" i="14"/>
  <c r="F15" i="16"/>
  <c r="J35" i="14"/>
  <c r="F16" i="16"/>
  <c r="P35" i="14"/>
  <c r="F17" i="16"/>
  <c r="O22" i="16"/>
  <c r="AL9" i="1"/>
  <c r="AI14" i="1"/>
  <c r="F67" i="1"/>
  <c r="AK20" i="1"/>
  <c r="AI24" i="1"/>
  <c r="M25" i="1"/>
  <c r="AH17" i="1"/>
  <c r="AH26" i="1"/>
  <c r="F68" i="1"/>
  <c r="AL20" i="1"/>
  <c r="AH28" i="1"/>
  <c r="AH27" i="1"/>
  <c r="L28" i="1"/>
  <c r="H15" i="16"/>
  <c r="H17" i="16"/>
  <c r="R17" i="16"/>
  <c r="H16" i="16"/>
  <c r="R16" i="16"/>
  <c r="R15" i="16"/>
  <c r="U26" i="16"/>
  <c r="U25" i="16"/>
  <c r="U24" i="16"/>
  <c r="U23" i="16"/>
  <c r="U22" i="16"/>
  <c r="T26" i="16"/>
  <c r="T25" i="16"/>
  <c r="T24" i="16"/>
  <c r="T23" i="16"/>
  <c r="T22" i="16"/>
  <c r="S26" i="16"/>
  <c r="S25" i="16"/>
  <c r="S24" i="16"/>
  <c r="S23" i="16"/>
  <c r="S22" i="16"/>
  <c r="T18" i="16"/>
  <c r="S18" i="16"/>
  <c r="R18" i="16"/>
  <c r="N157" i="14"/>
  <c r="O157" i="14"/>
  <c r="N155" i="14"/>
  <c r="K29" i="16"/>
  <c r="H157" i="14"/>
  <c r="I157" i="14"/>
  <c r="H155" i="14"/>
  <c r="K28" i="16"/>
  <c r="B157" i="14"/>
  <c r="C157" i="14"/>
  <c r="B155" i="14"/>
  <c r="K27" i="16"/>
  <c r="N127" i="14"/>
  <c r="O127" i="14"/>
  <c r="N125" i="14"/>
  <c r="K26" i="16"/>
  <c r="H127" i="14"/>
  <c r="I127" i="14"/>
  <c r="H125" i="14"/>
  <c r="K25" i="16"/>
  <c r="B127" i="14"/>
  <c r="C127" i="14"/>
  <c r="B125" i="14"/>
  <c r="K24" i="16"/>
  <c r="N97" i="14"/>
  <c r="O97" i="14"/>
  <c r="N95" i="14"/>
  <c r="K23" i="16"/>
  <c r="H97" i="14"/>
  <c r="I97" i="14"/>
  <c r="H95" i="14"/>
  <c r="K22" i="16"/>
  <c r="B97" i="14"/>
  <c r="C97" i="14"/>
  <c r="B95" i="14"/>
  <c r="K21" i="16"/>
  <c r="N67" i="14"/>
  <c r="O67" i="14"/>
  <c r="N65" i="14"/>
  <c r="K20" i="16"/>
  <c r="H67" i="14"/>
  <c r="I67" i="14"/>
  <c r="H65" i="14"/>
  <c r="K19" i="16"/>
  <c r="B67" i="14"/>
  <c r="C67" i="14"/>
  <c r="B65" i="14"/>
  <c r="K18" i="16"/>
  <c r="K17" i="16"/>
  <c r="K16" i="16"/>
  <c r="I29" i="16"/>
  <c r="I28" i="16"/>
  <c r="I27" i="16"/>
  <c r="I26" i="16"/>
  <c r="I25" i="16"/>
  <c r="I24" i="16"/>
  <c r="I23" i="16"/>
  <c r="I22" i="16"/>
  <c r="I21" i="16"/>
  <c r="I20" i="16"/>
  <c r="I19" i="16"/>
  <c r="I18" i="16"/>
  <c r="G29" i="16"/>
  <c r="G28" i="16"/>
  <c r="G27" i="16"/>
  <c r="G26" i="16"/>
  <c r="G25" i="16"/>
  <c r="G24" i="16"/>
  <c r="G23" i="16"/>
  <c r="G22" i="16"/>
  <c r="G21" i="16"/>
  <c r="G20" i="16"/>
  <c r="G19" i="16"/>
  <c r="G18" i="16"/>
  <c r="R35" i="14"/>
  <c r="G17" i="16"/>
  <c r="L35" i="14"/>
  <c r="G16" i="16"/>
  <c r="F29" i="16"/>
  <c r="F28" i="16"/>
  <c r="F27" i="16"/>
  <c r="F26" i="16"/>
  <c r="F25" i="16"/>
  <c r="F24" i="16"/>
  <c r="F23" i="16"/>
  <c r="F22" i="16"/>
  <c r="F21" i="16"/>
  <c r="F20" i="16"/>
  <c r="F19" i="16"/>
  <c r="F18" i="16"/>
  <c r="K15" i="16"/>
  <c r="F35" i="14"/>
  <c r="G15" i="16"/>
  <c r="B157" i="16"/>
  <c r="B132" i="16"/>
  <c r="B107" i="16"/>
  <c r="B82" i="16"/>
  <c r="B57" i="16"/>
  <c r="B32" i="16"/>
  <c r="B7" i="16"/>
  <c r="B179" i="16"/>
  <c r="B178" i="16"/>
  <c r="B177" i="16"/>
  <c r="B176" i="16"/>
  <c r="B175" i="16"/>
  <c r="B174" i="16"/>
  <c r="B173" i="16"/>
  <c r="B172" i="16"/>
  <c r="B171" i="16"/>
  <c r="B170" i="16"/>
  <c r="B169" i="16"/>
  <c r="B168" i="16"/>
  <c r="B167" i="16"/>
  <c r="B166" i="16"/>
  <c r="B165" i="16"/>
  <c r="B154" i="16"/>
  <c r="B153" i="16"/>
  <c r="B152" i="16"/>
  <c r="B151" i="16"/>
  <c r="B150" i="16"/>
  <c r="B149" i="16"/>
  <c r="B148" i="16"/>
  <c r="B147" i="16"/>
  <c r="B146" i="16"/>
  <c r="B145" i="16"/>
  <c r="B144" i="16"/>
  <c r="B143" i="16"/>
  <c r="B142" i="16"/>
  <c r="B141" i="16"/>
  <c r="B140" i="16"/>
  <c r="B129" i="16"/>
  <c r="B128" i="16"/>
  <c r="B127" i="16"/>
  <c r="B126" i="16"/>
  <c r="B125" i="16"/>
  <c r="B124" i="16"/>
  <c r="B123" i="16"/>
  <c r="B122" i="16"/>
  <c r="B121" i="16"/>
  <c r="B104" i="16"/>
  <c r="B103" i="16"/>
  <c r="B102" i="16"/>
  <c r="B101" i="16"/>
  <c r="B100" i="16"/>
  <c r="B99" i="16"/>
  <c r="B98" i="16"/>
  <c r="B97" i="16"/>
  <c r="B96" i="16"/>
  <c r="B95" i="16"/>
  <c r="B94" i="16"/>
  <c r="B93" i="16"/>
  <c r="B79" i="16"/>
  <c r="B78" i="16"/>
  <c r="B77" i="16"/>
  <c r="B76" i="16"/>
  <c r="B75" i="16"/>
  <c r="B74" i="16"/>
  <c r="B73" i="16"/>
  <c r="B72" i="16"/>
  <c r="B71" i="16"/>
  <c r="B54" i="16"/>
  <c r="B53" i="16"/>
  <c r="B52" i="16"/>
  <c r="B51" i="16"/>
  <c r="B50" i="16"/>
  <c r="B49" i="16"/>
  <c r="B48" i="16"/>
  <c r="B47" i="16"/>
  <c r="B46" i="16"/>
  <c r="B45" i="16"/>
  <c r="B44" i="16"/>
  <c r="B43" i="16"/>
  <c r="B29" i="16"/>
  <c r="B28" i="16"/>
  <c r="B27" i="16"/>
  <c r="B26" i="16"/>
  <c r="B25" i="16"/>
  <c r="B24" i="16"/>
  <c r="B23" i="16"/>
  <c r="B22" i="16"/>
  <c r="B21" i="16"/>
  <c r="B20" i="16"/>
  <c r="B19" i="16"/>
  <c r="B18" i="16"/>
  <c r="O26" i="16"/>
  <c r="O24" i="16"/>
  <c r="O25" i="16"/>
  <c r="O23" i="16"/>
  <c r="Q37" i="18"/>
  <c r="F22" i="31"/>
  <c r="AD17" i="31"/>
  <c r="AH17" i="31"/>
  <c r="Q37" i="17"/>
  <c r="F20" i="31"/>
  <c r="AC17" i="31"/>
  <c r="Q37" i="14"/>
  <c r="R67" i="14"/>
  <c r="R63" i="14"/>
  <c r="R97" i="14"/>
  <c r="R93" i="14"/>
  <c r="R127" i="14"/>
  <c r="R123" i="14"/>
  <c r="F18" i="31"/>
  <c r="AB17" i="31"/>
  <c r="AG17" i="31"/>
  <c r="Q37" i="34"/>
  <c r="F26" i="31"/>
  <c r="AF17" i="31"/>
  <c r="Q37" i="19"/>
  <c r="F24" i="31"/>
  <c r="AE17" i="31"/>
  <c r="AG80" i="31"/>
  <c r="AG79" i="31"/>
  <c r="AG78" i="31"/>
  <c r="AG77" i="31"/>
  <c r="AG76" i="31"/>
  <c r="AG75" i="31"/>
  <c r="AG74" i="31"/>
  <c r="AG73" i="31"/>
  <c r="AG72" i="31"/>
  <c r="AG71" i="31"/>
  <c r="AG70" i="31"/>
  <c r="AG69" i="31"/>
  <c r="AG68" i="31"/>
  <c r="AG67" i="31"/>
  <c r="AG66" i="31"/>
  <c r="AG65" i="31"/>
  <c r="AG64" i="31"/>
  <c r="AG63" i="31"/>
  <c r="AG62" i="31"/>
  <c r="AG61" i="31"/>
  <c r="AG60" i="31"/>
  <c r="AG59" i="31"/>
  <c r="AG58" i="31"/>
  <c r="AG57" i="31"/>
  <c r="AG56" i="31"/>
  <c r="AG55" i="31"/>
  <c r="AG54" i="31"/>
  <c r="AG53" i="31"/>
  <c r="AG52" i="31"/>
  <c r="J115" i="16"/>
  <c r="J116" i="16"/>
  <c r="J117" i="16"/>
  <c r="J90" i="16"/>
  <c r="J91" i="16"/>
  <c r="J92" i="16"/>
  <c r="J65" i="16"/>
  <c r="J66" i="16"/>
  <c r="J67" i="16"/>
  <c r="J40" i="16"/>
  <c r="J41" i="16"/>
  <c r="J42" i="16"/>
  <c r="H24" i="16"/>
  <c r="R26" i="16"/>
  <c r="F125" i="14"/>
  <c r="R25" i="16"/>
  <c r="Q26" i="16"/>
  <c r="D125" i="14"/>
  <c r="Q25" i="16"/>
  <c r="P26" i="16"/>
  <c r="E24" i="16"/>
  <c r="P25" i="16"/>
  <c r="E21" i="16"/>
  <c r="P24" i="16"/>
  <c r="E18" i="16"/>
  <c r="P23" i="16"/>
  <c r="E15" i="16"/>
  <c r="E16" i="16"/>
  <c r="E17" i="16"/>
  <c r="P22" i="16"/>
  <c r="H21" i="16"/>
  <c r="F95" i="14"/>
  <c r="R24" i="16"/>
  <c r="D95" i="14"/>
  <c r="Q24" i="16"/>
  <c r="H18" i="16"/>
  <c r="F65" i="14"/>
  <c r="R23" i="16"/>
  <c r="D65" i="14"/>
  <c r="Q23" i="16"/>
  <c r="J15" i="16"/>
  <c r="J16" i="16"/>
  <c r="J17" i="16"/>
  <c r="R22" i="16"/>
  <c r="Q22" i="16"/>
  <c r="R157" i="37"/>
  <c r="R127" i="37"/>
  <c r="R97" i="37"/>
  <c r="R67" i="37"/>
  <c r="R37" i="37"/>
  <c r="R157" i="35"/>
  <c r="R127" i="35"/>
  <c r="R97" i="35"/>
  <c r="R67" i="35"/>
  <c r="R37" i="35"/>
  <c r="R157" i="34"/>
  <c r="R127" i="34"/>
  <c r="R97" i="34"/>
  <c r="R67" i="34"/>
  <c r="R157" i="19"/>
  <c r="R127" i="19"/>
  <c r="R97" i="19"/>
  <c r="R67" i="19"/>
  <c r="R157" i="18"/>
  <c r="R127" i="18"/>
  <c r="R97" i="18"/>
  <c r="R157" i="17"/>
  <c r="R127" i="17"/>
  <c r="R97" i="17"/>
  <c r="R67" i="17"/>
  <c r="R157" i="14"/>
  <c r="C13" i="14"/>
  <c r="C43" i="14"/>
  <c r="U18" i="16"/>
  <c r="F53" i="14"/>
  <c r="E63" i="14"/>
  <c r="AJ28" i="31"/>
  <c r="AJ29" i="31"/>
  <c r="AL28" i="31"/>
  <c r="AL29" i="31"/>
  <c r="AK28" i="31"/>
  <c r="AK29" i="31"/>
  <c r="AG28" i="31"/>
  <c r="AG29" i="31"/>
  <c r="AF28" i="31"/>
  <c r="AF29" i="31"/>
  <c r="AE28" i="31"/>
  <c r="AE29" i="31"/>
  <c r="N220" i="37"/>
  <c r="AA80" i="31"/>
  <c r="N220" i="35"/>
  <c r="AA79" i="31"/>
  <c r="N220" i="34"/>
  <c r="AA78" i="31"/>
  <c r="N220" i="19"/>
  <c r="AA77" i="31"/>
  <c r="N220" i="18"/>
  <c r="AA76" i="31"/>
  <c r="N220" i="17"/>
  <c r="AA75" i="31"/>
  <c r="N220" i="14"/>
  <c r="AA74" i="31"/>
  <c r="M210" i="37"/>
  <c r="M211" i="37"/>
  <c r="M212" i="37"/>
  <c r="M213" i="37"/>
  <c r="M214" i="37"/>
  <c r="M215" i="37"/>
  <c r="M216" i="37"/>
  <c r="AH11" i="31"/>
  <c r="N210" i="37"/>
  <c r="N211" i="37"/>
  <c r="N212" i="37"/>
  <c r="N213" i="37"/>
  <c r="N214" i="37"/>
  <c r="N215" i="37"/>
  <c r="N216" i="37"/>
  <c r="AH12" i="31"/>
  <c r="O210" i="37"/>
  <c r="O211" i="37"/>
  <c r="O212" i="37"/>
  <c r="O213" i="37"/>
  <c r="O214" i="37"/>
  <c r="O215" i="37"/>
  <c r="O216" i="37"/>
  <c r="AH13" i="31"/>
  <c r="P210" i="37"/>
  <c r="P211" i="37"/>
  <c r="P212" i="37"/>
  <c r="P213" i="37"/>
  <c r="P214" i="37"/>
  <c r="P215" i="37"/>
  <c r="P216" i="37"/>
  <c r="AH14" i="31"/>
  <c r="AH15" i="31"/>
  <c r="M210" i="35"/>
  <c r="M211" i="35"/>
  <c r="M212" i="35"/>
  <c r="M213" i="35"/>
  <c r="M214" i="35"/>
  <c r="M215" i="35"/>
  <c r="M216" i="35"/>
  <c r="AG11" i="31"/>
  <c r="N210" i="35"/>
  <c r="N211" i="35"/>
  <c r="N212" i="35"/>
  <c r="N213" i="35"/>
  <c r="N214" i="35"/>
  <c r="N215" i="35"/>
  <c r="N216" i="35"/>
  <c r="AG12" i="31"/>
  <c r="O210" i="35"/>
  <c r="O211" i="35"/>
  <c r="O212" i="35"/>
  <c r="O213" i="35"/>
  <c r="O214" i="35"/>
  <c r="O215" i="35"/>
  <c r="O216" i="35"/>
  <c r="AG13" i="31"/>
  <c r="P210" i="35"/>
  <c r="P211" i="35"/>
  <c r="P212" i="35"/>
  <c r="P213" i="35"/>
  <c r="P214" i="35"/>
  <c r="P215" i="35"/>
  <c r="P216" i="35"/>
  <c r="AG14" i="31"/>
  <c r="AG15" i="31"/>
  <c r="M210" i="34"/>
  <c r="M211" i="34"/>
  <c r="M212" i="34"/>
  <c r="M213" i="34"/>
  <c r="M214" i="34"/>
  <c r="M215" i="34"/>
  <c r="M216" i="34"/>
  <c r="AF11" i="31"/>
  <c r="N210" i="34"/>
  <c r="N211" i="34"/>
  <c r="N212" i="34"/>
  <c r="N213" i="34"/>
  <c r="N214" i="34"/>
  <c r="N215" i="34"/>
  <c r="N216" i="34"/>
  <c r="AF12" i="31"/>
  <c r="O210" i="34"/>
  <c r="O211" i="34"/>
  <c r="O212" i="34"/>
  <c r="O213" i="34"/>
  <c r="O214" i="34"/>
  <c r="O215" i="34"/>
  <c r="O216" i="34"/>
  <c r="AF13" i="31"/>
  <c r="P210" i="34"/>
  <c r="P211" i="34"/>
  <c r="P212" i="34"/>
  <c r="P213" i="34"/>
  <c r="P214" i="34"/>
  <c r="P215" i="34"/>
  <c r="P216" i="34"/>
  <c r="AF14" i="31"/>
  <c r="AF15" i="31"/>
  <c r="M210" i="19"/>
  <c r="M211" i="19"/>
  <c r="M212" i="19"/>
  <c r="M213" i="19"/>
  <c r="M214" i="19"/>
  <c r="M215" i="19"/>
  <c r="M216" i="19"/>
  <c r="AE11" i="31"/>
  <c r="N210" i="19"/>
  <c r="N211" i="19"/>
  <c r="N212" i="19"/>
  <c r="N213" i="19"/>
  <c r="N214" i="19"/>
  <c r="N215" i="19"/>
  <c r="N216" i="19"/>
  <c r="AE12" i="31"/>
  <c r="O210" i="19"/>
  <c r="O211" i="19"/>
  <c r="O212" i="19"/>
  <c r="O213" i="19"/>
  <c r="O214" i="19"/>
  <c r="O215" i="19"/>
  <c r="O216" i="19"/>
  <c r="AE13" i="31"/>
  <c r="P210" i="19"/>
  <c r="P211" i="19"/>
  <c r="P212" i="19"/>
  <c r="P213" i="19"/>
  <c r="P214" i="19"/>
  <c r="P215" i="19"/>
  <c r="P216" i="19"/>
  <c r="AE14" i="31"/>
  <c r="AE15" i="31"/>
  <c r="M210" i="18"/>
  <c r="M211" i="18"/>
  <c r="M212" i="18"/>
  <c r="M213" i="18"/>
  <c r="M214" i="18"/>
  <c r="M215" i="18"/>
  <c r="M216" i="18"/>
  <c r="AD11" i="31"/>
  <c r="N210" i="18"/>
  <c r="N211" i="18"/>
  <c r="N212" i="18"/>
  <c r="N213" i="18"/>
  <c r="N214" i="18"/>
  <c r="N215" i="18"/>
  <c r="N216" i="18"/>
  <c r="AD12" i="31"/>
  <c r="O210" i="18"/>
  <c r="O211" i="18"/>
  <c r="O212" i="18"/>
  <c r="O213" i="18"/>
  <c r="O214" i="18"/>
  <c r="O215" i="18"/>
  <c r="O216" i="18"/>
  <c r="AD13" i="31"/>
  <c r="P210" i="18"/>
  <c r="P211" i="18"/>
  <c r="P212" i="18"/>
  <c r="P213" i="18"/>
  <c r="P214" i="18"/>
  <c r="P215" i="18"/>
  <c r="P216" i="18"/>
  <c r="AD14" i="31"/>
  <c r="AD15" i="31"/>
  <c r="M210" i="17"/>
  <c r="M211" i="17"/>
  <c r="M212" i="17"/>
  <c r="M213" i="17"/>
  <c r="M214" i="17"/>
  <c r="M215" i="17"/>
  <c r="M216" i="17"/>
  <c r="AC11" i="31"/>
  <c r="N210" i="17"/>
  <c r="N211" i="17"/>
  <c r="N212" i="17"/>
  <c r="N213" i="17"/>
  <c r="N214" i="17"/>
  <c r="N215" i="17"/>
  <c r="N216" i="17"/>
  <c r="AC12" i="31"/>
  <c r="O210" i="17"/>
  <c r="O211" i="17"/>
  <c r="O212" i="17"/>
  <c r="O213" i="17"/>
  <c r="O214" i="17"/>
  <c r="O215" i="17"/>
  <c r="O216" i="17"/>
  <c r="AC13" i="31"/>
  <c r="P210" i="17"/>
  <c r="P211" i="17"/>
  <c r="P212" i="17"/>
  <c r="P213" i="17"/>
  <c r="P214" i="17"/>
  <c r="P215" i="17"/>
  <c r="P216" i="17"/>
  <c r="AC14" i="31"/>
  <c r="AC15" i="31"/>
  <c r="M210" i="14"/>
  <c r="M211" i="14"/>
  <c r="M212" i="14"/>
  <c r="M213" i="14"/>
  <c r="M214" i="14"/>
  <c r="M215" i="14"/>
  <c r="M216" i="14"/>
  <c r="AB11" i="31"/>
  <c r="N210" i="14"/>
  <c r="N211" i="14"/>
  <c r="N212" i="14"/>
  <c r="N213" i="14"/>
  <c r="N214" i="14"/>
  <c r="N215" i="14"/>
  <c r="N216" i="14"/>
  <c r="AB12" i="31"/>
  <c r="O210" i="14"/>
  <c r="O211" i="14"/>
  <c r="O212" i="14"/>
  <c r="O213" i="14"/>
  <c r="O214" i="14"/>
  <c r="O215" i="14"/>
  <c r="O216" i="14"/>
  <c r="AB13" i="31"/>
  <c r="P210" i="14"/>
  <c r="P211" i="14"/>
  <c r="P212" i="14"/>
  <c r="P213" i="14"/>
  <c r="P214" i="14"/>
  <c r="P215" i="14"/>
  <c r="P216" i="14"/>
  <c r="AB14" i="31"/>
  <c r="AB15" i="31"/>
  <c r="AB52" i="31"/>
  <c r="AA52" i="31"/>
  <c r="Z52" i="31"/>
  <c r="AB64" i="31"/>
  <c r="AA64" i="31"/>
  <c r="Z64" i="31"/>
  <c r="R153" i="14"/>
  <c r="R63" i="17"/>
  <c r="R93" i="17"/>
  <c r="R123" i="17"/>
  <c r="R153" i="17"/>
  <c r="R93" i="18"/>
  <c r="R123" i="18"/>
  <c r="R153" i="18"/>
  <c r="R63" i="19"/>
  <c r="R93" i="19"/>
  <c r="R123" i="19"/>
  <c r="R153" i="19"/>
  <c r="R63" i="34"/>
  <c r="R93" i="34"/>
  <c r="R123" i="34"/>
  <c r="R153" i="34"/>
  <c r="R33" i="35"/>
  <c r="R63" i="35"/>
  <c r="R93" i="35"/>
  <c r="R123" i="35"/>
  <c r="R153" i="35"/>
  <c r="F28" i="31"/>
  <c r="R33" i="37"/>
  <c r="R63" i="37"/>
  <c r="R93" i="37"/>
  <c r="R123" i="37"/>
  <c r="R153" i="37"/>
  <c r="F30" i="31"/>
  <c r="F32" i="31"/>
  <c r="O13" i="31"/>
  <c r="O11" i="31"/>
  <c r="O9" i="31"/>
  <c r="Q17" i="16"/>
  <c r="I13" i="31"/>
  <c r="Q16" i="16"/>
  <c r="I11" i="31"/>
  <c r="Q15" i="16"/>
  <c r="I9" i="31"/>
  <c r="P17" i="16"/>
  <c r="H13" i="31"/>
  <c r="P16" i="16"/>
  <c r="H11" i="31"/>
  <c r="P15" i="16"/>
  <c r="H9" i="31"/>
  <c r="O17" i="16"/>
  <c r="G13" i="31"/>
  <c r="O16" i="16"/>
  <c r="G11" i="31"/>
  <c r="O15" i="16"/>
  <c r="G9" i="31"/>
  <c r="J179" i="16"/>
  <c r="J178" i="16"/>
  <c r="J177" i="16"/>
  <c r="J152" i="16"/>
  <c r="J176" i="16"/>
  <c r="J175" i="16"/>
  <c r="J174" i="16"/>
  <c r="J149" i="16"/>
  <c r="J173" i="16"/>
  <c r="J172" i="16"/>
  <c r="J171" i="16"/>
  <c r="J146" i="16"/>
  <c r="J170" i="16"/>
  <c r="J169" i="16"/>
  <c r="J168" i="16"/>
  <c r="J143" i="16"/>
  <c r="J167" i="16"/>
  <c r="J166" i="16"/>
  <c r="J165" i="16"/>
  <c r="J140" i="16"/>
  <c r="H179" i="16"/>
  <c r="H154" i="16"/>
  <c r="H178" i="16"/>
  <c r="H153" i="16"/>
  <c r="H177" i="16"/>
  <c r="H152" i="16"/>
  <c r="H176" i="16"/>
  <c r="H151" i="16"/>
  <c r="H175" i="16"/>
  <c r="H150" i="16"/>
  <c r="H174" i="16"/>
  <c r="H149" i="16"/>
  <c r="H173" i="16"/>
  <c r="H171" i="16"/>
  <c r="H148" i="16"/>
  <c r="H172" i="16"/>
  <c r="H147" i="16"/>
  <c r="H146" i="16"/>
  <c r="H170" i="16"/>
  <c r="H145" i="16"/>
  <c r="H169" i="16"/>
  <c r="H144" i="16"/>
  <c r="H168" i="16"/>
  <c r="H143" i="16"/>
  <c r="H167" i="16"/>
  <c r="H142" i="16"/>
  <c r="H166" i="16"/>
  <c r="H141" i="16"/>
  <c r="H165" i="16"/>
  <c r="H140" i="16"/>
  <c r="E179" i="16"/>
  <c r="E154" i="16"/>
  <c r="E178" i="16"/>
  <c r="E153" i="16"/>
  <c r="E177" i="16"/>
  <c r="E152" i="16"/>
  <c r="E176" i="16"/>
  <c r="E151" i="16"/>
  <c r="E175" i="16"/>
  <c r="E150" i="16"/>
  <c r="E174" i="16"/>
  <c r="E149" i="16"/>
  <c r="E173" i="16"/>
  <c r="E148" i="16"/>
  <c r="E172" i="16"/>
  <c r="E147" i="16"/>
  <c r="E171" i="16"/>
  <c r="E146" i="16"/>
  <c r="E170" i="16"/>
  <c r="E145" i="16"/>
  <c r="E169" i="16"/>
  <c r="E144" i="16"/>
  <c r="E168" i="16"/>
  <c r="E143" i="16"/>
  <c r="E167" i="16"/>
  <c r="E142" i="16"/>
  <c r="E166" i="16"/>
  <c r="E141" i="16"/>
  <c r="E165" i="16"/>
  <c r="E140" i="16"/>
  <c r="O165" i="37"/>
  <c r="O163" i="37"/>
  <c r="L165" i="37"/>
  <c r="L163" i="37"/>
  <c r="I165" i="37"/>
  <c r="I163" i="37"/>
  <c r="F165" i="37"/>
  <c r="F163" i="37"/>
  <c r="C165" i="37"/>
  <c r="C163" i="37"/>
  <c r="P140" i="37"/>
  <c r="P135" i="37"/>
  <c r="O133" i="37"/>
  <c r="J140" i="37"/>
  <c r="J135" i="37"/>
  <c r="I133" i="37"/>
  <c r="D140" i="37"/>
  <c r="D135" i="37"/>
  <c r="C133" i="37"/>
  <c r="P110" i="37"/>
  <c r="P105" i="37"/>
  <c r="O103" i="37"/>
  <c r="J110" i="37"/>
  <c r="J105" i="37"/>
  <c r="I103" i="37"/>
  <c r="D110" i="37"/>
  <c r="D105" i="37"/>
  <c r="C103" i="37"/>
  <c r="P80" i="37"/>
  <c r="P75" i="37"/>
  <c r="O73" i="37"/>
  <c r="J80" i="37"/>
  <c r="J75" i="37"/>
  <c r="I73" i="37"/>
  <c r="D80" i="37"/>
  <c r="D75" i="37"/>
  <c r="C73" i="37"/>
  <c r="P50" i="37"/>
  <c r="P45" i="37"/>
  <c r="O43" i="37"/>
  <c r="J50" i="37"/>
  <c r="J45" i="37"/>
  <c r="I43" i="37"/>
  <c r="D50" i="37"/>
  <c r="D45" i="37"/>
  <c r="C43" i="37"/>
  <c r="P20" i="37"/>
  <c r="P15" i="37"/>
  <c r="O13" i="37"/>
  <c r="J20" i="37"/>
  <c r="J15" i="37"/>
  <c r="I13" i="37"/>
  <c r="D20" i="37"/>
  <c r="D15" i="37"/>
  <c r="C13" i="37"/>
  <c r="C3" i="37"/>
  <c r="Q157" i="37"/>
  <c r="R155" i="37"/>
  <c r="P155" i="37"/>
  <c r="L155" i="37"/>
  <c r="J155" i="37"/>
  <c r="F155" i="37"/>
  <c r="D155" i="37"/>
  <c r="R143" i="37"/>
  <c r="R144" i="37"/>
  <c r="R145" i="37"/>
  <c r="R146" i="37"/>
  <c r="R147" i="37"/>
  <c r="R148" i="37"/>
  <c r="R149" i="37"/>
  <c r="R150" i="37"/>
  <c r="R151" i="37"/>
  <c r="R152" i="37"/>
  <c r="P153" i="37"/>
  <c r="L143" i="37"/>
  <c r="L144" i="37"/>
  <c r="L145" i="37"/>
  <c r="L146" i="37"/>
  <c r="L147" i="37"/>
  <c r="L148" i="37"/>
  <c r="L149" i="37"/>
  <c r="L150" i="37"/>
  <c r="L151" i="37"/>
  <c r="L152" i="37"/>
  <c r="K153" i="37"/>
  <c r="F143" i="37"/>
  <c r="F144" i="37"/>
  <c r="F145" i="37"/>
  <c r="F146" i="37"/>
  <c r="F147" i="37"/>
  <c r="F148" i="37"/>
  <c r="F149" i="37"/>
  <c r="F150" i="37"/>
  <c r="F151" i="37"/>
  <c r="F152" i="37"/>
  <c r="E153" i="37"/>
  <c r="Q127" i="37"/>
  <c r="R125" i="37"/>
  <c r="P125" i="37"/>
  <c r="L125" i="37"/>
  <c r="J125" i="37"/>
  <c r="F125" i="37"/>
  <c r="D125" i="37"/>
  <c r="R113" i="37"/>
  <c r="R114" i="37"/>
  <c r="R115" i="37"/>
  <c r="R116" i="37"/>
  <c r="R117" i="37"/>
  <c r="R118" i="37"/>
  <c r="R119" i="37"/>
  <c r="R120" i="37"/>
  <c r="R121" i="37"/>
  <c r="R122" i="37"/>
  <c r="P123" i="37"/>
  <c r="L113" i="37"/>
  <c r="L114" i="37"/>
  <c r="L115" i="37"/>
  <c r="L116" i="37"/>
  <c r="L117" i="37"/>
  <c r="L118" i="37"/>
  <c r="L119" i="37"/>
  <c r="L120" i="37"/>
  <c r="L121" i="37"/>
  <c r="L122" i="37"/>
  <c r="K123" i="37"/>
  <c r="F113" i="37"/>
  <c r="F114" i="37"/>
  <c r="F115" i="37"/>
  <c r="F116" i="37"/>
  <c r="F117" i="37"/>
  <c r="F118" i="37"/>
  <c r="F119" i="37"/>
  <c r="F120" i="37"/>
  <c r="F121" i="37"/>
  <c r="F122" i="37"/>
  <c r="E123" i="37"/>
  <c r="Q97" i="37"/>
  <c r="R95" i="37"/>
  <c r="P95" i="37"/>
  <c r="L95" i="37"/>
  <c r="J95" i="37"/>
  <c r="F95" i="37"/>
  <c r="D95" i="37"/>
  <c r="R83" i="37"/>
  <c r="R84" i="37"/>
  <c r="R85" i="37"/>
  <c r="R86" i="37"/>
  <c r="R87" i="37"/>
  <c r="R88" i="37"/>
  <c r="R89" i="37"/>
  <c r="R90" i="37"/>
  <c r="R91" i="37"/>
  <c r="R92" i="37"/>
  <c r="P93" i="37"/>
  <c r="L83" i="37"/>
  <c r="L84" i="37"/>
  <c r="L85" i="37"/>
  <c r="L86" i="37"/>
  <c r="L87" i="37"/>
  <c r="L88" i="37"/>
  <c r="L89" i="37"/>
  <c r="L90" i="37"/>
  <c r="L91" i="37"/>
  <c r="L92" i="37"/>
  <c r="K93" i="37"/>
  <c r="F83" i="37"/>
  <c r="F84" i="37"/>
  <c r="F85" i="37"/>
  <c r="F86" i="37"/>
  <c r="F87" i="37"/>
  <c r="F88" i="37"/>
  <c r="F89" i="37"/>
  <c r="F90" i="37"/>
  <c r="F91" i="37"/>
  <c r="F92" i="37"/>
  <c r="E93" i="37"/>
  <c r="Q67" i="37"/>
  <c r="R65" i="37"/>
  <c r="P65" i="37"/>
  <c r="L65" i="37"/>
  <c r="J65" i="37"/>
  <c r="F65" i="37"/>
  <c r="D65" i="37"/>
  <c r="R53" i="37"/>
  <c r="R54" i="37"/>
  <c r="R55" i="37"/>
  <c r="R56" i="37"/>
  <c r="R57" i="37"/>
  <c r="R58" i="37"/>
  <c r="R59" i="37"/>
  <c r="R60" i="37"/>
  <c r="R61" i="37"/>
  <c r="R62" i="37"/>
  <c r="P63" i="37"/>
  <c r="L53" i="37"/>
  <c r="L54" i="37"/>
  <c r="L55" i="37"/>
  <c r="L56" i="37"/>
  <c r="L57" i="37"/>
  <c r="L58" i="37"/>
  <c r="L59" i="37"/>
  <c r="L60" i="37"/>
  <c r="L61" i="37"/>
  <c r="L62" i="37"/>
  <c r="K63" i="37"/>
  <c r="F53" i="37"/>
  <c r="F54" i="37"/>
  <c r="F55" i="37"/>
  <c r="F56" i="37"/>
  <c r="F57" i="37"/>
  <c r="F58" i="37"/>
  <c r="F59" i="37"/>
  <c r="F60" i="37"/>
  <c r="F61" i="37"/>
  <c r="F62" i="37"/>
  <c r="E63" i="37"/>
  <c r="Q37" i="37"/>
  <c r="R35" i="37"/>
  <c r="P35" i="37"/>
  <c r="L35" i="37"/>
  <c r="J35" i="37"/>
  <c r="F35" i="37"/>
  <c r="D35" i="37"/>
  <c r="R23" i="37"/>
  <c r="R24" i="37"/>
  <c r="R25" i="37"/>
  <c r="R26" i="37"/>
  <c r="R27" i="37"/>
  <c r="R28" i="37"/>
  <c r="R29" i="37"/>
  <c r="R30" i="37"/>
  <c r="R31" i="37"/>
  <c r="R32" i="37"/>
  <c r="P33" i="37"/>
  <c r="L23" i="37"/>
  <c r="L24" i="37"/>
  <c r="L25" i="37"/>
  <c r="L26" i="37"/>
  <c r="L27" i="37"/>
  <c r="L28" i="37"/>
  <c r="L29" i="37"/>
  <c r="L30" i="37"/>
  <c r="L31" i="37"/>
  <c r="L32" i="37"/>
  <c r="K33" i="37"/>
  <c r="F23" i="37"/>
  <c r="F24" i="37"/>
  <c r="F25" i="37"/>
  <c r="F26" i="37"/>
  <c r="F27" i="37"/>
  <c r="F28" i="37"/>
  <c r="F29" i="37"/>
  <c r="F30" i="37"/>
  <c r="F31" i="37"/>
  <c r="F32" i="37"/>
  <c r="E33" i="37"/>
  <c r="AO58" i="31"/>
  <c r="AO59" i="31"/>
  <c r="AO60" i="31"/>
  <c r="AO61" i="31"/>
  <c r="AO62" i="31"/>
  <c r="AO63" i="31"/>
  <c r="M13" i="31"/>
  <c r="AN58" i="31"/>
  <c r="AN59" i="31"/>
  <c r="AN60" i="31"/>
  <c r="AN61" i="31"/>
  <c r="AN62" i="31"/>
  <c r="AN63" i="31"/>
  <c r="M11" i="31"/>
  <c r="AM59" i="31"/>
  <c r="AM60" i="31"/>
  <c r="AM61" i="31"/>
  <c r="AM62" i="31"/>
  <c r="O18" i="16"/>
  <c r="E129" i="16"/>
  <c r="E128" i="16"/>
  <c r="E127" i="16"/>
  <c r="E126" i="16"/>
  <c r="E125" i="16"/>
  <c r="E124" i="16"/>
  <c r="E123" i="16"/>
  <c r="E122" i="16"/>
  <c r="E121" i="16"/>
  <c r="E120" i="16"/>
  <c r="E119" i="16"/>
  <c r="E118" i="16"/>
  <c r="E104" i="16"/>
  <c r="E103" i="16"/>
  <c r="E102" i="16"/>
  <c r="E101" i="16"/>
  <c r="E100" i="16"/>
  <c r="E99" i="16"/>
  <c r="E98" i="16"/>
  <c r="E97" i="16"/>
  <c r="E96" i="16"/>
  <c r="E95" i="16"/>
  <c r="E94" i="16"/>
  <c r="E93" i="16"/>
  <c r="E79" i="16"/>
  <c r="E78" i="16"/>
  <c r="E77" i="16"/>
  <c r="E76" i="16"/>
  <c r="E75" i="16"/>
  <c r="E74" i="16"/>
  <c r="E73" i="16"/>
  <c r="E72" i="16"/>
  <c r="E71" i="16"/>
  <c r="E70" i="16"/>
  <c r="E69" i="16"/>
  <c r="E54" i="16"/>
  <c r="E53" i="16"/>
  <c r="E52" i="16"/>
  <c r="E51" i="16"/>
  <c r="E50" i="16"/>
  <c r="E49" i="16"/>
  <c r="E48" i="16"/>
  <c r="E47" i="16"/>
  <c r="E46" i="16"/>
  <c r="E45" i="16"/>
  <c r="E44" i="16"/>
  <c r="E43" i="16"/>
  <c r="E29" i="16"/>
  <c r="E28" i="16"/>
  <c r="E27" i="16"/>
  <c r="E26" i="16"/>
  <c r="E25" i="16"/>
  <c r="E23" i="16"/>
  <c r="E22" i="16"/>
  <c r="E20" i="16"/>
  <c r="E19" i="16"/>
  <c r="M18" i="1"/>
  <c r="M17" i="1"/>
  <c r="E78" i="33"/>
  <c r="Q37" i="35"/>
  <c r="Q157" i="35"/>
  <c r="R155" i="35"/>
  <c r="Q127" i="35"/>
  <c r="R125" i="35"/>
  <c r="Q97" i="35"/>
  <c r="R95" i="35"/>
  <c r="Q67" i="35"/>
  <c r="R65" i="35"/>
  <c r="R35" i="35"/>
  <c r="Q157" i="34"/>
  <c r="R155" i="34"/>
  <c r="Q127" i="34"/>
  <c r="R125" i="34"/>
  <c r="Q97" i="34"/>
  <c r="R95" i="34"/>
  <c r="Q67" i="34"/>
  <c r="R65" i="34"/>
  <c r="Q157" i="19"/>
  <c r="R155" i="19"/>
  <c r="Q127" i="19"/>
  <c r="R125" i="19"/>
  <c r="Q97" i="19"/>
  <c r="R95" i="19"/>
  <c r="Q67" i="19"/>
  <c r="R65" i="19"/>
  <c r="Q157" i="18"/>
  <c r="R155" i="18"/>
  <c r="Q127" i="18"/>
  <c r="R125" i="18"/>
  <c r="Q97" i="18"/>
  <c r="R95" i="18"/>
  <c r="Q67" i="18"/>
  <c r="R65" i="18"/>
  <c r="Q157" i="17"/>
  <c r="R155" i="17"/>
  <c r="Q127" i="17"/>
  <c r="R125" i="17"/>
  <c r="Q97" i="17"/>
  <c r="R95" i="17"/>
  <c r="Q67" i="17"/>
  <c r="R65" i="17"/>
  <c r="Q157" i="14"/>
  <c r="R155" i="14"/>
  <c r="Q127" i="14"/>
  <c r="R125" i="14"/>
  <c r="Q97" i="14"/>
  <c r="R95" i="14"/>
  <c r="Q67" i="14"/>
  <c r="R65" i="14"/>
  <c r="J154" i="16"/>
  <c r="J129" i="16"/>
  <c r="J153" i="16"/>
  <c r="J128" i="16"/>
  <c r="J127" i="16"/>
  <c r="H129" i="16"/>
  <c r="H128" i="16"/>
  <c r="H127" i="16"/>
  <c r="J104" i="16"/>
  <c r="J103" i="16"/>
  <c r="J102" i="16"/>
  <c r="H104" i="16"/>
  <c r="H103" i="16"/>
  <c r="H102" i="16"/>
  <c r="J79" i="16"/>
  <c r="J78" i="16"/>
  <c r="J77" i="16"/>
  <c r="H79" i="16"/>
  <c r="H78" i="16"/>
  <c r="H77" i="16"/>
  <c r="J54" i="16"/>
  <c r="J53" i="16"/>
  <c r="J52" i="16"/>
  <c r="H54" i="16"/>
  <c r="H53" i="16"/>
  <c r="H52" i="16"/>
  <c r="J29" i="16"/>
  <c r="J28" i="16"/>
  <c r="J27" i="16"/>
  <c r="H29" i="16"/>
  <c r="H28" i="16"/>
  <c r="H27" i="16"/>
  <c r="O165" i="35"/>
  <c r="O163" i="35"/>
  <c r="L165" i="35"/>
  <c r="L163" i="35"/>
  <c r="I165" i="35"/>
  <c r="I163" i="35"/>
  <c r="F165" i="35"/>
  <c r="F163" i="35"/>
  <c r="C165" i="35"/>
  <c r="C163" i="35"/>
  <c r="P140" i="35"/>
  <c r="P135" i="35"/>
  <c r="O133" i="35"/>
  <c r="J140" i="35"/>
  <c r="J135" i="35"/>
  <c r="I133" i="35"/>
  <c r="D140" i="35"/>
  <c r="D135" i="35"/>
  <c r="C133" i="35"/>
  <c r="P155" i="35"/>
  <c r="L155" i="35"/>
  <c r="J155" i="35"/>
  <c r="F155" i="35"/>
  <c r="D155" i="35"/>
  <c r="R143" i="35"/>
  <c r="R144" i="35"/>
  <c r="R145" i="35"/>
  <c r="R146" i="35"/>
  <c r="R147" i="35"/>
  <c r="R148" i="35"/>
  <c r="R149" i="35"/>
  <c r="R150" i="35"/>
  <c r="R151" i="35"/>
  <c r="R152" i="35"/>
  <c r="P153" i="35"/>
  <c r="L143" i="35"/>
  <c r="L144" i="35"/>
  <c r="L145" i="35"/>
  <c r="L146" i="35"/>
  <c r="L147" i="35"/>
  <c r="L148" i="35"/>
  <c r="L149" i="35"/>
  <c r="L150" i="35"/>
  <c r="L151" i="35"/>
  <c r="L152" i="35"/>
  <c r="K153" i="35"/>
  <c r="F143" i="35"/>
  <c r="F144" i="35"/>
  <c r="F145" i="35"/>
  <c r="F146" i="35"/>
  <c r="F147" i="35"/>
  <c r="F148" i="35"/>
  <c r="F149" i="35"/>
  <c r="F150" i="35"/>
  <c r="F151" i="35"/>
  <c r="F152" i="35"/>
  <c r="E153" i="35"/>
  <c r="P140" i="34"/>
  <c r="P135" i="34"/>
  <c r="O133" i="34"/>
  <c r="J140" i="34"/>
  <c r="J135" i="34"/>
  <c r="I133" i="34"/>
  <c r="D140" i="34"/>
  <c r="D135" i="34"/>
  <c r="C133" i="34"/>
  <c r="O165" i="34"/>
  <c r="L165" i="34"/>
  <c r="I165" i="34"/>
  <c r="F165" i="34"/>
  <c r="C165" i="34"/>
  <c r="O163" i="34"/>
  <c r="L163" i="34"/>
  <c r="I163" i="34"/>
  <c r="F163" i="34"/>
  <c r="C163" i="34"/>
  <c r="P155" i="34"/>
  <c r="L155" i="34"/>
  <c r="J155" i="34"/>
  <c r="F155" i="34"/>
  <c r="D155" i="34"/>
  <c r="R143" i="34"/>
  <c r="R144" i="34"/>
  <c r="R145" i="34"/>
  <c r="R146" i="34"/>
  <c r="R147" i="34"/>
  <c r="R148" i="34"/>
  <c r="R149" i="34"/>
  <c r="R150" i="34"/>
  <c r="R151" i="34"/>
  <c r="R152" i="34"/>
  <c r="P153" i="34"/>
  <c r="L143" i="34"/>
  <c r="L144" i="34"/>
  <c r="L145" i="34"/>
  <c r="L146" i="34"/>
  <c r="L147" i="34"/>
  <c r="L148" i="34"/>
  <c r="L149" i="34"/>
  <c r="L150" i="34"/>
  <c r="L151" i="34"/>
  <c r="L152" i="34"/>
  <c r="K153" i="34"/>
  <c r="F143" i="34"/>
  <c r="F144" i="34"/>
  <c r="F145" i="34"/>
  <c r="F146" i="34"/>
  <c r="F147" i="34"/>
  <c r="F148" i="34"/>
  <c r="F149" i="34"/>
  <c r="F150" i="34"/>
  <c r="F151" i="34"/>
  <c r="F152" i="34"/>
  <c r="E153" i="34"/>
  <c r="O165" i="19"/>
  <c r="O163" i="19"/>
  <c r="L165" i="19"/>
  <c r="L163" i="19"/>
  <c r="I165" i="19"/>
  <c r="I163" i="19"/>
  <c r="F165" i="19"/>
  <c r="F163" i="19"/>
  <c r="C165" i="19"/>
  <c r="C163" i="19"/>
  <c r="P140" i="19"/>
  <c r="P135" i="19"/>
  <c r="O133" i="19"/>
  <c r="J140" i="19"/>
  <c r="J135" i="19"/>
  <c r="I133" i="19"/>
  <c r="D140" i="19"/>
  <c r="D135" i="19"/>
  <c r="C133" i="19"/>
  <c r="P155" i="19"/>
  <c r="L155" i="19"/>
  <c r="J155" i="19"/>
  <c r="F155" i="19"/>
  <c r="D155" i="19"/>
  <c r="R143" i="19"/>
  <c r="R144" i="19"/>
  <c r="R145" i="19"/>
  <c r="R146" i="19"/>
  <c r="R147" i="19"/>
  <c r="R148" i="19"/>
  <c r="R149" i="19"/>
  <c r="R150" i="19"/>
  <c r="R151" i="19"/>
  <c r="R152" i="19"/>
  <c r="P153" i="19"/>
  <c r="L143" i="19"/>
  <c r="L144" i="19"/>
  <c r="L145" i="19"/>
  <c r="L146" i="19"/>
  <c r="L147" i="19"/>
  <c r="L148" i="19"/>
  <c r="L149" i="19"/>
  <c r="L150" i="19"/>
  <c r="L151" i="19"/>
  <c r="L152" i="19"/>
  <c r="K153" i="19"/>
  <c r="F143" i="19"/>
  <c r="F144" i="19"/>
  <c r="F145" i="19"/>
  <c r="F146" i="19"/>
  <c r="F147" i="19"/>
  <c r="F148" i="19"/>
  <c r="F149" i="19"/>
  <c r="F150" i="19"/>
  <c r="F151" i="19"/>
  <c r="F152" i="19"/>
  <c r="E153" i="19"/>
  <c r="O165" i="18"/>
  <c r="O163" i="18"/>
  <c r="L165" i="18"/>
  <c r="L163" i="18"/>
  <c r="I165" i="18"/>
  <c r="I163" i="18"/>
  <c r="F165" i="18"/>
  <c r="F163" i="18"/>
  <c r="C165" i="18"/>
  <c r="C163" i="18"/>
  <c r="P140" i="18"/>
  <c r="P135" i="18"/>
  <c r="O133" i="18"/>
  <c r="J140" i="18"/>
  <c r="J135" i="18"/>
  <c r="I133" i="18"/>
  <c r="D140" i="18"/>
  <c r="D135" i="18"/>
  <c r="C133" i="18"/>
  <c r="P155" i="18"/>
  <c r="L155" i="18"/>
  <c r="J155" i="18"/>
  <c r="F155" i="18"/>
  <c r="D155" i="18"/>
  <c r="R143" i="18"/>
  <c r="R144" i="18"/>
  <c r="R145" i="18"/>
  <c r="R146" i="18"/>
  <c r="R147" i="18"/>
  <c r="R148" i="18"/>
  <c r="R149" i="18"/>
  <c r="R150" i="18"/>
  <c r="R151" i="18"/>
  <c r="R152" i="18"/>
  <c r="P153" i="18"/>
  <c r="L143" i="18"/>
  <c r="L144" i="18"/>
  <c r="L145" i="18"/>
  <c r="L146" i="18"/>
  <c r="L147" i="18"/>
  <c r="L148" i="18"/>
  <c r="L149" i="18"/>
  <c r="L150" i="18"/>
  <c r="L151" i="18"/>
  <c r="L152" i="18"/>
  <c r="K153" i="18"/>
  <c r="F143" i="18"/>
  <c r="F144" i="18"/>
  <c r="F145" i="18"/>
  <c r="F146" i="18"/>
  <c r="F147" i="18"/>
  <c r="F148" i="18"/>
  <c r="F149" i="18"/>
  <c r="F150" i="18"/>
  <c r="F151" i="18"/>
  <c r="F152" i="18"/>
  <c r="E153" i="18"/>
  <c r="O165" i="17"/>
  <c r="O163" i="17"/>
  <c r="L165" i="17"/>
  <c r="L163" i="17"/>
  <c r="I165" i="17"/>
  <c r="I163" i="17"/>
  <c r="F165" i="17"/>
  <c r="F163" i="17"/>
  <c r="C165" i="17"/>
  <c r="C163" i="17"/>
  <c r="P140" i="17"/>
  <c r="P135" i="17"/>
  <c r="O133" i="17"/>
  <c r="J140" i="17"/>
  <c r="J135" i="17"/>
  <c r="I133" i="17"/>
  <c r="D140" i="17"/>
  <c r="D135" i="17"/>
  <c r="C133" i="17"/>
  <c r="P155" i="17"/>
  <c r="L155" i="17"/>
  <c r="J155" i="17"/>
  <c r="F155" i="17"/>
  <c r="D155" i="17"/>
  <c r="R143" i="17"/>
  <c r="R144" i="17"/>
  <c r="R145" i="17"/>
  <c r="R146" i="17"/>
  <c r="R147" i="17"/>
  <c r="R148" i="17"/>
  <c r="R149" i="17"/>
  <c r="R150" i="17"/>
  <c r="R151" i="17"/>
  <c r="R152" i="17"/>
  <c r="P153" i="17"/>
  <c r="L143" i="17"/>
  <c r="L144" i="17"/>
  <c r="L145" i="17"/>
  <c r="L146" i="17"/>
  <c r="L147" i="17"/>
  <c r="L148" i="17"/>
  <c r="L149" i="17"/>
  <c r="L150" i="17"/>
  <c r="L151" i="17"/>
  <c r="L152" i="17"/>
  <c r="K153" i="17"/>
  <c r="F143" i="17"/>
  <c r="F144" i="17"/>
  <c r="F145" i="17"/>
  <c r="F146" i="17"/>
  <c r="F147" i="17"/>
  <c r="F148" i="17"/>
  <c r="F149" i="17"/>
  <c r="F150" i="17"/>
  <c r="F151" i="17"/>
  <c r="F152" i="17"/>
  <c r="E153" i="17"/>
  <c r="C3" i="17"/>
  <c r="C13" i="17"/>
  <c r="I13" i="17"/>
  <c r="O13" i="17"/>
  <c r="D15" i="17"/>
  <c r="J15" i="17"/>
  <c r="P15" i="17"/>
  <c r="D20" i="17"/>
  <c r="J20" i="17"/>
  <c r="P20" i="17"/>
  <c r="F24" i="17"/>
  <c r="L24" i="17"/>
  <c r="R24" i="17"/>
  <c r="F25" i="17"/>
  <c r="L25" i="17"/>
  <c r="R25" i="17"/>
  <c r="F26" i="17"/>
  <c r="L26" i="17"/>
  <c r="R26" i="17"/>
  <c r="F27" i="17"/>
  <c r="L27" i="17"/>
  <c r="R27" i="17"/>
  <c r="F28" i="17"/>
  <c r="L28" i="17"/>
  <c r="R28" i="17"/>
  <c r="F29" i="17"/>
  <c r="L29" i="17"/>
  <c r="R29" i="17"/>
  <c r="F30" i="17"/>
  <c r="L30" i="17"/>
  <c r="R30" i="17"/>
  <c r="F31" i="17"/>
  <c r="L31" i="17"/>
  <c r="R31" i="17"/>
  <c r="F32" i="17"/>
  <c r="L32" i="17"/>
  <c r="R32" i="17"/>
  <c r="C43" i="17"/>
  <c r="I43" i="17"/>
  <c r="O43" i="17"/>
  <c r="D45" i="17"/>
  <c r="J45" i="17"/>
  <c r="P45" i="17"/>
  <c r="D50" i="17"/>
  <c r="J50" i="17"/>
  <c r="P50" i="17"/>
  <c r="F53" i="17"/>
  <c r="L53" i="17"/>
  <c r="R53" i="17"/>
  <c r="F54" i="17"/>
  <c r="L54" i="17"/>
  <c r="R54" i="17"/>
  <c r="F55" i="17"/>
  <c r="L55" i="17"/>
  <c r="R55" i="17"/>
  <c r="F56" i="17"/>
  <c r="L56" i="17"/>
  <c r="R56" i="17"/>
  <c r="F57" i="17"/>
  <c r="L57" i="17"/>
  <c r="R57" i="17"/>
  <c r="F58" i="17"/>
  <c r="L58" i="17"/>
  <c r="R58" i="17"/>
  <c r="F59" i="17"/>
  <c r="L59" i="17"/>
  <c r="R59" i="17"/>
  <c r="F60" i="17"/>
  <c r="L60" i="17"/>
  <c r="R60" i="17"/>
  <c r="F61" i="17"/>
  <c r="L61" i="17"/>
  <c r="R61" i="17"/>
  <c r="F62" i="17"/>
  <c r="L62" i="17"/>
  <c r="R62" i="17"/>
  <c r="E63" i="17"/>
  <c r="K63" i="17"/>
  <c r="P63" i="17"/>
  <c r="D65" i="17"/>
  <c r="F65" i="17"/>
  <c r="J65" i="17"/>
  <c r="L65" i="17"/>
  <c r="P65" i="17"/>
  <c r="C73" i="17"/>
  <c r="I73" i="17"/>
  <c r="O73" i="17"/>
  <c r="D75" i="17"/>
  <c r="J75" i="17"/>
  <c r="P75" i="17"/>
  <c r="D80" i="17"/>
  <c r="J80" i="17"/>
  <c r="P80" i="17"/>
  <c r="F83" i="17"/>
  <c r="L83" i="17"/>
  <c r="R83" i="17"/>
  <c r="F84" i="17"/>
  <c r="L84" i="17"/>
  <c r="R84" i="17"/>
  <c r="F85" i="17"/>
  <c r="L85" i="17"/>
  <c r="R85" i="17"/>
  <c r="F86" i="17"/>
  <c r="L86" i="17"/>
  <c r="R86" i="17"/>
  <c r="F87" i="17"/>
  <c r="L87" i="17"/>
  <c r="R87" i="17"/>
  <c r="F88" i="17"/>
  <c r="L88" i="17"/>
  <c r="R88" i="17"/>
  <c r="F89" i="17"/>
  <c r="L89" i="17"/>
  <c r="R89" i="17"/>
  <c r="F90" i="17"/>
  <c r="L90" i="17"/>
  <c r="R90" i="17"/>
  <c r="F91" i="17"/>
  <c r="L91" i="17"/>
  <c r="R91" i="17"/>
  <c r="F92" i="17"/>
  <c r="L92" i="17"/>
  <c r="R92" i="17"/>
  <c r="E93" i="17"/>
  <c r="K93" i="17"/>
  <c r="P93" i="17"/>
  <c r="D95" i="17"/>
  <c r="F95" i="17"/>
  <c r="J95" i="17"/>
  <c r="L95" i="17"/>
  <c r="P95" i="17"/>
  <c r="C103" i="17"/>
  <c r="I103" i="17"/>
  <c r="O103" i="17"/>
  <c r="D105" i="17"/>
  <c r="J105" i="17"/>
  <c r="P105" i="17"/>
  <c r="D110" i="17"/>
  <c r="J110" i="17"/>
  <c r="P110" i="17"/>
  <c r="F113" i="17"/>
  <c r="L113" i="17"/>
  <c r="R113" i="17"/>
  <c r="F114" i="17"/>
  <c r="L114" i="17"/>
  <c r="R114" i="17"/>
  <c r="F115" i="17"/>
  <c r="L115" i="17"/>
  <c r="R115" i="17"/>
  <c r="F116" i="17"/>
  <c r="L116" i="17"/>
  <c r="R116" i="17"/>
  <c r="F117" i="17"/>
  <c r="L117" i="17"/>
  <c r="R117" i="17"/>
  <c r="F118" i="17"/>
  <c r="L118" i="17"/>
  <c r="R118" i="17"/>
  <c r="F119" i="17"/>
  <c r="L119" i="17"/>
  <c r="R119" i="17"/>
  <c r="F120" i="17"/>
  <c r="L120" i="17"/>
  <c r="R120" i="17"/>
  <c r="F121" i="17"/>
  <c r="L121" i="17"/>
  <c r="R121" i="17"/>
  <c r="F122" i="17"/>
  <c r="L122" i="17"/>
  <c r="R122" i="17"/>
  <c r="E123" i="17"/>
  <c r="K123" i="17"/>
  <c r="P123" i="17"/>
  <c r="D125" i="17"/>
  <c r="F125" i="17"/>
  <c r="J125" i="17"/>
  <c r="L125" i="17"/>
  <c r="P125" i="17"/>
  <c r="O165" i="14"/>
  <c r="O163" i="14"/>
  <c r="L165" i="14"/>
  <c r="L163" i="14"/>
  <c r="I165" i="14"/>
  <c r="I163" i="14"/>
  <c r="F165" i="14"/>
  <c r="F163" i="14"/>
  <c r="C165" i="14"/>
  <c r="C163" i="14"/>
  <c r="P140" i="14"/>
  <c r="P135" i="14"/>
  <c r="O133" i="14"/>
  <c r="J140" i="14"/>
  <c r="J135" i="14"/>
  <c r="I133" i="14"/>
  <c r="D140" i="14"/>
  <c r="D135" i="14"/>
  <c r="C133" i="14"/>
  <c r="P155" i="14"/>
  <c r="L155" i="14"/>
  <c r="J155" i="14"/>
  <c r="F155" i="14"/>
  <c r="D155" i="14"/>
  <c r="R143" i="14"/>
  <c r="R144" i="14"/>
  <c r="R145" i="14"/>
  <c r="R146" i="14"/>
  <c r="R147" i="14"/>
  <c r="R148" i="14"/>
  <c r="R149" i="14"/>
  <c r="R150" i="14"/>
  <c r="R151" i="14"/>
  <c r="R152" i="14"/>
  <c r="P153" i="14"/>
  <c r="L143" i="14"/>
  <c r="L144" i="14"/>
  <c r="L145" i="14"/>
  <c r="L146" i="14"/>
  <c r="L147" i="14"/>
  <c r="L148" i="14"/>
  <c r="L149" i="14"/>
  <c r="L150" i="14"/>
  <c r="L151" i="14"/>
  <c r="L152" i="14"/>
  <c r="K153" i="14"/>
  <c r="F143" i="14"/>
  <c r="F144" i="14"/>
  <c r="F145" i="14"/>
  <c r="F146" i="14"/>
  <c r="F147" i="14"/>
  <c r="F148" i="14"/>
  <c r="F149" i="14"/>
  <c r="F150" i="14"/>
  <c r="F151" i="14"/>
  <c r="F152" i="14"/>
  <c r="E153" i="14"/>
  <c r="Z27" i="33"/>
  <c r="Z26" i="33"/>
  <c r="Z25" i="33"/>
  <c r="Z24" i="33"/>
  <c r="Z23" i="33"/>
  <c r="Z22" i="33"/>
  <c r="Z21" i="33"/>
  <c r="Z20" i="33"/>
  <c r="Z19" i="33"/>
  <c r="Z18" i="33"/>
  <c r="Z17" i="33"/>
  <c r="Z16" i="33"/>
  <c r="Z15" i="33"/>
  <c r="Z14" i="33"/>
  <c r="Z13" i="33"/>
  <c r="I13" i="14"/>
  <c r="O13" i="14"/>
  <c r="I43" i="14"/>
  <c r="O43" i="14"/>
  <c r="C73" i="14"/>
  <c r="I73" i="14"/>
  <c r="O73" i="14"/>
  <c r="C103" i="14"/>
  <c r="I103" i="14"/>
  <c r="O103" i="14"/>
  <c r="C13" i="18"/>
  <c r="I13" i="18"/>
  <c r="O13" i="18"/>
  <c r="C43" i="18"/>
  <c r="I43" i="18"/>
  <c r="O43" i="18"/>
  <c r="C73" i="18"/>
  <c r="I73" i="18"/>
  <c r="O73" i="18"/>
  <c r="C103" i="18"/>
  <c r="I103" i="18"/>
  <c r="O103" i="18"/>
  <c r="C13" i="19"/>
  <c r="I13" i="19"/>
  <c r="O13" i="19"/>
  <c r="C43" i="19"/>
  <c r="I43" i="19"/>
  <c r="O43" i="19"/>
  <c r="C73" i="19"/>
  <c r="I73" i="19"/>
  <c r="O73" i="19"/>
  <c r="C103" i="19"/>
  <c r="I103" i="19"/>
  <c r="O103" i="19"/>
  <c r="C13" i="34"/>
  <c r="I13" i="34"/>
  <c r="O13" i="34"/>
  <c r="C43" i="34"/>
  <c r="I43" i="34"/>
  <c r="O43" i="34"/>
  <c r="C73" i="34"/>
  <c r="I73" i="34"/>
  <c r="O73" i="34"/>
  <c r="C103" i="34"/>
  <c r="I103" i="34"/>
  <c r="O103" i="34"/>
  <c r="C13" i="35"/>
  <c r="I13" i="35"/>
  <c r="O13" i="35"/>
  <c r="C43" i="35"/>
  <c r="I43" i="35"/>
  <c r="O43" i="35"/>
  <c r="C73" i="35"/>
  <c r="I73" i="35"/>
  <c r="O73" i="35"/>
  <c r="C103" i="35"/>
  <c r="I103" i="35"/>
  <c r="O103" i="35"/>
  <c r="J144" i="16"/>
  <c r="J151" i="16"/>
  <c r="J126" i="16"/>
  <c r="J150" i="16"/>
  <c r="J125" i="16"/>
  <c r="J124" i="16"/>
  <c r="J148" i="16"/>
  <c r="J123" i="16"/>
  <c r="J147" i="16"/>
  <c r="J122" i="16"/>
  <c r="J121" i="16"/>
  <c r="J145" i="16"/>
  <c r="J120" i="16"/>
  <c r="J119" i="16"/>
  <c r="J118" i="16"/>
  <c r="J142" i="16"/>
  <c r="J141" i="16"/>
  <c r="R113" i="35"/>
  <c r="R114" i="35"/>
  <c r="R115" i="35"/>
  <c r="R116" i="35"/>
  <c r="R117" i="35"/>
  <c r="R118" i="35"/>
  <c r="R119" i="35"/>
  <c r="R120" i="35"/>
  <c r="R121" i="35"/>
  <c r="R122" i="35"/>
  <c r="P123" i="35"/>
  <c r="R113" i="34"/>
  <c r="R114" i="34"/>
  <c r="R115" i="34"/>
  <c r="R116" i="34"/>
  <c r="R117" i="34"/>
  <c r="R118" i="34"/>
  <c r="R119" i="34"/>
  <c r="R120" i="34"/>
  <c r="R121" i="34"/>
  <c r="R122" i="34"/>
  <c r="P123" i="34"/>
  <c r="L113" i="35"/>
  <c r="L114" i="35"/>
  <c r="L115" i="35"/>
  <c r="L116" i="35"/>
  <c r="L117" i="35"/>
  <c r="L118" i="35"/>
  <c r="L119" i="35"/>
  <c r="L120" i="35"/>
  <c r="L121" i="35"/>
  <c r="L122" i="35"/>
  <c r="K123" i="35"/>
  <c r="L113" i="34"/>
  <c r="L114" i="34"/>
  <c r="L115" i="34"/>
  <c r="L116" i="34"/>
  <c r="L117" i="34"/>
  <c r="L118" i="34"/>
  <c r="L119" i="34"/>
  <c r="L120" i="34"/>
  <c r="L121" i="34"/>
  <c r="L122" i="34"/>
  <c r="K123" i="34"/>
  <c r="F113" i="35"/>
  <c r="F114" i="35"/>
  <c r="F115" i="35"/>
  <c r="F116" i="35"/>
  <c r="F117" i="35"/>
  <c r="F118" i="35"/>
  <c r="F119" i="35"/>
  <c r="F120" i="35"/>
  <c r="F121" i="35"/>
  <c r="F122" i="35"/>
  <c r="E123" i="35"/>
  <c r="F113" i="34"/>
  <c r="F114" i="34"/>
  <c r="F115" i="34"/>
  <c r="F116" i="34"/>
  <c r="F117" i="34"/>
  <c r="F118" i="34"/>
  <c r="F119" i="34"/>
  <c r="F120" i="34"/>
  <c r="F121" i="34"/>
  <c r="F122" i="34"/>
  <c r="E123" i="34"/>
  <c r="R83" i="35"/>
  <c r="R84" i="35"/>
  <c r="R85" i="35"/>
  <c r="R86" i="35"/>
  <c r="R87" i="35"/>
  <c r="R88" i="35"/>
  <c r="R89" i="35"/>
  <c r="R90" i="35"/>
  <c r="R91" i="35"/>
  <c r="R92" i="35"/>
  <c r="P93" i="35"/>
  <c r="R83" i="34"/>
  <c r="R84" i="34"/>
  <c r="R85" i="34"/>
  <c r="R86" i="34"/>
  <c r="R87" i="34"/>
  <c r="R88" i="34"/>
  <c r="R89" i="34"/>
  <c r="R90" i="34"/>
  <c r="R91" i="34"/>
  <c r="R92" i="34"/>
  <c r="P93" i="34"/>
  <c r="L83" i="35"/>
  <c r="L84" i="35"/>
  <c r="L85" i="35"/>
  <c r="L86" i="35"/>
  <c r="L87" i="35"/>
  <c r="L88" i="35"/>
  <c r="L89" i="35"/>
  <c r="L90" i="35"/>
  <c r="L91" i="35"/>
  <c r="L92" i="35"/>
  <c r="K93" i="35"/>
  <c r="L83" i="34"/>
  <c r="L84" i="34"/>
  <c r="L85" i="34"/>
  <c r="L86" i="34"/>
  <c r="L87" i="34"/>
  <c r="L88" i="34"/>
  <c r="L89" i="34"/>
  <c r="L90" i="34"/>
  <c r="L91" i="34"/>
  <c r="L92" i="34"/>
  <c r="K93" i="34"/>
  <c r="F83" i="35"/>
  <c r="F84" i="35"/>
  <c r="F85" i="35"/>
  <c r="F86" i="35"/>
  <c r="F87" i="35"/>
  <c r="F88" i="35"/>
  <c r="F89" i="35"/>
  <c r="F90" i="35"/>
  <c r="F91" i="35"/>
  <c r="F92" i="35"/>
  <c r="E93" i="35"/>
  <c r="F83" i="34"/>
  <c r="F84" i="34"/>
  <c r="F85" i="34"/>
  <c r="F86" i="34"/>
  <c r="F87" i="34"/>
  <c r="F88" i="34"/>
  <c r="F89" i="34"/>
  <c r="F90" i="34"/>
  <c r="F91" i="34"/>
  <c r="F92" i="34"/>
  <c r="E93" i="34"/>
  <c r="R53" i="35"/>
  <c r="R54" i="35"/>
  <c r="R55" i="35"/>
  <c r="R56" i="35"/>
  <c r="R57" i="35"/>
  <c r="R58" i="35"/>
  <c r="R59" i="35"/>
  <c r="R60" i="35"/>
  <c r="R61" i="35"/>
  <c r="R62" i="35"/>
  <c r="P63" i="35"/>
  <c r="R53" i="34"/>
  <c r="R54" i="34"/>
  <c r="R55" i="34"/>
  <c r="R56" i="34"/>
  <c r="R57" i="34"/>
  <c r="R58" i="34"/>
  <c r="R59" i="34"/>
  <c r="R60" i="34"/>
  <c r="R61" i="34"/>
  <c r="R62" i="34"/>
  <c r="P63" i="34"/>
  <c r="L53" i="35"/>
  <c r="L54" i="35"/>
  <c r="L55" i="35"/>
  <c r="L56" i="35"/>
  <c r="L57" i="35"/>
  <c r="L58" i="35"/>
  <c r="L59" i="35"/>
  <c r="L60" i="35"/>
  <c r="L61" i="35"/>
  <c r="L62" i="35"/>
  <c r="K63" i="35"/>
  <c r="L53" i="34"/>
  <c r="L54" i="34"/>
  <c r="L55" i="34"/>
  <c r="L56" i="34"/>
  <c r="L57" i="34"/>
  <c r="L58" i="34"/>
  <c r="L59" i="34"/>
  <c r="L60" i="34"/>
  <c r="L61" i="34"/>
  <c r="L62" i="34"/>
  <c r="K63" i="34"/>
  <c r="F53" i="35"/>
  <c r="F54" i="35"/>
  <c r="F55" i="35"/>
  <c r="F56" i="35"/>
  <c r="F57" i="35"/>
  <c r="F58" i="35"/>
  <c r="F59" i="35"/>
  <c r="F60" i="35"/>
  <c r="F61" i="35"/>
  <c r="F62" i="35"/>
  <c r="E63" i="35"/>
  <c r="F53" i="34"/>
  <c r="F54" i="34"/>
  <c r="F55" i="34"/>
  <c r="F56" i="34"/>
  <c r="F57" i="34"/>
  <c r="F58" i="34"/>
  <c r="F59" i="34"/>
  <c r="F60" i="34"/>
  <c r="F61" i="34"/>
  <c r="F62" i="34"/>
  <c r="E63" i="34"/>
  <c r="R23" i="35"/>
  <c r="R24" i="35"/>
  <c r="R25" i="35"/>
  <c r="R26" i="35"/>
  <c r="R27" i="35"/>
  <c r="R28" i="35"/>
  <c r="R29" i="35"/>
  <c r="R30" i="35"/>
  <c r="R31" i="35"/>
  <c r="R32" i="35"/>
  <c r="P33" i="35"/>
  <c r="R24" i="34"/>
  <c r="R25" i="34"/>
  <c r="R26" i="34"/>
  <c r="R27" i="34"/>
  <c r="R28" i="34"/>
  <c r="R29" i="34"/>
  <c r="R30" i="34"/>
  <c r="R31" i="34"/>
  <c r="R32" i="34"/>
  <c r="L23" i="35"/>
  <c r="L24" i="35"/>
  <c r="L25" i="35"/>
  <c r="L26" i="35"/>
  <c r="L27" i="35"/>
  <c r="L28" i="35"/>
  <c r="L29" i="35"/>
  <c r="L30" i="35"/>
  <c r="L31" i="35"/>
  <c r="L32" i="35"/>
  <c r="K33" i="35"/>
  <c r="L24" i="34"/>
  <c r="L25" i="34"/>
  <c r="L26" i="34"/>
  <c r="L27" i="34"/>
  <c r="L28" i="34"/>
  <c r="L29" i="34"/>
  <c r="L30" i="34"/>
  <c r="L31" i="34"/>
  <c r="L32" i="34"/>
  <c r="F23" i="35"/>
  <c r="F24" i="35"/>
  <c r="F25" i="35"/>
  <c r="F26" i="35"/>
  <c r="F27" i="35"/>
  <c r="F28" i="35"/>
  <c r="F29" i="35"/>
  <c r="F30" i="35"/>
  <c r="F31" i="35"/>
  <c r="F32" i="35"/>
  <c r="E33" i="35"/>
  <c r="F24" i="34"/>
  <c r="F25" i="34"/>
  <c r="F26" i="34"/>
  <c r="F27" i="34"/>
  <c r="F28" i="34"/>
  <c r="F29" i="34"/>
  <c r="F30" i="34"/>
  <c r="F31" i="34"/>
  <c r="F32" i="34"/>
  <c r="H126" i="16"/>
  <c r="H125" i="16"/>
  <c r="H124" i="16"/>
  <c r="H123" i="16"/>
  <c r="H122" i="16"/>
  <c r="H121" i="16"/>
  <c r="H120" i="16"/>
  <c r="H119" i="16"/>
  <c r="H118" i="16"/>
  <c r="L125" i="35"/>
  <c r="L125" i="34"/>
  <c r="F125" i="35"/>
  <c r="F125" i="34"/>
  <c r="L95" i="35"/>
  <c r="L95" i="34"/>
  <c r="F95" i="35"/>
  <c r="F95" i="34"/>
  <c r="L65" i="35"/>
  <c r="L65" i="34"/>
  <c r="F65" i="35"/>
  <c r="F65" i="34"/>
  <c r="L35" i="35"/>
  <c r="F35" i="35"/>
  <c r="P125" i="35"/>
  <c r="P125" i="34"/>
  <c r="J125" i="35"/>
  <c r="J125" i="34"/>
  <c r="D125" i="35"/>
  <c r="D125" i="34"/>
  <c r="P95" i="35"/>
  <c r="P95" i="34"/>
  <c r="J95" i="35"/>
  <c r="J95" i="34"/>
  <c r="D95" i="35"/>
  <c r="D95" i="34"/>
  <c r="P65" i="35"/>
  <c r="P65" i="34"/>
  <c r="J65" i="35"/>
  <c r="J65" i="34"/>
  <c r="D65" i="35"/>
  <c r="D65" i="34"/>
  <c r="P35" i="35"/>
  <c r="J35" i="35"/>
  <c r="D35" i="35"/>
  <c r="P110" i="35"/>
  <c r="P105" i="35"/>
  <c r="J110" i="35"/>
  <c r="J105" i="35"/>
  <c r="D110" i="35"/>
  <c r="D105" i="35"/>
  <c r="P80" i="35"/>
  <c r="P75" i="35"/>
  <c r="J80" i="35"/>
  <c r="J75" i="35"/>
  <c r="D80" i="35"/>
  <c r="D75" i="35"/>
  <c r="P50" i="35"/>
  <c r="P45" i="35"/>
  <c r="J50" i="35"/>
  <c r="J45" i="35"/>
  <c r="D50" i="35"/>
  <c r="D45" i="35"/>
  <c r="P20" i="35"/>
  <c r="P15" i="35"/>
  <c r="J20" i="35"/>
  <c r="J15" i="35"/>
  <c r="D20" i="35"/>
  <c r="D15" i="35"/>
  <c r="C3" i="35"/>
  <c r="J101" i="16"/>
  <c r="J100" i="16"/>
  <c r="J99" i="16"/>
  <c r="J98" i="16"/>
  <c r="J97" i="16"/>
  <c r="J96" i="16"/>
  <c r="J95" i="16"/>
  <c r="J94" i="16"/>
  <c r="J93" i="16"/>
  <c r="R113" i="19"/>
  <c r="R114" i="19"/>
  <c r="R115" i="19"/>
  <c r="R116" i="19"/>
  <c r="R117" i="19"/>
  <c r="R118" i="19"/>
  <c r="R119" i="19"/>
  <c r="R120" i="19"/>
  <c r="R121" i="19"/>
  <c r="R122" i="19"/>
  <c r="P123" i="19"/>
  <c r="L113" i="19"/>
  <c r="L114" i="19"/>
  <c r="L115" i="19"/>
  <c r="L116" i="19"/>
  <c r="L117" i="19"/>
  <c r="L118" i="19"/>
  <c r="L119" i="19"/>
  <c r="L120" i="19"/>
  <c r="L121" i="19"/>
  <c r="L122" i="19"/>
  <c r="K123" i="19"/>
  <c r="F113" i="19"/>
  <c r="F114" i="19"/>
  <c r="F115" i="19"/>
  <c r="F116" i="19"/>
  <c r="F117" i="19"/>
  <c r="F118" i="19"/>
  <c r="F119" i="19"/>
  <c r="F120" i="19"/>
  <c r="F121" i="19"/>
  <c r="F122" i="19"/>
  <c r="E123" i="19"/>
  <c r="R83" i="19"/>
  <c r="R84" i="19"/>
  <c r="R85" i="19"/>
  <c r="R86" i="19"/>
  <c r="R87" i="19"/>
  <c r="R88" i="19"/>
  <c r="R89" i="19"/>
  <c r="R90" i="19"/>
  <c r="R91" i="19"/>
  <c r="R92" i="19"/>
  <c r="P93" i="19"/>
  <c r="L83" i="19"/>
  <c r="L84" i="19"/>
  <c r="L85" i="19"/>
  <c r="L86" i="19"/>
  <c r="L87" i="19"/>
  <c r="L88" i="19"/>
  <c r="L89" i="19"/>
  <c r="L90" i="19"/>
  <c r="L91" i="19"/>
  <c r="L92" i="19"/>
  <c r="K93" i="19"/>
  <c r="F83" i="19"/>
  <c r="F84" i="19"/>
  <c r="F85" i="19"/>
  <c r="F86" i="19"/>
  <c r="F87" i="19"/>
  <c r="F88" i="19"/>
  <c r="F89" i="19"/>
  <c r="F90" i="19"/>
  <c r="F91" i="19"/>
  <c r="F92" i="19"/>
  <c r="E93" i="19"/>
  <c r="R53" i="19"/>
  <c r="R54" i="19"/>
  <c r="R55" i="19"/>
  <c r="R56" i="19"/>
  <c r="R57" i="19"/>
  <c r="R58" i="19"/>
  <c r="R59" i="19"/>
  <c r="R60" i="19"/>
  <c r="R61" i="19"/>
  <c r="R62" i="19"/>
  <c r="P63" i="19"/>
  <c r="L53" i="19"/>
  <c r="L54" i="19"/>
  <c r="L55" i="19"/>
  <c r="L56" i="19"/>
  <c r="L57" i="19"/>
  <c r="L58" i="19"/>
  <c r="L59" i="19"/>
  <c r="L60" i="19"/>
  <c r="L61" i="19"/>
  <c r="L62" i="19"/>
  <c r="K63" i="19"/>
  <c r="F53" i="19"/>
  <c r="F54" i="19"/>
  <c r="F55" i="19"/>
  <c r="F56" i="19"/>
  <c r="F57" i="19"/>
  <c r="F58" i="19"/>
  <c r="F59" i="19"/>
  <c r="F60" i="19"/>
  <c r="F61" i="19"/>
  <c r="F62" i="19"/>
  <c r="E63" i="19"/>
  <c r="R24" i="19"/>
  <c r="R25" i="19"/>
  <c r="R26" i="19"/>
  <c r="R27" i="19"/>
  <c r="R28" i="19"/>
  <c r="R29" i="19"/>
  <c r="R30" i="19"/>
  <c r="R31" i="19"/>
  <c r="R32" i="19"/>
  <c r="L24" i="19"/>
  <c r="L25" i="19"/>
  <c r="L26" i="19"/>
  <c r="L27" i="19"/>
  <c r="L28" i="19"/>
  <c r="L29" i="19"/>
  <c r="L30" i="19"/>
  <c r="L31" i="19"/>
  <c r="L32" i="19"/>
  <c r="F24" i="19"/>
  <c r="F25" i="19"/>
  <c r="F26" i="19"/>
  <c r="F27" i="19"/>
  <c r="F28" i="19"/>
  <c r="F29" i="19"/>
  <c r="F30" i="19"/>
  <c r="F31" i="19"/>
  <c r="F32" i="19"/>
  <c r="H101" i="16"/>
  <c r="H100" i="16"/>
  <c r="H99" i="16"/>
  <c r="H98" i="16"/>
  <c r="H97" i="16"/>
  <c r="H96" i="16"/>
  <c r="H95" i="16"/>
  <c r="H94" i="16"/>
  <c r="H93" i="16"/>
  <c r="L125" i="19"/>
  <c r="F125" i="19"/>
  <c r="L95" i="19"/>
  <c r="F95" i="19"/>
  <c r="L65" i="19"/>
  <c r="F65" i="19"/>
  <c r="P125" i="19"/>
  <c r="J125" i="19"/>
  <c r="D125" i="19"/>
  <c r="P95" i="19"/>
  <c r="J95" i="19"/>
  <c r="D95" i="19"/>
  <c r="P65" i="19"/>
  <c r="J65" i="19"/>
  <c r="D65" i="19"/>
  <c r="P110" i="34"/>
  <c r="J110" i="34"/>
  <c r="J105" i="34"/>
  <c r="P105" i="34"/>
  <c r="D110" i="34"/>
  <c r="D105" i="34"/>
  <c r="P80" i="34"/>
  <c r="P75" i="34"/>
  <c r="J80" i="34"/>
  <c r="J75" i="34"/>
  <c r="D80" i="34"/>
  <c r="D75" i="34"/>
  <c r="P50" i="34"/>
  <c r="P45" i="34"/>
  <c r="J50" i="34"/>
  <c r="J45" i="34"/>
  <c r="D50" i="34"/>
  <c r="D45" i="34"/>
  <c r="P20" i="34"/>
  <c r="P15" i="34"/>
  <c r="J20" i="34"/>
  <c r="J15" i="34"/>
  <c r="D20" i="34"/>
  <c r="D15" i="34"/>
  <c r="C3" i="34"/>
  <c r="C3" i="19"/>
  <c r="J68" i="1"/>
  <c r="N67" i="1"/>
  <c r="N66" i="1"/>
  <c r="N65" i="1"/>
  <c r="N64" i="1"/>
  <c r="N63" i="1"/>
  <c r="N62" i="1"/>
  <c r="N61" i="1"/>
  <c r="F60" i="1"/>
  <c r="F59" i="1"/>
  <c r="AL10" i="1"/>
  <c r="F57" i="1"/>
  <c r="F58" i="1"/>
  <c r="AA19" i="1"/>
  <c r="Z31" i="1"/>
  <c r="Z32" i="1"/>
  <c r="J70" i="1"/>
  <c r="AM32" i="1"/>
  <c r="AI40" i="1"/>
  <c r="Z44" i="1"/>
  <c r="N70" i="1"/>
  <c r="AM44" i="1"/>
  <c r="AI52" i="1"/>
  <c r="AJ17" i="1"/>
  <c r="F69" i="1"/>
  <c r="AM20" i="1"/>
  <c r="AJ26" i="1"/>
  <c r="AJ27" i="1"/>
  <c r="J69" i="1"/>
  <c r="AL32" i="1"/>
  <c r="AI38" i="1"/>
  <c r="AI39" i="1"/>
  <c r="N69" i="1"/>
  <c r="AL44" i="1"/>
  <c r="AI50" i="1"/>
  <c r="AI51" i="1"/>
  <c r="N28" i="1"/>
  <c r="AJ16" i="1"/>
  <c r="N27" i="1"/>
  <c r="AJ15" i="1"/>
  <c r="AJ24" i="1"/>
  <c r="AJ25" i="1"/>
  <c r="AK32" i="1"/>
  <c r="AI36" i="1"/>
  <c r="AI37" i="1"/>
  <c r="N68" i="1"/>
  <c r="AK44" i="1"/>
  <c r="AI48" i="1"/>
  <c r="AI49" i="1"/>
  <c r="N26" i="1"/>
  <c r="AJ14" i="1"/>
  <c r="N25" i="1"/>
  <c r="AJ13" i="1"/>
  <c r="AJ22" i="1"/>
  <c r="AJ23" i="1"/>
  <c r="J67" i="1"/>
  <c r="AJ32" i="1"/>
  <c r="AI34" i="1"/>
  <c r="AI35" i="1"/>
  <c r="AJ44" i="1"/>
  <c r="AI46" i="1"/>
  <c r="AI47" i="1"/>
  <c r="N24" i="1"/>
  <c r="AJ12" i="1"/>
  <c r="N23" i="1"/>
  <c r="AJ11" i="1"/>
  <c r="AJ21" i="1"/>
  <c r="J66" i="1"/>
  <c r="AI32" i="1"/>
  <c r="AI33" i="1"/>
  <c r="AI44" i="1"/>
  <c r="AI45" i="1"/>
  <c r="N22" i="1"/>
  <c r="AJ10" i="1"/>
  <c r="N21" i="1"/>
  <c r="AI18" i="1"/>
  <c r="AI28" i="1"/>
  <c r="AH40" i="1"/>
  <c r="AH52" i="1"/>
  <c r="M29" i="1"/>
  <c r="AI17" i="1"/>
  <c r="AI26" i="1"/>
  <c r="AI27" i="1"/>
  <c r="AH38" i="1"/>
  <c r="AH39" i="1"/>
  <c r="AH50" i="1"/>
  <c r="AH51" i="1"/>
  <c r="M28" i="1"/>
  <c r="AI16" i="1"/>
  <c r="M27" i="1"/>
  <c r="AI15" i="1"/>
  <c r="AI25" i="1"/>
  <c r="AH36" i="1"/>
  <c r="AH37" i="1"/>
  <c r="AH48" i="1"/>
  <c r="AH49" i="1"/>
  <c r="M26" i="1"/>
  <c r="AI13" i="1"/>
  <c r="AI22" i="1"/>
  <c r="AI23" i="1"/>
  <c r="AH34" i="1"/>
  <c r="AH35" i="1"/>
  <c r="AH46" i="1"/>
  <c r="AH47" i="1"/>
  <c r="M24" i="1"/>
  <c r="AI12" i="1"/>
  <c r="M23" i="1"/>
  <c r="AI11" i="1"/>
  <c r="AI21" i="1"/>
  <c r="J65" i="1"/>
  <c r="AH32" i="1"/>
  <c r="AH33" i="1"/>
  <c r="AH44" i="1"/>
  <c r="AH45" i="1"/>
  <c r="M22" i="1"/>
  <c r="AI10" i="1"/>
  <c r="M21" i="1"/>
  <c r="AH18" i="1"/>
  <c r="AG40" i="1"/>
  <c r="AG52" i="1"/>
  <c r="L29" i="1"/>
  <c r="AG38" i="1"/>
  <c r="AG39" i="1"/>
  <c r="AG50" i="1"/>
  <c r="AG51" i="1"/>
  <c r="AH16" i="1"/>
  <c r="L27" i="1"/>
  <c r="AH15" i="1"/>
  <c r="AH25" i="1"/>
  <c r="AG36" i="1"/>
  <c r="AG37" i="1"/>
  <c r="AG48" i="1"/>
  <c r="AG49" i="1"/>
  <c r="L26" i="1"/>
  <c r="AH14" i="1"/>
  <c r="L25" i="1"/>
  <c r="AG34" i="1"/>
  <c r="AG35" i="1"/>
  <c r="AG46" i="1"/>
  <c r="AG47" i="1"/>
  <c r="AH12" i="1"/>
  <c r="L23" i="1"/>
  <c r="AH11" i="1"/>
  <c r="F64" i="1"/>
  <c r="AH20" i="1"/>
  <c r="AH21" i="1"/>
  <c r="J64" i="1"/>
  <c r="AG32" i="1"/>
  <c r="AG33" i="1"/>
  <c r="AG44" i="1"/>
  <c r="AG45" i="1"/>
  <c r="L22" i="1"/>
  <c r="AH10" i="1"/>
  <c r="L21" i="1"/>
  <c r="AG18" i="1"/>
  <c r="AG28" i="1"/>
  <c r="AF40" i="1"/>
  <c r="AF52" i="1"/>
  <c r="K29" i="1"/>
  <c r="AG17" i="1"/>
  <c r="AG26" i="1"/>
  <c r="AG27" i="1"/>
  <c r="AF38" i="1"/>
  <c r="AF39" i="1"/>
  <c r="AF50" i="1"/>
  <c r="AF51" i="1"/>
  <c r="K28" i="1"/>
  <c r="AG16" i="1"/>
  <c r="K27" i="1"/>
  <c r="AG15" i="1"/>
  <c r="AG24" i="1"/>
  <c r="AG25" i="1"/>
  <c r="AF36" i="1"/>
  <c r="AF37" i="1"/>
  <c r="AF48" i="1"/>
  <c r="AF49" i="1"/>
  <c r="K26" i="1"/>
  <c r="AG14" i="1"/>
  <c r="K25" i="1"/>
  <c r="AG13" i="1"/>
  <c r="AG22" i="1"/>
  <c r="AG23" i="1"/>
  <c r="AF34" i="1"/>
  <c r="AF35" i="1"/>
  <c r="AF46" i="1"/>
  <c r="AF47" i="1"/>
  <c r="K24" i="1"/>
  <c r="AG12" i="1"/>
  <c r="K23" i="1"/>
  <c r="AG11" i="1"/>
  <c r="F63" i="1"/>
  <c r="AG20" i="1"/>
  <c r="AG21" i="1"/>
  <c r="J63" i="1"/>
  <c r="AF32" i="1"/>
  <c r="AF33" i="1"/>
  <c r="AF44" i="1"/>
  <c r="AF45" i="1"/>
  <c r="K22" i="1"/>
  <c r="AG10" i="1"/>
  <c r="K21" i="1"/>
  <c r="AF18" i="1"/>
  <c r="AF28" i="1"/>
  <c r="AE40" i="1"/>
  <c r="AE52" i="1"/>
  <c r="J29" i="1"/>
  <c r="AF17" i="1"/>
  <c r="AF26" i="1"/>
  <c r="AF27" i="1"/>
  <c r="AE38" i="1"/>
  <c r="AE39" i="1"/>
  <c r="AE50" i="1"/>
  <c r="AE51" i="1"/>
  <c r="J28" i="1"/>
  <c r="AF16" i="1"/>
  <c r="J27" i="1"/>
  <c r="AF15" i="1"/>
  <c r="AF24" i="1"/>
  <c r="AF25" i="1"/>
  <c r="AE36" i="1"/>
  <c r="AE37" i="1"/>
  <c r="AE48" i="1"/>
  <c r="AE49" i="1"/>
  <c r="J26" i="1"/>
  <c r="AF14" i="1"/>
  <c r="J25" i="1"/>
  <c r="AF13" i="1"/>
  <c r="AF22" i="1"/>
  <c r="AF23" i="1"/>
  <c r="AE34" i="1"/>
  <c r="AE35" i="1"/>
  <c r="AE46" i="1"/>
  <c r="AE47" i="1"/>
  <c r="J24" i="1"/>
  <c r="AF12" i="1"/>
  <c r="J23" i="1"/>
  <c r="AF11" i="1"/>
  <c r="F62" i="1"/>
  <c r="AF20" i="1"/>
  <c r="AF21" i="1"/>
  <c r="J62" i="1"/>
  <c r="AE32" i="1"/>
  <c r="AE33" i="1"/>
  <c r="AE44" i="1"/>
  <c r="AE45" i="1"/>
  <c r="J22" i="1"/>
  <c r="AF10" i="1"/>
  <c r="J21" i="1"/>
  <c r="AE18" i="1"/>
  <c r="AE28" i="1"/>
  <c r="AD40" i="1"/>
  <c r="AD52" i="1"/>
  <c r="I29" i="1"/>
  <c r="AE17" i="1"/>
  <c r="AE26" i="1"/>
  <c r="AE27" i="1"/>
  <c r="AD38" i="1"/>
  <c r="AD39" i="1"/>
  <c r="AD50" i="1"/>
  <c r="AD51" i="1"/>
  <c r="I28" i="1"/>
  <c r="AE16" i="1"/>
  <c r="I27" i="1"/>
  <c r="AE15" i="1"/>
  <c r="AE24" i="1"/>
  <c r="AE25" i="1"/>
  <c r="AD36" i="1"/>
  <c r="AD37" i="1"/>
  <c r="AD48" i="1"/>
  <c r="AD49" i="1"/>
  <c r="I26" i="1"/>
  <c r="AE14" i="1"/>
  <c r="I25" i="1"/>
  <c r="AE13" i="1"/>
  <c r="AE22" i="1"/>
  <c r="AE23" i="1"/>
  <c r="AD34" i="1"/>
  <c r="AD35" i="1"/>
  <c r="AD46" i="1"/>
  <c r="AD47" i="1"/>
  <c r="I24" i="1"/>
  <c r="AE12" i="1"/>
  <c r="I23" i="1"/>
  <c r="AE11" i="1"/>
  <c r="F61" i="1"/>
  <c r="AE20" i="1"/>
  <c r="AE21" i="1"/>
  <c r="J61" i="1"/>
  <c r="AD32" i="1"/>
  <c r="AD33" i="1"/>
  <c r="AD44" i="1"/>
  <c r="AD45" i="1"/>
  <c r="I22" i="1"/>
  <c r="AE10" i="1"/>
  <c r="I21" i="1"/>
  <c r="AD18" i="1"/>
  <c r="AD28" i="1"/>
  <c r="AC40" i="1"/>
  <c r="AC52" i="1"/>
  <c r="H29" i="1"/>
  <c r="AD17" i="1"/>
  <c r="AD26" i="1"/>
  <c r="AD27" i="1"/>
  <c r="AC38" i="1"/>
  <c r="AC39" i="1"/>
  <c r="AC50" i="1"/>
  <c r="AC51" i="1"/>
  <c r="H28" i="1"/>
  <c r="AD16" i="1"/>
  <c r="H27" i="1"/>
  <c r="AD15" i="1"/>
  <c r="AD24" i="1"/>
  <c r="AD25" i="1"/>
  <c r="AC36" i="1"/>
  <c r="AC37" i="1"/>
  <c r="AC48" i="1"/>
  <c r="AC49" i="1"/>
  <c r="H26" i="1"/>
  <c r="AD14" i="1"/>
  <c r="H25" i="1"/>
  <c r="AD13" i="1"/>
  <c r="AD22" i="1"/>
  <c r="AD23" i="1"/>
  <c r="AC34" i="1"/>
  <c r="AC35" i="1"/>
  <c r="AC46" i="1"/>
  <c r="AC47" i="1"/>
  <c r="H24" i="1"/>
  <c r="AD12" i="1"/>
  <c r="H23" i="1"/>
  <c r="AD11" i="1"/>
  <c r="AD20" i="1"/>
  <c r="AD21" i="1"/>
  <c r="J60" i="1"/>
  <c r="AC32" i="1"/>
  <c r="AC33" i="1"/>
  <c r="N60" i="1"/>
  <c r="AC44" i="1"/>
  <c r="AC45" i="1"/>
  <c r="H22" i="1"/>
  <c r="AD10" i="1"/>
  <c r="H21" i="1"/>
  <c r="AC18" i="1"/>
  <c r="AC28" i="1"/>
  <c r="AB40" i="1"/>
  <c r="AB52" i="1"/>
  <c r="G29" i="1"/>
  <c r="AC17" i="1"/>
  <c r="AC26" i="1"/>
  <c r="AC27" i="1"/>
  <c r="AB38" i="1"/>
  <c r="AB39" i="1"/>
  <c r="AB50" i="1"/>
  <c r="AB51" i="1"/>
  <c r="G28" i="1"/>
  <c r="AC16" i="1"/>
  <c r="G27" i="1"/>
  <c r="AC15" i="1"/>
  <c r="AC24" i="1"/>
  <c r="AC25" i="1"/>
  <c r="AB36" i="1"/>
  <c r="AB37" i="1"/>
  <c r="AB48" i="1"/>
  <c r="AB49" i="1"/>
  <c r="G26" i="1"/>
  <c r="AC14" i="1"/>
  <c r="G25" i="1"/>
  <c r="AC13" i="1"/>
  <c r="AC22" i="1"/>
  <c r="AC23" i="1"/>
  <c r="AB34" i="1"/>
  <c r="AB35" i="1"/>
  <c r="AB46" i="1"/>
  <c r="AB47" i="1"/>
  <c r="G24" i="1"/>
  <c r="AC12" i="1"/>
  <c r="G23" i="1"/>
  <c r="AC11" i="1"/>
  <c r="AC20" i="1"/>
  <c r="AC21" i="1"/>
  <c r="J59" i="1"/>
  <c r="AB32" i="1"/>
  <c r="AB33" i="1"/>
  <c r="N59" i="1"/>
  <c r="AB44" i="1"/>
  <c r="AB45" i="1"/>
  <c r="G22" i="1"/>
  <c r="AC10" i="1"/>
  <c r="G21" i="1"/>
  <c r="AB18" i="1"/>
  <c r="AB28" i="1"/>
  <c r="AA40" i="1"/>
  <c r="AA52" i="1"/>
  <c r="F29" i="1"/>
  <c r="AB17" i="1"/>
  <c r="AB26" i="1"/>
  <c r="AB27" i="1"/>
  <c r="AA38" i="1"/>
  <c r="AA39" i="1"/>
  <c r="AA50" i="1"/>
  <c r="AA51" i="1"/>
  <c r="F28" i="1"/>
  <c r="AB16" i="1"/>
  <c r="F27" i="1"/>
  <c r="AB15" i="1"/>
  <c r="AB24" i="1"/>
  <c r="AB25" i="1"/>
  <c r="AA36" i="1"/>
  <c r="AA37" i="1"/>
  <c r="AA48" i="1"/>
  <c r="AA49" i="1"/>
  <c r="F26" i="1"/>
  <c r="AB14" i="1"/>
  <c r="F25" i="1"/>
  <c r="AB13" i="1"/>
  <c r="AB22" i="1"/>
  <c r="AB23" i="1"/>
  <c r="AA34" i="1"/>
  <c r="AA35" i="1"/>
  <c r="AA46" i="1"/>
  <c r="AA47" i="1"/>
  <c r="F24" i="1"/>
  <c r="AB12" i="1"/>
  <c r="F23" i="1"/>
  <c r="AB11" i="1"/>
  <c r="AB20" i="1"/>
  <c r="AB21" i="1"/>
  <c r="J58" i="1"/>
  <c r="AA32" i="1"/>
  <c r="AA33" i="1"/>
  <c r="N58" i="1"/>
  <c r="AA44" i="1"/>
  <c r="AA45" i="1"/>
  <c r="F22" i="1"/>
  <c r="AB10" i="1"/>
  <c r="F21" i="1"/>
  <c r="AA18" i="1"/>
  <c r="AA28" i="1"/>
  <c r="Z40" i="1"/>
  <c r="Z52" i="1"/>
  <c r="E29" i="1"/>
  <c r="AA17" i="1"/>
  <c r="AA26" i="1"/>
  <c r="AA27" i="1"/>
  <c r="Z38" i="1"/>
  <c r="Z39" i="1"/>
  <c r="Z50" i="1"/>
  <c r="Z51" i="1"/>
  <c r="E28" i="1"/>
  <c r="AA16" i="1"/>
  <c r="E27" i="1"/>
  <c r="AA15" i="1"/>
  <c r="AA24" i="1"/>
  <c r="AA25" i="1"/>
  <c r="Z36" i="1"/>
  <c r="Z37" i="1"/>
  <c r="Z48" i="1"/>
  <c r="Z49" i="1"/>
  <c r="E26" i="1"/>
  <c r="AA14" i="1"/>
  <c r="E25" i="1"/>
  <c r="AA13" i="1"/>
  <c r="AA22" i="1"/>
  <c r="AA23" i="1"/>
  <c r="Z34" i="1"/>
  <c r="Z35" i="1"/>
  <c r="Z46" i="1"/>
  <c r="Z47" i="1"/>
  <c r="E24" i="1"/>
  <c r="AA12" i="1"/>
  <c r="E23" i="1"/>
  <c r="AA11" i="1"/>
  <c r="AA21" i="1"/>
  <c r="Z33" i="1"/>
  <c r="Z45" i="1"/>
  <c r="E22" i="1"/>
  <c r="AA10" i="1"/>
  <c r="E21" i="1"/>
  <c r="D20" i="14"/>
  <c r="J20" i="14"/>
  <c r="J15" i="14"/>
  <c r="Z43" i="1"/>
  <c r="AL12" i="1"/>
  <c r="AL11" i="1"/>
  <c r="N71" i="1"/>
  <c r="N57" i="1"/>
  <c r="J71" i="1"/>
  <c r="J57" i="1"/>
  <c r="F71" i="1"/>
  <c r="R113" i="18"/>
  <c r="R114" i="18"/>
  <c r="R115" i="18"/>
  <c r="R116" i="18"/>
  <c r="R117" i="18"/>
  <c r="R118" i="18"/>
  <c r="R119" i="18"/>
  <c r="R120" i="18"/>
  <c r="R121" i="18"/>
  <c r="R122" i="18"/>
  <c r="P123" i="18"/>
  <c r="R83" i="18"/>
  <c r="R84" i="18"/>
  <c r="R85" i="18"/>
  <c r="R86" i="18"/>
  <c r="R87" i="18"/>
  <c r="R88" i="18"/>
  <c r="R89" i="18"/>
  <c r="R90" i="18"/>
  <c r="R91" i="18"/>
  <c r="R92" i="18"/>
  <c r="P93" i="18"/>
  <c r="R53" i="18"/>
  <c r="R54" i="18"/>
  <c r="R55" i="18"/>
  <c r="R56" i="18"/>
  <c r="R57" i="18"/>
  <c r="R58" i="18"/>
  <c r="R59" i="18"/>
  <c r="R60" i="18"/>
  <c r="R61" i="18"/>
  <c r="R62" i="18"/>
  <c r="P63" i="18"/>
  <c r="R24" i="18"/>
  <c r="R25" i="18"/>
  <c r="R26" i="18"/>
  <c r="R27" i="18"/>
  <c r="R28" i="18"/>
  <c r="R29" i="18"/>
  <c r="R30" i="18"/>
  <c r="R31" i="18"/>
  <c r="R32" i="18"/>
  <c r="F24" i="18"/>
  <c r="F25" i="18"/>
  <c r="F26" i="18"/>
  <c r="F27" i="18"/>
  <c r="F28" i="18"/>
  <c r="F29" i="18"/>
  <c r="F30" i="18"/>
  <c r="F31" i="18"/>
  <c r="F32" i="18"/>
  <c r="R113" i="14"/>
  <c r="R114" i="14"/>
  <c r="R115" i="14"/>
  <c r="R116" i="14"/>
  <c r="R117" i="14"/>
  <c r="R118" i="14"/>
  <c r="R119" i="14"/>
  <c r="R120" i="14"/>
  <c r="R121" i="14"/>
  <c r="R122" i="14"/>
  <c r="P123" i="14"/>
  <c r="R83" i="14"/>
  <c r="R84" i="14"/>
  <c r="R85" i="14"/>
  <c r="R86" i="14"/>
  <c r="R87" i="14"/>
  <c r="R88" i="14"/>
  <c r="R89" i="14"/>
  <c r="R90" i="14"/>
  <c r="R91" i="14"/>
  <c r="R92" i="14"/>
  <c r="P93" i="14"/>
  <c r="R53" i="14"/>
  <c r="R54" i="14"/>
  <c r="R55" i="14"/>
  <c r="R56" i="14"/>
  <c r="R57" i="14"/>
  <c r="R58" i="14"/>
  <c r="R59" i="14"/>
  <c r="R60" i="14"/>
  <c r="R61" i="14"/>
  <c r="R62" i="14"/>
  <c r="P63" i="14"/>
  <c r="R28" i="14"/>
  <c r="R24" i="14"/>
  <c r="R25" i="14"/>
  <c r="R26" i="14"/>
  <c r="R27" i="14"/>
  <c r="R29" i="14"/>
  <c r="R30" i="14"/>
  <c r="R31" i="14"/>
  <c r="R32" i="14"/>
  <c r="L24" i="14"/>
  <c r="L25" i="14"/>
  <c r="L26" i="14"/>
  <c r="L27" i="14"/>
  <c r="L28" i="14"/>
  <c r="L29" i="14"/>
  <c r="L30" i="14"/>
  <c r="L31" i="14"/>
  <c r="L32" i="14"/>
  <c r="F24" i="14"/>
  <c r="F25" i="14"/>
  <c r="F26" i="14"/>
  <c r="F27" i="14"/>
  <c r="F28" i="14"/>
  <c r="F29" i="14"/>
  <c r="F30" i="14"/>
  <c r="F31" i="14"/>
  <c r="F32" i="14"/>
  <c r="F54" i="14"/>
  <c r="F55" i="14"/>
  <c r="F56" i="14"/>
  <c r="F57" i="14"/>
  <c r="F58" i="14"/>
  <c r="F59" i="14"/>
  <c r="F60" i="14"/>
  <c r="F61" i="14"/>
  <c r="F62" i="14"/>
  <c r="L53" i="14"/>
  <c r="L54" i="14"/>
  <c r="L55" i="14"/>
  <c r="L56" i="14"/>
  <c r="L57" i="14"/>
  <c r="L58" i="14"/>
  <c r="L59" i="14"/>
  <c r="L60" i="14"/>
  <c r="L61" i="14"/>
  <c r="L62" i="14"/>
  <c r="K63" i="14"/>
  <c r="F83" i="14"/>
  <c r="F84" i="14"/>
  <c r="F85" i="14"/>
  <c r="F86" i="14"/>
  <c r="F87" i="14"/>
  <c r="F88" i="14"/>
  <c r="F89" i="14"/>
  <c r="F90" i="14"/>
  <c r="F91" i="14"/>
  <c r="F92" i="14"/>
  <c r="E93" i="14"/>
  <c r="L83" i="14"/>
  <c r="L84" i="14"/>
  <c r="L85" i="14"/>
  <c r="L86" i="14"/>
  <c r="L87" i="14"/>
  <c r="L88" i="14"/>
  <c r="L89" i="14"/>
  <c r="L90" i="14"/>
  <c r="L91" i="14"/>
  <c r="L92" i="14"/>
  <c r="K93" i="14"/>
  <c r="F113" i="14"/>
  <c r="F114" i="14"/>
  <c r="F115" i="14"/>
  <c r="F116" i="14"/>
  <c r="F117" i="14"/>
  <c r="F118" i="14"/>
  <c r="F119" i="14"/>
  <c r="F120" i="14"/>
  <c r="F121" i="14"/>
  <c r="F122" i="14"/>
  <c r="E123" i="14"/>
  <c r="L113" i="14"/>
  <c r="L114" i="14"/>
  <c r="L115" i="14"/>
  <c r="L116" i="14"/>
  <c r="L117" i="14"/>
  <c r="L118" i="14"/>
  <c r="L119" i="14"/>
  <c r="L120" i="14"/>
  <c r="L121" i="14"/>
  <c r="L122" i="14"/>
  <c r="K123" i="14"/>
  <c r="F125" i="18"/>
  <c r="L125" i="18"/>
  <c r="F95" i="18"/>
  <c r="L95" i="18"/>
  <c r="L65" i="18"/>
  <c r="L65" i="14"/>
  <c r="L95" i="14"/>
  <c r="L125" i="14"/>
  <c r="P110" i="19"/>
  <c r="P105" i="19"/>
  <c r="J110" i="19"/>
  <c r="J105" i="19"/>
  <c r="D110" i="19"/>
  <c r="D105" i="19"/>
  <c r="P80" i="19"/>
  <c r="P75" i="19"/>
  <c r="J80" i="19"/>
  <c r="J75" i="19"/>
  <c r="D80" i="19"/>
  <c r="D75" i="19"/>
  <c r="P50" i="19"/>
  <c r="P45" i="19"/>
  <c r="J50" i="19"/>
  <c r="J45" i="19"/>
  <c r="D50" i="19"/>
  <c r="D45" i="19"/>
  <c r="P20" i="19"/>
  <c r="P15" i="19"/>
  <c r="J20" i="19"/>
  <c r="J15" i="19"/>
  <c r="D20" i="19"/>
  <c r="D15" i="19"/>
  <c r="P110" i="18"/>
  <c r="P105" i="18"/>
  <c r="J110" i="18"/>
  <c r="J105" i="18"/>
  <c r="D110" i="18"/>
  <c r="D105" i="18"/>
  <c r="P80" i="18"/>
  <c r="P75" i="18"/>
  <c r="J80" i="18"/>
  <c r="J75" i="18"/>
  <c r="D80" i="18"/>
  <c r="D75" i="18"/>
  <c r="P50" i="18"/>
  <c r="P45" i="18"/>
  <c r="J50" i="18"/>
  <c r="J45" i="18"/>
  <c r="D50" i="18"/>
  <c r="D45" i="18"/>
  <c r="P20" i="18"/>
  <c r="P15" i="18"/>
  <c r="J20" i="18"/>
  <c r="J15" i="18"/>
  <c r="D20" i="18"/>
  <c r="D15" i="18"/>
  <c r="P110" i="14"/>
  <c r="P105" i="14"/>
  <c r="J110" i="14"/>
  <c r="J105" i="14"/>
  <c r="D110" i="14"/>
  <c r="D105" i="14"/>
  <c r="P80" i="14"/>
  <c r="P75" i="14"/>
  <c r="J80" i="14"/>
  <c r="J75" i="14"/>
  <c r="D80" i="14"/>
  <c r="D75" i="14"/>
  <c r="P50" i="14"/>
  <c r="P45" i="14"/>
  <c r="J50" i="14"/>
  <c r="J45" i="14"/>
  <c r="D50" i="14"/>
  <c r="D45" i="14"/>
  <c r="P20" i="14"/>
  <c r="P15" i="14"/>
  <c r="D15" i="14"/>
  <c r="M50" i="1"/>
  <c r="M39" i="1"/>
  <c r="H19" i="16"/>
  <c r="H20" i="16"/>
  <c r="H22" i="16"/>
  <c r="H23" i="16"/>
  <c r="H25" i="16"/>
  <c r="H26" i="16"/>
  <c r="H43" i="16"/>
  <c r="H44" i="16"/>
  <c r="H45" i="16"/>
  <c r="H46" i="16"/>
  <c r="H47" i="16"/>
  <c r="H48" i="16"/>
  <c r="H49" i="16"/>
  <c r="H50" i="16"/>
  <c r="H51" i="16"/>
  <c r="H76" i="16"/>
  <c r="H75" i="16"/>
  <c r="H74" i="16"/>
  <c r="H73" i="16"/>
  <c r="H72" i="16"/>
  <c r="H71" i="16"/>
  <c r="H70" i="16"/>
  <c r="H69" i="16"/>
  <c r="J18" i="16"/>
  <c r="J19" i="16"/>
  <c r="J20" i="16"/>
  <c r="J21" i="16"/>
  <c r="J22" i="16"/>
  <c r="J23" i="16"/>
  <c r="J24" i="16"/>
  <c r="J25" i="16"/>
  <c r="J26" i="16"/>
  <c r="J65" i="14"/>
  <c r="P65" i="14"/>
  <c r="J95" i="14"/>
  <c r="P95" i="14"/>
  <c r="J125" i="14"/>
  <c r="P125" i="14"/>
  <c r="L24" i="18"/>
  <c r="L25" i="18"/>
  <c r="L26" i="18"/>
  <c r="L27" i="18"/>
  <c r="L28" i="18"/>
  <c r="L29" i="18"/>
  <c r="L30" i="18"/>
  <c r="L31" i="18"/>
  <c r="L32" i="18"/>
  <c r="F54" i="18"/>
  <c r="F55" i="18"/>
  <c r="F56" i="18"/>
  <c r="F57" i="18"/>
  <c r="F58" i="18"/>
  <c r="F59" i="18"/>
  <c r="F60" i="18"/>
  <c r="F61" i="18"/>
  <c r="F62" i="18"/>
  <c r="L53" i="18"/>
  <c r="L54" i="18"/>
  <c r="L55" i="18"/>
  <c r="L56" i="18"/>
  <c r="L57" i="18"/>
  <c r="L58" i="18"/>
  <c r="L59" i="18"/>
  <c r="L60" i="18"/>
  <c r="L61" i="18"/>
  <c r="L62" i="18"/>
  <c r="K63" i="18"/>
  <c r="F83" i="18"/>
  <c r="F84" i="18"/>
  <c r="F85" i="18"/>
  <c r="F86" i="18"/>
  <c r="F87" i="18"/>
  <c r="F88" i="18"/>
  <c r="F89" i="18"/>
  <c r="F90" i="18"/>
  <c r="F91" i="18"/>
  <c r="F92" i="18"/>
  <c r="E93" i="18"/>
  <c r="L83" i="18"/>
  <c r="L84" i="18"/>
  <c r="L85" i="18"/>
  <c r="L86" i="18"/>
  <c r="L87" i="18"/>
  <c r="L88" i="18"/>
  <c r="L89" i="18"/>
  <c r="L90" i="18"/>
  <c r="L91" i="18"/>
  <c r="L92" i="18"/>
  <c r="K93" i="18"/>
  <c r="F113" i="18"/>
  <c r="F114" i="18"/>
  <c r="F115" i="18"/>
  <c r="F116" i="18"/>
  <c r="F117" i="18"/>
  <c r="F118" i="18"/>
  <c r="F119" i="18"/>
  <c r="F120" i="18"/>
  <c r="F121" i="18"/>
  <c r="F122" i="18"/>
  <c r="E123" i="18"/>
  <c r="L113" i="18"/>
  <c r="L114" i="18"/>
  <c r="L115" i="18"/>
  <c r="L116" i="18"/>
  <c r="L117" i="18"/>
  <c r="L118" i="18"/>
  <c r="L119" i="18"/>
  <c r="L120" i="18"/>
  <c r="L121" i="18"/>
  <c r="L122" i="18"/>
  <c r="K123" i="18"/>
  <c r="J76" i="16"/>
  <c r="J75" i="16"/>
  <c r="J74" i="16"/>
  <c r="J73" i="16"/>
  <c r="J72" i="16"/>
  <c r="J71" i="16"/>
  <c r="J70" i="16"/>
  <c r="J69" i="16"/>
  <c r="J68" i="16"/>
  <c r="J51" i="16"/>
  <c r="J50" i="16"/>
  <c r="J49" i="16"/>
  <c r="J48" i="16"/>
  <c r="J47" i="16"/>
  <c r="J46" i="16"/>
  <c r="J45" i="16"/>
  <c r="J44" i="16"/>
  <c r="J43" i="16"/>
  <c r="C3" i="18"/>
  <c r="C3" i="14"/>
  <c r="J65" i="18"/>
  <c r="P65" i="18"/>
  <c r="D95" i="18"/>
  <c r="J95" i="18"/>
  <c r="P95" i="18"/>
  <c r="D125" i="18"/>
  <c r="J125" i="18"/>
  <c r="P125" i="18"/>
  <c r="D43" i="1"/>
  <c r="D39" i="1"/>
  <c r="D47" i="1"/>
  <c r="I51" i="1"/>
  <c r="I35" i="1"/>
  <c r="I50" i="1"/>
  <c r="I34" i="1"/>
  <c r="I42" i="1"/>
  <c r="I39" i="1"/>
  <c r="D42" i="1"/>
  <c r="I47" i="1"/>
  <c r="D51" i="1"/>
  <c r="I46" i="1"/>
  <c r="D50" i="1"/>
  <c r="I43" i="1"/>
  <c r="D46" i="1"/>
  <c r="I38" i="1"/>
  <c r="I49" i="1"/>
  <c r="J49" i="1"/>
  <c r="K49" i="1"/>
  <c r="I41" i="1"/>
  <c r="K41" i="1"/>
  <c r="J41" i="1"/>
  <c r="I33" i="1"/>
  <c r="K33" i="1"/>
  <c r="J33" i="1"/>
  <c r="D45" i="1"/>
  <c r="E45" i="1"/>
  <c r="F45" i="1"/>
  <c r="D33" i="1"/>
  <c r="F33" i="1"/>
  <c r="D37" i="1"/>
  <c r="E37" i="1"/>
  <c r="F37" i="1"/>
  <c r="D41" i="1"/>
  <c r="F41" i="1"/>
  <c r="E41" i="1"/>
  <c r="D49" i="1"/>
  <c r="E49" i="1"/>
  <c r="F49" i="1"/>
  <c r="I37" i="1"/>
  <c r="J37" i="1"/>
  <c r="K37" i="1"/>
  <c r="I45" i="1"/>
  <c r="J45" i="1"/>
  <c r="K45" i="1"/>
  <c r="D38" i="1"/>
  <c r="D34" i="1"/>
  <c r="D35" i="1"/>
  <c r="E33" i="1"/>
  <c r="AO20" i="1"/>
  <c r="AN44" i="1"/>
  <c r="AN32" i="1"/>
  <c r="AA46" i="31"/>
  <c r="AB46" i="31"/>
  <c r="Z47" i="31"/>
  <c r="AA47" i="31"/>
  <c r="AB47" i="31"/>
  <c r="AA48" i="31"/>
  <c r="AB48" i="31"/>
  <c r="Z48" i="31"/>
  <c r="Z49" i="31"/>
  <c r="AA49" i="31"/>
  <c r="AB49" i="31"/>
  <c r="Z50" i="31"/>
  <c r="AA50" i="31"/>
  <c r="AB50" i="31"/>
  <c r="Z51" i="31"/>
  <c r="AA51" i="31"/>
  <c r="AB51" i="31"/>
  <c r="Z46" i="31"/>
  <c r="Q18" i="16"/>
  <c r="P18" i="16"/>
  <c r="Z58" i="31"/>
  <c r="Z59" i="31"/>
  <c r="Z60" i="31"/>
  <c r="Z61" i="31"/>
  <c r="Z62" i="31"/>
  <c r="Z63" i="31"/>
  <c r="AA58" i="31"/>
  <c r="AA59" i="31"/>
  <c r="AA60" i="31"/>
  <c r="AA61" i="31"/>
  <c r="AA62" i="31"/>
  <c r="AA63" i="31"/>
  <c r="AB58" i="31"/>
  <c r="AB59" i="31"/>
  <c r="AB60" i="31"/>
  <c r="AB61" i="31"/>
  <c r="AB62" i="31"/>
  <c r="AB63" i="31"/>
  <c r="V40" i="16" a="1"/>
  <c r="V40" i="16"/>
  <c r="Z24" i="31"/>
  <c r="AK70" i="31"/>
  <c r="AK43" i="31"/>
  <c r="V90" i="16" a="1"/>
  <c r="V90" i="16"/>
  <c r="Z26" i="31"/>
  <c r="AK72" i="31"/>
  <c r="AK45" i="31"/>
  <c r="V115" i="16" a="1"/>
  <c r="V115" i="16"/>
  <c r="Z27" i="31"/>
  <c r="AK46" i="31"/>
  <c r="AK73" i="31"/>
  <c r="V140" i="16" a="1"/>
  <c r="V140" i="16"/>
  <c r="Z28" i="31"/>
  <c r="AK74" i="31"/>
  <c r="AK47" i="31"/>
  <c r="V165" i="16" a="1"/>
  <c r="V165" i="16"/>
  <c r="Z29" i="31"/>
  <c r="AK48" i="31"/>
  <c r="AK75" i="31"/>
  <c r="V16" i="16" a="1"/>
  <c r="V16" i="16"/>
  <c r="AA23" i="31"/>
  <c r="AM69" i="31"/>
  <c r="AM42" i="31"/>
  <c r="V41" i="16" a="1"/>
  <c r="V41" i="16"/>
  <c r="AA24" i="31"/>
  <c r="AM43" i="31"/>
  <c r="AM70" i="31"/>
  <c r="V66" i="16" a="1"/>
  <c r="V66" i="16"/>
  <c r="AA25" i="31"/>
  <c r="AM71" i="31"/>
  <c r="AM44" i="31"/>
  <c r="V91" i="16" a="1"/>
  <c r="V91" i="16"/>
  <c r="AA26" i="31"/>
  <c r="AM45" i="31"/>
  <c r="AM72" i="31"/>
  <c r="V116" i="16" a="1"/>
  <c r="V116" i="16"/>
  <c r="AA27" i="31"/>
  <c r="AM73" i="31"/>
  <c r="AM46" i="31"/>
  <c r="V141" i="16" a="1"/>
  <c r="V141" i="16"/>
  <c r="AA28" i="31"/>
  <c r="AM47" i="31"/>
  <c r="AM74" i="31"/>
  <c r="V166" i="16" a="1"/>
  <c r="V166" i="16"/>
  <c r="AA29" i="31"/>
  <c r="AM75" i="31"/>
  <c r="AM76" i="31"/>
  <c r="AM77" i="31"/>
  <c r="J11" i="31"/>
  <c r="AM48" i="31"/>
  <c r="AM49" i="31"/>
  <c r="AM50" i="31"/>
  <c r="N11" i="31"/>
  <c r="V17" i="16" a="1"/>
  <c r="V17" i="16"/>
  <c r="AB23" i="31"/>
  <c r="AO69" i="31"/>
  <c r="AO42" i="31"/>
  <c r="V42" i="16" a="1"/>
  <c r="V42" i="16"/>
  <c r="AB24" i="31"/>
  <c r="AO43" i="31"/>
  <c r="AO70" i="31"/>
  <c r="V43" i="16"/>
  <c r="AG40" i="31"/>
  <c r="V67" i="16" a="1"/>
  <c r="V67" i="16"/>
  <c r="AB25" i="31"/>
  <c r="AO71" i="31"/>
  <c r="AO44" i="31"/>
  <c r="V92" i="16" a="1"/>
  <c r="V92" i="16"/>
  <c r="AB26" i="31"/>
  <c r="AO45" i="31"/>
  <c r="AO72" i="31"/>
  <c r="V93" i="16"/>
  <c r="AG42" i="31"/>
  <c r="V117" i="16" a="1"/>
  <c r="V117" i="16"/>
  <c r="AB27" i="31"/>
  <c r="AO73" i="31"/>
  <c r="AO46" i="31"/>
  <c r="V118" i="16"/>
  <c r="AG43" i="31"/>
  <c r="V142" i="16" a="1"/>
  <c r="V142" i="16"/>
  <c r="AB28" i="31"/>
  <c r="AO47" i="31"/>
  <c r="AO74" i="31"/>
  <c r="V143" i="16"/>
  <c r="AG44" i="31"/>
  <c r="V167" i="16" a="1"/>
  <c r="V167" i="16"/>
  <c r="AB29" i="31"/>
  <c r="AO75" i="31"/>
  <c r="AO76" i="31"/>
  <c r="AO77" i="31"/>
  <c r="J13" i="31"/>
  <c r="AO48" i="31"/>
  <c r="AO49" i="31"/>
  <c r="AO50" i="31"/>
  <c r="N13" i="31"/>
  <c r="V168" i="16"/>
  <c r="AG45" i="31"/>
  <c r="V15" i="16" a="1"/>
  <c r="V15" i="16"/>
  <c r="V18" i="16"/>
  <c r="AG39" i="31"/>
  <c r="Z23" i="31"/>
  <c r="AK42" i="31"/>
  <c r="AK69" i="31"/>
  <c r="AK76" i="31"/>
  <c r="AK77" i="31"/>
  <c r="AK44" i="31"/>
  <c r="AK49" i="31"/>
  <c r="AK50" i="31"/>
  <c r="N9" i="31"/>
  <c r="J9" i="31"/>
  <c r="V68" i="16"/>
  <c r="AG41" i="31"/>
</calcChain>
</file>

<file path=xl/sharedStrings.xml><?xml version="1.0" encoding="utf-8"?>
<sst xmlns="http://schemas.openxmlformats.org/spreadsheetml/2006/main" count="2417" uniqueCount="217">
  <si>
    <t>Reps</t>
  </si>
  <si>
    <t>RPE 10</t>
  </si>
  <si>
    <t>RPE 9</t>
  </si>
  <si>
    <t>RPE 8</t>
  </si>
  <si>
    <t>e1RM</t>
  </si>
  <si>
    <t>RPE 7</t>
  </si>
  <si>
    <t>RPE 6</t>
  </si>
  <si>
    <t>RPE 9,5</t>
  </si>
  <si>
    <t>RPE 8,5</t>
  </si>
  <si>
    <t>RPE 7,5</t>
  </si>
  <si>
    <t>RPE 6,5</t>
  </si>
  <si>
    <t>RPE</t>
  </si>
  <si>
    <t>1 @RPE 9</t>
  </si>
  <si>
    <t>1 @RPE 8</t>
  </si>
  <si>
    <t>1 @RPE 7</t>
  </si>
  <si>
    <t>2 @RPE 9</t>
  </si>
  <si>
    <t>2 @RPE 8</t>
  </si>
  <si>
    <t>2 @RPE 7</t>
  </si>
  <si>
    <t>3 @RPE 9</t>
  </si>
  <si>
    <t>3 @RPE 7</t>
  </si>
  <si>
    <t>3 @RPE 8</t>
  </si>
  <si>
    <t>4 @RPE 9</t>
  </si>
  <si>
    <t>4 @RPE 8</t>
  </si>
  <si>
    <t>4 @RPE 7</t>
  </si>
  <si>
    <t>5 @RPE 9</t>
  </si>
  <si>
    <t>5 @RPE 8</t>
  </si>
  <si>
    <t>5 @RPE 7</t>
  </si>
  <si>
    <t>6 @RPE 9</t>
  </si>
  <si>
    <t>6 @RPE 8</t>
  </si>
  <si>
    <t>6 @RPE 7</t>
  </si>
  <si>
    <t>7 @RPE 9</t>
  </si>
  <si>
    <t>7 @RPE 8</t>
  </si>
  <si>
    <t>7 @RPE 7</t>
  </si>
  <si>
    <t>8 @RPE 9</t>
  </si>
  <si>
    <t>8 @RPE 8</t>
  </si>
  <si>
    <t>8 @RPE 7</t>
  </si>
  <si>
    <t>9 @RPE 9</t>
  </si>
  <si>
    <t>9 @RPE 8</t>
  </si>
  <si>
    <t>10 @RPE 9</t>
  </si>
  <si>
    <t>9 @RPE 7</t>
  </si>
  <si>
    <t>10 @RPE 8</t>
  </si>
  <si>
    <t>10 @RPE 7</t>
  </si>
  <si>
    <t>Weight</t>
  </si>
  <si>
    <t>Squat</t>
  </si>
  <si>
    <t>Volume</t>
  </si>
  <si>
    <t>Bench</t>
  </si>
  <si>
    <t>Deadlift</t>
  </si>
  <si>
    <t>Day 1</t>
  </si>
  <si>
    <t>Day 2</t>
  </si>
  <si>
    <t>Day 3</t>
  </si>
  <si>
    <t>Day 4</t>
  </si>
  <si>
    <t>Reps @RPE</t>
  </si>
  <si>
    <t>Week 1</t>
  </si>
  <si>
    <t>Week 3</t>
  </si>
  <si>
    <t>Week 4</t>
  </si>
  <si>
    <t>Week 2</t>
  </si>
  <si>
    <t>e1RM :</t>
  </si>
  <si>
    <t>You are :</t>
  </si>
  <si>
    <t>Training Plan Overview</t>
  </si>
  <si>
    <t>Week 1 Training Log</t>
  </si>
  <si>
    <t>Sets</t>
  </si>
  <si>
    <t>Average Intensity</t>
  </si>
  <si>
    <t>General Physical Prepardness (GPP)</t>
  </si>
  <si>
    <t>Log</t>
  </si>
  <si>
    <t>Wilks Points Calculator</t>
  </si>
  <si>
    <t>Man</t>
  </si>
  <si>
    <t>Bodyweight :</t>
  </si>
  <si>
    <t>Total Lifted Weight :</t>
  </si>
  <si>
    <t>Maintenance Phase</t>
  </si>
  <si>
    <t>Exercise Name</t>
  </si>
  <si>
    <t>Average
Intensity</t>
  </si>
  <si>
    <t>Relative
Intensity</t>
  </si>
  <si>
    <t>Frequency</t>
  </si>
  <si>
    <t>Day 5</t>
  </si>
  <si>
    <t>Day 6</t>
  </si>
  <si>
    <t>Day 7</t>
  </si>
  <si>
    <t>Week 2 Training Log</t>
  </si>
  <si>
    <t>Analysis per Lift</t>
  </si>
  <si>
    <t>Week 3 Training Log</t>
  </si>
  <si>
    <t>Week 4 Training Log</t>
  </si>
  <si>
    <t>Exercise 1</t>
  </si>
  <si>
    <t>Exercise 2</t>
  </si>
  <si>
    <t>Exercise 3</t>
  </si>
  <si>
    <t>eTotal</t>
  </si>
  <si>
    <t>Average Weight</t>
  </si>
  <si>
    <t>Sets x Reps @RPE / %</t>
  </si>
  <si>
    <t>Rest Periods</t>
  </si>
  <si>
    <t>Average
RPE</t>
  </si>
  <si>
    <t>Block Review</t>
  </si>
  <si>
    <t>Total/Average</t>
  </si>
  <si>
    <t>Average
Rep Range</t>
  </si>
  <si>
    <t>Exercise / Data to Track</t>
  </si>
  <si>
    <t>Comp
e1RM</t>
  </si>
  <si>
    <t>RPE 5,5</t>
  </si>
  <si>
    <t>Trop facile pour compter comme une vrai série</t>
  </si>
  <si>
    <t>Un peu trop lourd pour de l'échauffement?</t>
  </si>
  <si>
    <t>2 reps en réserve</t>
  </si>
  <si>
    <t>Rapide et facile comme un opener / 3 reps en réserve</t>
  </si>
  <si>
    <t>1 rep en réserve</t>
  </si>
  <si>
    <t>Peut-être 3 reps en réserve ou un peu plus de charge sur la barre</t>
  </si>
  <si>
    <t>Concernant l'échauffement</t>
  </si>
  <si>
    <t>IPF Points Calculator (Classic 3-Lift)</t>
  </si>
  <si>
    <t>Indications</t>
  </si>
  <si>
    <t>Exercices</t>
  </si>
  <si>
    <t>Important Indications</t>
  </si>
  <si>
    <t>Informations</t>
  </si>
  <si>
    <t>Exposures</t>
  </si>
  <si>
    <t>Workload</t>
  </si>
  <si>
    <t>Time To Peak</t>
  </si>
  <si>
    <t>Week</t>
  </si>
  <si>
    <t>sRPE</t>
  </si>
  <si>
    <t>Stress</t>
  </si>
  <si>
    <t>Sleep Quality</t>
  </si>
  <si>
    <t>Calorie Intake</t>
  </si>
  <si>
    <t>Perceived Recovery</t>
  </si>
  <si>
    <t>Surplus of 600 kcals or more</t>
  </si>
  <si>
    <t>Surplus of 250/500 kcals</t>
  </si>
  <si>
    <t>Deficit of 250/500 kcals</t>
  </si>
  <si>
    <t>Deficit of 600 kcals or more</t>
  </si>
  <si>
    <t>Well Recovered (little fatigued)</t>
  </si>
  <si>
    <t>Very Well (8h+ ; no disruptions)</t>
  </si>
  <si>
    <t>Well (6/7h ; weak disruptions)</t>
  </si>
  <si>
    <t>Moderate (5h ; little disruptions)</t>
  </si>
  <si>
    <t>Poor (4h ; some disruptions)</t>
  </si>
  <si>
    <t>Very Poor (-3h ; lot of disruptions)</t>
  </si>
  <si>
    <t>Moderate (some fatigue)</t>
  </si>
  <si>
    <t>Not Well Recovered (fatigued)</t>
  </si>
  <si>
    <t>Poorly Recovered (high fatigue)</t>
  </si>
  <si>
    <t>Completely Recovered (no fatigue)</t>
  </si>
  <si>
    <t>Low Stress Day</t>
  </si>
  <si>
    <t>Some Stress in the Day</t>
  </si>
  <si>
    <t>Moderate Stress Day</t>
  </si>
  <si>
    <t>A lot of Stress in the Day</t>
  </si>
  <si>
    <t>High Stress Day</t>
  </si>
  <si>
    <t>Perceived Stress</t>
  </si>
  <si>
    <t>calorie</t>
  </si>
  <si>
    <t>sleep</t>
  </si>
  <si>
    <t>recovery</t>
  </si>
  <si>
    <t>stress</t>
  </si>
  <si>
    <t>Calculators</t>
  </si>
  <si>
    <t>RPE Chart (by default)</t>
  </si>
  <si>
    <t>Rep(s)</t>
  </si>
  <si>
    <t>Percentage</t>
  </si>
  <si>
    <t>10RM</t>
  </si>
  <si>
    <t>9RM</t>
  </si>
  <si>
    <t>8RM</t>
  </si>
  <si>
    <t>7RM</t>
  </si>
  <si>
    <t>6RM</t>
  </si>
  <si>
    <t>5RM</t>
  </si>
  <si>
    <t>4RM</t>
  </si>
  <si>
    <t>1RM</t>
  </si>
  <si>
    <t>2RM</t>
  </si>
  <si>
    <t>3RM</t>
  </si>
  <si>
    <t>11RM</t>
  </si>
  <si>
    <t>12RM</t>
  </si>
  <si>
    <t>13RM</t>
  </si>
  <si>
    <t>14RM</t>
  </si>
  <si>
    <t>15RM</t>
  </si>
  <si>
    <t>RM's</t>
  </si>
  <si>
    <t>Enter your
RM's (in kg)</t>
  </si>
  <si>
    <t>Percentages
of 1RM</t>
  </si>
  <si>
    <t>Custom RPE Chart (Squat)</t>
  </si>
  <si>
    <t>Custom RPE Chart (Bench)</t>
  </si>
  <si>
    <t>Custom RPE Chart (Deadlift)</t>
  </si>
  <si>
    <t>Comment progresser avec l'utilisation du RPE?</t>
  </si>
  <si>
    <t>Back-off Calculator</t>
  </si>
  <si>
    <t>Start Date - End Date</t>
  </si>
  <si>
    <t>Fatigue Stops</t>
  </si>
  <si>
    <t>Assez facile (comme une charge d'échauffement) / 4 reps en réserve</t>
  </si>
  <si>
    <t>Peut-être 2 reps en réserve ou un peu plus de charge sur la barre</t>
  </si>
  <si>
    <t>Peut-être 1 rep en réserve ou un peu plus de charge sur la barre</t>
  </si>
  <si>
    <t>Table des RPE (Rating of Perceived Exertion ou Taux d'Effort Perçu)</t>
  </si>
  <si>
    <t>Effort maximal (RM)</t>
  </si>
  <si>
    <t>Recovery</t>
  </si>
  <si>
    <t>Calorie</t>
  </si>
  <si>
    <t>Sleep</t>
  </si>
  <si>
    <t>Week 5</t>
  </si>
  <si>
    <t>Week 5 Training Log</t>
  </si>
  <si>
    <t>Week 6</t>
  </si>
  <si>
    <t>Week 6 Training Log</t>
  </si>
  <si>
    <t>Session-RPE Overview</t>
  </si>
  <si>
    <t>Average</t>
  </si>
  <si>
    <t>Bodyweight (kg)</t>
  </si>
  <si>
    <t>Besoin d'aide? Sélectionnez le sujet qui vous intéresse dans la liste déroulante.</t>
  </si>
  <si>
    <t>Cliquez ici pour sélectionner dans la liste déroulante</t>
  </si>
  <si>
    <t xml:space="preserve">
Progresser avec les RPEs est assez simple, la progression se fait de façon linéaire ou ondulatoire. Evidemment, il est possible d'autoréguler la charge, le plus important étant de ne pas dépasser ou être en dessous des RPEs programmés (overshoot/undershoot). La progression se fait essentiellement par l'exploitation de l’estimated 1RM (e1RM), c'est-à-dire l'estimation de votre 1RM sur un exercice donné à un moment donné de votre block. La tendance générale de la courbe de votre e1RM doit être vers la hausse, autrement dit, votre e1RM doit augmenter de semaine en semaine, si ce n'est pas le cas durant une certaine période (entre 2/4 semaines), une révision de votre planification doit être faite. Venons-en au vif du sujet : comment gérer sa progression?
En général, il faut que l'écart entre le RPE planifié et celui réaliser à l'entrainement soit de 1. C'est-à-dire que si j'ai 4 répétitions @9 RPE de planifié, le RPE à l'entrainement doit être compris entre 8,5 et 9,5. Dans le cas où le RPE est de 8,5 (undershoot), j'augmente la charge de 1 à 3% pour la semaine d'après. Dans le cas où le RPE est de 9,5 (overshoot), je garde la même charge la semaine d'après et j'essaie d'être au bon RPE. Dans le cas, ou j'overshoot ou j'undershoot beaucoup trop (1+ RPE), je baisse/augmente la charge de 3 à 5%. Si je suis au bon RPE, j'augmente la charge de 1 à 2% la semaine d'après.
       Semaine 1     -1 RPE ou +     -0,5 RPE     Bon RPE     +0,5 RPE     +1 RPE ou +
Semaine 2         +3/5%            +1/3%        +1/2%         -1/3%            -3/5%</t>
  </si>
  <si>
    <t>GPP (General Physical Prepardness ou Préparation Physique Générale)</t>
  </si>
  <si>
    <t>Le but ici est d'augmenter/maintenir sa condition physique, sa capacité de travail et faire quelques 
exercices d'assistances qui n'interfèrent pas trop avec la récupération. Concernant le cardio, la table des RPE est :
RPE 6 : Plus ennuyant que dure, peut tenir une conversation avec des phrases entières.
RPE 7 : Effort facile, peut seulement parler en courtes phrases.
RPE 8 : Effort modéré, ne peut pas parler confortablement.
RPE 9 : Effort intense, effort quasiment maximal.
RPE 10 : Effort maximal, très dure voire impossible à maintenir.
Concernant le type d'exercices d'assistances, c'est essentiellement destiné à travailler le haut du dos, le tronc et les bras.
Aucuns exercices n'est meilleur qu'un autre, le choix se fait en fonction de l’athlète (ses préférences, ses antécédents etc..).
En général, le mieux est de choisir des exercices peu traumatisant pour la bas du dos (rowing machine, tractions etc..);
pour le tronc, dans l'ordre de préférence : Ab Wheel, Gainage ventral, Enroulement de bassin, Crunch etc..;
pour les bras : biceps curl (haltères, barres, poulies), Extensions triceps etc..</t>
  </si>
  <si>
    <t>L’échauffement a pour but de vous préparer à la tâche physique à venir. Il comprend des éléments généraux et spécifiques. Un échauffement général est une activité différente de celle que vous ferez pour votre entraînement (comme faire 5 minutes de cardio facile avant de commencer vos squats). Cependant, dans le cadre de l’entrainement en force, je ne recommande aucun échauffement général particulier, à condition que vous puissiez démarrer l'échauffement spécifique sans aucun problème. Je ne recommande pas non plus la pratique de mobilité/automassages (ou alors de façon légère et occasionnelle si vous en ressentez le besoin). La pratique d’étirements dynamiques est préférable. Un échauffement spécifique est très similaire ou identique à l'activité à venir et utilise une intensité croissante. Par exemple, effectuer des squats d’abord avec la barre vide, puis ajouter progressivement de la charge jusqu'à atteindre votre charge de travail. La recommandation est de faire autant de séries barre à vide qu'il n'en faut pour que vous vous sentiez prêt mentalement et physiquement avant de charger votre barre petit à petit.
Prenons l'exemple d'un athlète dont la programmation dit : 5 reps @6RPE; 5 reps @7RPE; 3 x 5 reps @8RPE. Pour cet athlète, les charges seront 5@6 @100kg; 5@7 @107,5kg et 5@8 @115kg.
Il fera donc 2-5 séries barre à vide ; 5 reps @40kg ; 5 reps @70kg ; 5 reps @85kg puis sa première séries de 5 reps @6RPE @100kg.</t>
  </si>
  <si>
    <t>nReps</t>
  </si>
  <si>
    <t>nSets</t>
  </si>
  <si>
    <t>Weekly
Frequency</t>
  </si>
  <si>
    <t>Week 7</t>
  </si>
  <si>
    <t>Week 7 Training Log</t>
  </si>
  <si>
    <t>Comp e1RM</t>
  </si>
  <si>
    <t>In-depth Analysis</t>
  </si>
  <si>
    <t>Global Analysis</t>
  </si>
  <si>
    <t>7 Weeks / 5 Days + GPP / 3 Exercises (StrengthDevelopment©2019)</t>
  </si>
  <si>
    <t>Fatigue Assessement &amp; Comments and Observations</t>
  </si>
  <si>
    <t>Comments and Observations</t>
  </si>
  <si>
    <t>Intensity</t>
  </si>
  <si>
    <t>Day-to-day Analysis</t>
  </si>
  <si>
    <t>Training Stress</t>
  </si>
  <si>
    <r>
      <rPr>
        <b/>
        <sz val="16"/>
        <color theme="4"/>
        <rFont val="Calibri"/>
        <family val="2"/>
        <scheme val="minor"/>
      </rPr>
      <t>Fatigue Levels</t>
    </r>
    <r>
      <rPr>
        <b/>
        <sz val="16"/>
        <color theme="0"/>
        <rFont val="Calibri"/>
        <family val="2"/>
        <scheme val="minor"/>
      </rPr>
      <t xml:space="preserve"> &amp; </t>
    </r>
    <r>
      <rPr>
        <b/>
        <sz val="16"/>
        <color theme="5"/>
        <rFont val="Calibri"/>
        <family val="2"/>
        <scheme val="minor"/>
      </rPr>
      <t>Training Stress</t>
    </r>
  </si>
  <si>
    <t>Exercise(s)
Performed</t>
  </si>
  <si>
    <t>Exposures To Peak</t>
  </si>
  <si>
    <t>Competition Squat</t>
  </si>
  <si>
    <t>Squat (Comp*)</t>
  </si>
  <si>
    <t>Bench (Comp*)</t>
  </si>
  <si>
    <t>Deadlift (Comp*)</t>
  </si>
  <si>
    <t>Time
To Peak*</t>
  </si>
  <si>
    <t>Exposures
To Peak*</t>
  </si>
  <si>
    <t>Accurate
e1RM*</t>
  </si>
  <si>
    <t>Competition Bench</t>
  </si>
  <si>
    <t>Competition Deadlift</t>
  </si>
  <si>
    <t>Expsoures</t>
  </si>
  <si>
    <t>il faudrait que dans la cellule AL71 apparaisse la valeur 3
car la 4ème "exposure" a une valeur inférieur à la 3ème
(voir page "Analysis", Week3; 4éme exposure=237; 3ème=209)
donc je ne veux pas la compter, ensuite je ferai de même pour les autres cellules</t>
  </si>
</sst>
</file>

<file path=xl/styles.xml><?xml version="1.0" encoding="utf-8"?>
<styleSheet xmlns="http://schemas.openxmlformats.org/spreadsheetml/2006/main" xmlns:mc="http://schemas.openxmlformats.org/markup-compatibility/2006" xmlns:x14ac="http://schemas.microsoft.com/office/spreadsheetml/2009/9/ac" mc:Ignorable="x14ac">
  <numFmts count="16">
    <numFmt numFmtId="43" formatCode="_-* #,##0.00\ _€_-;\-* #,##0.00\ _€_-;_-* &quot;-&quot;??\ _€_-;_-@_-"/>
    <numFmt numFmtId="164" formatCode="0&quot; Reps&quot;"/>
    <numFmt numFmtId="165" formatCode="0&quot; kg&quot;"/>
    <numFmt numFmtId="166" formatCode="0.0&quot; kg&quot;"/>
    <numFmt numFmtId="167" formatCode="0&quot; kcals&quot;"/>
    <numFmt numFmtId="168" formatCode="0&quot; times&quot;"/>
    <numFmt numFmtId="169" formatCode="0.0&quot; RPE&quot;"/>
    <numFmt numFmtId="170" formatCode="0.0&quot; Reps&quot;"/>
    <numFmt numFmtId="171" formatCode="0.00&quot; Points&quot;"/>
    <numFmt numFmtId="172" formatCode="0&quot; Time(s)&quot;"/>
    <numFmt numFmtId="173" formatCode="0&quot; Week(s)&quot;"/>
    <numFmt numFmtId="174" formatCode="0.0%"/>
    <numFmt numFmtId="175" formatCode="\-0&quot; kg&quot;"/>
    <numFmt numFmtId="176" formatCode="0&quot; A.U&quot;"/>
    <numFmt numFmtId="177" formatCode="0&quot; RPE&quot;"/>
    <numFmt numFmtId="178" formatCode="0&quot; Sets&quot;"/>
  </numFmts>
  <fonts count="54" x14ac:knownFonts="1">
    <font>
      <sz val="11"/>
      <color theme="1"/>
      <name val="Calibri"/>
      <family val="2"/>
      <scheme val="minor"/>
    </font>
    <font>
      <sz val="11"/>
      <color theme="1"/>
      <name val="Calibri"/>
      <family val="2"/>
      <scheme val="minor"/>
    </font>
    <font>
      <sz val="12"/>
      <color theme="1"/>
      <name val="Calibri"/>
      <family val="2"/>
      <scheme val="minor"/>
    </font>
    <font>
      <sz val="14"/>
      <color theme="1"/>
      <name val="Calibri"/>
      <family val="2"/>
      <scheme val="minor"/>
    </font>
    <font>
      <b/>
      <sz val="16"/>
      <color theme="8" tint="-0.499984740745262"/>
      <name val="Calibri"/>
      <family val="2"/>
      <scheme val="minor"/>
    </font>
    <font>
      <u/>
      <sz val="11"/>
      <color theme="10"/>
      <name val="Calibri"/>
      <family val="2"/>
      <scheme val="minor"/>
    </font>
    <font>
      <b/>
      <sz val="12"/>
      <color theme="8" tint="-0.249977111117893"/>
      <name val="Calibri"/>
      <family val="2"/>
      <scheme val="minor"/>
    </font>
    <font>
      <b/>
      <sz val="11"/>
      <color theme="1"/>
      <name val="Calibri"/>
      <family val="2"/>
      <scheme val="minor"/>
    </font>
    <font>
      <b/>
      <sz val="11"/>
      <color theme="0"/>
      <name val="Calibri"/>
      <family val="2"/>
      <scheme val="minor"/>
    </font>
    <font>
      <sz val="11"/>
      <color theme="8" tint="0.79998168889431442"/>
      <name val="Calibri"/>
      <family val="2"/>
      <scheme val="minor"/>
    </font>
    <font>
      <sz val="11"/>
      <color theme="0"/>
      <name val="Calibri"/>
      <family val="2"/>
      <scheme val="minor"/>
    </font>
    <font>
      <sz val="11"/>
      <name val="Calibri"/>
      <family val="2"/>
      <scheme val="minor"/>
    </font>
    <font>
      <sz val="11"/>
      <color theme="8" tint="0.59999389629810485"/>
      <name val="Calibri"/>
      <family val="2"/>
      <scheme val="minor"/>
    </font>
    <font>
      <i/>
      <sz val="9"/>
      <color theme="1"/>
      <name val="Calibri"/>
      <family val="2"/>
      <scheme val="minor"/>
    </font>
    <font>
      <b/>
      <sz val="12"/>
      <color theme="0"/>
      <name val="Calibri"/>
      <family val="2"/>
      <scheme val="minor"/>
    </font>
    <font>
      <b/>
      <sz val="14"/>
      <color theme="0"/>
      <name val="Calibri"/>
      <family val="2"/>
      <scheme val="minor"/>
    </font>
    <font>
      <b/>
      <sz val="11"/>
      <name val="Calibri"/>
      <family val="2"/>
      <scheme val="minor"/>
    </font>
    <font>
      <b/>
      <i/>
      <sz val="11"/>
      <name val="Calibri"/>
      <family val="2"/>
      <scheme val="minor"/>
    </font>
    <font>
      <i/>
      <sz val="8"/>
      <color theme="1"/>
      <name val="Calibri"/>
      <family val="2"/>
      <scheme val="minor"/>
    </font>
    <font>
      <b/>
      <sz val="20"/>
      <color theme="0"/>
      <name val="Calibri"/>
      <family val="2"/>
      <scheme val="minor"/>
    </font>
    <font>
      <sz val="11"/>
      <color theme="1" tint="4.9989318521683403E-2"/>
      <name val="Calibri"/>
      <family val="2"/>
      <scheme val="minor"/>
    </font>
    <font>
      <b/>
      <sz val="11"/>
      <color theme="1" tint="4.9989318521683403E-2"/>
      <name val="Calibri"/>
      <family val="2"/>
      <scheme val="minor"/>
    </font>
    <font>
      <b/>
      <sz val="22"/>
      <color theme="0"/>
      <name val="Calibri"/>
      <family val="2"/>
      <scheme val="minor"/>
    </font>
    <font>
      <b/>
      <sz val="16"/>
      <color theme="0"/>
      <name val="Calibri"/>
      <family val="2"/>
      <scheme val="minor"/>
    </font>
    <font>
      <i/>
      <sz val="11"/>
      <color theme="8" tint="0.79998168889431442"/>
      <name val="Calibri"/>
      <family val="2"/>
      <scheme val="minor"/>
    </font>
    <font>
      <sz val="12"/>
      <color theme="0"/>
      <name val="Calibri"/>
      <family val="2"/>
      <scheme val="minor"/>
    </font>
    <font>
      <b/>
      <sz val="9"/>
      <color theme="0"/>
      <name val="Calibri"/>
      <family val="2"/>
      <scheme val="minor"/>
    </font>
    <font>
      <b/>
      <sz val="11"/>
      <color theme="8" tint="0.59999389629810485"/>
      <name val="Calibri"/>
      <family val="2"/>
      <scheme val="minor"/>
    </font>
    <font>
      <b/>
      <sz val="10"/>
      <color theme="0"/>
      <name val="Calibri"/>
      <family val="2"/>
      <scheme val="minor"/>
    </font>
    <font>
      <sz val="10"/>
      <color theme="0"/>
      <name val="Calibri"/>
      <family val="2"/>
      <scheme val="minor"/>
    </font>
    <font>
      <b/>
      <i/>
      <sz val="12"/>
      <color theme="0"/>
      <name val="Calibri"/>
      <family val="2"/>
      <scheme val="minor"/>
    </font>
    <font>
      <b/>
      <sz val="10"/>
      <name val="Calibri"/>
      <family val="2"/>
      <scheme val="minor"/>
    </font>
    <font>
      <b/>
      <sz val="12"/>
      <name val="Calibri"/>
      <family val="2"/>
      <scheme val="minor"/>
    </font>
    <font>
      <b/>
      <sz val="20"/>
      <name val="Calibri"/>
      <family val="2"/>
      <scheme val="minor"/>
    </font>
    <font>
      <sz val="10"/>
      <name val="Calibri"/>
      <family val="2"/>
      <scheme val="minor"/>
    </font>
    <font>
      <sz val="11"/>
      <color rgb="FFFF0000"/>
      <name val="Calibri"/>
      <family val="2"/>
      <scheme val="minor"/>
    </font>
    <font>
      <b/>
      <sz val="22"/>
      <name val="Calibri"/>
      <family val="2"/>
      <scheme val="minor"/>
    </font>
    <font>
      <b/>
      <sz val="10"/>
      <color theme="8" tint="-0.499984740745262"/>
      <name val="Calibri"/>
      <family val="2"/>
      <scheme val="minor"/>
    </font>
    <font>
      <sz val="11"/>
      <color theme="8" tint="-0.499984740745262"/>
      <name val="Calibri"/>
      <family val="2"/>
      <scheme val="minor"/>
    </font>
    <font>
      <b/>
      <sz val="8.5"/>
      <color theme="0"/>
      <name val="Calibri"/>
      <family val="2"/>
      <scheme val="minor"/>
    </font>
    <font>
      <b/>
      <sz val="11"/>
      <color theme="0"/>
      <name val="Calibri"/>
      <family val="2"/>
    </font>
    <font>
      <sz val="10"/>
      <color theme="0"/>
      <name val="Calibri"/>
      <family val="2"/>
    </font>
    <font>
      <b/>
      <sz val="11"/>
      <color theme="8" tint="0.79998168889431442"/>
      <name val="Calibri"/>
      <family val="2"/>
      <scheme val="minor"/>
    </font>
    <font>
      <b/>
      <sz val="16"/>
      <color theme="8" tint="0.79998168889431442"/>
      <name val="Calibri"/>
      <family val="2"/>
      <scheme val="minor"/>
    </font>
    <font>
      <i/>
      <sz val="9"/>
      <color theme="8" tint="0.79998168889431442"/>
      <name val="Calibri"/>
      <family val="2"/>
      <scheme val="minor"/>
    </font>
    <font>
      <b/>
      <sz val="14"/>
      <color theme="8" tint="0.79998168889431442"/>
      <name val="Calibri"/>
      <family val="2"/>
      <scheme val="minor"/>
    </font>
    <font>
      <b/>
      <sz val="12"/>
      <color theme="8" tint="0.79998168889431442"/>
      <name val="Calibri"/>
      <family val="2"/>
      <scheme val="minor"/>
    </font>
    <font>
      <b/>
      <sz val="12"/>
      <color rgb="FFFF0000"/>
      <name val="Calibri"/>
      <family val="2"/>
      <scheme val="minor"/>
    </font>
    <font>
      <sz val="12"/>
      <color theme="8" tint="-0.249977111117893"/>
      <name val="Calibri"/>
      <family val="2"/>
      <scheme val="minor"/>
    </font>
    <font>
      <sz val="8"/>
      <color theme="1"/>
      <name val="Calibri"/>
      <family val="2"/>
      <scheme val="minor"/>
    </font>
    <font>
      <b/>
      <sz val="15"/>
      <color theme="0"/>
      <name val="Calibri"/>
      <family val="2"/>
      <scheme val="minor"/>
    </font>
    <font>
      <b/>
      <sz val="16"/>
      <color theme="4"/>
      <name val="Calibri"/>
      <family val="2"/>
      <scheme val="minor"/>
    </font>
    <font>
      <b/>
      <sz val="16"/>
      <color theme="5"/>
      <name val="Calibri"/>
      <family val="2"/>
      <scheme val="minor"/>
    </font>
    <font>
      <sz val="20"/>
      <name val="Calibri"/>
      <family val="2"/>
      <scheme val="minor"/>
    </font>
  </fonts>
  <fills count="11">
    <fill>
      <patternFill patternType="none"/>
    </fill>
    <fill>
      <patternFill patternType="gray125"/>
    </fill>
    <fill>
      <patternFill patternType="solid">
        <fgColor theme="4" tint="0.79998168889431442"/>
        <bgColor indexed="64"/>
      </patternFill>
    </fill>
    <fill>
      <patternFill patternType="solid">
        <fgColor theme="4" tint="-0.249977111117893"/>
        <bgColor indexed="64"/>
      </patternFill>
    </fill>
    <fill>
      <patternFill patternType="solid">
        <fgColor theme="4" tint="0.39997558519241921"/>
        <bgColor indexed="64"/>
      </patternFill>
    </fill>
    <fill>
      <patternFill patternType="solid">
        <fgColor theme="8" tint="0.39997558519241921"/>
        <bgColor indexed="64"/>
      </patternFill>
    </fill>
    <fill>
      <patternFill patternType="solid">
        <fgColor theme="8" tint="0.59999389629810485"/>
        <bgColor indexed="64"/>
      </patternFill>
    </fill>
    <fill>
      <patternFill patternType="solid">
        <fgColor theme="8" tint="0.79998168889431442"/>
        <bgColor indexed="64"/>
      </patternFill>
    </fill>
    <fill>
      <patternFill patternType="solid">
        <fgColor theme="8" tint="-0.499984740745262"/>
        <bgColor indexed="64"/>
      </patternFill>
    </fill>
    <fill>
      <patternFill patternType="solid">
        <fgColor theme="8" tint="-0.249977111117893"/>
        <bgColor indexed="64"/>
      </patternFill>
    </fill>
    <fill>
      <patternFill patternType="solid">
        <fgColor theme="0"/>
        <bgColor indexed="64"/>
      </patternFill>
    </fill>
  </fills>
  <borders count="57">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right style="thin">
        <color indexed="64"/>
      </right>
      <top style="medium">
        <color indexed="64"/>
      </top>
      <bottom style="medium">
        <color indexed="64"/>
      </bottom>
      <diagonal/>
    </border>
    <border>
      <left style="medium">
        <color indexed="64"/>
      </left>
      <right style="medium">
        <color indexed="64"/>
      </right>
      <top style="thin">
        <color indexed="64"/>
      </top>
      <bottom/>
      <diagonal/>
    </border>
    <border>
      <left/>
      <right/>
      <top style="medium">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Dashed">
        <color theme="8" tint="0.59999389629810485"/>
      </right>
      <top/>
      <bottom style="medium">
        <color indexed="64"/>
      </bottom>
      <diagonal/>
    </border>
    <border>
      <left style="mediumDashed">
        <color theme="8" tint="0.59999389629810485"/>
      </left>
      <right style="mediumDashed">
        <color theme="8" tint="0.59999389629810485"/>
      </right>
      <top/>
      <bottom style="medium">
        <color indexed="64"/>
      </bottom>
      <diagonal/>
    </border>
    <border>
      <left style="mediumDashed">
        <color theme="8" tint="0.59999389629810485"/>
      </left>
      <right style="mediumDashed">
        <color theme="8" tint="0.59999389629810485"/>
      </right>
      <top style="mediumDashed">
        <color theme="8" tint="0.59999389629810485"/>
      </top>
      <bottom style="mediumDashed">
        <color theme="8" tint="0.59999389629810485"/>
      </bottom>
      <diagonal/>
    </border>
    <border>
      <left style="medium">
        <color indexed="64"/>
      </left>
      <right style="mediumDashed">
        <color theme="8" tint="0.59999389629810485"/>
      </right>
      <top style="mediumDashed">
        <color theme="8" tint="0.59999389629810485"/>
      </top>
      <bottom style="mediumDashed">
        <color theme="8" tint="0.59999389629810485"/>
      </bottom>
      <diagonal/>
    </border>
    <border>
      <left/>
      <right style="medium">
        <color indexed="64"/>
      </right>
      <top style="mediumDashed">
        <color theme="8" tint="0.59999389629810485"/>
      </top>
      <bottom style="mediumDashed">
        <color theme="8" tint="0.59999389629810485"/>
      </bottom>
      <diagonal/>
    </border>
    <border>
      <left style="mediumDashed">
        <color theme="8" tint="0.59999389629810485"/>
      </left>
      <right style="mediumDashed">
        <color indexed="64"/>
      </right>
      <top style="mediumDashed">
        <color theme="8" tint="0.59999389629810485"/>
      </top>
      <bottom style="mediumDashed">
        <color theme="8" tint="0.59999389629810485"/>
      </bottom>
      <diagonal/>
    </border>
    <border>
      <left style="mediumDashed">
        <color theme="8" tint="0.59999389629810485"/>
      </left>
      <right style="mediumDashed">
        <color indexed="64"/>
      </right>
      <top/>
      <bottom style="medium">
        <color indexed="64"/>
      </bottom>
      <diagonal/>
    </border>
    <border>
      <left style="medium">
        <color indexed="64"/>
      </left>
      <right style="mediumDashed">
        <color theme="8" tint="0.59999389629810485"/>
      </right>
      <top/>
      <bottom style="mediumDashed">
        <color theme="8" tint="0.59999389629810485"/>
      </bottom>
      <diagonal/>
    </border>
    <border>
      <left style="mediumDashed">
        <color theme="8" tint="0.59999389629810485"/>
      </left>
      <right style="mediumDashed">
        <color theme="8" tint="0.59999389629810485"/>
      </right>
      <top/>
      <bottom style="mediumDashed">
        <color theme="8" tint="0.59999389629810485"/>
      </bottom>
      <diagonal/>
    </border>
    <border>
      <left style="mediumDashed">
        <color theme="8" tint="0.59999389629810485"/>
      </left>
      <right style="mediumDashed">
        <color indexed="64"/>
      </right>
      <top/>
      <bottom style="mediumDashed">
        <color theme="8" tint="0.59999389629810485"/>
      </bottom>
      <diagonal/>
    </border>
    <border>
      <left/>
      <right style="medium">
        <color indexed="64"/>
      </right>
      <top/>
      <bottom style="mediumDashed">
        <color theme="8" tint="0.59999389629810485"/>
      </bottom>
      <diagonal/>
    </border>
    <border>
      <left/>
      <right/>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medium">
        <color indexed="64"/>
      </top>
      <bottom/>
      <diagonal/>
    </border>
    <border>
      <left style="thin">
        <color indexed="64"/>
      </left>
      <right/>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s>
  <cellStyleXfs count="4">
    <xf numFmtId="0" fontId="0" fillId="0" borderId="0"/>
    <xf numFmtId="43" fontId="1" fillId="0" borderId="0" applyFont="0" applyFill="0" applyBorder="0" applyAlignment="0" applyProtection="0"/>
    <xf numFmtId="9" fontId="1" fillId="0" borderId="0" applyFont="0" applyFill="0" applyBorder="0" applyAlignment="0" applyProtection="0"/>
    <xf numFmtId="0" fontId="5" fillId="0" borderId="0" applyNumberFormat="0" applyFill="0" applyBorder="0" applyAlignment="0" applyProtection="0"/>
  </cellStyleXfs>
  <cellXfs count="614">
    <xf numFmtId="0" fontId="0" fillId="0" borderId="0" xfId="0"/>
    <xf numFmtId="0" fontId="0" fillId="7" borderId="0" xfId="0" applyFill="1"/>
    <xf numFmtId="0" fontId="9" fillId="7" borderId="0" xfId="0" applyFont="1" applyFill="1"/>
    <xf numFmtId="0" fontId="8" fillId="8" borderId="1" xfId="0" applyFont="1" applyFill="1" applyBorder="1" applyAlignment="1">
      <alignment horizontal="center" vertical="center"/>
    </xf>
    <xf numFmtId="0" fontId="4" fillId="7" borderId="0" xfId="0" applyFont="1" applyFill="1"/>
    <xf numFmtId="0" fontId="2" fillId="7" borderId="0" xfId="0" applyFont="1" applyFill="1" applyAlignment="1">
      <alignment horizontal="center" vertical="center"/>
    </xf>
    <xf numFmtId="0" fontId="3" fillId="7" borderId="0" xfId="0" applyFont="1" applyFill="1"/>
    <xf numFmtId="0" fontId="12" fillId="7" borderId="0" xfId="0" applyFont="1" applyFill="1"/>
    <xf numFmtId="0" fontId="11" fillId="7" borderId="0" xfId="0" applyFont="1" applyFill="1"/>
    <xf numFmtId="0" fontId="0" fillId="7" borderId="0" xfId="0" applyFill="1" applyBorder="1"/>
    <xf numFmtId="0" fontId="8" fillId="7" borderId="0" xfId="0" applyFont="1" applyFill="1" applyBorder="1" applyAlignment="1">
      <alignment vertical="center"/>
    </xf>
    <xf numFmtId="0" fontId="8" fillId="7" borderId="0" xfId="0" applyFont="1" applyFill="1" applyBorder="1" applyAlignment="1">
      <alignment horizontal="center" vertical="center"/>
    </xf>
    <xf numFmtId="0" fontId="7" fillId="7" borderId="0" xfId="0" applyFont="1" applyFill="1" applyBorder="1" applyAlignment="1">
      <alignment horizontal="center" vertical="center"/>
    </xf>
    <xf numFmtId="0" fontId="16" fillId="7" borderId="0" xfId="0" applyFont="1" applyFill="1" applyBorder="1" applyAlignment="1">
      <alignment vertical="center"/>
    </xf>
    <xf numFmtId="0" fontId="17" fillId="7" borderId="0" xfId="0" applyFont="1" applyFill="1" applyBorder="1" applyAlignment="1">
      <alignment vertical="center"/>
    </xf>
    <xf numFmtId="0" fontId="0" fillId="7" borderId="0" xfId="0" applyFill="1" applyBorder="1" applyAlignment="1">
      <alignment horizontal="center" vertical="center"/>
    </xf>
    <xf numFmtId="0" fontId="8" fillId="8" borderId="22" xfId="0" applyFont="1" applyFill="1" applyBorder="1" applyAlignment="1">
      <alignment horizontal="center" vertical="center"/>
    </xf>
    <xf numFmtId="0" fontId="8" fillId="8" borderId="23" xfId="0" applyFont="1" applyFill="1" applyBorder="1" applyAlignment="1">
      <alignment horizontal="center" vertical="center"/>
    </xf>
    <xf numFmtId="0" fontId="0" fillId="7" borderId="0" xfId="0" applyFill="1" applyBorder="1" applyAlignment="1">
      <alignment horizontal="center" vertical="center"/>
    </xf>
    <xf numFmtId="0" fontId="6" fillId="7" borderId="0" xfId="0" applyFont="1" applyFill="1" applyBorder="1" applyAlignment="1">
      <alignment vertical="center"/>
    </xf>
    <xf numFmtId="0" fontId="0" fillId="7" borderId="0" xfId="0" applyFill="1"/>
    <xf numFmtId="0" fontId="8" fillId="8" borderId="9" xfId="0" applyFont="1" applyFill="1" applyBorder="1" applyAlignment="1">
      <alignment horizontal="center" vertical="center" wrapText="1"/>
    </xf>
    <xf numFmtId="1" fontId="9" fillId="7" borderId="0" xfId="0" applyNumberFormat="1" applyFont="1" applyFill="1"/>
    <xf numFmtId="0" fontId="0" fillId="8" borderId="0" xfId="0" applyFill="1"/>
    <xf numFmtId="0" fontId="10" fillId="8" borderId="0" xfId="0" applyFont="1" applyFill="1"/>
    <xf numFmtId="0" fontId="11" fillId="8" borderId="0" xfId="0" applyFont="1" applyFill="1"/>
    <xf numFmtId="0" fontId="15" fillId="8" borderId="1" xfId="0" applyFont="1" applyFill="1" applyBorder="1" applyAlignment="1">
      <alignment horizontal="center" vertical="center"/>
    </xf>
    <xf numFmtId="0" fontId="15" fillId="8" borderId="5" xfId="0" applyFont="1" applyFill="1" applyBorder="1" applyAlignment="1">
      <alignment horizontal="center" vertical="center"/>
    </xf>
    <xf numFmtId="0" fontId="15" fillId="8" borderId="6" xfId="0" applyFont="1" applyFill="1" applyBorder="1" applyAlignment="1">
      <alignment horizontal="center" vertical="center"/>
    </xf>
    <xf numFmtId="0" fontId="15" fillId="8" borderId="7" xfId="0" applyFont="1" applyFill="1" applyBorder="1" applyAlignment="1">
      <alignment horizontal="center" vertical="center"/>
    </xf>
    <xf numFmtId="0" fontId="15" fillId="8" borderId="10" xfId="0" applyFont="1" applyFill="1" applyBorder="1" applyAlignment="1">
      <alignment horizontal="center" vertical="center"/>
    </xf>
    <xf numFmtId="0" fontId="15" fillId="8" borderId="13" xfId="0" applyFont="1" applyFill="1" applyBorder="1" applyAlignment="1">
      <alignment horizontal="center" vertical="center"/>
    </xf>
    <xf numFmtId="0" fontId="15" fillId="8" borderId="11" xfId="0" applyFont="1" applyFill="1" applyBorder="1" applyAlignment="1">
      <alignment horizontal="center" vertical="center"/>
    </xf>
    <xf numFmtId="0" fontId="15" fillId="8" borderId="15" xfId="0" applyFont="1" applyFill="1" applyBorder="1" applyAlignment="1">
      <alignment horizontal="center" vertical="center"/>
    </xf>
    <xf numFmtId="0" fontId="15" fillId="8" borderId="12" xfId="0" applyFont="1" applyFill="1" applyBorder="1" applyAlignment="1">
      <alignment horizontal="center" vertical="center"/>
    </xf>
    <xf numFmtId="0" fontId="15" fillId="8" borderId="14" xfId="0" applyFont="1" applyFill="1" applyBorder="1" applyAlignment="1">
      <alignment horizontal="center" vertical="center"/>
    </xf>
    <xf numFmtId="0" fontId="14" fillId="8" borderId="24" xfId="0" applyFont="1" applyFill="1" applyBorder="1" applyAlignment="1">
      <alignment horizontal="center" vertical="center"/>
    </xf>
    <xf numFmtId="0" fontId="14" fillId="8" borderId="17" xfId="0" applyFont="1" applyFill="1" applyBorder="1" applyAlignment="1">
      <alignment horizontal="center" vertical="center"/>
    </xf>
    <xf numFmtId="0" fontId="14" fillId="8" borderId="17" xfId="3" applyFont="1" applyFill="1" applyBorder="1" applyAlignment="1">
      <alignment horizontal="center" vertical="center"/>
    </xf>
    <xf numFmtId="0" fontId="14" fillId="8" borderId="18" xfId="0" applyFont="1" applyFill="1" applyBorder="1" applyAlignment="1">
      <alignment horizontal="center" vertical="center"/>
    </xf>
    <xf numFmtId="9" fontId="14" fillId="8" borderId="23" xfId="2" applyFont="1" applyFill="1" applyBorder="1" applyAlignment="1">
      <alignment horizontal="center" vertical="center"/>
    </xf>
    <xf numFmtId="9" fontId="14" fillId="8" borderId="4" xfId="2" applyFont="1" applyFill="1" applyBorder="1" applyAlignment="1">
      <alignment horizontal="center" vertical="center"/>
    </xf>
    <xf numFmtId="0" fontId="11" fillId="7" borderId="0" xfId="0" applyFont="1" applyFill="1" applyBorder="1"/>
    <xf numFmtId="0" fontId="15" fillId="7" borderId="0" xfId="0" applyFont="1" applyFill="1" applyBorder="1" applyAlignment="1">
      <alignment vertical="center"/>
    </xf>
    <xf numFmtId="9" fontId="8" fillId="5" borderId="24" xfId="2" applyFont="1" applyFill="1" applyBorder="1" applyAlignment="1">
      <alignment horizontal="center" vertical="center"/>
    </xf>
    <xf numFmtId="164" fontId="8" fillId="5" borderId="24" xfId="0" applyNumberFormat="1" applyFont="1" applyFill="1" applyBorder="1" applyAlignment="1">
      <alignment horizontal="center" vertical="center"/>
    </xf>
    <xf numFmtId="165" fontId="8" fillId="5" borderId="24" xfId="0" applyNumberFormat="1" applyFont="1" applyFill="1" applyBorder="1" applyAlignment="1">
      <alignment horizontal="center" vertical="center"/>
    </xf>
    <xf numFmtId="9" fontId="14" fillId="8" borderId="23" xfId="2" applyNumberFormat="1" applyFont="1" applyFill="1" applyBorder="1" applyAlignment="1">
      <alignment horizontal="center" vertical="center"/>
    </xf>
    <xf numFmtId="164" fontId="8" fillId="5" borderId="1" xfId="0" applyNumberFormat="1" applyFont="1" applyFill="1" applyBorder="1" applyAlignment="1">
      <alignment horizontal="center" vertical="center"/>
    </xf>
    <xf numFmtId="165" fontId="8" fillId="5" borderId="1" xfId="0" applyNumberFormat="1" applyFont="1" applyFill="1" applyBorder="1" applyAlignment="1">
      <alignment horizontal="center" vertical="center"/>
    </xf>
    <xf numFmtId="9" fontId="8" fillId="5" borderId="1" xfId="2" applyFont="1" applyFill="1" applyBorder="1" applyAlignment="1">
      <alignment horizontal="center" vertical="center"/>
    </xf>
    <xf numFmtId="165" fontId="8" fillId="5" borderId="17" xfId="0" applyNumberFormat="1" applyFont="1" applyFill="1" applyBorder="1" applyAlignment="1">
      <alignment horizontal="center" vertical="center"/>
    </xf>
    <xf numFmtId="0" fontId="10" fillId="7" borderId="0" xfId="0" applyFont="1" applyFill="1"/>
    <xf numFmtId="0" fontId="23" fillId="7" borderId="0" xfId="0" applyFont="1" applyFill="1" applyAlignment="1">
      <alignment vertical="center"/>
    </xf>
    <xf numFmtId="0" fontId="15" fillId="7" borderId="0" xfId="0" applyFont="1" applyFill="1" applyAlignment="1">
      <alignment vertical="center"/>
    </xf>
    <xf numFmtId="0" fontId="22" fillId="8" borderId="0" xfId="0" applyFont="1" applyFill="1" applyAlignment="1">
      <alignment vertical="center"/>
    </xf>
    <xf numFmtId="165" fontId="24" fillId="7" borderId="0" xfId="0" applyNumberFormat="1" applyFont="1" applyFill="1" applyBorder="1" applyAlignment="1">
      <alignment horizontal="center" vertical="center"/>
    </xf>
    <xf numFmtId="0" fontId="14" fillId="7" borderId="0" xfId="0" applyFont="1" applyFill="1" applyBorder="1" applyAlignment="1">
      <alignment vertical="center"/>
    </xf>
    <xf numFmtId="0" fontId="21" fillId="7" borderId="0" xfId="0" applyFont="1" applyFill="1" applyBorder="1" applyAlignment="1">
      <alignment vertical="center"/>
    </xf>
    <xf numFmtId="0" fontId="20" fillId="7" borderId="0" xfId="0" applyFont="1" applyFill="1" applyBorder="1" applyAlignment="1">
      <alignment vertical="center"/>
    </xf>
    <xf numFmtId="0" fontId="0" fillId="7" borderId="0" xfId="0" applyFont="1" applyFill="1" applyBorder="1" applyAlignment="1">
      <alignment vertical="center"/>
    </xf>
    <xf numFmtId="0" fontId="19" fillId="7" borderId="0" xfId="0" applyFont="1" applyFill="1" applyBorder="1" applyAlignment="1">
      <alignment vertical="center" textRotation="90"/>
    </xf>
    <xf numFmtId="165" fontId="8" fillId="7" borderId="0" xfId="0" applyNumberFormat="1" applyFont="1" applyFill="1" applyBorder="1" applyAlignment="1">
      <alignment horizontal="center" vertical="center"/>
    </xf>
    <xf numFmtId="0" fontId="28" fillId="7" borderId="0" xfId="0" applyFont="1" applyFill="1" applyBorder="1" applyAlignment="1">
      <alignment vertical="center"/>
    </xf>
    <xf numFmtId="0" fontId="29" fillId="7" borderId="0" xfId="0" applyFont="1" applyFill="1" applyBorder="1" applyAlignment="1">
      <alignment vertical="center"/>
    </xf>
    <xf numFmtId="0" fontId="29" fillId="7" borderId="0" xfId="0" applyFont="1" applyFill="1" applyBorder="1" applyAlignment="1">
      <alignment vertical="center" wrapText="1"/>
    </xf>
    <xf numFmtId="0" fontId="27" fillId="7" borderId="0" xfId="0" applyFont="1" applyFill="1" applyBorder="1" applyAlignment="1">
      <alignment vertical="center"/>
    </xf>
    <xf numFmtId="0" fontId="28" fillId="7" borderId="0" xfId="3" applyFont="1" applyFill="1" applyBorder="1" applyAlignment="1">
      <alignment vertical="center"/>
    </xf>
    <xf numFmtId="0" fontId="33" fillId="7" borderId="0" xfId="0" applyFont="1" applyFill="1" applyBorder="1" applyAlignment="1">
      <alignment vertical="center" textRotation="90"/>
    </xf>
    <xf numFmtId="0" fontId="32" fillId="7" borderId="0" xfId="0" applyFont="1" applyFill="1" applyBorder="1" applyAlignment="1">
      <alignment vertical="center"/>
    </xf>
    <xf numFmtId="0" fontId="11" fillId="7" borderId="0" xfId="0" applyFont="1" applyFill="1" applyBorder="1" applyAlignment="1">
      <alignment vertical="center"/>
    </xf>
    <xf numFmtId="0" fontId="31" fillId="7" borderId="0" xfId="0" applyFont="1" applyFill="1" applyBorder="1" applyAlignment="1">
      <alignment vertical="center"/>
    </xf>
    <xf numFmtId="0" fontId="34" fillId="7" borderId="0" xfId="0" applyFont="1" applyFill="1" applyBorder="1" applyAlignment="1">
      <alignment vertical="center"/>
    </xf>
    <xf numFmtId="0" fontId="34" fillId="7" borderId="0" xfId="0" applyFont="1" applyFill="1" applyBorder="1" applyAlignment="1">
      <alignment vertical="center" wrapText="1"/>
    </xf>
    <xf numFmtId="0" fontId="31" fillId="7" borderId="0" xfId="3" applyFont="1" applyFill="1" applyBorder="1" applyAlignment="1">
      <alignment vertical="center"/>
    </xf>
    <xf numFmtId="0" fontId="35" fillId="7" borderId="0" xfId="0" applyFont="1" applyFill="1"/>
    <xf numFmtId="0" fontId="8" fillId="7" borderId="0" xfId="0" applyFont="1" applyFill="1" applyBorder="1" applyAlignment="1">
      <alignment horizontal="center" vertical="center"/>
    </xf>
    <xf numFmtId="0" fontId="11" fillId="7" borderId="22" xfId="0" applyFont="1" applyFill="1" applyBorder="1"/>
    <xf numFmtId="9" fontId="8" fillId="7" borderId="0" xfId="2" applyFont="1" applyFill="1" applyBorder="1" applyAlignment="1">
      <alignment horizontal="center" vertical="center" wrapText="1"/>
    </xf>
    <xf numFmtId="9" fontId="8" fillId="7" borderId="0" xfId="2" applyFont="1" applyFill="1" applyBorder="1" applyAlignment="1">
      <alignment horizontal="center" vertical="center"/>
    </xf>
    <xf numFmtId="169" fontId="8" fillId="5" borderId="24" xfId="2" applyNumberFormat="1" applyFont="1" applyFill="1" applyBorder="1" applyAlignment="1">
      <alignment horizontal="center" vertical="center"/>
    </xf>
    <xf numFmtId="169" fontId="8" fillId="5" borderId="1" xfId="2" applyNumberFormat="1" applyFont="1" applyFill="1" applyBorder="1" applyAlignment="1">
      <alignment horizontal="center" vertical="center"/>
    </xf>
    <xf numFmtId="0" fontId="8" fillId="5" borderId="20" xfId="0" applyNumberFormat="1" applyFont="1" applyFill="1" applyBorder="1" applyAlignment="1">
      <alignment horizontal="center" vertical="center"/>
    </xf>
    <xf numFmtId="0" fontId="8" fillId="5" borderId="9" xfId="0" applyNumberFormat="1" applyFont="1" applyFill="1" applyBorder="1" applyAlignment="1">
      <alignment horizontal="center" vertical="center"/>
    </xf>
    <xf numFmtId="0" fontId="8" fillId="5" borderId="16" xfId="0" applyNumberFormat="1" applyFont="1" applyFill="1" applyBorder="1" applyAlignment="1">
      <alignment horizontal="center" vertical="center"/>
    </xf>
    <xf numFmtId="0" fontId="36" fillId="7" borderId="0" xfId="0" applyFont="1" applyFill="1" applyAlignment="1">
      <alignment vertical="center"/>
    </xf>
    <xf numFmtId="0" fontId="3" fillId="7" borderId="0" xfId="0" applyFont="1" applyFill="1" applyAlignment="1">
      <alignment vertical="center"/>
    </xf>
    <xf numFmtId="170" fontId="8" fillId="5" borderId="24" xfId="0" applyNumberFormat="1" applyFont="1" applyFill="1" applyBorder="1" applyAlignment="1">
      <alignment horizontal="center" vertical="center"/>
    </xf>
    <xf numFmtId="170" fontId="8" fillId="5" borderId="1" xfId="0" applyNumberFormat="1" applyFont="1" applyFill="1" applyBorder="1" applyAlignment="1">
      <alignment horizontal="center" vertical="center"/>
    </xf>
    <xf numFmtId="0" fontId="10" fillId="8" borderId="0" xfId="0" applyFont="1" applyFill="1" applyAlignment="1">
      <alignment vertical="center"/>
    </xf>
    <xf numFmtId="0" fontId="37" fillId="5" borderId="46" xfId="0" applyFont="1" applyFill="1" applyBorder="1" applyAlignment="1">
      <alignment horizontal="center" vertical="center" wrapText="1"/>
    </xf>
    <xf numFmtId="0" fontId="37" fillId="5" borderId="51" xfId="0" applyFont="1" applyFill="1" applyBorder="1" applyAlignment="1">
      <alignment horizontal="center" vertical="center" wrapText="1"/>
    </xf>
    <xf numFmtId="0" fontId="22" fillId="7" borderId="0" xfId="0" applyFont="1" applyFill="1" applyAlignment="1">
      <alignment vertical="center"/>
    </xf>
    <xf numFmtId="0" fontId="8" fillId="7" borderId="0" xfId="0" applyFont="1" applyFill="1" applyBorder="1" applyAlignment="1">
      <alignment horizontal="center" vertical="center"/>
    </xf>
    <xf numFmtId="165" fontId="8" fillId="7" borderId="0" xfId="0" applyNumberFormat="1" applyFont="1" applyFill="1" applyBorder="1" applyAlignment="1">
      <alignment horizontal="center" vertical="center"/>
    </xf>
    <xf numFmtId="9" fontId="8" fillId="7" borderId="20" xfId="2" applyFont="1" applyFill="1" applyBorder="1" applyAlignment="1">
      <alignment horizontal="center" vertical="center" wrapText="1"/>
    </xf>
    <xf numFmtId="164" fontId="8" fillId="7" borderId="0" xfId="0" applyNumberFormat="1" applyFont="1" applyFill="1" applyBorder="1" applyAlignment="1">
      <alignment horizontal="center" vertical="center"/>
    </xf>
    <xf numFmtId="0" fontId="38" fillId="8" borderId="0" xfId="0" applyFont="1" applyFill="1"/>
    <xf numFmtId="0" fontId="8" fillId="7" borderId="0" xfId="0" applyFont="1" applyFill="1" applyBorder="1" applyAlignment="1">
      <alignment horizontal="center" vertical="center"/>
    </xf>
    <xf numFmtId="0" fontId="0" fillId="5" borderId="0" xfId="0" applyFill="1" applyBorder="1" applyAlignment="1"/>
    <xf numFmtId="0" fontId="0" fillId="5" borderId="2" xfId="0" applyFill="1" applyBorder="1" applyAlignment="1"/>
    <xf numFmtId="0" fontId="0" fillId="5" borderId="3" xfId="0" applyFill="1" applyBorder="1" applyAlignment="1"/>
    <xf numFmtId="0" fontId="8" fillId="5" borderId="22" xfId="0" applyFont="1" applyFill="1" applyBorder="1" applyAlignment="1">
      <alignment vertical="center"/>
    </xf>
    <xf numFmtId="0" fontId="23" fillId="5" borderId="0" xfId="0" applyFont="1" applyFill="1" applyBorder="1" applyAlignment="1">
      <alignment horizontal="center" vertical="center"/>
    </xf>
    <xf numFmtId="0" fontId="23" fillId="5" borderId="2" xfId="0" applyFont="1" applyFill="1" applyBorder="1" applyAlignment="1">
      <alignment horizontal="center" vertical="center"/>
    </xf>
    <xf numFmtId="0" fontId="14" fillId="7" borderId="0" xfId="0" applyFont="1" applyFill="1" applyAlignment="1">
      <alignment vertical="center"/>
    </xf>
    <xf numFmtId="9" fontId="0" fillId="5" borderId="0" xfId="0" applyNumberFormat="1" applyFill="1" applyBorder="1" applyAlignment="1"/>
    <xf numFmtId="9" fontId="8" fillId="5" borderId="22" xfId="2" applyFont="1" applyFill="1" applyBorder="1" applyAlignment="1">
      <alignment vertical="center"/>
    </xf>
    <xf numFmtId="0" fontId="9" fillId="7" borderId="0" xfId="0" applyFont="1" applyFill="1" applyAlignment="1"/>
    <xf numFmtId="0" fontId="23" fillId="7" borderId="22" xfId="0" applyFont="1" applyFill="1" applyBorder="1" applyAlignment="1">
      <alignment vertical="center"/>
    </xf>
    <xf numFmtId="165" fontId="2" fillId="5" borderId="0" xfId="0" applyNumberFormat="1" applyFont="1" applyFill="1" applyBorder="1" applyAlignment="1">
      <alignment horizontal="center" vertical="center"/>
    </xf>
    <xf numFmtId="165" fontId="2" fillId="5" borderId="2" xfId="0" applyNumberFormat="1" applyFont="1" applyFill="1" applyBorder="1" applyAlignment="1">
      <alignment horizontal="center" vertical="center"/>
    </xf>
    <xf numFmtId="165" fontId="15" fillId="8" borderId="6" xfId="0" applyNumberFormat="1" applyFont="1" applyFill="1" applyBorder="1" applyAlignment="1">
      <alignment horizontal="center" vertical="center"/>
    </xf>
    <xf numFmtId="165" fontId="15" fillId="8" borderId="7" xfId="0" applyNumberFormat="1" applyFont="1" applyFill="1" applyBorder="1" applyAlignment="1">
      <alignment horizontal="center" vertical="center"/>
    </xf>
    <xf numFmtId="165" fontId="2" fillId="3" borderId="0" xfId="1" applyNumberFormat="1" applyFont="1" applyFill="1" applyBorder="1" applyAlignment="1">
      <alignment horizontal="center" vertical="center"/>
    </xf>
    <xf numFmtId="165" fontId="2" fillId="2" borderId="0" xfId="1" applyNumberFormat="1" applyFont="1" applyFill="1" applyBorder="1" applyAlignment="1">
      <alignment horizontal="center" vertical="center"/>
    </xf>
    <xf numFmtId="165" fontId="2" fillId="4" borderId="0" xfId="1" applyNumberFormat="1" applyFont="1" applyFill="1" applyBorder="1" applyAlignment="1">
      <alignment horizontal="center" vertical="center"/>
    </xf>
    <xf numFmtId="165" fontId="2" fillId="2" borderId="2" xfId="1" applyNumberFormat="1" applyFont="1" applyFill="1" applyBorder="1" applyAlignment="1">
      <alignment horizontal="center" vertical="center"/>
    </xf>
    <xf numFmtId="165" fontId="2" fillId="2" borderId="3" xfId="1" applyNumberFormat="1" applyFont="1" applyFill="1" applyBorder="1" applyAlignment="1">
      <alignment horizontal="center" vertical="center"/>
    </xf>
    <xf numFmtId="165" fontId="2" fillId="4" borderId="3" xfId="1" applyNumberFormat="1" applyFont="1" applyFill="1" applyBorder="1" applyAlignment="1">
      <alignment horizontal="center" vertical="center"/>
    </xf>
    <xf numFmtId="165" fontId="2" fillId="2" borderId="4" xfId="1" applyNumberFormat="1" applyFont="1" applyFill="1" applyBorder="1" applyAlignment="1">
      <alignment horizontal="center" vertical="center"/>
    </xf>
    <xf numFmtId="165" fontId="0" fillId="9" borderId="0" xfId="0" applyNumberFormat="1" applyFont="1" applyFill="1" applyBorder="1" applyAlignment="1">
      <alignment horizontal="center" vertical="center"/>
    </xf>
    <xf numFmtId="165" fontId="0" fillId="5" borderId="0" xfId="0" applyNumberFormat="1" applyFont="1" applyFill="1" applyBorder="1" applyAlignment="1">
      <alignment horizontal="center" vertical="center"/>
    </xf>
    <xf numFmtId="165" fontId="0" fillId="6" borderId="2" xfId="0" applyNumberFormat="1" applyFont="1" applyFill="1" applyBorder="1" applyAlignment="1">
      <alignment horizontal="center" vertical="center"/>
    </xf>
    <xf numFmtId="165" fontId="0" fillId="9" borderId="3" xfId="0" applyNumberFormat="1" applyFont="1" applyFill="1" applyBorder="1" applyAlignment="1">
      <alignment horizontal="center" vertical="center"/>
    </xf>
    <xf numFmtId="165" fontId="0" fillId="5" borderId="3" xfId="0" applyNumberFormat="1" applyFont="1" applyFill="1" applyBorder="1" applyAlignment="1">
      <alignment horizontal="center" vertical="center"/>
    </xf>
    <xf numFmtId="165" fontId="0" fillId="6" borderId="4" xfId="0" applyNumberFormat="1" applyFont="1" applyFill="1" applyBorder="1" applyAlignment="1">
      <alignment horizontal="center" vertical="center"/>
    </xf>
    <xf numFmtId="0" fontId="8" fillId="8" borderId="24" xfId="0" applyFont="1" applyFill="1" applyBorder="1" applyAlignment="1">
      <alignment horizontal="center" vertical="center"/>
    </xf>
    <xf numFmtId="0" fontId="8" fillId="8" borderId="17" xfId="0" applyFont="1" applyFill="1" applyBorder="1" applyAlignment="1">
      <alignment horizontal="center" vertical="center"/>
    </xf>
    <xf numFmtId="0" fontId="8" fillId="8" borderId="18" xfId="0" applyFont="1" applyFill="1" applyBorder="1" applyAlignment="1">
      <alignment horizontal="center" vertical="center"/>
    </xf>
    <xf numFmtId="174" fontId="8" fillId="9" borderId="24" xfId="2" applyNumberFormat="1" applyFont="1" applyFill="1" applyBorder="1" applyAlignment="1">
      <alignment horizontal="center" vertical="center"/>
    </xf>
    <xf numFmtId="174" fontId="8" fillId="9" borderId="17" xfId="2" applyNumberFormat="1" applyFont="1" applyFill="1" applyBorder="1" applyAlignment="1">
      <alignment horizontal="center" vertical="center"/>
    </xf>
    <xf numFmtId="174" fontId="8" fillId="9" borderId="18" xfId="2" applyNumberFormat="1" applyFont="1" applyFill="1" applyBorder="1" applyAlignment="1">
      <alignment horizontal="center" vertical="center"/>
    </xf>
    <xf numFmtId="165" fontId="8" fillId="5" borderId="0" xfId="0" applyNumberFormat="1" applyFont="1" applyFill="1" applyBorder="1" applyAlignment="1">
      <alignment horizontal="center" vertical="center"/>
    </xf>
    <xf numFmtId="165" fontId="8" fillId="5" borderId="3" xfId="0" applyNumberFormat="1" applyFont="1" applyFill="1" applyBorder="1" applyAlignment="1">
      <alignment horizontal="center" vertical="center"/>
    </xf>
    <xf numFmtId="1" fontId="9" fillId="7" borderId="0" xfId="1" applyNumberFormat="1" applyFont="1" applyFill="1" applyBorder="1" applyAlignment="1">
      <alignment horizontal="center" vertical="center"/>
    </xf>
    <xf numFmtId="1" fontId="9" fillId="7" borderId="0" xfId="0" applyNumberFormat="1" applyFont="1" applyFill="1" applyAlignment="1">
      <alignment horizontal="center" vertical="center"/>
    </xf>
    <xf numFmtId="1" fontId="9" fillId="7" borderId="0" xfId="0" applyNumberFormat="1" applyFont="1" applyFill="1" applyBorder="1" applyAlignment="1">
      <alignment horizontal="center" vertical="center"/>
    </xf>
    <xf numFmtId="0" fontId="0" fillId="10" borderId="0" xfId="0" applyFill="1"/>
    <xf numFmtId="0" fontId="0" fillId="7" borderId="0" xfId="0" applyFill="1" applyAlignment="1"/>
    <xf numFmtId="166" fontId="0" fillId="5" borderId="33" xfId="0" applyNumberFormat="1" applyFont="1" applyFill="1" applyBorder="1" applyAlignment="1">
      <alignment horizontal="center" vertical="center"/>
    </xf>
    <xf numFmtId="166" fontId="0" fillId="5" borderId="27" xfId="0" applyNumberFormat="1" applyFont="1" applyFill="1" applyBorder="1" applyAlignment="1">
      <alignment horizontal="center" vertical="center"/>
    </xf>
    <xf numFmtId="166" fontId="0" fillId="5" borderId="26" xfId="0" applyNumberFormat="1" applyFont="1" applyFill="1" applyBorder="1" applyAlignment="1">
      <alignment horizontal="center" vertical="center"/>
    </xf>
    <xf numFmtId="164" fontId="0" fillId="5" borderId="32" xfId="0" applyNumberFormat="1" applyFont="1" applyFill="1" applyBorder="1" applyAlignment="1">
      <alignment horizontal="center" vertical="center"/>
    </xf>
    <xf numFmtId="164" fontId="0" fillId="5" borderId="28" xfId="0" applyNumberFormat="1" applyFont="1" applyFill="1" applyBorder="1" applyAlignment="1">
      <alignment horizontal="center" vertical="center"/>
    </xf>
    <xf numFmtId="164" fontId="0" fillId="5" borderId="25" xfId="0" applyNumberFormat="1" applyFont="1" applyFill="1" applyBorder="1" applyAlignment="1">
      <alignment horizontal="center" vertical="center"/>
    </xf>
    <xf numFmtId="169" fontId="0" fillId="5" borderId="34" xfId="0" applyNumberFormat="1" applyFont="1" applyFill="1" applyBorder="1" applyAlignment="1">
      <alignment horizontal="center" vertical="center"/>
    </xf>
    <xf numFmtId="169" fontId="0" fillId="5" borderId="30" xfId="0" applyNumberFormat="1" applyFont="1" applyFill="1" applyBorder="1" applyAlignment="1">
      <alignment horizontal="center" vertical="center"/>
    </xf>
    <xf numFmtId="169" fontId="0" fillId="5" borderId="31" xfId="0" applyNumberFormat="1" applyFont="1" applyFill="1" applyBorder="1" applyAlignment="1">
      <alignment horizontal="center" vertical="center"/>
    </xf>
    <xf numFmtId="9" fontId="42" fillId="9" borderId="35" xfId="2" applyFont="1" applyFill="1" applyBorder="1" applyAlignment="1">
      <alignment horizontal="center" vertical="center"/>
    </xf>
    <xf numFmtId="9" fontId="9" fillId="9" borderId="29" xfId="2" applyFont="1" applyFill="1" applyBorder="1" applyAlignment="1">
      <alignment horizontal="center" vertical="center"/>
    </xf>
    <xf numFmtId="9" fontId="42" fillId="9" borderId="29" xfId="2" applyFont="1" applyFill="1" applyBorder="1" applyAlignment="1">
      <alignment horizontal="center" vertical="center"/>
    </xf>
    <xf numFmtId="0" fontId="18" fillId="7" borderId="0" xfId="0" applyFont="1" applyFill="1" applyBorder="1" applyAlignment="1">
      <alignment horizontal="center" vertical="center"/>
    </xf>
    <xf numFmtId="0" fontId="43" fillId="7" borderId="0" xfId="0" applyFont="1" applyFill="1" applyAlignment="1">
      <alignment vertical="center"/>
    </xf>
    <xf numFmtId="9" fontId="9" fillId="7" borderId="0" xfId="2" applyFont="1" applyFill="1" applyBorder="1" applyAlignment="1">
      <alignment vertical="center"/>
    </xf>
    <xf numFmtId="0" fontId="9" fillId="7" borderId="0" xfId="0" applyFont="1" applyFill="1" applyBorder="1"/>
    <xf numFmtId="0" fontId="44" fillId="7" borderId="0" xfId="0" applyFont="1" applyFill="1" applyBorder="1" applyAlignment="1"/>
    <xf numFmtId="0" fontId="45" fillId="7" borderId="0" xfId="0" applyFont="1" applyFill="1" applyBorder="1" applyAlignment="1">
      <alignment vertical="center"/>
    </xf>
    <xf numFmtId="165" fontId="8" fillId="5" borderId="24" xfId="0" applyNumberFormat="1" applyFont="1" applyFill="1" applyBorder="1" applyAlignment="1">
      <alignment horizontal="center" vertical="center"/>
    </xf>
    <xf numFmtId="164" fontId="8" fillId="5" borderId="24" xfId="0" applyNumberFormat="1" applyFont="1" applyFill="1" applyBorder="1" applyAlignment="1">
      <alignment horizontal="center" vertical="center"/>
    </xf>
    <xf numFmtId="0" fontId="8" fillId="7" borderId="0" xfId="0" applyFont="1" applyFill="1" applyBorder="1" applyAlignment="1">
      <alignment horizontal="center" vertical="center"/>
    </xf>
    <xf numFmtId="0" fontId="8" fillId="8" borderId="23" xfId="0" applyFont="1" applyFill="1" applyBorder="1" applyAlignment="1">
      <alignment horizontal="center" vertical="center"/>
    </xf>
    <xf numFmtId="0" fontId="23" fillId="5" borderId="0" xfId="0" applyFont="1" applyFill="1" applyBorder="1" applyAlignment="1">
      <alignment vertical="center"/>
    </xf>
    <xf numFmtId="0" fontId="8" fillId="5" borderId="0" xfId="0" applyFont="1" applyFill="1" applyBorder="1" applyAlignment="1">
      <alignment vertical="center"/>
    </xf>
    <xf numFmtId="9" fontId="8" fillId="5" borderId="0" xfId="2" applyFont="1" applyFill="1" applyBorder="1" applyAlignment="1">
      <alignment vertical="center"/>
    </xf>
    <xf numFmtId="9" fontId="8" fillId="5" borderId="0" xfId="2" applyFont="1" applyFill="1" applyBorder="1" applyAlignment="1">
      <alignment horizontal="center" vertical="center"/>
    </xf>
    <xf numFmtId="9" fontId="8" fillId="5" borderId="3" xfId="2" applyFont="1" applyFill="1" applyBorder="1" applyAlignment="1">
      <alignment horizontal="center" vertical="center"/>
    </xf>
    <xf numFmtId="9" fontId="8" fillId="5" borderId="23" xfId="2" applyFont="1" applyFill="1" applyBorder="1" applyAlignment="1">
      <alignment vertical="center"/>
    </xf>
    <xf numFmtId="0" fontId="46" fillId="7" borderId="0" xfId="0" applyFont="1" applyFill="1" applyAlignment="1">
      <alignment vertical="center"/>
    </xf>
    <xf numFmtId="0" fontId="46" fillId="7" borderId="0" xfId="0" applyFont="1" applyFill="1" applyBorder="1" applyAlignment="1">
      <alignment vertical="center"/>
    </xf>
    <xf numFmtId="170" fontId="8" fillId="5" borderId="24" xfId="0" applyNumberFormat="1" applyFont="1" applyFill="1" applyBorder="1" applyAlignment="1">
      <alignment horizontal="center" vertical="center"/>
    </xf>
    <xf numFmtId="0" fontId="8" fillId="7" borderId="0" xfId="0" applyFont="1" applyFill="1" applyBorder="1" applyAlignment="1">
      <alignment horizontal="center" vertical="center"/>
    </xf>
    <xf numFmtId="165" fontId="8" fillId="5" borderId="24" xfId="0" applyNumberFormat="1" applyFont="1" applyFill="1" applyBorder="1" applyAlignment="1">
      <alignment horizontal="center" vertical="center"/>
    </xf>
    <xf numFmtId="164" fontId="8" fillId="5" borderId="24" xfId="0" applyNumberFormat="1" applyFont="1" applyFill="1" applyBorder="1" applyAlignment="1">
      <alignment horizontal="center" vertical="center"/>
    </xf>
    <xf numFmtId="165" fontId="8" fillId="7" borderId="0" xfId="0" applyNumberFormat="1" applyFont="1" applyFill="1" applyBorder="1" applyAlignment="1">
      <alignment horizontal="center" vertical="center"/>
    </xf>
    <xf numFmtId="0" fontId="8" fillId="8" borderId="23" xfId="0" applyFont="1" applyFill="1" applyBorder="1" applyAlignment="1">
      <alignment horizontal="center" vertical="center"/>
    </xf>
    <xf numFmtId="0" fontId="8" fillId="7" borderId="0" xfId="0" applyFont="1" applyFill="1" applyBorder="1" applyAlignment="1">
      <alignment horizontal="center" vertical="center"/>
    </xf>
    <xf numFmtId="165" fontId="8" fillId="5" borderId="24" xfId="0" applyNumberFormat="1" applyFont="1" applyFill="1" applyBorder="1" applyAlignment="1">
      <alignment horizontal="center" vertical="center"/>
    </xf>
    <xf numFmtId="164" fontId="8" fillId="5" borderId="24" xfId="0" applyNumberFormat="1" applyFont="1" applyFill="1" applyBorder="1" applyAlignment="1">
      <alignment horizontal="center" vertical="center"/>
    </xf>
    <xf numFmtId="9" fontId="8" fillId="7" borderId="0" xfId="2" applyFont="1" applyFill="1" applyBorder="1" applyAlignment="1">
      <alignment horizontal="center" vertical="center" wrapText="1"/>
    </xf>
    <xf numFmtId="0" fontId="8" fillId="8" borderId="23" xfId="0" applyFont="1" applyFill="1" applyBorder="1" applyAlignment="1">
      <alignment horizontal="center" vertical="center"/>
    </xf>
    <xf numFmtId="0" fontId="37" fillId="5" borderId="52" xfId="0" applyFont="1" applyFill="1" applyBorder="1" applyAlignment="1">
      <alignment horizontal="center" vertical="center" wrapText="1"/>
    </xf>
    <xf numFmtId="165" fontId="8" fillId="5" borderId="9" xfId="0" applyNumberFormat="1" applyFont="1" applyFill="1" applyBorder="1" applyAlignment="1">
      <alignment horizontal="center" vertical="center"/>
    </xf>
    <xf numFmtId="165" fontId="15" fillId="8" borderId="14" xfId="0" applyNumberFormat="1" applyFont="1" applyFill="1" applyBorder="1" applyAlignment="1">
      <alignment horizontal="center" vertical="center"/>
    </xf>
    <xf numFmtId="177" fontId="9" fillId="7" borderId="0" xfId="0" applyNumberFormat="1" applyFont="1" applyFill="1" applyAlignment="1">
      <alignment horizontal="left" vertical="center"/>
    </xf>
    <xf numFmtId="164" fontId="9" fillId="7" borderId="0" xfId="0" applyNumberFormat="1" applyFont="1" applyFill="1" applyAlignment="1">
      <alignment horizontal="left" vertical="center"/>
    </xf>
    <xf numFmtId="9" fontId="8" fillId="5" borderId="2" xfId="2" applyFont="1" applyFill="1" applyBorder="1" applyAlignment="1">
      <alignment horizontal="center" vertical="center"/>
    </xf>
    <xf numFmtId="9" fontId="8" fillId="5" borderId="4" xfId="2" applyFont="1" applyFill="1" applyBorder="1" applyAlignment="1">
      <alignment horizontal="center" vertical="center"/>
    </xf>
    <xf numFmtId="0" fontId="14" fillId="7" borderId="0" xfId="0" applyNumberFormat="1" applyFont="1" applyFill="1" applyBorder="1" applyAlignment="1">
      <alignment vertical="center"/>
    </xf>
    <xf numFmtId="0" fontId="47" fillId="7" borderId="0" xfId="0" applyFont="1" applyFill="1" applyBorder="1" applyAlignment="1">
      <alignment vertical="center"/>
    </xf>
    <xf numFmtId="0" fontId="47" fillId="7" borderId="0" xfId="0" applyFont="1" applyFill="1" applyAlignment="1">
      <alignment vertical="center"/>
    </xf>
    <xf numFmtId="0" fontId="35" fillId="7" borderId="0" xfId="0" applyFont="1" applyFill="1" applyAlignment="1"/>
    <xf numFmtId="0" fontId="42" fillId="7" borderId="0" xfId="0" applyFont="1" applyFill="1" applyBorder="1" applyAlignment="1">
      <alignment vertical="center" wrapText="1"/>
    </xf>
    <xf numFmtId="0" fontId="35" fillId="7" borderId="0" xfId="0" applyFont="1" applyFill="1" applyBorder="1"/>
    <xf numFmtId="0" fontId="8" fillId="7" borderId="0" xfId="0" applyFont="1" applyFill="1" applyBorder="1" applyAlignment="1">
      <alignment horizontal="center" vertical="center"/>
    </xf>
    <xf numFmtId="0" fontId="15" fillId="8" borderId="49" xfId="0" applyFont="1" applyFill="1" applyBorder="1" applyAlignment="1">
      <alignment horizontal="center" vertical="center"/>
    </xf>
    <xf numFmtId="0" fontId="15" fillId="8" borderId="36" xfId="0" applyFont="1" applyFill="1" applyBorder="1" applyAlignment="1">
      <alignment horizontal="center" vertical="center"/>
    </xf>
    <xf numFmtId="165" fontId="48" fillId="5" borderId="20" xfId="1" applyNumberFormat="1" applyFont="1" applyFill="1" applyBorder="1" applyAlignment="1">
      <alignment horizontal="center" vertical="center"/>
    </xf>
    <xf numFmtId="9" fontId="48" fillId="5" borderId="20" xfId="2" applyNumberFormat="1" applyFont="1" applyFill="1" applyBorder="1" applyAlignment="1">
      <alignment horizontal="center" vertical="center"/>
    </xf>
    <xf numFmtId="165" fontId="14" fillId="8" borderId="24" xfId="1" applyNumberFormat="1" applyFont="1" applyFill="1" applyBorder="1" applyAlignment="1">
      <alignment horizontal="center" vertical="center"/>
    </xf>
    <xf numFmtId="0" fontId="49" fillId="5" borderId="3" xfId="0" applyFont="1" applyFill="1" applyBorder="1" applyAlignment="1">
      <alignment horizontal="center" vertical="center"/>
    </xf>
    <xf numFmtId="175" fontId="29" fillId="8" borderId="18" xfId="0" applyNumberFormat="1" applyFont="1" applyFill="1" applyBorder="1" applyAlignment="1">
      <alignment horizontal="center" vertical="center"/>
    </xf>
    <xf numFmtId="0" fontId="8" fillId="7" borderId="0" xfId="0" applyFont="1" applyFill="1" applyBorder="1" applyAlignment="1">
      <alignment horizontal="center" vertical="center"/>
    </xf>
    <xf numFmtId="0" fontId="8" fillId="8" borderId="23" xfId="0" applyFont="1" applyFill="1" applyBorder="1" applyAlignment="1">
      <alignment horizontal="center" vertical="center"/>
    </xf>
    <xf numFmtId="165" fontId="8" fillId="5" borderId="24" xfId="0" applyNumberFormat="1" applyFont="1" applyFill="1" applyBorder="1" applyAlignment="1">
      <alignment horizontal="center" vertical="center"/>
    </xf>
    <xf numFmtId="164" fontId="8" fillId="5" borderId="24" xfId="0" applyNumberFormat="1" applyFont="1" applyFill="1" applyBorder="1" applyAlignment="1">
      <alignment horizontal="center" vertical="center"/>
    </xf>
    <xf numFmtId="178" fontId="8" fillId="5" borderId="21" xfId="0" applyNumberFormat="1" applyFont="1" applyFill="1" applyBorder="1" applyAlignment="1">
      <alignment horizontal="center" vertical="center"/>
    </xf>
    <xf numFmtId="178" fontId="8" fillId="5" borderId="9" xfId="0" applyNumberFormat="1" applyFont="1" applyFill="1" applyBorder="1" applyAlignment="1">
      <alignment horizontal="center" vertical="center"/>
    </xf>
    <xf numFmtId="178" fontId="8" fillId="5" borderId="24" xfId="0" applyNumberFormat="1" applyFont="1" applyFill="1" applyBorder="1" applyAlignment="1">
      <alignment horizontal="center" vertical="center"/>
    </xf>
    <xf numFmtId="178" fontId="8" fillId="5" borderId="1" xfId="0" applyNumberFormat="1" applyFont="1" applyFill="1" applyBorder="1" applyAlignment="1">
      <alignment horizontal="center" vertical="center"/>
    </xf>
    <xf numFmtId="178" fontId="8" fillId="5" borderId="24" xfId="0" applyNumberFormat="1" applyFont="1" applyFill="1" applyBorder="1" applyAlignment="1">
      <alignment horizontal="center" vertical="center"/>
    </xf>
    <xf numFmtId="0" fontId="11" fillId="7" borderId="0" xfId="0" applyFont="1" applyFill="1" applyAlignment="1"/>
    <xf numFmtId="0" fontId="9" fillId="7" borderId="0" xfId="0" applyFont="1" applyFill="1" applyAlignment="1">
      <alignment horizontal="center" vertical="center"/>
    </xf>
    <xf numFmtId="0" fontId="9" fillId="7" borderId="0" xfId="0" applyFont="1" applyFill="1" applyAlignment="1">
      <alignment vertical="center"/>
    </xf>
    <xf numFmtId="166" fontId="9" fillId="7" borderId="0" xfId="0" applyNumberFormat="1" applyFont="1" applyFill="1" applyAlignment="1">
      <alignment horizontal="center" vertical="center"/>
    </xf>
    <xf numFmtId="0" fontId="8" fillId="9" borderId="9" xfId="0" applyFont="1" applyFill="1" applyBorder="1" applyAlignment="1">
      <alignment horizontal="center" vertical="center"/>
    </xf>
    <xf numFmtId="178" fontId="8" fillId="9" borderId="9" xfId="0" applyNumberFormat="1" applyFont="1" applyFill="1" applyBorder="1" applyAlignment="1">
      <alignment horizontal="center" vertical="center"/>
    </xf>
    <xf numFmtId="164" fontId="8" fillId="9" borderId="1" xfId="0" applyNumberFormat="1" applyFont="1" applyFill="1" applyBorder="1" applyAlignment="1">
      <alignment horizontal="center" vertical="center"/>
    </xf>
    <xf numFmtId="165" fontId="8" fillId="9" borderId="1" xfId="0" applyNumberFormat="1" applyFont="1" applyFill="1" applyBorder="1" applyAlignment="1">
      <alignment horizontal="center" vertical="center"/>
    </xf>
    <xf numFmtId="170" fontId="8" fillId="9" borderId="1" xfId="0" applyNumberFormat="1" applyFont="1" applyFill="1" applyBorder="1" applyAlignment="1">
      <alignment horizontal="center" vertical="center"/>
    </xf>
    <xf numFmtId="9" fontId="8" fillId="9" borderId="1" xfId="0" applyNumberFormat="1" applyFont="1" applyFill="1" applyBorder="1" applyAlignment="1">
      <alignment horizontal="center" vertical="center"/>
    </xf>
    <xf numFmtId="169" fontId="8" fillId="9" borderId="1" xfId="0" applyNumberFormat="1" applyFont="1" applyFill="1" applyBorder="1" applyAlignment="1">
      <alignment horizontal="center" vertical="center"/>
    </xf>
    <xf numFmtId="0" fontId="8" fillId="9" borderId="16" xfId="0" applyNumberFormat="1" applyFont="1" applyFill="1" applyBorder="1" applyAlignment="1">
      <alignment horizontal="center" vertical="center"/>
    </xf>
    <xf numFmtId="0" fontId="8" fillId="9" borderId="1" xfId="0" applyFont="1" applyFill="1" applyBorder="1" applyAlignment="1">
      <alignment horizontal="center" vertical="center" wrapText="1"/>
    </xf>
    <xf numFmtId="0" fontId="8" fillId="9" borderId="1" xfId="0" applyFont="1" applyFill="1" applyBorder="1" applyAlignment="1">
      <alignment horizontal="center" vertical="center"/>
    </xf>
    <xf numFmtId="169" fontId="8" fillId="5" borderId="1" xfId="0" applyNumberFormat="1" applyFont="1" applyFill="1" applyBorder="1" applyAlignment="1">
      <alignment horizontal="center" vertical="center"/>
    </xf>
    <xf numFmtId="176" fontId="8" fillId="5" borderId="9" xfId="0" applyNumberFormat="1" applyFont="1" applyFill="1" applyBorder="1" applyAlignment="1">
      <alignment horizontal="center" vertical="center"/>
    </xf>
    <xf numFmtId="170" fontId="8" fillId="5" borderId="18" xfId="0" applyNumberFormat="1" applyFont="1" applyFill="1" applyBorder="1" applyAlignment="1">
      <alignment horizontal="center" vertical="center"/>
    </xf>
    <xf numFmtId="0" fontId="8" fillId="9" borderId="9" xfId="0" applyFont="1" applyFill="1" applyBorder="1" applyAlignment="1">
      <alignment horizontal="center" vertical="center" wrapText="1"/>
    </xf>
    <xf numFmtId="0" fontId="8" fillId="5" borderId="9" xfId="0" applyFont="1" applyFill="1" applyBorder="1" applyAlignment="1">
      <alignment horizontal="center" vertical="center"/>
    </xf>
    <xf numFmtId="0" fontId="8" fillId="5" borderId="4" xfId="0" applyFont="1" applyFill="1" applyBorder="1" applyAlignment="1">
      <alignment horizontal="center" vertical="center"/>
    </xf>
    <xf numFmtId="0" fontId="11" fillId="0" borderId="0" xfId="0" applyFont="1"/>
    <xf numFmtId="0" fontId="11" fillId="10" borderId="0" xfId="0" applyFont="1" applyFill="1"/>
    <xf numFmtId="0" fontId="9" fillId="7" borderId="0" xfId="0" applyFont="1" applyFill="1" applyBorder="1" applyAlignment="1">
      <alignment vertical="center"/>
    </xf>
    <xf numFmtId="165" fontId="8" fillId="5" borderId="18" xfId="0" applyNumberFormat="1" applyFont="1" applyFill="1" applyBorder="1" applyAlignment="1">
      <alignment horizontal="center" vertical="center"/>
    </xf>
    <xf numFmtId="169" fontId="8" fillId="5" borderId="18" xfId="0" applyNumberFormat="1" applyFont="1" applyFill="1" applyBorder="1" applyAlignment="1">
      <alignment horizontal="center" vertical="center"/>
    </xf>
    <xf numFmtId="178" fontId="8" fillId="5" borderId="18" xfId="0" applyNumberFormat="1" applyFont="1" applyFill="1" applyBorder="1" applyAlignment="1">
      <alignment horizontal="center" vertical="center"/>
    </xf>
    <xf numFmtId="164" fontId="8" fillId="5" borderId="18" xfId="0" applyNumberFormat="1" applyFont="1" applyFill="1" applyBorder="1" applyAlignment="1">
      <alignment horizontal="center" vertical="center"/>
    </xf>
    <xf numFmtId="176" fontId="8" fillId="5" borderId="4" xfId="0" applyNumberFormat="1" applyFont="1" applyFill="1" applyBorder="1" applyAlignment="1">
      <alignment horizontal="center" vertical="center"/>
    </xf>
    <xf numFmtId="0" fontId="8" fillId="5" borderId="1" xfId="0" applyFont="1" applyFill="1" applyBorder="1" applyAlignment="1">
      <alignment horizontal="center" vertical="center"/>
    </xf>
    <xf numFmtId="176" fontId="8" fillId="5" borderId="1" xfId="0" applyNumberFormat="1" applyFont="1" applyFill="1" applyBorder="1" applyAlignment="1">
      <alignment horizontal="center" vertical="center"/>
    </xf>
    <xf numFmtId="9" fontId="8" fillId="5" borderId="1" xfId="2" applyNumberFormat="1" applyFont="1" applyFill="1" applyBorder="1" applyAlignment="1">
      <alignment horizontal="center" vertical="center"/>
    </xf>
    <xf numFmtId="9" fontId="8" fillId="5" borderId="18" xfId="2" applyNumberFormat="1" applyFont="1" applyFill="1" applyBorder="1" applyAlignment="1">
      <alignment horizontal="center" vertical="center"/>
    </xf>
    <xf numFmtId="0" fontId="8" fillId="5" borderId="4" xfId="0" applyFont="1" applyFill="1" applyBorder="1" applyAlignment="1">
      <alignment horizontal="center" vertical="center"/>
    </xf>
    <xf numFmtId="0" fontId="8" fillId="9" borderId="9" xfId="0" applyFont="1" applyFill="1" applyBorder="1" applyAlignment="1">
      <alignment horizontal="center" vertical="center"/>
    </xf>
    <xf numFmtId="165" fontId="8" fillId="5" borderId="24" xfId="0" applyNumberFormat="1" applyFont="1" applyFill="1" applyBorder="1" applyAlignment="1">
      <alignment horizontal="center" vertical="center"/>
    </xf>
    <xf numFmtId="165" fontId="8" fillId="5" borderId="18" xfId="0" applyNumberFormat="1" applyFont="1" applyFill="1" applyBorder="1" applyAlignment="1">
      <alignment horizontal="center" vertical="center"/>
    </xf>
    <xf numFmtId="169" fontId="8" fillId="5" borderId="18" xfId="0" applyNumberFormat="1" applyFont="1" applyFill="1" applyBorder="1" applyAlignment="1">
      <alignment horizontal="center" vertical="center"/>
    </xf>
    <xf numFmtId="178" fontId="8" fillId="5" borderId="18" xfId="0" applyNumberFormat="1" applyFont="1" applyFill="1" applyBorder="1" applyAlignment="1">
      <alignment horizontal="center" vertical="center"/>
    </xf>
    <xf numFmtId="164" fontId="8" fillId="5" borderId="24" xfId="0" applyNumberFormat="1" applyFont="1" applyFill="1" applyBorder="1" applyAlignment="1">
      <alignment horizontal="center" vertical="center"/>
    </xf>
    <xf numFmtId="164" fontId="8" fillId="5" borderId="18" xfId="0" applyNumberFormat="1" applyFont="1" applyFill="1" applyBorder="1" applyAlignment="1">
      <alignment horizontal="center" vertical="center"/>
    </xf>
    <xf numFmtId="176" fontId="8" fillId="5" borderId="4" xfId="0" applyNumberFormat="1" applyFont="1" applyFill="1" applyBorder="1" applyAlignment="1">
      <alignment horizontal="center" vertical="center"/>
    </xf>
    <xf numFmtId="0" fontId="10" fillId="10" borderId="0" xfId="0" applyFont="1" applyFill="1"/>
    <xf numFmtId="0" fontId="45" fillId="7" borderId="0" xfId="0" applyFont="1" applyFill="1" applyAlignment="1">
      <alignment vertical="center"/>
    </xf>
    <xf numFmtId="0" fontId="42" fillId="7" borderId="0" xfId="0" applyFont="1" applyFill="1"/>
    <xf numFmtId="0" fontId="9" fillId="10" borderId="0" xfId="0" applyFont="1" applyFill="1"/>
    <xf numFmtId="0" fontId="16" fillId="7" borderId="0" xfId="0" applyFont="1" applyFill="1" applyBorder="1" applyAlignment="1">
      <alignment vertical="center" wrapText="1"/>
    </xf>
    <xf numFmtId="0" fontId="26" fillId="8" borderId="24" xfId="0" applyFont="1" applyFill="1" applyBorder="1" applyAlignment="1">
      <alignment horizontal="center" vertical="center"/>
    </xf>
    <xf numFmtId="0" fontId="26" fillId="8" borderId="17" xfId="0" applyFont="1" applyFill="1" applyBorder="1" applyAlignment="1">
      <alignment horizontal="center" vertical="center"/>
    </xf>
    <xf numFmtId="0" fontId="26" fillId="8" borderId="18" xfId="0" applyFont="1" applyFill="1" applyBorder="1" applyAlignment="1">
      <alignment horizontal="center" vertical="center"/>
    </xf>
    <xf numFmtId="0" fontId="14" fillId="8" borderId="19" xfId="0" applyFont="1" applyFill="1" applyBorder="1" applyAlignment="1">
      <alignment horizontal="center" vertical="center"/>
    </xf>
    <xf numFmtId="0" fontId="14" fillId="8" borderId="20" xfId="0" applyFont="1" applyFill="1" applyBorder="1" applyAlignment="1">
      <alignment horizontal="center" vertical="center"/>
    </xf>
    <xf numFmtId="0" fontId="14" fillId="8" borderId="21" xfId="0" applyFont="1" applyFill="1" applyBorder="1" applyAlignment="1">
      <alignment horizontal="center" vertical="center"/>
    </xf>
    <xf numFmtId="0" fontId="14" fillId="8" borderId="22" xfId="0" applyFont="1" applyFill="1" applyBorder="1" applyAlignment="1">
      <alignment horizontal="center" vertical="center"/>
    </xf>
    <xf numFmtId="0" fontId="14" fillId="8" borderId="0" xfId="0" applyFont="1" applyFill="1" applyBorder="1" applyAlignment="1">
      <alignment horizontal="center" vertical="center"/>
    </xf>
    <xf numFmtId="0" fontId="14" fillId="8" borderId="2" xfId="0" applyFont="1" applyFill="1" applyBorder="1" applyAlignment="1">
      <alignment horizontal="center" vertical="center"/>
    </xf>
    <xf numFmtId="0" fontId="14" fillId="8" borderId="23" xfId="0" applyFont="1" applyFill="1" applyBorder="1" applyAlignment="1">
      <alignment horizontal="center" vertical="center"/>
    </xf>
    <xf numFmtId="0" fontId="14" fillId="8" borderId="3" xfId="0" applyFont="1" applyFill="1" applyBorder="1" applyAlignment="1">
      <alignment horizontal="center" vertical="center"/>
    </xf>
    <xf numFmtId="0" fontId="14" fillId="8" borderId="4" xfId="0" applyFont="1" applyFill="1" applyBorder="1" applyAlignment="1">
      <alignment horizontal="center" vertical="center"/>
    </xf>
    <xf numFmtId="0" fontId="27" fillId="9" borderId="36" xfId="0" applyFont="1" applyFill="1" applyBorder="1" applyAlignment="1">
      <alignment horizontal="center" vertical="center"/>
    </xf>
    <xf numFmtId="0" fontId="27" fillId="9" borderId="38" xfId="0" applyFont="1" applyFill="1" applyBorder="1" applyAlignment="1">
      <alignment horizontal="center" vertical="center"/>
    </xf>
    <xf numFmtId="0" fontId="27" fillId="9" borderId="37" xfId="0" applyFont="1" applyFill="1" applyBorder="1" applyAlignment="1">
      <alignment horizontal="center" vertical="center"/>
    </xf>
    <xf numFmtId="0" fontId="19" fillId="8" borderId="24" xfId="0" applyFont="1" applyFill="1" applyBorder="1" applyAlignment="1">
      <alignment horizontal="center" vertical="center" textRotation="90"/>
    </xf>
    <xf numFmtId="0" fontId="19" fillId="8" borderId="17" xfId="0" applyFont="1" applyFill="1" applyBorder="1" applyAlignment="1">
      <alignment horizontal="center" vertical="center" textRotation="90"/>
    </xf>
    <xf numFmtId="0" fontId="19" fillId="8" borderId="18" xfId="0" applyFont="1" applyFill="1" applyBorder="1" applyAlignment="1">
      <alignment horizontal="center" vertical="center" textRotation="90"/>
    </xf>
    <xf numFmtId="0" fontId="25" fillId="5" borderId="46" xfId="0" applyFont="1" applyFill="1" applyBorder="1" applyAlignment="1">
      <alignment horizontal="center" vertical="center"/>
    </xf>
    <xf numFmtId="0" fontId="25" fillId="5" borderId="49" xfId="0" applyFont="1" applyFill="1" applyBorder="1" applyAlignment="1">
      <alignment horizontal="center" vertical="center"/>
    </xf>
    <xf numFmtId="0" fontId="25" fillId="5" borderId="50" xfId="0" applyFont="1" applyFill="1" applyBorder="1" applyAlignment="1">
      <alignment horizontal="center" vertical="center"/>
    </xf>
    <xf numFmtId="0" fontId="25" fillId="5" borderId="22" xfId="0" applyFont="1" applyFill="1" applyBorder="1" applyAlignment="1">
      <alignment horizontal="center" vertical="center"/>
    </xf>
    <xf numFmtId="0" fontId="25" fillId="5" borderId="0" xfId="0" applyFont="1" applyFill="1" applyBorder="1" applyAlignment="1">
      <alignment horizontal="center" vertical="center"/>
    </xf>
    <xf numFmtId="0" fontId="25" fillId="5" borderId="2" xfId="0" applyFont="1" applyFill="1" applyBorder="1" applyAlignment="1">
      <alignment horizontal="center" vertical="center"/>
    </xf>
    <xf numFmtId="0" fontId="25" fillId="5" borderId="23" xfId="0" applyFont="1" applyFill="1" applyBorder="1" applyAlignment="1">
      <alignment horizontal="center" vertical="center"/>
    </xf>
    <xf numFmtId="0" fontId="25" fillId="5" borderId="3" xfId="0" applyFont="1" applyFill="1" applyBorder="1" applyAlignment="1">
      <alignment horizontal="center" vertical="center"/>
    </xf>
    <xf numFmtId="0" fontId="25" fillId="5" borderId="4" xfId="0" applyFont="1" applyFill="1" applyBorder="1" applyAlignment="1">
      <alignment horizontal="center" vertical="center"/>
    </xf>
    <xf numFmtId="0" fontId="41" fillId="5" borderId="46" xfId="3" applyFont="1" applyFill="1" applyBorder="1" applyAlignment="1">
      <alignment horizontal="center" vertical="center" wrapText="1"/>
    </xf>
    <xf numFmtId="0" fontId="41" fillId="5" borderId="49" xfId="3" applyFont="1" applyFill="1" applyBorder="1" applyAlignment="1">
      <alignment horizontal="center" vertical="center" wrapText="1"/>
    </xf>
    <xf numFmtId="0" fontId="41" fillId="5" borderId="50" xfId="3" applyFont="1" applyFill="1" applyBorder="1" applyAlignment="1">
      <alignment horizontal="center" vertical="center" wrapText="1"/>
    </xf>
    <xf numFmtId="0" fontId="41" fillId="5" borderId="22" xfId="3" applyFont="1" applyFill="1" applyBorder="1" applyAlignment="1">
      <alignment horizontal="center" vertical="center" wrapText="1"/>
    </xf>
    <xf numFmtId="0" fontId="41" fillId="5" borderId="0" xfId="3" applyFont="1" applyFill="1" applyBorder="1" applyAlignment="1">
      <alignment horizontal="center" vertical="center" wrapText="1"/>
    </xf>
    <xf numFmtId="0" fontId="41" fillId="5" borderId="2" xfId="3" applyFont="1" applyFill="1" applyBorder="1" applyAlignment="1">
      <alignment horizontal="center" vertical="center" wrapText="1"/>
    </xf>
    <xf numFmtId="0" fontId="41" fillId="5" borderId="37" xfId="3" applyFont="1" applyFill="1" applyBorder="1" applyAlignment="1">
      <alignment horizontal="center" vertical="center" wrapText="1"/>
    </xf>
    <xf numFmtId="0" fontId="41" fillId="5" borderId="36" xfId="3" applyFont="1" applyFill="1" applyBorder="1" applyAlignment="1">
      <alignment horizontal="center" vertical="center" wrapText="1"/>
    </xf>
    <xf numFmtId="0" fontId="41" fillId="5" borderId="38" xfId="3" applyFont="1" applyFill="1" applyBorder="1" applyAlignment="1">
      <alignment horizontal="center" vertical="center" wrapText="1"/>
    </xf>
    <xf numFmtId="0" fontId="29" fillId="5" borderId="39" xfId="0" applyFont="1" applyFill="1" applyBorder="1" applyAlignment="1">
      <alignment horizontal="center" vertical="center" wrapText="1"/>
    </xf>
    <xf numFmtId="0" fontId="29" fillId="5" borderId="41" xfId="0" applyFont="1" applyFill="1" applyBorder="1" applyAlignment="1">
      <alignment horizontal="center" vertical="center" wrapText="1"/>
    </xf>
    <xf numFmtId="0" fontId="27" fillId="9" borderId="39" xfId="0" applyFont="1" applyFill="1" applyBorder="1" applyAlignment="1">
      <alignment horizontal="center" vertical="center"/>
    </xf>
    <xf numFmtId="0" fontId="27" fillId="9" borderId="41" xfId="0" applyFont="1" applyFill="1" applyBorder="1" applyAlignment="1">
      <alignment horizontal="center" vertical="center"/>
    </xf>
    <xf numFmtId="0" fontId="27" fillId="9" borderId="40" xfId="0" applyFont="1" applyFill="1" applyBorder="1" applyAlignment="1">
      <alignment horizontal="center" vertical="center"/>
    </xf>
    <xf numFmtId="0" fontId="37" fillId="5" borderId="39" xfId="3" applyFont="1" applyFill="1" applyBorder="1" applyAlignment="1">
      <alignment horizontal="center" vertical="center"/>
    </xf>
    <xf numFmtId="0" fontId="37" fillId="5" borderId="41" xfId="3" applyFont="1" applyFill="1" applyBorder="1" applyAlignment="1">
      <alignment horizontal="center" vertical="center"/>
    </xf>
    <xf numFmtId="0" fontId="37" fillId="5" borderId="40" xfId="3" applyFont="1" applyFill="1" applyBorder="1" applyAlignment="1">
      <alignment horizontal="center" vertical="center"/>
    </xf>
    <xf numFmtId="0" fontId="29" fillId="5" borderId="49" xfId="3" applyFont="1" applyFill="1" applyBorder="1" applyAlignment="1">
      <alignment horizontal="center" vertical="center"/>
    </xf>
    <xf numFmtId="0" fontId="29" fillId="5" borderId="50" xfId="3" applyFont="1" applyFill="1" applyBorder="1" applyAlignment="1">
      <alignment horizontal="center" vertical="center"/>
    </xf>
    <xf numFmtId="0" fontId="29" fillId="5" borderId="22" xfId="3" applyFont="1" applyFill="1" applyBorder="1" applyAlignment="1">
      <alignment horizontal="center" vertical="center"/>
    </xf>
    <xf numFmtId="0" fontId="29" fillId="5" borderId="0" xfId="3" applyFont="1" applyFill="1" applyBorder="1" applyAlignment="1">
      <alignment horizontal="center" vertical="center"/>
    </xf>
    <xf numFmtId="0" fontId="29" fillId="5" borderId="2" xfId="3" applyFont="1" applyFill="1" applyBorder="1" applyAlignment="1">
      <alignment horizontal="center" vertical="center"/>
    </xf>
    <xf numFmtId="0" fontId="29" fillId="5" borderId="37" xfId="3" applyFont="1" applyFill="1" applyBorder="1" applyAlignment="1">
      <alignment horizontal="center" vertical="center"/>
    </xf>
    <xf numFmtId="0" fontId="29" fillId="5" borderId="36" xfId="3" applyFont="1" applyFill="1" applyBorder="1" applyAlignment="1">
      <alignment horizontal="center" vertical="center"/>
    </xf>
    <xf numFmtId="0" fontId="29" fillId="5" borderId="38" xfId="3" applyFont="1" applyFill="1" applyBorder="1" applyAlignment="1">
      <alignment horizontal="center" vertical="center"/>
    </xf>
    <xf numFmtId="0" fontId="13" fillId="7" borderId="0" xfId="0" applyFont="1" applyFill="1" applyAlignment="1">
      <alignment horizontal="center" vertical="center"/>
    </xf>
    <xf numFmtId="0" fontId="29" fillId="5" borderId="52" xfId="0" applyFont="1" applyFill="1" applyBorder="1" applyAlignment="1">
      <alignment horizontal="center" vertical="center" wrapText="1"/>
    </xf>
    <xf numFmtId="0" fontId="29" fillId="5" borderId="53" xfId="0" applyFont="1" applyFill="1" applyBorder="1" applyAlignment="1">
      <alignment horizontal="center" vertical="center" wrapText="1"/>
    </xf>
    <xf numFmtId="0" fontId="14" fillId="9" borderId="54" xfId="0" applyFont="1" applyFill="1" applyBorder="1" applyAlignment="1">
      <alignment horizontal="center" vertical="center"/>
    </xf>
    <xf numFmtId="0" fontId="14" fillId="9" borderId="55" xfId="0" applyFont="1" applyFill="1" applyBorder="1" applyAlignment="1">
      <alignment horizontal="center" vertical="center"/>
    </xf>
    <xf numFmtId="0" fontId="14" fillId="9" borderId="56" xfId="0" applyFont="1" applyFill="1" applyBorder="1" applyAlignment="1">
      <alignment horizontal="center" vertical="center"/>
    </xf>
    <xf numFmtId="0" fontId="22" fillId="8" borderId="0" xfId="0" applyFont="1" applyFill="1" applyBorder="1" applyAlignment="1">
      <alignment horizontal="center" vertical="center"/>
    </xf>
    <xf numFmtId="0" fontId="50" fillId="8" borderId="0" xfId="0" applyFont="1" applyFill="1" applyAlignment="1">
      <alignment horizontal="center" vertical="center"/>
    </xf>
    <xf numFmtId="0" fontId="10" fillId="8" borderId="0" xfId="0" applyFont="1" applyFill="1" applyAlignment="1">
      <alignment horizontal="center" vertical="center"/>
    </xf>
    <xf numFmtId="0" fontId="42" fillId="7" borderId="0" xfId="0" applyFont="1" applyFill="1" applyBorder="1" applyAlignment="1">
      <alignment horizontal="center" vertical="center" wrapText="1"/>
    </xf>
    <xf numFmtId="0" fontId="46" fillId="7" borderId="0" xfId="0" applyFont="1" applyFill="1" applyBorder="1" applyAlignment="1">
      <alignment horizontal="center" vertical="center"/>
    </xf>
    <xf numFmtId="0" fontId="22" fillId="8" borderId="0" xfId="0" applyFont="1" applyFill="1" applyAlignment="1">
      <alignment horizontal="center" vertical="center"/>
    </xf>
    <xf numFmtId="0" fontId="42" fillId="7" borderId="0" xfId="0" applyFont="1" applyFill="1" applyBorder="1" applyAlignment="1">
      <alignment horizontal="center" vertical="top" wrapText="1"/>
    </xf>
    <xf numFmtId="0" fontId="8" fillId="5" borderId="19" xfId="0" applyFont="1" applyFill="1" applyBorder="1" applyAlignment="1">
      <alignment horizontal="center" vertical="center" wrapText="1"/>
    </xf>
    <xf numFmtId="0" fontId="8" fillId="5" borderId="20" xfId="0" applyFont="1" applyFill="1" applyBorder="1" applyAlignment="1">
      <alignment horizontal="center" vertical="center" wrapText="1"/>
    </xf>
    <xf numFmtId="0" fontId="8" fillId="5" borderId="21" xfId="0" applyFont="1" applyFill="1" applyBorder="1" applyAlignment="1">
      <alignment horizontal="center" vertical="center" wrapText="1"/>
    </xf>
    <xf numFmtId="0" fontId="8" fillId="5" borderId="22" xfId="0" applyFont="1" applyFill="1" applyBorder="1" applyAlignment="1">
      <alignment horizontal="center" vertical="center" wrapText="1"/>
    </xf>
    <xf numFmtId="0" fontId="8" fillId="5" borderId="0" xfId="0" applyFont="1" applyFill="1" applyBorder="1" applyAlignment="1">
      <alignment horizontal="center" vertical="center" wrapText="1"/>
    </xf>
    <xf numFmtId="0" fontId="8" fillId="5" borderId="2" xfId="0" applyFont="1" applyFill="1" applyBorder="1" applyAlignment="1">
      <alignment horizontal="center" vertical="center" wrapText="1"/>
    </xf>
    <xf numFmtId="0" fontId="8" fillId="5" borderId="23" xfId="0" applyFont="1" applyFill="1" applyBorder="1" applyAlignment="1">
      <alignment horizontal="center" vertical="center" wrapText="1"/>
    </xf>
    <xf numFmtId="0" fontId="8" fillId="5" borderId="3" xfId="0" applyFont="1" applyFill="1" applyBorder="1" applyAlignment="1">
      <alignment horizontal="center" vertical="center" wrapText="1"/>
    </xf>
    <xf numFmtId="0" fontId="8" fillId="5" borderId="4" xfId="0" applyFont="1" applyFill="1" applyBorder="1" applyAlignment="1">
      <alignment horizontal="center" vertical="center" wrapText="1"/>
    </xf>
    <xf numFmtId="0" fontId="15" fillId="8" borderId="19" xfId="0" applyFont="1" applyFill="1" applyBorder="1" applyAlignment="1">
      <alignment horizontal="center" vertical="center"/>
    </xf>
    <xf numFmtId="0" fontId="15" fillId="8" borderId="20" xfId="0" applyFont="1" applyFill="1" applyBorder="1" applyAlignment="1">
      <alignment horizontal="center" vertical="center"/>
    </xf>
    <xf numFmtId="0" fontId="15" fillId="8" borderId="21" xfId="0" applyFont="1" applyFill="1" applyBorder="1" applyAlignment="1">
      <alignment horizontal="center" vertical="center"/>
    </xf>
    <xf numFmtId="0" fontId="15" fillId="8" borderId="23" xfId="0" applyFont="1" applyFill="1" applyBorder="1" applyAlignment="1">
      <alignment horizontal="center" vertical="center"/>
    </xf>
    <xf numFmtId="0" fontId="15" fillId="8" borderId="3" xfId="0" applyFont="1" applyFill="1" applyBorder="1" applyAlignment="1">
      <alignment horizontal="center" vertical="center"/>
    </xf>
    <xf numFmtId="0" fontId="15" fillId="8" borderId="4" xfId="0" applyFont="1" applyFill="1" applyBorder="1" applyAlignment="1">
      <alignment horizontal="center" vertical="center"/>
    </xf>
    <xf numFmtId="0" fontId="14" fillId="8" borderId="17" xfId="0" applyFont="1" applyFill="1" applyBorder="1" applyAlignment="1">
      <alignment horizontal="center" vertical="center"/>
    </xf>
    <xf numFmtId="0" fontId="14" fillId="5" borderId="22" xfId="0" applyFont="1" applyFill="1" applyBorder="1" applyAlignment="1">
      <alignment horizontal="center" vertical="center"/>
    </xf>
    <xf numFmtId="0" fontId="14" fillId="5" borderId="0" xfId="0" applyFont="1" applyFill="1" applyBorder="1" applyAlignment="1">
      <alignment horizontal="center" vertical="center"/>
    </xf>
    <xf numFmtId="0" fontId="14" fillId="5" borderId="2" xfId="0" applyFont="1" applyFill="1" applyBorder="1" applyAlignment="1">
      <alignment horizontal="center" vertical="center"/>
    </xf>
    <xf numFmtId="0" fontId="14" fillId="9" borderId="19" xfId="0" applyFont="1" applyFill="1" applyBorder="1" applyAlignment="1">
      <alignment horizontal="center" vertical="center"/>
    </xf>
    <xf numFmtId="0" fontId="14" fillId="9" borderId="20" xfId="0" applyFont="1" applyFill="1" applyBorder="1" applyAlignment="1">
      <alignment horizontal="center" vertical="center"/>
    </xf>
    <xf numFmtId="0" fontId="14" fillId="9" borderId="21" xfId="0" applyFont="1" applyFill="1" applyBorder="1" applyAlignment="1">
      <alignment horizontal="center" vertical="center"/>
    </xf>
    <xf numFmtId="0" fontId="14" fillId="9" borderId="22" xfId="0" applyFont="1" applyFill="1" applyBorder="1" applyAlignment="1">
      <alignment horizontal="center" vertical="center"/>
    </xf>
    <xf numFmtId="0" fontId="14" fillId="9" borderId="0" xfId="0" applyFont="1" applyFill="1" applyBorder="1" applyAlignment="1">
      <alignment horizontal="center" vertical="center"/>
    </xf>
    <xf numFmtId="0" fontId="14" fillId="9" borderId="2" xfId="0" applyFont="1" applyFill="1" applyBorder="1" applyAlignment="1">
      <alignment horizontal="center" vertical="center"/>
    </xf>
    <xf numFmtId="0" fontId="14" fillId="9" borderId="23" xfId="0" applyFont="1" applyFill="1" applyBorder="1" applyAlignment="1">
      <alignment horizontal="center" vertical="center"/>
    </xf>
    <xf numFmtId="0" fontId="14" fillId="9" borderId="3" xfId="0" applyFont="1" applyFill="1" applyBorder="1" applyAlignment="1">
      <alignment horizontal="center" vertical="center"/>
    </xf>
    <xf numFmtId="0" fontId="14" fillId="9" borderId="4" xfId="0" applyFont="1" applyFill="1" applyBorder="1" applyAlignment="1">
      <alignment horizontal="center" vertical="center"/>
    </xf>
    <xf numFmtId="0" fontId="25" fillId="5" borderId="19" xfId="0" applyFont="1" applyFill="1" applyBorder="1" applyAlignment="1">
      <alignment horizontal="center" vertical="center"/>
    </xf>
    <xf numFmtId="0" fontId="25" fillId="5" borderId="20" xfId="0" applyFont="1" applyFill="1" applyBorder="1" applyAlignment="1">
      <alignment horizontal="center" vertical="center"/>
    </xf>
    <xf numFmtId="0" fontId="25" fillId="5" borderId="21" xfId="0" applyFont="1" applyFill="1" applyBorder="1" applyAlignment="1">
      <alignment horizontal="center" vertical="center"/>
    </xf>
    <xf numFmtId="0" fontId="14" fillId="8" borderId="17" xfId="0" applyNumberFormat="1" applyFont="1" applyFill="1" applyBorder="1" applyAlignment="1">
      <alignment horizontal="center" vertical="center"/>
    </xf>
    <xf numFmtId="0" fontId="14" fillId="8" borderId="24" xfId="0" applyFont="1" applyFill="1" applyBorder="1" applyAlignment="1">
      <alignment horizontal="center" vertical="center"/>
    </xf>
    <xf numFmtId="0" fontId="15" fillId="8" borderId="22" xfId="0" applyFont="1" applyFill="1" applyBorder="1" applyAlignment="1">
      <alignment horizontal="center" vertical="center"/>
    </xf>
    <xf numFmtId="0" fontId="15" fillId="8" borderId="0" xfId="0" applyFont="1" applyFill="1" applyBorder="1" applyAlignment="1">
      <alignment horizontal="center" vertical="center"/>
    </xf>
    <xf numFmtId="0" fontId="15" fillId="8" borderId="2" xfId="0" applyFont="1" applyFill="1" applyBorder="1" applyAlignment="1">
      <alignment horizontal="center" vertical="center"/>
    </xf>
    <xf numFmtId="0" fontId="14" fillId="8" borderId="18" xfId="0" applyFont="1" applyFill="1" applyBorder="1" applyAlignment="1">
      <alignment horizontal="center" vertical="center"/>
    </xf>
    <xf numFmtId="0" fontId="14" fillId="5" borderId="23" xfId="0" applyFont="1" applyFill="1" applyBorder="1" applyAlignment="1">
      <alignment horizontal="center" vertical="center"/>
    </xf>
    <xf numFmtId="0" fontId="14" fillId="5" borderId="3" xfId="0" applyFont="1" applyFill="1" applyBorder="1" applyAlignment="1">
      <alignment horizontal="center" vertical="center"/>
    </xf>
    <xf numFmtId="0" fontId="14" fillId="5" borderId="4" xfId="0" applyFont="1" applyFill="1" applyBorder="1" applyAlignment="1">
      <alignment horizontal="center" vertical="center"/>
    </xf>
    <xf numFmtId="0" fontId="9" fillId="7" borderId="0" xfId="0" applyFont="1" applyFill="1" applyAlignment="1">
      <alignment horizontal="center"/>
    </xf>
    <xf numFmtId="0" fontId="30" fillId="5" borderId="20" xfId="0" applyFont="1" applyFill="1" applyBorder="1" applyAlignment="1">
      <alignment horizontal="center" vertical="center"/>
    </xf>
    <xf numFmtId="0" fontId="30" fillId="5" borderId="21" xfId="0" applyFont="1" applyFill="1" applyBorder="1" applyAlignment="1">
      <alignment horizontal="center" vertical="center"/>
    </xf>
    <xf numFmtId="0" fontId="30" fillId="5" borderId="3" xfId="0" applyFont="1" applyFill="1" applyBorder="1" applyAlignment="1">
      <alignment horizontal="center" vertical="center"/>
    </xf>
    <xf numFmtId="0" fontId="30" fillId="5" borderId="4" xfId="0" applyFont="1" applyFill="1" applyBorder="1" applyAlignment="1">
      <alignment horizontal="center" vertical="center"/>
    </xf>
    <xf numFmtId="165" fontId="30" fillId="5" borderId="20" xfId="0" applyNumberFormat="1" applyFont="1" applyFill="1" applyBorder="1" applyAlignment="1">
      <alignment horizontal="center" vertical="center"/>
    </xf>
    <xf numFmtId="165" fontId="30" fillId="5" borderId="21" xfId="0" applyNumberFormat="1" applyFont="1" applyFill="1" applyBorder="1" applyAlignment="1">
      <alignment horizontal="center" vertical="center"/>
    </xf>
    <xf numFmtId="165" fontId="30" fillId="5" borderId="3" xfId="0" applyNumberFormat="1" applyFont="1" applyFill="1" applyBorder="1" applyAlignment="1">
      <alignment horizontal="center" vertical="center"/>
    </xf>
    <xf numFmtId="165" fontId="30" fillId="5" borderId="4" xfId="0" applyNumberFormat="1" applyFont="1" applyFill="1" applyBorder="1" applyAlignment="1">
      <alignment horizontal="center" vertical="center"/>
    </xf>
    <xf numFmtId="0" fontId="8" fillId="8" borderId="24" xfId="0" applyFont="1" applyFill="1" applyBorder="1" applyAlignment="1">
      <alignment horizontal="center" vertical="center"/>
    </xf>
    <xf numFmtId="0" fontId="8" fillId="8" borderId="18" xfId="0" applyFont="1" applyFill="1" applyBorder="1" applyAlignment="1">
      <alignment horizontal="center" vertical="center"/>
    </xf>
    <xf numFmtId="0" fontId="8" fillId="8" borderId="24" xfId="0" applyFont="1" applyFill="1" applyBorder="1" applyAlignment="1">
      <alignment horizontal="center" vertical="center" wrapText="1"/>
    </xf>
    <xf numFmtId="171" fontId="14" fillId="8" borderId="19" xfId="0" applyNumberFormat="1" applyFont="1" applyFill="1" applyBorder="1" applyAlignment="1">
      <alignment horizontal="center" vertical="center"/>
    </xf>
    <xf numFmtId="171" fontId="14" fillId="8" borderId="20" xfId="0" applyNumberFormat="1" applyFont="1" applyFill="1" applyBorder="1" applyAlignment="1">
      <alignment horizontal="center" vertical="center"/>
    </xf>
    <xf numFmtId="171" fontId="14" fillId="8" borderId="21" xfId="0" applyNumberFormat="1" applyFont="1" applyFill="1" applyBorder="1" applyAlignment="1">
      <alignment horizontal="center" vertical="center"/>
    </xf>
    <xf numFmtId="171" fontId="14" fillId="8" borderId="23" xfId="0" applyNumberFormat="1" applyFont="1" applyFill="1" applyBorder="1" applyAlignment="1">
      <alignment horizontal="center" vertical="center"/>
    </xf>
    <xf numFmtId="171" fontId="14" fillId="8" borderId="3" xfId="0" applyNumberFormat="1" applyFont="1" applyFill="1" applyBorder="1" applyAlignment="1">
      <alignment horizontal="center" vertical="center"/>
    </xf>
    <xf numFmtId="171" fontId="14" fillId="8" borderId="4" xfId="0" applyNumberFormat="1" applyFont="1" applyFill="1" applyBorder="1" applyAlignment="1">
      <alignment horizontal="center" vertical="center"/>
    </xf>
    <xf numFmtId="166" fontId="30" fillId="5" borderId="20" xfId="0" applyNumberFormat="1" applyFont="1" applyFill="1" applyBorder="1" applyAlignment="1">
      <alignment horizontal="center" vertical="center"/>
    </xf>
    <xf numFmtId="166" fontId="30" fillId="5" borderId="21" xfId="0" applyNumberFormat="1" applyFont="1" applyFill="1" applyBorder="1" applyAlignment="1">
      <alignment horizontal="center" vertical="center"/>
    </xf>
    <xf numFmtId="166" fontId="30" fillId="5" borderId="3" xfId="0" applyNumberFormat="1" applyFont="1" applyFill="1" applyBorder="1" applyAlignment="1">
      <alignment horizontal="center" vertical="center"/>
    </xf>
    <xf numFmtId="166" fontId="30" fillId="5" borderId="4" xfId="0" applyNumberFormat="1" applyFont="1" applyFill="1" applyBorder="1" applyAlignment="1">
      <alignment horizontal="center" vertical="center"/>
    </xf>
    <xf numFmtId="0" fontId="9" fillId="7" borderId="0" xfId="0" applyFont="1" applyFill="1" applyBorder="1" applyAlignment="1">
      <alignment horizontal="center"/>
    </xf>
    <xf numFmtId="165" fontId="15" fillId="8" borderId="21" xfId="1" applyNumberFormat="1" applyFont="1" applyFill="1" applyBorder="1" applyAlignment="1">
      <alignment horizontal="center" vertical="center"/>
    </xf>
    <xf numFmtId="165" fontId="15" fillId="8" borderId="4" xfId="1" applyNumberFormat="1" applyFont="1" applyFill="1" applyBorder="1" applyAlignment="1">
      <alignment horizontal="center" vertical="center"/>
    </xf>
    <xf numFmtId="0" fontId="39" fillId="5" borderId="19" xfId="0" applyFont="1" applyFill="1" applyBorder="1" applyAlignment="1">
      <alignment horizontal="center" vertical="center"/>
    </xf>
    <xf numFmtId="0" fontId="39" fillId="5" borderId="21" xfId="0" applyFont="1" applyFill="1" applyBorder="1" applyAlignment="1">
      <alignment horizontal="center" vertical="center"/>
    </xf>
    <xf numFmtId="0" fontId="39" fillId="5" borderId="23" xfId="0" applyFont="1" applyFill="1" applyBorder="1" applyAlignment="1">
      <alignment horizontal="center" vertical="center"/>
    </xf>
    <xf numFmtId="0" fontId="39" fillId="5" borderId="4" xfId="0" applyFont="1" applyFill="1" applyBorder="1" applyAlignment="1">
      <alignment horizontal="center" vertical="center"/>
    </xf>
    <xf numFmtId="166" fontId="8" fillId="5" borderId="19" xfId="0" applyNumberFormat="1" applyFont="1" applyFill="1" applyBorder="1" applyAlignment="1">
      <alignment horizontal="center" vertical="center"/>
    </xf>
    <xf numFmtId="166" fontId="8" fillId="5" borderId="21" xfId="0" applyNumberFormat="1" applyFont="1" applyFill="1" applyBorder="1" applyAlignment="1">
      <alignment horizontal="center" vertical="center"/>
    </xf>
    <xf numFmtId="166" fontId="8" fillId="5" borderId="23" xfId="0" applyNumberFormat="1" applyFont="1" applyFill="1" applyBorder="1" applyAlignment="1">
      <alignment horizontal="center" vertical="center"/>
    </xf>
    <xf numFmtId="166" fontId="8" fillId="5" borderId="4" xfId="0" applyNumberFormat="1" applyFont="1" applyFill="1" applyBorder="1" applyAlignment="1">
      <alignment horizontal="center" vertical="center"/>
    </xf>
    <xf numFmtId="0" fontId="39" fillId="5" borderId="22" xfId="0" applyFont="1" applyFill="1" applyBorder="1" applyAlignment="1">
      <alignment horizontal="center" vertical="center"/>
    </xf>
    <xf numFmtId="0" fontId="39" fillId="5" borderId="2" xfId="0" applyFont="1" applyFill="1" applyBorder="1" applyAlignment="1">
      <alignment horizontal="center" vertical="center"/>
    </xf>
    <xf numFmtId="0" fontId="23" fillId="8" borderId="0" xfId="0" applyFont="1" applyFill="1" applyAlignment="1">
      <alignment horizontal="center" vertical="center"/>
    </xf>
    <xf numFmtId="166" fontId="8" fillId="5" borderId="22" xfId="0" applyNumberFormat="1" applyFont="1" applyFill="1" applyBorder="1" applyAlignment="1">
      <alignment horizontal="center" vertical="center"/>
    </xf>
    <xf numFmtId="166" fontId="8" fillId="5" borderId="2" xfId="0" applyNumberFormat="1" applyFont="1" applyFill="1" applyBorder="1" applyAlignment="1">
      <alignment horizontal="center" vertical="center"/>
    </xf>
    <xf numFmtId="0" fontId="8" fillId="5" borderId="19" xfId="0" applyFont="1" applyFill="1" applyBorder="1" applyAlignment="1">
      <alignment horizontal="center" vertical="center"/>
    </xf>
    <xf numFmtId="0" fontId="8" fillId="5" borderId="20" xfId="0" applyFont="1" applyFill="1" applyBorder="1" applyAlignment="1">
      <alignment horizontal="center" vertical="center"/>
    </xf>
    <xf numFmtId="0" fontId="8" fillId="5" borderId="21" xfId="0" applyFont="1" applyFill="1" applyBorder="1" applyAlignment="1">
      <alignment horizontal="center" vertical="center"/>
    </xf>
    <xf numFmtId="0" fontId="8" fillId="5" borderId="22" xfId="0" applyFont="1" applyFill="1" applyBorder="1" applyAlignment="1">
      <alignment horizontal="center" vertical="center"/>
    </xf>
    <xf numFmtId="0" fontId="8" fillId="5" borderId="0" xfId="0" applyFont="1" applyFill="1" applyBorder="1" applyAlignment="1">
      <alignment horizontal="center" vertical="center"/>
    </xf>
    <xf numFmtId="0" fontId="8" fillId="5" borderId="2" xfId="0" applyFont="1" applyFill="1" applyBorder="1" applyAlignment="1">
      <alignment horizontal="center" vertical="center"/>
    </xf>
    <xf numFmtId="0" fontId="8" fillId="5" borderId="23" xfId="0" applyFont="1" applyFill="1" applyBorder="1" applyAlignment="1">
      <alignment horizontal="center" vertical="center"/>
    </xf>
    <xf numFmtId="0" fontId="8" fillId="5" borderId="3" xfId="0" applyFont="1" applyFill="1" applyBorder="1" applyAlignment="1">
      <alignment horizontal="center" vertical="center"/>
    </xf>
    <xf numFmtId="0" fontId="8" fillId="5" borderId="4" xfId="0" applyFont="1" applyFill="1" applyBorder="1" applyAlignment="1">
      <alignment horizontal="center" vertical="center"/>
    </xf>
    <xf numFmtId="0" fontId="20" fillId="5" borderId="19" xfId="0" applyFont="1" applyFill="1" applyBorder="1" applyAlignment="1">
      <alignment horizontal="center" vertical="center"/>
    </xf>
    <xf numFmtId="0" fontId="20" fillId="5" borderId="20" xfId="0" applyFont="1" applyFill="1" applyBorder="1" applyAlignment="1">
      <alignment horizontal="center" vertical="center"/>
    </xf>
    <xf numFmtId="0" fontId="20" fillId="5" borderId="21" xfId="0" applyFont="1" applyFill="1" applyBorder="1" applyAlignment="1">
      <alignment horizontal="center" vertical="center"/>
    </xf>
    <xf numFmtId="0" fontId="20" fillId="5" borderId="23" xfId="0" applyFont="1" applyFill="1" applyBorder="1" applyAlignment="1">
      <alignment horizontal="center" vertical="center"/>
    </xf>
    <xf numFmtId="0" fontId="20" fillId="5" borderId="3" xfId="0" applyFont="1" applyFill="1" applyBorder="1" applyAlignment="1">
      <alignment horizontal="center" vertical="center"/>
    </xf>
    <xf numFmtId="0" fontId="20" fillId="5" borderId="4" xfId="0" applyFont="1" applyFill="1" applyBorder="1" applyAlignment="1">
      <alignment horizontal="center" vertical="center"/>
    </xf>
    <xf numFmtId="0" fontId="40" fillId="8" borderId="19" xfId="0" applyFont="1" applyFill="1" applyBorder="1" applyAlignment="1">
      <alignment horizontal="center" vertical="center" wrapText="1"/>
    </xf>
    <xf numFmtId="0" fontId="40" fillId="8" borderId="21" xfId="0" applyFont="1" applyFill="1" applyBorder="1" applyAlignment="1">
      <alignment horizontal="center" vertical="center" wrapText="1"/>
    </xf>
    <xf numFmtId="0" fontId="40" fillId="8" borderId="22" xfId="0" applyFont="1" applyFill="1" applyBorder="1" applyAlignment="1">
      <alignment horizontal="center" vertical="center" wrapText="1"/>
    </xf>
    <xf numFmtId="0" fontId="40" fillId="8" borderId="2" xfId="0" applyFont="1" applyFill="1" applyBorder="1" applyAlignment="1">
      <alignment horizontal="center" vertical="center" wrapText="1"/>
    </xf>
    <xf numFmtId="0" fontId="40" fillId="8" borderId="23" xfId="0" applyFont="1" applyFill="1" applyBorder="1" applyAlignment="1">
      <alignment horizontal="center" vertical="center" wrapText="1"/>
    </xf>
    <xf numFmtId="0" fontId="40" fillId="8" borderId="4" xfId="0" applyFont="1" applyFill="1" applyBorder="1" applyAlignment="1">
      <alignment horizontal="center" vertical="center" wrapText="1"/>
    </xf>
    <xf numFmtId="0" fontId="20" fillId="5" borderId="42" xfId="0" applyFont="1" applyFill="1" applyBorder="1" applyAlignment="1">
      <alignment horizontal="center" vertical="center" wrapText="1"/>
    </xf>
    <xf numFmtId="0" fontId="20" fillId="5" borderId="20" xfId="0" applyFont="1" applyFill="1" applyBorder="1" applyAlignment="1">
      <alignment horizontal="center" vertical="center" wrapText="1"/>
    </xf>
    <xf numFmtId="0" fontId="20" fillId="5" borderId="21" xfId="0" applyFont="1" applyFill="1" applyBorder="1" applyAlignment="1">
      <alignment horizontal="center" vertical="center" wrapText="1"/>
    </xf>
    <xf numFmtId="0" fontId="20" fillId="5" borderId="43" xfId="0" applyFont="1" applyFill="1" applyBorder="1" applyAlignment="1">
      <alignment horizontal="center" vertical="center" wrapText="1"/>
    </xf>
    <xf numFmtId="0" fontId="20" fillId="5" borderId="0" xfId="0" applyFont="1" applyFill="1" applyBorder="1" applyAlignment="1">
      <alignment horizontal="center" vertical="center" wrapText="1"/>
    </xf>
    <xf numFmtId="0" fontId="20" fillId="5" borderId="2" xfId="0" applyFont="1" applyFill="1" applyBorder="1" applyAlignment="1">
      <alignment horizontal="center" vertical="center" wrapText="1"/>
    </xf>
    <xf numFmtId="0" fontId="8" fillId="8" borderId="19" xfId="0" applyFont="1" applyFill="1" applyBorder="1" applyAlignment="1">
      <alignment horizontal="center" vertical="center"/>
    </xf>
    <xf numFmtId="0" fontId="8" fillId="8" borderId="21" xfId="0" applyFont="1" applyFill="1" applyBorder="1" applyAlignment="1">
      <alignment horizontal="center" vertical="center"/>
    </xf>
    <xf numFmtId="0" fontId="8" fillId="8" borderId="23" xfId="0" applyFont="1" applyFill="1" applyBorder="1" applyAlignment="1">
      <alignment horizontal="center" vertical="center"/>
    </xf>
    <xf numFmtId="0" fontId="8" fillId="8" borderId="4" xfId="0" applyFont="1" applyFill="1" applyBorder="1" applyAlignment="1">
      <alignment horizontal="center" vertical="center"/>
    </xf>
    <xf numFmtId="0" fontId="14" fillId="9" borderId="24" xfId="0" applyFont="1" applyFill="1" applyBorder="1" applyAlignment="1">
      <alignment horizontal="center" vertical="center"/>
    </xf>
    <xf numFmtId="0" fontId="14" fillId="9" borderId="17" xfId="0" applyFont="1" applyFill="1" applyBorder="1" applyAlignment="1">
      <alignment horizontal="center" vertical="center"/>
    </xf>
    <xf numFmtId="9" fontId="8" fillId="9" borderId="20" xfId="0" applyNumberFormat="1" applyFont="1" applyFill="1" applyBorder="1" applyAlignment="1">
      <alignment horizontal="center" vertical="center" wrapText="1"/>
    </xf>
    <xf numFmtId="0" fontId="8" fillId="9" borderId="21" xfId="0" applyFont="1" applyFill="1" applyBorder="1" applyAlignment="1">
      <alignment horizontal="center" vertical="center" wrapText="1"/>
    </xf>
    <xf numFmtId="0" fontId="8" fillId="9" borderId="3" xfId="0" applyFont="1" applyFill="1" applyBorder="1" applyAlignment="1">
      <alignment horizontal="center" vertical="center" wrapText="1"/>
    </xf>
    <xf numFmtId="0" fontId="8" fillId="9" borderId="4" xfId="0" applyFont="1" applyFill="1" applyBorder="1" applyAlignment="1">
      <alignment horizontal="center" vertical="center" wrapText="1"/>
    </xf>
    <xf numFmtId="165" fontId="14" fillId="9" borderId="17" xfId="0" applyNumberFormat="1" applyFont="1" applyFill="1" applyBorder="1" applyAlignment="1">
      <alignment horizontal="center" vertical="center"/>
    </xf>
    <xf numFmtId="165" fontId="14" fillId="9" borderId="18" xfId="0" applyNumberFormat="1" applyFont="1" applyFill="1" applyBorder="1" applyAlignment="1">
      <alignment horizontal="center" vertical="center"/>
    </xf>
    <xf numFmtId="0" fontId="8" fillId="9" borderId="19" xfId="0" applyFont="1" applyFill="1" applyBorder="1" applyAlignment="1">
      <alignment horizontal="center" vertical="center" wrapText="1"/>
    </xf>
    <xf numFmtId="0" fontId="8" fillId="9" borderId="23" xfId="0" applyFont="1" applyFill="1" applyBorder="1" applyAlignment="1">
      <alignment horizontal="center" vertical="center"/>
    </xf>
    <xf numFmtId="9" fontId="8" fillId="9" borderId="20" xfId="2" applyFont="1" applyFill="1" applyBorder="1" applyAlignment="1">
      <alignment horizontal="center" vertical="center"/>
    </xf>
    <xf numFmtId="9" fontId="8" fillId="9" borderId="3" xfId="2" applyFont="1" applyFill="1" applyBorder="1" applyAlignment="1">
      <alignment horizontal="center" vertical="center"/>
    </xf>
    <xf numFmtId="9" fontId="8" fillId="9" borderId="19" xfId="0" applyNumberFormat="1" applyFont="1" applyFill="1" applyBorder="1" applyAlignment="1">
      <alignment horizontal="center" vertical="center" wrapText="1"/>
    </xf>
    <xf numFmtId="9" fontId="8" fillId="9" borderId="23" xfId="0" applyNumberFormat="1" applyFont="1" applyFill="1" applyBorder="1" applyAlignment="1">
      <alignment horizontal="center" vertical="center" wrapText="1"/>
    </xf>
    <xf numFmtId="176" fontId="8" fillId="9" borderId="21" xfId="0" applyNumberFormat="1" applyFont="1" applyFill="1" applyBorder="1" applyAlignment="1">
      <alignment horizontal="center" vertical="center" wrapText="1"/>
    </xf>
    <xf numFmtId="176" fontId="8" fillId="9" borderId="4" xfId="0" applyNumberFormat="1" applyFont="1" applyFill="1" applyBorder="1" applyAlignment="1">
      <alignment horizontal="center" vertical="center" wrapText="1"/>
    </xf>
    <xf numFmtId="165" fontId="8" fillId="9" borderId="21" xfId="0" applyNumberFormat="1" applyFont="1" applyFill="1" applyBorder="1" applyAlignment="1">
      <alignment horizontal="center" vertical="center"/>
    </xf>
    <xf numFmtId="165" fontId="8" fillId="9" borderId="4" xfId="0" applyNumberFormat="1" applyFont="1" applyFill="1" applyBorder="1" applyAlignment="1">
      <alignment horizontal="center" vertical="center"/>
    </xf>
    <xf numFmtId="164" fontId="8" fillId="9" borderId="21" xfId="0" applyNumberFormat="1" applyFont="1" applyFill="1" applyBorder="1" applyAlignment="1">
      <alignment horizontal="center" vertical="center"/>
    </xf>
    <xf numFmtId="164" fontId="8" fillId="9" borderId="4" xfId="0" applyNumberFormat="1" applyFont="1" applyFill="1" applyBorder="1" applyAlignment="1">
      <alignment horizontal="center" vertical="center"/>
    </xf>
    <xf numFmtId="0" fontId="8" fillId="9" borderId="19" xfId="0" applyFont="1" applyFill="1" applyBorder="1" applyAlignment="1">
      <alignment horizontal="center" vertical="center"/>
    </xf>
    <xf numFmtId="0" fontId="8" fillId="9" borderId="20" xfId="0" applyFont="1" applyFill="1" applyBorder="1" applyAlignment="1">
      <alignment horizontal="center" vertical="center"/>
    </xf>
    <xf numFmtId="0" fontId="8" fillId="9" borderId="3" xfId="0" applyFont="1" applyFill="1" applyBorder="1" applyAlignment="1">
      <alignment horizontal="center" vertical="center"/>
    </xf>
    <xf numFmtId="0" fontId="8" fillId="9" borderId="23" xfId="0" applyFont="1" applyFill="1" applyBorder="1" applyAlignment="1">
      <alignment horizontal="center" vertical="center" wrapText="1"/>
    </xf>
    <xf numFmtId="0" fontId="23" fillId="8" borderId="19" xfId="0" applyFont="1" applyFill="1" applyBorder="1" applyAlignment="1">
      <alignment horizontal="center" vertical="center"/>
    </xf>
    <xf numFmtId="0" fontId="23" fillId="8" borderId="21" xfId="0" applyFont="1" applyFill="1" applyBorder="1" applyAlignment="1">
      <alignment horizontal="center" vertical="center"/>
    </xf>
    <xf numFmtId="0" fontId="23" fillId="8" borderId="22" xfId="0" applyFont="1" applyFill="1" applyBorder="1" applyAlignment="1">
      <alignment horizontal="center" vertical="center"/>
    </xf>
    <xf numFmtId="0" fontId="23" fillId="8" borderId="2" xfId="0" applyFont="1" applyFill="1" applyBorder="1" applyAlignment="1">
      <alignment horizontal="center" vertical="center"/>
    </xf>
    <xf numFmtId="0" fontId="23" fillId="8" borderId="23" xfId="0" applyFont="1" applyFill="1" applyBorder="1" applyAlignment="1">
      <alignment horizontal="center" vertical="center"/>
    </xf>
    <xf numFmtId="0" fontId="23" fillId="8" borderId="4" xfId="0" applyFont="1" applyFill="1" applyBorder="1" applyAlignment="1">
      <alignment horizontal="center" vertical="center"/>
    </xf>
    <xf numFmtId="0" fontId="22" fillId="8" borderId="20" xfId="0" applyFont="1" applyFill="1" applyBorder="1" applyAlignment="1">
      <alignment horizontal="center" vertical="center"/>
    </xf>
    <xf numFmtId="0" fontId="22" fillId="8" borderId="21" xfId="0" applyFont="1" applyFill="1" applyBorder="1" applyAlignment="1">
      <alignment horizontal="center" vertical="center"/>
    </xf>
    <xf numFmtId="0" fontId="22" fillId="8" borderId="2" xfId="0" applyFont="1" applyFill="1" applyBorder="1" applyAlignment="1">
      <alignment horizontal="center" vertical="center"/>
    </xf>
    <xf numFmtId="0" fontId="22" fillId="8" borderId="3" xfId="0" applyFont="1" applyFill="1" applyBorder="1" applyAlignment="1">
      <alignment horizontal="center" vertical="center"/>
    </xf>
    <xf numFmtId="0" fontId="22" fillId="8" borderId="4" xfId="0" applyFont="1" applyFill="1" applyBorder="1" applyAlignment="1">
      <alignment horizontal="center" vertical="center"/>
    </xf>
    <xf numFmtId="0" fontId="0" fillId="5" borderId="19" xfId="0" applyFont="1" applyFill="1" applyBorder="1" applyAlignment="1">
      <alignment horizontal="center" vertical="center"/>
    </xf>
    <xf numFmtId="0" fontId="0" fillId="5" borderId="20" xfId="0" applyFont="1" applyFill="1" applyBorder="1" applyAlignment="1">
      <alignment horizontal="center" vertical="center"/>
    </xf>
    <xf numFmtId="0" fontId="0" fillId="5" borderId="21" xfId="0" applyFont="1" applyFill="1" applyBorder="1" applyAlignment="1">
      <alignment horizontal="center" vertical="center"/>
    </xf>
    <xf numFmtId="0" fontId="0" fillId="5" borderId="22" xfId="0" applyFont="1" applyFill="1" applyBorder="1" applyAlignment="1">
      <alignment horizontal="center" vertical="center"/>
    </xf>
    <xf numFmtId="0" fontId="0" fillId="5" borderId="0" xfId="0" applyFont="1" applyFill="1" applyBorder="1" applyAlignment="1">
      <alignment horizontal="center" vertical="center"/>
    </xf>
    <xf numFmtId="0" fontId="0" fillId="5" borderId="2" xfId="0" applyFont="1" applyFill="1" applyBorder="1" applyAlignment="1">
      <alignment horizontal="center" vertical="center"/>
    </xf>
    <xf numFmtId="0" fontId="0" fillId="5" borderId="23" xfId="0" applyFont="1" applyFill="1" applyBorder="1" applyAlignment="1">
      <alignment horizontal="center" vertical="center"/>
    </xf>
    <xf numFmtId="0" fontId="0" fillId="5" borderId="3" xfId="0" applyFont="1" applyFill="1" applyBorder="1" applyAlignment="1">
      <alignment horizontal="center" vertical="center"/>
    </xf>
    <xf numFmtId="0" fontId="0" fillId="5" borderId="4" xfId="0" applyFont="1" applyFill="1" applyBorder="1" applyAlignment="1">
      <alignment horizontal="center" vertical="center"/>
    </xf>
    <xf numFmtId="0" fontId="8" fillId="9" borderId="21" xfId="0" applyFont="1" applyFill="1" applyBorder="1" applyAlignment="1">
      <alignment horizontal="center" vertical="center"/>
    </xf>
    <xf numFmtId="0" fontId="20" fillId="5" borderId="19" xfId="0" applyFont="1" applyFill="1" applyBorder="1" applyAlignment="1">
      <alignment horizontal="center" vertical="center" wrapText="1"/>
    </xf>
    <xf numFmtId="0" fontId="20" fillId="5" borderId="22" xfId="0" applyFont="1" applyFill="1" applyBorder="1" applyAlignment="1">
      <alignment horizontal="center" vertical="center" wrapText="1"/>
    </xf>
    <xf numFmtId="0" fontId="20" fillId="5" borderId="23" xfId="0" applyFont="1" applyFill="1" applyBorder="1" applyAlignment="1">
      <alignment horizontal="center" vertical="center" wrapText="1"/>
    </xf>
    <xf numFmtId="0" fontId="20" fillId="5" borderId="3" xfId="0" applyFont="1" applyFill="1" applyBorder="1" applyAlignment="1">
      <alignment horizontal="center" vertical="center" wrapText="1"/>
    </xf>
    <xf numFmtId="0" fontId="20" fillId="5" borderId="4" xfId="0" applyFont="1" applyFill="1" applyBorder="1" applyAlignment="1">
      <alignment horizontal="center" vertical="center" wrapText="1"/>
    </xf>
    <xf numFmtId="9" fontId="8" fillId="9" borderId="21" xfId="2" applyFont="1" applyFill="1" applyBorder="1" applyAlignment="1">
      <alignment horizontal="center" vertical="center"/>
    </xf>
    <xf numFmtId="9" fontId="8" fillId="9" borderId="4" xfId="2" applyFont="1" applyFill="1" applyBorder="1" applyAlignment="1">
      <alignment horizontal="center" vertical="center"/>
    </xf>
    <xf numFmtId="9" fontId="8" fillId="9" borderId="21" xfId="0" applyNumberFormat="1" applyFont="1" applyFill="1" applyBorder="1" applyAlignment="1">
      <alignment horizontal="center" vertical="center" wrapText="1"/>
    </xf>
    <xf numFmtId="9" fontId="8" fillId="9" borderId="3" xfId="0" applyNumberFormat="1" applyFont="1" applyFill="1" applyBorder="1" applyAlignment="1">
      <alignment horizontal="center" vertical="center" wrapText="1"/>
    </xf>
    <xf numFmtId="9" fontId="8" fillId="9" borderId="4" xfId="0" applyNumberFormat="1" applyFont="1" applyFill="1" applyBorder="1" applyAlignment="1">
      <alignment horizontal="center" vertical="center" wrapText="1"/>
    </xf>
    <xf numFmtId="0" fontId="15" fillId="8" borderId="24" xfId="0" applyFont="1" applyFill="1" applyBorder="1" applyAlignment="1">
      <alignment horizontal="center" vertical="center"/>
    </xf>
    <xf numFmtId="0" fontId="15" fillId="8" borderId="18" xfId="0" applyFont="1" applyFill="1" applyBorder="1" applyAlignment="1">
      <alignment horizontal="center" vertical="center"/>
    </xf>
    <xf numFmtId="0" fontId="22" fillId="8" borderId="19" xfId="0" applyFont="1" applyFill="1" applyBorder="1" applyAlignment="1">
      <alignment horizontal="center" vertical="center"/>
    </xf>
    <xf numFmtId="0" fontId="22" fillId="8" borderId="22" xfId="0" applyFont="1" applyFill="1" applyBorder="1" applyAlignment="1">
      <alignment horizontal="center" vertical="center"/>
    </xf>
    <xf numFmtId="0" fontId="22" fillId="8" borderId="23" xfId="0" applyFont="1" applyFill="1" applyBorder="1" applyAlignment="1">
      <alignment horizontal="center" vertical="center"/>
    </xf>
    <xf numFmtId="9" fontId="8" fillId="9" borderId="20" xfId="2" applyNumberFormat="1" applyFont="1" applyFill="1" applyBorder="1" applyAlignment="1">
      <alignment horizontal="center" vertical="center"/>
    </xf>
    <xf numFmtId="9" fontId="8" fillId="9" borderId="3" xfId="2" applyNumberFormat="1" applyFont="1" applyFill="1" applyBorder="1" applyAlignment="1">
      <alignment horizontal="center" vertical="center"/>
    </xf>
    <xf numFmtId="9" fontId="8" fillId="9" borderId="20" xfId="2" applyFont="1" applyFill="1" applyBorder="1" applyAlignment="1">
      <alignment horizontal="center" vertical="center" wrapText="1"/>
    </xf>
    <xf numFmtId="9" fontId="8" fillId="9" borderId="3" xfId="2" applyFont="1" applyFill="1" applyBorder="1" applyAlignment="1">
      <alignment horizontal="center" vertical="center" wrapText="1"/>
    </xf>
    <xf numFmtId="0" fontId="8" fillId="9" borderId="8" xfId="0" applyFont="1" applyFill="1" applyBorder="1" applyAlignment="1">
      <alignment horizontal="center" vertical="center"/>
    </xf>
    <xf numFmtId="0" fontId="8" fillId="9" borderId="9" xfId="0" applyFont="1" applyFill="1" applyBorder="1" applyAlignment="1">
      <alignment horizontal="center" vertical="center"/>
    </xf>
    <xf numFmtId="0" fontId="8" fillId="9" borderId="24" xfId="0" applyFont="1" applyFill="1" applyBorder="1" applyAlignment="1">
      <alignment horizontal="center" vertical="center"/>
    </xf>
    <xf numFmtId="0" fontId="8" fillId="9" borderId="18" xfId="0" applyFont="1" applyFill="1" applyBorder="1" applyAlignment="1">
      <alignment horizontal="center" vertical="center"/>
    </xf>
    <xf numFmtId="0" fontId="15" fillId="8" borderId="8" xfId="0" applyFont="1" applyFill="1" applyBorder="1" applyAlignment="1">
      <alignment horizontal="center" vertical="center"/>
    </xf>
    <xf numFmtId="0" fontId="15" fillId="8" borderId="16" xfId="0" applyFont="1" applyFill="1" applyBorder="1" applyAlignment="1">
      <alignment horizontal="center" vertical="center"/>
    </xf>
    <xf numFmtId="0" fontId="15" fillId="8" borderId="9" xfId="0" applyFont="1" applyFill="1" applyBorder="1" applyAlignment="1">
      <alignment horizontal="center" vertical="center"/>
    </xf>
    <xf numFmtId="0" fontId="8" fillId="9" borderId="24" xfId="0" applyFont="1" applyFill="1" applyBorder="1" applyAlignment="1">
      <alignment horizontal="center" vertical="center" wrapText="1"/>
    </xf>
    <xf numFmtId="0" fontId="8" fillId="9" borderId="18" xfId="0" applyFont="1" applyFill="1" applyBorder="1" applyAlignment="1">
      <alignment horizontal="center" vertical="center" wrapText="1"/>
    </xf>
    <xf numFmtId="9" fontId="8" fillId="7" borderId="20" xfId="2" applyFont="1" applyFill="1" applyBorder="1" applyAlignment="1">
      <alignment horizontal="center" vertical="center" wrapText="1"/>
    </xf>
    <xf numFmtId="9" fontId="8" fillId="7" borderId="0" xfId="2" applyFont="1" applyFill="1" applyBorder="1" applyAlignment="1">
      <alignment horizontal="center" vertical="center" wrapText="1"/>
    </xf>
    <xf numFmtId="0" fontId="8" fillId="7" borderId="0" xfId="0" applyFont="1" applyFill="1" applyBorder="1" applyAlignment="1">
      <alignment horizontal="center" vertical="center"/>
    </xf>
    <xf numFmtId="0" fontId="8" fillId="9" borderId="22" xfId="0" applyFont="1" applyFill="1" applyBorder="1" applyAlignment="1">
      <alignment horizontal="center" vertical="center"/>
    </xf>
    <xf numFmtId="0" fontId="8" fillId="9" borderId="2" xfId="0" applyFont="1" applyFill="1" applyBorder="1" applyAlignment="1">
      <alignment horizontal="center" vertical="center"/>
    </xf>
    <xf numFmtId="0" fontId="8" fillId="9" borderId="4" xfId="0" applyFont="1" applyFill="1" applyBorder="1" applyAlignment="1">
      <alignment horizontal="center" vertical="center"/>
    </xf>
    <xf numFmtId="0" fontId="8" fillId="9" borderId="17" xfId="0" applyFont="1" applyFill="1" applyBorder="1" applyAlignment="1">
      <alignment horizontal="center" vertical="center"/>
    </xf>
    <xf numFmtId="0" fontId="8" fillId="9" borderId="16" xfId="0" applyFont="1" applyFill="1" applyBorder="1" applyAlignment="1">
      <alignment horizontal="center" vertical="center"/>
    </xf>
    <xf numFmtId="0" fontId="8" fillId="9" borderId="17" xfId="0" applyFont="1" applyFill="1" applyBorder="1" applyAlignment="1">
      <alignment horizontal="center" vertical="center" wrapText="1"/>
    </xf>
    <xf numFmtId="0" fontId="8" fillId="9" borderId="0" xfId="0" applyFont="1" applyFill="1" applyBorder="1" applyAlignment="1">
      <alignment horizontal="center" vertical="center" wrapText="1"/>
    </xf>
    <xf numFmtId="0" fontId="23" fillId="8" borderId="48" xfId="0" applyFont="1" applyFill="1" applyBorder="1" applyAlignment="1">
      <alignment horizontal="center" vertical="center"/>
    </xf>
    <xf numFmtId="0" fontId="23" fillId="8" borderId="49" xfId="0" applyFont="1" applyFill="1" applyBorder="1" applyAlignment="1">
      <alignment horizontal="center" vertical="center"/>
    </xf>
    <xf numFmtId="0" fontId="23" fillId="8" borderId="47" xfId="0" applyFont="1" applyFill="1" applyBorder="1" applyAlignment="1">
      <alignment horizontal="center" vertical="center"/>
    </xf>
    <xf numFmtId="0" fontId="23" fillId="8" borderId="45" xfId="0" applyFont="1" applyFill="1" applyBorder="1" applyAlignment="1">
      <alignment horizontal="center" vertical="center"/>
    </xf>
    <xf numFmtId="0" fontId="23" fillId="8" borderId="36" xfId="0" applyFont="1" applyFill="1" applyBorder="1" applyAlignment="1">
      <alignment horizontal="center" vertical="center"/>
    </xf>
    <xf numFmtId="0" fontId="23" fillId="8" borderId="44" xfId="0" applyFont="1" applyFill="1" applyBorder="1" applyAlignment="1">
      <alignment horizontal="center" vertical="center"/>
    </xf>
    <xf numFmtId="165" fontId="8" fillId="7" borderId="0" xfId="0" applyNumberFormat="1" applyFont="1" applyFill="1" applyBorder="1" applyAlignment="1">
      <alignment horizontal="center" vertical="center"/>
    </xf>
    <xf numFmtId="164" fontId="8" fillId="7" borderId="0" xfId="0" applyNumberFormat="1" applyFont="1" applyFill="1" applyBorder="1" applyAlignment="1">
      <alignment horizontal="center" vertical="center"/>
    </xf>
    <xf numFmtId="0" fontId="15" fillId="8" borderId="48" xfId="0" applyFont="1" applyFill="1" applyBorder="1" applyAlignment="1">
      <alignment horizontal="center" vertical="center"/>
    </xf>
    <xf numFmtId="0" fontId="15" fillId="8" borderId="49" xfId="0" applyFont="1" applyFill="1" applyBorder="1" applyAlignment="1">
      <alignment horizontal="center" vertical="center"/>
    </xf>
    <xf numFmtId="0" fontId="15" fillId="8" borderId="47" xfId="0" applyFont="1" applyFill="1" applyBorder="1" applyAlignment="1">
      <alignment horizontal="center" vertical="center"/>
    </xf>
    <xf numFmtId="0" fontId="15" fillId="8" borderId="45" xfId="0" applyFont="1" applyFill="1" applyBorder="1" applyAlignment="1">
      <alignment horizontal="center" vertical="center"/>
    </xf>
    <xf numFmtId="0" fontId="15" fillId="8" borderId="36" xfId="0" applyFont="1" applyFill="1" applyBorder="1" applyAlignment="1">
      <alignment horizontal="center" vertical="center"/>
    </xf>
    <xf numFmtId="0" fontId="15" fillId="8" borderId="44" xfId="0" applyFont="1" applyFill="1" applyBorder="1" applyAlignment="1">
      <alignment horizontal="center" vertical="center"/>
    </xf>
    <xf numFmtId="173" fontId="8" fillId="5" borderId="24" xfId="0" applyNumberFormat="1" applyFont="1" applyFill="1" applyBorder="1" applyAlignment="1">
      <alignment horizontal="center" vertical="center"/>
    </xf>
    <xf numFmtId="173" fontId="8" fillId="5" borderId="18" xfId="0" applyNumberFormat="1" applyFont="1" applyFill="1" applyBorder="1" applyAlignment="1">
      <alignment horizontal="center" vertical="center"/>
    </xf>
    <xf numFmtId="178" fontId="8" fillId="5" borderId="24" xfId="0" applyNumberFormat="1" applyFont="1" applyFill="1" applyBorder="1" applyAlignment="1">
      <alignment horizontal="center" vertical="center"/>
    </xf>
    <xf numFmtId="178" fontId="8" fillId="5" borderId="18" xfId="0" applyNumberFormat="1" applyFont="1" applyFill="1" applyBorder="1" applyAlignment="1">
      <alignment horizontal="center" vertical="center"/>
    </xf>
    <xf numFmtId="164" fontId="8" fillId="5" borderId="24" xfId="0" applyNumberFormat="1" applyFont="1" applyFill="1" applyBorder="1" applyAlignment="1">
      <alignment horizontal="center" vertical="center"/>
    </xf>
    <xf numFmtId="164" fontId="8" fillId="5" borderId="18" xfId="0" applyNumberFormat="1" applyFont="1" applyFill="1" applyBorder="1" applyAlignment="1">
      <alignment horizontal="center" vertical="center"/>
    </xf>
    <xf numFmtId="0" fontId="8" fillId="5" borderId="24" xfId="0" applyFont="1" applyFill="1" applyBorder="1" applyAlignment="1">
      <alignment horizontal="center" vertical="center"/>
    </xf>
    <xf numFmtId="0" fontId="8" fillId="5" borderId="18" xfId="0" applyFont="1" applyFill="1" applyBorder="1" applyAlignment="1">
      <alignment horizontal="center" vertical="center"/>
    </xf>
    <xf numFmtId="172" fontId="8" fillId="5" borderId="24" xfId="0" applyNumberFormat="1" applyFont="1" applyFill="1" applyBorder="1" applyAlignment="1">
      <alignment horizontal="center" vertical="center"/>
    </xf>
    <xf numFmtId="172" fontId="8" fillId="5" borderId="18" xfId="0" applyNumberFormat="1" applyFont="1" applyFill="1" applyBorder="1" applyAlignment="1">
      <alignment horizontal="center" vertical="center"/>
    </xf>
    <xf numFmtId="0" fontId="23" fillId="8" borderId="20" xfId="0" applyFont="1" applyFill="1" applyBorder="1" applyAlignment="1">
      <alignment horizontal="center" vertical="center"/>
    </xf>
    <xf numFmtId="0" fontId="23" fillId="8" borderId="0" xfId="0" applyFont="1" applyFill="1" applyBorder="1" applyAlignment="1">
      <alignment horizontal="center" vertical="center"/>
    </xf>
    <xf numFmtId="0" fontId="23" fillId="8" borderId="3" xfId="0" applyFont="1" applyFill="1" applyBorder="1" applyAlignment="1">
      <alignment horizontal="center" vertical="center"/>
    </xf>
    <xf numFmtId="176" fontId="8" fillId="9" borderId="19" xfId="0" applyNumberFormat="1" applyFont="1" applyFill="1" applyBorder="1" applyAlignment="1">
      <alignment horizontal="center" vertical="center"/>
    </xf>
    <xf numFmtId="176" fontId="8" fillId="9" borderId="21" xfId="0" applyNumberFormat="1" applyFont="1" applyFill="1" applyBorder="1" applyAlignment="1">
      <alignment horizontal="center" vertical="center"/>
    </xf>
    <xf numFmtId="176" fontId="8" fillId="9" borderId="23" xfId="0" applyNumberFormat="1" applyFont="1" applyFill="1" applyBorder="1" applyAlignment="1">
      <alignment horizontal="center" vertical="center"/>
    </xf>
    <xf numFmtId="176" fontId="8" fillId="9" borderId="4" xfId="0" applyNumberFormat="1" applyFont="1" applyFill="1" applyBorder="1" applyAlignment="1">
      <alignment horizontal="center" vertical="center"/>
    </xf>
    <xf numFmtId="176" fontId="8" fillId="5" borderId="20" xfId="0" applyNumberFormat="1" applyFont="1" applyFill="1" applyBorder="1" applyAlignment="1">
      <alignment horizontal="center" vertical="center"/>
    </xf>
    <xf numFmtId="176" fontId="8" fillId="5" borderId="21" xfId="0" applyNumberFormat="1" applyFont="1" applyFill="1" applyBorder="1" applyAlignment="1">
      <alignment horizontal="center" vertical="center"/>
    </xf>
    <xf numFmtId="176" fontId="8" fillId="5" borderId="3" xfId="0" applyNumberFormat="1" applyFont="1" applyFill="1" applyBorder="1" applyAlignment="1">
      <alignment horizontal="center" vertical="center"/>
    </xf>
    <xf numFmtId="176" fontId="8" fillId="5" borderId="4" xfId="0" applyNumberFormat="1" applyFont="1" applyFill="1" applyBorder="1" applyAlignment="1">
      <alignment horizontal="center" vertical="center"/>
    </xf>
    <xf numFmtId="0" fontId="8" fillId="8" borderId="20" xfId="0" applyFont="1" applyFill="1" applyBorder="1" applyAlignment="1">
      <alignment horizontal="center" vertical="center"/>
    </xf>
    <xf numFmtId="0" fontId="8" fillId="8" borderId="3" xfId="0" applyFont="1" applyFill="1" applyBorder="1" applyAlignment="1">
      <alignment horizontal="center" vertical="center"/>
    </xf>
    <xf numFmtId="165" fontId="8" fillId="5" borderId="24" xfId="0" applyNumberFormat="1" applyFont="1" applyFill="1" applyBorder="1" applyAlignment="1">
      <alignment horizontal="center" vertical="center"/>
    </xf>
    <xf numFmtId="165" fontId="8" fillId="5" borderId="18" xfId="0" applyNumberFormat="1" applyFont="1" applyFill="1" applyBorder="1" applyAlignment="1">
      <alignment horizontal="center" vertical="center"/>
    </xf>
    <xf numFmtId="176" fontId="8" fillId="9" borderId="19" xfId="0" applyNumberFormat="1" applyFont="1" applyFill="1" applyBorder="1" applyAlignment="1">
      <alignment horizontal="center" vertical="center" wrapText="1"/>
    </xf>
    <xf numFmtId="176" fontId="8" fillId="9" borderId="23" xfId="0" applyNumberFormat="1" applyFont="1" applyFill="1" applyBorder="1" applyAlignment="1">
      <alignment horizontal="center" vertical="center" wrapText="1"/>
    </xf>
    <xf numFmtId="176" fontId="8" fillId="5" borderId="20" xfId="2" applyNumberFormat="1" applyFont="1" applyFill="1" applyBorder="1" applyAlignment="1">
      <alignment horizontal="center" vertical="center"/>
    </xf>
    <xf numFmtId="176" fontId="8" fillId="5" borderId="21" xfId="2" applyNumberFormat="1" applyFont="1" applyFill="1" applyBorder="1" applyAlignment="1">
      <alignment horizontal="center" vertical="center"/>
    </xf>
    <xf numFmtId="176" fontId="8" fillId="5" borderId="3" xfId="2" applyNumberFormat="1" applyFont="1" applyFill="1" applyBorder="1" applyAlignment="1">
      <alignment horizontal="center" vertical="center"/>
    </xf>
    <xf numFmtId="176" fontId="8" fillId="5" borderId="4" xfId="2" applyNumberFormat="1" applyFont="1" applyFill="1" applyBorder="1" applyAlignment="1">
      <alignment horizontal="center" vertical="center"/>
    </xf>
    <xf numFmtId="9" fontId="8" fillId="5" borderId="24" xfId="0" applyNumberFormat="1" applyFont="1" applyFill="1" applyBorder="1" applyAlignment="1">
      <alignment horizontal="center" vertical="center"/>
    </xf>
    <xf numFmtId="9" fontId="8" fillId="5" borderId="18" xfId="0" applyNumberFormat="1" applyFont="1" applyFill="1" applyBorder="1" applyAlignment="1">
      <alignment horizontal="center" vertical="center"/>
    </xf>
    <xf numFmtId="169" fontId="8" fillId="5" borderId="24" xfId="0" applyNumberFormat="1" applyFont="1" applyFill="1" applyBorder="1" applyAlignment="1">
      <alignment horizontal="center" vertical="center"/>
    </xf>
    <xf numFmtId="169" fontId="8" fillId="5" borderId="18" xfId="0" applyNumberFormat="1" applyFont="1" applyFill="1" applyBorder="1" applyAlignment="1">
      <alignment horizontal="center" vertical="center"/>
    </xf>
    <xf numFmtId="176" fontId="8" fillId="5" borderId="19" xfId="2" applyNumberFormat="1" applyFont="1" applyFill="1" applyBorder="1" applyAlignment="1">
      <alignment horizontal="center" vertical="center"/>
    </xf>
    <xf numFmtId="176" fontId="8" fillId="5" borderId="23" xfId="2" applyNumberFormat="1" applyFont="1" applyFill="1" applyBorder="1" applyAlignment="1">
      <alignment horizontal="center" vertical="center"/>
    </xf>
    <xf numFmtId="176" fontId="8" fillId="5" borderId="19" xfId="0" applyNumberFormat="1" applyFont="1" applyFill="1" applyBorder="1" applyAlignment="1">
      <alignment horizontal="center" vertical="center" wrapText="1"/>
    </xf>
    <xf numFmtId="176" fontId="8" fillId="5" borderId="21" xfId="0" applyNumberFormat="1" applyFont="1" applyFill="1" applyBorder="1" applyAlignment="1">
      <alignment horizontal="center" vertical="center" wrapText="1"/>
    </xf>
    <xf numFmtId="176" fontId="8" fillId="5" borderId="23" xfId="0" applyNumberFormat="1" applyFont="1" applyFill="1" applyBorder="1" applyAlignment="1">
      <alignment horizontal="center" vertical="center" wrapText="1"/>
    </xf>
    <xf numFmtId="176" fontId="8" fillId="5" borderId="4" xfId="0" applyNumberFormat="1" applyFont="1" applyFill="1" applyBorder="1" applyAlignment="1">
      <alignment horizontal="center" vertical="center" wrapText="1"/>
    </xf>
    <xf numFmtId="0" fontId="8" fillId="8" borderId="18" xfId="0" applyFont="1" applyFill="1" applyBorder="1" applyAlignment="1">
      <alignment horizontal="center" vertical="center" wrapText="1"/>
    </xf>
    <xf numFmtId="0" fontId="11" fillId="7" borderId="0" xfId="0" applyFont="1" applyFill="1" applyAlignment="1">
      <alignment horizontal="center" vertical="center"/>
    </xf>
    <xf numFmtId="9" fontId="16" fillId="7" borderId="0" xfId="2" applyFont="1" applyFill="1" applyBorder="1" applyAlignment="1">
      <alignment vertical="center"/>
    </xf>
    <xf numFmtId="10" fontId="11" fillId="7" borderId="0" xfId="2" applyNumberFormat="1" applyFont="1" applyFill="1" applyAlignment="1">
      <alignment horizontal="center" vertical="center"/>
    </xf>
    <xf numFmtId="10" fontId="11" fillId="7" borderId="0" xfId="2" applyNumberFormat="1" applyFont="1" applyFill="1"/>
    <xf numFmtId="10" fontId="11" fillId="7" borderId="0" xfId="0" applyNumberFormat="1" applyFont="1" applyFill="1" applyAlignment="1">
      <alignment horizontal="center" vertical="center"/>
    </xf>
    <xf numFmtId="9" fontId="11" fillId="7" borderId="0" xfId="2" applyNumberFormat="1" applyFont="1" applyFill="1" applyAlignment="1">
      <alignment horizontal="center" vertical="center"/>
    </xf>
    <xf numFmtId="9" fontId="11" fillId="7" borderId="0" xfId="2" applyNumberFormat="1" applyFont="1" applyFill="1"/>
    <xf numFmtId="9" fontId="11" fillId="7" borderId="0" xfId="2" applyFont="1" applyFill="1" applyAlignment="1">
      <alignment horizontal="center" vertical="center"/>
    </xf>
    <xf numFmtId="0" fontId="11" fillId="7" borderId="0" xfId="0" applyFont="1" applyFill="1" applyAlignment="1">
      <alignment horizontal="center"/>
    </xf>
    <xf numFmtId="9" fontId="16" fillId="7" borderId="0" xfId="2" applyFont="1" applyFill="1" applyBorder="1" applyAlignment="1">
      <alignment horizontal="center" vertical="center"/>
    </xf>
    <xf numFmtId="0" fontId="16" fillId="7" borderId="0" xfId="2" applyNumberFormat="1" applyFont="1" applyFill="1" applyBorder="1" applyAlignment="1">
      <alignment horizontal="center" vertical="center"/>
    </xf>
    <xf numFmtId="0" fontId="11" fillId="7" borderId="0" xfId="0" applyFont="1" applyFill="1" applyAlignment="1">
      <alignment horizontal="center"/>
    </xf>
    <xf numFmtId="165" fontId="11" fillId="7" borderId="0" xfId="0" applyNumberFormat="1" applyFont="1" applyFill="1" applyAlignment="1">
      <alignment horizontal="center"/>
    </xf>
    <xf numFmtId="169" fontId="11" fillId="7" borderId="0" xfId="0" applyNumberFormat="1" applyFont="1" applyFill="1" applyAlignment="1">
      <alignment horizontal="center"/>
    </xf>
    <xf numFmtId="9" fontId="11" fillId="7" borderId="0" xfId="0" applyNumberFormat="1" applyFont="1" applyFill="1" applyAlignment="1">
      <alignment horizontal="center"/>
    </xf>
    <xf numFmtId="0" fontId="11" fillId="7" borderId="0" xfId="0" applyFont="1" applyFill="1" applyBorder="1" applyAlignment="1">
      <alignment horizontal="center" vertical="center"/>
    </xf>
    <xf numFmtId="165" fontId="11" fillId="7" borderId="0" xfId="0" applyNumberFormat="1" applyFont="1" applyFill="1"/>
    <xf numFmtId="0" fontId="11" fillId="7" borderId="0" xfId="0" applyFont="1" applyFill="1" applyBorder="1" applyAlignment="1">
      <alignment horizontal="center" vertical="center"/>
    </xf>
    <xf numFmtId="165" fontId="11" fillId="7" borderId="0" xfId="0" applyNumberFormat="1" applyFont="1" applyFill="1" applyBorder="1" applyAlignment="1">
      <alignment horizontal="center" vertical="center"/>
    </xf>
    <xf numFmtId="165" fontId="11" fillId="7" borderId="0" xfId="2" applyNumberFormat="1" applyFont="1" applyFill="1"/>
    <xf numFmtId="0" fontId="11" fillId="7" borderId="0" xfId="0" applyFont="1" applyFill="1" applyBorder="1" applyAlignment="1">
      <alignment horizontal="center"/>
    </xf>
    <xf numFmtId="2" fontId="11" fillId="7" borderId="0" xfId="0" applyNumberFormat="1" applyFont="1" applyFill="1" applyAlignment="1">
      <alignment horizontal="center" vertical="center"/>
    </xf>
    <xf numFmtId="164" fontId="11" fillId="7" borderId="0" xfId="2" applyNumberFormat="1" applyFont="1" applyFill="1"/>
    <xf numFmtId="168" fontId="11" fillId="7" borderId="0" xfId="2" applyNumberFormat="1" applyFont="1" applyFill="1"/>
    <xf numFmtId="0" fontId="11" fillId="7" borderId="0" xfId="2" applyNumberFormat="1" applyFont="1" applyFill="1"/>
    <xf numFmtId="9" fontId="11" fillId="7" borderId="0" xfId="2" applyFont="1" applyFill="1"/>
    <xf numFmtId="166" fontId="11" fillId="7" borderId="0" xfId="0" applyNumberFormat="1" applyFont="1" applyFill="1"/>
    <xf numFmtId="167" fontId="11" fillId="7" borderId="0" xfId="0" applyNumberFormat="1" applyFont="1" applyFill="1"/>
    <xf numFmtId="20" fontId="11" fillId="7" borderId="0" xfId="0" applyNumberFormat="1" applyFont="1" applyFill="1"/>
    <xf numFmtId="165" fontId="11" fillId="7" borderId="0" xfId="0" applyNumberFormat="1" applyFont="1" applyFill="1" applyAlignment="1">
      <alignment horizontal="center" vertical="center"/>
    </xf>
    <xf numFmtId="0" fontId="11" fillId="7" borderId="0" xfId="0" applyNumberFormat="1" applyFont="1" applyFill="1"/>
    <xf numFmtId="0" fontId="11" fillId="7" borderId="19" xfId="0" applyNumberFormat="1" applyFont="1" applyFill="1" applyBorder="1"/>
    <xf numFmtId="0" fontId="11" fillId="7" borderId="20" xfId="0" applyNumberFormat="1" applyFont="1" applyFill="1" applyBorder="1"/>
    <xf numFmtId="0" fontId="11" fillId="7" borderId="21" xfId="0" applyNumberFormat="1" applyFont="1" applyFill="1" applyBorder="1"/>
    <xf numFmtId="0" fontId="11" fillId="7" borderId="22" xfId="0" applyNumberFormat="1" applyFont="1" applyFill="1" applyBorder="1"/>
    <xf numFmtId="0" fontId="11" fillId="7" borderId="0" xfId="0" applyNumberFormat="1" applyFont="1" applyFill="1" applyBorder="1"/>
    <xf numFmtId="0" fontId="11" fillId="7" borderId="0" xfId="0" applyNumberFormat="1" applyFont="1" applyFill="1" applyBorder="1" applyAlignment="1">
      <alignment horizontal="center"/>
    </xf>
    <xf numFmtId="0" fontId="11" fillId="7" borderId="2" xfId="0" applyNumberFormat="1" applyFont="1" applyFill="1" applyBorder="1"/>
    <xf numFmtId="0" fontId="11" fillId="7" borderId="0" xfId="0" applyNumberFormat="1" applyFont="1" applyFill="1" applyBorder="1" applyAlignment="1">
      <alignment horizontal="center" vertical="center"/>
    </xf>
    <xf numFmtId="0" fontId="11" fillId="7" borderId="23" xfId="0" applyNumberFormat="1" applyFont="1" applyFill="1" applyBorder="1"/>
    <xf numFmtId="0" fontId="11" fillId="7" borderId="3" xfId="0" applyNumberFormat="1" applyFont="1" applyFill="1" applyBorder="1"/>
    <xf numFmtId="0" fontId="11" fillId="7" borderId="4" xfId="0" applyNumberFormat="1" applyFont="1" applyFill="1" applyBorder="1"/>
    <xf numFmtId="0" fontId="53" fillId="7" borderId="0" xfId="0" applyFont="1" applyFill="1" applyAlignment="1">
      <alignment horizontal="center" vertical="center" wrapText="1"/>
    </xf>
    <xf numFmtId="0" fontId="53" fillId="7" borderId="0" xfId="0" applyFont="1" applyFill="1" applyAlignment="1">
      <alignment horizontal="center" vertical="center"/>
    </xf>
  </cellXfs>
  <cellStyles count="4">
    <cellStyle name="Lien hypertexte" xfId="3" builtinId="8"/>
    <cellStyle name="Milliers" xfId="1" builtinId="3"/>
    <cellStyle name="Normal" xfId="0" builtinId="0"/>
    <cellStyle name="Pourcentag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8.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bg1"/>
                </a:solidFill>
                <a:latin typeface="+mn-lt"/>
                <a:ea typeface="+mn-ea"/>
                <a:cs typeface="+mn-cs"/>
              </a:defRPr>
            </a:pPr>
            <a:r>
              <a:rPr lang="en-US" b="1">
                <a:solidFill>
                  <a:schemeClr val="bg1"/>
                </a:solidFill>
              </a:rPr>
              <a:t>Estimated</a:t>
            </a:r>
            <a:r>
              <a:rPr lang="en-US" b="1" baseline="0">
                <a:solidFill>
                  <a:schemeClr val="bg1"/>
                </a:solidFill>
              </a:rPr>
              <a:t> Total per Week</a:t>
            </a:r>
          </a:p>
        </c:rich>
      </c:tx>
      <c:layout>
        <c:manualLayout>
          <c:xMode val="edge"/>
          <c:yMode val="edge"/>
          <c:x val="0.35596290849673196"/>
          <c:y val="1.767630373178784E-2"/>
        </c:manualLayout>
      </c:layout>
      <c:overlay val="0"/>
      <c:spPr>
        <a:noFill/>
        <a:ln>
          <a:noFill/>
        </a:ln>
        <a:effectLst/>
      </c:spPr>
      <c:txPr>
        <a:bodyPr rot="0" spcFirstLastPara="1" vertOverflow="ellipsis" vert="horz" wrap="square" anchor="ctr" anchorCtr="1"/>
        <a:lstStyle/>
        <a:p>
          <a:pPr>
            <a:defRPr sz="1400" b="1" i="0" u="none" strike="noStrike" kern="1200" spc="0" baseline="0">
              <a:solidFill>
                <a:schemeClr val="bg1"/>
              </a:solidFill>
              <a:latin typeface="+mn-lt"/>
              <a:ea typeface="+mn-ea"/>
              <a:cs typeface="+mn-cs"/>
            </a:defRPr>
          </a:pPr>
          <a:endParaRPr lang="fr-FR"/>
        </a:p>
      </c:txPr>
    </c:title>
    <c:autoTitleDeleted val="0"/>
    <c:plotArea>
      <c:layout/>
      <c:lineChart>
        <c:grouping val="standard"/>
        <c:varyColors val="0"/>
        <c:ser>
          <c:idx val="0"/>
          <c:order val="0"/>
          <c:spPr>
            <a:ln w="28575" cap="rnd">
              <a:solidFill>
                <a:schemeClr val="accent5">
                  <a:lumMod val="50000"/>
                </a:schemeClr>
              </a:solidFill>
              <a:round/>
            </a:ln>
            <a:effectLst/>
          </c:spPr>
          <c:marker>
            <c:symbol val="none"/>
          </c:marker>
          <c:cat>
            <c:strRef>
              <c:f>'Block Review'!$AF$39:$AF$45</c:f>
              <c:strCache>
                <c:ptCount val="7"/>
                <c:pt idx="0">
                  <c:v>Week 1</c:v>
                </c:pt>
                <c:pt idx="1">
                  <c:v>Week 2</c:v>
                </c:pt>
                <c:pt idx="2">
                  <c:v>Week 3</c:v>
                </c:pt>
                <c:pt idx="3">
                  <c:v>Week 4</c:v>
                </c:pt>
                <c:pt idx="4">
                  <c:v>Week 5</c:v>
                </c:pt>
                <c:pt idx="5">
                  <c:v>Week 6</c:v>
                </c:pt>
                <c:pt idx="6">
                  <c:v>Week 7</c:v>
                </c:pt>
              </c:strCache>
            </c:strRef>
          </c:cat>
          <c:val>
            <c:numRef>
              <c:f>'Block Review'!$AG$39:$AG$45</c:f>
              <c:numCache>
                <c:formatCode>0" kg"</c:formatCode>
                <c:ptCount val="7"/>
                <c:pt idx="0">
                  <c:v>628</c:v>
                </c:pt>
                <c:pt idx="1">
                  <c:v>670</c:v>
                </c:pt>
                <c:pt idx="2">
                  <c:v>712</c:v>
                </c:pt>
                <c:pt idx="3">
                  <c:v>691</c:v>
                </c:pt>
                <c:pt idx="4">
                  <c:v>712</c:v>
                </c:pt>
                <c:pt idx="5">
                  <c:v>0</c:v>
                </c:pt>
                <c:pt idx="6">
                  <c:v>0</c:v>
                </c:pt>
              </c:numCache>
            </c:numRef>
          </c:val>
          <c:smooth val="1"/>
        </c:ser>
        <c:dLbls>
          <c:showLegendKey val="0"/>
          <c:showVal val="0"/>
          <c:showCatName val="0"/>
          <c:showSerName val="0"/>
          <c:showPercent val="0"/>
          <c:showBubbleSize val="0"/>
        </c:dLbls>
        <c:smooth val="0"/>
        <c:axId val="420737200"/>
        <c:axId val="420742096"/>
      </c:lineChart>
      <c:catAx>
        <c:axId val="42073720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fr-FR"/>
          </a:p>
        </c:txPr>
        <c:crossAx val="420742096"/>
        <c:crosses val="autoZero"/>
        <c:auto val="1"/>
        <c:lblAlgn val="ctr"/>
        <c:lblOffset val="100"/>
        <c:noMultiLvlLbl val="0"/>
      </c:catAx>
      <c:valAx>
        <c:axId val="420742096"/>
        <c:scaling>
          <c:orientation val="minMax"/>
        </c:scaling>
        <c:delete val="0"/>
        <c:axPos val="l"/>
        <c:majorGridlines>
          <c:spPr>
            <a:ln w="9525" cap="flat" cmpd="sng" algn="ctr">
              <a:solidFill>
                <a:schemeClr val="accent5">
                  <a:lumMod val="40000"/>
                  <a:lumOff val="60000"/>
                </a:schemeClr>
              </a:solidFill>
              <a:round/>
            </a:ln>
            <a:effectLst/>
          </c:spPr>
        </c:majorGridlines>
        <c:numFmt formatCode="0&quot; kg&quot;" sourceLinked="0"/>
        <c:majorTickMark val="none"/>
        <c:minorTickMark val="none"/>
        <c:tickLblPos val="nextTo"/>
        <c:spPr>
          <a:noFill/>
          <a:ln>
            <a:noFill/>
          </a:ln>
          <a:effectLst/>
        </c:spPr>
        <c:txPr>
          <a:bodyPr rot="-60000000" spcFirstLastPara="1" vertOverflow="ellipsis" vert="horz" wrap="square" anchor="ctr" anchorCtr="1"/>
          <a:lstStyle/>
          <a:p>
            <a:pPr>
              <a:defRPr sz="1000" b="0" i="0" u="none" strike="noStrike" kern="1200" baseline="0">
                <a:solidFill>
                  <a:schemeClr val="bg1"/>
                </a:solidFill>
                <a:latin typeface="+mn-lt"/>
                <a:ea typeface="+mn-ea"/>
                <a:cs typeface="+mn-cs"/>
              </a:defRPr>
            </a:pPr>
            <a:endParaRPr lang="fr-FR"/>
          </a:p>
        </c:txPr>
        <c:crossAx val="420737200"/>
        <c:crosses val="autoZero"/>
        <c:crossBetween val="between"/>
      </c:valAx>
      <c:spPr>
        <a:noFill/>
        <a:ln>
          <a:noFill/>
        </a:ln>
        <a:effectLst/>
      </c:spPr>
    </c:plotArea>
    <c:plotVisOnly val="1"/>
    <c:dispBlanksAs val="gap"/>
    <c:showDLblsOverMax val="0"/>
  </c:chart>
  <c:spPr>
    <a:solidFill>
      <a:schemeClr val="accent5">
        <a:lumMod val="60000"/>
        <a:lumOff val="40000"/>
      </a:schemeClr>
    </a:solidFill>
    <a:ln w="12700" cap="flat" cmpd="sng" algn="ctr">
      <a:solidFill>
        <a:schemeClr val="tx1"/>
      </a:solidFill>
      <a:round/>
    </a:ln>
    <a:effectLst/>
  </c:spPr>
  <c:txPr>
    <a:bodyPr/>
    <a:lstStyle/>
    <a:p>
      <a:pPr>
        <a:defRPr/>
      </a:pPr>
      <a:endParaRPr lang="fr-FR"/>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bg1"/>
                </a:solidFill>
                <a:latin typeface="+mn-lt"/>
                <a:ea typeface="+mn-ea"/>
                <a:cs typeface="+mn-cs"/>
              </a:defRPr>
            </a:pPr>
            <a:r>
              <a:rPr lang="fr-FR" b="1">
                <a:solidFill>
                  <a:schemeClr val="bg1"/>
                </a:solidFill>
              </a:rPr>
              <a:t>Volume per Week</a:t>
            </a:r>
          </a:p>
        </c:rich>
      </c:tx>
      <c:layout/>
      <c:overlay val="0"/>
      <c:spPr>
        <a:noFill/>
        <a:ln>
          <a:noFill/>
        </a:ln>
        <a:effectLst/>
      </c:spPr>
      <c:txPr>
        <a:bodyPr rot="0" spcFirstLastPara="1" vertOverflow="ellipsis" vert="horz" wrap="square" anchor="ctr" anchorCtr="1"/>
        <a:lstStyle/>
        <a:p>
          <a:pPr>
            <a:defRPr sz="1400" b="1" i="0" u="none" strike="noStrike" kern="1200" spc="0" baseline="0">
              <a:solidFill>
                <a:schemeClr val="bg1"/>
              </a:solidFill>
              <a:latin typeface="+mn-lt"/>
              <a:ea typeface="+mn-ea"/>
              <a:cs typeface="+mn-cs"/>
            </a:defRPr>
          </a:pPr>
          <a:endParaRPr lang="fr-FR"/>
        </a:p>
      </c:txPr>
    </c:title>
    <c:autoTitleDeleted val="0"/>
    <c:plotArea>
      <c:layout/>
      <c:lineChart>
        <c:grouping val="standard"/>
        <c:varyColors val="0"/>
        <c:ser>
          <c:idx val="0"/>
          <c:order val="0"/>
          <c:tx>
            <c:strRef>
              <c:f>'Block Review'!$Z$45</c:f>
              <c:strCache>
                <c:ptCount val="1"/>
                <c:pt idx="0">
                  <c:v>Squat</c:v>
                </c:pt>
              </c:strCache>
            </c:strRef>
          </c:tx>
          <c:spPr>
            <a:ln w="28575" cap="rnd">
              <a:solidFill>
                <a:schemeClr val="accent5">
                  <a:lumMod val="75000"/>
                </a:schemeClr>
              </a:solidFill>
              <a:round/>
            </a:ln>
            <a:effectLst/>
          </c:spPr>
          <c:marker>
            <c:symbol val="none"/>
          </c:marker>
          <c:cat>
            <c:strRef>
              <c:f>'Block Review'!$Y$46:$Y$52</c:f>
              <c:strCache>
                <c:ptCount val="7"/>
                <c:pt idx="0">
                  <c:v>Week 1</c:v>
                </c:pt>
                <c:pt idx="1">
                  <c:v>Week 2</c:v>
                </c:pt>
                <c:pt idx="2">
                  <c:v>Week 3</c:v>
                </c:pt>
                <c:pt idx="3">
                  <c:v>Week 4</c:v>
                </c:pt>
                <c:pt idx="4">
                  <c:v>Week 5</c:v>
                </c:pt>
                <c:pt idx="5">
                  <c:v>Week 6</c:v>
                </c:pt>
                <c:pt idx="6">
                  <c:v>Week 7</c:v>
                </c:pt>
              </c:strCache>
            </c:strRef>
          </c:cat>
          <c:val>
            <c:numRef>
              <c:f>'Block Review'!$Z$46:$Z$52</c:f>
              <c:numCache>
                <c:formatCode>0" kg"</c:formatCode>
                <c:ptCount val="7"/>
                <c:pt idx="0">
                  <c:v>150</c:v>
                </c:pt>
                <c:pt idx="1">
                  <c:v>160</c:v>
                </c:pt>
                <c:pt idx="2">
                  <c:v>320</c:v>
                </c:pt>
                <c:pt idx="3">
                  <c:v>165</c:v>
                </c:pt>
                <c:pt idx="4">
                  <c:v>170</c:v>
                </c:pt>
                <c:pt idx="5">
                  <c:v>0</c:v>
                </c:pt>
                <c:pt idx="6">
                  <c:v>0</c:v>
                </c:pt>
              </c:numCache>
            </c:numRef>
          </c:val>
          <c:smooth val="1"/>
        </c:ser>
        <c:ser>
          <c:idx val="1"/>
          <c:order val="1"/>
          <c:tx>
            <c:strRef>
              <c:f>'Block Review'!$AA$45</c:f>
              <c:strCache>
                <c:ptCount val="1"/>
                <c:pt idx="0">
                  <c:v>Bench</c:v>
                </c:pt>
              </c:strCache>
            </c:strRef>
          </c:tx>
          <c:spPr>
            <a:ln w="28575" cap="rnd">
              <a:solidFill>
                <a:schemeClr val="accent2">
                  <a:lumMod val="75000"/>
                </a:schemeClr>
              </a:solidFill>
              <a:round/>
            </a:ln>
            <a:effectLst/>
          </c:spPr>
          <c:marker>
            <c:symbol val="none"/>
          </c:marker>
          <c:cat>
            <c:strRef>
              <c:f>'Block Review'!$Y$46:$Y$52</c:f>
              <c:strCache>
                <c:ptCount val="7"/>
                <c:pt idx="0">
                  <c:v>Week 1</c:v>
                </c:pt>
                <c:pt idx="1">
                  <c:v>Week 2</c:v>
                </c:pt>
                <c:pt idx="2">
                  <c:v>Week 3</c:v>
                </c:pt>
                <c:pt idx="3">
                  <c:v>Week 4</c:v>
                </c:pt>
                <c:pt idx="4">
                  <c:v>Week 5</c:v>
                </c:pt>
                <c:pt idx="5">
                  <c:v>Week 6</c:v>
                </c:pt>
                <c:pt idx="6">
                  <c:v>Week 7</c:v>
                </c:pt>
              </c:strCache>
            </c:strRef>
          </c:cat>
          <c:val>
            <c:numRef>
              <c:f>'Block Review'!$AA$46:$AA$52</c:f>
              <c:numCache>
                <c:formatCode>0" kg"</c:formatCode>
                <c:ptCount val="7"/>
                <c:pt idx="0">
                  <c:v>100</c:v>
                </c:pt>
                <c:pt idx="1">
                  <c:v>110</c:v>
                </c:pt>
                <c:pt idx="2">
                  <c:v>120</c:v>
                </c:pt>
                <c:pt idx="3">
                  <c:v>115</c:v>
                </c:pt>
                <c:pt idx="4">
                  <c:v>120</c:v>
                </c:pt>
                <c:pt idx="5">
                  <c:v>0</c:v>
                </c:pt>
                <c:pt idx="6">
                  <c:v>0</c:v>
                </c:pt>
              </c:numCache>
            </c:numRef>
          </c:val>
          <c:smooth val="1"/>
        </c:ser>
        <c:ser>
          <c:idx val="2"/>
          <c:order val="2"/>
          <c:tx>
            <c:strRef>
              <c:f>'Block Review'!$AB$45</c:f>
              <c:strCache>
                <c:ptCount val="1"/>
                <c:pt idx="0">
                  <c:v>Deadlift</c:v>
                </c:pt>
              </c:strCache>
            </c:strRef>
          </c:tx>
          <c:spPr>
            <a:ln w="28575" cap="rnd">
              <a:solidFill>
                <a:schemeClr val="accent6">
                  <a:lumMod val="75000"/>
                </a:schemeClr>
              </a:solidFill>
              <a:round/>
            </a:ln>
            <a:effectLst/>
          </c:spPr>
          <c:marker>
            <c:symbol val="none"/>
          </c:marker>
          <c:cat>
            <c:strRef>
              <c:f>'Block Review'!$Y$46:$Y$52</c:f>
              <c:strCache>
                <c:ptCount val="7"/>
                <c:pt idx="0">
                  <c:v>Week 1</c:v>
                </c:pt>
                <c:pt idx="1">
                  <c:v>Week 2</c:v>
                </c:pt>
                <c:pt idx="2">
                  <c:v>Week 3</c:v>
                </c:pt>
                <c:pt idx="3">
                  <c:v>Week 4</c:v>
                </c:pt>
                <c:pt idx="4">
                  <c:v>Week 5</c:v>
                </c:pt>
                <c:pt idx="5">
                  <c:v>Week 6</c:v>
                </c:pt>
                <c:pt idx="6">
                  <c:v>Week 7</c:v>
                </c:pt>
              </c:strCache>
            </c:strRef>
          </c:cat>
          <c:val>
            <c:numRef>
              <c:f>'Block Review'!$AB$46:$AB$52</c:f>
              <c:numCache>
                <c:formatCode>0" kg"</c:formatCode>
                <c:ptCount val="7"/>
                <c:pt idx="0">
                  <c:v>200</c:v>
                </c:pt>
                <c:pt idx="1">
                  <c:v>210</c:v>
                </c:pt>
                <c:pt idx="2">
                  <c:v>220</c:v>
                </c:pt>
                <c:pt idx="3">
                  <c:v>215</c:v>
                </c:pt>
                <c:pt idx="4">
                  <c:v>220</c:v>
                </c:pt>
                <c:pt idx="5">
                  <c:v>0</c:v>
                </c:pt>
                <c:pt idx="6">
                  <c:v>0</c:v>
                </c:pt>
              </c:numCache>
            </c:numRef>
          </c:val>
          <c:smooth val="1"/>
        </c:ser>
        <c:dLbls>
          <c:showLegendKey val="0"/>
          <c:showVal val="0"/>
          <c:showCatName val="0"/>
          <c:showSerName val="0"/>
          <c:showPercent val="0"/>
          <c:showBubbleSize val="0"/>
        </c:dLbls>
        <c:smooth val="0"/>
        <c:axId val="420737744"/>
        <c:axId val="420740464"/>
      </c:lineChart>
      <c:catAx>
        <c:axId val="42073774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fr-FR"/>
          </a:p>
        </c:txPr>
        <c:crossAx val="420740464"/>
        <c:crosses val="autoZero"/>
        <c:auto val="1"/>
        <c:lblAlgn val="ctr"/>
        <c:lblOffset val="100"/>
        <c:noMultiLvlLbl val="0"/>
      </c:catAx>
      <c:valAx>
        <c:axId val="420740464"/>
        <c:scaling>
          <c:orientation val="minMax"/>
        </c:scaling>
        <c:delete val="0"/>
        <c:axPos val="l"/>
        <c:majorGridlines>
          <c:spPr>
            <a:ln w="9525" cap="flat" cmpd="sng" algn="ctr">
              <a:solidFill>
                <a:schemeClr val="accent5">
                  <a:lumMod val="40000"/>
                  <a:lumOff val="60000"/>
                </a:schemeClr>
              </a:solidFill>
              <a:round/>
            </a:ln>
            <a:effectLst/>
          </c:spPr>
        </c:majorGridlines>
        <c:numFmt formatCode="0&quot; kg&quot;"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bg1"/>
                </a:solidFill>
                <a:latin typeface="+mn-lt"/>
                <a:ea typeface="+mn-ea"/>
                <a:cs typeface="+mn-cs"/>
              </a:defRPr>
            </a:pPr>
            <a:endParaRPr lang="fr-FR"/>
          </a:p>
        </c:txPr>
        <c:crossAx val="420737744"/>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1" i="0" u="none" strike="noStrike" kern="1200" baseline="0">
              <a:solidFill>
                <a:schemeClr val="bg1"/>
              </a:solidFill>
              <a:latin typeface="+mn-lt"/>
              <a:ea typeface="+mn-ea"/>
              <a:cs typeface="+mn-cs"/>
            </a:defRPr>
          </a:pPr>
          <a:endParaRPr lang="fr-FR"/>
        </a:p>
      </c:txPr>
    </c:legend>
    <c:plotVisOnly val="1"/>
    <c:dispBlanksAs val="gap"/>
    <c:showDLblsOverMax val="0"/>
  </c:chart>
  <c:spPr>
    <a:solidFill>
      <a:schemeClr val="accent5">
        <a:lumMod val="60000"/>
        <a:lumOff val="40000"/>
      </a:schemeClr>
    </a:solidFill>
    <a:ln w="12700" cap="flat" cmpd="sng" algn="ctr">
      <a:solidFill>
        <a:schemeClr val="tx1"/>
      </a:solidFill>
      <a:round/>
    </a:ln>
    <a:effectLst/>
  </c:spPr>
  <c:txPr>
    <a:bodyPr/>
    <a:lstStyle/>
    <a:p>
      <a:pPr>
        <a:defRPr/>
      </a:pPr>
      <a:endParaRPr lang="fr-FR"/>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bg1"/>
                </a:solidFill>
                <a:latin typeface="+mn-lt"/>
                <a:ea typeface="+mn-ea"/>
                <a:cs typeface="+mn-cs"/>
              </a:defRPr>
            </a:pPr>
            <a:r>
              <a:rPr lang="fr-FR" b="1">
                <a:solidFill>
                  <a:schemeClr val="bg1"/>
                </a:solidFill>
              </a:rPr>
              <a:t>nReps </a:t>
            </a:r>
            <a:r>
              <a:rPr lang="fr-FR" b="1" baseline="0">
                <a:solidFill>
                  <a:schemeClr val="bg1"/>
                </a:solidFill>
              </a:rPr>
              <a:t>per Week</a:t>
            </a:r>
          </a:p>
        </c:rich>
      </c:tx>
      <c:layout/>
      <c:overlay val="0"/>
      <c:spPr>
        <a:noFill/>
        <a:ln>
          <a:noFill/>
        </a:ln>
        <a:effectLst/>
      </c:spPr>
      <c:txPr>
        <a:bodyPr rot="0" spcFirstLastPara="1" vertOverflow="ellipsis" vert="horz" wrap="square" anchor="ctr" anchorCtr="1"/>
        <a:lstStyle/>
        <a:p>
          <a:pPr>
            <a:defRPr sz="1400" b="1" i="0" u="none" strike="noStrike" kern="1200" spc="0" baseline="0">
              <a:solidFill>
                <a:schemeClr val="bg1"/>
              </a:solidFill>
              <a:latin typeface="+mn-lt"/>
              <a:ea typeface="+mn-ea"/>
              <a:cs typeface="+mn-cs"/>
            </a:defRPr>
          </a:pPr>
          <a:endParaRPr lang="fr-FR"/>
        </a:p>
      </c:txPr>
    </c:title>
    <c:autoTitleDeleted val="0"/>
    <c:plotArea>
      <c:layout/>
      <c:lineChart>
        <c:grouping val="standard"/>
        <c:varyColors val="0"/>
        <c:ser>
          <c:idx val="0"/>
          <c:order val="0"/>
          <c:tx>
            <c:strRef>
              <c:f>'Block Review'!$Z$57</c:f>
              <c:strCache>
                <c:ptCount val="1"/>
                <c:pt idx="0">
                  <c:v>Squat</c:v>
                </c:pt>
              </c:strCache>
            </c:strRef>
          </c:tx>
          <c:spPr>
            <a:ln w="28575" cap="rnd">
              <a:solidFill>
                <a:schemeClr val="accent5">
                  <a:lumMod val="75000"/>
                </a:schemeClr>
              </a:solidFill>
              <a:round/>
            </a:ln>
            <a:effectLst/>
          </c:spPr>
          <c:marker>
            <c:symbol val="none"/>
          </c:marker>
          <c:cat>
            <c:strRef>
              <c:f>'Block Review'!$Y$58:$Y$64</c:f>
              <c:strCache>
                <c:ptCount val="7"/>
                <c:pt idx="0">
                  <c:v>Week 1</c:v>
                </c:pt>
                <c:pt idx="1">
                  <c:v>Week 2</c:v>
                </c:pt>
                <c:pt idx="2">
                  <c:v>Week 3</c:v>
                </c:pt>
                <c:pt idx="3">
                  <c:v>Week 4</c:v>
                </c:pt>
                <c:pt idx="4">
                  <c:v>Week 5</c:v>
                </c:pt>
                <c:pt idx="5">
                  <c:v>Week 6</c:v>
                </c:pt>
                <c:pt idx="6">
                  <c:v>Week 7</c:v>
                </c:pt>
              </c:strCache>
            </c:strRef>
          </c:cat>
          <c:val>
            <c:numRef>
              <c:f>'Block Review'!$Z$58:$Z$64</c:f>
              <c:numCache>
                <c:formatCode>0" Reps"</c:formatCode>
                <c:ptCount val="7"/>
                <c:pt idx="0">
                  <c:v>1</c:v>
                </c:pt>
                <c:pt idx="1">
                  <c:v>1</c:v>
                </c:pt>
                <c:pt idx="2">
                  <c:v>2</c:v>
                </c:pt>
                <c:pt idx="3">
                  <c:v>1</c:v>
                </c:pt>
                <c:pt idx="4">
                  <c:v>1</c:v>
                </c:pt>
                <c:pt idx="5">
                  <c:v>0</c:v>
                </c:pt>
                <c:pt idx="6">
                  <c:v>0</c:v>
                </c:pt>
              </c:numCache>
            </c:numRef>
          </c:val>
          <c:smooth val="1"/>
        </c:ser>
        <c:ser>
          <c:idx val="1"/>
          <c:order val="1"/>
          <c:tx>
            <c:strRef>
              <c:f>'Block Review'!$AA$57</c:f>
              <c:strCache>
                <c:ptCount val="1"/>
                <c:pt idx="0">
                  <c:v>Bench</c:v>
                </c:pt>
              </c:strCache>
            </c:strRef>
          </c:tx>
          <c:spPr>
            <a:ln w="28575" cap="rnd">
              <a:solidFill>
                <a:schemeClr val="accent2">
                  <a:lumMod val="75000"/>
                </a:schemeClr>
              </a:solidFill>
              <a:round/>
            </a:ln>
            <a:effectLst/>
          </c:spPr>
          <c:marker>
            <c:symbol val="none"/>
          </c:marker>
          <c:cat>
            <c:strRef>
              <c:f>'Block Review'!$Y$58:$Y$64</c:f>
              <c:strCache>
                <c:ptCount val="7"/>
                <c:pt idx="0">
                  <c:v>Week 1</c:v>
                </c:pt>
                <c:pt idx="1">
                  <c:v>Week 2</c:v>
                </c:pt>
                <c:pt idx="2">
                  <c:v>Week 3</c:v>
                </c:pt>
                <c:pt idx="3">
                  <c:v>Week 4</c:v>
                </c:pt>
                <c:pt idx="4">
                  <c:v>Week 5</c:v>
                </c:pt>
                <c:pt idx="5">
                  <c:v>Week 6</c:v>
                </c:pt>
                <c:pt idx="6">
                  <c:v>Week 7</c:v>
                </c:pt>
              </c:strCache>
            </c:strRef>
          </c:cat>
          <c:val>
            <c:numRef>
              <c:f>'Block Review'!$AA$58:$AA$64</c:f>
              <c:numCache>
                <c:formatCode>0" Reps"</c:formatCode>
                <c:ptCount val="7"/>
                <c:pt idx="0">
                  <c:v>1</c:v>
                </c:pt>
                <c:pt idx="1">
                  <c:v>1</c:v>
                </c:pt>
                <c:pt idx="2">
                  <c:v>1</c:v>
                </c:pt>
                <c:pt idx="3">
                  <c:v>1</c:v>
                </c:pt>
                <c:pt idx="4">
                  <c:v>1</c:v>
                </c:pt>
                <c:pt idx="5">
                  <c:v>0</c:v>
                </c:pt>
                <c:pt idx="6">
                  <c:v>0</c:v>
                </c:pt>
              </c:numCache>
            </c:numRef>
          </c:val>
          <c:smooth val="1"/>
        </c:ser>
        <c:ser>
          <c:idx val="2"/>
          <c:order val="2"/>
          <c:tx>
            <c:strRef>
              <c:f>'Block Review'!$AB$57</c:f>
              <c:strCache>
                <c:ptCount val="1"/>
                <c:pt idx="0">
                  <c:v>Deadlift</c:v>
                </c:pt>
              </c:strCache>
            </c:strRef>
          </c:tx>
          <c:spPr>
            <a:ln w="28575" cap="rnd">
              <a:solidFill>
                <a:schemeClr val="accent6">
                  <a:lumMod val="75000"/>
                </a:schemeClr>
              </a:solidFill>
              <a:round/>
            </a:ln>
            <a:effectLst/>
          </c:spPr>
          <c:marker>
            <c:symbol val="none"/>
          </c:marker>
          <c:cat>
            <c:strRef>
              <c:f>'Block Review'!$Y$58:$Y$64</c:f>
              <c:strCache>
                <c:ptCount val="7"/>
                <c:pt idx="0">
                  <c:v>Week 1</c:v>
                </c:pt>
                <c:pt idx="1">
                  <c:v>Week 2</c:v>
                </c:pt>
                <c:pt idx="2">
                  <c:v>Week 3</c:v>
                </c:pt>
                <c:pt idx="3">
                  <c:v>Week 4</c:v>
                </c:pt>
                <c:pt idx="4">
                  <c:v>Week 5</c:v>
                </c:pt>
                <c:pt idx="5">
                  <c:v>Week 6</c:v>
                </c:pt>
                <c:pt idx="6">
                  <c:v>Week 7</c:v>
                </c:pt>
              </c:strCache>
            </c:strRef>
          </c:cat>
          <c:val>
            <c:numRef>
              <c:f>'Block Review'!$AB$58:$AB$64</c:f>
              <c:numCache>
                <c:formatCode>0" Reps"</c:formatCode>
                <c:ptCount val="7"/>
                <c:pt idx="0">
                  <c:v>1</c:v>
                </c:pt>
                <c:pt idx="1">
                  <c:v>1</c:v>
                </c:pt>
                <c:pt idx="2">
                  <c:v>1</c:v>
                </c:pt>
                <c:pt idx="3">
                  <c:v>1</c:v>
                </c:pt>
                <c:pt idx="4">
                  <c:v>1</c:v>
                </c:pt>
                <c:pt idx="5">
                  <c:v>0</c:v>
                </c:pt>
                <c:pt idx="6">
                  <c:v>0</c:v>
                </c:pt>
              </c:numCache>
            </c:numRef>
          </c:val>
          <c:smooth val="1"/>
        </c:ser>
        <c:dLbls>
          <c:showLegendKey val="0"/>
          <c:showVal val="0"/>
          <c:showCatName val="0"/>
          <c:showSerName val="0"/>
          <c:showPercent val="0"/>
          <c:showBubbleSize val="0"/>
        </c:dLbls>
        <c:smooth val="0"/>
        <c:axId val="420733936"/>
        <c:axId val="420733392"/>
      </c:lineChart>
      <c:catAx>
        <c:axId val="42073393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fr-FR"/>
          </a:p>
        </c:txPr>
        <c:crossAx val="420733392"/>
        <c:crosses val="autoZero"/>
        <c:auto val="1"/>
        <c:lblAlgn val="ctr"/>
        <c:lblOffset val="100"/>
        <c:noMultiLvlLbl val="0"/>
      </c:catAx>
      <c:valAx>
        <c:axId val="420733392"/>
        <c:scaling>
          <c:orientation val="minMax"/>
        </c:scaling>
        <c:delete val="0"/>
        <c:axPos val="l"/>
        <c:majorGridlines>
          <c:spPr>
            <a:ln w="9525" cap="flat" cmpd="sng" algn="ctr">
              <a:solidFill>
                <a:schemeClr val="accent5">
                  <a:lumMod val="40000"/>
                  <a:lumOff val="60000"/>
                </a:schemeClr>
              </a:solidFill>
              <a:round/>
            </a:ln>
            <a:effectLst/>
          </c:spPr>
        </c:majorGridlines>
        <c:numFmt formatCode="0&quot; Reps&quot;"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bg1"/>
                </a:solidFill>
                <a:latin typeface="+mn-lt"/>
                <a:ea typeface="+mn-ea"/>
                <a:cs typeface="+mn-cs"/>
              </a:defRPr>
            </a:pPr>
            <a:endParaRPr lang="fr-FR"/>
          </a:p>
        </c:txPr>
        <c:crossAx val="420733936"/>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1" i="0" u="none" strike="noStrike" kern="1200" baseline="0">
              <a:solidFill>
                <a:schemeClr val="bg1"/>
              </a:solidFill>
              <a:latin typeface="+mn-lt"/>
              <a:ea typeface="+mn-ea"/>
              <a:cs typeface="+mn-cs"/>
            </a:defRPr>
          </a:pPr>
          <a:endParaRPr lang="fr-FR"/>
        </a:p>
      </c:txPr>
    </c:legend>
    <c:plotVisOnly val="1"/>
    <c:dispBlanksAs val="gap"/>
    <c:showDLblsOverMax val="0"/>
  </c:chart>
  <c:spPr>
    <a:solidFill>
      <a:schemeClr val="accent5">
        <a:lumMod val="60000"/>
        <a:lumOff val="40000"/>
      </a:schemeClr>
    </a:solidFill>
    <a:ln w="12700" cap="flat" cmpd="sng" algn="ctr">
      <a:solidFill>
        <a:schemeClr val="tx1"/>
      </a:solidFill>
      <a:round/>
    </a:ln>
    <a:effectLst/>
  </c:spPr>
  <c:txPr>
    <a:bodyPr/>
    <a:lstStyle/>
    <a:p>
      <a:pPr>
        <a:defRPr/>
      </a:pPr>
      <a:endParaRPr lang="fr-FR"/>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bg1"/>
                </a:solidFill>
                <a:latin typeface="+mn-lt"/>
                <a:ea typeface="+mn-ea"/>
                <a:cs typeface="+mn-cs"/>
              </a:defRPr>
            </a:pPr>
            <a:r>
              <a:rPr lang="fr-FR" b="1">
                <a:solidFill>
                  <a:schemeClr val="bg1"/>
                </a:solidFill>
              </a:rPr>
              <a:t>Bodyweight</a:t>
            </a:r>
            <a:r>
              <a:rPr lang="fr-FR" b="1" baseline="0">
                <a:solidFill>
                  <a:schemeClr val="bg1"/>
                </a:solidFill>
              </a:rPr>
              <a:t> per Week</a:t>
            </a:r>
          </a:p>
        </c:rich>
      </c:tx>
      <c:layout/>
      <c:overlay val="0"/>
      <c:spPr>
        <a:noFill/>
        <a:ln>
          <a:noFill/>
        </a:ln>
        <a:effectLst/>
      </c:spPr>
      <c:txPr>
        <a:bodyPr rot="0" spcFirstLastPara="1" vertOverflow="ellipsis" vert="horz" wrap="square" anchor="ctr" anchorCtr="1"/>
        <a:lstStyle/>
        <a:p>
          <a:pPr>
            <a:defRPr sz="1400" b="1" i="0" u="none" strike="noStrike" kern="1200" spc="0" baseline="0">
              <a:solidFill>
                <a:schemeClr val="bg1"/>
              </a:solidFill>
              <a:latin typeface="+mn-lt"/>
              <a:ea typeface="+mn-ea"/>
              <a:cs typeface="+mn-cs"/>
            </a:defRPr>
          </a:pPr>
          <a:endParaRPr lang="fr-FR"/>
        </a:p>
      </c:txPr>
    </c:title>
    <c:autoTitleDeleted val="0"/>
    <c:plotArea>
      <c:layout/>
      <c:lineChart>
        <c:grouping val="standard"/>
        <c:varyColors val="0"/>
        <c:ser>
          <c:idx val="0"/>
          <c:order val="0"/>
          <c:spPr>
            <a:ln w="28575" cap="rnd">
              <a:solidFill>
                <a:schemeClr val="accent5">
                  <a:lumMod val="50000"/>
                </a:schemeClr>
              </a:solidFill>
              <a:round/>
            </a:ln>
            <a:effectLst/>
          </c:spPr>
          <c:marker>
            <c:symbol val="none"/>
          </c:marker>
          <c:cat>
            <c:strRef>
              <c:f>'Block Review'!$Z$74:$Z$80</c:f>
              <c:strCache>
                <c:ptCount val="7"/>
                <c:pt idx="0">
                  <c:v>Week 1</c:v>
                </c:pt>
                <c:pt idx="1">
                  <c:v>Week 2</c:v>
                </c:pt>
                <c:pt idx="2">
                  <c:v>Week 3</c:v>
                </c:pt>
                <c:pt idx="3">
                  <c:v>Week 4</c:v>
                </c:pt>
                <c:pt idx="4">
                  <c:v>Week 5</c:v>
                </c:pt>
                <c:pt idx="5">
                  <c:v>Week 6</c:v>
                </c:pt>
                <c:pt idx="6">
                  <c:v>Week 7</c:v>
                </c:pt>
              </c:strCache>
            </c:strRef>
          </c:cat>
          <c:val>
            <c:numRef>
              <c:f>'Block Review'!$AA$74:$AA$80</c:f>
              <c:numCache>
                <c:formatCode>0.0" kg"</c:formatCode>
                <c:ptCount val="7"/>
                <c:pt idx="0">
                  <c:v>0</c:v>
                </c:pt>
                <c:pt idx="1">
                  <c:v>0</c:v>
                </c:pt>
                <c:pt idx="2">
                  <c:v>0</c:v>
                </c:pt>
                <c:pt idx="3">
                  <c:v>0</c:v>
                </c:pt>
                <c:pt idx="4" formatCode="General">
                  <c:v>0</c:v>
                </c:pt>
                <c:pt idx="5" formatCode="General">
                  <c:v>0</c:v>
                </c:pt>
                <c:pt idx="6" formatCode="General">
                  <c:v>0</c:v>
                </c:pt>
              </c:numCache>
            </c:numRef>
          </c:val>
          <c:smooth val="1"/>
        </c:ser>
        <c:dLbls>
          <c:showLegendKey val="0"/>
          <c:showVal val="0"/>
          <c:showCatName val="0"/>
          <c:showSerName val="0"/>
          <c:showPercent val="0"/>
          <c:showBubbleSize val="0"/>
        </c:dLbls>
        <c:smooth val="0"/>
        <c:axId val="420735024"/>
        <c:axId val="420738288"/>
      </c:lineChart>
      <c:catAx>
        <c:axId val="42073502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bg1"/>
                </a:solidFill>
                <a:latin typeface="+mn-lt"/>
                <a:ea typeface="+mn-ea"/>
                <a:cs typeface="+mn-cs"/>
              </a:defRPr>
            </a:pPr>
            <a:endParaRPr lang="fr-FR"/>
          </a:p>
        </c:txPr>
        <c:crossAx val="420738288"/>
        <c:crosses val="autoZero"/>
        <c:auto val="1"/>
        <c:lblAlgn val="ctr"/>
        <c:lblOffset val="100"/>
        <c:noMultiLvlLbl val="0"/>
      </c:catAx>
      <c:valAx>
        <c:axId val="420738288"/>
        <c:scaling>
          <c:orientation val="minMax"/>
        </c:scaling>
        <c:delete val="0"/>
        <c:axPos val="l"/>
        <c:majorGridlines>
          <c:spPr>
            <a:ln w="9525" cap="flat" cmpd="sng" algn="ctr">
              <a:solidFill>
                <a:schemeClr val="accent5">
                  <a:lumMod val="40000"/>
                  <a:lumOff val="60000"/>
                </a:schemeClr>
              </a:solidFill>
              <a:round/>
            </a:ln>
            <a:effectLst/>
          </c:spPr>
        </c:majorGridlines>
        <c:numFmt formatCode="0.0&quot; kg&quot;"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bg1"/>
                </a:solidFill>
                <a:latin typeface="+mn-lt"/>
                <a:ea typeface="+mn-ea"/>
                <a:cs typeface="+mn-cs"/>
              </a:defRPr>
            </a:pPr>
            <a:endParaRPr lang="fr-FR"/>
          </a:p>
        </c:txPr>
        <c:crossAx val="420735024"/>
        <c:crosses val="autoZero"/>
        <c:crossBetween val="between"/>
      </c:valAx>
      <c:spPr>
        <a:noFill/>
        <a:ln>
          <a:noFill/>
        </a:ln>
        <a:effectLst/>
      </c:spPr>
    </c:plotArea>
    <c:plotVisOnly val="1"/>
    <c:dispBlanksAs val="gap"/>
    <c:showDLblsOverMax val="0"/>
  </c:chart>
  <c:spPr>
    <a:solidFill>
      <a:schemeClr val="accent5">
        <a:lumMod val="60000"/>
        <a:lumOff val="40000"/>
      </a:schemeClr>
    </a:solidFill>
    <a:ln w="12700" cap="flat" cmpd="sng" algn="ctr">
      <a:solidFill>
        <a:schemeClr val="tx1"/>
      </a:solidFill>
      <a:round/>
    </a:ln>
    <a:effectLst/>
  </c:spPr>
  <c:txPr>
    <a:bodyPr/>
    <a:lstStyle/>
    <a:p>
      <a:pPr>
        <a:defRPr/>
      </a:pPr>
      <a:endParaRPr lang="fr-FR"/>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5.1508867048553238E-2"/>
          <c:y val="2.7572889985137398E-2"/>
          <c:w val="0.93170281178356351"/>
          <c:h val="0.88107034436960441"/>
        </c:manualLayout>
      </c:layout>
      <c:barChart>
        <c:barDir val="col"/>
        <c:grouping val="clustered"/>
        <c:varyColors val="0"/>
        <c:ser>
          <c:idx val="0"/>
          <c:order val="0"/>
          <c:spPr>
            <a:solidFill>
              <a:schemeClr val="accent1"/>
            </a:solidFill>
            <a:ln>
              <a:noFill/>
            </a:ln>
            <a:effectLst>
              <a:softEdge rad="0"/>
            </a:effectLst>
          </c:spPr>
          <c:invertIfNegative val="0"/>
          <c:cat>
            <c:strRef>
              <c:f>'Block Review'!$AB$9:$AH$9</c:f>
              <c:strCache>
                <c:ptCount val="7"/>
                <c:pt idx="0">
                  <c:v>Week 1</c:v>
                </c:pt>
                <c:pt idx="1">
                  <c:v>Week 2</c:v>
                </c:pt>
                <c:pt idx="2">
                  <c:v>Week 3</c:v>
                </c:pt>
                <c:pt idx="3">
                  <c:v>Week 4</c:v>
                </c:pt>
                <c:pt idx="4">
                  <c:v>Week 5</c:v>
                </c:pt>
                <c:pt idx="5">
                  <c:v>Week 6</c:v>
                </c:pt>
                <c:pt idx="6">
                  <c:v>Week 7</c:v>
                </c:pt>
              </c:strCache>
            </c:strRef>
          </c:cat>
          <c:val>
            <c:numRef>
              <c:f>'Block Review'!$AB$15:$AH$15</c:f>
              <c:numCache>
                <c:formatCode>0%</c:formatCode>
                <c:ptCount val="7"/>
                <c:pt idx="0">
                  <c:v>0</c:v>
                </c:pt>
                <c:pt idx="1">
                  <c:v>0</c:v>
                </c:pt>
                <c:pt idx="2">
                  <c:v>0</c:v>
                </c:pt>
                <c:pt idx="3">
                  <c:v>0</c:v>
                </c:pt>
                <c:pt idx="4">
                  <c:v>0</c:v>
                </c:pt>
                <c:pt idx="5">
                  <c:v>0</c:v>
                </c:pt>
                <c:pt idx="6">
                  <c:v>0</c:v>
                </c:pt>
              </c:numCache>
            </c:numRef>
          </c:val>
        </c:ser>
        <c:ser>
          <c:idx val="1"/>
          <c:order val="1"/>
          <c:tx>
            <c:v>Série 2</c:v>
          </c:tx>
          <c:spPr>
            <a:solidFill>
              <a:schemeClr val="accent2"/>
            </a:solidFill>
            <a:ln w="25400">
              <a:noFill/>
            </a:ln>
            <a:effectLst/>
          </c:spPr>
          <c:invertIfNegative val="0"/>
          <c:val>
            <c:numRef>
              <c:f>'Block Review'!$AB$17:$AH$17</c:f>
              <c:numCache>
                <c:formatCode>0%</c:formatCode>
                <c:ptCount val="7"/>
                <c:pt idx="0">
                  <c:v>0</c:v>
                </c:pt>
                <c:pt idx="1">
                  <c:v>0</c:v>
                </c:pt>
                <c:pt idx="2">
                  <c:v>0</c:v>
                </c:pt>
                <c:pt idx="3">
                  <c:v>0</c:v>
                </c:pt>
                <c:pt idx="4">
                  <c:v>0</c:v>
                </c:pt>
                <c:pt idx="5">
                  <c:v>0</c:v>
                </c:pt>
                <c:pt idx="6">
                  <c:v>0</c:v>
                </c:pt>
              </c:numCache>
            </c:numRef>
          </c:val>
        </c:ser>
        <c:dLbls>
          <c:showLegendKey val="0"/>
          <c:showVal val="0"/>
          <c:showCatName val="0"/>
          <c:showSerName val="0"/>
          <c:showPercent val="0"/>
          <c:showBubbleSize val="0"/>
        </c:dLbls>
        <c:gapWidth val="150"/>
        <c:axId val="420739376"/>
        <c:axId val="420731760"/>
      </c:barChart>
      <c:catAx>
        <c:axId val="420739376"/>
        <c:scaling>
          <c:orientation val="minMax"/>
        </c:scaling>
        <c:delete val="0"/>
        <c:axPos val="b"/>
        <c:numFmt formatCode="General" sourceLinked="1"/>
        <c:majorTickMark val="out"/>
        <c:minorTickMark val="none"/>
        <c:tickLblPos val="nextTo"/>
        <c:spPr>
          <a:solidFill>
            <a:schemeClr val="accent5">
              <a:lumMod val="60000"/>
              <a:lumOff val="40000"/>
            </a:schemeClr>
          </a:solidFill>
          <a:ln w="9525" cap="flat" cmpd="sng" algn="ctr">
            <a:noFill/>
            <a:round/>
          </a:ln>
          <a:effectLst/>
        </c:spPr>
        <c:txPr>
          <a:bodyPr rot="-60000000" spcFirstLastPara="1" vertOverflow="ellipsis" vert="horz" wrap="square" anchor="ctr" anchorCtr="1"/>
          <a:lstStyle/>
          <a:p>
            <a:pPr>
              <a:defRPr sz="900" b="1" i="0" u="none" strike="noStrike" kern="1200" baseline="0">
                <a:solidFill>
                  <a:schemeClr val="bg1"/>
                </a:solidFill>
                <a:latin typeface="+mn-lt"/>
                <a:ea typeface="+mn-ea"/>
                <a:cs typeface="+mn-cs"/>
              </a:defRPr>
            </a:pPr>
            <a:endParaRPr lang="fr-FR"/>
          </a:p>
        </c:txPr>
        <c:crossAx val="420731760"/>
        <c:crosses val="autoZero"/>
        <c:auto val="1"/>
        <c:lblAlgn val="ctr"/>
        <c:lblOffset val="100"/>
        <c:noMultiLvlLbl val="0"/>
      </c:catAx>
      <c:valAx>
        <c:axId val="420731760"/>
        <c:scaling>
          <c:orientation val="minMax"/>
        </c:scaling>
        <c:delete val="0"/>
        <c:axPos val="l"/>
        <c:majorGridlines>
          <c:spPr>
            <a:ln w="9525" cap="flat" cmpd="sng" algn="ctr">
              <a:solidFill>
                <a:schemeClr val="bg1"/>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1" i="0" u="none" strike="noStrike" kern="1200" baseline="0">
                <a:solidFill>
                  <a:schemeClr val="bg1"/>
                </a:solidFill>
                <a:latin typeface="+mn-lt"/>
                <a:ea typeface="+mn-ea"/>
                <a:cs typeface="+mn-cs"/>
              </a:defRPr>
            </a:pPr>
            <a:endParaRPr lang="fr-FR"/>
          </a:p>
        </c:txPr>
        <c:crossAx val="420739376"/>
        <c:crosses val="autoZero"/>
        <c:crossBetween val="between"/>
      </c:valAx>
      <c:spPr>
        <a:solidFill>
          <a:schemeClr val="accent5">
            <a:lumMod val="60000"/>
            <a:lumOff val="40000"/>
          </a:schemeClr>
        </a:solidFill>
        <a:ln>
          <a:noFill/>
        </a:ln>
        <a:effectLst/>
      </c:spPr>
    </c:plotArea>
    <c:plotVisOnly val="1"/>
    <c:dispBlanksAs val="zero"/>
    <c:showDLblsOverMax val="0"/>
  </c:chart>
  <c:spPr>
    <a:solidFill>
      <a:schemeClr val="accent5">
        <a:lumMod val="60000"/>
        <a:lumOff val="40000"/>
      </a:schemeClr>
    </a:solidFill>
    <a:ln w="9525" cap="flat" cmpd="sng" algn="ctr">
      <a:noFill/>
      <a:round/>
    </a:ln>
    <a:effectLst/>
  </c:spPr>
  <c:txPr>
    <a:bodyPr/>
    <a:lstStyle/>
    <a:p>
      <a:pPr>
        <a:defRPr/>
      </a:pPr>
      <a:endParaRPr lang="fr-FR"/>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bg1"/>
                </a:solidFill>
                <a:latin typeface="+mn-lt"/>
                <a:ea typeface="+mn-ea"/>
                <a:cs typeface="+mn-cs"/>
              </a:defRPr>
            </a:pPr>
            <a:r>
              <a:rPr lang="fr-FR" b="1">
                <a:solidFill>
                  <a:schemeClr val="bg1"/>
                </a:solidFill>
              </a:rPr>
              <a:t>e1RM Comp Squat</a:t>
            </a:r>
          </a:p>
        </c:rich>
      </c:tx>
      <c:layout/>
      <c:overlay val="0"/>
      <c:spPr>
        <a:noFill/>
        <a:ln>
          <a:noFill/>
        </a:ln>
        <a:effectLst/>
      </c:spPr>
      <c:txPr>
        <a:bodyPr rot="0" spcFirstLastPara="1" vertOverflow="ellipsis" vert="horz" wrap="square" anchor="ctr" anchorCtr="1"/>
        <a:lstStyle/>
        <a:p>
          <a:pPr>
            <a:defRPr sz="1400" b="1" i="0" u="none" strike="noStrike" kern="1200" spc="0" baseline="0">
              <a:solidFill>
                <a:schemeClr val="bg1"/>
              </a:solidFill>
              <a:latin typeface="+mn-lt"/>
              <a:ea typeface="+mn-ea"/>
              <a:cs typeface="+mn-cs"/>
            </a:defRPr>
          </a:pPr>
          <a:endParaRPr lang="fr-FR"/>
        </a:p>
      </c:txPr>
    </c:title>
    <c:autoTitleDeleted val="0"/>
    <c:plotArea>
      <c:layout/>
      <c:lineChart>
        <c:grouping val="standard"/>
        <c:varyColors val="0"/>
        <c:ser>
          <c:idx val="0"/>
          <c:order val="0"/>
          <c:spPr>
            <a:ln w="28575" cap="rnd">
              <a:solidFill>
                <a:schemeClr val="accent5">
                  <a:lumMod val="75000"/>
                </a:schemeClr>
              </a:solidFill>
              <a:round/>
            </a:ln>
            <a:effectLst/>
          </c:spPr>
          <c:marker>
            <c:symbol val="none"/>
          </c:marker>
          <c:cat>
            <c:strRef>
              <c:f>'Block Review'!$Y$23:$Y$29</c:f>
              <c:strCache>
                <c:ptCount val="7"/>
                <c:pt idx="0">
                  <c:v>Week 1</c:v>
                </c:pt>
                <c:pt idx="1">
                  <c:v>Week 2</c:v>
                </c:pt>
                <c:pt idx="2">
                  <c:v>Week 3</c:v>
                </c:pt>
                <c:pt idx="3">
                  <c:v>Week 4</c:v>
                </c:pt>
                <c:pt idx="4">
                  <c:v>Week 5</c:v>
                </c:pt>
                <c:pt idx="5">
                  <c:v>Week 6</c:v>
                </c:pt>
                <c:pt idx="6">
                  <c:v>Week 7</c:v>
                </c:pt>
              </c:strCache>
            </c:strRef>
          </c:cat>
          <c:val>
            <c:numRef>
              <c:f>'Block Review'!$Z$23:$Z$29</c:f>
              <c:numCache>
                <c:formatCode>0" kg"</c:formatCode>
                <c:ptCount val="7"/>
                <c:pt idx="0">
                  <c:v>209</c:v>
                </c:pt>
                <c:pt idx="1">
                  <c:v>223</c:v>
                </c:pt>
                <c:pt idx="2">
                  <c:v>237</c:v>
                </c:pt>
                <c:pt idx="3">
                  <c:v>230</c:v>
                </c:pt>
                <c:pt idx="4">
                  <c:v>237</c:v>
                </c:pt>
                <c:pt idx="5">
                  <c:v>0</c:v>
                </c:pt>
                <c:pt idx="6">
                  <c:v>0</c:v>
                </c:pt>
              </c:numCache>
            </c:numRef>
          </c:val>
          <c:smooth val="1"/>
        </c:ser>
        <c:dLbls>
          <c:showLegendKey val="0"/>
          <c:showVal val="0"/>
          <c:showCatName val="0"/>
          <c:showSerName val="0"/>
          <c:showPercent val="0"/>
          <c:showBubbleSize val="0"/>
        </c:dLbls>
        <c:smooth val="0"/>
        <c:axId val="420739920"/>
        <c:axId val="420741008"/>
      </c:lineChart>
      <c:catAx>
        <c:axId val="42073992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bg1"/>
                </a:solidFill>
                <a:latin typeface="+mn-lt"/>
                <a:ea typeface="+mn-ea"/>
                <a:cs typeface="+mn-cs"/>
              </a:defRPr>
            </a:pPr>
            <a:endParaRPr lang="fr-FR"/>
          </a:p>
        </c:txPr>
        <c:crossAx val="420741008"/>
        <c:crosses val="autoZero"/>
        <c:auto val="1"/>
        <c:lblAlgn val="ctr"/>
        <c:lblOffset val="100"/>
        <c:noMultiLvlLbl val="0"/>
      </c:catAx>
      <c:valAx>
        <c:axId val="420741008"/>
        <c:scaling>
          <c:orientation val="minMax"/>
        </c:scaling>
        <c:delete val="0"/>
        <c:axPos val="l"/>
        <c:majorGridlines>
          <c:spPr>
            <a:ln w="9525" cap="flat" cmpd="sng" algn="ctr">
              <a:solidFill>
                <a:schemeClr val="accent5">
                  <a:lumMod val="40000"/>
                  <a:lumOff val="60000"/>
                </a:schemeClr>
              </a:solidFill>
              <a:round/>
            </a:ln>
            <a:effectLst/>
          </c:spPr>
        </c:majorGridlines>
        <c:numFmt formatCode="0&quot; kg&quot;"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bg1"/>
                </a:solidFill>
                <a:latin typeface="+mn-lt"/>
                <a:ea typeface="+mn-ea"/>
                <a:cs typeface="+mn-cs"/>
              </a:defRPr>
            </a:pPr>
            <a:endParaRPr lang="fr-FR"/>
          </a:p>
        </c:txPr>
        <c:crossAx val="420739920"/>
        <c:crosses val="autoZero"/>
        <c:crossBetween val="between"/>
      </c:valAx>
      <c:spPr>
        <a:solidFill>
          <a:schemeClr val="accent5">
            <a:lumMod val="60000"/>
            <a:lumOff val="40000"/>
          </a:schemeClr>
        </a:solidFill>
        <a:ln>
          <a:solidFill>
            <a:schemeClr val="accent5">
              <a:lumMod val="60000"/>
              <a:lumOff val="40000"/>
            </a:schemeClr>
          </a:solidFill>
        </a:ln>
        <a:effectLst/>
      </c:spPr>
    </c:plotArea>
    <c:plotVisOnly val="1"/>
    <c:dispBlanksAs val="gap"/>
    <c:showDLblsOverMax val="0"/>
  </c:chart>
  <c:spPr>
    <a:solidFill>
      <a:schemeClr val="accent5">
        <a:lumMod val="60000"/>
        <a:lumOff val="40000"/>
      </a:schemeClr>
    </a:solidFill>
    <a:ln w="12700" cap="flat" cmpd="sng" algn="ctr">
      <a:solidFill>
        <a:schemeClr val="tx1"/>
      </a:solidFill>
      <a:round/>
    </a:ln>
    <a:effectLst/>
  </c:spPr>
  <c:txPr>
    <a:bodyPr/>
    <a:lstStyle/>
    <a:p>
      <a:pPr>
        <a:defRPr/>
      </a:pPr>
      <a:endParaRPr lang="fr-FR"/>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bg1"/>
                </a:solidFill>
                <a:latin typeface="+mn-lt"/>
                <a:ea typeface="+mn-ea"/>
                <a:cs typeface="+mn-cs"/>
              </a:defRPr>
            </a:pPr>
            <a:r>
              <a:rPr lang="fr-FR" b="1">
                <a:solidFill>
                  <a:schemeClr val="bg1"/>
                </a:solidFill>
              </a:rPr>
              <a:t>e1RM Comp Bench</a:t>
            </a:r>
          </a:p>
        </c:rich>
      </c:tx>
      <c:layout/>
      <c:overlay val="0"/>
      <c:spPr>
        <a:noFill/>
        <a:ln>
          <a:noFill/>
        </a:ln>
        <a:effectLst/>
      </c:spPr>
      <c:txPr>
        <a:bodyPr rot="0" spcFirstLastPara="1" vertOverflow="ellipsis" vert="horz" wrap="square" anchor="ctr" anchorCtr="1"/>
        <a:lstStyle/>
        <a:p>
          <a:pPr>
            <a:defRPr sz="1400" b="1" i="0" u="none" strike="noStrike" kern="1200" spc="0" baseline="0">
              <a:solidFill>
                <a:schemeClr val="bg1"/>
              </a:solidFill>
              <a:latin typeface="+mn-lt"/>
              <a:ea typeface="+mn-ea"/>
              <a:cs typeface="+mn-cs"/>
            </a:defRPr>
          </a:pPr>
          <a:endParaRPr lang="fr-FR"/>
        </a:p>
      </c:txPr>
    </c:title>
    <c:autoTitleDeleted val="0"/>
    <c:plotArea>
      <c:layout/>
      <c:lineChart>
        <c:grouping val="standard"/>
        <c:varyColors val="0"/>
        <c:ser>
          <c:idx val="0"/>
          <c:order val="0"/>
          <c:spPr>
            <a:ln w="28575" cap="rnd">
              <a:solidFill>
                <a:schemeClr val="accent2">
                  <a:lumMod val="75000"/>
                </a:schemeClr>
              </a:solidFill>
              <a:round/>
            </a:ln>
            <a:effectLst/>
          </c:spPr>
          <c:marker>
            <c:symbol val="none"/>
          </c:marker>
          <c:cat>
            <c:strRef>
              <c:f>'Block Review'!$Y$23:$Y$29</c:f>
              <c:strCache>
                <c:ptCount val="7"/>
                <c:pt idx="0">
                  <c:v>Week 1</c:v>
                </c:pt>
                <c:pt idx="1">
                  <c:v>Week 2</c:v>
                </c:pt>
                <c:pt idx="2">
                  <c:v>Week 3</c:v>
                </c:pt>
                <c:pt idx="3">
                  <c:v>Week 4</c:v>
                </c:pt>
                <c:pt idx="4">
                  <c:v>Week 5</c:v>
                </c:pt>
                <c:pt idx="5">
                  <c:v>Week 6</c:v>
                </c:pt>
                <c:pt idx="6">
                  <c:v>Week 7</c:v>
                </c:pt>
              </c:strCache>
            </c:strRef>
          </c:cat>
          <c:val>
            <c:numRef>
              <c:f>'Block Review'!$AA$23:$AA$29</c:f>
              <c:numCache>
                <c:formatCode>0" kg"</c:formatCode>
                <c:ptCount val="7"/>
                <c:pt idx="0">
                  <c:v>140</c:v>
                </c:pt>
                <c:pt idx="1">
                  <c:v>154</c:v>
                </c:pt>
                <c:pt idx="2">
                  <c:v>168</c:v>
                </c:pt>
                <c:pt idx="3">
                  <c:v>161</c:v>
                </c:pt>
                <c:pt idx="4">
                  <c:v>168</c:v>
                </c:pt>
                <c:pt idx="5">
                  <c:v>0</c:v>
                </c:pt>
                <c:pt idx="6">
                  <c:v>0</c:v>
                </c:pt>
              </c:numCache>
            </c:numRef>
          </c:val>
          <c:smooth val="1"/>
        </c:ser>
        <c:dLbls>
          <c:showLegendKey val="0"/>
          <c:showVal val="0"/>
          <c:showCatName val="0"/>
          <c:showSerName val="0"/>
          <c:showPercent val="0"/>
          <c:showBubbleSize val="0"/>
        </c:dLbls>
        <c:smooth val="0"/>
        <c:axId val="420741552"/>
        <c:axId val="420742640"/>
      </c:lineChart>
      <c:catAx>
        <c:axId val="42074155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bg1"/>
                </a:solidFill>
                <a:latin typeface="+mn-lt"/>
                <a:ea typeface="+mn-ea"/>
                <a:cs typeface="+mn-cs"/>
              </a:defRPr>
            </a:pPr>
            <a:endParaRPr lang="fr-FR"/>
          </a:p>
        </c:txPr>
        <c:crossAx val="420742640"/>
        <c:crosses val="autoZero"/>
        <c:auto val="1"/>
        <c:lblAlgn val="ctr"/>
        <c:lblOffset val="100"/>
        <c:noMultiLvlLbl val="0"/>
      </c:catAx>
      <c:valAx>
        <c:axId val="420742640"/>
        <c:scaling>
          <c:orientation val="minMax"/>
        </c:scaling>
        <c:delete val="0"/>
        <c:axPos val="l"/>
        <c:majorGridlines>
          <c:spPr>
            <a:ln w="9525" cap="flat" cmpd="sng" algn="ctr">
              <a:solidFill>
                <a:schemeClr val="accent5">
                  <a:lumMod val="40000"/>
                  <a:lumOff val="60000"/>
                </a:schemeClr>
              </a:solidFill>
              <a:round/>
            </a:ln>
            <a:effectLst/>
          </c:spPr>
        </c:majorGridlines>
        <c:numFmt formatCode="0&quot; kg&quot;"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bg1"/>
                </a:solidFill>
                <a:latin typeface="+mn-lt"/>
                <a:ea typeface="+mn-ea"/>
                <a:cs typeface="+mn-cs"/>
              </a:defRPr>
            </a:pPr>
            <a:endParaRPr lang="fr-FR"/>
          </a:p>
        </c:txPr>
        <c:crossAx val="420741552"/>
        <c:crosses val="autoZero"/>
        <c:crossBetween val="between"/>
      </c:valAx>
      <c:spPr>
        <a:solidFill>
          <a:schemeClr val="accent5">
            <a:lumMod val="60000"/>
            <a:lumOff val="40000"/>
          </a:schemeClr>
        </a:solidFill>
        <a:ln>
          <a:solidFill>
            <a:schemeClr val="accent5">
              <a:lumMod val="60000"/>
              <a:lumOff val="40000"/>
            </a:schemeClr>
          </a:solidFill>
        </a:ln>
        <a:effectLst/>
      </c:spPr>
    </c:plotArea>
    <c:plotVisOnly val="1"/>
    <c:dispBlanksAs val="gap"/>
    <c:showDLblsOverMax val="0"/>
  </c:chart>
  <c:spPr>
    <a:solidFill>
      <a:schemeClr val="accent5">
        <a:lumMod val="60000"/>
        <a:lumOff val="40000"/>
      </a:schemeClr>
    </a:solidFill>
    <a:ln w="12700" cap="flat" cmpd="sng" algn="ctr">
      <a:solidFill>
        <a:schemeClr val="tx1"/>
      </a:solidFill>
      <a:round/>
    </a:ln>
    <a:effectLst/>
  </c:spPr>
  <c:txPr>
    <a:bodyPr/>
    <a:lstStyle/>
    <a:p>
      <a:pPr>
        <a:defRPr/>
      </a:pPr>
      <a:endParaRPr lang="fr-FR"/>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bg1"/>
                </a:solidFill>
                <a:latin typeface="+mn-lt"/>
                <a:ea typeface="+mn-ea"/>
                <a:cs typeface="+mn-cs"/>
              </a:defRPr>
            </a:pPr>
            <a:r>
              <a:rPr lang="fr-FR" b="1">
                <a:solidFill>
                  <a:schemeClr val="bg1"/>
                </a:solidFill>
              </a:rPr>
              <a:t>e1RM Comp Deadlift</a:t>
            </a:r>
          </a:p>
        </c:rich>
      </c:tx>
      <c:layout/>
      <c:overlay val="0"/>
      <c:spPr>
        <a:noFill/>
        <a:ln>
          <a:noFill/>
        </a:ln>
        <a:effectLst/>
      </c:spPr>
      <c:txPr>
        <a:bodyPr rot="0" spcFirstLastPara="1" vertOverflow="ellipsis" vert="horz" wrap="square" anchor="ctr" anchorCtr="1"/>
        <a:lstStyle/>
        <a:p>
          <a:pPr>
            <a:defRPr sz="1400" b="1" i="0" u="none" strike="noStrike" kern="1200" spc="0" baseline="0">
              <a:solidFill>
                <a:schemeClr val="bg1"/>
              </a:solidFill>
              <a:latin typeface="+mn-lt"/>
              <a:ea typeface="+mn-ea"/>
              <a:cs typeface="+mn-cs"/>
            </a:defRPr>
          </a:pPr>
          <a:endParaRPr lang="fr-FR"/>
        </a:p>
      </c:txPr>
    </c:title>
    <c:autoTitleDeleted val="0"/>
    <c:plotArea>
      <c:layout/>
      <c:lineChart>
        <c:grouping val="standard"/>
        <c:varyColors val="0"/>
        <c:ser>
          <c:idx val="0"/>
          <c:order val="0"/>
          <c:spPr>
            <a:ln w="28575" cap="rnd">
              <a:solidFill>
                <a:schemeClr val="accent6">
                  <a:lumMod val="75000"/>
                </a:schemeClr>
              </a:solidFill>
              <a:round/>
            </a:ln>
            <a:effectLst/>
          </c:spPr>
          <c:marker>
            <c:symbol val="none"/>
          </c:marker>
          <c:cat>
            <c:strRef>
              <c:f>'Block Review'!$Y$23:$Y$29</c:f>
              <c:strCache>
                <c:ptCount val="7"/>
                <c:pt idx="0">
                  <c:v>Week 1</c:v>
                </c:pt>
                <c:pt idx="1">
                  <c:v>Week 2</c:v>
                </c:pt>
                <c:pt idx="2">
                  <c:v>Week 3</c:v>
                </c:pt>
                <c:pt idx="3">
                  <c:v>Week 4</c:v>
                </c:pt>
                <c:pt idx="4">
                  <c:v>Week 5</c:v>
                </c:pt>
                <c:pt idx="5">
                  <c:v>Week 6</c:v>
                </c:pt>
                <c:pt idx="6">
                  <c:v>Week 7</c:v>
                </c:pt>
              </c:strCache>
            </c:strRef>
          </c:cat>
          <c:val>
            <c:numRef>
              <c:f>'Block Review'!$AB$23:$AB$29</c:f>
              <c:numCache>
                <c:formatCode>0" kg"</c:formatCode>
                <c:ptCount val="7"/>
                <c:pt idx="0">
                  <c:v>279</c:v>
                </c:pt>
                <c:pt idx="1">
                  <c:v>293</c:v>
                </c:pt>
                <c:pt idx="2">
                  <c:v>307</c:v>
                </c:pt>
                <c:pt idx="3">
                  <c:v>300</c:v>
                </c:pt>
                <c:pt idx="4">
                  <c:v>307</c:v>
                </c:pt>
                <c:pt idx="5">
                  <c:v>0</c:v>
                </c:pt>
                <c:pt idx="6">
                  <c:v>0</c:v>
                </c:pt>
              </c:numCache>
            </c:numRef>
          </c:val>
          <c:smooth val="1"/>
        </c:ser>
        <c:dLbls>
          <c:showLegendKey val="0"/>
          <c:showVal val="0"/>
          <c:showCatName val="0"/>
          <c:showSerName val="0"/>
          <c:showPercent val="0"/>
          <c:showBubbleSize val="0"/>
        </c:dLbls>
        <c:smooth val="0"/>
        <c:axId val="420744272"/>
        <c:axId val="420652352"/>
      </c:lineChart>
      <c:catAx>
        <c:axId val="42074427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bg1"/>
                </a:solidFill>
                <a:latin typeface="+mn-lt"/>
                <a:ea typeface="+mn-ea"/>
                <a:cs typeface="+mn-cs"/>
              </a:defRPr>
            </a:pPr>
            <a:endParaRPr lang="fr-FR"/>
          </a:p>
        </c:txPr>
        <c:crossAx val="420652352"/>
        <c:crosses val="autoZero"/>
        <c:auto val="1"/>
        <c:lblAlgn val="ctr"/>
        <c:lblOffset val="100"/>
        <c:noMultiLvlLbl val="0"/>
      </c:catAx>
      <c:valAx>
        <c:axId val="420652352"/>
        <c:scaling>
          <c:orientation val="minMax"/>
        </c:scaling>
        <c:delete val="0"/>
        <c:axPos val="l"/>
        <c:majorGridlines>
          <c:spPr>
            <a:ln w="9525" cap="flat" cmpd="sng" algn="ctr">
              <a:solidFill>
                <a:schemeClr val="accent5">
                  <a:lumMod val="40000"/>
                  <a:lumOff val="60000"/>
                </a:schemeClr>
              </a:solidFill>
              <a:round/>
            </a:ln>
            <a:effectLst/>
          </c:spPr>
        </c:majorGridlines>
        <c:numFmt formatCode="0&quot; kg&quot;"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bg1"/>
                </a:solidFill>
                <a:latin typeface="+mn-lt"/>
                <a:ea typeface="+mn-ea"/>
                <a:cs typeface="+mn-cs"/>
              </a:defRPr>
            </a:pPr>
            <a:endParaRPr lang="fr-FR"/>
          </a:p>
        </c:txPr>
        <c:crossAx val="420744272"/>
        <c:crosses val="autoZero"/>
        <c:crossBetween val="between"/>
      </c:valAx>
      <c:spPr>
        <a:solidFill>
          <a:schemeClr val="accent5">
            <a:lumMod val="60000"/>
            <a:lumOff val="40000"/>
          </a:schemeClr>
        </a:solidFill>
        <a:ln>
          <a:solidFill>
            <a:schemeClr val="accent5">
              <a:lumMod val="60000"/>
              <a:lumOff val="40000"/>
            </a:schemeClr>
          </a:solidFill>
        </a:ln>
        <a:effectLst/>
      </c:spPr>
    </c:plotArea>
    <c:plotVisOnly val="1"/>
    <c:dispBlanksAs val="gap"/>
    <c:showDLblsOverMax val="0"/>
  </c:chart>
  <c:spPr>
    <a:solidFill>
      <a:schemeClr val="accent5">
        <a:lumMod val="60000"/>
        <a:lumOff val="40000"/>
      </a:schemeClr>
    </a:solidFill>
    <a:ln w="12700" cap="flat" cmpd="sng" algn="ctr">
      <a:solidFill>
        <a:schemeClr val="tx1"/>
      </a:solidFill>
      <a:round/>
    </a:ln>
    <a:effectLst/>
  </c:spPr>
  <c:txPr>
    <a:bodyPr/>
    <a:lstStyle/>
    <a:p>
      <a:pPr>
        <a:defRPr/>
      </a:pPr>
      <a:endParaRPr lang="fr-FR"/>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7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ln w="9525" cap="flat" cmpd="sng" algn="ctr">
        <a:solidFill>
          <a:schemeClr val="tx1">
            <a:lumMod val="15000"/>
            <a:lumOff val="85000"/>
          </a:schemeClr>
        </a:solidFill>
        <a:round/>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1" Type="http://schemas.openxmlformats.org/officeDocument/2006/relationships/image" Target="../media/image3.png"/></Relationships>
</file>

<file path=xl/drawings/_rels/drawing6.xml.rels><?xml version="1.0" encoding="UTF-8" standalone="yes"?>
<Relationships xmlns="http://schemas.openxmlformats.org/package/2006/relationships"><Relationship Id="rId1" Type="http://schemas.openxmlformats.org/officeDocument/2006/relationships/image" Target="../media/image3.png"/></Relationships>
</file>

<file path=xl/drawings/_rels/drawing7.xml.rels><?xml version="1.0" encoding="UTF-8" standalone="yes"?>
<Relationships xmlns="http://schemas.openxmlformats.org/package/2006/relationships"><Relationship Id="rId1" Type="http://schemas.openxmlformats.org/officeDocument/2006/relationships/image" Target="../media/image3.png"/></Relationships>
</file>

<file path=xl/drawings/_rels/drawing8.xml.rels><?xml version="1.0" encoding="UTF-8" standalone="yes"?>
<Relationships xmlns="http://schemas.openxmlformats.org/package/2006/relationships"><Relationship Id="rId1" Type="http://schemas.openxmlformats.org/officeDocument/2006/relationships/image" Target="../media/image3.png"/></Relationships>
</file>

<file path=xl/drawings/_rels/drawing9.xml.rels><?xml version="1.0" encoding="UTF-8" standalone="yes"?>
<Relationships xmlns="http://schemas.openxmlformats.org/package/2006/relationships"><Relationship Id="rId1" Type="http://schemas.openxmlformats.org/officeDocument/2006/relationships/image" Target="../media/image3.png"/></Relationships>
</file>

<file path=xl/drawings/_rels/drawing10.xml.rels><?xml version="1.0" encoding="UTF-8" standalone="yes"?>
<Relationships xmlns="http://schemas.openxmlformats.org/package/2006/relationships"><Relationship Id="rId1" Type="http://schemas.openxmlformats.org/officeDocument/2006/relationships/image" Target="../media/image3.png"/></Relationships>
</file>

<file path=xl/drawings/_rels/drawing11.xml.rels><?xml version="1.0" encoding="UTF-8" standalone="yes"?>
<Relationships xmlns="http://schemas.openxmlformats.org/package/2006/relationships"><Relationship Id="rId1" Type="http://schemas.openxmlformats.org/officeDocument/2006/relationships/image" Target="../media/image2.png"/></Relationships>
</file>

<file path=xl/drawings/_rels/drawing12.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3.xml"/><Relationship Id="rId7" Type="http://schemas.openxmlformats.org/officeDocument/2006/relationships/chart" Target="../charts/chart6.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image" Target="../media/image2.png"/><Relationship Id="rId5" Type="http://schemas.openxmlformats.org/officeDocument/2006/relationships/chart" Target="../charts/chart5.xml"/><Relationship Id="rId4" Type="http://schemas.openxmlformats.org/officeDocument/2006/relationships/chart" Target="../charts/chart4.xml"/><Relationship Id="rId9" Type="http://schemas.openxmlformats.org/officeDocument/2006/relationships/chart" Target="../charts/chart8.xml"/></Relationships>
</file>

<file path=xl/drawings/drawing1.xml><?xml version="1.0" encoding="utf-8"?>
<xdr:wsDr xmlns:xdr="http://schemas.openxmlformats.org/drawingml/2006/spreadsheetDrawing" xmlns:a="http://schemas.openxmlformats.org/drawingml/2006/main">
  <xdr:twoCellAnchor editAs="oneCell">
    <xdr:from>
      <xdr:col>0</xdr:col>
      <xdr:colOff>411480</xdr:colOff>
      <xdr:row>1</xdr:row>
      <xdr:rowOff>53340</xdr:rowOff>
    </xdr:from>
    <xdr:to>
      <xdr:col>3</xdr:col>
      <xdr:colOff>365760</xdr:colOff>
      <xdr:row>13</xdr:row>
      <xdr:rowOff>45720</xdr:rowOff>
    </xdr:to>
    <xdr:pic>
      <xdr:nvPicPr>
        <xdr:cNvPr id="3" name="Image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11480" y="243840"/>
          <a:ext cx="2278380" cy="227838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335280</xdr:colOff>
      <xdr:row>5</xdr:row>
      <xdr:rowOff>175260</xdr:rowOff>
    </xdr:to>
    <xdr:pic>
      <xdr:nvPicPr>
        <xdr:cNvPr id="3" name="Image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127760" cy="112776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213360</xdr:colOff>
      <xdr:row>5</xdr:row>
      <xdr:rowOff>152400</xdr:rowOff>
    </xdr:to>
    <xdr:pic>
      <xdr:nvPicPr>
        <xdr:cNvPr id="3" name="Image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127760" cy="112395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106680</xdr:colOff>
      <xdr:row>1</xdr:row>
      <xdr:rowOff>91440</xdr:rowOff>
    </xdr:from>
    <xdr:to>
      <xdr:col>2</xdr:col>
      <xdr:colOff>76200</xdr:colOff>
      <xdr:row>7</xdr:row>
      <xdr:rowOff>76200</xdr:rowOff>
    </xdr:to>
    <xdr:pic>
      <xdr:nvPicPr>
        <xdr:cNvPr id="3" name="Image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6680" y="281940"/>
          <a:ext cx="1127760" cy="112776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106680</xdr:colOff>
      <xdr:row>1</xdr:row>
      <xdr:rowOff>91440</xdr:rowOff>
    </xdr:from>
    <xdr:to>
      <xdr:col>2</xdr:col>
      <xdr:colOff>76200</xdr:colOff>
      <xdr:row>7</xdr:row>
      <xdr:rowOff>76200</xdr:rowOff>
    </xdr:to>
    <xdr:pic>
      <xdr:nvPicPr>
        <xdr:cNvPr id="3" name="Image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6680" y="281940"/>
          <a:ext cx="1127760" cy="112776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106680</xdr:colOff>
      <xdr:row>1</xdr:row>
      <xdr:rowOff>91440</xdr:rowOff>
    </xdr:from>
    <xdr:to>
      <xdr:col>2</xdr:col>
      <xdr:colOff>76200</xdr:colOff>
      <xdr:row>7</xdr:row>
      <xdr:rowOff>76200</xdr:rowOff>
    </xdr:to>
    <xdr:pic>
      <xdr:nvPicPr>
        <xdr:cNvPr id="3" name="Image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6680" y="281940"/>
          <a:ext cx="1127760" cy="112776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106680</xdr:colOff>
      <xdr:row>1</xdr:row>
      <xdr:rowOff>91440</xdr:rowOff>
    </xdr:from>
    <xdr:to>
      <xdr:col>2</xdr:col>
      <xdr:colOff>76200</xdr:colOff>
      <xdr:row>7</xdr:row>
      <xdr:rowOff>76200</xdr:rowOff>
    </xdr:to>
    <xdr:pic>
      <xdr:nvPicPr>
        <xdr:cNvPr id="4" name="Image 3"/>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6680" y="281940"/>
          <a:ext cx="1127760" cy="1127760"/>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106680</xdr:colOff>
      <xdr:row>1</xdr:row>
      <xdr:rowOff>91440</xdr:rowOff>
    </xdr:from>
    <xdr:to>
      <xdr:col>2</xdr:col>
      <xdr:colOff>76200</xdr:colOff>
      <xdr:row>7</xdr:row>
      <xdr:rowOff>76200</xdr:rowOff>
    </xdr:to>
    <xdr:pic>
      <xdr:nvPicPr>
        <xdr:cNvPr id="3" name="Image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6680" y="281940"/>
          <a:ext cx="1127760" cy="1127760"/>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106680</xdr:colOff>
      <xdr:row>1</xdr:row>
      <xdr:rowOff>91440</xdr:rowOff>
    </xdr:from>
    <xdr:to>
      <xdr:col>2</xdr:col>
      <xdr:colOff>76200</xdr:colOff>
      <xdr:row>7</xdr:row>
      <xdr:rowOff>76200</xdr:rowOff>
    </xdr:to>
    <xdr:pic>
      <xdr:nvPicPr>
        <xdr:cNvPr id="4" name="Image 3"/>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6680" y="281940"/>
          <a:ext cx="1127760" cy="1127760"/>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106680</xdr:colOff>
      <xdr:row>1</xdr:row>
      <xdr:rowOff>91440</xdr:rowOff>
    </xdr:from>
    <xdr:to>
      <xdr:col>2</xdr:col>
      <xdr:colOff>76200</xdr:colOff>
      <xdr:row>7</xdr:row>
      <xdr:rowOff>76200</xdr:rowOff>
    </xdr:to>
    <xdr:pic>
      <xdr:nvPicPr>
        <xdr:cNvPr id="2" name="Imag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6680" y="281940"/>
          <a:ext cx="1127760" cy="1127760"/>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0</xdr:colOff>
      <xdr:row>0</xdr:row>
      <xdr:rowOff>8465</xdr:rowOff>
    </xdr:from>
    <xdr:to>
      <xdr:col>2</xdr:col>
      <xdr:colOff>128693</xdr:colOff>
      <xdr:row>5</xdr:row>
      <xdr:rowOff>162558</xdr:rowOff>
    </xdr:to>
    <xdr:pic>
      <xdr:nvPicPr>
        <xdr:cNvPr id="3" name="Image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8465"/>
          <a:ext cx="1127760" cy="1127760"/>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xdr:from>
      <xdr:col>1</xdr:col>
      <xdr:colOff>55920</xdr:colOff>
      <xdr:row>35</xdr:row>
      <xdr:rowOff>76201</xdr:rowOff>
    </xdr:from>
    <xdr:to>
      <xdr:col>8</xdr:col>
      <xdr:colOff>628560</xdr:colOff>
      <xdr:row>55</xdr:row>
      <xdr:rowOff>114301</xdr:rowOff>
    </xdr:to>
    <xdr:graphicFrame macro="">
      <xdr:nvGraphicFramePr>
        <xdr:cNvPr id="2" name="Graphique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9</xdr:col>
      <xdr:colOff>189360</xdr:colOff>
      <xdr:row>35</xdr:row>
      <xdr:rowOff>72841</xdr:rowOff>
    </xdr:from>
    <xdr:to>
      <xdr:col>16</xdr:col>
      <xdr:colOff>769620</xdr:colOff>
      <xdr:row>55</xdr:row>
      <xdr:rowOff>114301</xdr:rowOff>
    </xdr:to>
    <xdr:graphicFrame macro="">
      <xdr:nvGraphicFramePr>
        <xdr:cNvPr id="3" name="Graphique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xdr:col>
      <xdr:colOff>53340</xdr:colOff>
      <xdr:row>57</xdr:row>
      <xdr:rowOff>22861</xdr:rowOff>
    </xdr:from>
    <xdr:to>
      <xdr:col>8</xdr:col>
      <xdr:colOff>625980</xdr:colOff>
      <xdr:row>77</xdr:row>
      <xdr:rowOff>59268</xdr:rowOff>
    </xdr:to>
    <xdr:graphicFrame macro="">
      <xdr:nvGraphicFramePr>
        <xdr:cNvPr id="4" name="Graphique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9</xdr:col>
      <xdr:colOff>182880</xdr:colOff>
      <xdr:row>57</xdr:row>
      <xdr:rowOff>41911</xdr:rowOff>
    </xdr:from>
    <xdr:to>
      <xdr:col>16</xdr:col>
      <xdr:colOff>762000</xdr:colOff>
      <xdr:row>77</xdr:row>
      <xdr:rowOff>67734</xdr:rowOff>
    </xdr:to>
    <xdr:graphicFrame macro="">
      <xdr:nvGraphicFramePr>
        <xdr:cNvPr id="7" name="Graphique 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7</xdr:col>
      <xdr:colOff>60960</xdr:colOff>
      <xdr:row>17</xdr:row>
      <xdr:rowOff>7620</xdr:rowOff>
    </xdr:from>
    <xdr:to>
      <xdr:col>14</xdr:col>
      <xdr:colOff>777240</xdr:colOff>
      <xdr:row>32</xdr:row>
      <xdr:rowOff>160020</xdr:rowOff>
    </xdr:to>
    <xdr:graphicFrame macro="">
      <xdr:nvGraphicFramePr>
        <xdr:cNvPr id="9" name="Graphique 8"/>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editAs="oneCell">
    <xdr:from>
      <xdr:col>0</xdr:col>
      <xdr:colOff>0</xdr:colOff>
      <xdr:row>0</xdr:row>
      <xdr:rowOff>0</xdr:rowOff>
    </xdr:from>
    <xdr:to>
      <xdr:col>1</xdr:col>
      <xdr:colOff>388620</xdr:colOff>
      <xdr:row>5</xdr:row>
      <xdr:rowOff>175260</xdr:rowOff>
    </xdr:to>
    <xdr:pic>
      <xdr:nvPicPr>
        <xdr:cNvPr id="10" name="Image 9"/>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0" y="0"/>
          <a:ext cx="1127760" cy="1127760"/>
        </a:xfrm>
        <a:prstGeom prst="rect">
          <a:avLst/>
        </a:prstGeom>
      </xdr:spPr>
    </xdr:pic>
    <xdr:clientData/>
  </xdr:twoCellAnchor>
  <xdr:twoCellAnchor>
    <xdr:from>
      <xdr:col>1</xdr:col>
      <xdr:colOff>35923</xdr:colOff>
      <xdr:row>78</xdr:row>
      <xdr:rowOff>53933</xdr:rowOff>
    </xdr:from>
    <xdr:to>
      <xdr:col>6</xdr:col>
      <xdr:colOff>275409</xdr:colOff>
      <xdr:row>92</xdr:row>
      <xdr:rowOff>108362</xdr:rowOff>
    </xdr:to>
    <xdr:graphicFrame macro="">
      <xdr:nvGraphicFramePr>
        <xdr:cNvPr id="13" name="Graphique 1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6</xdr:col>
      <xdr:colOff>284018</xdr:colOff>
      <xdr:row>78</xdr:row>
      <xdr:rowOff>53495</xdr:rowOff>
    </xdr:from>
    <xdr:to>
      <xdr:col>11</xdr:col>
      <xdr:colOff>533399</xdr:colOff>
      <xdr:row>92</xdr:row>
      <xdr:rowOff>107951</xdr:rowOff>
    </xdr:to>
    <xdr:graphicFrame macro="">
      <xdr:nvGraphicFramePr>
        <xdr:cNvPr id="14" name="Graphique 1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11</xdr:col>
      <xdr:colOff>540328</xdr:colOff>
      <xdr:row>78</xdr:row>
      <xdr:rowOff>52647</xdr:rowOff>
    </xdr:from>
    <xdr:to>
      <xdr:col>16</xdr:col>
      <xdr:colOff>779813</xdr:colOff>
      <xdr:row>92</xdr:row>
      <xdr:rowOff>107076</xdr:rowOff>
    </xdr:to>
    <xdr:graphicFrame macro="">
      <xdr:nvGraphicFramePr>
        <xdr:cNvPr id="15" name="Graphique 1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tabColor theme="8" tint="-0.499984740745262"/>
  </sheetPr>
  <dimension ref="A1:AM336"/>
  <sheetViews>
    <sheetView showGridLines="0" zoomScaleNormal="100" workbookViewId="0">
      <selection activeCell="I95" sqref="I95:K99"/>
    </sheetView>
  </sheetViews>
  <sheetFormatPr baseColWidth="10" defaultRowHeight="14.4" x14ac:dyDescent="0.3"/>
  <cols>
    <col min="1" max="1" width="10.77734375" customWidth="1"/>
  </cols>
  <sheetData>
    <row r="1" spans="1:39" ht="15" customHeight="1" x14ac:dyDescent="0.3">
      <c r="A1" s="1"/>
      <c r="B1" s="1"/>
      <c r="C1" s="1"/>
      <c r="D1" s="1"/>
      <c r="E1" s="1"/>
      <c r="F1" s="1"/>
      <c r="G1" s="1"/>
      <c r="H1" s="1"/>
      <c r="I1" s="1"/>
      <c r="J1" s="1"/>
      <c r="K1" s="1"/>
      <c r="L1" s="1"/>
      <c r="M1" s="1"/>
      <c r="N1" s="1"/>
      <c r="O1" s="1"/>
      <c r="P1" s="1"/>
      <c r="Q1" s="1"/>
      <c r="R1" s="1"/>
      <c r="S1" s="1"/>
      <c r="T1" s="1"/>
      <c r="U1" s="1"/>
      <c r="V1" s="1"/>
      <c r="W1" s="20"/>
      <c r="X1" s="20"/>
      <c r="Y1" s="20"/>
      <c r="Z1" s="20"/>
      <c r="AA1" s="20"/>
      <c r="AB1" s="20"/>
      <c r="AC1" s="20"/>
      <c r="AD1" s="20"/>
      <c r="AE1" s="20"/>
      <c r="AF1" s="20"/>
      <c r="AG1" s="20"/>
      <c r="AH1" s="20"/>
      <c r="AI1" s="20"/>
      <c r="AJ1" s="20"/>
      <c r="AK1" s="20"/>
      <c r="AL1" s="20"/>
      <c r="AM1" s="20"/>
    </row>
    <row r="2" spans="1:39" ht="15" customHeight="1" x14ac:dyDescent="0.3">
      <c r="A2" s="1"/>
      <c r="B2" s="309"/>
      <c r="C2" s="309"/>
      <c r="D2" s="309"/>
      <c r="E2" s="309"/>
      <c r="F2" s="309"/>
      <c r="G2" s="309"/>
      <c r="H2" s="309"/>
      <c r="I2" s="309"/>
      <c r="J2" s="309"/>
      <c r="K2" s="309"/>
      <c r="L2" s="309"/>
      <c r="M2" s="309"/>
      <c r="N2" s="309"/>
      <c r="O2" s="1"/>
      <c r="P2" s="1"/>
      <c r="Q2" s="1"/>
      <c r="R2" s="1"/>
      <c r="S2" s="1"/>
      <c r="T2" s="1"/>
      <c r="U2" s="1"/>
      <c r="V2" s="1"/>
      <c r="W2" s="20"/>
      <c r="X2" s="20"/>
      <c r="Y2" s="20"/>
      <c r="Z2" s="20"/>
      <c r="AA2" s="20"/>
      <c r="AB2" s="20"/>
      <c r="AC2" s="20"/>
      <c r="AD2" s="20"/>
      <c r="AE2" s="20"/>
      <c r="AF2" s="20"/>
      <c r="AG2" s="20"/>
      <c r="AH2" s="20"/>
      <c r="AI2" s="20"/>
      <c r="AJ2" s="20"/>
      <c r="AK2" s="20"/>
      <c r="AL2" s="20"/>
      <c r="AM2" s="20"/>
    </row>
    <row r="3" spans="1:39" ht="15" customHeight="1" x14ac:dyDescent="0.3">
      <c r="A3" s="24"/>
      <c r="B3" s="316" t="s">
        <v>197</v>
      </c>
      <c r="C3" s="316"/>
      <c r="D3" s="316"/>
      <c r="E3" s="316"/>
      <c r="F3" s="316"/>
      <c r="G3" s="316"/>
      <c r="H3" s="316"/>
      <c r="I3" s="316"/>
      <c r="J3" s="316"/>
      <c r="K3" s="316"/>
      <c r="L3" s="316"/>
      <c r="M3" s="316"/>
      <c r="N3" s="316"/>
      <c r="O3" s="316"/>
      <c r="P3" s="316"/>
      <c r="Q3" s="316"/>
      <c r="R3" s="24"/>
      <c r="S3" s="24"/>
      <c r="T3" s="24"/>
      <c r="U3" s="24"/>
      <c r="V3" s="24"/>
      <c r="W3" s="23"/>
      <c r="X3" s="23"/>
      <c r="Y3" s="23"/>
      <c r="Z3" s="23"/>
      <c r="AA3" s="23"/>
      <c r="AB3" s="23"/>
      <c r="AC3" s="23"/>
      <c r="AD3" s="23"/>
      <c r="AE3" s="23"/>
      <c r="AF3" s="23"/>
      <c r="AG3" s="23"/>
      <c r="AH3" s="23"/>
      <c r="AI3" s="23"/>
      <c r="AJ3" s="23"/>
      <c r="AK3" s="23"/>
      <c r="AL3" s="23"/>
      <c r="AM3" s="23"/>
    </row>
    <row r="4" spans="1:39" ht="15" customHeight="1" x14ac:dyDescent="0.3">
      <c r="A4" s="24"/>
      <c r="B4" s="317" t="s">
        <v>166</v>
      </c>
      <c r="C4" s="317"/>
      <c r="D4" s="317"/>
      <c r="E4" s="317"/>
      <c r="F4" s="317"/>
      <c r="G4" s="317"/>
      <c r="H4" s="317"/>
      <c r="I4" s="317"/>
      <c r="J4" s="317"/>
      <c r="K4" s="317"/>
      <c r="L4" s="317"/>
      <c r="M4" s="317"/>
      <c r="N4" s="317"/>
      <c r="O4" s="317"/>
      <c r="P4" s="317"/>
      <c r="Q4" s="317"/>
      <c r="R4" s="24"/>
      <c r="S4" s="24"/>
      <c r="T4" s="24"/>
      <c r="U4" s="24"/>
      <c r="V4" s="24"/>
      <c r="W4" s="23"/>
      <c r="X4" s="23"/>
      <c r="Y4" s="23"/>
      <c r="Z4" s="23"/>
      <c r="AA4" s="23"/>
      <c r="AB4" s="23"/>
      <c r="AC4" s="23"/>
      <c r="AD4" s="23"/>
      <c r="AE4" s="23"/>
      <c r="AF4" s="23"/>
      <c r="AG4" s="23"/>
      <c r="AH4" s="23"/>
      <c r="AI4" s="23"/>
      <c r="AJ4" s="23"/>
      <c r="AK4" s="23"/>
      <c r="AL4" s="23"/>
      <c r="AM4" s="23"/>
    </row>
    <row r="5" spans="1:39" ht="15" customHeight="1" x14ac:dyDescent="0.3">
      <c r="A5" s="1"/>
      <c r="B5" s="1"/>
      <c r="C5" s="1"/>
      <c r="D5" s="1"/>
      <c r="E5" s="1"/>
      <c r="F5" s="1"/>
      <c r="G5" s="1"/>
      <c r="H5" s="1"/>
      <c r="I5" s="1"/>
      <c r="J5" s="1"/>
      <c r="K5" s="1"/>
      <c r="L5" s="1"/>
      <c r="M5" s="1"/>
      <c r="N5" s="1"/>
      <c r="O5" s="1"/>
      <c r="P5" s="1"/>
      <c r="Q5" s="1"/>
      <c r="R5" s="1"/>
      <c r="S5" s="1"/>
      <c r="T5" s="1"/>
      <c r="U5" s="1"/>
      <c r="V5" s="1"/>
      <c r="W5" s="20"/>
      <c r="X5" s="20"/>
      <c r="Y5" s="20"/>
      <c r="Z5" s="20"/>
      <c r="AA5" s="20"/>
      <c r="AB5" s="20"/>
      <c r="AC5" s="20"/>
      <c r="AD5" s="20"/>
      <c r="AE5" s="20"/>
      <c r="AF5" s="20"/>
      <c r="AG5" s="20"/>
      <c r="AH5" s="20"/>
      <c r="AI5" s="20"/>
      <c r="AJ5" s="20"/>
      <c r="AK5" s="20"/>
      <c r="AL5" s="20"/>
      <c r="AM5" s="20"/>
    </row>
    <row r="6" spans="1:39" ht="15" customHeight="1" x14ac:dyDescent="0.3">
      <c r="A6" s="1"/>
      <c r="B6" s="1"/>
      <c r="C6" s="1"/>
      <c r="D6" s="1"/>
      <c r="E6" s="1"/>
      <c r="F6" s="1"/>
      <c r="G6" s="1"/>
      <c r="H6" s="1"/>
      <c r="I6" s="1"/>
      <c r="J6" s="1"/>
      <c r="K6" s="11"/>
      <c r="L6" s="11"/>
      <c r="M6" s="1"/>
      <c r="N6" s="1"/>
      <c r="O6" s="1"/>
      <c r="P6" s="1"/>
      <c r="Q6" s="1"/>
      <c r="R6" s="1"/>
      <c r="S6" s="1"/>
      <c r="T6" s="1"/>
      <c r="U6" s="1"/>
      <c r="V6" s="1"/>
      <c r="W6" s="20"/>
      <c r="X6" s="20"/>
      <c r="Y6" s="20"/>
      <c r="Z6" s="20"/>
      <c r="AA6" s="20"/>
      <c r="AB6" s="20"/>
      <c r="AC6" s="20"/>
      <c r="AD6" s="20"/>
      <c r="AE6" s="20"/>
      <c r="AF6" s="20"/>
      <c r="AG6" s="20"/>
      <c r="AH6" s="20"/>
      <c r="AI6" s="20"/>
      <c r="AJ6" s="20"/>
      <c r="AK6" s="20"/>
      <c r="AL6" s="20"/>
      <c r="AM6" s="20"/>
    </row>
    <row r="7" spans="1:39" ht="15" customHeight="1" x14ac:dyDescent="0.3">
      <c r="A7" s="9"/>
      <c r="B7" s="315" t="s">
        <v>58</v>
      </c>
      <c r="C7" s="315"/>
      <c r="D7" s="315"/>
      <c r="E7" s="315"/>
      <c r="F7" s="315"/>
      <c r="G7" s="315"/>
      <c r="H7" s="315"/>
      <c r="I7" s="315"/>
      <c r="J7" s="315"/>
      <c r="K7" s="315"/>
      <c r="L7" s="315"/>
      <c r="M7" s="315"/>
      <c r="N7" s="315"/>
      <c r="O7" s="315"/>
      <c r="P7" s="315"/>
      <c r="Q7" s="315"/>
      <c r="R7" s="1"/>
      <c r="S7" s="1"/>
      <c r="T7" s="1"/>
      <c r="U7" s="1"/>
      <c r="V7" s="1"/>
      <c r="W7" s="20"/>
      <c r="X7" s="20"/>
      <c r="Y7" s="20"/>
      <c r="Z7" s="20"/>
      <c r="AA7" s="20"/>
      <c r="AB7" s="20"/>
      <c r="AC7" s="20"/>
      <c r="AD7" s="20"/>
      <c r="AE7" s="20"/>
      <c r="AF7" s="20"/>
      <c r="AG7" s="20"/>
      <c r="AH7" s="20"/>
      <c r="AI7" s="20"/>
      <c r="AJ7" s="20"/>
      <c r="AK7" s="20"/>
      <c r="AL7" s="20"/>
      <c r="AM7" s="20"/>
    </row>
    <row r="8" spans="1:39" ht="15" customHeight="1" x14ac:dyDescent="0.3">
      <c r="A8" s="9"/>
      <c r="B8" s="315"/>
      <c r="C8" s="315"/>
      <c r="D8" s="315"/>
      <c r="E8" s="315"/>
      <c r="F8" s="315"/>
      <c r="G8" s="315"/>
      <c r="H8" s="315"/>
      <c r="I8" s="315"/>
      <c r="J8" s="315"/>
      <c r="K8" s="315"/>
      <c r="L8" s="315"/>
      <c r="M8" s="315"/>
      <c r="N8" s="315"/>
      <c r="O8" s="315"/>
      <c r="P8" s="315"/>
      <c r="Q8" s="315"/>
      <c r="R8" s="1"/>
      <c r="S8" s="1"/>
      <c r="T8" s="1"/>
      <c r="U8" s="1"/>
      <c r="V8" s="1"/>
      <c r="W8" s="20"/>
      <c r="X8" s="20"/>
      <c r="Y8" s="20"/>
      <c r="Z8" s="20"/>
      <c r="AA8" s="20"/>
      <c r="AB8" s="20"/>
      <c r="AC8" s="20"/>
      <c r="AD8" s="20"/>
      <c r="AE8" s="20"/>
      <c r="AF8" s="20"/>
      <c r="AG8" s="20"/>
      <c r="AH8" s="20"/>
      <c r="AI8" s="20"/>
      <c r="AJ8" s="20"/>
      <c r="AK8" s="20"/>
      <c r="AL8" s="20"/>
      <c r="AM8" s="20"/>
    </row>
    <row r="9" spans="1:39" ht="15" customHeight="1" x14ac:dyDescent="0.3">
      <c r="A9" s="9"/>
      <c r="B9" s="315"/>
      <c r="C9" s="315"/>
      <c r="D9" s="315"/>
      <c r="E9" s="315"/>
      <c r="F9" s="315"/>
      <c r="G9" s="315"/>
      <c r="H9" s="315"/>
      <c r="I9" s="315"/>
      <c r="J9" s="315"/>
      <c r="K9" s="315"/>
      <c r="L9" s="315"/>
      <c r="M9" s="315"/>
      <c r="N9" s="315"/>
      <c r="O9" s="315"/>
      <c r="P9" s="315"/>
      <c r="Q9" s="315"/>
      <c r="R9" s="1"/>
      <c r="S9" s="1"/>
      <c r="T9" s="1"/>
      <c r="U9" s="1"/>
      <c r="V9" s="1"/>
      <c r="W9" s="20"/>
      <c r="X9" s="20"/>
      <c r="Y9" s="20"/>
      <c r="Z9" s="20"/>
      <c r="AA9" s="20"/>
      <c r="AB9" s="20"/>
      <c r="AC9" s="20"/>
      <c r="AD9" s="20"/>
      <c r="AE9" s="20"/>
      <c r="AF9" s="20"/>
      <c r="AG9" s="20"/>
      <c r="AH9" s="20"/>
      <c r="AI9" s="20"/>
      <c r="AJ9" s="20"/>
      <c r="AK9" s="20"/>
      <c r="AL9" s="20"/>
      <c r="AM9" s="20"/>
    </row>
    <row r="10" spans="1:39" ht="15" customHeight="1" x14ac:dyDescent="0.3">
      <c r="A10" s="9"/>
      <c r="B10" s="13"/>
      <c r="C10" s="13"/>
      <c r="D10" s="13"/>
      <c r="E10" s="13"/>
      <c r="F10" s="14"/>
      <c r="G10" s="14"/>
      <c r="H10" s="13"/>
      <c r="I10" s="1"/>
      <c r="J10" s="1"/>
      <c r="K10" s="11"/>
      <c r="L10" s="56"/>
      <c r="M10" s="1"/>
      <c r="N10" s="1"/>
      <c r="O10" s="1"/>
      <c r="P10" s="1"/>
      <c r="Q10" s="1"/>
      <c r="R10" s="1"/>
      <c r="S10" s="1"/>
      <c r="T10" s="1"/>
      <c r="U10" s="1"/>
      <c r="V10" s="1"/>
      <c r="W10" s="20"/>
      <c r="X10" s="20"/>
      <c r="Y10" s="20"/>
      <c r="Z10" s="20"/>
      <c r="AA10" s="20"/>
      <c r="AB10" s="20"/>
      <c r="AC10" s="20"/>
      <c r="AD10" s="20"/>
      <c r="AE10" s="20"/>
      <c r="AF10" s="20"/>
      <c r="AG10" s="20"/>
      <c r="AH10" s="20"/>
      <c r="AI10" s="20"/>
      <c r="AJ10" s="20"/>
      <c r="AK10" s="20"/>
      <c r="AL10" s="20"/>
      <c r="AM10" s="20"/>
    </row>
    <row r="11" spans="1:39" ht="15" customHeight="1" thickBot="1" x14ac:dyDescent="0.35">
      <c r="A11" s="9"/>
      <c r="B11" s="9"/>
      <c r="C11" s="9"/>
      <c r="D11" s="9"/>
      <c r="E11" s="9"/>
      <c r="F11" s="9"/>
      <c r="G11" s="9"/>
      <c r="H11" s="9"/>
      <c r="I11" s="1"/>
      <c r="J11" s="1"/>
      <c r="K11" s="1"/>
      <c r="L11" s="1"/>
      <c r="M11" s="1"/>
      <c r="N11" s="1"/>
      <c r="O11" s="1"/>
      <c r="P11" s="1"/>
      <c r="Q11" s="1"/>
      <c r="R11" s="1"/>
      <c r="S11" s="1"/>
      <c r="T11" s="1"/>
      <c r="U11" s="1"/>
      <c r="V11" s="1"/>
      <c r="W11" s="20"/>
      <c r="X11" s="20"/>
      <c r="Y11" s="20"/>
      <c r="Z11" s="20"/>
      <c r="AA11" s="20"/>
      <c r="AB11" s="20"/>
      <c r="AC11" s="20"/>
      <c r="AD11" s="20"/>
      <c r="AE11" s="20"/>
      <c r="AF11" s="20"/>
      <c r="AG11" s="20"/>
      <c r="AH11" s="20"/>
      <c r="AI11" s="20"/>
      <c r="AJ11" s="20"/>
      <c r="AK11" s="20"/>
      <c r="AL11" s="20"/>
      <c r="AM11" s="20"/>
    </row>
    <row r="12" spans="1:39" ht="15" customHeight="1" x14ac:dyDescent="0.3">
      <c r="A12" s="9"/>
      <c r="B12" s="257"/>
      <c r="C12" s="260" t="s">
        <v>47</v>
      </c>
      <c r="D12" s="261"/>
      <c r="E12" s="262"/>
      <c r="F12" s="261" t="s">
        <v>48</v>
      </c>
      <c r="G12" s="261"/>
      <c r="H12" s="262"/>
      <c r="I12" s="260" t="s">
        <v>49</v>
      </c>
      <c r="J12" s="261"/>
      <c r="K12" s="262"/>
      <c r="L12" s="261" t="s">
        <v>50</v>
      </c>
      <c r="M12" s="261"/>
      <c r="N12" s="262"/>
      <c r="O12" s="261" t="s">
        <v>73</v>
      </c>
      <c r="P12" s="261"/>
      <c r="Q12" s="262"/>
      <c r="R12" s="1"/>
      <c r="S12" s="1"/>
      <c r="T12" s="1"/>
      <c r="U12" s="1"/>
      <c r="V12" s="1"/>
      <c r="W12" s="20"/>
      <c r="X12" s="20"/>
      <c r="Y12" s="20"/>
      <c r="Z12" s="20"/>
      <c r="AA12" s="20"/>
      <c r="AB12" s="20"/>
      <c r="AC12" s="20"/>
      <c r="AD12" s="20"/>
      <c r="AE12" s="20"/>
      <c r="AF12" s="20"/>
      <c r="AG12" s="20"/>
      <c r="AH12" s="20"/>
      <c r="AI12" s="20"/>
      <c r="AJ12" s="20"/>
      <c r="AK12" s="20"/>
      <c r="AL12" s="20"/>
      <c r="AM12" s="20"/>
    </row>
    <row r="13" spans="1:39" ht="15" customHeight="1" x14ac:dyDescent="0.3">
      <c r="A13" s="9"/>
      <c r="B13" s="258"/>
      <c r="C13" s="263"/>
      <c r="D13" s="264"/>
      <c r="E13" s="265"/>
      <c r="F13" s="264"/>
      <c r="G13" s="264"/>
      <c r="H13" s="265"/>
      <c r="I13" s="263"/>
      <c r="J13" s="264"/>
      <c r="K13" s="265"/>
      <c r="L13" s="264"/>
      <c r="M13" s="264"/>
      <c r="N13" s="265"/>
      <c r="O13" s="264"/>
      <c r="P13" s="264"/>
      <c r="Q13" s="265"/>
      <c r="R13" s="1"/>
      <c r="S13" s="1"/>
      <c r="T13" s="1"/>
      <c r="U13" s="1"/>
      <c r="V13" s="1"/>
      <c r="W13" s="20"/>
      <c r="X13" s="20"/>
      <c r="Y13" s="20"/>
      <c r="Z13" s="20"/>
      <c r="AA13" s="20"/>
      <c r="AB13" s="20"/>
      <c r="AC13" s="20"/>
      <c r="AD13" s="20"/>
      <c r="AE13" s="20"/>
      <c r="AF13" s="20"/>
      <c r="AG13" s="20"/>
      <c r="AH13" s="20"/>
      <c r="AI13" s="20"/>
      <c r="AJ13" s="20"/>
      <c r="AK13" s="20"/>
      <c r="AL13" s="20"/>
      <c r="AM13" s="20"/>
    </row>
    <row r="14" spans="1:39" ht="15" customHeight="1" thickBot="1" x14ac:dyDescent="0.35">
      <c r="A14" s="9"/>
      <c r="B14" s="259"/>
      <c r="C14" s="266"/>
      <c r="D14" s="267"/>
      <c r="E14" s="268"/>
      <c r="F14" s="267"/>
      <c r="G14" s="267"/>
      <c r="H14" s="268"/>
      <c r="I14" s="266"/>
      <c r="J14" s="267"/>
      <c r="K14" s="268"/>
      <c r="L14" s="267"/>
      <c r="M14" s="267"/>
      <c r="N14" s="268"/>
      <c r="O14" s="267"/>
      <c r="P14" s="267"/>
      <c r="Q14" s="268"/>
      <c r="R14" s="1"/>
      <c r="S14" s="1"/>
      <c r="T14" s="1"/>
      <c r="U14" s="1"/>
      <c r="V14" s="1"/>
      <c r="W14" s="20"/>
      <c r="X14" s="20"/>
      <c r="Y14" s="20"/>
      <c r="Z14" s="20"/>
      <c r="AA14" s="20"/>
      <c r="AB14" s="20"/>
      <c r="AC14" s="20"/>
      <c r="AD14" s="20"/>
      <c r="AE14" s="20"/>
      <c r="AF14" s="20"/>
      <c r="AG14" s="20"/>
      <c r="AH14" s="20"/>
      <c r="AI14" s="20"/>
      <c r="AJ14" s="20"/>
      <c r="AK14" s="20"/>
      <c r="AL14" s="20"/>
      <c r="AM14" s="20"/>
    </row>
    <row r="15" spans="1:39" ht="15" customHeight="1" x14ac:dyDescent="0.3">
      <c r="A15" s="9"/>
      <c r="B15" s="272" t="s">
        <v>52</v>
      </c>
      <c r="C15" s="271" t="s">
        <v>80</v>
      </c>
      <c r="D15" s="269"/>
      <c r="E15" s="270"/>
      <c r="F15" s="271" t="s">
        <v>80</v>
      </c>
      <c r="G15" s="269"/>
      <c r="H15" s="270"/>
      <c r="I15" s="271" t="s">
        <v>80</v>
      </c>
      <c r="J15" s="269"/>
      <c r="K15" s="270"/>
      <c r="L15" s="271" t="s">
        <v>80</v>
      </c>
      <c r="M15" s="269"/>
      <c r="N15" s="270"/>
      <c r="O15" s="271" t="s">
        <v>80</v>
      </c>
      <c r="P15" s="269"/>
      <c r="Q15" s="270"/>
      <c r="R15" s="1"/>
      <c r="S15" s="1"/>
      <c r="T15" s="1"/>
      <c r="U15" s="1"/>
      <c r="V15" s="1"/>
      <c r="W15" s="20"/>
      <c r="X15" s="20"/>
      <c r="Y15" s="20"/>
      <c r="Z15" s="20"/>
      <c r="AA15" s="20"/>
      <c r="AB15" s="20"/>
      <c r="AC15" s="20"/>
      <c r="AD15" s="20"/>
      <c r="AE15" s="20"/>
      <c r="AF15" s="20"/>
      <c r="AG15" s="20"/>
      <c r="AH15" s="20"/>
      <c r="AI15" s="20"/>
      <c r="AJ15" s="20"/>
      <c r="AK15" s="20"/>
      <c r="AL15" s="20"/>
      <c r="AM15" s="20"/>
    </row>
    <row r="16" spans="1:39" ht="15" customHeight="1" x14ac:dyDescent="0.3">
      <c r="A16" s="9"/>
      <c r="B16" s="273"/>
      <c r="C16" s="300" t="s">
        <v>206</v>
      </c>
      <c r="D16" s="298"/>
      <c r="E16" s="299"/>
      <c r="F16" s="300"/>
      <c r="G16" s="298"/>
      <c r="H16" s="299"/>
      <c r="I16" s="300"/>
      <c r="J16" s="298"/>
      <c r="K16" s="299"/>
      <c r="L16" s="300"/>
      <c r="M16" s="298"/>
      <c r="N16" s="299"/>
      <c r="O16" s="300"/>
      <c r="P16" s="298"/>
      <c r="Q16" s="299"/>
      <c r="R16" s="1"/>
      <c r="S16" s="1"/>
      <c r="T16" s="1"/>
      <c r="U16" s="1"/>
      <c r="V16" s="1"/>
      <c r="W16" s="20"/>
      <c r="X16" s="20"/>
      <c r="Y16" s="20"/>
      <c r="Z16" s="20"/>
      <c r="AA16" s="20"/>
      <c r="AB16" s="20"/>
      <c r="AC16" s="20"/>
      <c r="AD16" s="20"/>
      <c r="AE16" s="20"/>
      <c r="AF16" s="20"/>
      <c r="AG16" s="20"/>
      <c r="AH16" s="20"/>
      <c r="AI16" s="20"/>
      <c r="AJ16" s="20"/>
      <c r="AK16" s="20"/>
      <c r="AL16" s="20"/>
      <c r="AM16" s="20"/>
    </row>
    <row r="17" spans="1:39" ht="15" customHeight="1" x14ac:dyDescent="0.3">
      <c r="A17" s="9"/>
      <c r="B17" s="273"/>
      <c r="C17" s="284"/>
      <c r="D17" s="301"/>
      <c r="E17" s="302"/>
      <c r="F17" s="284"/>
      <c r="G17" s="301"/>
      <c r="H17" s="302"/>
      <c r="I17" s="284"/>
      <c r="J17" s="301"/>
      <c r="K17" s="302"/>
      <c r="L17" s="284"/>
      <c r="M17" s="285"/>
      <c r="N17" s="286"/>
      <c r="O17" s="284"/>
      <c r="P17" s="285"/>
      <c r="Q17" s="286"/>
      <c r="R17" s="20"/>
      <c r="S17" s="20"/>
      <c r="T17" s="20"/>
      <c r="U17" s="20"/>
      <c r="V17" s="20"/>
      <c r="W17" s="20"/>
      <c r="X17" s="20"/>
      <c r="Y17" s="20"/>
      <c r="Z17" s="20"/>
      <c r="AA17" s="20"/>
      <c r="AB17" s="20"/>
      <c r="AC17" s="20"/>
      <c r="AD17" s="20"/>
      <c r="AE17" s="20"/>
      <c r="AF17" s="20"/>
      <c r="AG17" s="20"/>
      <c r="AH17" s="20"/>
      <c r="AI17" s="20"/>
      <c r="AJ17" s="20"/>
      <c r="AK17" s="20"/>
      <c r="AL17" s="20"/>
      <c r="AM17" s="20"/>
    </row>
    <row r="18" spans="1:39" ht="15" customHeight="1" x14ac:dyDescent="0.3">
      <c r="A18" s="9"/>
      <c r="B18" s="273"/>
      <c r="C18" s="303"/>
      <c r="D18" s="304"/>
      <c r="E18" s="305"/>
      <c r="F18" s="303"/>
      <c r="G18" s="304"/>
      <c r="H18" s="305"/>
      <c r="I18" s="303"/>
      <c r="J18" s="304"/>
      <c r="K18" s="305"/>
      <c r="L18" s="287"/>
      <c r="M18" s="288"/>
      <c r="N18" s="289"/>
      <c r="O18" s="287"/>
      <c r="P18" s="288"/>
      <c r="Q18" s="289"/>
      <c r="R18" s="20"/>
      <c r="S18" s="20"/>
      <c r="T18" s="20"/>
      <c r="U18" s="20"/>
      <c r="V18" s="20"/>
      <c r="W18" s="20"/>
      <c r="X18" s="20"/>
      <c r="Y18" s="20"/>
      <c r="Z18" s="20"/>
      <c r="AA18" s="20"/>
      <c r="AB18" s="20"/>
      <c r="AC18" s="20"/>
      <c r="AD18" s="20"/>
      <c r="AE18" s="20"/>
      <c r="AF18" s="20"/>
      <c r="AG18" s="20"/>
      <c r="AH18" s="20"/>
      <c r="AI18" s="20"/>
      <c r="AJ18" s="20"/>
      <c r="AK18" s="20"/>
      <c r="AL18" s="20"/>
      <c r="AM18" s="20"/>
    </row>
    <row r="19" spans="1:39" ht="15" customHeight="1" x14ac:dyDescent="0.3">
      <c r="A19" s="9"/>
      <c r="B19" s="273"/>
      <c r="C19" s="303"/>
      <c r="D19" s="304"/>
      <c r="E19" s="305"/>
      <c r="F19" s="303"/>
      <c r="G19" s="304"/>
      <c r="H19" s="305"/>
      <c r="I19" s="303"/>
      <c r="J19" s="304"/>
      <c r="K19" s="305"/>
      <c r="L19" s="287"/>
      <c r="M19" s="288"/>
      <c r="N19" s="289"/>
      <c r="O19" s="287"/>
      <c r="P19" s="288"/>
      <c r="Q19" s="289"/>
      <c r="R19" s="20"/>
      <c r="S19" s="20"/>
      <c r="T19" s="20"/>
      <c r="U19" s="20"/>
      <c r="V19" s="20"/>
      <c r="W19" s="20"/>
      <c r="X19" s="20"/>
      <c r="Y19" s="20"/>
      <c r="Z19" s="20"/>
      <c r="AA19" s="20"/>
      <c r="AB19" s="20"/>
      <c r="AC19" s="20"/>
      <c r="AD19" s="20"/>
      <c r="AE19" s="20"/>
      <c r="AF19" s="20"/>
      <c r="AG19" s="20"/>
      <c r="AH19" s="20"/>
      <c r="AI19" s="20"/>
      <c r="AJ19" s="20"/>
      <c r="AK19" s="20"/>
      <c r="AL19" s="20"/>
      <c r="AM19" s="20"/>
    </row>
    <row r="20" spans="1:39" ht="15" customHeight="1" x14ac:dyDescent="0.3">
      <c r="A20" s="9"/>
      <c r="B20" s="273"/>
      <c r="C20" s="303"/>
      <c r="D20" s="304"/>
      <c r="E20" s="305"/>
      <c r="F20" s="303"/>
      <c r="G20" s="304"/>
      <c r="H20" s="305"/>
      <c r="I20" s="303"/>
      <c r="J20" s="304"/>
      <c r="K20" s="305"/>
      <c r="L20" s="287"/>
      <c r="M20" s="288"/>
      <c r="N20" s="289"/>
      <c r="O20" s="287"/>
      <c r="P20" s="288"/>
      <c r="Q20" s="289"/>
      <c r="R20" s="20"/>
      <c r="S20" s="20"/>
      <c r="T20" s="20"/>
      <c r="U20" s="20"/>
      <c r="V20" s="20"/>
      <c r="W20" s="20"/>
      <c r="X20" s="20"/>
      <c r="Y20" s="20"/>
      <c r="Z20" s="20"/>
      <c r="AA20" s="20"/>
      <c r="AB20" s="20"/>
      <c r="AC20" s="20"/>
      <c r="AD20" s="20"/>
      <c r="AE20" s="20"/>
      <c r="AF20" s="20"/>
      <c r="AG20" s="20"/>
      <c r="AH20" s="20"/>
      <c r="AI20" s="20"/>
      <c r="AJ20" s="20"/>
      <c r="AK20" s="20"/>
      <c r="AL20" s="20"/>
      <c r="AM20" s="20"/>
    </row>
    <row r="21" spans="1:39" ht="15" customHeight="1" x14ac:dyDescent="0.3">
      <c r="A21" s="9"/>
      <c r="B21" s="273"/>
      <c r="C21" s="306"/>
      <c r="D21" s="307"/>
      <c r="E21" s="308"/>
      <c r="F21" s="306"/>
      <c r="G21" s="307"/>
      <c r="H21" s="308"/>
      <c r="I21" s="306"/>
      <c r="J21" s="307"/>
      <c r="K21" s="308"/>
      <c r="L21" s="290"/>
      <c r="M21" s="291"/>
      <c r="N21" s="292"/>
      <c r="O21" s="290"/>
      <c r="P21" s="291"/>
      <c r="Q21" s="292"/>
      <c r="R21" s="20"/>
      <c r="S21" s="20"/>
      <c r="T21" s="20"/>
      <c r="U21" s="20"/>
      <c r="V21" s="20"/>
      <c r="W21" s="20"/>
      <c r="X21" s="20"/>
      <c r="Y21" s="20"/>
      <c r="Z21" s="20"/>
      <c r="AA21" s="20"/>
      <c r="AB21" s="20"/>
      <c r="AC21" s="20"/>
      <c r="AD21" s="20"/>
      <c r="AE21" s="20"/>
      <c r="AF21" s="20"/>
      <c r="AG21" s="20"/>
      <c r="AH21" s="20"/>
      <c r="AI21" s="20"/>
      <c r="AJ21" s="20"/>
      <c r="AK21" s="20"/>
      <c r="AL21" s="20"/>
      <c r="AM21" s="20"/>
    </row>
    <row r="22" spans="1:39" ht="15" customHeight="1" x14ac:dyDescent="0.3">
      <c r="A22" s="9"/>
      <c r="B22" s="273"/>
      <c r="C22" s="90" t="s">
        <v>86</v>
      </c>
      <c r="D22" s="293"/>
      <c r="E22" s="294"/>
      <c r="F22" s="90" t="s">
        <v>86</v>
      </c>
      <c r="G22" s="293"/>
      <c r="H22" s="294"/>
      <c r="I22" s="90" t="s">
        <v>86</v>
      </c>
      <c r="J22" s="293"/>
      <c r="K22" s="294"/>
      <c r="L22" s="90" t="s">
        <v>86</v>
      </c>
      <c r="M22" s="293"/>
      <c r="N22" s="294"/>
      <c r="O22" s="90" t="s">
        <v>86</v>
      </c>
      <c r="P22" s="293"/>
      <c r="Q22" s="294"/>
      <c r="R22" s="1"/>
      <c r="S22" s="1"/>
      <c r="T22" s="1"/>
      <c r="U22" s="1"/>
      <c r="V22" s="1"/>
      <c r="W22" s="20"/>
      <c r="X22" s="20"/>
      <c r="Y22" s="20"/>
      <c r="Z22" s="20"/>
      <c r="AA22" s="20"/>
      <c r="AB22" s="20"/>
      <c r="AC22" s="20"/>
      <c r="AD22" s="20"/>
      <c r="AE22" s="20"/>
      <c r="AF22" s="20"/>
      <c r="AG22" s="20"/>
      <c r="AH22" s="20"/>
      <c r="AI22" s="20"/>
      <c r="AJ22" s="20"/>
      <c r="AK22" s="20"/>
      <c r="AL22" s="20"/>
      <c r="AM22" s="20"/>
    </row>
    <row r="23" spans="1:39" ht="15" customHeight="1" x14ac:dyDescent="0.3">
      <c r="A23" s="9"/>
      <c r="B23" s="273"/>
      <c r="C23" s="297" t="s">
        <v>81</v>
      </c>
      <c r="D23" s="295"/>
      <c r="E23" s="296"/>
      <c r="F23" s="297" t="s">
        <v>81</v>
      </c>
      <c r="G23" s="295"/>
      <c r="H23" s="296"/>
      <c r="I23" s="297" t="s">
        <v>81</v>
      </c>
      <c r="J23" s="295"/>
      <c r="K23" s="296"/>
      <c r="L23" s="297" t="s">
        <v>81</v>
      </c>
      <c r="M23" s="295"/>
      <c r="N23" s="296"/>
      <c r="O23" s="297" t="s">
        <v>81</v>
      </c>
      <c r="P23" s="295"/>
      <c r="Q23" s="296"/>
      <c r="R23" s="1"/>
      <c r="S23" s="1"/>
      <c r="T23" s="1"/>
      <c r="U23" s="1"/>
      <c r="V23" s="1"/>
      <c r="W23" s="20"/>
      <c r="X23" s="20"/>
      <c r="Y23" s="20"/>
      <c r="Z23" s="20"/>
      <c r="AA23" s="20"/>
      <c r="AB23" s="20"/>
      <c r="AC23" s="20"/>
      <c r="AD23" s="20"/>
      <c r="AE23" s="20"/>
      <c r="AF23" s="20"/>
      <c r="AG23" s="20"/>
      <c r="AH23" s="20"/>
      <c r="AI23" s="20"/>
      <c r="AJ23" s="20"/>
      <c r="AK23" s="20"/>
      <c r="AL23" s="20"/>
      <c r="AM23" s="20"/>
    </row>
    <row r="24" spans="1:39" ht="15" customHeight="1" x14ac:dyDescent="0.3">
      <c r="A24" s="9"/>
      <c r="B24" s="273"/>
      <c r="C24" s="300" t="s">
        <v>213</v>
      </c>
      <c r="D24" s="298"/>
      <c r="E24" s="299"/>
      <c r="F24" s="300"/>
      <c r="G24" s="298"/>
      <c r="H24" s="299"/>
      <c r="I24" s="300"/>
      <c r="J24" s="298"/>
      <c r="K24" s="299"/>
      <c r="L24" s="300"/>
      <c r="M24" s="298"/>
      <c r="N24" s="299"/>
      <c r="O24" s="300"/>
      <c r="P24" s="298"/>
      <c r="Q24" s="299"/>
      <c r="R24" s="1"/>
      <c r="S24" s="1"/>
      <c r="T24" s="1"/>
      <c r="U24" s="1"/>
      <c r="V24" s="1"/>
      <c r="W24" s="20"/>
      <c r="X24" s="20"/>
      <c r="Y24" s="20"/>
      <c r="Z24" s="20"/>
      <c r="AA24" s="20"/>
      <c r="AB24" s="20"/>
      <c r="AC24" s="20"/>
      <c r="AD24" s="20"/>
      <c r="AE24" s="20"/>
      <c r="AF24" s="20"/>
      <c r="AG24" s="20"/>
      <c r="AH24" s="20"/>
      <c r="AI24" s="20"/>
      <c r="AJ24" s="20"/>
      <c r="AK24" s="20"/>
      <c r="AL24" s="20"/>
      <c r="AM24" s="20"/>
    </row>
    <row r="25" spans="1:39" ht="15" customHeight="1" x14ac:dyDescent="0.3">
      <c r="A25" s="9"/>
      <c r="B25" s="273"/>
      <c r="C25" s="284"/>
      <c r="D25" s="301"/>
      <c r="E25" s="302"/>
      <c r="F25" s="284"/>
      <c r="G25" s="301"/>
      <c r="H25" s="302"/>
      <c r="I25" s="284"/>
      <c r="J25" s="285"/>
      <c r="K25" s="286"/>
      <c r="L25" s="284"/>
      <c r="M25" s="285"/>
      <c r="N25" s="286"/>
      <c r="O25" s="284"/>
      <c r="P25" s="285"/>
      <c r="Q25" s="286"/>
      <c r="R25" s="20"/>
      <c r="S25" s="20"/>
      <c r="T25" s="20"/>
      <c r="U25" s="20"/>
      <c r="V25" s="20"/>
      <c r="W25" s="20"/>
      <c r="X25" s="20"/>
      <c r="Y25" s="20"/>
      <c r="Z25" s="20"/>
      <c r="AA25" s="20"/>
      <c r="AB25" s="20"/>
      <c r="AC25" s="20"/>
      <c r="AD25" s="20"/>
      <c r="AE25" s="20"/>
      <c r="AF25" s="20"/>
      <c r="AG25" s="20"/>
      <c r="AH25" s="20"/>
      <c r="AI25" s="20"/>
      <c r="AJ25" s="20"/>
      <c r="AK25" s="20"/>
      <c r="AL25" s="20"/>
      <c r="AM25" s="20"/>
    </row>
    <row r="26" spans="1:39" ht="15" customHeight="1" x14ac:dyDescent="0.3">
      <c r="A26" s="9"/>
      <c r="B26" s="273"/>
      <c r="C26" s="303"/>
      <c r="D26" s="304"/>
      <c r="E26" s="305"/>
      <c r="F26" s="303"/>
      <c r="G26" s="304"/>
      <c r="H26" s="305"/>
      <c r="I26" s="287"/>
      <c r="J26" s="288"/>
      <c r="K26" s="289"/>
      <c r="L26" s="287"/>
      <c r="M26" s="288"/>
      <c r="N26" s="289"/>
      <c r="O26" s="287"/>
      <c r="P26" s="288"/>
      <c r="Q26" s="289"/>
      <c r="R26" s="20"/>
      <c r="S26" s="20"/>
      <c r="T26" s="20"/>
      <c r="U26" s="20"/>
      <c r="V26" s="20"/>
      <c r="W26" s="20"/>
      <c r="X26" s="20"/>
      <c r="Y26" s="20"/>
      <c r="Z26" s="20"/>
      <c r="AA26" s="20"/>
      <c r="AB26" s="20"/>
      <c r="AC26" s="20"/>
      <c r="AD26" s="20"/>
      <c r="AE26" s="20"/>
      <c r="AF26" s="20"/>
      <c r="AG26" s="20"/>
      <c r="AH26" s="20"/>
      <c r="AI26" s="20"/>
      <c r="AJ26" s="20"/>
      <c r="AK26" s="20"/>
      <c r="AL26" s="20"/>
      <c r="AM26" s="20"/>
    </row>
    <row r="27" spans="1:39" ht="15" customHeight="1" x14ac:dyDescent="0.3">
      <c r="A27" s="9"/>
      <c r="B27" s="273"/>
      <c r="C27" s="303"/>
      <c r="D27" s="304"/>
      <c r="E27" s="305"/>
      <c r="F27" s="303"/>
      <c r="G27" s="304"/>
      <c r="H27" s="305"/>
      <c r="I27" s="287"/>
      <c r="J27" s="288"/>
      <c r="K27" s="289"/>
      <c r="L27" s="287"/>
      <c r="M27" s="288"/>
      <c r="N27" s="289"/>
      <c r="O27" s="287"/>
      <c r="P27" s="288"/>
      <c r="Q27" s="289"/>
      <c r="R27" s="20"/>
      <c r="S27" s="20"/>
      <c r="T27" s="20"/>
      <c r="U27" s="20"/>
      <c r="V27" s="20"/>
      <c r="W27" s="20"/>
      <c r="X27" s="20"/>
      <c r="Y27" s="20"/>
      <c r="Z27" s="20"/>
      <c r="AA27" s="20"/>
      <c r="AB27" s="20"/>
      <c r="AC27" s="20"/>
      <c r="AD27" s="20"/>
      <c r="AE27" s="20"/>
      <c r="AF27" s="20"/>
      <c r="AG27" s="20"/>
      <c r="AH27" s="20"/>
      <c r="AI27" s="20"/>
      <c r="AJ27" s="20"/>
      <c r="AK27" s="20"/>
      <c r="AL27" s="20"/>
      <c r="AM27" s="20"/>
    </row>
    <row r="28" spans="1:39" ht="15" customHeight="1" x14ac:dyDescent="0.3">
      <c r="A28" s="9"/>
      <c r="B28" s="273"/>
      <c r="C28" s="303"/>
      <c r="D28" s="304"/>
      <c r="E28" s="305"/>
      <c r="F28" s="303"/>
      <c r="G28" s="304"/>
      <c r="H28" s="305"/>
      <c r="I28" s="287"/>
      <c r="J28" s="288"/>
      <c r="K28" s="289"/>
      <c r="L28" s="287"/>
      <c r="M28" s="288"/>
      <c r="N28" s="289"/>
      <c r="O28" s="287"/>
      <c r="P28" s="288"/>
      <c r="Q28" s="289"/>
      <c r="R28" s="20"/>
      <c r="S28" s="20"/>
      <c r="T28" s="20"/>
      <c r="U28" s="20"/>
      <c r="V28" s="20"/>
      <c r="W28" s="20"/>
      <c r="X28" s="20"/>
      <c r="Y28" s="20"/>
      <c r="Z28" s="20"/>
      <c r="AA28" s="20"/>
      <c r="AB28" s="20"/>
      <c r="AC28" s="20"/>
      <c r="AD28" s="20"/>
      <c r="AE28" s="20"/>
      <c r="AF28" s="20"/>
      <c r="AG28" s="20"/>
      <c r="AH28" s="20"/>
      <c r="AI28" s="20"/>
      <c r="AJ28" s="20"/>
      <c r="AK28" s="20"/>
      <c r="AL28" s="20"/>
      <c r="AM28" s="20"/>
    </row>
    <row r="29" spans="1:39" ht="15" customHeight="1" x14ac:dyDescent="0.3">
      <c r="A29" s="9"/>
      <c r="B29" s="273"/>
      <c r="C29" s="306"/>
      <c r="D29" s="307"/>
      <c r="E29" s="308"/>
      <c r="F29" s="306"/>
      <c r="G29" s="307"/>
      <c r="H29" s="308"/>
      <c r="I29" s="290"/>
      <c r="J29" s="291"/>
      <c r="K29" s="292"/>
      <c r="L29" s="290"/>
      <c r="M29" s="291"/>
      <c r="N29" s="292"/>
      <c r="O29" s="290"/>
      <c r="P29" s="291"/>
      <c r="Q29" s="292"/>
      <c r="R29" s="1"/>
      <c r="S29" s="1"/>
      <c r="T29" s="1"/>
      <c r="U29" s="1"/>
      <c r="V29" s="1"/>
      <c r="W29" s="20"/>
      <c r="X29" s="20"/>
      <c r="Y29" s="20"/>
      <c r="Z29" s="20"/>
      <c r="AA29" s="20"/>
      <c r="AB29" s="20"/>
      <c r="AC29" s="20"/>
      <c r="AD29" s="20"/>
      <c r="AE29" s="20"/>
      <c r="AF29" s="20"/>
      <c r="AG29" s="20"/>
      <c r="AH29" s="20"/>
      <c r="AI29" s="20"/>
      <c r="AJ29" s="20"/>
      <c r="AK29" s="20"/>
      <c r="AL29" s="20"/>
      <c r="AM29" s="20"/>
    </row>
    <row r="30" spans="1:39" ht="15" customHeight="1" x14ac:dyDescent="0.3">
      <c r="A30" s="9"/>
      <c r="B30" s="273"/>
      <c r="C30" s="90" t="s">
        <v>86</v>
      </c>
      <c r="D30" s="293"/>
      <c r="E30" s="294"/>
      <c r="F30" s="90" t="s">
        <v>86</v>
      </c>
      <c r="G30" s="293"/>
      <c r="H30" s="294"/>
      <c r="I30" s="90" t="s">
        <v>86</v>
      </c>
      <c r="J30" s="293"/>
      <c r="K30" s="294"/>
      <c r="L30" s="90" t="s">
        <v>86</v>
      </c>
      <c r="M30" s="293"/>
      <c r="N30" s="294"/>
      <c r="O30" s="90" t="s">
        <v>86</v>
      </c>
      <c r="P30" s="293"/>
      <c r="Q30" s="294"/>
      <c r="R30" s="1"/>
      <c r="S30" s="1"/>
      <c r="T30" s="1"/>
      <c r="U30" s="1"/>
      <c r="V30" s="1"/>
      <c r="W30" s="20"/>
      <c r="X30" s="20"/>
      <c r="Y30" s="20"/>
      <c r="Z30" s="20"/>
      <c r="AA30" s="20"/>
      <c r="AB30" s="20"/>
      <c r="AC30" s="20"/>
      <c r="AD30" s="20"/>
      <c r="AE30" s="20"/>
      <c r="AF30" s="20"/>
      <c r="AG30" s="20"/>
      <c r="AH30" s="20"/>
      <c r="AI30" s="20"/>
      <c r="AJ30" s="20"/>
      <c r="AK30" s="20"/>
      <c r="AL30" s="20"/>
      <c r="AM30" s="20"/>
    </row>
    <row r="31" spans="1:39" ht="15" customHeight="1" x14ac:dyDescent="0.3">
      <c r="A31" s="9"/>
      <c r="B31" s="273"/>
      <c r="C31" s="297" t="s">
        <v>82</v>
      </c>
      <c r="D31" s="295"/>
      <c r="E31" s="296"/>
      <c r="F31" s="297" t="s">
        <v>82</v>
      </c>
      <c r="G31" s="295"/>
      <c r="H31" s="296"/>
      <c r="I31" s="297" t="s">
        <v>82</v>
      </c>
      <c r="J31" s="295"/>
      <c r="K31" s="296"/>
      <c r="L31" s="297" t="s">
        <v>82</v>
      </c>
      <c r="M31" s="295"/>
      <c r="N31" s="296"/>
      <c r="O31" s="297" t="s">
        <v>82</v>
      </c>
      <c r="P31" s="295"/>
      <c r="Q31" s="296"/>
      <c r="R31" s="1"/>
      <c r="S31" s="1"/>
      <c r="T31" s="1"/>
      <c r="U31" s="1"/>
      <c r="V31" s="1"/>
      <c r="W31" s="20"/>
      <c r="X31" s="20"/>
      <c r="Y31" s="20"/>
      <c r="Z31" s="20"/>
      <c r="AA31" s="20"/>
      <c r="AB31" s="20"/>
      <c r="AC31" s="20"/>
      <c r="AD31" s="20"/>
      <c r="AE31" s="20"/>
      <c r="AF31" s="20"/>
      <c r="AG31" s="20"/>
      <c r="AH31" s="20"/>
      <c r="AI31" s="20"/>
      <c r="AJ31" s="20"/>
      <c r="AK31" s="20"/>
      <c r="AL31" s="20"/>
      <c r="AM31" s="20"/>
    </row>
    <row r="32" spans="1:39" ht="15" customHeight="1" x14ac:dyDescent="0.3">
      <c r="A32" s="9"/>
      <c r="B32" s="273"/>
      <c r="C32" s="300" t="s">
        <v>214</v>
      </c>
      <c r="D32" s="298"/>
      <c r="E32" s="299"/>
      <c r="F32" s="300"/>
      <c r="G32" s="298"/>
      <c r="H32" s="299"/>
      <c r="I32" s="300"/>
      <c r="J32" s="298"/>
      <c r="K32" s="299"/>
      <c r="L32" s="300"/>
      <c r="M32" s="298"/>
      <c r="N32" s="299"/>
      <c r="O32" s="300"/>
      <c r="P32" s="298"/>
      <c r="Q32" s="299"/>
      <c r="R32" s="1"/>
      <c r="S32" s="1"/>
      <c r="T32" s="1"/>
      <c r="U32" s="1"/>
      <c r="V32" s="1"/>
      <c r="W32" s="20"/>
      <c r="X32" s="20"/>
      <c r="Y32" s="20"/>
      <c r="Z32" s="20"/>
      <c r="AA32" s="20"/>
      <c r="AB32" s="20"/>
      <c r="AC32" s="20"/>
      <c r="AD32" s="20"/>
      <c r="AE32" s="20"/>
      <c r="AF32" s="20"/>
      <c r="AG32" s="20"/>
      <c r="AH32" s="20"/>
      <c r="AI32" s="20"/>
      <c r="AJ32" s="20"/>
      <c r="AK32" s="20"/>
      <c r="AL32" s="20"/>
      <c r="AM32" s="20"/>
    </row>
    <row r="33" spans="1:39" ht="15" customHeight="1" x14ac:dyDescent="0.3">
      <c r="A33" s="9"/>
      <c r="B33" s="273"/>
      <c r="C33" s="284"/>
      <c r="D33" s="301"/>
      <c r="E33" s="302"/>
      <c r="F33" s="284"/>
      <c r="G33" s="301"/>
      <c r="H33" s="302"/>
      <c r="I33" s="284"/>
      <c r="J33" s="301"/>
      <c r="K33" s="302"/>
      <c r="L33" s="284"/>
      <c r="M33" s="301"/>
      <c r="N33" s="302"/>
      <c r="O33" s="284"/>
      <c r="P33" s="301"/>
      <c r="Q33" s="302"/>
      <c r="R33" s="20"/>
      <c r="S33" s="20"/>
      <c r="T33" s="20"/>
      <c r="U33" s="20"/>
      <c r="V33" s="20"/>
      <c r="W33" s="20"/>
      <c r="X33" s="20"/>
      <c r="Y33" s="20"/>
      <c r="Z33" s="20"/>
      <c r="AA33" s="20"/>
      <c r="AB33" s="20"/>
      <c r="AC33" s="20"/>
      <c r="AD33" s="20"/>
      <c r="AE33" s="20"/>
      <c r="AF33" s="20"/>
      <c r="AG33" s="20"/>
      <c r="AH33" s="20"/>
      <c r="AI33" s="20"/>
      <c r="AJ33" s="20"/>
      <c r="AK33" s="20"/>
      <c r="AL33" s="20"/>
      <c r="AM33" s="20"/>
    </row>
    <row r="34" spans="1:39" ht="15" customHeight="1" x14ac:dyDescent="0.3">
      <c r="A34" s="9"/>
      <c r="B34" s="273"/>
      <c r="C34" s="303"/>
      <c r="D34" s="304"/>
      <c r="E34" s="305"/>
      <c r="F34" s="303"/>
      <c r="G34" s="304"/>
      <c r="H34" s="305"/>
      <c r="I34" s="303"/>
      <c r="J34" s="304"/>
      <c r="K34" s="305"/>
      <c r="L34" s="303"/>
      <c r="M34" s="304"/>
      <c r="N34" s="305"/>
      <c r="O34" s="303"/>
      <c r="P34" s="304"/>
      <c r="Q34" s="305"/>
      <c r="R34" s="20"/>
      <c r="S34" s="20"/>
      <c r="T34" s="20"/>
      <c r="U34" s="20"/>
      <c r="V34" s="20"/>
      <c r="W34" s="20"/>
      <c r="X34" s="20"/>
      <c r="Y34" s="20"/>
      <c r="Z34" s="20"/>
      <c r="AA34" s="20"/>
      <c r="AB34" s="20"/>
      <c r="AC34" s="20"/>
      <c r="AD34" s="20"/>
      <c r="AE34" s="20"/>
      <c r="AF34" s="20"/>
      <c r="AG34" s="20"/>
      <c r="AH34" s="20"/>
      <c r="AI34" s="20"/>
      <c r="AJ34" s="20"/>
      <c r="AK34" s="20"/>
      <c r="AL34" s="20"/>
      <c r="AM34" s="20"/>
    </row>
    <row r="35" spans="1:39" ht="15" customHeight="1" x14ac:dyDescent="0.3">
      <c r="A35" s="9"/>
      <c r="B35" s="273"/>
      <c r="C35" s="303"/>
      <c r="D35" s="304"/>
      <c r="E35" s="305"/>
      <c r="F35" s="303"/>
      <c r="G35" s="304"/>
      <c r="H35" s="305"/>
      <c r="I35" s="303"/>
      <c r="J35" s="304"/>
      <c r="K35" s="305"/>
      <c r="L35" s="303"/>
      <c r="M35" s="304"/>
      <c r="N35" s="305"/>
      <c r="O35" s="303"/>
      <c r="P35" s="304"/>
      <c r="Q35" s="305"/>
      <c r="R35" s="20"/>
      <c r="S35" s="20"/>
      <c r="T35" s="20"/>
      <c r="U35" s="20"/>
      <c r="V35" s="20"/>
      <c r="W35" s="20"/>
      <c r="X35" s="20"/>
      <c r="Y35" s="20"/>
      <c r="Z35" s="20"/>
      <c r="AA35" s="20"/>
      <c r="AB35" s="20"/>
      <c r="AC35" s="20"/>
      <c r="AD35" s="20"/>
      <c r="AE35" s="20"/>
      <c r="AF35" s="20"/>
      <c r="AG35" s="20"/>
      <c r="AH35" s="20"/>
      <c r="AI35" s="20"/>
      <c r="AJ35" s="20"/>
      <c r="AK35" s="20"/>
      <c r="AL35" s="20"/>
      <c r="AM35" s="20"/>
    </row>
    <row r="36" spans="1:39" ht="15" customHeight="1" x14ac:dyDescent="0.3">
      <c r="A36" s="9"/>
      <c r="B36" s="273"/>
      <c r="C36" s="303"/>
      <c r="D36" s="304"/>
      <c r="E36" s="305"/>
      <c r="F36" s="303"/>
      <c r="G36" s="304"/>
      <c r="H36" s="305"/>
      <c r="I36" s="303"/>
      <c r="J36" s="304"/>
      <c r="K36" s="305"/>
      <c r="L36" s="303"/>
      <c r="M36" s="304"/>
      <c r="N36" s="305"/>
      <c r="O36" s="303"/>
      <c r="P36" s="304"/>
      <c r="Q36" s="305"/>
      <c r="R36" s="20"/>
      <c r="S36" s="20"/>
      <c r="T36" s="20"/>
      <c r="U36" s="20"/>
      <c r="V36" s="20"/>
      <c r="W36" s="20"/>
      <c r="X36" s="20"/>
      <c r="Y36" s="20"/>
      <c r="Z36" s="20"/>
      <c r="AA36" s="20"/>
      <c r="AB36" s="20"/>
      <c r="AC36" s="20"/>
      <c r="AD36" s="20"/>
      <c r="AE36" s="20"/>
      <c r="AF36" s="20"/>
      <c r="AG36" s="20"/>
      <c r="AH36" s="20"/>
      <c r="AI36" s="20"/>
      <c r="AJ36" s="20"/>
      <c r="AK36" s="20"/>
      <c r="AL36" s="20"/>
      <c r="AM36" s="20"/>
    </row>
    <row r="37" spans="1:39" ht="15" customHeight="1" x14ac:dyDescent="0.3">
      <c r="A37" s="9"/>
      <c r="B37" s="273"/>
      <c r="C37" s="306"/>
      <c r="D37" s="307"/>
      <c r="E37" s="308"/>
      <c r="F37" s="306"/>
      <c r="G37" s="307"/>
      <c r="H37" s="308"/>
      <c r="I37" s="306"/>
      <c r="J37" s="307"/>
      <c r="K37" s="308"/>
      <c r="L37" s="306"/>
      <c r="M37" s="307"/>
      <c r="N37" s="308"/>
      <c r="O37" s="306"/>
      <c r="P37" s="307"/>
      <c r="Q37" s="308"/>
      <c r="R37" s="1"/>
      <c r="S37" s="1"/>
      <c r="T37" s="1"/>
      <c r="U37" s="1"/>
      <c r="V37" s="1"/>
      <c r="W37" s="20"/>
      <c r="X37" s="20"/>
      <c r="Y37" s="20"/>
      <c r="Z37" s="20"/>
      <c r="AA37" s="20"/>
      <c r="AB37" s="20"/>
      <c r="AC37" s="20"/>
      <c r="AD37" s="20"/>
      <c r="AE37" s="20"/>
      <c r="AF37" s="20"/>
      <c r="AG37" s="20"/>
      <c r="AH37" s="20"/>
      <c r="AI37" s="20"/>
      <c r="AJ37" s="20"/>
      <c r="AK37" s="20"/>
      <c r="AL37" s="20"/>
      <c r="AM37" s="20"/>
    </row>
    <row r="38" spans="1:39" ht="15" customHeight="1" thickBot="1" x14ac:dyDescent="0.35">
      <c r="A38" s="1"/>
      <c r="B38" s="273"/>
      <c r="C38" s="91" t="s">
        <v>86</v>
      </c>
      <c r="D38" s="310"/>
      <c r="E38" s="311"/>
      <c r="F38" s="91" t="s">
        <v>86</v>
      </c>
      <c r="G38" s="310"/>
      <c r="H38" s="311"/>
      <c r="I38" s="91" t="s">
        <v>86</v>
      </c>
      <c r="J38" s="310"/>
      <c r="K38" s="311"/>
      <c r="L38" s="91" t="s">
        <v>86</v>
      </c>
      <c r="M38" s="310"/>
      <c r="N38" s="311"/>
      <c r="O38" s="91" t="s">
        <v>86</v>
      </c>
      <c r="P38" s="310"/>
      <c r="Q38" s="311"/>
      <c r="R38" s="1"/>
      <c r="S38" s="1"/>
      <c r="T38" s="1"/>
      <c r="U38" s="1"/>
      <c r="V38" s="1"/>
      <c r="W38" s="20"/>
      <c r="X38" s="20"/>
      <c r="Y38" s="20"/>
      <c r="Z38" s="20"/>
      <c r="AA38" s="20"/>
      <c r="AB38" s="20"/>
      <c r="AC38" s="20"/>
      <c r="AD38" s="20"/>
      <c r="AE38" s="20"/>
      <c r="AF38" s="20"/>
      <c r="AG38" s="20"/>
      <c r="AH38" s="20"/>
      <c r="AI38" s="20"/>
      <c r="AJ38" s="20"/>
      <c r="AK38" s="20"/>
      <c r="AL38" s="20"/>
      <c r="AM38" s="20"/>
    </row>
    <row r="39" spans="1:39" ht="15" customHeight="1" x14ac:dyDescent="0.3">
      <c r="A39" s="1"/>
      <c r="B39" s="273"/>
      <c r="C39" s="260" t="s">
        <v>62</v>
      </c>
      <c r="D39" s="261"/>
      <c r="E39" s="261"/>
      <c r="F39" s="261"/>
      <c r="G39" s="261"/>
      <c r="H39" s="261"/>
      <c r="I39" s="261"/>
      <c r="J39" s="261"/>
      <c r="K39" s="261"/>
      <c r="L39" s="261"/>
      <c r="M39" s="261"/>
      <c r="N39" s="261"/>
      <c r="O39" s="261"/>
      <c r="P39" s="261"/>
      <c r="Q39" s="262"/>
      <c r="R39" s="1"/>
      <c r="S39" s="1"/>
      <c r="T39" s="1"/>
      <c r="U39" s="1"/>
      <c r="V39" s="1"/>
      <c r="W39" s="20"/>
      <c r="X39" s="20"/>
      <c r="Y39" s="20"/>
      <c r="Z39" s="20"/>
      <c r="AA39" s="20"/>
      <c r="AB39" s="20"/>
      <c r="AC39" s="20"/>
      <c r="AD39" s="20"/>
      <c r="AE39" s="20"/>
      <c r="AF39" s="20"/>
      <c r="AG39" s="20"/>
      <c r="AH39" s="20"/>
      <c r="AI39" s="20"/>
      <c r="AJ39" s="20"/>
      <c r="AK39" s="20"/>
      <c r="AL39" s="20"/>
      <c r="AM39" s="20"/>
    </row>
    <row r="40" spans="1:39" ht="15" customHeight="1" thickBot="1" x14ac:dyDescent="0.35">
      <c r="A40" s="20"/>
      <c r="B40" s="273"/>
      <c r="C40" s="266"/>
      <c r="D40" s="267"/>
      <c r="E40" s="267"/>
      <c r="F40" s="267"/>
      <c r="G40" s="267"/>
      <c r="H40" s="267"/>
      <c r="I40" s="267"/>
      <c r="J40" s="267"/>
      <c r="K40" s="267"/>
      <c r="L40" s="267"/>
      <c r="M40" s="267"/>
      <c r="N40" s="267"/>
      <c r="O40" s="267"/>
      <c r="P40" s="267"/>
      <c r="Q40" s="268"/>
      <c r="R40" s="20"/>
      <c r="S40" s="20"/>
      <c r="T40" s="20"/>
      <c r="U40" s="20"/>
      <c r="V40" s="20"/>
      <c r="W40" s="20"/>
      <c r="X40" s="20"/>
      <c r="Y40" s="20"/>
      <c r="Z40" s="20"/>
      <c r="AA40" s="20"/>
      <c r="AB40" s="20"/>
      <c r="AC40" s="20"/>
      <c r="AD40" s="20"/>
      <c r="AE40" s="20"/>
      <c r="AF40" s="20"/>
      <c r="AG40" s="20"/>
      <c r="AH40" s="20"/>
      <c r="AI40" s="20"/>
      <c r="AJ40" s="20"/>
      <c r="AK40" s="20"/>
      <c r="AL40" s="20"/>
      <c r="AM40" s="20"/>
    </row>
    <row r="41" spans="1:39" ht="15" customHeight="1" x14ac:dyDescent="0.3">
      <c r="A41" s="20"/>
      <c r="B41" s="273"/>
      <c r="C41" s="312"/>
      <c r="D41" s="313"/>
      <c r="E41" s="314"/>
      <c r="F41" s="312"/>
      <c r="G41" s="313"/>
      <c r="H41" s="314"/>
      <c r="I41" s="312"/>
      <c r="J41" s="313"/>
      <c r="K41" s="314"/>
      <c r="L41" s="312"/>
      <c r="M41" s="313"/>
      <c r="N41" s="314"/>
      <c r="O41" s="312"/>
      <c r="P41" s="313"/>
      <c r="Q41" s="314"/>
      <c r="R41" s="20"/>
      <c r="S41" s="20"/>
      <c r="T41" s="20"/>
      <c r="U41" s="20"/>
      <c r="V41" s="20"/>
      <c r="W41" s="20"/>
      <c r="X41" s="20"/>
      <c r="Y41" s="20"/>
      <c r="Z41" s="20"/>
      <c r="AA41" s="20"/>
      <c r="AB41" s="20"/>
      <c r="AC41" s="20"/>
      <c r="AD41" s="20"/>
      <c r="AE41" s="20"/>
      <c r="AF41" s="20"/>
      <c r="AG41" s="20"/>
      <c r="AH41" s="20"/>
      <c r="AI41" s="20"/>
      <c r="AJ41" s="20"/>
      <c r="AK41" s="20"/>
      <c r="AL41" s="20"/>
      <c r="AM41" s="20"/>
    </row>
    <row r="42" spans="1:39" ht="15" customHeight="1" x14ac:dyDescent="0.3">
      <c r="A42" s="20"/>
      <c r="B42" s="273"/>
      <c r="C42" s="275"/>
      <c r="D42" s="276"/>
      <c r="E42" s="277"/>
      <c r="F42" s="275"/>
      <c r="G42" s="276"/>
      <c r="H42" s="277"/>
      <c r="I42" s="275"/>
      <c r="J42" s="276"/>
      <c r="K42" s="277"/>
      <c r="L42" s="275"/>
      <c r="M42" s="276"/>
      <c r="N42" s="277"/>
      <c r="O42" s="275"/>
      <c r="P42" s="276"/>
      <c r="Q42" s="277"/>
      <c r="R42" s="20"/>
      <c r="S42" s="20"/>
      <c r="T42" s="20"/>
      <c r="U42" s="20"/>
      <c r="V42" s="20"/>
      <c r="W42" s="20"/>
      <c r="X42" s="20"/>
      <c r="Y42" s="20"/>
      <c r="Z42" s="20"/>
      <c r="AA42" s="20"/>
      <c r="AB42" s="20"/>
      <c r="AC42" s="20"/>
      <c r="AD42" s="20"/>
      <c r="AE42" s="20"/>
      <c r="AF42" s="20"/>
      <c r="AG42" s="20"/>
      <c r="AH42" s="20"/>
      <c r="AI42" s="20"/>
      <c r="AJ42" s="20"/>
      <c r="AK42" s="20"/>
      <c r="AL42" s="20"/>
      <c r="AM42" s="20"/>
    </row>
    <row r="43" spans="1:39" ht="15" customHeight="1" x14ac:dyDescent="0.3">
      <c r="A43" s="20"/>
      <c r="B43" s="273"/>
      <c r="C43" s="278"/>
      <c r="D43" s="279"/>
      <c r="E43" s="280"/>
      <c r="F43" s="278"/>
      <c r="G43" s="279"/>
      <c r="H43" s="280"/>
      <c r="I43" s="278"/>
      <c r="J43" s="279"/>
      <c r="K43" s="280"/>
      <c r="L43" s="278"/>
      <c r="M43" s="279"/>
      <c r="N43" s="280"/>
      <c r="O43" s="278"/>
      <c r="P43" s="279"/>
      <c r="Q43" s="280"/>
      <c r="R43" s="20"/>
      <c r="S43" s="20"/>
      <c r="T43" s="20"/>
      <c r="U43" s="20"/>
      <c r="V43" s="20"/>
      <c r="W43" s="20"/>
      <c r="X43" s="20"/>
      <c r="Y43" s="20"/>
      <c r="Z43" s="20"/>
      <c r="AA43" s="20"/>
      <c r="AB43" s="20"/>
      <c r="AC43" s="20"/>
      <c r="AD43" s="20"/>
      <c r="AE43" s="20"/>
      <c r="AF43" s="20"/>
      <c r="AG43" s="20"/>
      <c r="AH43" s="20"/>
      <c r="AI43" s="20"/>
      <c r="AJ43" s="20"/>
      <c r="AK43" s="20"/>
      <c r="AL43" s="20"/>
      <c r="AM43" s="20"/>
    </row>
    <row r="44" spans="1:39" ht="15" customHeight="1" thickBot="1" x14ac:dyDescent="0.35">
      <c r="A44" s="20"/>
      <c r="B44" s="274"/>
      <c r="C44" s="281"/>
      <c r="D44" s="282"/>
      <c r="E44" s="283"/>
      <c r="F44" s="281"/>
      <c r="G44" s="282"/>
      <c r="H44" s="283"/>
      <c r="I44" s="281"/>
      <c r="J44" s="282"/>
      <c r="K44" s="283"/>
      <c r="L44" s="281"/>
      <c r="M44" s="282"/>
      <c r="N44" s="283"/>
      <c r="O44" s="281"/>
      <c r="P44" s="282"/>
      <c r="Q44" s="283"/>
      <c r="R44" s="20"/>
      <c r="S44" s="20"/>
      <c r="T44" s="20"/>
      <c r="U44" s="20"/>
      <c r="V44" s="20"/>
      <c r="W44" s="20"/>
      <c r="X44" s="20"/>
      <c r="Y44" s="20"/>
      <c r="Z44" s="20"/>
      <c r="AA44" s="20"/>
      <c r="AB44" s="20"/>
      <c r="AC44" s="20"/>
      <c r="AD44" s="20"/>
      <c r="AE44" s="20"/>
      <c r="AF44" s="20"/>
      <c r="AG44" s="20"/>
      <c r="AH44" s="20"/>
      <c r="AI44" s="20"/>
      <c r="AJ44" s="20"/>
      <c r="AK44" s="20"/>
      <c r="AL44" s="20"/>
      <c r="AM44" s="20"/>
    </row>
    <row r="45" spans="1:39" ht="15" customHeight="1" x14ac:dyDescent="0.3">
      <c r="A45" s="1"/>
      <c r="B45" s="61"/>
      <c r="C45" s="57"/>
      <c r="D45" s="57"/>
      <c r="E45" s="57"/>
      <c r="F45" s="57"/>
      <c r="G45" s="57"/>
      <c r="H45" s="57"/>
      <c r="I45" s="57"/>
      <c r="J45" s="57"/>
      <c r="K45" s="57"/>
      <c r="L45" s="57"/>
      <c r="M45" s="57"/>
      <c r="N45" s="57"/>
      <c r="O45" s="57"/>
      <c r="P45" s="57"/>
      <c r="Q45" s="57"/>
      <c r="R45" s="1"/>
      <c r="S45" s="1"/>
      <c r="T45" s="1"/>
      <c r="U45" s="1"/>
      <c r="V45" s="1"/>
      <c r="W45" s="20"/>
      <c r="X45" s="20"/>
      <c r="Y45" s="20"/>
      <c r="Z45" s="20"/>
      <c r="AA45" s="20"/>
      <c r="AB45" s="20"/>
      <c r="AC45" s="20"/>
      <c r="AD45" s="20"/>
      <c r="AE45" s="20"/>
      <c r="AF45" s="20"/>
      <c r="AG45" s="20"/>
      <c r="AH45" s="20"/>
      <c r="AI45" s="20"/>
      <c r="AJ45" s="20"/>
      <c r="AK45" s="20"/>
      <c r="AL45" s="20"/>
      <c r="AM45" s="20"/>
    </row>
    <row r="46" spans="1:39" ht="15" customHeight="1" thickBot="1" x14ac:dyDescent="0.35">
      <c r="A46" s="20"/>
      <c r="B46" s="61"/>
      <c r="C46" s="57"/>
      <c r="D46" s="57"/>
      <c r="E46" s="57"/>
      <c r="F46" s="57"/>
      <c r="G46" s="57"/>
      <c r="H46" s="57"/>
      <c r="I46" s="57"/>
      <c r="J46" s="57"/>
      <c r="K46" s="57"/>
      <c r="L46" s="57"/>
      <c r="M46" s="57"/>
      <c r="N46" s="57"/>
      <c r="O46" s="57"/>
      <c r="P46" s="57"/>
      <c r="Q46" s="57"/>
      <c r="R46" s="20"/>
      <c r="S46" s="20"/>
      <c r="T46" s="20"/>
      <c r="U46" s="20"/>
      <c r="V46" s="20"/>
      <c r="W46" s="20"/>
      <c r="X46" s="20"/>
      <c r="Y46" s="20"/>
      <c r="Z46" s="20"/>
      <c r="AA46" s="20"/>
      <c r="AB46" s="20"/>
      <c r="AC46" s="20"/>
      <c r="AD46" s="20"/>
      <c r="AE46" s="20"/>
      <c r="AF46" s="20"/>
      <c r="AG46" s="20"/>
      <c r="AH46" s="20"/>
      <c r="AI46" s="20"/>
      <c r="AJ46" s="20"/>
      <c r="AK46" s="20"/>
      <c r="AL46" s="20"/>
      <c r="AM46" s="20"/>
    </row>
    <row r="47" spans="1:39" ht="15" customHeight="1" x14ac:dyDescent="0.3">
      <c r="A47" s="1"/>
      <c r="B47" s="257"/>
      <c r="C47" s="260" t="s">
        <v>47</v>
      </c>
      <c r="D47" s="261"/>
      <c r="E47" s="262"/>
      <c r="F47" s="261" t="s">
        <v>48</v>
      </c>
      <c r="G47" s="261"/>
      <c r="H47" s="262"/>
      <c r="I47" s="260" t="s">
        <v>49</v>
      </c>
      <c r="J47" s="261"/>
      <c r="K47" s="262"/>
      <c r="L47" s="261" t="s">
        <v>50</v>
      </c>
      <c r="M47" s="261"/>
      <c r="N47" s="262"/>
      <c r="O47" s="261" t="s">
        <v>73</v>
      </c>
      <c r="P47" s="261"/>
      <c r="Q47" s="262"/>
      <c r="R47" s="1"/>
      <c r="S47" s="1"/>
      <c r="T47" s="1"/>
      <c r="U47" s="1"/>
      <c r="V47" s="1"/>
      <c r="W47" s="20"/>
      <c r="X47" s="20"/>
      <c r="Y47" s="20"/>
      <c r="Z47" s="20"/>
      <c r="AA47" s="20"/>
      <c r="AB47" s="20"/>
      <c r="AC47" s="20"/>
      <c r="AD47" s="20"/>
      <c r="AE47" s="20"/>
      <c r="AF47" s="20"/>
      <c r="AG47" s="20"/>
      <c r="AH47" s="20"/>
      <c r="AI47" s="20"/>
      <c r="AJ47" s="20"/>
      <c r="AK47" s="20"/>
      <c r="AL47" s="20"/>
      <c r="AM47" s="20"/>
    </row>
    <row r="48" spans="1:39" ht="15" customHeight="1" x14ac:dyDescent="0.3">
      <c r="A48" s="1"/>
      <c r="B48" s="258"/>
      <c r="C48" s="263"/>
      <c r="D48" s="264"/>
      <c r="E48" s="265"/>
      <c r="F48" s="264"/>
      <c r="G48" s="264"/>
      <c r="H48" s="265"/>
      <c r="I48" s="263"/>
      <c r="J48" s="264"/>
      <c r="K48" s="265"/>
      <c r="L48" s="264"/>
      <c r="M48" s="264"/>
      <c r="N48" s="265"/>
      <c r="O48" s="264"/>
      <c r="P48" s="264"/>
      <c r="Q48" s="265"/>
      <c r="R48" s="1"/>
      <c r="S48" s="1"/>
      <c r="T48" s="1"/>
      <c r="U48" s="1"/>
      <c r="V48" s="1"/>
      <c r="W48" s="20"/>
      <c r="X48" s="20"/>
      <c r="Y48" s="20"/>
      <c r="Z48" s="20"/>
      <c r="AA48" s="20"/>
      <c r="AB48" s="20"/>
      <c r="AC48" s="20"/>
      <c r="AD48" s="20"/>
      <c r="AE48" s="20"/>
      <c r="AF48" s="20"/>
      <c r="AG48" s="20"/>
      <c r="AH48" s="20"/>
      <c r="AI48" s="20"/>
      <c r="AJ48" s="20"/>
      <c r="AK48" s="20"/>
      <c r="AL48" s="20"/>
      <c r="AM48" s="20"/>
    </row>
    <row r="49" spans="1:39" ht="15" customHeight="1" thickBot="1" x14ac:dyDescent="0.35">
      <c r="A49" s="1"/>
      <c r="B49" s="259"/>
      <c r="C49" s="266"/>
      <c r="D49" s="267"/>
      <c r="E49" s="268"/>
      <c r="F49" s="267"/>
      <c r="G49" s="267"/>
      <c r="H49" s="268"/>
      <c r="I49" s="266"/>
      <c r="J49" s="267"/>
      <c r="K49" s="268"/>
      <c r="L49" s="267"/>
      <c r="M49" s="267"/>
      <c r="N49" s="268"/>
      <c r="O49" s="267"/>
      <c r="P49" s="267"/>
      <c r="Q49" s="268"/>
      <c r="R49" s="1"/>
      <c r="S49" s="1"/>
      <c r="T49" s="1"/>
      <c r="U49" s="1"/>
      <c r="V49" s="1"/>
      <c r="W49" s="20"/>
      <c r="X49" s="20"/>
      <c r="Y49" s="20"/>
      <c r="Z49" s="20"/>
      <c r="AA49" s="20"/>
      <c r="AB49" s="20"/>
      <c r="AC49" s="20"/>
      <c r="AD49" s="20"/>
      <c r="AE49" s="20"/>
      <c r="AF49" s="20"/>
      <c r="AG49" s="20"/>
      <c r="AH49" s="20"/>
      <c r="AI49" s="20"/>
      <c r="AJ49" s="20"/>
      <c r="AK49" s="20"/>
      <c r="AL49" s="20"/>
      <c r="AM49" s="20"/>
    </row>
    <row r="50" spans="1:39" ht="15" customHeight="1" x14ac:dyDescent="0.3">
      <c r="A50" s="1"/>
      <c r="B50" s="272" t="s">
        <v>55</v>
      </c>
      <c r="C50" s="269" t="s">
        <v>80</v>
      </c>
      <c r="D50" s="269"/>
      <c r="E50" s="270"/>
      <c r="F50" s="271" t="s">
        <v>80</v>
      </c>
      <c r="G50" s="269"/>
      <c r="H50" s="270"/>
      <c r="I50" s="271" t="s">
        <v>80</v>
      </c>
      <c r="J50" s="269"/>
      <c r="K50" s="270"/>
      <c r="L50" s="271" t="s">
        <v>80</v>
      </c>
      <c r="M50" s="269"/>
      <c r="N50" s="270"/>
      <c r="O50" s="271" t="s">
        <v>80</v>
      </c>
      <c r="P50" s="269"/>
      <c r="Q50" s="270"/>
      <c r="R50" s="1"/>
      <c r="S50" s="1"/>
      <c r="T50" s="1"/>
      <c r="U50" s="1"/>
      <c r="V50" s="1"/>
      <c r="W50" s="20"/>
      <c r="X50" s="20"/>
      <c r="Y50" s="20"/>
      <c r="Z50" s="20"/>
      <c r="AA50" s="20"/>
      <c r="AB50" s="20"/>
      <c r="AC50" s="20"/>
      <c r="AD50" s="20"/>
      <c r="AE50" s="20"/>
      <c r="AF50" s="20"/>
      <c r="AG50" s="20"/>
      <c r="AH50" s="20"/>
      <c r="AI50" s="20"/>
      <c r="AJ50" s="20"/>
      <c r="AK50" s="20"/>
      <c r="AL50" s="20"/>
      <c r="AM50" s="20"/>
    </row>
    <row r="51" spans="1:39" ht="15" customHeight="1" x14ac:dyDescent="0.3">
      <c r="A51" s="1"/>
      <c r="B51" s="273"/>
      <c r="C51" s="300" t="s">
        <v>206</v>
      </c>
      <c r="D51" s="298"/>
      <c r="E51" s="299"/>
      <c r="F51" s="300"/>
      <c r="G51" s="298"/>
      <c r="H51" s="299"/>
      <c r="I51" s="300"/>
      <c r="J51" s="298"/>
      <c r="K51" s="299"/>
      <c r="L51" s="300"/>
      <c r="M51" s="298"/>
      <c r="N51" s="299"/>
      <c r="O51" s="300"/>
      <c r="P51" s="298"/>
      <c r="Q51" s="299"/>
      <c r="R51" s="1"/>
      <c r="S51" s="1"/>
      <c r="T51" s="1"/>
      <c r="U51" s="1"/>
      <c r="V51" s="1"/>
      <c r="W51" s="20"/>
      <c r="X51" s="20"/>
      <c r="Y51" s="20"/>
      <c r="Z51" s="20"/>
      <c r="AA51" s="20"/>
      <c r="AB51" s="20"/>
      <c r="AC51" s="20"/>
      <c r="AD51" s="20"/>
      <c r="AE51" s="20"/>
      <c r="AF51" s="20"/>
      <c r="AG51" s="20"/>
      <c r="AH51" s="20"/>
      <c r="AI51" s="20"/>
      <c r="AJ51" s="20"/>
      <c r="AK51" s="20"/>
      <c r="AL51" s="20"/>
      <c r="AM51" s="20"/>
    </row>
    <row r="52" spans="1:39" ht="15" customHeight="1" x14ac:dyDescent="0.3">
      <c r="A52" s="20"/>
      <c r="B52" s="273"/>
      <c r="C52" s="284"/>
      <c r="D52" s="301"/>
      <c r="E52" s="302"/>
      <c r="F52" s="284"/>
      <c r="G52" s="301"/>
      <c r="H52" s="302"/>
      <c r="I52" s="284"/>
      <c r="J52" s="301"/>
      <c r="K52" s="302"/>
      <c r="L52" s="284"/>
      <c r="M52" s="285"/>
      <c r="N52" s="286"/>
      <c r="O52" s="284"/>
      <c r="P52" s="285"/>
      <c r="Q52" s="286"/>
      <c r="R52" s="20"/>
      <c r="S52" s="20"/>
      <c r="T52" s="20"/>
      <c r="U52" s="20"/>
      <c r="V52" s="20"/>
      <c r="W52" s="20"/>
      <c r="X52" s="20"/>
      <c r="Y52" s="20"/>
      <c r="Z52" s="20"/>
      <c r="AA52" s="20"/>
      <c r="AB52" s="20"/>
      <c r="AC52" s="20"/>
      <c r="AD52" s="20"/>
      <c r="AE52" s="20"/>
      <c r="AF52" s="20"/>
      <c r="AG52" s="20"/>
      <c r="AH52" s="20"/>
      <c r="AI52" s="20"/>
      <c r="AJ52" s="20"/>
      <c r="AK52" s="20"/>
      <c r="AL52" s="20"/>
      <c r="AM52" s="20"/>
    </row>
    <row r="53" spans="1:39" ht="15" customHeight="1" x14ac:dyDescent="0.3">
      <c r="A53" s="20"/>
      <c r="B53" s="273"/>
      <c r="C53" s="303"/>
      <c r="D53" s="304"/>
      <c r="E53" s="305"/>
      <c r="F53" s="303"/>
      <c r="G53" s="304"/>
      <c r="H53" s="305"/>
      <c r="I53" s="303"/>
      <c r="J53" s="304"/>
      <c r="K53" s="305"/>
      <c r="L53" s="287"/>
      <c r="M53" s="288"/>
      <c r="N53" s="289"/>
      <c r="O53" s="287"/>
      <c r="P53" s="288"/>
      <c r="Q53" s="289"/>
      <c r="R53" s="20"/>
      <c r="S53" s="20"/>
      <c r="T53" s="20"/>
      <c r="U53" s="20"/>
      <c r="V53" s="20"/>
      <c r="W53" s="20"/>
      <c r="X53" s="20"/>
      <c r="Y53" s="20"/>
      <c r="Z53" s="20"/>
      <c r="AA53" s="20"/>
      <c r="AB53" s="20"/>
      <c r="AC53" s="20"/>
      <c r="AD53" s="20"/>
      <c r="AE53" s="20"/>
      <c r="AF53" s="20"/>
      <c r="AG53" s="20"/>
      <c r="AH53" s="20"/>
      <c r="AI53" s="20"/>
      <c r="AJ53" s="20"/>
      <c r="AK53" s="20"/>
      <c r="AL53" s="20"/>
      <c r="AM53" s="20"/>
    </row>
    <row r="54" spans="1:39" ht="15" customHeight="1" x14ac:dyDescent="0.3">
      <c r="A54" s="20"/>
      <c r="B54" s="273"/>
      <c r="C54" s="303"/>
      <c r="D54" s="304"/>
      <c r="E54" s="305"/>
      <c r="F54" s="303"/>
      <c r="G54" s="304"/>
      <c r="H54" s="305"/>
      <c r="I54" s="303"/>
      <c r="J54" s="304"/>
      <c r="K54" s="305"/>
      <c r="L54" s="287"/>
      <c r="M54" s="288"/>
      <c r="N54" s="289"/>
      <c r="O54" s="287"/>
      <c r="P54" s="288"/>
      <c r="Q54" s="289"/>
      <c r="R54" s="20"/>
      <c r="S54" s="20"/>
      <c r="T54" s="20"/>
      <c r="U54" s="20"/>
      <c r="V54" s="20"/>
      <c r="W54" s="20"/>
      <c r="X54" s="20"/>
      <c r="Y54" s="20"/>
      <c r="Z54" s="20"/>
      <c r="AA54" s="20"/>
      <c r="AB54" s="20"/>
      <c r="AC54" s="20"/>
      <c r="AD54" s="20"/>
      <c r="AE54" s="20"/>
      <c r="AF54" s="20"/>
      <c r="AG54" s="20"/>
      <c r="AH54" s="20"/>
      <c r="AI54" s="20"/>
      <c r="AJ54" s="20"/>
      <c r="AK54" s="20"/>
      <c r="AL54" s="20"/>
      <c r="AM54" s="20"/>
    </row>
    <row r="55" spans="1:39" ht="15" customHeight="1" x14ac:dyDescent="0.3">
      <c r="A55" s="20"/>
      <c r="B55" s="273"/>
      <c r="C55" s="303"/>
      <c r="D55" s="304"/>
      <c r="E55" s="305"/>
      <c r="F55" s="303"/>
      <c r="G55" s="304"/>
      <c r="H55" s="305"/>
      <c r="I55" s="303"/>
      <c r="J55" s="304"/>
      <c r="K55" s="305"/>
      <c r="L55" s="287"/>
      <c r="M55" s="288"/>
      <c r="N55" s="289"/>
      <c r="O55" s="287"/>
      <c r="P55" s="288"/>
      <c r="Q55" s="289"/>
      <c r="R55" s="20"/>
      <c r="S55" s="20"/>
      <c r="T55" s="20"/>
      <c r="U55" s="20"/>
      <c r="V55" s="20"/>
      <c r="W55" s="20"/>
      <c r="X55" s="20"/>
      <c r="Y55" s="20"/>
      <c r="Z55" s="20"/>
      <c r="AA55" s="20"/>
      <c r="AB55" s="20"/>
      <c r="AC55" s="20"/>
      <c r="AD55" s="20"/>
      <c r="AE55" s="20"/>
      <c r="AF55" s="20"/>
      <c r="AG55" s="20"/>
      <c r="AH55" s="20"/>
      <c r="AI55" s="20"/>
      <c r="AJ55" s="20"/>
      <c r="AK55" s="20"/>
      <c r="AL55" s="20"/>
      <c r="AM55" s="20"/>
    </row>
    <row r="56" spans="1:39" ht="15" customHeight="1" x14ac:dyDescent="0.3">
      <c r="A56" s="1"/>
      <c r="B56" s="273"/>
      <c r="C56" s="306"/>
      <c r="D56" s="307"/>
      <c r="E56" s="308"/>
      <c r="F56" s="306"/>
      <c r="G56" s="307"/>
      <c r="H56" s="308"/>
      <c r="I56" s="306"/>
      <c r="J56" s="307"/>
      <c r="K56" s="308"/>
      <c r="L56" s="290"/>
      <c r="M56" s="291"/>
      <c r="N56" s="292"/>
      <c r="O56" s="290"/>
      <c r="P56" s="291"/>
      <c r="Q56" s="292"/>
      <c r="R56" s="1"/>
      <c r="S56" s="1"/>
      <c r="T56" s="1"/>
      <c r="U56" s="1"/>
      <c r="V56" s="1"/>
      <c r="W56" s="20"/>
      <c r="X56" s="20"/>
      <c r="Y56" s="20"/>
      <c r="Z56" s="20"/>
      <c r="AA56" s="20"/>
      <c r="AB56" s="20"/>
      <c r="AC56" s="20"/>
      <c r="AD56" s="20"/>
      <c r="AE56" s="20"/>
      <c r="AF56" s="20"/>
      <c r="AG56" s="20"/>
      <c r="AH56" s="20"/>
      <c r="AI56" s="20"/>
      <c r="AJ56" s="20"/>
      <c r="AK56" s="20"/>
      <c r="AL56" s="20"/>
      <c r="AM56" s="20"/>
    </row>
    <row r="57" spans="1:39" ht="15" customHeight="1" x14ac:dyDescent="0.3">
      <c r="A57" s="1"/>
      <c r="B57" s="273"/>
      <c r="C57" s="90" t="s">
        <v>86</v>
      </c>
      <c r="D57" s="293"/>
      <c r="E57" s="294"/>
      <c r="F57" s="90" t="s">
        <v>86</v>
      </c>
      <c r="G57" s="293"/>
      <c r="H57" s="294"/>
      <c r="I57" s="90" t="s">
        <v>86</v>
      </c>
      <c r="J57" s="293"/>
      <c r="K57" s="294"/>
      <c r="L57" s="90" t="s">
        <v>86</v>
      </c>
      <c r="M57" s="293"/>
      <c r="N57" s="294"/>
      <c r="O57" s="90" t="s">
        <v>86</v>
      </c>
      <c r="P57" s="293"/>
      <c r="Q57" s="294"/>
      <c r="R57" s="1"/>
      <c r="S57" s="1"/>
      <c r="T57" s="1"/>
      <c r="U57" s="1"/>
      <c r="V57" s="1"/>
      <c r="W57" s="20"/>
      <c r="X57" s="20"/>
      <c r="Y57" s="20"/>
      <c r="Z57" s="20"/>
      <c r="AA57" s="20"/>
      <c r="AB57" s="20"/>
      <c r="AC57" s="20"/>
      <c r="AD57" s="20"/>
      <c r="AE57" s="20"/>
      <c r="AF57" s="20"/>
      <c r="AG57" s="20"/>
      <c r="AH57" s="20"/>
      <c r="AI57" s="20"/>
      <c r="AJ57" s="20"/>
      <c r="AK57" s="20"/>
      <c r="AL57" s="20"/>
      <c r="AM57" s="20"/>
    </row>
    <row r="58" spans="1:39" ht="15" customHeight="1" x14ac:dyDescent="0.3">
      <c r="A58" s="1"/>
      <c r="B58" s="273"/>
      <c r="C58" s="297" t="s">
        <v>81</v>
      </c>
      <c r="D58" s="295"/>
      <c r="E58" s="296"/>
      <c r="F58" s="297" t="s">
        <v>81</v>
      </c>
      <c r="G58" s="295"/>
      <c r="H58" s="296"/>
      <c r="I58" s="297" t="s">
        <v>81</v>
      </c>
      <c r="J58" s="295"/>
      <c r="K58" s="296"/>
      <c r="L58" s="297" t="s">
        <v>81</v>
      </c>
      <c r="M58" s="295"/>
      <c r="N58" s="296"/>
      <c r="O58" s="297" t="s">
        <v>81</v>
      </c>
      <c r="P58" s="295"/>
      <c r="Q58" s="296"/>
      <c r="R58" s="1"/>
      <c r="S58" s="1"/>
      <c r="T58" s="1"/>
      <c r="U58" s="1"/>
      <c r="V58" s="1"/>
      <c r="W58" s="20"/>
      <c r="X58" s="20"/>
      <c r="Y58" s="20"/>
      <c r="Z58" s="20"/>
      <c r="AA58" s="20"/>
      <c r="AB58" s="20"/>
      <c r="AC58" s="20"/>
      <c r="AD58" s="20"/>
      <c r="AE58" s="20"/>
      <c r="AF58" s="20"/>
      <c r="AG58" s="20"/>
      <c r="AH58" s="20"/>
      <c r="AI58" s="20"/>
      <c r="AJ58" s="20"/>
      <c r="AK58" s="20"/>
      <c r="AL58" s="20"/>
      <c r="AM58" s="20"/>
    </row>
    <row r="59" spans="1:39" ht="15" customHeight="1" x14ac:dyDescent="0.3">
      <c r="A59" s="1"/>
      <c r="B59" s="273"/>
      <c r="C59" s="300" t="s">
        <v>213</v>
      </c>
      <c r="D59" s="298"/>
      <c r="E59" s="299"/>
      <c r="F59" s="300"/>
      <c r="G59" s="298"/>
      <c r="H59" s="299"/>
      <c r="I59" s="300"/>
      <c r="J59" s="298"/>
      <c r="K59" s="299"/>
      <c r="L59" s="300"/>
      <c r="M59" s="298"/>
      <c r="N59" s="299"/>
      <c r="O59" s="300"/>
      <c r="P59" s="298"/>
      <c r="Q59" s="299"/>
      <c r="R59" s="1"/>
      <c r="S59" s="1"/>
      <c r="T59" s="1"/>
      <c r="U59" s="1"/>
      <c r="V59" s="1"/>
      <c r="W59" s="20"/>
      <c r="X59" s="20"/>
      <c r="Y59" s="20"/>
      <c r="Z59" s="20"/>
      <c r="AA59" s="20"/>
      <c r="AB59" s="20"/>
      <c r="AC59" s="20"/>
      <c r="AD59" s="20"/>
      <c r="AE59" s="20"/>
      <c r="AF59" s="20"/>
      <c r="AG59" s="20"/>
      <c r="AH59" s="20"/>
      <c r="AI59" s="20"/>
      <c r="AJ59" s="20"/>
      <c r="AK59" s="20"/>
      <c r="AL59" s="20"/>
      <c r="AM59" s="20"/>
    </row>
    <row r="60" spans="1:39" ht="15" customHeight="1" x14ac:dyDescent="0.3">
      <c r="A60" s="20"/>
      <c r="B60" s="273"/>
      <c r="C60" s="284"/>
      <c r="D60" s="301"/>
      <c r="E60" s="302"/>
      <c r="F60" s="284"/>
      <c r="G60" s="301"/>
      <c r="H60" s="302"/>
      <c r="I60" s="284"/>
      <c r="J60" s="285"/>
      <c r="K60" s="286"/>
      <c r="L60" s="284"/>
      <c r="M60" s="285"/>
      <c r="N60" s="286"/>
      <c r="O60" s="284"/>
      <c r="P60" s="285"/>
      <c r="Q60" s="286"/>
      <c r="R60" s="20"/>
      <c r="S60" s="20"/>
      <c r="T60" s="20"/>
      <c r="U60" s="20"/>
      <c r="V60" s="20"/>
      <c r="W60" s="20"/>
      <c r="X60" s="20"/>
      <c r="Y60" s="20"/>
      <c r="Z60" s="20"/>
      <c r="AA60" s="20"/>
      <c r="AB60" s="20"/>
      <c r="AC60" s="20"/>
      <c r="AD60" s="20"/>
      <c r="AE60" s="20"/>
      <c r="AF60" s="20"/>
      <c r="AG60" s="20"/>
      <c r="AH60" s="20"/>
      <c r="AI60" s="20"/>
      <c r="AJ60" s="20"/>
      <c r="AK60" s="20"/>
      <c r="AL60" s="20"/>
      <c r="AM60" s="20"/>
    </row>
    <row r="61" spans="1:39" ht="15" customHeight="1" x14ac:dyDescent="0.3">
      <c r="A61" s="20"/>
      <c r="B61" s="273"/>
      <c r="C61" s="303"/>
      <c r="D61" s="304"/>
      <c r="E61" s="305"/>
      <c r="F61" s="303"/>
      <c r="G61" s="304"/>
      <c r="H61" s="305"/>
      <c r="I61" s="287"/>
      <c r="J61" s="288"/>
      <c r="K61" s="289"/>
      <c r="L61" s="287"/>
      <c r="M61" s="288"/>
      <c r="N61" s="289"/>
      <c r="O61" s="287"/>
      <c r="P61" s="288"/>
      <c r="Q61" s="289"/>
      <c r="R61" s="20"/>
      <c r="S61" s="20"/>
      <c r="T61" s="20"/>
      <c r="U61" s="20"/>
      <c r="V61" s="20"/>
      <c r="W61" s="20"/>
      <c r="X61" s="20"/>
      <c r="Y61" s="20"/>
      <c r="Z61" s="20"/>
      <c r="AA61" s="20"/>
      <c r="AB61" s="20"/>
      <c r="AC61" s="20"/>
      <c r="AD61" s="20"/>
      <c r="AE61" s="20"/>
      <c r="AF61" s="20"/>
      <c r="AG61" s="20"/>
      <c r="AH61" s="20"/>
      <c r="AI61" s="20"/>
      <c r="AJ61" s="20"/>
      <c r="AK61" s="20"/>
      <c r="AL61" s="20"/>
      <c r="AM61" s="20"/>
    </row>
    <row r="62" spans="1:39" ht="15" customHeight="1" x14ac:dyDescent="0.3">
      <c r="A62" s="20"/>
      <c r="B62" s="273"/>
      <c r="C62" s="303"/>
      <c r="D62" s="304"/>
      <c r="E62" s="305"/>
      <c r="F62" s="303"/>
      <c r="G62" s="304"/>
      <c r="H62" s="305"/>
      <c r="I62" s="287"/>
      <c r="J62" s="288"/>
      <c r="K62" s="289"/>
      <c r="L62" s="287"/>
      <c r="M62" s="288"/>
      <c r="N62" s="289"/>
      <c r="O62" s="287"/>
      <c r="P62" s="288"/>
      <c r="Q62" s="289"/>
      <c r="R62" s="20"/>
      <c r="S62" s="20"/>
      <c r="T62" s="20"/>
      <c r="U62" s="20"/>
      <c r="V62" s="20"/>
      <c r="W62" s="20"/>
      <c r="X62" s="20"/>
      <c r="Y62" s="20"/>
      <c r="Z62" s="20"/>
      <c r="AA62" s="20"/>
      <c r="AB62" s="20"/>
      <c r="AC62" s="20"/>
      <c r="AD62" s="20"/>
      <c r="AE62" s="20"/>
      <c r="AF62" s="20"/>
      <c r="AG62" s="20"/>
      <c r="AH62" s="20"/>
      <c r="AI62" s="20"/>
      <c r="AJ62" s="20"/>
      <c r="AK62" s="20"/>
      <c r="AL62" s="20"/>
      <c r="AM62" s="20"/>
    </row>
    <row r="63" spans="1:39" ht="15" customHeight="1" x14ac:dyDescent="0.3">
      <c r="A63" s="20"/>
      <c r="B63" s="273"/>
      <c r="C63" s="303"/>
      <c r="D63" s="304"/>
      <c r="E63" s="305"/>
      <c r="F63" s="303"/>
      <c r="G63" s="304"/>
      <c r="H63" s="305"/>
      <c r="I63" s="287"/>
      <c r="J63" s="288"/>
      <c r="K63" s="289"/>
      <c r="L63" s="287"/>
      <c r="M63" s="288"/>
      <c r="N63" s="289"/>
      <c r="O63" s="287"/>
      <c r="P63" s="288"/>
      <c r="Q63" s="289"/>
      <c r="R63" s="20"/>
      <c r="S63" s="20"/>
      <c r="T63" s="20"/>
      <c r="U63" s="20"/>
      <c r="V63" s="20"/>
      <c r="W63" s="20"/>
      <c r="X63" s="20"/>
      <c r="Y63" s="20"/>
      <c r="Z63" s="20"/>
      <c r="AA63" s="20"/>
      <c r="AB63" s="20"/>
      <c r="AC63" s="20"/>
      <c r="AD63" s="20"/>
      <c r="AE63" s="20"/>
      <c r="AF63" s="20"/>
      <c r="AG63" s="20"/>
      <c r="AH63" s="20"/>
      <c r="AI63" s="20"/>
      <c r="AJ63" s="20"/>
      <c r="AK63" s="20"/>
      <c r="AL63" s="20"/>
      <c r="AM63" s="20"/>
    </row>
    <row r="64" spans="1:39" ht="15" customHeight="1" x14ac:dyDescent="0.3">
      <c r="A64" s="1"/>
      <c r="B64" s="273"/>
      <c r="C64" s="306"/>
      <c r="D64" s="307"/>
      <c r="E64" s="308"/>
      <c r="F64" s="306"/>
      <c r="G64" s="307"/>
      <c r="H64" s="308"/>
      <c r="I64" s="290"/>
      <c r="J64" s="291"/>
      <c r="K64" s="292"/>
      <c r="L64" s="290"/>
      <c r="M64" s="291"/>
      <c r="N64" s="292"/>
      <c r="O64" s="290"/>
      <c r="P64" s="291"/>
      <c r="Q64" s="292"/>
      <c r="R64" s="1"/>
      <c r="S64" s="1"/>
      <c r="T64" s="1"/>
      <c r="U64" s="1"/>
      <c r="V64" s="1"/>
      <c r="W64" s="20"/>
      <c r="X64" s="20"/>
      <c r="Y64" s="20"/>
      <c r="Z64" s="20"/>
      <c r="AA64" s="20"/>
      <c r="AB64" s="20"/>
      <c r="AC64" s="20"/>
      <c r="AD64" s="20"/>
      <c r="AE64" s="20"/>
      <c r="AF64" s="20"/>
      <c r="AG64" s="20"/>
      <c r="AH64" s="20"/>
      <c r="AI64" s="20"/>
      <c r="AJ64" s="20"/>
      <c r="AK64" s="20"/>
      <c r="AL64" s="20"/>
      <c r="AM64" s="20"/>
    </row>
    <row r="65" spans="1:39" ht="15" customHeight="1" x14ac:dyDescent="0.3">
      <c r="A65" s="1"/>
      <c r="B65" s="273"/>
      <c r="C65" s="90" t="s">
        <v>86</v>
      </c>
      <c r="D65" s="293"/>
      <c r="E65" s="294"/>
      <c r="F65" s="90" t="s">
        <v>86</v>
      </c>
      <c r="G65" s="293"/>
      <c r="H65" s="294"/>
      <c r="I65" s="90" t="s">
        <v>86</v>
      </c>
      <c r="J65" s="293"/>
      <c r="K65" s="294"/>
      <c r="L65" s="90" t="s">
        <v>86</v>
      </c>
      <c r="M65" s="293"/>
      <c r="N65" s="294"/>
      <c r="O65" s="90" t="s">
        <v>86</v>
      </c>
      <c r="P65" s="293"/>
      <c r="Q65" s="294"/>
      <c r="R65" s="1"/>
      <c r="S65" s="1"/>
      <c r="T65" s="1"/>
      <c r="U65" s="1"/>
      <c r="V65" s="1"/>
      <c r="W65" s="20"/>
      <c r="X65" s="20"/>
      <c r="Y65" s="20"/>
      <c r="Z65" s="20"/>
      <c r="AA65" s="20"/>
      <c r="AB65" s="20"/>
      <c r="AC65" s="20"/>
      <c r="AD65" s="20"/>
      <c r="AE65" s="20"/>
      <c r="AF65" s="20"/>
      <c r="AG65" s="20"/>
      <c r="AH65" s="20"/>
      <c r="AI65" s="20"/>
      <c r="AJ65" s="20"/>
      <c r="AK65" s="20"/>
      <c r="AL65" s="20"/>
      <c r="AM65" s="20"/>
    </row>
    <row r="66" spans="1:39" ht="15" customHeight="1" x14ac:dyDescent="0.3">
      <c r="A66" s="1"/>
      <c r="B66" s="273"/>
      <c r="C66" s="297" t="s">
        <v>82</v>
      </c>
      <c r="D66" s="295"/>
      <c r="E66" s="296"/>
      <c r="F66" s="297" t="s">
        <v>82</v>
      </c>
      <c r="G66" s="295"/>
      <c r="H66" s="296"/>
      <c r="I66" s="297" t="s">
        <v>82</v>
      </c>
      <c r="J66" s="295"/>
      <c r="K66" s="296"/>
      <c r="L66" s="297" t="s">
        <v>82</v>
      </c>
      <c r="M66" s="295"/>
      <c r="N66" s="296"/>
      <c r="O66" s="297" t="s">
        <v>82</v>
      </c>
      <c r="P66" s="295"/>
      <c r="Q66" s="296"/>
      <c r="R66" s="1"/>
      <c r="S66" s="1"/>
      <c r="T66" s="1"/>
      <c r="U66" s="1"/>
      <c r="V66" s="1"/>
      <c r="W66" s="20"/>
      <c r="X66" s="20"/>
      <c r="Y66" s="20"/>
      <c r="Z66" s="20"/>
      <c r="AA66" s="20"/>
      <c r="AB66" s="20"/>
      <c r="AC66" s="20"/>
      <c r="AD66" s="20"/>
      <c r="AE66" s="20"/>
      <c r="AF66" s="20"/>
      <c r="AG66" s="20"/>
      <c r="AH66" s="20"/>
      <c r="AI66" s="20"/>
      <c r="AJ66" s="20"/>
      <c r="AK66" s="20"/>
      <c r="AL66" s="20"/>
      <c r="AM66" s="20"/>
    </row>
    <row r="67" spans="1:39" ht="15" customHeight="1" x14ac:dyDescent="0.3">
      <c r="A67" s="1"/>
      <c r="B67" s="273"/>
      <c r="C67" s="300" t="s">
        <v>214</v>
      </c>
      <c r="D67" s="298"/>
      <c r="E67" s="299"/>
      <c r="F67" s="300"/>
      <c r="G67" s="298"/>
      <c r="H67" s="299"/>
      <c r="I67" s="300"/>
      <c r="J67" s="298"/>
      <c r="K67" s="299"/>
      <c r="L67" s="300"/>
      <c r="M67" s="298"/>
      <c r="N67" s="299"/>
      <c r="O67" s="300"/>
      <c r="P67" s="298"/>
      <c r="Q67" s="299"/>
      <c r="R67" s="1"/>
      <c r="S67" s="1"/>
      <c r="T67" s="1"/>
      <c r="U67" s="1"/>
      <c r="V67" s="1"/>
      <c r="W67" s="20"/>
      <c r="X67" s="20"/>
      <c r="Y67" s="20"/>
      <c r="Z67" s="20"/>
      <c r="AA67" s="20"/>
      <c r="AB67" s="20"/>
      <c r="AC67" s="20"/>
      <c r="AD67" s="20"/>
      <c r="AE67" s="20"/>
      <c r="AF67" s="20"/>
      <c r="AG67" s="20"/>
      <c r="AH67" s="20"/>
      <c r="AI67" s="20"/>
      <c r="AJ67" s="20"/>
      <c r="AK67" s="20"/>
      <c r="AL67" s="20"/>
      <c r="AM67" s="20"/>
    </row>
    <row r="68" spans="1:39" ht="15" customHeight="1" x14ac:dyDescent="0.3">
      <c r="A68" s="20"/>
      <c r="B68" s="273"/>
      <c r="C68" s="285"/>
      <c r="D68" s="301"/>
      <c r="E68" s="302"/>
      <c r="F68" s="284"/>
      <c r="G68" s="301"/>
      <c r="H68" s="302"/>
      <c r="I68" s="284"/>
      <c r="J68" s="301"/>
      <c r="K68" s="302"/>
      <c r="L68" s="284"/>
      <c r="M68" s="301"/>
      <c r="N68" s="302"/>
      <c r="O68" s="284"/>
      <c r="P68" s="301"/>
      <c r="Q68" s="302"/>
      <c r="R68" s="20"/>
      <c r="S68" s="20"/>
      <c r="T68" s="20"/>
      <c r="U68" s="20"/>
      <c r="V68" s="20"/>
      <c r="W68" s="20"/>
      <c r="X68" s="20"/>
      <c r="Y68" s="20"/>
      <c r="Z68" s="20"/>
      <c r="AA68" s="20"/>
      <c r="AB68" s="20"/>
      <c r="AC68" s="20"/>
      <c r="AD68" s="20"/>
      <c r="AE68" s="20"/>
      <c r="AF68" s="20"/>
      <c r="AG68" s="20"/>
      <c r="AH68" s="20"/>
      <c r="AI68" s="20"/>
      <c r="AJ68" s="20"/>
      <c r="AK68" s="20"/>
      <c r="AL68" s="20"/>
      <c r="AM68" s="20"/>
    </row>
    <row r="69" spans="1:39" ht="15" customHeight="1" x14ac:dyDescent="0.3">
      <c r="A69" s="20"/>
      <c r="B69" s="273"/>
      <c r="C69" s="304"/>
      <c r="D69" s="304"/>
      <c r="E69" s="305"/>
      <c r="F69" s="303"/>
      <c r="G69" s="304"/>
      <c r="H69" s="305"/>
      <c r="I69" s="303"/>
      <c r="J69" s="304"/>
      <c r="K69" s="305"/>
      <c r="L69" s="303"/>
      <c r="M69" s="304"/>
      <c r="N69" s="305"/>
      <c r="O69" s="303"/>
      <c r="P69" s="304"/>
      <c r="Q69" s="305"/>
      <c r="R69" s="20"/>
      <c r="S69" s="20"/>
      <c r="T69" s="20"/>
      <c r="U69" s="20"/>
      <c r="V69" s="20"/>
      <c r="W69" s="20"/>
      <c r="X69" s="20"/>
      <c r="Y69" s="20"/>
      <c r="Z69" s="20"/>
      <c r="AA69" s="20"/>
      <c r="AB69" s="20"/>
      <c r="AC69" s="20"/>
      <c r="AD69" s="20"/>
      <c r="AE69" s="20"/>
      <c r="AF69" s="20"/>
      <c r="AG69" s="20"/>
      <c r="AH69" s="20"/>
      <c r="AI69" s="20"/>
      <c r="AJ69" s="20"/>
      <c r="AK69" s="20"/>
      <c r="AL69" s="20"/>
      <c r="AM69" s="20"/>
    </row>
    <row r="70" spans="1:39" ht="15" customHeight="1" x14ac:dyDescent="0.3">
      <c r="A70" s="20"/>
      <c r="B70" s="273"/>
      <c r="C70" s="304"/>
      <c r="D70" s="304"/>
      <c r="E70" s="305"/>
      <c r="F70" s="303"/>
      <c r="G70" s="304"/>
      <c r="H70" s="305"/>
      <c r="I70" s="303"/>
      <c r="J70" s="304"/>
      <c r="K70" s="305"/>
      <c r="L70" s="303"/>
      <c r="M70" s="304"/>
      <c r="N70" s="305"/>
      <c r="O70" s="303"/>
      <c r="P70" s="304"/>
      <c r="Q70" s="305"/>
      <c r="R70" s="20"/>
      <c r="S70" s="20"/>
      <c r="T70" s="20"/>
      <c r="U70" s="20"/>
      <c r="V70" s="20"/>
      <c r="W70" s="20"/>
      <c r="X70" s="20"/>
      <c r="Y70" s="20"/>
      <c r="Z70" s="20"/>
      <c r="AA70" s="20"/>
      <c r="AB70" s="20"/>
      <c r="AC70" s="20"/>
      <c r="AD70" s="20"/>
      <c r="AE70" s="20"/>
      <c r="AF70" s="20"/>
      <c r="AG70" s="20"/>
      <c r="AH70" s="20"/>
      <c r="AI70" s="20"/>
      <c r="AJ70" s="20"/>
      <c r="AK70" s="20"/>
      <c r="AL70" s="20"/>
      <c r="AM70" s="20"/>
    </row>
    <row r="71" spans="1:39" ht="15" customHeight="1" x14ac:dyDescent="0.3">
      <c r="A71" s="20"/>
      <c r="B71" s="273"/>
      <c r="C71" s="304"/>
      <c r="D71" s="304"/>
      <c r="E71" s="305"/>
      <c r="F71" s="303"/>
      <c r="G71" s="304"/>
      <c r="H71" s="305"/>
      <c r="I71" s="303"/>
      <c r="J71" s="304"/>
      <c r="K71" s="305"/>
      <c r="L71" s="303"/>
      <c r="M71" s="304"/>
      <c r="N71" s="305"/>
      <c r="O71" s="303"/>
      <c r="P71" s="304"/>
      <c r="Q71" s="305"/>
      <c r="R71" s="20"/>
      <c r="S71" s="20"/>
      <c r="T71" s="20"/>
      <c r="U71" s="20"/>
      <c r="V71" s="20"/>
      <c r="W71" s="20"/>
      <c r="X71" s="20"/>
      <c r="Y71" s="20"/>
      <c r="Z71" s="20"/>
      <c r="AA71" s="20"/>
      <c r="AB71" s="20"/>
      <c r="AC71" s="20"/>
      <c r="AD71" s="20"/>
      <c r="AE71" s="20"/>
      <c r="AF71" s="20"/>
      <c r="AG71" s="20"/>
      <c r="AH71" s="20"/>
      <c r="AI71" s="20"/>
      <c r="AJ71" s="20"/>
      <c r="AK71" s="20"/>
      <c r="AL71" s="20"/>
      <c r="AM71" s="20"/>
    </row>
    <row r="72" spans="1:39" ht="15" customHeight="1" x14ac:dyDescent="0.3">
      <c r="A72" s="1"/>
      <c r="B72" s="273"/>
      <c r="C72" s="307"/>
      <c r="D72" s="307"/>
      <c r="E72" s="308"/>
      <c r="F72" s="306"/>
      <c r="G72" s="307"/>
      <c r="H72" s="308"/>
      <c r="I72" s="306"/>
      <c r="J72" s="307"/>
      <c r="K72" s="308"/>
      <c r="L72" s="306"/>
      <c r="M72" s="307"/>
      <c r="N72" s="308"/>
      <c r="O72" s="306"/>
      <c r="P72" s="307"/>
      <c r="Q72" s="308"/>
      <c r="R72" s="1"/>
      <c r="S72" s="1"/>
      <c r="T72" s="1"/>
      <c r="U72" s="1"/>
      <c r="V72" s="1"/>
      <c r="W72" s="20"/>
      <c r="X72" s="20"/>
      <c r="Y72" s="20"/>
      <c r="Z72" s="20"/>
      <c r="AA72" s="20"/>
      <c r="AB72" s="20"/>
      <c r="AC72" s="20"/>
      <c r="AD72" s="20"/>
      <c r="AE72" s="20"/>
      <c r="AF72" s="20"/>
      <c r="AG72" s="20"/>
      <c r="AH72" s="20"/>
      <c r="AI72" s="20"/>
      <c r="AJ72" s="20"/>
      <c r="AK72" s="20"/>
      <c r="AL72" s="20"/>
      <c r="AM72" s="20"/>
    </row>
    <row r="73" spans="1:39" ht="15" customHeight="1" thickBot="1" x14ac:dyDescent="0.35">
      <c r="A73" s="1"/>
      <c r="B73" s="273"/>
      <c r="C73" s="181" t="s">
        <v>86</v>
      </c>
      <c r="D73" s="310"/>
      <c r="E73" s="311"/>
      <c r="F73" s="91" t="s">
        <v>86</v>
      </c>
      <c r="G73" s="310"/>
      <c r="H73" s="311"/>
      <c r="I73" s="91" t="s">
        <v>86</v>
      </c>
      <c r="J73" s="310"/>
      <c r="K73" s="311"/>
      <c r="L73" s="91" t="s">
        <v>86</v>
      </c>
      <c r="M73" s="310"/>
      <c r="N73" s="311"/>
      <c r="O73" s="91" t="s">
        <v>86</v>
      </c>
      <c r="P73" s="310"/>
      <c r="Q73" s="311"/>
      <c r="R73" s="1"/>
      <c r="S73" s="1"/>
      <c r="T73" s="1"/>
      <c r="U73" s="1"/>
      <c r="V73" s="1"/>
      <c r="W73" s="20"/>
      <c r="X73" s="20"/>
      <c r="Y73" s="20"/>
      <c r="Z73" s="20"/>
      <c r="AA73" s="20"/>
      <c r="AB73" s="20"/>
      <c r="AC73" s="20"/>
      <c r="AD73" s="20"/>
      <c r="AE73" s="20"/>
      <c r="AF73" s="20"/>
      <c r="AG73" s="20"/>
      <c r="AH73" s="20"/>
      <c r="AI73" s="20"/>
      <c r="AJ73" s="20"/>
      <c r="AK73" s="20"/>
      <c r="AL73" s="20"/>
      <c r="AM73" s="20"/>
    </row>
    <row r="74" spans="1:39" ht="15" customHeight="1" x14ac:dyDescent="0.3">
      <c r="A74" s="20"/>
      <c r="B74" s="273"/>
      <c r="C74" s="260" t="s">
        <v>62</v>
      </c>
      <c r="D74" s="261"/>
      <c r="E74" s="261"/>
      <c r="F74" s="261"/>
      <c r="G74" s="261"/>
      <c r="H74" s="261"/>
      <c r="I74" s="261"/>
      <c r="J74" s="261"/>
      <c r="K74" s="261"/>
      <c r="L74" s="261"/>
      <c r="M74" s="261"/>
      <c r="N74" s="261"/>
      <c r="O74" s="261"/>
      <c r="P74" s="261"/>
      <c r="Q74" s="262"/>
      <c r="R74" s="20"/>
      <c r="S74" s="20"/>
      <c r="T74" s="20"/>
      <c r="U74" s="20"/>
      <c r="V74" s="20"/>
      <c r="W74" s="20"/>
      <c r="X74" s="20"/>
      <c r="Y74" s="20"/>
      <c r="Z74" s="20"/>
      <c r="AA74" s="20"/>
      <c r="AB74" s="20"/>
      <c r="AC74" s="20"/>
      <c r="AD74" s="20"/>
      <c r="AE74" s="20"/>
      <c r="AF74" s="20"/>
      <c r="AG74" s="20"/>
      <c r="AH74" s="20"/>
      <c r="AI74" s="20"/>
      <c r="AJ74" s="20"/>
      <c r="AK74" s="20"/>
      <c r="AL74" s="20"/>
      <c r="AM74" s="20"/>
    </row>
    <row r="75" spans="1:39" ht="15" customHeight="1" thickBot="1" x14ac:dyDescent="0.35">
      <c r="A75" s="20"/>
      <c r="B75" s="273"/>
      <c r="C75" s="266"/>
      <c r="D75" s="267"/>
      <c r="E75" s="267"/>
      <c r="F75" s="267"/>
      <c r="G75" s="267"/>
      <c r="H75" s="267"/>
      <c r="I75" s="267"/>
      <c r="J75" s="267"/>
      <c r="K75" s="267"/>
      <c r="L75" s="267"/>
      <c r="M75" s="267"/>
      <c r="N75" s="267"/>
      <c r="O75" s="267"/>
      <c r="P75" s="267"/>
      <c r="Q75" s="268"/>
      <c r="R75" s="20"/>
      <c r="S75" s="20"/>
      <c r="T75" s="20"/>
      <c r="U75" s="20"/>
      <c r="V75" s="20"/>
      <c r="W75" s="20"/>
      <c r="X75" s="20"/>
      <c r="Y75" s="20"/>
      <c r="Z75" s="20"/>
      <c r="AA75" s="20"/>
      <c r="AB75" s="20"/>
      <c r="AC75" s="20"/>
      <c r="AD75" s="20"/>
      <c r="AE75" s="20"/>
      <c r="AF75" s="20"/>
      <c r="AG75" s="20"/>
      <c r="AH75" s="20"/>
      <c r="AI75" s="20"/>
      <c r="AJ75" s="20"/>
      <c r="AK75" s="20"/>
      <c r="AL75" s="20"/>
      <c r="AM75" s="20"/>
    </row>
    <row r="76" spans="1:39" ht="15" customHeight="1" x14ac:dyDescent="0.3">
      <c r="A76" s="20"/>
      <c r="B76" s="273"/>
      <c r="C76" s="312"/>
      <c r="D76" s="313"/>
      <c r="E76" s="314"/>
      <c r="F76" s="312"/>
      <c r="G76" s="313"/>
      <c r="H76" s="314"/>
      <c r="I76" s="312"/>
      <c r="J76" s="313"/>
      <c r="K76" s="314"/>
      <c r="L76" s="312"/>
      <c r="M76" s="313"/>
      <c r="N76" s="314"/>
      <c r="O76" s="312"/>
      <c r="P76" s="313"/>
      <c r="Q76" s="314"/>
      <c r="R76" s="20"/>
      <c r="S76" s="20"/>
      <c r="T76" s="20"/>
      <c r="U76" s="20"/>
      <c r="V76" s="20"/>
      <c r="W76" s="20"/>
      <c r="X76" s="20"/>
      <c r="Y76" s="20"/>
      <c r="Z76" s="20"/>
      <c r="AA76" s="20"/>
      <c r="AB76" s="20"/>
      <c r="AC76" s="20"/>
      <c r="AD76" s="20"/>
      <c r="AE76" s="20"/>
      <c r="AF76" s="20"/>
      <c r="AG76" s="20"/>
      <c r="AH76" s="20"/>
      <c r="AI76" s="20"/>
      <c r="AJ76" s="20"/>
      <c r="AK76" s="20"/>
      <c r="AL76" s="20"/>
      <c r="AM76" s="20"/>
    </row>
    <row r="77" spans="1:39" ht="15" customHeight="1" x14ac:dyDescent="0.3">
      <c r="A77" s="20"/>
      <c r="B77" s="273"/>
      <c r="C77" s="275"/>
      <c r="D77" s="276"/>
      <c r="E77" s="277"/>
      <c r="F77" s="275"/>
      <c r="G77" s="276"/>
      <c r="H77" s="277"/>
      <c r="I77" s="275"/>
      <c r="J77" s="276"/>
      <c r="K77" s="277"/>
      <c r="L77" s="275"/>
      <c r="M77" s="276"/>
      <c r="N77" s="277"/>
      <c r="O77" s="275"/>
      <c r="P77" s="276"/>
      <c r="Q77" s="277"/>
      <c r="R77" s="20"/>
      <c r="S77" s="20"/>
      <c r="T77" s="20"/>
      <c r="U77" s="20"/>
      <c r="V77" s="20"/>
      <c r="W77" s="20"/>
      <c r="X77" s="20"/>
      <c r="Y77" s="20"/>
      <c r="Z77" s="20"/>
      <c r="AA77" s="20"/>
      <c r="AB77" s="20"/>
      <c r="AC77" s="20"/>
      <c r="AD77" s="20"/>
      <c r="AE77" s="20"/>
      <c r="AF77" s="20"/>
      <c r="AG77" s="20"/>
      <c r="AH77" s="20"/>
      <c r="AI77" s="20"/>
      <c r="AJ77" s="20"/>
      <c r="AK77" s="20"/>
      <c r="AL77" s="20"/>
      <c r="AM77" s="20"/>
    </row>
    <row r="78" spans="1:39" ht="15" customHeight="1" x14ac:dyDescent="0.3">
      <c r="A78" s="20"/>
      <c r="B78" s="273"/>
      <c r="C78" s="278"/>
      <c r="D78" s="279"/>
      <c r="E78" s="280"/>
      <c r="F78" s="278"/>
      <c r="G78" s="279"/>
      <c r="H78" s="280"/>
      <c r="I78" s="278"/>
      <c r="J78" s="279"/>
      <c r="K78" s="280"/>
      <c r="L78" s="278"/>
      <c r="M78" s="279"/>
      <c r="N78" s="280"/>
      <c r="O78" s="278"/>
      <c r="P78" s="279"/>
      <c r="Q78" s="280"/>
      <c r="R78" s="20"/>
      <c r="S78" s="20"/>
      <c r="T78" s="20"/>
      <c r="U78" s="20"/>
      <c r="V78" s="20"/>
      <c r="W78" s="20"/>
      <c r="X78" s="20"/>
      <c r="Y78" s="20"/>
      <c r="Z78" s="20"/>
      <c r="AA78" s="20"/>
      <c r="AB78" s="20"/>
      <c r="AC78" s="20"/>
      <c r="AD78" s="20"/>
      <c r="AE78" s="20"/>
      <c r="AF78" s="20"/>
      <c r="AG78" s="20"/>
      <c r="AH78" s="20"/>
      <c r="AI78" s="20"/>
      <c r="AJ78" s="20"/>
      <c r="AK78" s="20"/>
      <c r="AL78" s="20"/>
      <c r="AM78" s="20"/>
    </row>
    <row r="79" spans="1:39" ht="15" customHeight="1" thickBot="1" x14ac:dyDescent="0.35">
      <c r="A79" s="20"/>
      <c r="B79" s="274"/>
      <c r="C79" s="281"/>
      <c r="D79" s="282"/>
      <c r="E79" s="283"/>
      <c r="F79" s="281"/>
      <c r="G79" s="282"/>
      <c r="H79" s="283"/>
      <c r="I79" s="281"/>
      <c r="J79" s="282"/>
      <c r="K79" s="283"/>
      <c r="L79" s="281"/>
      <c r="M79" s="282"/>
      <c r="N79" s="283"/>
      <c r="O79" s="281"/>
      <c r="P79" s="282"/>
      <c r="Q79" s="283"/>
      <c r="R79" s="20"/>
      <c r="S79" s="20"/>
      <c r="T79" s="20"/>
      <c r="U79" s="20"/>
      <c r="V79" s="20"/>
      <c r="W79" s="20"/>
      <c r="X79" s="20"/>
      <c r="Y79" s="20"/>
      <c r="Z79" s="20"/>
      <c r="AA79" s="20"/>
      <c r="AB79" s="20"/>
      <c r="AC79" s="20"/>
      <c r="AD79" s="20"/>
      <c r="AE79" s="20"/>
      <c r="AF79" s="20"/>
      <c r="AG79" s="20"/>
      <c r="AH79" s="20"/>
      <c r="AI79" s="20"/>
      <c r="AJ79" s="20"/>
      <c r="AK79" s="20"/>
      <c r="AL79" s="20"/>
      <c r="AM79" s="20"/>
    </row>
    <row r="80" spans="1:39" ht="15" customHeight="1" x14ac:dyDescent="0.3">
      <c r="A80" s="1"/>
      <c r="B80" s="61"/>
      <c r="C80" s="57"/>
      <c r="D80" s="57"/>
      <c r="E80" s="57"/>
      <c r="F80" s="57"/>
      <c r="G80" s="57"/>
      <c r="H80" s="57"/>
      <c r="I80" s="57"/>
      <c r="J80" s="57"/>
      <c r="K80" s="57"/>
      <c r="L80" s="57"/>
      <c r="M80" s="57"/>
      <c r="N80" s="57"/>
      <c r="O80" s="57"/>
      <c r="P80" s="57"/>
      <c r="Q80" s="57"/>
      <c r="R80" s="1"/>
      <c r="S80" s="1"/>
      <c r="T80" s="1"/>
      <c r="U80" s="1"/>
      <c r="V80" s="1"/>
      <c r="W80" s="20"/>
      <c r="X80" s="20"/>
      <c r="Y80" s="20"/>
      <c r="Z80" s="20"/>
      <c r="AA80" s="20"/>
      <c r="AB80" s="20"/>
      <c r="AC80" s="20"/>
      <c r="AD80" s="20"/>
      <c r="AE80" s="20"/>
      <c r="AF80" s="20"/>
      <c r="AG80" s="20"/>
      <c r="AH80" s="20"/>
      <c r="AI80" s="20"/>
      <c r="AJ80" s="20"/>
      <c r="AK80" s="20"/>
      <c r="AL80" s="20"/>
      <c r="AM80" s="20"/>
    </row>
    <row r="81" spans="1:39" ht="15" customHeight="1" thickBot="1" x14ac:dyDescent="0.35">
      <c r="A81" s="1"/>
      <c r="B81" s="61"/>
      <c r="C81" s="58"/>
      <c r="D81" s="58"/>
      <c r="E81" s="58"/>
      <c r="F81" s="59"/>
      <c r="G81" s="59"/>
      <c r="H81" s="59"/>
      <c r="I81" s="60"/>
      <c r="J81" s="60"/>
      <c r="K81" s="60"/>
      <c r="L81" s="60"/>
      <c r="M81" s="60"/>
      <c r="N81" s="60"/>
      <c r="O81" s="60"/>
      <c r="P81" s="60"/>
      <c r="Q81" s="60"/>
      <c r="R81" s="1"/>
      <c r="S81" s="1"/>
      <c r="T81" s="1"/>
      <c r="U81" s="1"/>
      <c r="V81" s="1"/>
      <c r="W81" s="20"/>
      <c r="X81" s="20"/>
      <c r="Y81" s="20"/>
      <c r="Z81" s="20"/>
      <c r="AA81" s="20"/>
      <c r="AB81" s="20"/>
      <c r="AC81" s="20"/>
      <c r="AD81" s="20"/>
      <c r="AE81" s="20"/>
      <c r="AF81" s="20"/>
      <c r="AG81" s="20"/>
      <c r="AH81" s="20"/>
      <c r="AI81" s="20"/>
      <c r="AJ81" s="20"/>
      <c r="AK81" s="20"/>
      <c r="AL81" s="20"/>
      <c r="AM81" s="20"/>
    </row>
    <row r="82" spans="1:39" ht="15" customHeight="1" x14ac:dyDescent="0.3">
      <c r="A82" s="1"/>
      <c r="B82" s="257"/>
      <c r="C82" s="260" t="s">
        <v>47</v>
      </c>
      <c r="D82" s="261"/>
      <c r="E82" s="262"/>
      <c r="F82" s="261" t="s">
        <v>48</v>
      </c>
      <c r="G82" s="261"/>
      <c r="H82" s="262"/>
      <c r="I82" s="260" t="s">
        <v>49</v>
      </c>
      <c r="J82" s="261"/>
      <c r="K82" s="262"/>
      <c r="L82" s="261" t="s">
        <v>50</v>
      </c>
      <c r="M82" s="261"/>
      <c r="N82" s="262"/>
      <c r="O82" s="261" t="s">
        <v>73</v>
      </c>
      <c r="P82" s="261"/>
      <c r="Q82" s="262"/>
      <c r="R82" s="1"/>
      <c r="S82" s="1"/>
      <c r="T82" s="1"/>
      <c r="U82" s="1"/>
      <c r="V82" s="1"/>
      <c r="W82" s="20"/>
      <c r="X82" s="20"/>
      <c r="Y82" s="20"/>
      <c r="Z82" s="20"/>
      <c r="AA82" s="20"/>
      <c r="AB82" s="20"/>
      <c r="AC82" s="20"/>
      <c r="AD82" s="20"/>
      <c r="AE82" s="20"/>
      <c r="AF82" s="20"/>
      <c r="AG82" s="20"/>
      <c r="AH82" s="20"/>
      <c r="AI82" s="20"/>
      <c r="AJ82" s="20"/>
      <c r="AK82" s="20"/>
      <c r="AL82" s="20"/>
      <c r="AM82" s="20"/>
    </row>
    <row r="83" spans="1:39" ht="15" customHeight="1" x14ac:dyDescent="0.3">
      <c r="A83" s="1"/>
      <c r="B83" s="258"/>
      <c r="C83" s="263"/>
      <c r="D83" s="264"/>
      <c r="E83" s="265"/>
      <c r="F83" s="264"/>
      <c r="G83" s="264"/>
      <c r="H83" s="265"/>
      <c r="I83" s="263"/>
      <c r="J83" s="264"/>
      <c r="K83" s="265"/>
      <c r="L83" s="264"/>
      <c r="M83" s="264"/>
      <c r="N83" s="265"/>
      <c r="O83" s="264"/>
      <c r="P83" s="264"/>
      <c r="Q83" s="265"/>
      <c r="R83" s="1"/>
      <c r="S83" s="1"/>
      <c r="T83" s="1"/>
      <c r="U83" s="1"/>
      <c r="V83" s="1"/>
      <c r="W83" s="20"/>
      <c r="X83" s="20"/>
      <c r="Y83" s="20"/>
      <c r="Z83" s="20"/>
      <c r="AA83" s="20"/>
      <c r="AB83" s="20"/>
      <c r="AC83" s="20"/>
      <c r="AD83" s="20"/>
      <c r="AE83" s="20"/>
      <c r="AF83" s="20"/>
      <c r="AG83" s="20"/>
      <c r="AH83" s="20"/>
      <c r="AI83" s="20"/>
      <c r="AJ83" s="20"/>
      <c r="AK83" s="20"/>
      <c r="AL83" s="20"/>
      <c r="AM83" s="20"/>
    </row>
    <row r="84" spans="1:39" ht="15" customHeight="1" thickBot="1" x14ac:dyDescent="0.35">
      <c r="A84" s="1"/>
      <c r="B84" s="259"/>
      <c r="C84" s="266"/>
      <c r="D84" s="267"/>
      <c r="E84" s="268"/>
      <c r="F84" s="267"/>
      <c r="G84" s="267"/>
      <c r="H84" s="268"/>
      <c r="I84" s="266"/>
      <c r="J84" s="267"/>
      <c r="K84" s="268"/>
      <c r="L84" s="267"/>
      <c r="M84" s="267"/>
      <c r="N84" s="268"/>
      <c r="O84" s="267"/>
      <c r="P84" s="267"/>
      <c r="Q84" s="268"/>
      <c r="R84" s="1"/>
      <c r="S84" s="1"/>
      <c r="T84" s="1"/>
      <c r="U84" s="1"/>
      <c r="V84" s="1"/>
      <c r="W84" s="20"/>
      <c r="X84" s="20"/>
      <c r="Y84" s="20"/>
      <c r="Z84" s="20"/>
      <c r="AA84" s="20"/>
      <c r="AB84" s="20"/>
      <c r="AC84" s="20"/>
      <c r="AD84" s="20"/>
      <c r="AE84" s="20"/>
      <c r="AF84" s="20"/>
      <c r="AG84" s="20"/>
      <c r="AH84" s="20"/>
      <c r="AI84" s="20"/>
      <c r="AJ84" s="20"/>
      <c r="AK84" s="20"/>
      <c r="AL84" s="20"/>
      <c r="AM84" s="20"/>
    </row>
    <row r="85" spans="1:39" ht="15" customHeight="1" x14ac:dyDescent="0.3">
      <c r="A85" s="1"/>
      <c r="B85" s="272" t="s">
        <v>53</v>
      </c>
      <c r="C85" s="269" t="s">
        <v>80</v>
      </c>
      <c r="D85" s="269"/>
      <c r="E85" s="270"/>
      <c r="F85" s="271" t="s">
        <v>80</v>
      </c>
      <c r="G85" s="269"/>
      <c r="H85" s="270"/>
      <c r="I85" s="271" t="s">
        <v>80</v>
      </c>
      <c r="J85" s="269"/>
      <c r="K85" s="270"/>
      <c r="L85" s="271" t="s">
        <v>80</v>
      </c>
      <c r="M85" s="269"/>
      <c r="N85" s="270"/>
      <c r="O85" s="271" t="s">
        <v>80</v>
      </c>
      <c r="P85" s="269"/>
      <c r="Q85" s="270"/>
      <c r="R85" s="1"/>
      <c r="S85" s="1"/>
      <c r="T85" s="1"/>
      <c r="U85" s="1"/>
      <c r="V85" s="1"/>
      <c r="W85" s="20"/>
      <c r="X85" s="20"/>
      <c r="Y85" s="20"/>
      <c r="Z85" s="20"/>
      <c r="AA85" s="20"/>
      <c r="AB85" s="20"/>
      <c r="AC85" s="20"/>
      <c r="AD85" s="20"/>
      <c r="AE85" s="20"/>
      <c r="AF85" s="20"/>
      <c r="AG85" s="20"/>
      <c r="AH85" s="20"/>
      <c r="AI85" s="20"/>
      <c r="AJ85" s="20"/>
      <c r="AK85" s="20"/>
      <c r="AL85" s="20"/>
      <c r="AM85" s="20"/>
    </row>
    <row r="86" spans="1:39" ht="15" customHeight="1" x14ac:dyDescent="0.3">
      <c r="A86" s="1"/>
      <c r="B86" s="273"/>
      <c r="C86" s="300" t="s">
        <v>206</v>
      </c>
      <c r="D86" s="298"/>
      <c r="E86" s="299"/>
      <c r="F86" s="300" t="s">
        <v>206</v>
      </c>
      <c r="G86" s="298"/>
      <c r="H86" s="299"/>
      <c r="I86" s="300"/>
      <c r="J86" s="298"/>
      <c r="K86" s="299"/>
      <c r="L86" s="300"/>
      <c r="M86" s="298"/>
      <c r="N86" s="299"/>
      <c r="O86" s="300"/>
      <c r="P86" s="298"/>
      <c r="Q86" s="299"/>
      <c r="R86" s="1"/>
      <c r="S86" s="1"/>
      <c r="T86" s="1"/>
      <c r="U86" s="1"/>
      <c r="V86" s="1"/>
      <c r="W86" s="20"/>
      <c r="X86" s="20"/>
      <c r="Y86" s="20"/>
      <c r="Z86" s="20"/>
      <c r="AA86" s="20"/>
      <c r="AB86" s="20"/>
      <c r="AC86" s="20"/>
      <c r="AD86" s="20"/>
      <c r="AE86" s="20"/>
      <c r="AF86" s="20"/>
      <c r="AG86" s="20"/>
      <c r="AH86" s="20"/>
      <c r="AI86" s="20"/>
      <c r="AJ86" s="20"/>
      <c r="AK86" s="20"/>
      <c r="AL86" s="20"/>
      <c r="AM86" s="20"/>
    </row>
    <row r="87" spans="1:39" ht="15" customHeight="1" x14ac:dyDescent="0.3">
      <c r="A87" s="20"/>
      <c r="B87" s="273"/>
      <c r="C87" s="284"/>
      <c r="D87" s="301"/>
      <c r="E87" s="302"/>
      <c r="F87" s="284"/>
      <c r="G87" s="301"/>
      <c r="H87" s="302"/>
      <c r="I87" s="284"/>
      <c r="J87" s="301"/>
      <c r="K87" s="302"/>
      <c r="L87" s="284"/>
      <c r="M87" s="285"/>
      <c r="N87" s="286"/>
      <c r="O87" s="284"/>
      <c r="P87" s="285"/>
      <c r="Q87" s="286"/>
      <c r="R87" s="20"/>
      <c r="S87" s="20"/>
      <c r="T87" s="20"/>
      <c r="U87" s="20"/>
      <c r="V87" s="20"/>
      <c r="W87" s="20"/>
      <c r="X87" s="20"/>
      <c r="Y87" s="20"/>
      <c r="Z87" s="20"/>
      <c r="AA87" s="20"/>
      <c r="AB87" s="20"/>
      <c r="AC87" s="20"/>
      <c r="AD87" s="20"/>
      <c r="AE87" s="20"/>
      <c r="AF87" s="20"/>
      <c r="AG87" s="20"/>
      <c r="AH87" s="20"/>
      <c r="AI87" s="20"/>
      <c r="AJ87" s="20"/>
      <c r="AK87" s="20"/>
      <c r="AL87" s="20"/>
      <c r="AM87" s="20"/>
    </row>
    <row r="88" spans="1:39" ht="15" customHeight="1" x14ac:dyDescent="0.3">
      <c r="A88" s="20"/>
      <c r="B88" s="273"/>
      <c r="C88" s="303"/>
      <c r="D88" s="304"/>
      <c r="E88" s="305"/>
      <c r="F88" s="303"/>
      <c r="G88" s="304"/>
      <c r="H88" s="305"/>
      <c r="I88" s="303"/>
      <c r="J88" s="304"/>
      <c r="K88" s="305"/>
      <c r="L88" s="287"/>
      <c r="M88" s="288"/>
      <c r="N88" s="289"/>
      <c r="O88" s="287"/>
      <c r="P88" s="288"/>
      <c r="Q88" s="289"/>
      <c r="R88" s="20"/>
      <c r="S88" s="20"/>
      <c r="T88" s="20"/>
      <c r="U88" s="20"/>
      <c r="V88" s="20"/>
      <c r="W88" s="20"/>
      <c r="X88" s="20"/>
      <c r="Y88" s="20"/>
      <c r="Z88" s="20"/>
      <c r="AA88" s="20"/>
      <c r="AB88" s="20"/>
      <c r="AC88" s="20"/>
      <c r="AD88" s="20"/>
      <c r="AE88" s="20"/>
      <c r="AF88" s="20"/>
      <c r="AG88" s="20"/>
      <c r="AH88" s="20"/>
      <c r="AI88" s="20"/>
      <c r="AJ88" s="20"/>
      <c r="AK88" s="20"/>
      <c r="AL88" s="20"/>
      <c r="AM88" s="20"/>
    </row>
    <row r="89" spans="1:39" ht="15" customHeight="1" x14ac:dyDescent="0.3">
      <c r="A89" s="20"/>
      <c r="B89" s="273"/>
      <c r="C89" s="303"/>
      <c r="D89" s="304"/>
      <c r="E89" s="305"/>
      <c r="F89" s="303"/>
      <c r="G89" s="304"/>
      <c r="H89" s="305"/>
      <c r="I89" s="303"/>
      <c r="J89" s="304"/>
      <c r="K89" s="305"/>
      <c r="L89" s="287"/>
      <c r="M89" s="288"/>
      <c r="N89" s="289"/>
      <c r="O89" s="287"/>
      <c r="P89" s="288"/>
      <c r="Q89" s="289"/>
      <c r="R89" s="20"/>
      <c r="S89" s="20"/>
      <c r="T89" s="20"/>
      <c r="U89" s="20"/>
      <c r="V89" s="20"/>
      <c r="W89" s="20"/>
      <c r="X89" s="20"/>
      <c r="Y89" s="20"/>
      <c r="Z89" s="20"/>
      <c r="AA89" s="20"/>
      <c r="AB89" s="20"/>
      <c r="AC89" s="20"/>
      <c r="AD89" s="20"/>
      <c r="AE89" s="20"/>
      <c r="AF89" s="20"/>
      <c r="AG89" s="20"/>
      <c r="AH89" s="20"/>
      <c r="AI89" s="20"/>
      <c r="AJ89" s="20"/>
      <c r="AK89" s="20"/>
      <c r="AL89" s="20"/>
      <c r="AM89" s="20"/>
    </row>
    <row r="90" spans="1:39" ht="15" customHeight="1" x14ac:dyDescent="0.3">
      <c r="A90" s="20"/>
      <c r="B90" s="273"/>
      <c r="C90" s="303"/>
      <c r="D90" s="304"/>
      <c r="E90" s="305"/>
      <c r="F90" s="303"/>
      <c r="G90" s="304"/>
      <c r="H90" s="305"/>
      <c r="I90" s="303"/>
      <c r="J90" s="304"/>
      <c r="K90" s="305"/>
      <c r="L90" s="287"/>
      <c r="M90" s="288"/>
      <c r="N90" s="289"/>
      <c r="O90" s="287"/>
      <c r="P90" s="288"/>
      <c r="Q90" s="289"/>
      <c r="R90" s="20"/>
      <c r="S90" s="20"/>
      <c r="T90" s="20"/>
      <c r="U90" s="20"/>
      <c r="V90" s="20"/>
      <c r="W90" s="20"/>
      <c r="X90" s="20"/>
      <c r="Y90" s="20"/>
      <c r="Z90" s="20"/>
      <c r="AA90" s="20"/>
      <c r="AB90" s="20"/>
      <c r="AC90" s="20"/>
      <c r="AD90" s="20"/>
      <c r="AE90" s="20"/>
      <c r="AF90" s="20"/>
      <c r="AG90" s="20"/>
      <c r="AH90" s="20"/>
      <c r="AI90" s="20"/>
      <c r="AJ90" s="20"/>
      <c r="AK90" s="20"/>
      <c r="AL90" s="20"/>
      <c r="AM90" s="20"/>
    </row>
    <row r="91" spans="1:39" ht="15" customHeight="1" x14ac:dyDescent="0.3">
      <c r="A91" s="1"/>
      <c r="B91" s="273"/>
      <c r="C91" s="306"/>
      <c r="D91" s="307"/>
      <c r="E91" s="308"/>
      <c r="F91" s="306"/>
      <c r="G91" s="307"/>
      <c r="H91" s="308"/>
      <c r="I91" s="306"/>
      <c r="J91" s="307"/>
      <c r="K91" s="308"/>
      <c r="L91" s="290"/>
      <c r="M91" s="291"/>
      <c r="N91" s="292"/>
      <c r="O91" s="290"/>
      <c r="P91" s="291"/>
      <c r="Q91" s="292"/>
      <c r="R91" s="1"/>
      <c r="S91" s="1"/>
      <c r="T91" s="1"/>
      <c r="U91" s="1"/>
      <c r="V91" s="1"/>
      <c r="W91" s="20"/>
      <c r="X91" s="20"/>
      <c r="Y91" s="20"/>
      <c r="Z91" s="20"/>
      <c r="AA91" s="20"/>
      <c r="AB91" s="20"/>
      <c r="AC91" s="20"/>
      <c r="AD91" s="20"/>
      <c r="AE91" s="20"/>
      <c r="AF91" s="20"/>
      <c r="AG91" s="20"/>
      <c r="AH91" s="20"/>
      <c r="AI91" s="20"/>
      <c r="AJ91" s="20"/>
      <c r="AK91" s="20"/>
      <c r="AL91" s="20"/>
      <c r="AM91" s="20"/>
    </row>
    <row r="92" spans="1:39" ht="15" customHeight="1" x14ac:dyDescent="0.3">
      <c r="A92" s="1"/>
      <c r="B92" s="273"/>
      <c r="C92" s="90" t="s">
        <v>86</v>
      </c>
      <c r="D92" s="293"/>
      <c r="E92" s="294"/>
      <c r="F92" s="90" t="s">
        <v>86</v>
      </c>
      <c r="G92" s="293"/>
      <c r="H92" s="294"/>
      <c r="I92" s="90" t="s">
        <v>86</v>
      </c>
      <c r="J92" s="293"/>
      <c r="K92" s="294"/>
      <c r="L92" s="90" t="s">
        <v>86</v>
      </c>
      <c r="M92" s="293"/>
      <c r="N92" s="294"/>
      <c r="O92" s="90" t="s">
        <v>86</v>
      </c>
      <c r="P92" s="293"/>
      <c r="Q92" s="294"/>
      <c r="R92" s="1"/>
      <c r="S92" s="1"/>
      <c r="T92" s="1"/>
      <c r="U92" s="1"/>
      <c r="V92" s="1"/>
      <c r="W92" s="20"/>
      <c r="X92" s="20"/>
      <c r="Y92" s="20"/>
      <c r="Z92" s="20"/>
      <c r="AA92" s="20"/>
      <c r="AB92" s="20"/>
      <c r="AC92" s="20"/>
      <c r="AD92" s="20"/>
      <c r="AE92" s="20"/>
      <c r="AF92" s="20"/>
      <c r="AG92" s="20"/>
      <c r="AH92" s="20"/>
      <c r="AI92" s="20"/>
      <c r="AJ92" s="20"/>
      <c r="AK92" s="20"/>
      <c r="AL92" s="20"/>
      <c r="AM92" s="20"/>
    </row>
    <row r="93" spans="1:39" ht="15" customHeight="1" x14ac:dyDescent="0.3">
      <c r="A93" s="1"/>
      <c r="B93" s="273"/>
      <c r="C93" s="297" t="s">
        <v>81</v>
      </c>
      <c r="D93" s="295"/>
      <c r="E93" s="296"/>
      <c r="F93" s="297" t="s">
        <v>81</v>
      </c>
      <c r="G93" s="295"/>
      <c r="H93" s="296"/>
      <c r="I93" s="297" t="s">
        <v>81</v>
      </c>
      <c r="J93" s="295"/>
      <c r="K93" s="296"/>
      <c r="L93" s="297" t="s">
        <v>81</v>
      </c>
      <c r="M93" s="295"/>
      <c r="N93" s="296"/>
      <c r="O93" s="297" t="s">
        <v>81</v>
      </c>
      <c r="P93" s="295"/>
      <c r="Q93" s="296"/>
      <c r="R93" s="1"/>
      <c r="S93" s="1"/>
      <c r="T93" s="1"/>
      <c r="U93" s="1"/>
      <c r="V93" s="1"/>
      <c r="W93" s="20"/>
      <c r="X93" s="20"/>
      <c r="Y93" s="20"/>
      <c r="Z93" s="20"/>
      <c r="AA93" s="20"/>
      <c r="AB93" s="20"/>
      <c r="AC93" s="20"/>
      <c r="AD93" s="20"/>
      <c r="AE93" s="20"/>
      <c r="AF93" s="20"/>
      <c r="AG93" s="20"/>
      <c r="AH93" s="20"/>
      <c r="AI93" s="20"/>
      <c r="AJ93" s="20"/>
      <c r="AK93" s="20"/>
      <c r="AL93" s="20"/>
      <c r="AM93" s="20"/>
    </row>
    <row r="94" spans="1:39" ht="15" customHeight="1" x14ac:dyDescent="0.3">
      <c r="A94" s="1"/>
      <c r="B94" s="273"/>
      <c r="C94" s="300" t="s">
        <v>213</v>
      </c>
      <c r="D94" s="298"/>
      <c r="E94" s="299"/>
      <c r="F94" s="300" t="s">
        <v>213</v>
      </c>
      <c r="G94" s="298"/>
      <c r="H94" s="299"/>
      <c r="I94" s="300"/>
      <c r="J94" s="298"/>
      <c r="K94" s="299"/>
      <c r="L94" s="300"/>
      <c r="M94" s="298"/>
      <c r="N94" s="299"/>
      <c r="O94" s="300"/>
      <c r="P94" s="298"/>
      <c r="Q94" s="299"/>
      <c r="R94" s="1"/>
      <c r="S94" s="1"/>
      <c r="T94" s="1"/>
      <c r="U94" s="1"/>
      <c r="V94" s="1"/>
      <c r="W94" s="20"/>
      <c r="X94" s="20"/>
      <c r="Y94" s="20"/>
      <c r="Z94" s="20"/>
      <c r="AA94" s="20"/>
      <c r="AB94" s="20"/>
      <c r="AC94" s="20"/>
      <c r="AD94" s="20"/>
      <c r="AE94" s="20"/>
      <c r="AF94" s="20"/>
      <c r="AG94" s="20"/>
      <c r="AH94" s="20"/>
      <c r="AI94" s="20"/>
      <c r="AJ94" s="20"/>
      <c r="AK94" s="20"/>
      <c r="AL94" s="20"/>
      <c r="AM94" s="20"/>
    </row>
    <row r="95" spans="1:39" ht="15" customHeight="1" x14ac:dyDescent="0.3">
      <c r="A95" s="20"/>
      <c r="B95" s="273"/>
      <c r="C95" s="284"/>
      <c r="D95" s="301"/>
      <c r="E95" s="302"/>
      <c r="F95" s="284"/>
      <c r="G95" s="301"/>
      <c r="H95" s="302"/>
      <c r="I95" s="284"/>
      <c r="J95" s="285"/>
      <c r="K95" s="286"/>
      <c r="L95" s="284"/>
      <c r="M95" s="285"/>
      <c r="N95" s="286"/>
      <c r="O95" s="284"/>
      <c r="P95" s="285"/>
      <c r="Q95" s="286"/>
      <c r="R95" s="20"/>
      <c r="S95" s="20"/>
      <c r="T95" s="20"/>
      <c r="U95" s="20"/>
      <c r="V95" s="20"/>
      <c r="W95" s="20"/>
      <c r="X95" s="20"/>
      <c r="Y95" s="20"/>
      <c r="Z95" s="20"/>
      <c r="AA95" s="20"/>
      <c r="AB95" s="20"/>
      <c r="AC95" s="20"/>
      <c r="AD95" s="20"/>
      <c r="AE95" s="20"/>
      <c r="AF95" s="20"/>
      <c r="AG95" s="20"/>
      <c r="AH95" s="20"/>
      <c r="AI95" s="20"/>
      <c r="AJ95" s="20"/>
      <c r="AK95" s="20"/>
      <c r="AL95" s="20"/>
      <c r="AM95" s="20"/>
    </row>
    <row r="96" spans="1:39" ht="15" customHeight="1" x14ac:dyDescent="0.3">
      <c r="A96" s="20"/>
      <c r="B96" s="273"/>
      <c r="C96" s="303"/>
      <c r="D96" s="304"/>
      <c r="E96" s="305"/>
      <c r="F96" s="303"/>
      <c r="G96" s="304"/>
      <c r="H96" s="305"/>
      <c r="I96" s="287"/>
      <c r="J96" s="288"/>
      <c r="K96" s="289"/>
      <c r="L96" s="287"/>
      <c r="M96" s="288"/>
      <c r="N96" s="289"/>
      <c r="O96" s="287"/>
      <c r="P96" s="288"/>
      <c r="Q96" s="289"/>
      <c r="R96" s="20"/>
      <c r="S96" s="20"/>
      <c r="T96" s="20"/>
      <c r="U96" s="20"/>
      <c r="V96" s="20"/>
      <c r="W96" s="20"/>
      <c r="X96" s="20"/>
      <c r="Y96" s="20"/>
      <c r="Z96" s="20"/>
      <c r="AA96" s="20"/>
      <c r="AB96" s="20"/>
      <c r="AC96" s="20"/>
      <c r="AD96" s="20"/>
      <c r="AE96" s="20"/>
      <c r="AF96" s="20"/>
      <c r="AG96" s="20"/>
      <c r="AH96" s="20"/>
      <c r="AI96" s="20"/>
      <c r="AJ96" s="20"/>
      <c r="AK96" s="20"/>
      <c r="AL96" s="20"/>
      <c r="AM96" s="20"/>
    </row>
    <row r="97" spans="1:39" ht="15" customHeight="1" x14ac:dyDescent="0.3">
      <c r="A97" s="20"/>
      <c r="B97" s="273"/>
      <c r="C97" s="303"/>
      <c r="D97" s="304"/>
      <c r="E97" s="305"/>
      <c r="F97" s="303"/>
      <c r="G97" s="304"/>
      <c r="H97" s="305"/>
      <c r="I97" s="287"/>
      <c r="J97" s="288"/>
      <c r="K97" s="289"/>
      <c r="L97" s="287"/>
      <c r="M97" s="288"/>
      <c r="N97" s="289"/>
      <c r="O97" s="287"/>
      <c r="P97" s="288"/>
      <c r="Q97" s="289"/>
      <c r="R97" s="20"/>
      <c r="S97" s="20"/>
      <c r="T97" s="20"/>
      <c r="U97" s="20"/>
      <c r="V97" s="20"/>
      <c r="W97" s="20"/>
      <c r="X97" s="20"/>
      <c r="Y97" s="20"/>
      <c r="Z97" s="20"/>
      <c r="AA97" s="20"/>
      <c r="AB97" s="20"/>
      <c r="AC97" s="20"/>
      <c r="AD97" s="20"/>
      <c r="AE97" s="20"/>
      <c r="AF97" s="20"/>
      <c r="AG97" s="20"/>
      <c r="AH97" s="20"/>
      <c r="AI97" s="20"/>
      <c r="AJ97" s="20"/>
      <c r="AK97" s="20"/>
      <c r="AL97" s="20"/>
      <c r="AM97" s="20"/>
    </row>
    <row r="98" spans="1:39" ht="15" customHeight="1" x14ac:dyDescent="0.3">
      <c r="A98" s="20"/>
      <c r="B98" s="273"/>
      <c r="C98" s="303"/>
      <c r="D98" s="304"/>
      <c r="E98" s="305"/>
      <c r="F98" s="303"/>
      <c r="G98" s="304"/>
      <c r="H98" s="305"/>
      <c r="I98" s="287"/>
      <c r="J98" s="288"/>
      <c r="K98" s="289"/>
      <c r="L98" s="287"/>
      <c r="M98" s="288"/>
      <c r="N98" s="289"/>
      <c r="O98" s="287"/>
      <c r="P98" s="288"/>
      <c r="Q98" s="289"/>
      <c r="R98" s="20"/>
      <c r="S98" s="20"/>
      <c r="T98" s="20"/>
      <c r="U98" s="20"/>
      <c r="V98" s="20"/>
      <c r="W98" s="20"/>
      <c r="X98" s="20"/>
      <c r="Y98" s="20"/>
      <c r="Z98" s="20"/>
      <c r="AA98" s="20"/>
      <c r="AB98" s="20"/>
      <c r="AC98" s="20"/>
      <c r="AD98" s="20"/>
      <c r="AE98" s="20"/>
      <c r="AF98" s="20"/>
      <c r="AG98" s="20"/>
      <c r="AH98" s="20"/>
      <c r="AI98" s="20"/>
      <c r="AJ98" s="20"/>
      <c r="AK98" s="20"/>
      <c r="AL98" s="20"/>
      <c r="AM98" s="20"/>
    </row>
    <row r="99" spans="1:39" ht="15" customHeight="1" x14ac:dyDescent="0.3">
      <c r="A99" s="1"/>
      <c r="B99" s="273"/>
      <c r="C99" s="306"/>
      <c r="D99" s="307"/>
      <c r="E99" s="308"/>
      <c r="F99" s="306"/>
      <c r="G99" s="307"/>
      <c r="H99" s="308"/>
      <c r="I99" s="290"/>
      <c r="J99" s="291"/>
      <c r="K99" s="292"/>
      <c r="L99" s="290"/>
      <c r="M99" s="291"/>
      <c r="N99" s="292"/>
      <c r="O99" s="290"/>
      <c r="P99" s="291"/>
      <c r="Q99" s="292"/>
      <c r="R99" s="1"/>
      <c r="S99" s="1"/>
      <c r="T99" s="1"/>
      <c r="U99" s="1"/>
      <c r="V99" s="1"/>
      <c r="W99" s="20"/>
      <c r="X99" s="20"/>
      <c r="Y99" s="20"/>
      <c r="Z99" s="20"/>
      <c r="AA99" s="20"/>
      <c r="AB99" s="20"/>
      <c r="AC99" s="20"/>
      <c r="AD99" s="20"/>
      <c r="AE99" s="20"/>
      <c r="AF99" s="20"/>
      <c r="AG99" s="20"/>
      <c r="AH99" s="20"/>
      <c r="AI99" s="20"/>
      <c r="AJ99" s="20"/>
      <c r="AK99" s="20"/>
      <c r="AL99" s="20"/>
      <c r="AM99" s="20"/>
    </row>
    <row r="100" spans="1:39" ht="15" customHeight="1" x14ac:dyDescent="0.3">
      <c r="A100" s="1"/>
      <c r="B100" s="273"/>
      <c r="C100" s="90" t="s">
        <v>86</v>
      </c>
      <c r="D100" s="293"/>
      <c r="E100" s="294"/>
      <c r="F100" s="90" t="s">
        <v>86</v>
      </c>
      <c r="G100" s="293"/>
      <c r="H100" s="294"/>
      <c r="I100" s="90" t="s">
        <v>86</v>
      </c>
      <c r="J100" s="293"/>
      <c r="K100" s="294"/>
      <c r="L100" s="90" t="s">
        <v>86</v>
      </c>
      <c r="M100" s="293"/>
      <c r="N100" s="294"/>
      <c r="O100" s="90" t="s">
        <v>86</v>
      </c>
      <c r="P100" s="293"/>
      <c r="Q100" s="294"/>
      <c r="R100" s="1"/>
      <c r="S100" s="1"/>
      <c r="T100" s="1"/>
      <c r="U100" s="1"/>
      <c r="V100" s="1"/>
      <c r="W100" s="20"/>
      <c r="X100" s="20"/>
      <c r="Y100" s="20"/>
      <c r="Z100" s="20"/>
      <c r="AA100" s="20"/>
      <c r="AB100" s="20"/>
      <c r="AC100" s="20"/>
      <c r="AD100" s="20"/>
      <c r="AE100" s="20"/>
      <c r="AF100" s="20"/>
      <c r="AG100" s="20"/>
      <c r="AH100" s="20"/>
      <c r="AI100" s="20"/>
      <c r="AJ100" s="20"/>
      <c r="AK100" s="20"/>
      <c r="AL100" s="20"/>
      <c r="AM100" s="20"/>
    </row>
    <row r="101" spans="1:39" ht="15" customHeight="1" x14ac:dyDescent="0.3">
      <c r="A101" s="1"/>
      <c r="B101" s="273"/>
      <c r="C101" s="297" t="s">
        <v>82</v>
      </c>
      <c r="D101" s="295"/>
      <c r="E101" s="296"/>
      <c r="F101" s="297" t="s">
        <v>82</v>
      </c>
      <c r="G101" s="295"/>
      <c r="H101" s="296"/>
      <c r="I101" s="297" t="s">
        <v>82</v>
      </c>
      <c r="J101" s="295"/>
      <c r="K101" s="296"/>
      <c r="L101" s="297" t="s">
        <v>82</v>
      </c>
      <c r="M101" s="295"/>
      <c r="N101" s="296"/>
      <c r="O101" s="297" t="s">
        <v>82</v>
      </c>
      <c r="P101" s="295"/>
      <c r="Q101" s="296"/>
      <c r="R101" s="1"/>
      <c r="S101" s="1"/>
      <c r="T101" s="1"/>
      <c r="U101" s="1"/>
      <c r="V101" s="1"/>
      <c r="W101" s="20"/>
      <c r="X101" s="20"/>
      <c r="Y101" s="20"/>
      <c r="Z101" s="20"/>
      <c r="AA101" s="20"/>
      <c r="AB101" s="20"/>
      <c r="AC101" s="20"/>
      <c r="AD101" s="20"/>
      <c r="AE101" s="20"/>
      <c r="AF101" s="20"/>
      <c r="AG101" s="20"/>
      <c r="AH101" s="20"/>
      <c r="AI101" s="20"/>
      <c r="AJ101" s="20"/>
      <c r="AK101" s="20"/>
      <c r="AL101" s="20"/>
      <c r="AM101" s="20"/>
    </row>
    <row r="102" spans="1:39" ht="15" customHeight="1" x14ac:dyDescent="0.3">
      <c r="A102" s="1"/>
      <c r="B102" s="273"/>
      <c r="C102" s="300" t="s">
        <v>214</v>
      </c>
      <c r="D102" s="298"/>
      <c r="E102" s="299"/>
      <c r="F102" s="300" t="s">
        <v>214</v>
      </c>
      <c r="G102" s="298"/>
      <c r="H102" s="299"/>
      <c r="I102" s="300"/>
      <c r="J102" s="298"/>
      <c r="K102" s="299"/>
      <c r="L102" s="300"/>
      <c r="M102" s="298"/>
      <c r="N102" s="299"/>
      <c r="O102" s="300"/>
      <c r="P102" s="298"/>
      <c r="Q102" s="299"/>
      <c r="R102" s="1"/>
      <c r="S102" s="1"/>
      <c r="T102" s="1"/>
      <c r="U102" s="1"/>
      <c r="V102" s="1"/>
      <c r="W102" s="20"/>
      <c r="X102" s="20"/>
      <c r="Y102" s="20"/>
      <c r="Z102" s="20"/>
      <c r="AA102" s="20"/>
      <c r="AB102" s="20"/>
      <c r="AC102" s="20"/>
      <c r="AD102" s="20"/>
      <c r="AE102" s="20"/>
      <c r="AF102" s="20"/>
      <c r="AG102" s="20"/>
      <c r="AH102" s="20"/>
      <c r="AI102" s="20"/>
      <c r="AJ102" s="20"/>
      <c r="AK102" s="20"/>
      <c r="AL102" s="20"/>
      <c r="AM102" s="20"/>
    </row>
    <row r="103" spans="1:39" ht="15" customHeight="1" x14ac:dyDescent="0.3">
      <c r="A103" s="20"/>
      <c r="B103" s="273"/>
      <c r="C103" s="285"/>
      <c r="D103" s="301"/>
      <c r="E103" s="302"/>
      <c r="F103" s="284"/>
      <c r="G103" s="301"/>
      <c r="H103" s="302"/>
      <c r="I103" s="284"/>
      <c r="J103" s="301"/>
      <c r="K103" s="302"/>
      <c r="L103" s="284"/>
      <c r="M103" s="301"/>
      <c r="N103" s="302"/>
      <c r="O103" s="284"/>
      <c r="P103" s="301"/>
      <c r="Q103" s="302"/>
      <c r="R103" s="20"/>
      <c r="S103" s="20"/>
      <c r="T103" s="20"/>
      <c r="U103" s="20"/>
      <c r="V103" s="20"/>
      <c r="W103" s="20"/>
      <c r="X103" s="20"/>
      <c r="Y103" s="20"/>
      <c r="Z103" s="20"/>
      <c r="AA103" s="20"/>
      <c r="AB103" s="20"/>
      <c r="AC103" s="20"/>
      <c r="AD103" s="20"/>
      <c r="AE103" s="20"/>
      <c r="AF103" s="20"/>
      <c r="AG103" s="20"/>
      <c r="AH103" s="20"/>
      <c r="AI103" s="20"/>
      <c r="AJ103" s="20"/>
      <c r="AK103" s="20"/>
      <c r="AL103" s="20"/>
      <c r="AM103" s="20"/>
    </row>
    <row r="104" spans="1:39" ht="15" customHeight="1" x14ac:dyDescent="0.3">
      <c r="A104" s="20"/>
      <c r="B104" s="273"/>
      <c r="C104" s="304"/>
      <c r="D104" s="304"/>
      <c r="E104" s="305"/>
      <c r="F104" s="303"/>
      <c r="G104" s="304"/>
      <c r="H104" s="305"/>
      <c r="I104" s="303"/>
      <c r="J104" s="304"/>
      <c r="K104" s="305"/>
      <c r="L104" s="303"/>
      <c r="M104" s="304"/>
      <c r="N104" s="305"/>
      <c r="O104" s="303"/>
      <c r="P104" s="304"/>
      <c r="Q104" s="305"/>
      <c r="R104" s="20"/>
      <c r="S104" s="20"/>
      <c r="T104" s="20"/>
      <c r="U104" s="20"/>
      <c r="V104" s="20"/>
      <c r="W104" s="20"/>
      <c r="X104" s="20"/>
      <c r="Y104" s="20"/>
      <c r="Z104" s="20"/>
      <c r="AA104" s="20"/>
      <c r="AB104" s="20"/>
      <c r="AC104" s="20"/>
      <c r="AD104" s="20"/>
      <c r="AE104" s="20"/>
      <c r="AF104" s="20"/>
      <c r="AG104" s="20"/>
      <c r="AH104" s="20"/>
      <c r="AI104" s="20"/>
      <c r="AJ104" s="20"/>
      <c r="AK104" s="20"/>
      <c r="AL104" s="20"/>
      <c r="AM104" s="20"/>
    </row>
    <row r="105" spans="1:39" ht="15" customHeight="1" x14ac:dyDescent="0.3">
      <c r="A105" s="20"/>
      <c r="B105" s="273"/>
      <c r="C105" s="304"/>
      <c r="D105" s="304"/>
      <c r="E105" s="305"/>
      <c r="F105" s="303"/>
      <c r="G105" s="304"/>
      <c r="H105" s="305"/>
      <c r="I105" s="303"/>
      <c r="J105" s="304"/>
      <c r="K105" s="305"/>
      <c r="L105" s="303"/>
      <c r="M105" s="304"/>
      <c r="N105" s="305"/>
      <c r="O105" s="303"/>
      <c r="P105" s="304"/>
      <c r="Q105" s="305"/>
      <c r="R105" s="20"/>
      <c r="S105" s="20"/>
      <c r="T105" s="20"/>
      <c r="U105" s="20"/>
      <c r="V105" s="20"/>
      <c r="W105" s="20"/>
      <c r="X105" s="20"/>
      <c r="Y105" s="20"/>
      <c r="Z105" s="20"/>
      <c r="AA105" s="20"/>
      <c r="AB105" s="20"/>
      <c r="AC105" s="20"/>
      <c r="AD105" s="20"/>
      <c r="AE105" s="20"/>
      <c r="AF105" s="20"/>
      <c r="AG105" s="20"/>
      <c r="AH105" s="20"/>
      <c r="AI105" s="20"/>
      <c r="AJ105" s="20"/>
      <c r="AK105" s="20"/>
      <c r="AL105" s="20"/>
      <c r="AM105" s="20"/>
    </row>
    <row r="106" spans="1:39" ht="15" customHeight="1" x14ac:dyDescent="0.3">
      <c r="A106" s="20"/>
      <c r="B106" s="273"/>
      <c r="C106" s="304"/>
      <c r="D106" s="304"/>
      <c r="E106" s="305"/>
      <c r="F106" s="303"/>
      <c r="G106" s="304"/>
      <c r="H106" s="305"/>
      <c r="I106" s="303"/>
      <c r="J106" s="304"/>
      <c r="K106" s="305"/>
      <c r="L106" s="303"/>
      <c r="M106" s="304"/>
      <c r="N106" s="305"/>
      <c r="O106" s="303"/>
      <c r="P106" s="304"/>
      <c r="Q106" s="305"/>
      <c r="R106" s="20"/>
      <c r="S106" s="20"/>
      <c r="T106" s="20"/>
      <c r="U106" s="20"/>
      <c r="V106" s="20"/>
      <c r="W106" s="20"/>
      <c r="X106" s="20"/>
      <c r="Y106" s="20"/>
      <c r="Z106" s="20"/>
      <c r="AA106" s="20"/>
      <c r="AB106" s="20"/>
      <c r="AC106" s="20"/>
      <c r="AD106" s="20"/>
      <c r="AE106" s="20"/>
      <c r="AF106" s="20"/>
      <c r="AG106" s="20"/>
      <c r="AH106" s="20"/>
      <c r="AI106" s="20"/>
      <c r="AJ106" s="20"/>
      <c r="AK106" s="20"/>
      <c r="AL106" s="20"/>
      <c r="AM106" s="20"/>
    </row>
    <row r="107" spans="1:39" ht="15" customHeight="1" x14ac:dyDescent="0.3">
      <c r="A107" s="1"/>
      <c r="B107" s="273"/>
      <c r="C107" s="307"/>
      <c r="D107" s="307"/>
      <c r="E107" s="308"/>
      <c r="F107" s="306"/>
      <c r="G107" s="307"/>
      <c r="H107" s="308"/>
      <c r="I107" s="306"/>
      <c r="J107" s="307"/>
      <c r="K107" s="308"/>
      <c r="L107" s="306"/>
      <c r="M107" s="307"/>
      <c r="N107" s="308"/>
      <c r="O107" s="306"/>
      <c r="P107" s="307"/>
      <c r="Q107" s="308"/>
      <c r="R107" s="1"/>
      <c r="S107" s="1"/>
      <c r="T107" s="1"/>
      <c r="U107" s="1"/>
      <c r="V107" s="1"/>
      <c r="W107" s="20"/>
      <c r="X107" s="20"/>
      <c r="Y107" s="20"/>
      <c r="Z107" s="20"/>
      <c r="AA107" s="20"/>
      <c r="AB107" s="20"/>
      <c r="AC107" s="20"/>
      <c r="AD107" s="20"/>
      <c r="AE107" s="20"/>
      <c r="AF107" s="20"/>
      <c r="AG107" s="20"/>
      <c r="AH107" s="20"/>
      <c r="AI107" s="20"/>
      <c r="AJ107" s="20"/>
      <c r="AK107" s="20"/>
      <c r="AL107" s="20"/>
      <c r="AM107" s="20"/>
    </row>
    <row r="108" spans="1:39" ht="15" customHeight="1" thickBot="1" x14ac:dyDescent="0.35">
      <c r="A108" s="1"/>
      <c r="B108" s="273"/>
      <c r="C108" s="181" t="s">
        <v>86</v>
      </c>
      <c r="D108" s="310"/>
      <c r="E108" s="311"/>
      <c r="F108" s="91" t="s">
        <v>86</v>
      </c>
      <c r="G108" s="310"/>
      <c r="H108" s="311"/>
      <c r="I108" s="91" t="s">
        <v>86</v>
      </c>
      <c r="J108" s="310"/>
      <c r="K108" s="311"/>
      <c r="L108" s="91" t="s">
        <v>86</v>
      </c>
      <c r="M108" s="310"/>
      <c r="N108" s="311"/>
      <c r="O108" s="91" t="s">
        <v>86</v>
      </c>
      <c r="P108" s="310"/>
      <c r="Q108" s="311"/>
      <c r="R108" s="1"/>
      <c r="S108" s="1"/>
      <c r="T108" s="1"/>
      <c r="U108" s="1"/>
      <c r="V108" s="1"/>
      <c r="W108" s="20"/>
      <c r="X108" s="20"/>
      <c r="Y108" s="20"/>
      <c r="Z108" s="20"/>
      <c r="AA108" s="20"/>
      <c r="AB108" s="20"/>
      <c r="AC108" s="20"/>
      <c r="AD108" s="20"/>
      <c r="AE108" s="20"/>
      <c r="AF108" s="20"/>
      <c r="AG108" s="20"/>
      <c r="AH108" s="20"/>
      <c r="AI108" s="20"/>
      <c r="AJ108" s="20"/>
      <c r="AK108" s="20"/>
      <c r="AL108" s="20"/>
      <c r="AM108" s="20"/>
    </row>
    <row r="109" spans="1:39" ht="15" customHeight="1" x14ac:dyDescent="0.3">
      <c r="A109" s="20"/>
      <c r="B109" s="273"/>
      <c r="C109" s="260" t="s">
        <v>62</v>
      </c>
      <c r="D109" s="261"/>
      <c r="E109" s="261"/>
      <c r="F109" s="261"/>
      <c r="G109" s="261"/>
      <c r="H109" s="261"/>
      <c r="I109" s="261"/>
      <c r="J109" s="261"/>
      <c r="K109" s="261"/>
      <c r="L109" s="261"/>
      <c r="M109" s="261"/>
      <c r="N109" s="261"/>
      <c r="O109" s="261"/>
      <c r="P109" s="261"/>
      <c r="Q109" s="262"/>
      <c r="R109" s="20"/>
      <c r="S109" s="20"/>
      <c r="T109" s="20"/>
      <c r="U109" s="20"/>
      <c r="V109" s="20"/>
      <c r="W109" s="20"/>
      <c r="X109" s="20"/>
      <c r="Y109" s="20"/>
      <c r="Z109" s="20"/>
      <c r="AA109" s="20"/>
      <c r="AB109" s="20"/>
      <c r="AC109" s="20"/>
      <c r="AD109" s="20"/>
      <c r="AE109" s="20"/>
      <c r="AF109" s="20"/>
      <c r="AG109" s="20"/>
      <c r="AH109" s="20"/>
      <c r="AI109" s="20"/>
      <c r="AJ109" s="20"/>
      <c r="AK109" s="20"/>
      <c r="AL109" s="20"/>
      <c r="AM109" s="20"/>
    </row>
    <row r="110" spans="1:39" ht="15" customHeight="1" thickBot="1" x14ac:dyDescent="0.35">
      <c r="A110" s="20"/>
      <c r="B110" s="273"/>
      <c r="C110" s="266"/>
      <c r="D110" s="267"/>
      <c r="E110" s="267"/>
      <c r="F110" s="267"/>
      <c r="G110" s="267"/>
      <c r="H110" s="267"/>
      <c r="I110" s="267"/>
      <c r="J110" s="267"/>
      <c r="K110" s="267"/>
      <c r="L110" s="267"/>
      <c r="M110" s="267"/>
      <c r="N110" s="267"/>
      <c r="O110" s="267"/>
      <c r="P110" s="267"/>
      <c r="Q110" s="268"/>
      <c r="R110" s="20"/>
      <c r="S110" s="20"/>
      <c r="T110" s="20"/>
      <c r="U110" s="20"/>
      <c r="V110" s="20"/>
      <c r="W110" s="20"/>
      <c r="X110" s="20"/>
      <c r="Y110" s="20"/>
      <c r="Z110" s="20"/>
      <c r="AA110" s="20"/>
      <c r="AB110" s="20"/>
      <c r="AC110" s="20"/>
      <c r="AD110" s="20"/>
      <c r="AE110" s="20"/>
      <c r="AF110" s="20"/>
      <c r="AG110" s="20"/>
      <c r="AH110" s="20"/>
      <c r="AI110" s="20"/>
      <c r="AJ110" s="20"/>
      <c r="AK110" s="20"/>
      <c r="AL110" s="20"/>
      <c r="AM110" s="20"/>
    </row>
    <row r="111" spans="1:39" ht="15" customHeight="1" x14ac:dyDescent="0.3">
      <c r="A111" s="20"/>
      <c r="B111" s="273"/>
      <c r="C111" s="312"/>
      <c r="D111" s="313"/>
      <c r="E111" s="314"/>
      <c r="F111" s="312"/>
      <c r="G111" s="313"/>
      <c r="H111" s="314"/>
      <c r="I111" s="312"/>
      <c r="J111" s="313"/>
      <c r="K111" s="314"/>
      <c r="L111" s="312"/>
      <c r="M111" s="313"/>
      <c r="N111" s="314"/>
      <c r="O111" s="312"/>
      <c r="P111" s="313"/>
      <c r="Q111" s="314"/>
      <c r="R111" s="20"/>
      <c r="S111" s="20"/>
      <c r="T111" s="20"/>
      <c r="U111" s="20"/>
      <c r="V111" s="20"/>
      <c r="W111" s="20"/>
      <c r="X111" s="20"/>
      <c r="Y111" s="20"/>
      <c r="Z111" s="20"/>
      <c r="AA111" s="20"/>
      <c r="AB111" s="20"/>
      <c r="AC111" s="20"/>
      <c r="AD111" s="20"/>
      <c r="AE111" s="20"/>
      <c r="AF111" s="20"/>
      <c r="AG111" s="20"/>
      <c r="AH111" s="20"/>
      <c r="AI111" s="20"/>
      <c r="AJ111" s="20"/>
      <c r="AK111" s="20"/>
      <c r="AL111" s="20"/>
      <c r="AM111" s="20"/>
    </row>
    <row r="112" spans="1:39" ht="15" customHeight="1" x14ac:dyDescent="0.3">
      <c r="A112" s="20"/>
      <c r="B112" s="273"/>
      <c r="C112" s="275"/>
      <c r="D112" s="276"/>
      <c r="E112" s="277"/>
      <c r="F112" s="275"/>
      <c r="G112" s="276"/>
      <c r="H112" s="277"/>
      <c r="I112" s="275"/>
      <c r="J112" s="276"/>
      <c r="K112" s="277"/>
      <c r="L112" s="275"/>
      <c r="M112" s="276"/>
      <c r="N112" s="277"/>
      <c r="O112" s="275"/>
      <c r="P112" s="276"/>
      <c r="Q112" s="277"/>
      <c r="R112" s="20"/>
      <c r="S112" s="20"/>
      <c r="T112" s="20"/>
      <c r="U112" s="20"/>
      <c r="V112" s="20"/>
      <c r="W112" s="20"/>
      <c r="X112" s="20"/>
      <c r="Y112" s="20"/>
      <c r="Z112" s="20"/>
      <c r="AA112" s="20"/>
      <c r="AB112" s="20"/>
      <c r="AC112" s="20"/>
      <c r="AD112" s="20"/>
      <c r="AE112" s="20"/>
      <c r="AF112" s="20"/>
      <c r="AG112" s="20"/>
      <c r="AH112" s="20"/>
      <c r="AI112" s="20"/>
      <c r="AJ112" s="20"/>
      <c r="AK112" s="20"/>
      <c r="AL112" s="20"/>
      <c r="AM112" s="20"/>
    </row>
    <row r="113" spans="1:39" ht="15" customHeight="1" x14ac:dyDescent="0.3">
      <c r="A113" s="20"/>
      <c r="B113" s="273"/>
      <c r="C113" s="278"/>
      <c r="D113" s="279"/>
      <c r="E113" s="280"/>
      <c r="F113" s="278"/>
      <c r="G113" s="279"/>
      <c r="H113" s="280"/>
      <c r="I113" s="278"/>
      <c r="J113" s="279"/>
      <c r="K113" s="280"/>
      <c r="L113" s="278"/>
      <c r="M113" s="279"/>
      <c r="N113" s="280"/>
      <c r="O113" s="278"/>
      <c r="P113" s="279"/>
      <c r="Q113" s="280"/>
      <c r="R113" s="20"/>
      <c r="S113" s="20"/>
      <c r="T113" s="20"/>
      <c r="U113" s="20"/>
      <c r="V113" s="20"/>
      <c r="W113" s="20"/>
      <c r="X113" s="20"/>
      <c r="Y113" s="20"/>
      <c r="Z113" s="20"/>
      <c r="AA113" s="20"/>
      <c r="AB113" s="20"/>
      <c r="AC113" s="20"/>
      <c r="AD113" s="20"/>
      <c r="AE113" s="20"/>
      <c r="AF113" s="20"/>
      <c r="AG113" s="20"/>
      <c r="AH113" s="20"/>
      <c r="AI113" s="20"/>
      <c r="AJ113" s="20"/>
      <c r="AK113" s="20"/>
      <c r="AL113" s="20"/>
      <c r="AM113" s="20"/>
    </row>
    <row r="114" spans="1:39" ht="15" customHeight="1" thickBot="1" x14ac:dyDescent="0.35">
      <c r="A114" s="20"/>
      <c r="B114" s="274"/>
      <c r="C114" s="281"/>
      <c r="D114" s="282"/>
      <c r="E114" s="283"/>
      <c r="F114" s="281"/>
      <c r="G114" s="282"/>
      <c r="H114" s="283"/>
      <c r="I114" s="281"/>
      <c r="J114" s="282"/>
      <c r="K114" s="283"/>
      <c r="L114" s="281"/>
      <c r="M114" s="282"/>
      <c r="N114" s="283"/>
      <c r="O114" s="281"/>
      <c r="P114" s="282"/>
      <c r="Q114" s="283"/>
      <c r="R114" s="20"/>
      <c r="S114" s="20"/>
      <c r="T114" s="20"/>
      <c r="U114" s="20"/>
      <c r="V114" s="20"/>
      <c r="W114" s="20"/>
      <c r="X114" s="20"/>
      <c r="Y114" s="20"/>
      <c r="Z114" s="20"/>
      <c r="AA114" s="20"/>
      <c r="AB114" s="20"/>
      <c r="AC114" s="20"/>
      <c r="AD114" s="20"/>
      <c r="AE114" s="20"/>
      <c r="AF114" s="20"/>
      <c r="AG114" s="20"/>
      <c r="AH114" s="20"/>
      <c r="AI114" s="20"/>
      <c r="AJ114" s="20"/>
      <c r="AK114" s="20"/>
      <c r="AL114" s="20"/>
      <c r="AM114" s="20"/>
    </row>
    <row r="115" spans="1:39" ht="15" customHeight="1" x14ac:dyDescent="0.3">
      <c r="A115" s="1"/>
      <c r="B115" s="61"/>
      <c r="C115" s="58"/>
      <c r="D115" s="58"/>
      <c r="E115" s="58"/>
      <c r="F115" s="59"/>
      <c r="G115" s="59"/>
      <c r="H115" s="59"/>
      <c r="I115" s="60"/>
      <c r="J115" s="60"/>
      <c r="K115" s="60"/>
      <c r="L115" s="60"/>
      <c r="M115" s="60"/>
      <c r="N115" s="60"/>
      <c r="O115" s="60"/>
      <c r="P115" s="60"/>
      <c r="Q115" s="60"/>
      <c r="R115" s="1"/>
      <c r="S115" s="1"/>
      <c r="T115" s="1"/>
      <c r="U115" s="1"/>
      <c r="V115" s="1"/>
      <c r="W115" s="20"/>
      <c r="X115" s="20"/>
      <c r="Y115" s="20"/>
      <c r="Z115" s="20"/>
      <c r="AA115" s="20"/>
      <c r="AB115" s="20"/>
      <c r="AC115" s="20"/>
      <c r="AD115" s="20"/>
      <c r="AE115" s="20"/>
      <c r="AF115" s="20"/>
      <c r="AG115" s="20"/>
      <c r="AH115" s="20"/>
      <c r="AI115" s="20"/>
      <c r="AJ115" s="20"/>
      <c r="AK115" s="20"/>
      <c r="AL115" s="20"/>
      <c r="AM115" s="20"/>
    </row>
    <row r="116" spans="1:39" ht="15" customHeight="1" thickBot="1" x14ac:dyDescent="0.35">
      <c r="A116" s="1"/>
      <c r="B116" s="61"/>
      <c r="C116" s="58"/>
      <c r="D116" s="58"/>
      <c r="E116" s="58"/>
      <c r="F116" s="59"/>
      <c r="G116" s="59"/>
      <c r="H116" s="59"/>
      <c r="I116" s="60"/>
      <c r="J116" s="60"/>
      <c r="K116" s="60"/>
      <c r="L116" s="60"/>
      <c r="M116" s="60"/>
      <c r="N116" s="60"/>
      <c r="O116" s="60"/>
      <c r="P116" s="60"/>
      <c r="Q116" s="60"/>
      <c r="R116" s="1"/>
      <c r="S116" s="1"/>
      <c r="T116" s="1"/>
      <c r="U116" s="1"/>
      <c r="V116" s="1"/>
      <c r="W116" s="20"/>
      <c r="X116" s="20"/>
      <c r="Y116" s="20"/>
      <c r="Z116" s="20"/>
      <c r="AA116" s="20"/>
      <c r="AB116" s="20"/>
      <c r="AC116" s="20"/>
      <c r="AD116" s="20"/>
      <c r="AE116" s="20"/>
      <c r="AF116" s="20"/>
      <c r="AG116" s="20"/>
      <c r="AH116" s="20"/>
      <c r="AI116" s="20"/>
      <c r="AJ116" s="20"/>
      <c r="AK116" s="20"/>
      <c r="AL116" s="20"/>
      <c r="AM116" s="20"/>
    </row>
    <row r="117" spans="1:39" ht="15" customHeight="1" x14ac:dyDescent="0.3">
      <c r="A117" s="1"/>
      <c r="B117" s="257"/>
      <c r="C117" s="260" t="s">
        <v>47</v>
      </c>
      <c r="D117" s="261"/>
      <c r="E117" s="262"/>
      <c r="F117" s="261" t="s">
        <v>48</v>
      </c>
      <c r="G117" s="261"/>
      <c r="H117" s="262"/>
      <c r="I117" s="260" t="s">
        <v>49</v>
      </c>
      <c r="J117" s="261"/>
      <c r="K117" s="262"/>
      <c r="L117" s="261" t="s">
        <v>50</v>
      </c>
      <c r="M117" s="261"/>
      <c r="N117" s="262"/>
      <c r="O117" s="261" t="s">
        <v>73</v>
      </c>
      <c r="P117" s="261"/>
      <c r="Q117" s="262"/>
      <c r="R117" s="1"/>
      <c r="S117" s="1"/>
      <c r="T117" s="1"/>
      <c r="U117" s="1"/>
      <c r="V117" s="1"/>
      <c r="W117" s="20"/>
      <c r="X117" s="20"/>
      <c r="Y117" s="20"/>
      <c r="Z117" s="20"/>
      <c r="AA117" s="20"/>
      <c r="AB117" s="20"/>
      <c r="AC117" s="20"/>
      <c r="AD117" s="20"/>
      <c r="AE117" s="20"/>
      <c r="AF117" s="20"/>
      <c r="AG117" s="20"/>
      <c r="AH117" s="20"/>
      <c r="AI117" s="20"/>
      <c r="AJ117" s="20"/>
      <c r="AK117" s="20"/>
      <c r="AL117" s="20"/>
      <c r="AM117" s="20"/>
    </row>
    <row r="118" spans="1:39" ht="15" customHeight="1" x14ac:dyDescent="0.3">
      <c r="A118" s="1"/>
      <c r="B118" s="258"/>
      <c r="C118" s="263"/>
      <c r="D118" s="264"/>
      <c r="E118" s="265"/>
      <c r="F118" s="264"/>
      <c r="G118" s="264"/>
      <c r="H118" s="265"/>
      <c r="I118" s="263"/>
      <c r="J118" s="264"/>
      <c r="K118" s="265"/>
      <c r="L118" s="264"/>
      <c r="M118" s="264"/>
      <c r="N118" s="265"/>
      <c r="O118" s="264"/>
      <c r="P118" s="264"/>
      <c r="Q118" s="265"/>
      <c r="R118" s="1"/>
      <c r="S118" s="1"/>
      <c r="T118" s="1"/>
      <c r="U118" s="1"/>
      <c r="V118" s="1"/>
      <c r="W118" s="20"/>
      <c r="X118" s="20"/>
      <c r="Y118" s="20"/>
      <c r="Z118" s="20"/>
      <c r="AA118" s="20"/>
      <c r="AB118" s="20"/>
      <c r="AC118" s="20"/>
      <c r="AD118" s="20"/>
      <c r="AE118" s="20"/>
      <c r="AF118" s="20"/>
      <c r="AG118" s="20"/>
      <c r="AH118" s="20"/>
      <c r="AI118" s="20"/>
      <c r="AJ118" s="20"/>
      <c r="AK118" s="20"/>
      <c r="AL118" s="20"/>
      <c r="AM118" s="20"/>
    </row>
    <row r="119" spans="1:39" ht="15" customHeight="1" thickBot="1" x14ac:dyDescent="0.35">
      <c r="A119" s="1"/>
      <c r="B119" s="259"/>
      <c r="C119" s="266"/>
      <c r="D119" s="267"/>
      <c r="E119" s="268"/>
      <c r="F119" s="267"/>
      <c r="G119" s="267"/>
      <c r="H119" s="268"/>
      <c r="I119" s="266"/>
      <c r="J119" s="267"/>
      <c r="K119" s="268"/>
      <c r="L119" s="267"/>
      <c r="M119" s="267"/>
      <c r="N119" s="268"/>
      <c r="O119" s="267"/>
      <c r="P119" s="267"/>
      <c r="Q119" s="268"/>
      <c r="R119" s="1"/>
      <c r="S119" s="1"/>
      <c r="T119" s="1"/>
      <c r="U119" s="1"/>
      <c r="V119" s="1"/>
      <c r="W119" s="20"/>
      <c r="X119" s="20"/>
      <c r="Y119" s="20"/>
      <c r="Z119" s="20"/>
      <c r="AA119" s="20"/>
      <c r="AB119" s="20"/>
      <c r="AC119" s="20"/>
      <c r="AD119" s="20"/>
      <c r="AE119" s="20"/>
      <c r="AF119" s="20"/>
      <c r="AG119" s="20"/>
      <c r="AH119" s="20"/>
      <c r="AI119" s="20"/>
      <c r="AJ119" s="20"/>
      <c r="AK119" s="20"/>
      <c r="AL119" s="20"/>
      <c r="AM119" s="20"/>
    </row>
    <row r="120" spans="1:39" ht="15" customHeight="1" x14ac:dyDescent="0.3">
      <c r="A120" s="1"/>
      <c r="B120" s="272" t="s">
        <v>54</v>
      </c>
      <c r="C120" s="269" t="s">
        <v>80</v>
      </c>
      <c r="D120" s="269"/>
      <c r="E120" s="270"/>
      <c r="F120" s="271" t="s">
        <v>80</v>
      </c>
      <c r="G120" s="269"/>
      <c r="H120" s="270"/>
      <c r="I120" s="271" t="s">
        <v>80</v>
      </c>
      <c r="J120" s="269"/>
      <c r="K120" s="270"/>
      <c r="L120" s="271" t="s">
        <v>80</v>
      </c>
      <c r="M120" s="269"/>
      <c r="N120" s="270"/>
      <c r="O120" s="271" t="s">
        <v>80</v>
      </c>
      <c r="P120" s="269"/>
      <c r="Q120" s="270"/>
      <c r="R120" s="1"/>
      <c r="S120" s="1"/>
      <c r="T120" s="1"/>
      <c r="U120" s="1"/>
      <c r="V120" s="1"/>
      <c r="W120" s="20"/>
      <c r="X120" s="20"/>
      <c r="Y120" s="20"/>
      <c r="Z120" s="20"/>
      <c r="AA120" s="20"/>
      <c r="AB120" s="20"/>
      <c r="AC120" s="20"/>
      <c r="AD120" s="20"/>
      <c r="AE120" s="20"/>
      <c r="AF120" s="20"/>
      <c r="AG120" s="20"/>
      <c r="AH120" s="20"/>
      <c r="AI120" s="20"/>
      <c r="AJ120" s="20"/>
      <c r="AK120" s="20"/>
      <c r="AL120" s="20"/>
      <c r="AM120" s="20"/>
    </row>
    <row r="121" spans="1:39" ht="15" customHeight="1" x14ac:dyDescent="0.3">
      <c r="A121" s="1"/>
      <c r="B121" s="273"/>
      <c r="C121" s="300" t="s">
        <v>206</v>
      </c>
      <c r="D121" s="298"/>
      <c r="E121" s="299"/>
      <c r="F121" s="300"/>
      <c r="G121" s="298"/>
      <c r="H121" s="299"/>
      <c r="I121" s="300"/>
      <c r="J121" s="298"/>
      <c r="K121" s="299"/>
      <c r="L121" s="300"/>
      <c r="M121" s="298"/>
      <c r="N121" s="299"/>
      <c r="O121" s="300"/>
      <c r="P121" s="298"/>
      <c r="Q121" s="299"/>
      <c r="R121" s="1"/>
      <c r="S121" s="1"/>
      <c r="T121" s="1"/>
      <c r="U121" s="1"/>
      <c r="V121" s="1"/>
      <c r="W121" s="20"/>
      <c r="X121" s="20"/>
      <c r="Y121" s="20"/>
      <c r="Z121" s="20"/>
      <c r="AA121" s="20"/>
      <c r="AB121" s="20"/>
      <c r="AC121" s="20"/>
      <c r="AD121" s="20"/>
      <c r="AE121" s="20"/>
      <c r="AF121" s="20"/>
      <c r="AG121" s="20"/>
      <c r="AH121" s="20"/>
      <c r="AI121" s="20"/>
      <c r="AJ121" s="20"/>
      <c r="AK121" s="20"/>
      <c r="AL121" s="20"/>
      <c r="AM121" s="20"/>
    </row>
    <row r="122" spans="1:39" ht="15" customHeight="1" x14ac:dyDescent="0.3">
      <c r="A122" s="20"/>
      <c r="B122" s="273"/>
      <c r="C122" s="284"/>
      <c r="D122" s="301"/>
      <c r="E122" s="302"/>
      <c r="F122" s="284"/>
      <c r="G122" s="301"/>
      <c r="H122" s="302"/>
      <c r="I122" s="284"/>
      <c r="J122" s="301"/>
      <c r="K122" s="302"/>
      <c r="L122" s="284"/>
      <c r="M122" s="285"/>
      <c r="N122" s="286"/>
      <c r="O122" s="284"/>
      <c r="P122" s="285"/>
      <c r="Q122" s="286"/>
      <c r="R122" s="20"/>
      <c r="S122" s="20"/>
      <c r="T122" s="20"/>
      <c r="U122" s="20"/>
      <c r="V122" s="20"/>
      <c r="W122" s="20"/>
      <c r="X122" s="20"/>
      <c r="Y122" s="20"/>
      <c r="Z122" s="20"/>
      <c r="AA122" s="20"/>
      <c r="AB122" s="20"/>
      <c r="AC122" s="20"/>
      <c r="AD122" s="20"/>
      <c r="AE122" s="20"/>
      <c r="AF122" s="20"/>
      <c r="AG122" s="20"/>
      <c r="AH122" s="20"/>
      <c r="AI122" s="20"/>
      <c r="AJ122" s="20"/>
      <c r="AK122" s="20"/>
      <c r="AL122" s="20"/>
      <c r="AM122" s="20"/>
    </row>
    <row r="123" spans="1:39" ht="15" customHeight="1" x14ac:dyDescent="0.3">
      <c r="A123" s="20"/>
      <c r="B123" s="273"/>
      <c r="C123" s="303"/>
      <c r="D123" s="304"/>
      <c r="E123" s="305"/>
      <c r="F123" s="303"/>
      <c r="G123" s="304"/>
      <c r="H123" s="305"/>
      <c r="I123" s="303"/>
      <c r="J123" s="304"/>
      <c r="K123" s="305"/>
      <c r="L123" s="287"/>
      <c r="M123" s="288"/>
      <c r="N123" s="289"/>
      <c r="O123" s="287"/>
      <c r="P123" s="288"/>
      <c r="Q123" s="289"/>
      <c r="R123" s="20"/>
      <c r="S123" s="20"/>
      <c r="T123" s="20"/>
      <c r="U123" s="20"/>
      <c r="V123" s="20"/>
      <c r="W123" s="20"/>
      <c r="X123" s="20"/>
      <c r="Y123" s="20"/>
      <c r="Z123" s="20"/>
      <c r="AA123" s="20"/>
      <c r="AB123" s="20"/>
      <c r="AC123" s="20"/>
      <c r="AD123" s="20"/>
      <c r="AE123" s="20"/>
      <c r="AF123" s="20"/>
      <c r="AG123" s="20"/>
      <c r="AH123" s="20"/>
      <c r="AI123" s="20"/>
      <c r="AJ123" s="20"/>
      <c r="AK123" s="20"/>
      <c r="AL123" s="20"/>
      <c r="AM123" s="20"/>
    </row>
    <row r="124" spans="1:39" ht="15" customHeight="1" x14ac:dyDescent="0.3">
      <c r="A124" s="20"/>
      <c r="B124" s="273"/>
      <c r="C124" s="303"/>
      <c r="D124" s="304"/>
      <c r="E124" s="305"/>
      <c r="F124" s="303"/>
      <c r="G124" s="304"/>
      <c r="H124" s="305"/>
      <c r="I124" s="303"/>
      <c r="J124" s="304"/>
      <c r="K124" s="305"/>
      <c r="L124" s="287"/>
      <c r="M124" s="288"/>
      <c r="N124" s="289"/>
      <c r="O124" s="287"/>
      <c r="P124" s="288"/>
      <c r="Q124" s="289"/>
      <c r="R124" s="20"/>
      <c r="S124" s="20"/>
      <c r="T124" s="20"/>
      <c r="U124" s="20"/>
      <c r="V124" s="20"/>
      <c r="W124" s="20"/>
      <c r="X124" s="20"/>
      <c r="Y124" s="20"/>
      <c r="Z124" s="20"/>
      <c r="AA124" s="20"/>
      <c r="AB124" s="20"/>
      <c r="AC124" s="20"/>
      <c r="AD124" s="20"/>
      <c r="AE124" s="20"/>
      <c r="AF124" s="20"/>
      <c r="AG124" s="20"/>
      <c r="AH124" s="20"/>
      <c r="AI124" s="20"/>
      <c r="AJ124" s="20"/>
      <c r="AK124" s="20"/>
      <c r="AL124" s="20"/>
      <c r="AM124" s="20"/>
    </row>
    <row r="125" spans="1:39" ht="15" customHeight="1" x14ac:dyDescent="0.3">
      <c r="A125" s="20"/>
      <c r="B125" s="273"/>
      <c r="C125" s="303"/>
      <c r="D125" s="304"/>
      <c r="E125" s="305"/>
      <c r="F125" s="303"/>
      <c r="G125" s="304"/>
      <c r="H125" s="305"/>
      <c r="I125" s="303"/>
      <c r="J125" s="304"/>
      <c r="K125" s="305"/>
      <c r="L125" s="287"/>
      <c r="M125" s="288"/>
      <c r="N125" s="289"/>
      <c r="O125" s="287"/>
      <c r="P125" s="288"/>
      <c r="Q125" s="289"/>
      <c r="R125" s="20"/>
      <c r="S125" s="20"/>
      <c r="T125" s="20"/>
      <c r="U125" s="20"/>
      <c r="V125" s="20"/>
      <c r="W125" s="20"/>
      <c r="X125" s="20"/>
      <c r="Y125" s="20"/>
      <c r="Z125" s="20"/>
      <c r="AA125" s="20"/>
      <c r="AB125" s="20"/>
      <c r="AC125" s="20"/>
      <c r="AD125" s="20"/>
      <c r="AE125" s="20"/>
      <c r="AF125" s="20"/>
      <c r="AG125" s="20"/>
      <c r="AH125" s="20"/>
      <c r="AI125" s="20"/>
      <c r="AJ125" s="20"/>
      <c r="AK125" s="20"/>
      <c r="AL125" s="20"/>
      <c r="AM125" s="20"/>
    </row>
    <row r="126" spans="1:39" ht="15" customHeight="1" x14ac:dyDescent="0.3">
      <c r="A126" s="1"/>
      <c r="B126" s="273"/>
      <c r="C126" s="306"/>
      <c r="D126" s="307"/>
      <c r="E126" s="308"/>
      <c r="F126" s="306"/>
      <c r="G126" s="307"/>
      <c r="H126" s="308"/>
      <c r="I126" s="306"/>
      <c r="J126" s="307"/>
      <c r="K126" s="308"/>
      <c r="L126" s="290"/>
      <c r="M126" s="291"/>
      <c r="N126" s="292"/>
      <c r="O126" s="290"/>
      <c r="P126" s="291"/>
      <c r="Q126" s="292"/>
      <c r="R126" s="1"/>
      <c r="S126" s="1"/>
      <c r="T126" s="1"/>
      <c r="U126" s="1"/>
      <c r="V126" s="1"/>
      <c r="W126" s="20"/>
      <c r="X126" s="20"/>
      <c r="Y126" s="20"/>
      <c r="Z126" s="20"/>
      <c r="AA126" s="20"/>
      <c r="AB126" s="20"/>
      <c r="AC126" s="20"/>
      <c r="AD126" s="20"/>
      <c r="AE126" s="20"/>
      <c r="AF126" s="20"/>
      <c r="AG126" s="20"/>
      <c r="AH126" s="20"/>
      <c r="AI126" s="20"/>
      <c r="AJ126" s="20"/>
      <c r="AK126" s="20"/>
      <c r="AL126" s="20"/>
      <c r="AM126" s="20"/>
    </row>
    <row r="127" spans="1:39" ht="15" customHeight="1" x14ac:dyDescent="0.3">
      <c r="A127" s="1"/>
      <c r="B127" s="273"/>
      <c r="C127" s="90" t="s">
        <v>86</v>
      </c>
      <c r="D127" s="293"/>
      <c r="E127" s="294"/>
      <c r="F127" s="90" t="s">
        <v>86</v>
      </c>
      <c r="G127" s="293"/>
      <c r="H127" s="294"/>
      <c r="I127" s="90" t="s">
        <v>86</v>
      </c>
      <c r="J127" s="293"/>
      <c r="K127" s="294"/>
      <c r="L127" s="90" t="s">
        <v>86</v>
      </c>
      <c r="M127" s="293"/>
      <c r="N127" s="294"/>
      <c r="O127" s="90" t="s">
        <v>86</v>
      </c>
      <c r="P127" s="293"/>
      <c r="Q127" s="294"/>
      <c r="R127" s="1"/>
      <c r="S127" s="1"/>
      <c r="T127" s="1"/>
      <c r="U127" s="1"/>
      <c r="V127" s="1"/>
      <c r="W127" s="20"/>
      <c r="X127" s="20"/>
      <c r="Y127" s="20"/>
      <c r="Z127" s="20"/>
      <c r="AA127" s="20"/>
      <c r="AB127" s="20"/>
      <c r="AC127" s="20"/>
      <c r="AD127" s="20"/>
      <c r="AE127" s="20"/>
      <c r="AF127" s="20"/>
      <c r="AG127" s="20"/>
      <c r="AH127" s="20"/>
      <c r="AI127" s="20"/>
      <c r="AJ127" s="20"/>
      <c r="AK127" s="20"/>
      <c r="AL127" s="20"/>
      <c r="AM127" s="20"/>
    </row>
    <row r="128" spans="1:39" ht="15" customHeight="1" x14ac:dyDescent="0.3">
      <c r="A128" s="1"/>
      <c r="B128" s="273"/>
      <c r="C128" s="297" t="s">
        <v>81</v>
      </c>
      <c r="D128" s="295"/>
      <c r="E128" s="296"/>
      <c r="F128" s="297" t="s">
        <v>81</v>
      </c>
      <c r="G128" s="295"/>
      <c r="H128" s="296"/>
      <c r="I128" s="297" t="s">
        <v>81</v>
      </c>
      <c r="J128" s="295"/>
      <c r="K128" s="296"/>
      <c r="L128" s="297" t="s">
        <v>81</v>
      </c>
      <c r="M128" s="295"/>
      <c r="N128" s="296"/>
      <c r="O128" s="297" t="s">
        <v>81</v>
      </c>
      <c r="P128" s="295"/>
      <c r="Q128" s="296"/>
      <c r="R128" s="1"/>
      <c r="S128" s="1"/>
      <c r="T128" s="1"/>
      <c r="U128" s="1"/>
      <c r="V128" s="1"/>
      <c r="W128" s="20"/>
      <c r="X128" s="20"/>
      <c r="Y128" s="20"/>
      <c r="Z128" s="20"/>
      <c r="AA128" s="20"/>
      <c r="AB128" s="20"/>
      <c r="AC128" s="20"/>
      <c r="AD128" s="20"/>
      <c r="AE128" s="20"/>
      <c r="AF128" s="20"/>
      <c r="AG128" s="20"/>
      <c r="AH128" s="20"/>
      <c r="AI128" s="20"/>
      <c r="AJ128" s="20"/>
      <c r="AK128" s="20"/>
      <c r="AL128" s="20"/>
      <c r="AM128" s="20"/>
    </row>
    <row r="129" spans="1:39" ht="15" customHeight="1" x14ac:dyDescent="0.3">
      <c r="A129" s="1"/>
      <c r="B129" s="273"/>
      <c r="C129" s="300" t="s">
        <v>213</v>
      </c>
      <c r="D129" s="298"/>
      <c r="E129" s="299"/>
      <c r="F129" s="300"/>
      <c r="G129" s="298"/>
      <c r="H129" s="299"/>
      <c r="I129" s="300"/>
      <c r="J129" s="298"/>
      <c r="K129" s="299"/>
      <c r="L129" s="300"/>
      <c r="M129" s="298"/>
      <c r="N129" s="299"/>
      <c r="O129" s="300"/>
      <c r="P129" s="298"/>
      <c r="Q129" s="299"/>
      <c r="R129" s="1"/>
      <c r="S129" s="1"/>
      <c r="T129" s="1"/>
      <c r="U129" s="1"/>
      <c r="V129" s="1"/>
      <c r="W129" s="20"/>
      <c r="X129" s="20"/>
      <c r="Y129" s="20"/>
      <c r="Z129" s="20"/>
      <c r="AA129" s="20"/>
      <c r="AB129" s="20"/>
      <c r="AC129" s="20"/>
      <c r="AD129" s="20"/>
      <c r="AE129" s="20"/>
      <c r="AF129" s="20"/>
      <c r="AG129" s="20"/>
      <c r="AH129" s="20"/>
      <c r="AI129" s="20"/>
      <c r="AJ129" s="20"/>
      <c r="AK129" s="20"/>
      <c r="AL129" s="20"/>
      <c r="AM129" s="20"/>
    </row>
    <row r="130" spans="1:39" ht="15" customHeight="1" x14ac:dyDescent="0.3">
      <c r="A130" s="20"/>
      <c r="B130" s="273"/>
      <c r="C130" s="284"/>
      <c r="D130" s="301"/>
      <c r="E130" s="302"/>
      <c r="F130" s="284"/>
      <c r="G130" s="301"/>
      <c r="H130" s="302"/>
      <c r="I130" s="284"/>
      <c r="J130" s="285"/>
      <c r="K130" s="286"/>
      <c r="L130" s="284"/>
      <c r="M130" s="285"/>
      <c r="N130" s="286"/>
      <c r="O130" s="284"/>
      <c r="P130" s="285"/>
      <c r="Q130" s="286"/>
      <c r="R130" s="20"/>
      <c r="S130" s="20"/>
      <c r="T130" s="20"/>
      <c r="U130" s="20"/>
      <c r="V130" s="20"/>
      <c r="W130" s="20"/>
      <c r="X130" s="20"/>
      <c r="Y130" s="20"/>
      <c r="Z130" s="20"/>
      <c r="AA130" s="20"/>
      <c r="AB130" s="20"/>
      <c r="AC130" s="20"/>
      <c r="AD130" s="20"/>
      <c r="AE130" s="20"/>
      <c r="AF130" s="20"/>
      <c r="AG130" s="20"/>
      <c r="AH130" s="20"/>
      <c r="AI130" s="20"/>
      <c r="AJ130" s="20"/>
      <c r="AK130" s="20"/>
      <c r="AL130" s="20"/>
      <c r="AM130" s="20"/>
    </row>
    <row r="131" spans="1:39" ht="15" customHeight="1" x14ac:dyDescent="0.3">
      <c r="A131" s="20"/>
      <c r="B131" s="273"/>
      <c r="C131" s="303"/>
      <c r="D131" s="304"/>
      <c r="E131" s="305"/>
      <c r="F131" s="303"/>
      <c r="G131" s="304"/>
      <c r="H131" s="305"/>
      <c r="I131" s="287"/>
      <c r="J131" s="288"/>
      <c r="K131" s="289"/>
      <c r="L131" s="287"/>
      <c r="M131" s="288"/>
      <c r="N131" s="289"/>
      <c r="O131" s="287"/>
      <c r="P131" s="288"/>
      <c r="Q131" s="289"/>
      <c r="R131" s="20"/>
      <c r="S131" s="20"/>
      <c r="T131" s="20"/>
      <c r="U131" s="20"/>
      <c r="V131" s="20"/>
      <c r="W131" s="20"/>
      <c r="X131" s="20"/>
      <c r="Y131" s="20"/>
      <c r="Z131" s="20"/>
      <c r="AA131" s="20"/>
      <c r="AB131" s="20"/>
      <c r="AC131" s="20"/>
      <c r="AD131" s="20"/>
      <c r="AE131" s="20"/>
      <c r="AF131" s="20"/>
      <c r="AG131" s="20"/>
      <c r="AH131" s="20"/>
      <c r="AI131" s="20"/>
      <c r="AJ131" s="20"/>
      <c r="AK131" s="20"/>
      <c r="AL131" s="20"/>
      <c r="AM131" s="20"/>
    </row>
    <row r="132" spans="1:39" ht="15" customHeight="1" x14ac:dyDescent="0.3">
      <c r="A132" s="20"/>
      <c r="B132" s="273"/>
      <c r="C132" s="303"/>
      <c r="D132" s="304"/>
      <c r="E132" s="305"/>
      <c r="F132" s="303"/>
      <c r="G132" s="304"/>
      <c r="H132" s="305"/>
      <c r="I132" s="287"/>
      <c r="J132" s="288"/>
      <c r="K132" s="289"/>
      <c r="L132" s="287"/>
      <c r="M132" s="288"/>
      <c r="N132" s="289"/>
      <c r="O132" s="287"/>
      <c r="P132" s="288"/>
      <c r="Q132" s="289"/>
      <c r="R132" s="20"/>
      <c r="S132" s="20"/>
      <c r="T132" s="20"/>
      <c r="U132" s="20"/>
      <c r="V132" s="20"/>
      <c r="W132" s="20"/>
      <c r="X132" s="20"/>
      <c r="Y132" s="20"/>
      <c r="Z132" s="20"/>
      <c r="AA132" s="20"/>
      <c r="AB132" s="20"/>
      <c r="AC132" s="20"/>
      <c r="AD132" s="20"/>
      <c r="AE132" s="20"/>
      <c r="AF132" s="20"/>
      <c r="AG132" s="20"/>
      <c r="AH132" s="20"/>
      <c r="AI132" s="20"/>
      <c r="AJ132" s="20"/>
      <c r="AK132" s="20"/>
      <c r="AL132" s="20"/>
      <c r="AM132" s="20"/>
    </row>
    <row r="133" spans="1:39" ht="15" customHeight="1" x14ac:dyDescent="0.3">
      <c r="A133" s="20"/>
      <c r="B133" s="273"/>
      <c r="C133" s="303"/>
      <c r="D133" s="304"/>
      <c r="E133" s="305"/>
      <c r="F133" s="303"/>
      <c r="G133" s="304"/>
      <c r="H133" s="305"/>
      <c r="I133" s="287"/>
      <c r="J133" s="288"/>
      <c r="K133" s="289"/>
      <c r="L133" s="287"/>
      <c r="M133" s="288"/>
      <c r="N133" s="289"/>
      <c r="O133" s="287"/>
      <c r="P133" s="288"/>
      <c r="Q133" s="289"/>
      <c r="R133" s="20"/>
      <c r="S133" s="20"/>
      <c r="T133" s="20"/>
      <c r="U133" s="20"/>
      <c r="V133" s="20"/>
      <c r="W133" s="20"/>
      <c r="X133" s="20"/>
      <c r="Y133" s="20"/>
      <c r="Z133" s="20"/>
      <c r="AA133" s="20"/>
      <c r="AB133" s="20"/>
      <c r="AC133" s="20"/>
      <c r="AD133" s="20"/>
      <c r="AE133" s="20"/>
      <c r="AF133" s="20"/>
      <c r="AG133" s="20"/>
      <c r="AH133" s="20"/>
      <c r="AI133" s="20"/>
      <c r="AJ133" s="20"/>
      <c r="AK133" s="20"/>
      <c r="AL133" s="20"/>
      <c r="AM133" s="20"/>
    </row>
    <row r="134" spans="1:39" ht="15" customHeight="1" x14ac:dyDescent="0.3">
      <c r="A134" s="1"/>
      <c r="B134" s="273"/>
      <c r="C134" s="306"/>
      <c r="D134" s="307"/>
      <c r="E134" s="308"/>
      <c r="F134" s="306"/>
      <c r="G134" s="307"/>
      <c r="H134" s="308"/>
      <c r="I134" s="290"/>
      <c r="J134" s="291"/>
      <c r="K134" s="292"/>
      <c r="L134" s="290"/>
      <c r="M134" s="291"/>
      <c r="N134" s="292"/>
      <c r="O134" s="290"/>
      <c r="P134" s="291"/>
      <c r="Q134" s="292"/>
      <c r="R134" s="1"/>
      <c r="S134" s="1"/>
      <c r="T134" s="1"/>
      <c r="U134" s="1"/>
      <c r="V134" s="1"/>
      <c r="W134" s="20"/>
      <c r="X134" s="20"/>
      <c r="Y134" s="20"/>
      <c r="Z134" s="20"/>
      <c r="AA134" s="20"/>
      <c r="AB134" s="20"/>
      <c r="AC134" s="20"/>
      <c r="AD134" s="20"/>
      <c r="AE134" s="20"/>
      <c r="AF134" s="20"/>
      <c r="AG134" s="20"/>
      <c r="AH134" s="20"/>
      <c r="AI134" s="20"/>
      <c r="AJ134" s="20"/>
      <c r="AK134" s="20"/>
      <c r="AL134" s="20"/>
      <c r="AM134" s="20"/>
    </row>
    <row r="135" spans="1:39" ht="15" customHeight="1" x14ac:dyDescent="0.3">
      <c r="A135" s="1"/>
      <c r="B135" s="273"/>
      <c r="C135" s="90" t="s">
        <v>86</v>
      </c>
      <c r="D135" s="293"/>
      <c r="E135" s="294"/>
      <c r="F135" s="90" t="s">
        <v>86</v>
      </c>
      <c r="G135" s="293"/>
      <c r="H135" s="294"/>
      <c r="I135" s="90" t="s">
        <v>86</v>
      </c>
      <c r="J135" s="293"/>
      <c r="K135" s="294"/>
      <c r="L135" s="90" t="s">
        <v>86</v>
      </c>
      <c r="M135" s="293"/>
      <c r="N135" s="294"/>
      <c r="O135" s="90" t="s">
        <v>86</v>
      </c>
      <c r="P135" s="293"/>
      <c r="Q135" s="294"/>
      <c r="R135" s="1"/>
      <c r="S135" s="1"/>
      <c r="T135" s="1"/>
      <c r="U135" s="1"/>
      <c r="V135" s="1"/>
      <c r="W135" s="20"/>
      <c r="X135" s="20"/>
      <c r="Y135" s="20"/>
      <c r="Z135" s="20"/>
      <c r="AA135" s="20"/>
      <c r="AB135" s="20"/>
      <c r="AC135" s="20"/>
      <c r="AD135" s="20"/>
      <c r="AE135" s="20"/>
      <c r="AF135" s="20"/>
      <c r="AG135" s="20"/>
      <c r="AH135" s="20"/>
      <c r="AI135" s="20"/>
      <c r="AJ135" s="20"/>
      <c r="AK135" s="20"/>
      <c r="AL135" s="20"/>
      <c r="AM135" s="20"/>
    </row>
    <row r="136" spans="1:39" ht="15" customHeight="1" x14ac:dyDescent="0.3">
      <c r="A136" s="1"/>
      <c r="B136" s="273"/>
      <c r="C136" s="297" t="s">
        <v>82</v>
      </c>
      <c r="D136" s="295"/>
      <c r="E136" s="296"/>
      <c r="F136" s="297" t="s">
        <v>82</v>
      </c>
      <c r="G136" s="295"/>
      <c r="H136" s="296"/>
      <c r="I136" s="297" t="s">
        <v>82</v>
      </c>
      <c r="J136" s="295"/>
      <c r="K136" s="296"/>
      <c r="L136" s="297" t="s">
        <v>82</v>
      </c>
      <c r="M136" s="295"/>
      <c r="N136" s="296"/>
      <c r="O136" s="297" t="s">
        <v>82</v>
      </c>
      <c r="P136" s="295"/>
      <c r="Q136" s="296"/>
      <c r="R136" s="1"/>
      <c r="S136" s="1"/>
      <c r="T136" s="1"/>
      <c r="U136" s="1"/>
      <c r="V136" s="1"/>
      <c r="W136" s="20"/>
      <c r="X136" s="20"/>
      <c r="Y136" s="20"/>
      <c r="Z136" s="20"/>
      <c r="AA136" s="20"/>
      <c r="AB136" s="20"/>
      <c r="AC136" s="20"/>
      <c r="AD136" s="20"/>
      <c r="AE136" s="20"/>
      <c r="AF136" s="20"/>
      <c r="AG136" s="20"/>
      <c r="AH136" s="20"/>
      <c r="AI136" s="20"/>
      <c r="AJ136" s="20"/>
      <c r="AK136" s="20"/>
      <c r="AL136" s="20"/>
      <c r="AM136" s="20"/>
    </row>
    <row r="137" spans="1:39" ht="15" customHeight="1" x14ac:dyDescent="0.3">
      <c r="A137" s="1"/>
      <c r="B137" s="273"/>
      <c r="C137" s="300" t="s">
        <v>214</v>
      </c>
      <c r="D137" s="298"/>
      <c r="E137" s="299"/>
      <c r="F137" s="300"/>
      <c r="G137" s="298"/>
      <c r="H137" s="299"/>
      <c r="I137" s="300"/>
      <c r="J137" s="298"/>
      <c r="K137" s="299"/>
      <c r="L137" s="300"/>
      <c r="M137" s="298"/>
      <c r="N137" s="299"/>
      <c r="O137" s="300"/>
      <c r="P137" s="298"/>
      <c r="Q137" s="299"/>
      <c r="R137" s="1"/>
      <c r="S137" s="1"/>
      <c r="T137" s="1"/>
      <c r="U137" s="1"/>
      <c r="V137" s="1"/>
      <c r="W137" s="20"/>
      <c r="X137" s="20"/>
      <c r="Y137" s="20"/>
      <c r="Z137" s="20"/>
      <c r="AA137" s="20"/>
      <c r="AB137" s="20"/>
      <c r="AC137" s="20"/>
      <c r="AD137" s="20"/>
      <c r="AE137" s="20"/>
      <c r="AF137" s="20"/>
      <c r="AG137" s="20"/>
      <c r="AH137" s="20"/>
      <c r="AI137" s="20"/>
      <c r="AJ137" s="20"/>
      <c r="AK137" s="20"/>
      <c r="AL137" s="20"/>
      <c r="AM137" s="20"/>
    </row>
    <row r="138" spans="1:39" ht="15" customHeight="1" x14ac:dyDescent="0.3">
      <c r="A138" s="20"/>
      <c r="B138" s="273"/>
      <c r="C138" s="285"/>
      <c r="D138" s="301"/>
      <c r="E138" s="302"/>
      <c r="F138" s="284"/>
      <c r="G138" s="301"/>
      <c r="H138" s="302"/>
      <c r="I138" s="284"/>
      <c r="J138" s="301"/>
      <c r="K138" s="302"/>
      <c r="L138" s="284"/>
      <c r="M138" s="301"/>
      <c r="N138" s="302"/>
      <c r="O138" s="284"/>
      <c r="P138" s="301"/>
      <c r="Q138" s="302"/>
      <c r="R138" s="20"/>
      <c r="S138" s="20"/>
      <c r="T138" s="20"/>
      <c r="U138" s="20"/>
      <c r="V138" s="20"/>
      <c r="W138" s="20"/>
      <c r="X138" s="20"/>
      <c r="Y138" s="20"/>
      <c r="Z138" s="20"/>
      <c r="AA138" s="20"/>
      <c r="AB138" s="20"/>
      <c r="AC138" s="20"/>
      <c r="AD138" s="20"/>
      <c r="AE138" s="20"/>
      <c r="AF138" s="20"/>
      <c r="AG138" s="20"/>
      <c r="AH138" s="20"/>
      <c r="AI138" s="20"/>
      <c r="AJ138" s="20"/>
      <c r="AK138" s="20"/>
      <c r="AL138" s="20"/>
      <c r="AM138" s="20"/>
    </row>
    <row r="139" spans="1:39" ht="15" customHeight="1" x14ac:dyDescent="0.3">
      <c r="A139" s="20"/>
      <c r="B139" s="273"/>
      <c r="C139" s="304"/>
      <c r="D139" s="304"/>
      <c r="E139" s="305"/>
      <c r="F139" s="303"/>
      <c r="G139" s="304"/>
      <c r="H139" s="305"/>
      <c r="I139" s="303"/>
      <c r="J139" s="304"/>
      <c r="K139" s="305"/>
      <c r="L139" s="303"/>
      <c r="M139" s="304"/>
      <c r="N139" s="305"/>
      <c r="O139" s="303"/>
      <c r="P139" s="304"/>
      <c r="Q139" s="305"/>
      <c r="R139" s="20"/>
      <c r="S139" s="20"/>
      <c r="T139" s="20"/>
      <c r="U139" s="20"/>
      <c r="V139" s="20"/>
      <c r="W139" s="20"/>
      <c r="X139" s="20"/>
      <c r="Y139" s="20"/>
      <c r="Z139" s="20"/>
      <c r="AA139" s="20"/>
      <c r="AB139" s="20"/>
      <c r="AC139" s="20"/>
      <c r="AD139" s="20"/>
      <c r="AE139" s="20"/>
      <c r="AF139" s="20"/>
      <c r="AG139" s="20"/>
      <c r="AH139" s="20"/>
      <c r="AI139" s="20"/>
      <c r="AJ139" s="20"/>
      <c r="AK139" s="20"/>
      <c r="AL139" s="20"/>
      <c r="AM139" s="20"/>
    </row>
    <row r="140" spans="1:39" ht="15" customHeight="1" x14ac:dyDescent="0.3">
      <c r="A140" s="20"/>
      <c r="B140" s="273"/>
      <c r="C140" s="304"/>
      <c r="D140" s="304"/>
      <c r="E140" s="305"/>
      <c r="F140" s="303"/>
      <c r="G140" s="304"/>
      <c r="H140" s="305"/>
      <c r="I140" s="303"/>
      <c r="J140" s="304"/>
      <c r="K140" s="305"/>
      <c r="L140" s="303"/>
      <c r="M140" s="304"/>
      <c r="N140" s="305"/>
      <c r="O140" s="303"/>
      <c r="P140" s="304"/>
      <c r="Q140" s="305"/>
      <c r="R140" s="20"/>
      <c r="S140" s="20"/>
      <c r="T140" s="20"/>
      <c r="U140" s="20"/>
      <c r="V140" s="20"/>
      <c r="W140" s="20"/>
      <c r="X140" s="20"/>
      <c r="Y140" s="20"/>
      <c r="Z140" s="20"/>
      <c r="AA140" s="20"/>
      <c r="AB140" s="20"/>
      <c r="AC140" s="20"/>
      <c r="AD140" s="20"/>
      <c r="AE140" s="20"/>
      <c r="AF140" s="20"/>
      <c r="AG140" s="20"/>
      <c r="AH140" s="20"/>
      <c r="AI140" s="20"/>
      <c r="AJ140" s="20"/>
      <c r="AK140" s="20"/>
      <c r="AL140" s="20"/>
      <c r="AM140" s="20"/>
    </row>
    <row r="141" spans="1:39" ht="15" customHeight="1" x14ac:dyDescent="0.3">
      <c r="A141" s="20"/>
      <c r="B141" s="273"/>
      <c r="C141" s="304"/>
      <c r="D141" s="304"/>
      <c r="E141" s="305"/>
      <c r="F141" s="303"/>
      <c r="G141" s="304"/>
      <c r="H141" s="305"/>
      <c r="I141" s="303"/>
      <c r="J141" s="304"/>
      <c r="K141" s="305"/>
      <c r="L141" s="303"/>
      <c r="M141" s="304"/>
      <c r="N141" s="305"/>
      <c r="O141" s="303"/>
      <c r="P141" s="304"/>
      <c r="Q141" s="305"/>
      <c r="R141" s="20"/>
      <c r="S141" s="20"/>
      <c r="T141" s="20"/>
      <c r="U141" s="20"/>
      <c r="V141" s="20"/>
      <c r="W141" s="20"/>
      <c r="X141" s="20"/>
      <c r="Y141" s="20"/>
      <c r="Z141" s="20"/>
      <c r="AA141" s="20"/>
      <c r="AB141" s="20"/>
      <c r="AC141" s="20"/>
      <c r="AD141" s="20"/>
      <c r="AE141" s="20"/>
      <c r="AF141" s="20"/>
      <c r="AG141" s="20"/>
      <c r="AH141" s="20"/>
      <c r="AI141" s="20"/>
      <c r="AJ141" s="20"/>
      <c r="AK141" s="20"/>
      <c r="AL141" s="20"/>
      <c r="AM141" s="20"/>
    </row>
    <row r="142" spans="1:39" ht="15" customHeight="1" x14ac:dyDescent="0.3">
      <c r="A142" s="1"/>
      <c r="B142" s="273"/>
      <c r="C142" s="307"/>
      <c r="D142" s="307"/>
      <c r="E142" s="308"/>
      <c r="F142" s="306"/>
      <c r="G142" s="307"/>
      <c r="H142" s="308"/>
      <c r="I142" s="306"/>
      <c r="J142" s="307"/>
      <c r="K142" s="308"/>
      <c r="L142" s="306"/>
      <c r="M142" s="307"/>
      <c r="N142" s="308"/>
      <c r="O142" s="306"/>
      <c r="P142" s="307"/>
      <c r="Q142" s="308"/>
      <c r="R142" s="1"/>
      <c r="S142" s="1"/>
      <c r="T142" s="1"/>
      <c r="U142" s="1"/>
      <c r="V142" s="1"/>
      <c r="W142" s="20"/>
      <c r="X142" s="20"/>
      <c r="Y142" s="20"/>
      <c r="Z142" s="20"/>
      <c r="AA142" s="20"/>
      <c r="AB142" s="20"/>
      <c r="AC142" s="20"/>
      <c r="AD142" s="20"/>
      <c r="AE142" s="20"/>
      <c r="AF142" s="20"/>
      <c r="AG142" s="20"/>
      <c r="AH142" s="20"/>
      <c r="AI142" s="20"/>
      <c r="AJ142" s="20"/>
      <c r="AK142" s="20"/>
      <c r="AL142" s="20"/>
      <c r="AM142" s="20"/>
    </row>
    <row r="143" spans="1:39" ht="15" customHeight="1" thickBot="1" x14ac:dyDescent="0.35">
      <c r="A143" s="1"/>
      <c r="B143" s="273"/>
      <c r="C143" s="181" t="s">
        <v>86</v>
      </c>
      <c r="D143" s="310"/>
      <c r="E143" s="311"/>
      <c r="F143" s="91" t="s">
        <v>86</v>
      </c>
      <c r="G143" s="310"/>
      <c r="H143" s="311"/>
      <c r="I143" s="91" t="s">
        <v>86</v>
      </c>
      <c r="J143" s="310"/>
      <c r="K143" s="311"/>
      <c r="L143" s="91" t="s">
        <v>86</v>
      </c>
      <c r="M143" s="310"/>
      <c r="N143" s="311"/>
      <c r="O143" s="91" t="s">
        <v>86</v>
      </c>
      <c r="P143" s="310"/>
      <c r="Q143" s="311"/>
      <c r="R143" s="1"/>
      <c r="S143" s="1"/>
      <c r="T143" s="1"/>
      <c r="U143" s="1"/>
      <c r="V143" s="1"/>
      <c r="W143" s="20"/>
      <c r="X143" s="20"/>
      <c r="Y143" s="20"/>
      <c r="Z143" s="20"/>
      <c r="AA143" s="20"/>
      <c r="AB143" s="20"/>
      <c r="AC143" s="20"/>
      <c r="AD143" s="20"/>
      <c r="AE143" s="20"/>
      <c r="AF143" s="20"/>
      <c r="AG143" s="20"/>
      <c r="AH143" s="20"/>
      <c r="AI143" s="20"/>
      <c r="AJ143" s="20"/>
      <c r="AK143" s="20"/>
      <c r="AL143" s="20"/>
      <c r="AM143" s="20"/>
    </row>
    <row r="144" spans="1:39" ht="15" customHeight="1" x14ac:dyDescent="0.3">
      <c r="A144" s="20"/>
      <c r="B144" s="273"/>
      <c r="C144" s="260" t="s">
        <v>62</v>
      </c>
      <c r="D144" s="261"/>
      <c r="E144" s="261"/>
      <c r="F144" s="261"/>
      <c r="G144" s="261"/>
      <c r="H144" s="261"/>
      <c r="I144" s="261"/>
      <c r="J144" s="261"/>
      <c r="K144" s="261"/>
      <c r="L144" s="261"/>
      <c r="M144" s="261"/>
      <c r="N144" s="261"/>
      <c r="O144" s="261"/>
      <c r="P144" s="261"/>
      <c r="Q144" s="262"/>
      <c r="R144" s="20"/>
      <c r="S144" s="20"/>
      <c r="T144" s="20"/>
      <c r="U144" s="20"/>
      <c r="V144" s="20"/>
      <c r="W144" s="20"/>
      <c r="X144" s="20"/>
      <c r="Y144" s="20"/>
      <c r="Z144" s="20"/>
      <c r="AA144" s="20"/>
      <c r="AB144" s="20"/>
      <c r="AC144" s="20"/>
      <c r="AD144" s="20"/>
      <c r="AE144" s="20"/>
      <c r="AF144" s="20"/>
      <c r="AG144" s="20"/>
      <c r="AH144" s="20"/>
      <c r="AI144" s="20"/>
      <c r="AJ144" s="20"/>
      <c r="AK144" s="20"/>
      <c r="AL144" s="20"/>
      <c r="AM144" s="20"/>
    </row>
    <row r="145" spans="1:39" ht="15" customHeight="1" thickBot="1" x14ac:dyDescent="0.35">
      <c r="A145" s="20"/>
      <c r="B145" s="273"/>
      <c r="C145" s="266"/>
      <c r="D145" s="267"/>
      <c r="E145" s="267"/>
      <c r="F145" s="267"/>
      <c r="G145" s="267"/>
      <c r="H145" s="267"/>
      <c r="I145" s="267"/>
      <c r="J145" s="267"/>
      <c r="K145" s="267"/>
      <c r="L145" s="267"/>
      <c r="M145" s="267"/>
      <c r="N145" s="267"/>
      <c r="O145" s="267"/>
      <c r="P145" s="267"/>
      <c r="Q145" s="268"/>
      <c r="R145" s="20"/>
      <c r="S145" s="20"/>
      <c r="T145" s="20"/>
      <c r="U145" s="20"/>
      <c r="V145" s="20"/>
      <c r="W145" s="20"/>
      <c r="X145" s="20"/>
      <c r="Y145" s="20"/>
      <c r="Z145" s="20"/>
      <c r="AA145" s="20"/>
      <c r="AB145" s="20"/>
      <c r="AC145" s="20"/>
      <c r="AD145" s="20"/>
      <c r="AE145" s="20"/>
      <c r="AF145" s="20"/>
      <c r="AG145" s="20"/>
      <c r="AH145" s="20"/>
      <c r="AI145" s="20"/>
      <c r="AJ145" s="20"/>
      <c r="AK145" s="20"/>
      <c r="AL145" s="20"/>
      <c r="AM145" s="20"/>
    </row>
    <row r="146" spans="1:39" ht="15" customHeight="1" x14ac:dyDescent="0.3">
      <c r="A146" s="20"/>
      <c r="B146" s="273"/>
      <c r="C146" s="312"/>
      <c r="D146" s="313"/>
      <c r="E146" s="314"/>
      <c r="F146" s="312"/>
      <c r="G146" s="313"/>
      <c r="H146" s="314"/>
      <c r="I146" s="312"/>
      <c r="J146" s="313"/>
      <c r="K146" s="314"/>
      <c r="L146" s="312"/>
      <c r="M146" s="313"/>
      <c r="N146" s="314"/>
      <c r="O146" s="312"/>
      <c r="P146" s="313"/>
      <c r="Q146" s="314"/>
      <c r="R146" s="20"/>
      <c r="S146" s="20"/>
      <c r="T146" s="20"/>
      <c r="U146" s="20"/>
      <c r="V146" s="20"/>
      <c r="W146" s="20"/>
      <c r="X146" s="20"/>
      <c r="Y146" s="20"/>
      <c r="Z146" s="20"/>
      <c r="AA146" s="20"/>
      <c r="AB146" s="20"/>
      <c r="AC146" s="20"/>
      <c r="AD146" s="20"/>
      <c r="AE146" s="20"/>
      <c r="AF146" s="20"/>
      <c r="AG146" s="20"/>
      <c r="AH146" s="20"/>
      <c r="AI146" s="20"/>
      <c r="AJ146" s="20"/>
      <c r="AK146" s="20"/>
      <c r="AL146" s="20"/>
      <c r="AM146" s="20"/>
    </row>
    <row r="147" spans="1:39" ht="15" customHeight="1" x14ac:dyDescent="0.3">
      <c r="A147" s="20"/>
      <c r="B147" s="273"/>
      <c r="C147" s="275"/>
      <c r="D147" s="276"/>
      <c r="E147" s="277"/>
      <c r="F147" s="275"/>
      <c r="G147" s="276"/>
      <c r="H147" s="277"/>
      <c r="I147" s="275"/>
      <c r="J147" s="276"/>
      <c r="K147" s="277"/>
      <c r="L147" s="275"/>
      <c r="M147" s="276"/>
      <c r="N147" s="277"/>
      <c r="O147" s="275"/>
      <c r="P147" s="276"/>
      <c r="Q147" s="277"/>
      <c r="R147" s="20"/>
      <c r="S147" s="20"/>
      <c r="T147" s="20"/>
      <c r="U147" s="20"/>
      <c r="V147" s="20"/>
      <c r="W147" s="20"/>
      <c r="X147" s="20"/>
      <c r="Y147" s="20"/>
      <c r="Z147" s="20"/>
      <c r="AA147" s="20"/>
      <c r="AB147" s="20"/>
      <c r="AC147" s="20"/>
      <c r="AD147" s="20"/>
      <c r="AE147" s="20"/>
      <c r="AF147" s="20"/>
      <c r="AG147" s="20"/>
      <c r="AH147" s="20"/>
      <c r="AI147" s="20"/>
      <c r="AJ147" s="20"/>
      <c r="AK147" s="20"/>
      <c r="AL147" s="20"/>
      <c r="AM147" s="20"/>
    </row>
    <row r="148" spans="1:39" ht="15" customHeight="1" x14ac:dyDescent="0.3">
      <c r="A148" s="20"/>
      <c r="B148" s="273"/>
      <c r="C148" s="278"/>
      <c r="D148" s="279"/>
      <c r="E148" s="280"/>
      <c r="F148" s="278"/>
      <c r="G148" s="279"/>
      <c r="H148" s="280"/>
      <c r="I148" s="278"/>
      <c r="J148" s="279"/>
      <c r="K148" s="280"/>
      <c r="L148" s="278"/>
      <c r="M148" s="279"/>
      <c r="N148" s="280"/>
      <c r="O148" s="278"/>
      <c r="P148" s="279"/>
      <c r="Q148" s="280"/>
      <c r="R148" s="20"/>
      <c r="S148" s="20"/>
      <c r="T148" s="20"/>
      <c r="U148" s="20"/>
      <c r="V148" s="20"/>
      <c r="W148" s="20"/>
      <c r="X148" s="20"/>
      <c r="Y148" s="20"/>
      <c r="Z148" s="20"/>
      <c r="AA148" s="20"/>
      <c r="AB148" s="20"/>
      <c r="AC148" s="20"/>
      <c r="AD148" s="20"/>
      <c r="AE148" s="20"/>
      <c r="AF148" s="20"/>
      <c r="AG148" s="20"/>
      <c r="AH148" s="20"/>
      <c r="AI148" s="20"/>
      <c r="AJ148" s="20"/>
      <c r="AK148" s="20"/>
      <c r="AL148" s="20"/>
      <c r="AM148" s="20"/>
    </row>
    <row r="149" spans="1:39" ht="15" customHeight="1" thickBot="1" x14ac:dyDescent="0.35">
      <c r="A149" s="20"/>
      <c r="B149" s="274"/>
      <c r="C149" s="281"/>
      <c r="D149" s="282"/>
      <c r="E149" s="283"/>
      <c r="F149" s="281"/>
      <c r="G149" s="282"/>
      <c r="H149" s="283"/>
      <c r="I149" s="281"/>
      <c r="J149" s="282"/>
      <c r="K149" s="283"/>
      <c r="L149" s="281"/>
      <c r="M149" s="282"/>
      <c r="N149" s="283"/>
      <c r="O149" s="281"/>
      <c r="P149" s="282"/>
      <c r="Q149" s="283"/>
      <c r="R149" s="20"/>
      <c r="S149" s="20"/>
      <c r="T149" s="20"/>
      <c r="U149" s="20"/>
      <c r="V149" s="20"/>
      <c r="W149" s="20"/>
      <c r="X149" s="20"/>
      <c r="Y149" s="20"/>
      <c r="Z149" s="20"/>
      <c r="AA149" s="20"/>
      <c r="AB149" s="20"/>
      <c r="AC149" s="20"/>
      <c r="AD149" s="20"/>
      <c r="AE149" s="20"/>
      <c r="AF149" s="20"/>
      <c r="AG149" s="20"/>
      <c r="AH149" s="20"/>
      <c r="AI149" s="20"/>
      <c r="AJ149" s="20"/>
      <c r="AK149" s="20"/>
      <c r="AL149" s="20"/>
      <c r="AM149" s="20"/>
    </row>
    <row r="150" spans="1:39" ht="15" customHeight="1" x14ac:dyDescent="0.3">
      <c r="A150" s="1"/>
      <c r="B150" s="61"/>
      <c r="C150" s="58"/>
      <c r="D150" s="58"/>
      <c r="E150" s="58"/>
      <c r="F150" s="59"/>
      <c r="G150" s="59"/>
      <c r="H150" s="59"/>
      <c r="I150" s="60"/>
      <c r="J150" s="60"/>
      <c r="K150" s="60"/>
      <c r="L150" s="60"/>
      <c r="M150" s="60"/>
      <c r="N150" s="60"/>
      <c r="O150" s="60"/>
      <c r="P150" s="60"/>
      <c r="Q150" s="60"/>
      <c r="R150" s="1"/>
      <c r="S150" s="1"/>
      <c r="T150" s="1"/>
      <c r="U150" s="1"/>
      <c r="V150" s="1"/>
      <c r="W150" s="20"/>
      <c r="X150" s="20"/>
      <c r="Y150" s="20"/>
      <c r="Z150" s="20"/>
      <c r="AA150" s="20"/>
      <c r="AB150" s="20"/>
      <c r="AC150" s="20"/>
      <c r="AD150" s="20"/>
      <c r="AE150" s="20"/>
      <c r="AF150" s="20"/>
      <c r="AG150" s="20"/>
      <c r="AH150" s="20"/>
      <c r="AI150" s="20"/>
      <c r="AJ150" s="20"/>
      <c r="AK150" s="20"/>
      <c r="AL150" s="20"/>
      <c r="AM150" s="20"/>
    </row>
    <row r="151" spans="1:39" ht="15" customHeight="1" thickBot="1" x14ac:dyDescent="0.35">
      <c r="A151" s="1"/>
      <c r="B151" s="61"/>
      <c r="C151" s="58"/>
      <c r="D151" s="58"/>
      <c r="E151" s="58"/>
      <c r="F151" s="59"/>
      <c r="G151" s="59"/>
      <c r="H151" s="59"/>
      <c r="I151" s="60"/>
      <c r="J151" s="60"/>
      <c r="K151" s="60"/>
      <c r="L151" s="60"/>
      <c r="M151" s="60"/>
      <c r="N151" s="60"/>
      <c r="O151" s="60"/>
      <c r="P151" s="60"/>
      <c r="Q151" s="60"/>
      <c r="R151" s="1"/>
      <c r="S151" s="1"/>
      <c r="T151" s="1"/>
      <c r="U151" s="1"/>
      <c r="V151" s="1"/>
      <c r="W151" s="20"/>
      <c r="X151" s="20"/>
      <c r="Y151" s="20"/>
      <c r="Z151" s="20"/>
      <c r="AA151" s="20"/>
      <c r="AB151" s="20"/>
      <c r="AC151" s="20"/>
      <c r="AD151" s="20"/>
      <c r="AE151" s="20"/>
      <c r="AF151" s="20"/>
      <c r="AG151" s="20"/>
      <c r="AH151" s="20"/>
      <c r="AI151" s="20"/>
      <c r="AJ151" s="20"/>
      <c r="AK151" s="20"/>
      <c r="AL151" s="20"/>
      <c r="AM151" s="20"/>
    </row>
    <row r="152" spans="1:39" ht="15" customHeight="1" x14ac:dyDescent="0.3">
      <c r="A152" s="1"/>
      <c r="B152" s="257"/>
      <c r="C152" s="260" t="s">
        <v>47</v>
      </c>
      <c r="D152" s="261"/>
      <c r="E152" s="262"/>
      <c r="F152" s="261" t="s">
        <v>48</v>
      </c>
      <c r="G152" s="261"/>
      <c r="H152" s="262"/>
      <c r="I152" s="260" t="s">
        <v>49</v>
      </c>
      <c r="J152" s="261"/>
      <c r="K152" s="262"/>
      <c r="L152" s="261" t="s">
        <v>50</v>
      </c>
      <c r="M152" s="261"/>
      <c r="N152" s="262"/>
      <c r="O152" s="261" t="s">
        <v>73</v>
      </c>
      <c r="P152" s="261"/>
      <c r="Q152" s="262"/>
      <c r="R152" s="1"/>
      <c r="S152" s="1"/>
      <c r="T152" s="1"/>
      <c r="U152" s="1"/>
      <c r="V152" s="1"/>
      <c r="W152" s="20"/>
      <c r="X152" s="20"/>
      <c r="Y152" s="20"/>
      <c r="Z152" s="20"/>
      <c r="AA152" s="20"/>
      <c r="AB152" s="20"/>
      <c r="AC152" s="20"/>
      <c r="AD152" s="20"/>
      <c r="AE152" s="20"/>
      <c r="AF152" s="20"/>
      <c r="AG152" s="20"/>
      <c r="AH152" s="20"/>
      <c r="AI152" s="20"/>
      <c r="AJ152" s="20"/>
      <c r="AK152" s="20"/>
      <c r="AL152" s="20"/>
      <c r="AM152" s="20"/>
    </row>
    <row r="153" spans="1:39" ht="15" customHeight="1" x14ac:dyDescent="0.3">
      <c r="A153" s="1"/>
      <c r="B153" s="258"/>
      <c r="C153" s="263"/>
      <c r="D153" s="264"/>
      <c r="E153" s="265"/>
      <c r="F153" s="264"/>
      <c r="G153" s="264"/>
      <c r="H153" s="265"/>
      <c r="I153" s="263"/>
      <c r="J153" s="264"/>
      <c r="K153" s="265"/>
      <c r="L153" s="264"/>
      <c r="M153" s="264"/>
      <c r="N153" s="265"/>
      <c r="O153" s="264"/>
      <c r="P153" s="264"/>
      <c r="Q153" s="265"/>
      <c r="R153" s="1"/>
      <c r="S153" s="1"/>
      <c r="T153" s="1"/>
      <c r="U153" s="1"/>
      <c r="V153" s="1"/>
      <c r="W153" s="20"/>
      <c r="X153" s="20"/>
      <c r="Y153" s="20"/>
      <c r="Z153" s="20"/>
      <c r="AA153" s="20"/>
      <c r="AB153" s="20"/>
      <c r="AC153" s="20"/>
      <c r="AD153" s="20"/>
      <c r="AE153" s="20"/>
      <c r="AF153" s="20"/>
      <c r="AG153" s="20"/>
      <c r="AH153" s="20"/>
      <c r="AI153" s="20"/>
      <c r="AJ153" s="20"/>
      <c r="AK153" s="20"/>
      <c r="AL153" s="20"/>
      <c r="AM153" s="20"/>
    </row>
    <row r="154" spans="1:39" ht="15" customHeight="1" thickBot="1" x14ac:dyDescent="0.35">
      <c r="A154" s="1"/>
      <c r="B154" s="259"/>
      <c r="C154" s="266"/>
      <c r="D154" s="267"/>
      <c r="E154" s="268"/>
      <c r="F154" s="267"/>
      <c r="G154" s="267"/>
      <c r="H154" s="268"/>
      <c r="I154" s="266"/>
      <c r="J154" s="267"/>
      <c r="K154" s="268"/>
      <c r="L154" s="267"/>
      <c r="M154" s="267"/>
      <c r="N154" s="268"/>
      <c r="O154" s="267"/>
      <c r="P154" s="267"/>
      <c r="Q154" s="268"/>
      <c r="R154" s="1"/>
      <c r="S154" s="1"/>
      <c r="T154" s="1"/>
      <c r="U154" s="1"/>
      <c r="V154" s="1"/>
      <c r="W154" s="20"/>
      <c r="X154" s="20"/>
      <c r="Y154" s="20"/>
      <c r="Z154" s="20"/>
      <c r="AA154" s="20"/>
      <c r="AB154" s="20"/>
      <c r="AC154" s="20"/>
      <c r="AD154" s="20"/>
      <c r="AE154" s="20"/>
      <c r="AF154" s="20"/>
      <c r="AG154" s="20"/>
      <c r="AH154" s="20"/>
      <c r="AI154" s="20"/>
      <c r="AJ154" s="20"/>
      <c r="AK154" s="20"/>
      <c r="AL154" s="20"/>
      <c r="AM154" s="20"/>
    </row>
    <row r="155" spans="1:39" ht="15" customHeight="1" x14ac:dyDescent="0.3">
      <c r="A155" s="1"/>
      <c r="B155" s="272" t="s">
        <v>176</v>
      </c>
      <c r="C155" s="269" t="s">
        <v>80</v>
      </c>
      <c r="D155" s="269"/>
      <c r="E155" s="270"/>
      <c r="F155" s="271" t="s">
        <v>80</v>
      </c>
      <c r="G155" s="269"/>
      <c r="H155" s="270"/>
      <c r="I155" s="271" t="s">
        <v>80</v>
      </c>
      <c r="J155" s="269"/>
      <c r="K155" s="270"/>
      <c r="L155" s="271" t="s">
        <v>80</v>
      </c>
      <c r="M155" s="269"/>
      <c r="N155" s="270"/>
      <c r="O155" s="271" t="s">
        <v>80</v>
      </c>
      <c r="P155" s="269"/>
      <c r="Q155" s="270"/>
      <c r="R155" s="1"/>
      <c r="S155" s="1"/>
      <c r="T155" s="1"/>
      <c r="U155" s="1"/>
      <c r="V155" s="1"/>
      <c r="W155" s="20"/>
      <c r="X155" s="20"/>
      <c r="Y155" s="20"/>
      <c r="Z155" s="20"/>
      <c r="AA155" s="20"/>
      <c r="AB155" s="20"/>
      <c r="AC155" s="20"/>
      <c r="AD155" s="20"/>
      <c r="AE155" s="20"/>
      <c r="AF155" s="20"/>
      <c r="AG155" s="20"/>
      <c r="AH155" s="20"/>
      <c r="AI155" s="20"/>
      <c r="AJ155" s="20"/>
      <c r="AK155" s="20"/>
      <c r="AL155" s="20"/>
      <c r="AM155" s="20"/>
    </row>
    <row r="156" spans="1:39" ht="15" customHeight="1" x14ac:dyDescent="0.3">
      <c r="A156" s="1"/>
      <c r="B156" s="273"/>
      <c r="C156" s="300" t="s">
        <v>206</v>
      </c>
      <c r="D156" s="298"/>
      <c r="E156" s="299"/>
      <c r="F156" s="300" t="s">
        <v>206</v>
      </c>
      <c r="G156" s="298"/>
      <c r="H156" s="299"/>
      <c r="I156" s="300"/>
      <c r="J156" s="298"/>
      <c r="K156" s="299"/>
      <c r="L156" s="300"/>
      <c r="M156" s="298"/>
      <c r="N156" s="299"/>
      <c r="O156" s="300"/>
      <c r="P156" s="298"/>
      <c r="Q156" s="299"/>
      <c r="R156" s="1"/>
      <c r="S156" s="1"/>
      <c r="T156" s="1"/>
      <c r="U156" s="1"/>
      <c r="V156" s="1"/>
      <c r="W156" s="20"/>
      <c r="X156" s="20"/>
      <c r="Y156" s="20"/>
      <c r="Z156" s="20"/>
      <c r="AA156" s="20"/>
      <c r="AB156" s="20"/>
      <c r="AC156" s="20"/>
      <c r="AD156" s="20"/>
      <c r="AE156" s="20"/>
      <c r="AF156" s="20"/>
      <c r="AG156" s="20"/>
      <c r="AH156" s="20"/>
      <c r="AI156" s="20"/>
      <c r="AJ156" s="20"/>
      <c r="AK156" s="20"/>
      <c r="AL156" s="20"/>
      <c r="AM156" s="20"/>
    </row>
    <row r="157" spans="1:39" ht="15" customHeight="1" x14ac:dyDescent="0.3">
      <c r="A157" s="1"/>
      <c r="B157" s="273"/>
      <c r="C157" s="284"/>
      <c r="D157" s="301"/>
      <c r="E157" s="302"/>
      <c r="F157" s="284"/>
      <c r="G157" s="301"/>
      <c r="H157" s="302"/>
      <c r="I157" s="284"/>
      <c r="J157" s="301"/>
      <c r="K157" s="302"/>
      <c r="L157" s="284"/>
      <c r="M157" s="285"/>
      <c r="N157" s="286"/>
      <c r="O157" s="284"/>
      <c r="P157" s="285"/>
      <c r="Q157" s="286"/>
      <c r="R157" s="1"/>
      <c r="S157" s="1"/>
      <c r="T157" s="1"/>
      <c r="U157" s="1"/>
      <c r="V157" s="1"/>
      <c r="W157" s="20"/>
      <c r="X157" s="20"/>
      <c r="Y157" s="20"/>
      <c r="Z157" s="20"/>
      <c r="AA157" s="20"/>
      <c r="AB157" s="20"/>
      <c r="AC157" s="20"/>
      <c r="AD157" s="20"/>
      <c r="AE157" s="20"/>
      <c r="AF157" s="20"/>
      <c r="AG157" s="20"/>
      <c r="AH157" s="20"/>
      <c r="AI157" s="20"/>
      <c r="AJ157" s="20"/>
      <c r="AK157" s="20"/>
      <c r="AL157" s="20"/>
      <c r="AM157" s="20"/>
    </row>
    <row r="158" spans="1:39" ht="15" customHeight="1" x14ac:dyDescent="0.3">
      <c r="A158" s="1"/>
      <c r="B158" s="273"/>
      <c r="C158" s="303"/>
      <c r="D158" s="304"/>
      <c r="E158" s="305"/>
      <c r="F158" s="303"/>
      <c r="G158" s="304"/>
      <c r="H158" s="305"/>
      <c r="I158" s="303"/>
      <c r="J158" s="304"/>
      <c r="K158" s="305"/>
      <c r="L158" s="287"/>
      <c r="M158" s="288"/>
      <c r="N158" s="289"/>
      <c r="O158" s="287"/>
      <c r="P158" s="288"/>
      <c r="Q158" s="289"/>
      <c r="R158" s="1"/>
      <c r="S158" s="1"/>
      <c r="T158" s="1"/>
      <c r="U158" s="1"/>
      <c r="V158" s="1"/>
      <c r="W158" s="20"/>
      <c r="X158" s="20"/>
      <c r="Y158" s="20"/>
      <c r="Z158" s="20"/>
      <c r="AA158" s="20"/>
      <c r="AB158" s="20"/>
      <c r="AC158" s="20"/>
      <c r="AD158" s="20"/>
      <c r="AE158" s="20"/>
      <c r="AF158" s="20"/>
      <c r="AG158" s="20"/>
      <c r="AH158" s="20"/>
      <c r="AI158" s="20"/>
      <c r="AJ158" s="20"/>
      <c r="AK158" s="20"/>
      <c r="AL158" s="20"/>
      <c r="AM158" s="20"/>
    </row>
    <row r="159" spans="1:39" ht="15" customHeight="1" x14ac:dyDescent="0.3">
      <c r="A159" s="1"/>
      <c r="B159" s="273"/>
      <c r="C159" s="303"/>
      <c r="D159" s="304"/>
      <c r="E159" s="305"/>
      <c r="F159" s="303"/>
      <c r="G159" s="304"/>
      <c r="H159" s="305"/>
      <c r="I159" s="303"/>
      <c r="J159" s="304"/>
      <c r="K159" s="305"/>
      <c r="L159" s="287"/>
      <c r="M159" s="288"/>
      <c r="N159" s="289"/>
      <c r="O159" s="287"/>
      <c r="P159" s="288"/>
      <c r="Q159" s="289"/>
      <c r="R159" s="1"/>
      <c r="S159" s="1"/>
      <c r="T159" s="1"/>
      <c r="U159" s="1"/>
      <c r="V159" s="1"/>
      <c r="W159" s="20"/>
      <c r="X159" s="20"/>
      <c r="Y159" s="20"/>
      <c r="Z159" s="20"/>
      <c r="AA159" s="20"/>
      <c r="AB159" s="20"/>
      <c r="AC159" s="20"/>
      <c r="AD159" s="20"/>
      <c r="AE159" s="20"/>
      <c r="AF159" s="20"/>
      <c r="AG159" s="20"/>
      <c r="AH159" s="20"/>
      <c r="AI159" s="20"/>
      <c r="AJ159" s="20"/>
      <c r="AK159" s="20"/>
      <c r="AL159" s="20"/>
      <c r="AM159" s="20"/>
    </row>
    <row r="160" spans="1:39" ht="15" customHeight="1" x14ac:dyDescent="0.3">
      <c r="A160" s="1"/>
      <c r="B160" s="273"/>
      <c r="C160" s="303"/>
      <c r="D160" s="304"/>
      <c r="E160" s="305"/>
      <c r="F160" s="303"/>
      <c r="G160" s="304"/>
      <c r="H160" s="305"/>
      <c r="I160" s="303"/>
      <c r="J160" s="304"/>
      <c r="K160" s="305"/>
      <c r="L160" s="287"/>
      <c r="M160" s="288"/>
      <c r="N160" s="289"/>
      <c r="O160" s="287"/>
      <c r="P160" s="288"/>
      <c r="Q160" s="289"/>
      <c r="R160" s="1"/>
      <c r="S160" s="1"/>
      <c r="T160" s="1"/>
      <c r="U160" s="1"/>
      <c r="V160" s="1"/>
      <c r="W160" s="20"/>
      <c r="X160" s="20"/>
      <c r="Y160" s="20"/>
      <c r="Z160" s="20"/>
      <c r="AA160" s="20"/>
      <c r="AB160" s="20"/>
      <c r="AC160" s="20"/>
      <c r="AD160" s="20"/>
      <c r="AE160" s="20"/>
      <c r="AF160" s="20"/>
      <c r="AG160" s="20"/>
      <c r="AH160" s="20"/>
      <c r="AI160" s="20"/>
      <c r="AJ160" s="20"/>
      <c r="AK160" s="20"/>
      <c r="AL160" s="20"/>
      <c r="AM160" s="20"/>
    </row>
    <row r="161" spans="1:39" ht="15" customHeight="1" x14ac:dyDescent="0.3">
      <c r="A161" s="1"/>
      <c r="B161" s="273"/>
      <c r="C161" s="306"/>
      <c r="D161" s="307"/>
      <c r="E161" s="308"/>
      <c r="F161" s="306"/>
      <c r="G161" s="307"/>
      <c r="H161" s="308"/>
      <c r="I161" s="306"/>
      <c r="J161" s="307"/>
      <c r="K161" s="308"/>
      <c r="L161" s="290"/>
      <c r="M161" s="291"/>
      <c r="N161" s="292"/>
      <c r="O161" s="290"/>
      <c r="P161" s="291"/>
      <c r="Q161" s="292"/>
      <c r="R161" s="1"/>
      <c r="S161" s="1"/>
      <c r="T161" s="1"/>
      <c r="U161" s="1"/>
      <c r="V161" s="1"/>
      <c r="W161" s="20"/>
      <c r="X161" s="20"/>
      <c r="Y161" s="20"/>
      <c r="Z161" s="20"/>
      <c r="AA161" s="20"/>
      <c r="AB161" s="20"/>
      <c r="AC161" s="20"/>
      <c r="AD161" s="20"/>
      <c r="AE161" s="20"/>
      <c r="AF161" s="20"/>
      <c r="AG161" s="20"/>
      <c r="AH161" s="20"/>
      <c r="AI161" s="20"/>
      <c r="AJ161" s="20"/>
      <c r="AK161" s="20"/>
      <c r="AL161" s="20"/>
      <c r="AM161" s="20"/>
    </row>
    <row r="162" spans="1:39" ht="15" customHeight="1" x14ac:dyDescent="0.3">
      <c r="A162" s="1"/>
      <c r="B162" s="273"/>
      <c r="C162" s="90" t="s">
        <v>86</v>
      </c>
      <c r="D162" s="293"/>
      <c r="E162" s="294"/>
      <c r="F162" s="90" t="s">
        <v>86</v>
      </c>
      <c r="G162" s="293"/>
      <c r="H162" s="294"/>
      <c r="I162" s="90" t="s">
        <v>86</v>
      </c>
      <c r="J162" s="293"/>
      <c r="K162" s="294"/>
      <c r="L162" s="90" t="s">
        <v>86</v>
      </c>
      <c r="M162" s="293"/>
      <c r="N162" s="294"/>
      <c r="O162" s="90" t="s">
        <v>86</v>
      </c>
      <c r="P162" s="293"/>
      <c r="Q162" s="294"/>
      <c r="R162" s="1"/>
      <c r="S162" s="1"/>
      <c r="T162" s="1"/>
      <c r="U162" s="1"/>
      <c r="V162" s="1"/>
      <c r="W162" s="20"/>
      <c r="X162" s="20"/>
      <c r="Y162" s="20"/>
      <c r="Z162" s="20"/>
      <c r="AA162" s="20"/>
      <c r="AB162" s="20"/>
      <c r="AC162" s="20"/>
      <c r="AD162" s="20"/>
      <c r="AE162" s="20"/>
      <c r="AF162" s="20"/>
      <c r="AG162" s="20"/>
      <c r="AH162" s="20"/>
      <c r="AI162" s="20"/>
      <c r="AJ162" s="20"/>
      <c r="AK162" s="20"/>
      <c r="AL162" s="20"/>
      <c r="AM162" s="20"/>
    </row>
    <row r="163" spans="1:39" ht="15" customHeight="1" x14ac:dyDescent="0.3">
      <c r="A163" s="1"/>
      <c r="B163" s="273"/>
      <c r="C163" s="297" t="s">
        <v>81</v>
      </c>
      <c r="D163" s="295"/>
      <c r="E163" s="296"/>
      <c r="F163" s="297" t="s">
        <v>81</v>
      </c>
      <c r="G163" s="295"/>
      <c r="H163" s="296"/>
      <c r="I163" s="297" t="s">
        <v>81</v>
      </c>
      <c r="J163" s="295"/>
      <c r="K163" s="296"/>
      <c r="L163" s="297" t="s">
        <v>81</v>
      </c>
      <c r="M163" s="295"/>
      <c r="N163" s="296"/>
      <c r="O163" s="297" t="s">
        <v>81</v>
      </c>
      <c r="P163" s="295"/>
      <c r="Q163" s="296"/>
      <c r="R163" s="1"/>
      <c r="S163" s="1"/>
      <c r="T163" s="1"/>
      <c r="U163" s="1"/>
      <c r="V163" s="1"/>
      <c r="W163" s="20"/>
      <c r="X163" s="20"/>
      <c r="Y163" s="20"/>
      <c r="Z163" s="20"/>
      <c r="AA163" s="20"/>
      <c r="AB163" s="20"/>
      <c r="AC163" s="20"/>
      <c r="AD163" s="20"/>
      <c r="AE163" s="20"/>
      <c r="AF163" s="20"/>
      <c r="AG163" s="20"/>
      <c r="AH163" s="20"/>
      <c r="AI163" s="20"/>
      <c r="AJ163" s="20"/>
      <c r="AK163" s="20"/>
      <c r="AL163" s="20"/>
      <c r="AM163" s="20"/>
    </row>
    <row r="164" spans="1:39" ht="15" customHeight="1" x14ac:dyDescent="0.3">
      <c r="A164" s="1"/>
      <c r="B164" s="273"/>
      <c r="C164" s="300" t="s">
        <v>213</v>
      </c>
      <c r="D164" s="298"/>
      <c r="E164" s="299"/>
      <c r="F164" s="300" t="s">
        <v>213</v>
      </c>
      <c r="G164" s="298"/>
      <c r="H164" s="299"/>
      <c r="I164" s="300"/>
      <c r="J164" s="298"/>
      <c r="K164" s="299"/>
      <c r="L164" s="300"/>
      <c r="M164" s="298"/>
      <c r="N164" s="299"/>
      <c r="O164" s="300"/>
      <c r="P164" s="298"/>
      <c r="Q164" s="299"/>
      <c r="R164" s="1"/>
      <c r="S164" s="1"/>
      <c r="T164" s="1"/>
      <c r="U164" s="1"/>
      <c r="V164" s="1"/>
      <c r="W164" s="20"/>
      <c r="X164" s="20"/>
      <c r="Y164" s="20"/>
      <c r="Z164" s="20"/>
      <c r="AA164" s="20"/>
      <c r="AB164" s="20"/>
      <c r="AC164" s="20"/>
      <c r="AD164" s="20"/>
      <c r="AE164" s="20"/>
      <c r="AF164" s="20"/>
      <c r="AG164" s="20"/>
      <c r="AH164" s="20"/>
      <c r="AI164" s="20"/>
      <c r="AJ164" s="20"/>
      <c r="AK164" s="20"/>
      <c r="AL164" s="20"/>
      <c r="AM164" s="20"/>
    </row>
    <row r="165" spans="1:39" ht="15" customHeight="1" x14ac:dyDescent="0.3">
      <c r="A165" s="1"/>
      <c r="B165" s="273"/>
      <c r="C165" s="284"/>
      <c r="D165" s="301"/>
      <c r="E165" s="302"/>
      <c r="F165" s="284"/>
      <c r="G165" s="301"/>
      <c r="H165" s="302"/>
      <c r="I165" s="284"/>
      <c r="J165" s="285"/>
      <c r="K165" s="286"/>
      <c r="L165" s="284"/>
      <c r="M165" s="285"/>
      <c r="N165" s="286"/>
      <c r="O165" s="284"/>
      <c r="P165" s="285"/>
      <c r="Q165" s="286"/>
      <c r="R165" s="1"/>
      <c r="S165" s="1"/>
      <c r="T165" s="1"/>
      <c r="U165" s="1"/>
      <c r="V165" s="1"/>
      <c r="W165" s="20"/>
      <c r="X165" s="20"/>
      <c r="Y165" s="20"/>
      <c r="Z165" s="20"/>
      <c r="AA165" s="20"/>
      <c r="AB165" s="20"/>
      <c r="AC165" s="20"/>
      <c r="AD165" s="20"/>
      <c r="AE165" s="20"/>
      <c r="AF165" s="20"/>
      <c r="AG165" s="20"/>
      <c r="AH165" s="20"/>
      <c r="AI165" s="20"/>
      <c r="AJ165" s="20"/>
      <c r="AK165" s="20"/>
      <c r="AL165" s="20"/>
      <c r="AM165" s="20"/>
    </row>
    <row r="166" spans="1:39" ht="15" customHeight="1" x14ac:dyDescent="0.3">
      <c r="A166" s="1"/>
      <c r="B166" s="273"/>
      <c r="C166" s="303"/>
      <c r="D166" s="304"/>
      <c r="E166" s="305"/>
      <c r="F166" s="303"/>
      <c r="G166" s="304"/>
      <c r="H166" s="305"/>
      <c r="I166" s="287"/>
      <c r="J166" s="288"/>
      <c r="K166" s="289"/>
      <c r="L166" s="287"/>
      <c r="M166" s="288"/>
      <c r="N166" s="289"/>
      <c r="O166" s="287"/>
      <c r="P166" s="288"/>
      <c r="Q166" s="289"/>
      <c r="R166" s="1"/>
      <c r="S166" s="1"/>
      <c r="T166" s="1"/>
      <c r="U166" s="1"/>
      <c r="V166" s="1"/>
      <c r="W166" s="20"/>
      <c r="X166" s="20"/>
      <c r="Y166" s="20"/>
      <c r="Z166" s="20"/>
      <c r="AA166" s="20"/>
      <c r="AB166" s="20"/>
      <c r="AC166" s="20"/>
      <c r="AD166" s="20"/>
      <c r="AE166" s="20"/>
      <c r="AF166" s="20"/>
      <c r="AG166" s="20"/>
      <c r="AH166" s="20"/>
      <c r="AI166" s="20"/>
      <c r="AJ166" s="20"/>
      <c r="AK166" s="20"/>
      <c r="AL166" s="20"/>
      <c r="AM166" s="20"/>
    </row>
    <row r="167" spans="1:39" ht="15" customHeight="1" x14ac:dyDescent="0.3">
      <c r="A167" s="1"/>
      <c r="B167" s="273"/>
      <c r="C167" s="303"/>
      <c r="D167" s="304"/>
      <c r="E167" s="305"/>
      <c r="F167" s="303"/>
      <c r="G167" s="304"/>
      <c r="H167" s="305"/>
      <c r="I167" s="287"/>
      <c r="J167" s="288"/>
      <c r="K167" s="289"/>
      <c r="L167" s="287"/>
      <c r="M167" s="288"/>
      <c r="N167" s="289"/>
      <c r="O167" s="287"/>
      <c r="P167" s="288"/>
      <c r="Q167" s="289"/>
      <c r="R167" s="1"/>
      <c r="S167" s="1"/>
      <c r="T167" s="1"/>
      <c r="U167" s="1"/>
      <c r="V167" s="1"/>
      <c r="W167" s="20"/>
      <c r="X167" s="20"/>
      <c r="Y167" s="20"/>
      <c r="Z167" s="20"/>
      <c r="AA167" s="20"/>
      <c r="AB167" s="20"/>
      <c r="AC167" s="20"/>
      <c r="AD167" s="20"/>
      <c r="AE167" s="20"/>
      <c r="AF167" s="20"/>
      <c r="AG167" s="20"/>
      <c r="AH167" s="20"/>
      <c r="AI167" s="20"/>
      <c r="AJ167" s="20"/>
      <c r="AK167" s="20"/>
      <c r="AL167" s="20"/>
      <c r="AM167" s="20"/>
    </row>
    <row r="168" spans="1:39" ht="15" customHeight="1" x14ac:dyDescent="0.3">
      <c r="A168" s="1"/>
      <c r="B168" s="273"/>
      <c r="C168" s="303"/>
      <c r="D168" s="304"/>
      <c r="E168" s="305"/>
      <c r="F168" s="303"/>
      <c r="G168" s="304"/>
      <c r="H168" s="305"/>
      <c r="I168" s="287"/>
      <c r="J168" s="288"/>
      <c r="K168" s="289"/>
      <c r="L168" s="287"/>
      <c r="M168" s="288"/>
      <c r="N168" s="289"/>
      <c r="O168" s="287"/>
      <c r="P168" s="288"/>
      <c r="Q168" s="289"/>
      <c r="R168" s="1"/>
      <c r="S168" s="1"/>
      <c r="T168" s="1"/>
      <c r="U168" s="1"/>
      <c r="V168" s="1"/>
      <c r="W168" s="20"/>
      <c r="X168" s="20"/>
      <c r="Y168" s="20"/>
      <c r="Z168" s="20"/>
      <c r="AA168" s="20"/>
      <c r="AB168" s="20"/>
      <c r="AC168" s="20"/>
      <c r="AD168" s="20"/>
      <c r="AE168" s="20"/>
      <c r="AF168" s="20"/>
      <c r="AG168" s="20"/>
      <c r="AH168" s="20"/>
      <c r="AI168" s="20"/>
      <c r="AJ168" s="20"/>
      <c r="AK168" s="20"/>
      <c r="AL168" s="20"/>
      <c r="AM168" s="20"/>
    </row>
    <row r="169" spans="1:39" ht="15" customHeight="1" x14ac:dyDescent="0.3">
      <c r="A169" s="1"/>
      <c r="B169" s="273"/>
      <c r="C169" s="306"/>
      <c r="D169" s="307"/>
      <c r="E169" s="308"/>
      <c r="F169" s="306"/>
      <c r="G169" s="307"/>
      <c r="H169" s="308"/>
      <c r="I169" s="290"/>
      <c r="J169" s="291"/>
      <c r="K169" s="292"/>
      <c r="L169" s="290"/>
      <c r="M169" s="291"/>
      <c r="N169" s="292"/>
      <c r="O169" s="290"/>
      <c r="P169" s="291"/>
      <c r="Q169" s="292"/>
      <c r="R169" s="1"/>
      <c r="S169" s="1"/>
      <c r="T169" s="1"/>
      <c r="U169" s="1"/>
      <c r="V169" s="1"/>
      <c r="W169" s="20"/>
      <c r="X169" s="20"/>
      <c r="Y169" s="20"/>
      <c r="Z169" s="20"/>
      <c r="AA169" s="20"/>
      <c r="AB169" s="20"/>
      <c r="AC169" s="20"/>
      <c r="AD169" s="20"/>
      <c r="AE169" s="20"/>
      <c r="AF169" s="20"/>
      <c r="AG169" s="20"/>
      <c r="AH169" s="20"/>
      <c r="AI169" s="20"/>
      <c r="AJ169" s="20"/>
      <c r="AK169" s="20"/>
      <c r="AL169" s="20"/>
      <c r="AM169" s="20"/>
    </row>
    <row r="170" spans="1:39" ht="15" customHeight="1" x14ac:dyDescent="0.3">
      <c r="A170" s="1"/>
      <c r="B170" s="273"/>
      <c r="C170" s="90" t="s">
        <v>86</v>
      </c>
      <c r="D170" s="293"/>
      <c r="E170" s="294"/>
      <c r="F170" s="90" t="s">
        <v>86</v>
      </c>
      <c r="G170" s="293"/>
      <c r="H170" s="294"/>
      <c r="I170" s="90" t="s">
        <v>86</v>
      </c>
      <c r="J170" s="293"/>
      <c r="K170" s="294"/>
      <c r="L170" s="90" t="s">
        <v>86</v>
      </c>
      <c r="M170" s="293"/>
      <c r="N170" s="294"/>
      <c r="O170" s="90" t="s">
        <v>86</v>
      </c>
      <c r="P170" s="293"/>
      <c r="Q170" s="294"/>
      <c r="R170" s="1"/>
      <c r="S170" s="1"/>
      <c r="T170" s="1"/>
      <c r="U170" s="1"/>
      <c r="V170" s="1"/>
      <c r="W170" s="20"/>
      <c r="X170" s="20"/>
      <c r="Y170" s="20"/>
      <c r="Z170" s="20"/>
      <c r="AA170" s="20"/>
      <c r="AB170" s="20"/>
      <c r="AC170" s="20"/>
      <c r="AD170" s="20"/>
      <c r="AE170" s="20"/>
      <c r="AF170" s="20"/>
      <c r="AG170" s="20"/>
      <c r="AH170" s="20"/>
      <c r="AI170" s="20"/>
      <c r="AJ170" s="20"/>
      <c r="AK170" s="20"/>
      <c r="AL170" s="20"/>
      <c r="AM170" s="20"/>
    </row>
    <row r="171" spans="1:39" ht="15" customHeight="1" x14ac:dyDescent="0.3">
      <c r="A171" s="1"/>
      <c r="B171" s="273"/>
      <c r="C171" s="297" t="s">
        <v>82</v>
      </c>
      <c r="D171" s="295"/>
      <c r="E171" s="296"/>
      <c r="F171" s="297" t="s">
        <v>82</v>
      </c>
      <c r="G171" s="295"/>
      <c r="H171" s="296"/>
      <c r="I171" s="297" t="s">
        <v>82</v>
      </c>
      <c r="J171" s="295"/>
      <c r="K171" s="296"/>
      <c r="L171" s="297" t="s">
        <v>82</v>
      </c>
      <c r="M171" s="295"/>
      <c r="N171" s="296"/>
      <c r="O171" s="297" t="s">
        <v>82</v>
      </c>
      <c r="P171" s="295"/>
      <c r="Q171" s="296"/>
      <c r="R171" s="1"/>
      <c r="S171" s="1"/>
      <c r="T171" s="1"/>
      <c r="U171" s="1"/>
      <c r="V171" s="1"/>
      <c r="W171" s="20"/>
      <c r="X171" s="20"/>
      <c r="Y171" s="20"/>
      <c r="Z171" s="20"/>
      <c r="AA171" s="20"/>
      <c r="AB171" s="20"/>
      <c r="AC171" s="20"/>
      <c r="AD171" s="20"/>
      <c r="AE171" s="20"/>
      <c r="AF171" s="20"/>
      <c r="AG171" s="20"/>
      <c r="AH171" s="20"/>
      <c r="AI171" s="20"/>
      <c r="AJ171" s="20"/>
      <c r="AK171" s="20"/>
      <c r="AL171" s="20"/>
      <c r="AM171" s="20"/>
    </row>
    <row r="172" spans="1:39" ht="15" customHeight="1" x14ac:dyDescent="0.3">
      <c r="A172" s="1"/>
      <c r="B172" s="273"/>
      <c r="C172" s="300" t="s">
        <v>214</v>
      </c>
      <c r="D172" s="298"/>
      <c r="E172" s="299"/>
      <c r="F172" s="300" t="s">
        <v>214</v>
      </c>
      <c r="G172" s="298"/>
      <c r="H172" s="299"/>
      <c r="I172" s="300"/>
      <c r="J172" s="298"/>
      <c r="K172" s="299"/>
      <c r="L172" s="300"/>
      <c r="M172" s="298"/>
      <c r="N172" s="299"/>
      <c r="O172" s="300"/>
      <c r="P172" s="298"/>
      <c r="Q172" s="299"/>
      <c r="R172" s="1"/>
      <c r="S172" s="1"/>
      <c r="T172" s="1"/>
      <c r="U172" s="1"/>
      <c r="V172" s="1"/>
      <c r="W172" s="20"/>
      <c r="X172" s="20"/>
      <c r="Y172" s="20"/>
      <c r="Z172" s="20"/>
      <c r="AA172" s="20"/>
      <c r="AB172" s="20"/>
      <c r="AC172" s="20"/>
      <c r="AD172" s="20"/>
      <c r="AE172" s="20"/>
      <c r="AF172" s="20"/>
      <c r="AG172" s="20"/>
      <c r="AH172" s="20"/>
      <c r="AI172" s="20"/>
      <c r="AJ172" s="20"/>
      <c r="AK172" s="20"/>
      <c r="AL172" s="20"/>
      <c r="AM172" s="20"/>
    </row>
    <row r="173" spans="1:39" ht="15" customHeight="1" x14ac:dyDescent="0.3">
      <c r="A173" s="1"/>
      <c r="B173" s="273"/>
      <c r="C173" s="285"/>
      <c r="D173" s="301"/>
      <c r="E173" s="302"/>
      <c r="F173" s="284"/>
      <c r="G173" s="301"/>
      <c r="H173" s="302"/>
      <c r="I173" s="284"/>
      <c r="J173" s="301"/>
      <c r="K173" s="302"/>
      <c r="L173" s="284"/>
      <c r="M173" s="301"/>
      <c r="N173" s="302"/>
      <c r="O173" s="284"/>
      <c r="P173" s="301"/>
      <c r="Q173" s="302"/>
      <c r="R173" s="1"/>
      <c r="S173" s="1"/>
      <c r="T173" s="1"/>
      <c r="U173" s="1"/>
      <c r="V173" s="1"/>
      <c r="W173" s="20"/>
      <c r="X173" s="20"/>
      <c r="Y173" s="20"/>
      <c r="Z173" s="20"/>
      <c r="AA173" s="20"/>
      <c r="AB173" s="20"/>
      <c r="AC173" s="20"/>
      <c r="AD173" s="20"/>
      <c r="AE173" s="20"/>
      <c r="AF173" s="20"/>
      <c r="AG173" s="20"/>
      <c r="AH173" s="20"/>
      <c r="AI173" s="20"/>
      <c r="AJ173" s="20"/>
      <c r="AK173" s="20"/>
      <c r="AL173" s="20"/>
      <c r="AM173" s="20"/>
    </row>
    <row r="174" spans="1:39" ht="15" customHeight="1" x14ac:dyDescent="0.3">
      <c r="A174" s="1"/>
      <c r="B174" s="273"/>
      <c r="C174" s="304"/>
      <c r="D174" s="304"/>
      <c r="E174" s="305"/>
      <c r="F174" s="303"/>
      <c r="G174" s="304"/>
      <c r="H174" s="305"/>
      <c r="I174" s="303"/>
      <c r="J174" s="304"/>
      <c r="K174" s="305"/>
      <c r="L174" s="303"/>
      <c r="M174" s="304"/>
      <c r="N174" s="305"/>
      <c r="O174" s="303"/>
      <c r="P174" s="304"/>
      <c r="Q174" s="305"/>
      <c r="R174" s="1"/>
      <c r="S174" s="1"/>
      <c r="T174" s="1"/>
      <c r="U174" s="1"/>
      <c r="V174" s="1"/>
      <c r="W174" s="20"/>
      <c r="X174" s="20"/>
      <c r="Y174" s="20"/>
      <c r="Z174" s="20"/>
      <c r="AA174" s="20"/>
      <c r="AB174" s="20"/>
      <c r="AC174" s="20"/>
      <c r="AD174" s="20"/>
      <c r="AE174" s="20"/>
      <c r="AF174" s="20"/>
      <c r="AG174" s="20"/>
      <c r="AH174" s="20"/>
      <c r="AI174" s="20"/>
      <c r="AJ174" s="20"/>
      <c r="AK174" s="20"/>
      <c r="AL174" s="20"/>
      <c r="AM174" s="20"/>
    </row>
    <row r="175" spans="1:39" ht="15" customHeight="1" x14ac:dyDescent="0.3">
      <c r="A175" s="1"/>
      <c r="B175" s="273"/>
      <c r="C175" s="304"/>
      <c r="D175" s="304"/>
      <c r="E175" s="305"/>
      <c r="F175" s="303"/>
      <c r="G175" s="304"/>
      <c r="H175" s="305"/>
      <c r="I175" s="303"/>
      <c r="J175" s="304"/>
      <c r="K175" s="305"/>
      <c r="L175" s="303"/>
      <c r="M175" s="304"/>
      <c r="N175" s="305"/>
      <c r="O175" s="303"/>
      <c r="P175" s="304"/>
      <c r="Q175" s="305"/>
      <c r="R175" s="1"/>
      <c r="S175" s="1"/>
      <c r="T175" s="1"/>
      <c r="U175" s="1"/>
      <c r="V175" s="1"/>
      <c r="W175" s="20"/>
      <c r="X175" s="20"/>
      <c r="Y175" s="20"/>
      <c r="Z175" s="20"/>
      <c r="AA175" s="20"/>
      <c r="AB175" s="20"/>
      <c r="AC175" s="20"/>
      <c r="AD175" s="20"/>
      <c r="AE175" s="20"/>
      <c r="AF175" s="20"/>
      <c r="AG175" s="20"/>
      <c r="AH175" s="20"/>
      <c r="AI175" s="20"/>
      <c r="AJ175" s="20"/>
      <c r="AK175" s="20"/>
      <c r="AL175" s="20"/>
      <c r="AM175" s="20"/>
    </row>
    <row r="176" spans="1:39" ht="15" customHeight="1" x14ac:dyDescent="0.3">
      <c r="A176" s="1"/>
      <c r="B176" s="273"/>
      <c r="C176" s="304"/>
      <c r="D176" s="304"/>
      <c r="E176" s="305"/>
      <c r="F176" s="303"/>
      <c r="G176" s="304"/>
      <c r="H176" s="305"/>
      <c r="I176" s="303"/>
      <c r="J176" s="304"/>
      <c r="K176" s="305"/>
      <c r="L176" s="303"/>
      <c r="M176" s="304"/>
      <c r="N176" s="305"/>
      <c r="O176" s="303"/>
      <c r="P176" s="304"/>
      <c r="Q176" s="305"/>
      <c r="R176" s="1"/>
      <c r="S176" s="1"/>
      <c r="T176" s="1"/>
      <c r="U176" s="1"/>
      <c r="V176" s="1"/>
      <c r="W176" s="20"/>
      <c r="X176" s="20"/>
      <c r="Y176" s="20"/>
      <c r="Z176" s="20"/>
      <c r="AA176" s="20"/>
      <c r="AB176" s="20"/>
      <c r="AC176" s="20"/>
      <c r="AD176" s="20"/>
      <c r="AE176" s="20"/>
      <c r="AF176" s="20"/>
      <c r="AG176" s="20"/>
      <c r="AH176" s="20"/>
      <c r="AI176" s="20"/>
      <c r="AJ176" s="20"/>
      <c r="AK176" s="20"/>
      <c r="AL176" s="20"/>
      <c r="AM176" s="20"/>
    </row>
    <row r="177" spans="1:39" ht="15" customHeight="1" x14ac:dyDescent="0.3">
      <c r="A177" s="1"/>
      <c r="B177" s="273"/>
      <c r="C177" s="307"/>
      <c r="D177" s="307"/>
      <c r="E177" s="308"/>
      <c r="F177" s="306"/>
      <c r="G177" s="307"/>
      <c r="H177" s="308"/>
      <c r="I177" s="306"/>
      <c r="J177" s="307"/>
      <c r="K177" s="308"/>
      <c r="L177" s="306"/>
      <c r="M177" s="307"/>
      <c r="N177" s="308"/>
      <c r="O177" s="306"/>
      <c r="P177" s="307"/>
      <c r="Q177" s="308"/>
      <c r="R177" s="1"/>
      <c r="S177" s="1"/>
      <c r="T177" s="1"/>
      <c r="U177" s="1"/>
      <c r="V177" s="1"/>
      <c r="W177" s="20"/>
      <c r="X177" s="20"/>
      <c r="Y177" s="20"/>
      <c r="Z177" s="20"/>
      <c r="AA177" s="20"/>
      <c r="AB177" s="20"/>
      <c r="AC177" s="20"/>
      <c r="AD177" s="20"/>
      <c r="AE177" s="20"/>
      <c r="AF177" s="20"/>
      <c r="AG177" s="20"/>
      <c r="AH177" s="20"/>
      <c r="AI177" s="20"/>
      <c r="AJ177" s="20"/>
      <c r="AK177" s="20"/>
      <c r="AL177" s="20"/>
      <c r="AM177" s="20"/>
    </row>
    <row r="178" spans="1:39" ht="15" customHeight="1" thickBot="1" x14ac:dyDescent="0.35">
      <c r="A178" s="1"/>
      <c r="B178" s="273"/>
      <c r="C178" s="181" t="s">
        <v>86</v>
      </c>
      <c r="D178" s="310"/>
      <c r="E178" s="311"/>
      <c r="F178" s="91" t="s">
        <v>86</v>
      </c>
      <c r="G178" s="310"/>
      <c r="H178" s="311"/>
      <c r="I178" s="91" t="s">
        <v>86</v>
      </c>
      <c r="J178" s="310"/>
      <c r="K178" s="311"/>
      <c r="L178" s="91" t="s">
        <v>86</v>
      </c>
      <c r="M178" s="310"/>
      <c r="N178" s="311"/>
      <c r="O178" s="91" t="s">
        <v>86</v>
      </c>
      <c r="P178" s="310"/>
      <c r="Q178" s="311"/>
      <c r="R178" s="1"/>
      <c r="S178" s="1"/>
      <c r="T178" s="1"/>
      <c r="U178" s="1"/>
      <c r="V178" s="1"/>
      <c r="W178" s="20"/>
      <c r="X178" s="20"/>
      <c r="Y178" s="20"/>
      <c r="Z178" s="20"/>
      <c r="AA178" s="20"/>
      <c r="AB178" s="20"/>
      <c r="AC178" s="20"/>
      <c r="AD178" s="20"/>
      <c r="AE178" s="20"/>
      <c r="AF178" s="20"/>
      <c r="AG178" s="20"/>
      <c r="AH178" s="20"/>
      <c r="AI178" s="20"/>
      <c r="AJ178" s="20"/>
      <c r="AK178" s="20"/>
      <c r="AL178" s="20"/>
      <c r="AM178" s="20"/>
    </row>
    <row r="179" spans="1:39" ht="15" customHeight="1" x14ac:dyDescent="0.3">
      <c r="A179" s="20"/>
      <c r="B179" s="273"/>
      <c r="C179" s="260" t="s">
        <v>62</v>
      </c>
      <c r="D179" s="261"/>
      <c r="E179" s="261"/>
      <c r="F179" s="261"/>
      <c r="G179" s="261"/>
      <c r="H179" s="261"/>
      <c r="I179" s="261"/>
      <c r="J179" s="261"/>
      <c r="K179" s="261"/>
      <c r="L179" s="261"/>
      <c r="M179" s="261"/>
      <c r="N179" s="261"/>
      <c r="O179" s="261"/>
      <c r="P179" s="261"/>
      <c r="Q179" s="262"/>
      <c r="R179" s="20"/>
      <c r="S179" s="20"/>
      <c r="T179" s="20"/>
      <c r="U179" s="20"/>
      <c r="V179" s="20"/>
      <c r="W179" s="20"/>
      <c r="X179" s="20"/>
      <c r="Y179" s="20"/>
      <c r="Z179" s="20"/>
      <c r="AA179" s="20"/>
      <c r="AB179" s="20"/>
      <c r="AC179" s="20"/>
      <c r="AD179" s="20"/>
      <c r="AE179" s="20"/>
      <c r="AF179" s="20"/>
      <c r="AG179" s="20"/>
      <c r="AH179" s="20"/>
      <c r="AI179" s="20"/>
      <c r="AJ179" s="20"/>
      <c r="AK179" s="20"/>
      <c r="AL179" s="20"/>
      <c r="AM179" s="20"/>
    </row>
    <row r="180" spans="1:39" ht="15" customHeight="1" thickBot="1" x14ac:dyDescent="0.35">
      <c r="A180" s="20"/>
      <c r="B180" s="273"/>
      <c r="C180" s="266"/>
      <c r="D180" s="267"/>
      <c r="E180" s="267"/>
      <c r="F180" s="267"/>
      <c r="G180" s="267"/>
      <c r="H180" s="267"/>
      <c r="I180" s="267"/>
      <c r="J180" s="267"/>
      <c r="K180" s="267"/>
      <c r="L180" s="267"/>
      <c r="M180" s="267"/>
      <c r="N180" s="267"/>
      <c r="O180" s="267"/>
      <c r="P180" s="267"/>
      <c r="Q180" s="268"/>
      <c r="R180" s="20"/>
      <c r="S180" s="20"/>
      <c r="T180" s="20"/>
      <c r="U180" s="20"/>
      <c r="V180" s="20"/>
      <c r="W180" s="20"/>
      <c r="X180" s="20"/>
      <c r="Y180" s="20"/>
      <c r="Z180" s="20"/>
      <c r="AA180" s="20"/>
      <c r="AB180" s="20"/>
      <c r="AC180" s="20"/>
      <c r="AD180" s="20"/>
      <c r="AE180" s="20"/>
      <c r="AF180" s="20"/>
      <c r="AG180" s="20"/>
      <c r="AH180" s="20"/>
      <c r="AI180" s="20"/>
      <c r="AJ180" s="20"/>
      <c r="AK180" s="20"/>
      <c r="AL180" s="20"/>
      <c r="AM180" s="20"/>
    </row>
    <row r="181" spans="1:39" ht="15" customHeight="1" x14ac:dyDescent="0.3">
      <c r="A181" s="20"/>
      <c r="B181" s="273"/>
      <c r="C181" s="312"/>
      <c r="D181" s="313"/>
      <c r="E181" s="314"/>
      <c r="F181" s="312"/>
      <c r="G181" s="313"/>
      <c r="H181" s="314"/>
      <c r="I181" s="312"/>
      <c r="J181" s="313"/>
      <c r="K181" s="314"/>
      <c r="L181" s="312"/>
      <c r="M181" s="313"/>
      <c r="N181" s="314"/>
      <c r="O181" s="312"/>
      <c r="P181" s="313"/>
      <c r="Q181" s="314"/>
      <c r="R181" s="20"/>
      <c r="S181" s="20"/>
      <c r="T181" s="20"/>
      <c r="U181" s="20"/>
      <c r="V181" s="20"/>
      <c r="W181" s="20"/>
      <c r="X181" s="20"/>
      <c r="Y181" s="20"/>
      <c r="Z181" s="20"/>
      <c r="AA181" s="20"/>
      <c r="AB181" s="20"/>
      <c r="AC181" s="20"/>
      <c r="AD181" s="20"/>
      <c r="AE181" s="20"/>
      <c r="AF181" s="20"/>
      <c r="AG181" s="20"/>
      <c r="AH181" s="20"/>
      <c r="AI181" s="20"/>
      <c r="AJ181" s="20"/>
      <c r="AK181" s="20"/>
      <c r="AL181" s="20"/>
      <c r="AM181" s="20"/>
    </row>
    <row r="182" spans="1:39" ht="15" customHeight="1" x14ac:dyDescent="0.3">
      <c r="A182" s="20"/>
      <c r="B182" s="273"/>
      <c r="C182" s="275"/>
      <c r="D182" s="276"/>
      <c r="E182" s="277"/>
      <c r="F182" s="275"/>
      <c r="G182" s="276"/>
      <c r="H182" s="277"/>
      <c r="I182" s="275"/>
      <c r="J182" s="276"/>
      <c r="K182" s="277"/>
      <c r="L182" s="275"/>
      <c r="M182" s="276"/>
      <c r="N182" s="277"/>
      <c r="O182" s="275"/>
      <c r="P182" s="276"/>
      <c r="Q182" s="277"/>
      <c r="R182" s="20"/>
      <c r="S182" s="20"/>
      <c r="T182" s="20"/>
      <c r="U182" s="20"/>
      <c r="V182" s="20"/>
      <c r="W182" s="20"/>
      <c r="X182" s="20"/>
      <c r="Y182" s="20"/>
      <c r="Z182" s="20"/>
      <c r="AA182" s="20"/>
      <c r="AB182" s="20"/>
      <c r="AC182" s="20"/>
      <c r="AD182" s="20"/>
      <c r="AE182" s="20"/>
      <c r="AF182" s="20"/>
      <c r="AG182" s="20"/>
      <c r="AH182" s="20"/>
      <c r="AI182" s="20"/>
      <c r="AJ182" s="20"/>
      <c r="AK182" s="20"/>
      <c r="AL182" s="20"/>
      <c r="AM182" s="20"/>
    </row>
    <row r="183" spans="1:39" ht="15" customHeight="1" x14ac:dyDescent="0.3">
      <c r="A183" s="20"/>
      <c r="B183" s="273"/>
      <c r="C183" s="278"/>
      <c r="D183" s="279"/>
      <c r="E183" s="280"/>
      <c r="F183" s="278"/>
      <c r="G183" s="279"/>
      <c r="H183" s="280"/>
      <c r="I183" s="278"/>
      <c r="J183" s="279"/>
      <c r="K183" s="280"/>
      <c r="L183" s="278"/>
      <c r="M183" s="279"/>
      <c r="N183" s="280"/>
      <c r="O183" s="278"/>
      <c r="P183" s="279"/>
      <c r="Q183" s="280"/>
      <c r="R183" s="20"/>
      <c r="S183" s="20"/>
      <c r="T183" s="20"/>
      <c r="U183" s="20"/>
      <c r="V183" s="20"/>
      <c r="W183" s="20"/>
      <c r="X183" s="20"/>
      <c r="Y183" s="20"/>
      <c r="Z183" s="20"/>
      <c r="AA183" s="20"/>
      <c r="AB183" s="20"/>
      <c r="AC183" s="20"/>
      <c r="AD183" s="20"/>
      <c r="AE183" s="20"/>
      <c r="AF183" s="20"/>
      <c r="AG183" s="20"/>
      <c r="AH183" s="20"/>
      <c r="AI183" s="20"/>
      <c r="AJ183" s="20"/>
      <c r="AK183" s="20"/>
      <c r="AL183" s="20"/>
      <c r="AM183" s="20"/>
    </row>
    <row r="184" spans="1:39" ht="15" customHeight="1" thickBot="1" x14ac:dyDescent="0.35">
      <c r="A184" s="20"/>
      <c r="B184" s="274"/>
      <c r="C184" s="281"/>
      <c r="D184" s="282"/>
      <c r="E184" s="283"/>
      <c r="F184" s="281"/>
      <c r="G184" s="282"/>
      <c r="H184" s="283"/>
      <c r="I184" s="281"/>
      <c r="J184" s="282"/>
      <c r="K184" s="283"/>
      <c r="L184" s="281"/>
      <c r="M184" s="282"/>
      <c r="N184" s="283"/>
      <c r="O184" s="281"/>
      <c r="P184" s="282"/>
      <c r="Q184" s="283"/>
      <c r="R184" s="20"/>
      <c r="S184" s="20"/>
      <c r="T184" s="20"/>
      <c r="U184" s="20"/>
      <c r="V184" s="20"/>
      <c r="W184" s="20"/>
      <c r="X184" s="20"/>
      <c r="Y184" s="20"/>
      <c r="Z184" s="20"/>
      <c r="AA184" s="20"/>
      <c r="AB184" s="20"/>
      <c r="AC184" s="20"/>
      <c r="AD184" s="20"/>
      <c r="AE184" s="20"/>
      <c r="AF184" s="20"/>
      <c r="AG184" s="20"/>
      <c r="AH184" s="20"/>
      <c r="AI184" s="20"/>
      <c r="AJ184" s="20"/>
      <c r="AK184" s="20"/>
      <c r="AL184" s="20"/>
      <c r="AM184" s="20"/>
    </row>
    <row r="185" spans="1:39" ht="15" customHeight="1" x14ac:dyDescent="0.3">
      <c r="A185" s="1"/>
      <c r="B185" s="61"/>
      <c r="C185" s="64"/>
      <c r="D185" s="64"/>
      <c r="E185" s="64"/>
      <c r="F185" s="64"/>
      <c r="G185" s="64"/>
      <c r="H185" s="64"/>
      <c r="I185" s="64"/>
      <c r="J185" s="64"/>
      <c r="K185" s="64"/>
      <c r="L185" s="64"/>
      <c r="M185" s="64"/>
      <c r="N185" s="64"/>
      <c r="O185" s="64"/>
      <c r="P185" s="64"/>
      <c r="Q185" s="64"/>
      <c r="R185" s="1"/>
      <c r="S185" s="1"/>
      <c r="T185" s="1"/>
      <c r="U185" s="1"/>
      <c r="V185" s="1"/>
      <c r="W185" s="20"/>
      <c r="X185" s="20"/>
      <c r="Y185" s="20"/>
      <c r="Z185" s="20"/>
      <c r="AA185" s="20"/>
      <c r="AB185" s="20"/>
      <c r="AC185" s="20"/>
      <c r="AD185" s="20"/>
      <c r="AE185" s="20"/>
      <c r="AF185" s="20"/>
      <c r="AG185" s="20"/>
      <c r="AH185" s="20"/>
      <c r="AI185" s="20"/>
      <c r="AJ185" s="20"/>
      <c r="AK185" s="20"/>
      <c r="AL185" s="20"/>
      <c r="AM185" s="20"/>
    </row>
    <row r="186" spans="1:39" ht="15" customHeight="1" thickBot="1" x14ac:dyDescent="0.35">
      <c r="A186" s="1"/>
      <c r="B186" s="61"/>
      <c r="C186" s="66"/>
      <c r="D186" s="66"/>
      <c r="E186" s="66"/>
      <c r="F186" s="66"/>
      <c r="G186" s="66"/>
      <c r="H186" s="66"/>
      <c r="I186" s="66"/>
      <c r="J186" s="66"/>
      <c r="K186" s="66"/>
      <c r="L186" s="66"/>
      <c r="M186" s="66"/>
      <c r="N186" s="66"/>
      <c r="O186" s="66"/>
      <c r="P186" s="66"/>
      <c r="Q186" s="66"/>
      <c r="R186" s="1"/>
      <c r="S186" s="1"/>
      <c r="T186" s="1"/>
      <c r="U186" s="1"/>
      <c r="V186" s="1"/>
      <c r="W186" s="20"/>
      <c r="X186" s="20"/>
      <c r="Y186" s="20"/>
      <c r="Z186" s="20"/>
      <c r="AA186" s="20"/>
      <c r="AB186" s="20"/>
      <c r="AC186" s="20"/>
      <c r="AD186" s="20"/>
      <c r="AE186" s="20"/>
      <c r="AF186" s="20"/>
      <c r="AG186" s="20"/>
      <c r="AH186" s="20"/>
      <c r="AI186" s="20"/>
      <c r="AJ186" s="20"/>
      <c r="AK186" s="20"/>
      <c r="AL186" s="20"/>
      <c r="AM186" s="20"/>
    </row>
    <row r="187" spans="1:39" ht="15" customHeight="1" x14ac:dyDescent="0.3">
      <c r="A187" s="1"/>
      <c r="B187" s="257"/>
      <c r="C187" s="260" t="s">
        <v>47</v>
      </c>
      <c r="D187" s="261"/>
      <c r="E187" s="262"/>
      <c r="F187" s="261" t="s">
        <v>48</v>
      </c>
      <c r="G187" s="261"/>
      <c r="H187" s="262"/>
      <c r="I187" s="260" t="s">
        <v>49</v>
      </c>
      <c r="J187" s="261"/>
      <c r="K187" s="262"/>
      <c r="L187" s="261" t="s">
        <v>50</v>
      </c>
      <c r="M187" s="261"/>
      <c r="N187" s="262"/>
      <c r="O187" s="261" t="s">
        <v>73</v>
      </c>
      <c r="P187" s="261"/>
      <c r="Q187" s="262"/>
      <c r="R187" s="1"/>
      <c r="S187" s="1"/>
      <c r="T187" s="1"/>
      <c r="U187" s="1"/>
      <c r="V187" s="1"/>
      <c r="W187" s="20"/>
      <c r="X187" s="20"/>
      <c r="Y187" s="20"/>
      <c r="Z187" s="20"/>
      <c r="AA187" s="20"/>
      <c r="AB187" s="20"/>
      <c r="AC187" s="20"/>
      <c r="AD187" s="20"/>
      <c r="AE187" s="20"/>
      <c r="AF187" s="20"/>
      <c r="AG187" s="20"/>
      <c r="AH187" s="20"/>
      <c r="AI187" s="20"/>
      <c r="AJ187" s="20"/>
      <c r="AK187" s="20"/>
      <c r="AL187" s="20"/>
      <c r="AM187" s="20"/>
    </row>
    <row r="188" spans="1:39" ht="15" customHeight="1" x14ac:dyDescent="0.3">
      <c r="A188" s="20"/>
      <c r="B188" s="258"/>
      <c r="C188" s="263"/>
      <c r="D188" s="264"/>
      <c r="E188" s="265"/>
      <c r="F188" s="264"/>
      <c r="G188" s="264"/>
      <c r="H188" s="265"/>
      <c r="I188" s="263"/>
      <c r="J188" s="264"/>
      <c r="K188" s="265"/>
      <c r="L188" s="264"/>
      <c r="M188" s="264"/>
      <c r="N188" s="265"/>
      <c r="O188" s="264"/>
      <c r="P188" s="264"/>
      <c r="Q188" s="265"/>
      <c r="R188" s="20"/>
      <c r="S188" s="20"/>
      <c r="T188" s="20"/>
      <c r="U188" s="20"/>
      <c r="V188" s="20"/>
      <c r="W188" s="20"/>
      <c r="X188" s="20"/>
      <c r="Y188" s="20"/>
      <c r="Z188" s="20"/>
      <c r="AA188" s="20"/>
      <c r="AB188" s="20"/>
      <c r="AC188" s="20"/>
      <c r="AD188" s="20"/>
      <c r="AE188" s="20"/>
      <c r="AF188" s="20"/>
      <c r="AG188" s="20"/>
      <c r="AH188" s="20"/>
      <c r="AI188" s="20"/>
      <c r="AJ188" s="20"/>
      <c r="AK188" s="20"/>
      <c r="AL188" s="20"/>
      <c r="AM188" s="20"/>
    </row>
    <row r="189" spans="1:39" ht="15" customHeight="1" thickBot="1" x14ac:dyDescent="0.35">
      <c r="A189" s="20"/>
      <c r="B189" s="259"/>
      <c r="C189" s="266"/>
      <c r="D189" s="267"/>
      <c r="E189" s="268"/>
      <c r="F189" s="267"/>
      <c r="G189" s="267"/>
      <c r="H189" s="268"/>
      <c r="I189" s="266"/>
      <c r="J189" s="267"/>
      <c r="K189" s="268"/>
      <c r="L189" s="267"/>
      <c r="M189" s="267"/>
      <c r="N189" s="268"/>
      <c r="O189" s="267"/>
      <c r="P189" s="267"/>
      <c r="Q189" s="268"/>
      <c r="R189" s="20"/>
      <c r="S189" s="20"/>
      <c r="T189" s="20"/>
      <c r="U189" s="20"/>
      <c r="V189" s="20"/>
      <c r="W189" s="20"/>
      <c r="X189" s="20"/>
      <c r="Y189" s="20"/>
      <c r="Z189" s="20"/>
      <c r="AA189" s="20"/>
      <c r="AB189" s="20"/>
      <c r="AC189" s="20"/>
      <c r="AD189" s="20"/>
      <c r="AE189" s="20"/>
      <c r="AF189" s="20"/>
      <c r="AG189" s="20"/>
      <c r="AH189" s="20"/>
      <c r="AI189" s="20"/>
      <c r="AJ189" s="20"/>
      <c r="AK189" s="20"/>
      <c r="AL189" s="20"/>
      <c r="AM189" s="20"/>
    </row>
    <row r="190" spans="1:39" ht="15" customHeight="1" x14ac:dyDescent="0.3">
      <c r="A190" s="20"/>
      <c r="B190" s="272" t="s">
        <v>178</v>
      </c>
      <c r="C190" s="271" t="s">
        <v>80</v>
      </c>
      <c r="D190" s="269"/>
      <c r="E190" s="270"/>
      <c r="F190" s="271" t="s">
        <v>80</v>
      </c>
      <c r="G190" s="269"/>
      <c r="H190" s="270"/>
      <c r="I190" s="271" t="s">
        <v>80</v>
      </c>
      <c r="J190" s="269"/>
      <c r="K190" s="270"/>
      <c r="L190" s="271" t="s">
        <v>80</v>
      </c>
      <c r="M190" s="269"/>
      <c r="N190" s="270"/>
      <c r="O190" s="271" t="s">
        <v>80</v>
      </c>
      <c r="P190" s="269"/>
      <c r="Q190" s="270"/>
      <c r="R190" s="20"/>
      <c r="S190" s="20"/>
      <c r="T190" s="20"/>
      <c r="U190" s="20"/>
      <c r="V190" s="20"/>
      <c r="W190" s="20"/>
      <c r="X190" s="20"/>
      <c r="Y190" s="20"/>
      <c r="Z190" s="20"/>
      <c r="AA190" s="20"/>
      <c r="AB190" s="20"/>
      <c r="AC190" s="20"/>
      <c r="AD190" s="20"/>
      <c r="AE190" s="20"/>
      <c r="AF190" s="20"/>
      <c r="AG190" s="20"/>
      <c r="AH190" s="20"/>
      <c r="AI190" s="20"/>
      <c r="AJ190" s="20"/>
      <c r="AK190" s="20"/>
      <c r="AL190" s="20"/>
      <c r="AM190" s="20"/>
    </row>
    <row r="191" spans="1:39" ht="15" customHeight="1" x14ac:dyDescent="0.3">
      <c r="A191" s="20"/>
      <c r="B191" s="273"/>
      <c r="C191" s="300"/>
      <c r="D191" s="298"/>
      <c r="E191" s="299"/>
      <c r="F191" s="300"/>
      <c r="G191" s="298"/>
      <c r="H191" s="299"/>
      <c r="I191" s="300"/>
      <c r="J191" s="298"/>
      <c r="K191" s="299"/>
      <c r="L191" s="300"/>
      <c r="M191" s="298"/>
      <c r="N191" s="299"/>
      <c r="O191" s="300"/>
      <c r="P191" s="298"/>
      <c r="Q191" s="299"/>
      <c r="R191" s="20"/>
      <c r="S191" s="20"/>
      <c r="T191" s="20"/>
      <c r="U191" s="20"/>
      <c r="V191" s="20"/>
      <c r="W191" s="20"/>
      <c r="X191" s="20"/>
      <c r="Y191" s="20"/>
      <c r="Z191" s="20"/>
      <c r="AA191" s="20"/>
      <c r="AB191" s="20"/>
      <c r="AC191" s="20"/>
      <c r="AD191" s="20"/>
      <c r="AE191" s="20"/>
      <c r="AF191" s="20"/>
      <c r="AG191" s="20"/>
      <c r="AH191" s="20"/>
      <c r="AI191" s="20"/>
      <c r="AJ191" s="20"/>
      <c r="AK191" s="20"/>
      <c r="AL191" s="20"/>
      <c r="AM191" s="20"/>
    </row>
    <row r="192" spans="1:39" ht="15" customHeight="1" x14ac:dyDescent="0.3">
      <c r="A192" s="20"/>
      <c r="B192" s="273"/>
      <c r="C192" s="284"/>
      <c r="D192" s="285"/>
      <c r="E192" s="286"/>
      <c r="F192" s="284"/>
      <c r="G192" s="301"/>
      <c r="H192" s="302"/>
      <c r="I192" s="284"/>
      <c r="J192" s="301"/>
      <c r="K192" s="302"/>
      <c r="L192" s="284"/>
      <c r="M192" s="285"/>
      <c r="N192" s="286"/>
      <c r="O192" s="284"/>
      <c r="P192" s="285"/>
      <c r="Q192" s="286"/>
      <c r="R192" s="20"/>
      <c r="S192" s="20"/>
      <c r="T192" s="20"/>
      <c r="U192" s="20"/>
      <c r="V192" s="20"/>
      <c r="W192" s="20"/>
      <c r="X192" s="20"/>
      <c r="Y192" s="20"/>
      <c r="Z192" s="20"/>
      <c r="AA192" s="20"/>
      <c r="AB192" s="20"/>
      <c r="AC192" s="20"/>
      <c r="AD192" s="20"/>
      <c r="AE192" s="20"/>
      <c r="AF192" s="20"/>
      <c r="AG192" s="20"/>
      <c r="AH192" s="20"/>
      <c r="AI192" s="20"/>
      <c r="AJ192" s="20"/>
      <c r="AK192" s="20"/>
      <c r="AL192" s="20"/>
      <c r="AM192" s="20"/>
    </row>
    <row r="193" spans="1:39" ht="15" customHeight="1" x14ac:dyDescent="0.3">
      <c r="A193" s="20"/>
      <c r="B193" s="273"/>
      <c r="C193" s="287"/>
      <c r="D193" s="288"/>
      <c r="E193" s="289"/>
      <c r="F193" s="303"/>
      <c r="G193" s="304"/>
      <c r="H193" s="305"/>
      <c r="I193" s="303"/>
      <c r="J193" s="304"/>
      <c r="K193" s="305"/>
      <c r="L193" s="287"/>
      <c r="M193" s="288"/>
      <c r="N193" s="289"/>
      <c r="O193" s="287"/>
      <c r="P193" s="288"/>
      <c r="Q193" s="289"/>
      <c r="R193" s="20"/>
      <c r="S193" s="20"/>
      <c r="T193" s="20"/>
      <c r="U193" s="20"/>
      <c r="V193" s="20"/>
      <c r="W193" s="20"/>
      <c r="X193" s="20"/>
      <c r="Y193" s="20"/>
      <c r="Z193" s="20"/>
      <c r="AA193" s="20"/>
      <c r="AB193" s="20"/>
      <c r="AC193" s="20"/>
      <c r="AD193" s="20"/>
      <c r="AE193" s="20"/>
      <c r="AF193" s="20"/>
      <c r="AG193" s="20"/>
      <c r="AH193" s="20"/>
      <c r="AI193" s="20"/>
      <c r="AJ193" s="20"/>
      <c r="AK193" s="20"/>
      <c r="AL193" s="20"/>
      <c r="AM193" s="20"/>
    </row>
    <row r="194" spans="1:39" ht="15" customHeight="1" x14ac:dyDescent="0.3">
      <c r="A194" s="20"/>
      <c r="B194" s="273"/>
      <c r="C194" s="287"/>
      <c r="D194" s="288"/>
      <c r="E194" s="289"/>
      <c r="F194" s="303"/>
      <c r="G194" s="304"/>
      <c r="H194" s="305"/>
      <c r="I194" s="303"/>
      <c r="J194" s="304"/>
      <c r="K194" s="305"/>
      <c r="L194" s="287"/>
      <c r="M194" s="288"/>
      <c r="N194" s="289"/>
      <c r="O194" s="287"/>
      <c r="P194" s="288"/>
      <c r="Q194" s="289"/>
      <c r="R194" s="20"/>
      <c r="S194" s="20"/>
      <c r="T194" s="20"/>
      <c r="U194" s="20"/>
      <c r="V194" s="20"/>
      <c r="W194" s="20"/>
      <c r="X194" s="20"/>
      <c r="Y194" s="20"/>
      <c r="Z194" s="20"/>
      <c r="AA194" s="20"/>
      <c r="AB194" s="20"/>
      <c r="AC194" s="20"/>
      <c r="AD194" s="20"/>
      <c r="AE194" s="20"/>
      <c r="AF194" s="20"/>
      <c r="AG194" s="20"/>
      <c r="AH194" s="20"/>
      <c r="AI194" s="20"/>
      <c r="AJ194" s="20"/>
      <c r="AK194" s="20"/>
      <c r="AL194" s="20"/>
      <c r="AM194" s="20"/>
    </row>
    <row r="195" spans="1:39" ht="15" customHeight="1" x14ac:dyDescent="0.3">
      <c r="A195" s="20"/>
      <c r="B195" s="273"/>
      <c r="C195" s="287"/>
      <c r="D195" s="288"/>
      <c r="E195" s="289"/>
      <c r="F195" s="303"/>
      <c r="G195" s="304"/>
      <c r="H195" s="305"/>
      <c r="I195" s="303"/>
      <c r="J195" s="304"/>
      <c r="K195" s="305"/>
      <c r="L195" s="287"/>
      <c r="M195" s="288"/>
      <c r="N195" s="289"/>
      <c r="O195" s="287"/>
      <c r="P195" s="288"/>
      <c r="Q195" s="289"/>
      <c r="R195" s="20"/>
      <c r="S195" s="20"/>
      <c r="T195" s="20"/>
      <c r="U195" s="20"/>
      <c r="V195" s="20"/>
      <c r="W195" s="20"/>
      <c r="X195" s="20"/>
      <c r="Y195" s="20"/>
      <c r="Z195" s="20"/>
      <c r="AA195" s="20"/>
      <c r="AB195" s="20"/>
      <c r="AC195" s="20"/>
      <c r="AD195" s="20"/>
      <c r="AE195" s="20"/>
      <c r="AF195" s="20"/>
      <c r="AG195" s="20"/>
      <c r="AH195" s="20"/>
      <c r="AI195" s="20"/>
      <c r="AJ195" s="20"/>
      <c r="AK195" s="20"/>
      <c r="AL195" s="20"/>
      <c r="AM195" s="20"/>
    </row>
    <row r="196" spans="1:39" ht="15" customHeight="1" x14ac:dyDescent="0.3">
      <c r="A196" s="20"/>
      <c r="B196" s="273"/>
      <c r="C196" s="290"/>
      <c r="D196" s="291"/>
      <c r="E196" s="292"/>
      <c r="F196" s="306"/>
      <c r="G196" s="307"/>
      <c r="H196" s="308"/>
      <c r="I196" s="306"/>
      <c r="J196" s="307"/>
      <c r="K196" s="308"/>
      <c r="L196" s="290"/>
      <c r="M196" s="291"/>
      <c r="N196" s="292"/>
      <c r="O196" s="290"/>
      <c r="P196" s="291"/>
      <c r="Q196" s="292"/>
      <c r="R196" s="20"/>
      <c r="S196" s="20"/>
      <c r="T196" s="20"/>
      <c r="U196" s="20"/>
      <c r="V196" s="20"/>
      <c r="W196" s="20"/>
      <c r="X196" s="20"/>
      <c r="Y196" s="20"/>
      <c r="Z196" s="20"/>
      <c r="AA196" s="20"/>
      <c r="AB196" s="20"/>
      <c r="AC196" s="20"/>
      <c r="AD196" s="20"/>
      <c r="AE196" s="20"/>
      <c r="AF196" s="20"/>
      <c r="AG196" s="20"/>
      <c r="AH196" s="20"/>
      <c r="AI196" s="20"/>
      <c r="AJ196" s="20"/>
      <c r="AK196" s="20"/>
      <c r="AL196" s="20"/>
      <c r="AM196" s="20"/>
    </row>
    <row r="197" spans="1:39" ht="15" customHeight="1" x14ac:dyDescent="0.3">
      <c r="A197" s="20"/>
      <c r="B197" s="273"/>
      <c r="C197" s="90" t="s">
        <v>86</v>
      </c>
      <c r="D197" s="293"/>
      <c r="E197" s="294"/>
      <c r="F197" s="90" t="s">
        <v>86</v>
      </c>
      <c r="G197" s="293"/>
      <c r="H197" s="294"/>
      <c r="I197" s="90" t="s">
        <v>86</v>
      </c>
      <c r="J197" s="293"/>
      <c r="K197" s="294"/>
      <c r="L197" s="90" t="s">
        <v>86</v>
      </c>
      <c r="M197" s="293"/>
      <c r="N197" s="294"/>
      <c r="O197" s="90" t="s">
        <v>86</v>
      </c>
      <c r="P197" s="293"/>
      <c r="Q197" s="294"/>
      <c r="R197" s="20"/>
      <c r="S197" s="20"/>
      <c r="T197" s="20"/>
      <c r="U197" s="20"/>
      <c r="V197" s="20"/>
      <c r="W197" s="20"/>
      <c r="X197" s="20"/>
      <c r="Y197" s="20"/>
      <c r="Z197" s="20"/>
      <c r="AA197" s="20"/>
      <c r="AB197" s="20"/>
      <c r="AC197" s="20"/>
      <c r="AD197" s="20"/>
      <c r="AE197" s="20"/>
      <c r="AF197" s="20"/>
      <c r="AG197" s="20"/>
      <c r="AH197" s="20"/>
      <c r="AI197" s="20"/>
      <c r="AJ197" s="20"/>
      <c r="AK197" s="20"/>
      <c r="AL197" s="20"/>
      <c r="AM197" s="20"/>
    </row>
    <row r="198" spans="1:39" ht="15" customHeight="1" x14ac:dyDescent="0.3">
      <c r="A198" s="20"/>
      <c r="B198" s="273"/>
      <c r="C198" s="297" t="s">
        <v>81</v>
      </c>
      <c r="D198" s="295"/>
      <c r="E198" s="296"/>
      <c r="F198" s="297" t="s">
        <v>81</v>
      </c>
      <c r="G198" s="295"/>
      <c r="H198" s="296"/>
      <c r="I198" s="297" t="s">
        <v>81</v>
      </c>
      <c r="J198" s="295"/>
      <c r="K198" s="296"/>
      <c r="L198" s="297" t="s">
        <v>81</v>
      </c>
      <c r="M198" s="295"/>
      <c r="N198" s="296"/>
      <c r="O198" s="297" t="s">
        <v>81</v>
      </c>
      <c r="P198" s="295"/>
      <c r="Q198" s="296"/>
      <c r="R198" s="20"/>
      <c r="S198" s="20"/>
      <c r="T198" s="20"/>
      <c r="U198" s="20"/>
      <c r="V198" s="20"/>
      <c r="W198" s="20"/>
      <c r="X198" s="20"/>
      <c r="Y198" s="20"/>
      <c r="Z198" s="20"/>
      <c r="AA198" s="20"/>
      <c r="AB198" s="20"/>
      <c r="AC198" s="20"/>
      <c r="AD198" s="20"/>
      <c r="AE198" s="20"/>
      <c r="AF198" s="20"/>
      <c r="AG198" s="20"/>
      <c r="AH198" s="20"/>
      <c r="AI198" s="20"/>
      <c r="AJ198" s="20"/>
      <c r="AK198" s="20"/>
      <c r="AL198" s="20"/>
      <c r="AM198" s="20"/>
    </row>
    <row r="199" spans="1:39" ht="15" customHeight="1" x14ac:dyDescent="0.3">
      <c r="A199" s="20"/>
      <c r="B199" s="273"/>
      <c r="C199" s="300"/>
      <c r="D199" s="298"/>
      <c r="E199" s="299"/>
      <c r="F199" s="300"/>
      <c r="G199" s="298"/>
      <c r="H199" s="299"/>
      <c r="I199" s="300"/>
      <c r="J199" s="298"/>
      <c r="K199" s="299"/>
      <c r="L199" s="300"/>
      <c r="M199" s="298"/>
      <c r="N199" s="299"/>
      <c r="O199" s="300"/>
      <c r="P199" s="298"/>
      <c r="Q199" s="299"/>
      <c r="R199" s="20"/>
      <c r="S199" s="20"/>
      <c r="T199" s="20"/>
      <c r="U199" s="20"/>
      <c r="V199" s="20"/>
      <c r="W199" s="20"/>
      <c r="X199" s="20"/>
      <c r="Y199" s="20"/>
      <c r="Z199" s="20"/>
      <c r="AA199" s="20"/>
      <c r="AB199" s="20"/>
      <c r="AC199" s="20"/>
      <c r="AD199" s="20"/>
      <c r="AE199" s="20"/>
      <c r="AF199" s="20"/>
      <c r="AG199" s="20"/>
      <c r="AH199" s="20"/>
      <c r="AI199" s="20"/>
      <c r="AJ199" s="20"/>
      <c r="AK199" s="20"/>
      <c r="AL199" s="20"/>
      <c r="AM199" s="20"/>
    </row>
    <row r="200" spans="1:39" ht="15" customHeight="1" x14ac:dyDescent="0.3">
      <c r="A200" s="20"/>
      <c r="B200" s="273"/>
      <c r="C200" s="284"/>
      <c r="D200" s="285"/>
      <c r="E200" s="286"/>
      <c r="F200" s="284"/>
      <c r="G200" s="301"/>
      <c r="H200" s="302"/>
      <c r="I200" s="284"/>
      <c r="J200" s="285"/>
      <c r="K200" s="286"/>
      <c r="L200" s="284"/>
      <c r="M200" s="285"/>
      <c r="N200" s="286"/>
      <c r="O200" s="284"/>
      <c r="P200" s="285"/>
      <c r="Q200" s="286"/>
      <c r="R200" s="20"/>
      <c r="S200" s="20"/>
      <c r="T200" s="20"/>
      <c r="U200" s="20"/>
      <c r="V200" s="20"/>
      <c r="W200" s="20"/>
      <c r="X200" s="20"/>
      <c r="Y200" s="20"/>
      <c r="Z200" s="20"/>
      <c r="AA200" s="20"/>
      <c r="AB200" s="20"/>
      <c r="AC200" s="20"/>
      <c r="AD200" s="20"/>
      <c r="AE200" s="20"/>
      <c r="AF200" s="20"/>
      <c r="AG200" s="20"/>
      <c r="AH200" s="20"/>
      <c r="AI200" s="20"/>
      <c r="AJ200" s="20"/>
      <c r="AK200" s="20"/>
      <c r="AL200" s="20"/>
      <c r="AM200" s="20"/>
    </row>
    <row r="201" spans="1:39" ht="15" customHeight="1" x14ac:dyDescent="0.3">
      <c r="A201" s="20"/>
      <c r="B201" s="273"/>
      <c r="C201" s="287"/>
      <c r="D201" s="288"/>
      <c r="E201" s="289"/>
      <c r="F201" s="303"/>
      <c r="G201" s="304"/>
      <c r="H201" s="305"/>
      <c r="I201" s="287"/>
      <c r="J201" s="288"/>
      <c r="K201" s="289"/>
      <c r="L201" s="287"/>
      <c r="M201" s="288"/>
      <c r="N201" s="289"/>
      <c r="O201" s="287"/>
      <c r="P201" s="288"/>
      <c r="Q201" s="289"/>
      <c r="R201" s="20"/>
      <c r="S201" s="20"/>
      <c r="T201" s="20"/>
      <c r="U201" s="20"/>
      <c r="V201" s="20"/>
      <c r="W201" s="20"/>
      <c r="X201" s="20"/>
      <c r="Y201" s="20"/>
      <c r="Z201" s="20"/>
      <c r="AA201" s="20"/>
      <c r="AB201" s="20"/>
      <c r="AC201" s="20"/>
      <c r="AD201" s="20"/>
      <c r="AE201" s="20"/>
      <c r="AF201" s="20"/>
      <c r="AG201" s="20"/>
      <c r="AH201" s="20"/>
      <c r="AI201" s="20"/>
      <c r="AJ201" s="20"/>
      <c r="AK201" s="20"/>
      <c r="AL201" s="20"/>
      <c r="AM201" s="20"/>
    </row>
    <row r="202" spans="1:39" ht="15" customHeight="1" x14ac:dyDescent="0.3">
      <c r="A202" s="20"/>
      <c r="B202" s="273"/>
      <c r="C202" s="287"/>
      <c r="D202" s="288"/>
      <c r="E202" s="289"/>
      <c r="F202" s="303"/>
      <c r="G202" s="304"/>
      <c r="H202" s="305"/>
      <c r="I202" s="287"/>
      <c r="J202" s="288"/>
      <c r="K202" s="289"/>
      <c r="L202" s="287"/>
      <c r="M202" s="288"/>
      <c r="N202" s="289"/>
      <c r="O202" s="287"/>
      <c r="P202" s="288"/>
      <c r="Q202" s="289"/>
      <c r="R202" s="20"/>
      <c r="S202" s="20"/>
      <c r="T202" s="20"/>
      <c r="U202" s="20"/>
      <c r="V202" s="20"/>
      <c r="W202" s="20"/>
      <c r="X202" s="20"/>
      <c r="Y202" s="20"/>
      <c r="Z202" s="20"/>
      <c r="AA202" s="20"/>
      <c r="AB202" s="20"/>
      <c r="AC202" s="20"/>
      <c r="AD202" s="20"/>
      <c r="AE202" s="20"/>
      <c r="AF202" s="20"/>
      <c r="AG202" s="20"/>
      <c r="AH202" s="20"/>
      <c r="AI202" s="20"/>
      <c r="AJ202" s="20"/>
      <c r="AK202" s="20"/>
      <c r="AL202" s="20"/>
      <c r="AM202" s="20"/>
    </row>
    <row r="203" spans="1:39" ht="15" customHeight="1" x14ac:dyDescent="0.3">
      <c r="A203" s="20"/>
      <c r="B203" s="273"/>
      <c r="C203" s="287"/>
      <c r="D203" s="288"/>
      <c r="E203" s="289"/>
      <c r="F203" s="303"/>
      <c r="G203" s="304"/>
      <c r="H203" s="305"/>
      <c r="I203" s="287"/>
      <c r="J203" s="288"/>
      <c r="K203" s="289"/>
      <c r="L203" s="287"/>
      <c r="M203" s="288"/>
      <c r="N203" s="289"/>
      <c r="O203" s="287"/>
      <c r="P203" s="288"/>
      <c r="Q203" s="289"/>
      <c r="R203" s="20"/>
      <c r="S203" s="20"/>
      <c r="T203" s="20"/>
      <c r="U203" s="20"/>
      <c r="V203" s="20"/>
      <c r="W203" s="20"/>
      <c r="X203" s="20"/>
      <c r="Y203" s="20"/>
      <c r="Z203" s="20"/>
      <c r="AA203" s="20"/>
      <c r="AB203" s="20"/>
      <c r="AC203" s="20"/>
      <c r="AD203" s="20"/>
      <c r="AE203" s="20"/>
      <c r="AF203" s="20"/>
      <c r="AG203" s="20"/>
      <c r="AH203" s="20"/>
      <c r="AI203" s="20"/>
      <c r="AJ203" s="20"/>
      <c r="AK203" s="20"/>
      <c r="AL203" s="20"/>
      <c r="AM203" s="20"/>
    </row>
    <row r="204" spans="1:39" ht="15" customHeight="1" x14ac:dyDescent="0.3">
      <c r="A204" s="20"/>
      <c r="B204" s="273"/>
      <c r="C204" s="290"/>
      <c r="D204" s="291"/>
      <c r="E204" s="292"/>
      <c r="F204" s="306"/>
      <c r="G204" s="307"/>
      <c r="H204" s="308"/>
      <c r="I204" s="290"/>
      <c r="J204" s="291"/>
      <c r="K204" s="292"/>
      <c r="L204" s="290"/>
      <c r="M204" s="291"/>
      <c r="N204" s="292"/>
      <c r="O204" s="290"/>
      <c r="P204" s="291"/>
      <c r="Q204" s="292"/>
      <c r="R204" s="20"/>
      <c r="S204" s="20"/>
      <c r="T204" s="20"/>
      <c r="U204" s="20"/>
      <c r="V204" s="20"/>
      <c r="W204" s="20"/>
      <c r="X204" s="20"/>
      <c r="Y204" s="20"/>
      <c r="Z204" s="20"/>
      <c r="AA204" s="20"/>
      <c r="AB204" s="20"/>
      <c r="AC204" s="20"/>
      <c r="AD204" s="20"/>
      <c r="AE204" s="20"/>
      <c r="AF204" s="20"/>
      <c r="AG204" s="20"/>
      <c r="AH204" s="20"/>
      <c r="AI204" s="20"/>
      <c r="AJ204" s="20"/>
      <c r="AK204" s="20"/>
      <c r="AL204" s="20"/>
      <c r="AM204" s="20"/>
    </row>
    <row r="205" spans="1:39" ht="15" customHeight="1" x14ac:dyDescent="0.3">
      <c r="A205" s="20"/>
      <c r="B205" s="273"/>
      <c r="C205" s="90" t="s">
        <v>86</v>
      </c>
      <c r="D205" s="293"/>
      <c r="E205" s="294"/>
      <c r="F205" s="90" t="s">
        <v>86</v>
      </c>
      <c r="G205" s="293"/>
      <c r="H205" s="294"/>
      <c r="I205" s="90" t="s">
        <v>86</v>
      </c>
      <c r="J205" s="293"/>
      <c r="K205" s="294"/>
      <c r="L205" s="90" t="s">
        <v>86</v>
      </c>
      <c r="M205" s="293"/>
      <c r="N205" s="294"/>
      <c r="O205" s="90" t="s">
        <v>86</v>
      </c>
      <c r="P205" s="293"/>
      <c r="Q205" s="294"/>
      <c r="R205" s="20"/>
      <c r="S205" s="20"/>
      <c r="T205" s="20"/>
      <c r="U205" s="20"/>
      <c r="V205" s="20"/>
      <c r="W205" s="20"/>
      <c r="X205" s="20"/>
      <c r="Y205" s="20"/>
      <c r="Z205" s="20"/>
      <c r="AA205" s="20"/>
      <c r="AB205" s="20"/>
      <c r="AC205" s="20"/>
      <c r="AD205" s="20"/>
      <c r="AE205" s="20"/>
      <c r="AF205" s="20"/>
      <c r="AG205" s="20"/>
      <c r="AH205" s="20"/>
      <c r="AI205" s="20"/>
      <c r="AJ205" s="20"/>
      <c r="AK205" s="20"/>
      <c r="AL205" s="20"/>
      <c r="AM205" s="20"/>
    </row>
    <row r="206" spans="1:39" ht="15" customHeight="1" x14ac:dyDescent="0.3">
      <c r="A206" s="20"/>
      <c r="B206" s="273"/>
      <c r="C206" s="297" t="s">
        <v>82</v>
      </c>
      <c r="D206" s="295"/>
      <c r="E206" s="296"/>
      <c r="F206" s="297" t="s">
        <v>82</v>
      </c>
      <c r="G206" s="295"/>
      <c r="H206" s="296"/>
      <c r="I206" s="297" t="s">
        <v>82</v>
      </c>
      <c r="J206" s="295"/>
      <c r="K206" s="296"/>
      <c r="L206" s="297" t="s">
        <v>82</v>
      </c>
      <c r="M206" s="295"/>
      <c r="N206" s="296"/>
      <c r="O206" s="297" t="s">
        <v>82</v>
      </c>
      <c r="P206" s="295"/>
      <c r="Q206" s="296"/>
      <c r="R206" s="20"/>
      <c r="S206" s="20"/>
      <c r="T206" s="20"/>
      <c r="U206" s="20"/>
      <c r="V206" s="20"/>
      <c r="W206" s="20"/>
      <c r="X206" s="20"/>
      <c r="Y206" s="20"/>
      <c r="Z206" s="20"/>
      <c r="AA206" s="20"/>
      <c r="AB206" s="20"/>
      <c r="AC206" s="20"/>
      <c r="AD206" s="20"/>
      <c r="AE206" s="20"/>
      <c r="AF206" s="20"/>
      <c r="AG206" s="20"/>
      <c r="AH206" s="20"/>
      <c r="AI206" s="20"/>
      <c r="AJ206" s="20"/>
      <c r="AK206" s="20"/>
      <c r="AL206" s="20"/>
      <c r="AM206" s="20"/>
    </row>
    <row r="207" spans="1:39" ht="15" customHeight="1" x14ac:dyDescent="0.3">
      <c r="A207" s="20"/>
      <c r="B207" s="273"/>
      <c r="C207" s="300"/>
      <c r="D207" s="298"/>
      <c r="E207" s="299"/>
      <c r="F207" s="300"/>
      <c r="G207" s="298"/>
      <c r="H207" s="299"/>
      <c r="I207" s="300"/>
      <c r="J207" s="298"/>
      <c r="K207" s="299"/>
      <c r="L207" s="300"/>
      <c r="M207" s="298"/>
      <c r="N207" s="299"/>
      <c r="O207" s="300"/>
      <c r="P207" s="298"/>
      <c r="Q207" s="299"/>
      <c r="R207" s="20"/>
      <c r="S207" s="20"/>
      <c r="T207" s="20"/>
      <c r="U207" s="20"/>
      <c r="V207" s="20"/>
      <c r="W207" s="20"/>
      <c r="X207" s="20"/>
      <c r="Y207" s="20"/>
      <c r="Z207" s="20"/>
      <c r="AA207" s="20"/>
      <c r="AB207" s="20"/>
      <c r="AC207" s="20"/>
      <c r="AD207" s="20"/>
      <c r="AE207" s="20"/>
      <c r="AF207" s="20"/>
      <c r="AG207" s="20"/>
      <c r="AH207" s="20"/>
      <c r="AI207" s="20"/>
      <c r="AJ207" s="20"/>
      <c r="AK207" s="20"/>
      <c r="AL207" s="20"/>
      <c r="AM207" s="20"/>
    </row>
    <row r="208" spans="1:39" ht="15" customHeight="1" x14ac:dyDescent="0.3">
      <c r="A208" s="20"/>
      <c r="B208" s="273"/>
      <c r="C208" s="284"/>
      <c r="D208" s="301"/>
      <c r="E208" s="302"/>
      <c r="F208" s="284"/>
      <c r="G208" s="301"/>
      <c r="H208" s="302"/>
      <c r="I208" s="284"/>
      <c r="J208" s="301"/>
      <c r="K208" s="302"/>
      <c r="L208" s="284"/>
      <c r="M208" s="301"/>
      <c r="N208" s="302"/>
      <c r="O208" s="284"/>
      <c r="P208" s="301"/>
      <c r="Q208" s="302"/>
      <c r="R208" s="20"/>
      <c r="S208" s="20"/>
      <c r="T208" s="20"/>
      <c r="U208" s="20"/>
      <c r="V208" s="20"/>
      <c r="W208" s="20"/>
      <c r="X208" s="20"/>
      <c r="Y208" s="20"/>
      <c r="Z208" s="20"/>
      <c r="AA208" s="20"/>
      <c r="AB208" s="20"/>
      <c r="AC208" s="20"/>
      <c r="AD208" s="20"/>
      <c r="AE208" s="20"/>
      <c r="AF208" s="20"/>
      <c r="AG208" s="20"/>
      <c r="AH208" s="20"/>
      <c r="AI208" s="20"/>
      <c r="AJ208" s="20"/>
      <c r="AK208" s="20"/>
      <c r="AL208" s="20"/>
      <c r="AM208" s="20"/>
    </row>
    <row r="209" spans="1:39" ht="15" customHeight="1" x14ac:dyDescent="0.3">
      <c r="A209" s="20"/>
      <c r="B209" s="273"/>
      <c r="C209" s="303"/>
      <c r="D209" s="304"/>
      <c r="E209" s="305"/>
      <c r="F209" s="303"/>
      <c r="G209" s="304"/>
      <c r="H209" s="305"/>
      <c r="I209" s="303"/>
      <c r="J209" s="304"/>
      <c r="K209" s="305"/>
      <c r="L209" s="303"/>
      <c r="M209" s="304"/>
      <c r="N209" s="305"/>
      <c r="O209" s="303"/>
      <c r="P209" s="304"/>
      <c r="Q209" s="305"/>
      <c r="R209" s="20"/>
      <c r="S209" s="20"/>
      <c r="T209" s="20"/>
      <c r="U209" s="20"/>
      <c r="V209" s="20"/>
      <c r="W209" s="20"/>
      <c r="X209" s="20"/>
      <c r="Y209" s="20"/>
      <c r="Z209" s="20"/>
      <c r="AA209" s="20"/>
      <c r="AB209" s="20"/>
      <c r="AC209" s="20"/>
      <c r="AD209" s="20"/>
      <c r="AE209" s="20"/>
      <c r="AF209" s="20"/>
      <c r="AG209" s="20"/>
      <c r="AH209" s="20"/>
      <c r="AI209" s="20"/>
      <c r="AJ209" s="20"/>
      <c r="AK209" s="20"/>
      <c r="AL209" s="20"/>
      <c r="AM209" s="20"/>
    </row>
    <row r="210" spans="1:39" ht="15" customHeight="1" x14ac:dyDescent="0.3">
      <c r="A210" s="20"/>
      <c r="B210" s="273"/>
      <c r="C210" s="303"/>
      <c r="D210" s="304"/>
      <c r="E210" s="305"/>
      <c r="F210" s="303"/>
      <c r="G210" s="304"/>
      <c r="H210" s="305"/>
      <c r="I210" s="303"/>
      <c r="J210" s="304"/>
      <c r="K210" s="305"/>
      <c r="L210" s="303"/>
      <c r="M210" s="304"/>
      <c r="N210" s="305"/>
      <c r="O210" s="303"/>
      <c r="P210" s="304"/>
      <c r="Q210" s="305"/>
      <c r="R210" s="20"/>
      <c r="S210" s="20"/>
      <c r="T210" s="20"/>
      <c r="U210" s="20"/>
      <c r="V210" s="20"/>
      <c r="W210" s="20"/>
      <c r="X210" s="20"/>
      <c r="Y210" s="20"/>
      <c r="Z210" s="20"/>
      <c r="AA210" s="20"/>
      <c r="AB210" s="20"/>
      <c r="AC210" s="20"/>
      <c r="AD210" s="20"/>
      <c r="AE210" s="20"/>
      <c r="AF210" s="20"/>
      <c r="AG210" s="20"/>
      <c r="AH210" s="20"/>
      <c r="AI210" s="20"/>
      <c r="AJ210" s="20"/>
      <c r="AK210" s="20"/>
      <c r="AL210" s="20"/>
      <c r="AM210" s="20"/>
    </row>
    <row r="211" spans="1:39" ht="15" customHeight="1" x14ac:dyDescent="0.3">
      <c r="A211" s="20"/>
      <c r="B211" s="273"/>
      <c r="C211" s="303"/>
      <c r="D211" s="304"/>
      <c r="E211" s="305"/>
      <c r="F211" s="303"/>
      <c r="G211" s="304"/>
      <c r="H211" s="305"/>
      <c r="I211" s="303"/>
      <c r="J211" s="304"/>
      <c r="K211" s="305"/>
      <c r="L211" s="303"/>
      <c r="M211" s="304"/>
      <c r="N211" s="305"/>
      <c r="O211" s="303"/>
      <c r="P211" s="304"/>
      <c r="Q211" s="305"/>
      <c r="R211" s="20"/>
      <c r="S211" s="20"/>
      <c r="T211" s="20"/>
      <c r="U211" s="20"/>
      <c r="V211" s="20"/>
      <c r="W211" s="20"/>
      <c r="X211" s="20"/>
      <c r="Y211" s="20"/>
      <c r="Z211" s="20"/>
      <c r="AA211" s="20"/>
      <c r="AB211" s="20"/>
      <c r="AC211" s="20"/>
      <c r="AD211" s="20"/>
      <c r="AE211" s="20"/>
      <c r="AF211" s="20"/>
      <c r="AG211" s="20"/>
      <c r="AH211" s="20"/>
      <c r="AI211" s="20"/>
      <c r="AJ211" s="20"/>
      <c r="AK211" s="20"/>
      <c r="AL211" s="20"/>
      <c r="AM211" s="20"/>
    </row>
    <row r="212" spans="1:39" ht="15" customHeight="1" x14ac:dyDescent="0.3">
      <c r="A212" s="20"/>
      <c r="B212" s="273"/>
      <c r="C212" s="306"/>
      <c r="D212" s="307"/>
      <c r="E212" s="308"/>
      <c r="F212" s="306"/>
      <c r="G212" s="307"/>
      <c r="H212" s="308"/>
      <c r="I212" s="306"/>
      <c r="J212" s="307"/>
      <c r="K212" s="308"/>
      <c r="L212" s="306"/>
      <c r="M212" s="307"/>
      <c r="N212" s="308"/>
      <c r="O212" s="306"/>
      <c r="P212" s="307"/>
      <c r="Q212" s="308"/>
      <c r="R212" s="20"/>
      <c r="S212" s="20"/>
      <c r="T212" s="20"/>
      <c r="U212" s="20"/>
      <c r="V212" s="20"/>
      <c r="W212" s="20"/>
      <c r="X212" s="20"/>
      <c r="Y212" s="20"/>
      <c r="Z212" s="20"/>
      <c r="AA212" s="20"/>
      <c r="AB212" s="20"/>
      <c r="AC212" s="20"/>
      <c r="AD212" s="20"/>
      <c r="AE212" s="20"/>
      <c r="AF212" s="20"/>
      <c r="AG212" s="20"/>
      <c r="AH212" s="20"/>
      <c r="AI212" s="20"/>
      <c r="AJ212" s="20"/>
      <c r="AK212" s="20"/>
      <c r="AL212" s="20"/>
      <c r="AM212" s="20"/>
    </row>
    <row r="213" spans="1:39" ht="15" customHeight="1" thickBot="1" x14ac:dyDescent="0.35">
      <c r="A213" s="20"/>
      <c r="B213" s="273"/>
      <c r="C213" s="91" t="s">
        <v>86</v>
      </c>
      <c r="D213" s="310"/>
      <c r="E213" s="311"/>
      <c r="F213" s="91" t="s">
        <v>86</v>
      </c>
      <c r="G213" s="310"/>
      <c r="H213" s="311"/>
      <c r="I213" s="91" t="s">
        <v>86</v>
      </c>
      <c r="J213" s="310"/>
      <c r="K213" s="311"/>
      <c r="L213" s="91" t="s">
        <v>86</v>
      </c>
      <c r="M213" s="310"/>
      <c r="N213" s="311"/>
      <c r="O213" s="91" t="s">
        <v>86</v>
      </c>
      <c r="P213" s="310"/>
      <c r="Q213" s="311"/>
      <c r="R213" s="20"/>
      <c r="S213" s="20"/>
      <c r="T213" s="20"/>
      <c r="U213" s="20"/>
      <c r="V213" s="20"/>
      <c r="W213" s="20"/>
      <c r="X213" s="20"/>
      <c r="Y213" s="20"/>
      <c r="Z213" s="20"/>
      <c r="AA213" s="20"/>
      <c r="AB213" s="20"/>
      <c r="AC213" s="20"/>
      <c r="AD213" s="20"/>
      <c r="AE213" s="20"/>
      <c r="AF213" s="20"/>
      <c r="AG213" s="20"/>
      <c r="AH213" s="20"/>
      <c r="AI213" s="20"/>
      <c r="AJ213" s="20"/>
      <c r="AK213" s="20"/>
      <c r="AL213" s="20"/>
      <c r="AM213" s="20"/>
    </row>
    <row r="214" spans="1:39" ht="15" customHeight="1" x14ac:dyDescent="0.3">
      <c r="A214" s="20"/>
      <c r="B214" s="273"/>
      <c r="C214" s="260" t="s">
        <v>62</v>
      </c>
      <c r="D214" s="261"/>
      <c r="E214" s="261"/>
      <c r="F214" s="261"/>
      <c r="G214" s="261"/>
      <c r="H214" s="261"/>
      <c r="I214" s="261"/>
      <c r="J214" s="261"/>
      <c r="K214" s="261"/>
      <c r="L214" s="261"/>
      <c r="M214" s="261"/>
      <c r="N214" s="261"/>
      <c r="O214" s="261"/>
      <c r="P214" s="261"/>
      <c r="Q214" s="262"/>
      <c r="R214" s="20"/>
      <c r="S214" s="20"/>
      <c r="T214" s="20"/>
      <c r="U214" s="20"/>
      <c r="V214" s="20"/>
      <c r="W214" s="20"/>
      <c r="X214" s="20"/>
      <c r="Y214" s="20"/>
      <c r="Z214" s="20"/>
      <c r="AA214" s="20"/>
      <c r="AB214" s="20"/>
      <c r="AC214" s="20"/>
      <c r="AD214" s="20"/>
      <c r="AE214" s="20"/>
      <c r="AF214" s="20"/>
      <c r="AG214" s="20"/>
      <c r="AH214" s="20"/>
      <c r="AI214" s="20"/>
      <c r="AJ214" s="20"/>
      <c r="AK214" s="20"/>
      <c r="AL214" s="20"/>
      <c r="AM214" s="20"/>
    </row>
    <row r="215" spans="1:39" ht="15" customHeight="1" thickBot="1" x14ac:dyDescent="0.35">
      <c r="A215" s="20"/>
      <c r="B215" s="273"/>
      <c r="C215" s="266"/>
      <c r="D215" s="267"/>
      <c r="E215" s="267"/>
      <c r="F215" s="267"/>
      <c r="G215" s="267"/>
      <c r="H215" s="267"/>
      <c r="I215" s="267"/>
      <c r="J215" s="267"/>
      <c r="K215" s="267"/>
      <c r="L215" s="267"/>
      <c r="M215" s="267"/>
      <c r="N215" s="267"/>
      <c r="O215" s="267"/>
      <c r="P215" s="267"/>
      <c r="Q215" s="268"/>
      <c r="R215" s="20"/>
      <c r="S215" s="20"/>
      <c r="T215" s="20"/>
      <c r="U215" s="20"/>
      <c r="V215" s="20"/>
      <c r="W215" s="20"/>
      <c r="X215" s="20"/>
      <c r="Y215" s="20"/>
      <c r="Z215" s="20"/>
      <c r="AA215" s="20"/>
      <c r="AB215" s="20"/>
      <c r="AC215" s="20"/>
      <c r="AD215" s="20"/>
      <c r="AE215" s="20"/>
      <c r="AF215" s="20"/>
      <c r="AG215" s="20"/>
      <c r="AH215" s="20"/>
      <c r="AI215" s="20"/>
      <c r="AJ215" s="20"/>
      <c r="AK215" s="20"/>
      <c r="AL215" s="20"/>
      <c r="AM215" s="20"/>
    </row>
    <row r="216" spans="1:39" ht="15" customHeight="1" x14ac:dyDescent="0.3">
      <c r="A216" s="20"/>
      <c r="B216" s="273"/>
      <c r="C216" s="312"/>
      <c r="D216" s="313"/>
      <c r="E216" s="314"/>
      <c r="F216" s="312"/>
      <c r="G216" s="313"/>
      <c r="H216" s="314"/>
      <c r="I216" s="312"/>
      <c r="J216" s="313"/>
      <c r="K216" s="314"/>
      <c r="L216" s="312"/>
      <c r="M216" s="313"/>
      <c r="N216" s="314"/>
      <c r="O216" s="312"/>
      <c r="P216" s="313"/>
      <c r="Q216" s="314"/>
      <c r="R216" s="20"/>
      <c r="S216" s="20"/>
      <c r="T216" s="20"/>
      <c r="U216" s="20"/>
      <c r="V216" s="20"/>
      <c r="W216" s="20"/>
      <c r="X216" s="20"/>
      <c r="Y216" s="20"/>
      <c r="Z216" s="20"/>
      <c r="AA216" s="20"/>
      <c r="AB216" s="20"/>
      <c r="AC216" s="20"/>
      <c r="AD216" s="20"/>
      <c r="AE216" s="20"/>
      <c r="AF216" s="20"/>
      <c r="AG216" s="20"/>
      <c r="AH216" s="20"/>
      <c r="AI216" s="20"/>
      <c r="AJ216" s="20"/>
      <c r="AK216" s="20"/>
      <c r="AL216" s="20"/>
      <c r="AM216" s="20"/>
    </row>
    <row r="217" spans="1:39" x14ac:dyDescent="0.3">
      <c r="A217" s="20"/>
      <c r="B217" s="273"/>
      <c r="C217" s="275"/>
      <c r="D217" s="276"/>
      <c r="E217" s="277"/>
      <c r="F217" s="275"/>
      <c r="G217" s="276"/>
      <c r="H217" s="277"/>
      <c r="I217" s="275"/>
      <c r="J217" s="276"/>
      <c r="K217" s="277"/>
      <c r="L217" s="275"/>
      <c r="M217" s="276"/>
      <c r="N217" s="277"/>
      <c r="O217" s="275"/>
      <c r="P217" s="276"/>
      <c r="Q217" s="277"/>
      <c r="R217" s="20"/>
      <c r="S217" s="20"/>
      <c r="T217" s="20"/>
      <c r="U217" s="20"/>
      <c r="V217" s="20"/>
      <c r="W217" s="20"/>
      <c r="X217" s="20"/>
      <c r="Y217" s="20"/>
      <c r="Z217" s="20"/>
      <c r="AA217" s="20"/>
      <c r="AB217" s="20"/>
      <c r="AC217" s="20"/>
      <c r="AD217" s="20"/>
      <c r="AE217" s="20"/>
      <c r="AF217" s="20"/>
      <c r="AG217" s="20"/>
      <c r="AH217" s="20"/>
      <c r="AI217" s="20"/>
      <c r="AJ217" s="20"/>
      <c r="AK217" s="20"/>
      <c r="AL217" s="20"/>
      <c r="AM217" s="20"/>
    </row>
    <row r="218" spans="1:39" ht="14.4" customHeight="1" x14ac:dyDescent="0.3">
      <c r="A218" s="20"/>
      <c r="B218" s="273"/>
      <c r="C218" s="278"/>
      <c r="D218" s="279"/>
      <c r="E218" s="280"/>
      <c r="F218" s="278"/>
      <c r="G218" s="279"/>
      <c r="H218" s="280"/>
      <c r="I218" s="278"/>
      <c r="J218" s="279"/>
      <c r="K218" s="280"/>
      <c r="L218" s="278"/>
      <c r="M218" s="279"/>
      <c r="N218" s="280"/>
      <c r="O218" s="278"/>
      <c r="P218" s="279"/>
      <c r="Q218" s="280"/>
      <c r="R218" s="20"/>
      <c r="S218" s="20"/>
      <c r="T218" s="20"/>
      <c r="U218" s="20"/>
      <c r="V218" s="20"/>
      <c r="W218" s="20"/>
      <c r="X218" s="20"/>
      <c r="Y218" s="20"/>
      <c r="Z218" s="20"/>
      <c r="AA218" s="20"/>
      <c r="AB218" s="20"/>
      <c r="AC218" s="20"/>
      <c r="AD218" s="20"/>
      <c r="AE218" s="20"/>
      <c r="AF218" s="20"/>
      <c r="AG218" s="20"/>
      <c r="AH218" s="20"/>
      <c r="AI218" s="20"/>
      <c r="AJ218" s="20"/>
      <c r="AK218" s="20"/>
      <c r="AL218" s="20"/>
      <c r="AM218" s="20"/>
    </row>
    <row r="219" spans="1:39" ht="15" thickBot="1" x14ac:dyDescent="0.35">
      <c r="A219" s="20"/>
      <c r="B219" s="274"/>
      <c r="C219" s="281"/>
      <c r="D219" s="282"/>
      <c r="E219" s="283"/>
      <c r="F219" s="281"/>
      <c r="G219" s="282"/>
      <c r="H219" s="283"/>
      <c r="I219" s="281"/>
      <c r="J219" s="282"/>
      <c r="K219" s="283"/>
      <c r="L219" s="281"/>
      <c r="M219" s="282"/>
      <c r="N219" s="283"/>
      <c r="O219" s="281"/>
      <c r="P219" s="282"/>
      <c r="Q219" s="283"/>
      <c r="R219" s="20"/>
      <c r="S219" s="20"/>
      <c r="T219" s="20"/>
      <c r="U219" s="20"/>
      <c r="V219" s="20"/>
      <c r="W219" s="20"/>
      <c r="X219" s="20"/>
      <c r="Y219" s="20"/>
      <c r="Z219" s="20"/>
      <c r="AA219" s="20"/>
      <c r="AB219" s="20"/>
      <c r="AC219" s="20"/>
      <c r="AD219" s="20"/>
      <c r="AE219" s="20"/>
      <c r="AF219" s="20"/>
      <c r="AG219" s="20"/>
      <c r="AH219" s="20"/>
      <c r="AI219" s="20"/>
      <c r="AJ219" s="20"/>
      <c r="AK219" s="20"/>
      <c r="AL219" s="20"/>
      <c r="AM219" s="20"/>
    </row>
    <row r="220" spans="1:39" ht="15" customHeight="1" x14ac:dyDescent="0.3">
      <c r="A220" s="20"/>
      <c r="B220" s="61"/>
      <c r="C220" s="66"/>
      <c r="D220" s="66"/>
      <c r="E220" s="66"/>
      <c r="F220" s="66"/>
      <c r="G220" s="66"/>
      <c r="H220" s="66"/>
      <c r="I220" s="66"/>
      <c r="J220" s="66"/>
      <c r="K220" s="66"/>
      <c r="L220" s="66"/>
      <c r="M220" s="66"/>
      <c r="N220" s="66"/>
      <c r="O220" s="20"/>
      <c r="P220" s="20"/>
      <c r="Q220" s="20"/>
      <c r="R220" s="20"/>
      <c r="S220" s="20"/>
      <c r="T220" s="20"/>
      <c r="U220" s="20"/>
      <c r="V220" s="20"/>
      <c r="W220" s="20"/>
      <c r="X220" s="20"/>
      <c r="Y220" s="20"/>
      <c r="Z220" s="20"/>
      <c r="AA220" s="20"/>
      <c r="AB220" s="20"/>
      <c r="AC220" s="20"/>
      <c r="AD220" s="20"/>
      <c r="AE220" s="20"/>
      <c r="AF220" s="20"/>
      <c r="AG220" s="20"/>
      <c r="AH220" s="20"/>
      <c r="AI220" s="20"/>
      <c r="AJ220" s="20"/>
      <c r="AK220" s="20"/>
      <c r="AL220" s="20"/>
      <c r="AM220" s="20"/>
    </row>
    <row r="221" spans="1:39" ht="15" customHeight="1" thickBot="1" x14ac:dyDescent="0.35">
      <c r="A221" s="20"/>
      <c r="B221" s="61"/>
      <c r="C221" s="63"/>
      <c r="D221" s="63"/>
      <c r="E221" s="63"/>
      <c r="F221" s="63"/>
      <c r="G221" s="63"/>
      <c r="H221" s="63"/>
      <c r="I221" s="63"/>
      <c r="J221" s="63"/>
      <c r="K221" s="63"/>
      <c r="L221" s="63"/>
      <c r="M221" s="63"/>
      <c r="N221" s="63"/>
      <c r="O221" s="20"/>
      <c r="P221" s="20"/>
      <c r="Q221" s="20"/>
      <c r="R221" s="20"/>
      <c r="S221" s="20"/>
      <c r="T221" s="20"/>
      <c r="U221" s="20"/>
      <c r="V221" s="20"/>
      <c r="W221" s="20"/>
      <c r="X221" s="20"/>
      <c r="Y221" s="20"/>
      <c r="Z221" s="20"/>
      <c r="AA221" s="20"/>
      <c r="AB221" s="20"/>
      <c r="AC221" s="20"/>
      <c r="AD221" s="20"/>
      <c r="AE221" s="20"/>
      <c r="AF221" s="20"/>
      <c r="AG221" s="20"/>
      <c r="AH221" s="20"/>
      <c r="AI221" s="20"/>
      <c r="AJ221" s="20"/>
      <c r="AK221" s="20"/>
      <c r="AL221" s="20"/>
      <c r="AM221" s="20"/>
    </row>
    <row r="222" spans="1:39" ht="15" customHeight="1" x14ac:dyDescent="0.3">
      <c r="A222" s="20"/>
      <c r="B222" s="257"/>
      <c r="C222" s="260" t="s">
        <v>47</v>
      </c>
      <c r="D222" s="261"/>
      <c r="E222" s="262"/>
      <c r="F222" s="261" t="s">
        <v>48</v>
      </c>
      <c r="G222" s="261"/>
      <c r="H222" s="262"/>
      <c r="I222" s="260" t="s">
        <v>49</v>
      </c>
      <c r="J222" s="261"/>
      <c r="K222" s="262"/>
      <c r="L222" s="261" t="s">
        <v>50</v>
      </c>
      <c r="M222" s="261"/>
      <c r="N222" s="262"/>
      <c r="O222" s="261" t="s">
        <v>73</v>
      </c>
      <c r="P222" s="261"/>
      <c r="Q222" s="262"/>
      <c r="R222" s="20"/>
      <c r="S222" s="20"/>
      <c r="T222" s="20"/>
      <c r="U222" s="20"/>
      <c r="V222" s="20"/>
      <c r="W222" s="20"/>
      <c r="X222" s="20"/>
      <c r="Y222" s="20"/>
      <c r="Z222" s="20"/>
      <c r="AA222" s="20"/>
      <c r="AB222" s="20"/>
      <c r="AC222" s="20"/>
      <c r="AD222" s="20"/>
      <c r="AE222" s="20"/>
      <c r="AF222" s="20"/>
      <c r="AG222" s="20"/>
      <c r="AH222" s="20"/>
      <c r="AI222" s="20"/>
      <c r="AJ222" s="20"/>
      <c r="AK222" s="20"/>
      <c r="AL222" s="20"/>
      <c r="AM222" s="20"/>
    </row>
    <row r="223" spans="1:39" ht="15" customHeight="1" x14ac:dyDescent="0.3">
      <c r="A223" s="20"/>
      <c r="B223" s="258"/>
      <c r="C223" s="263"/>
      <c r="D223" s="264"/>
      <c r="E223" s="265"/>
      <c r="F223" s="264"/>
      <c r="G223" s="264"/>
      <c r="H223" s="265"/>
      <c r="I223" s="263"/>
      <c r="J223" s="264"/>
      <c r="K223" s="265"/>
      <c r="L223" s="264"/>
      <c r="M223" s="264"/>
      <c r="N223" s="265"/>
      <c r="O223" s="264"/>
      <c r="P223" s="264"/>
      <c r="Q223" s="265"/>
      <c r="R223" s="20"/>
      <c r="S223" s="20"/>
      <c r="T223" s="20"/>
      <c r="U223" s="20"/>
      <c r="V223" s="20"/>
      <c r="W223" s="20"/>
      <c r="X223" s="20"/>
      <c r="Y223" s="20"/>
      <c r="Z223" s="20"/>
      <c r="AA223" s="20"/>
      <c r="AB223" s="20"/>
      <c r="AC223" s="20"/>
      <c r="AD223" s="20"/>
      <c r="AE223" s="20"/>
      <c r="AF223" s="20"/>
      <c r="AG223" s="20"/>
      <c r="AH223" s="20"/>
      <c r="AI223" s="20"/>
      <c r="AJ223" s="20"/>
      <c r="AK223" s="20"/>
      <c r="AL223" s="20"/>
      <c r="AM223" s="20"/>
    </row>
    <row r="224" spans="1:39" ht="15" customHeight="1" thickBot="1" x14ac:dyDescent="0.35">
      <c r="A224" s="20"/>
      <c r="B224" s="259"/>
      <c r="C224" s="266"/>
      <c r="D224" s="267"/>
      <c r="E224" s="268"/>
      <c r="F224" s="267"/>
      <c r="G224" s="267"/>
      <c r="H224" s="268"/>
      <c r="I224" s="266"/>
      <c r="J224" s="267"/>
      <c r="K224" s="268"/>
      <c r="L224" s="267"/>
      <c r="M224" s="267"/>
      <c r="N224" s="268"/>
      <c r="O224" s="267"/>
      <c r="P224" s="267"/>
      <c r="Q224" s="268"/>
      <c r="R224" s="20"/>
      <c r="S224" s="20"/>
      <c r="T224" s="20"/>
      <c r="U224" s="20"/>
      <c r="V224" s="20"/>
      <c r="W224" s="20"/>
      <c r="X224" s="20"/>
      <c r="Y224" s="20"/>
      <c r="Z224" s="20"/>
      <c r="AA224" s="20"/>
      <c r="AB224" s="20"/>
      <c r="AC224" s="20"/>
      <c r="AD224" s="20"/>
      <c r="AE224" s="20"/>
      <c r="AF224" s="20"/>
      <c r="AG224" s="20"/>
      <c r="AH224" s="20"/>
      <c r="AI224" s="20"/>
      <c r="AJ224" s="20"/>
      <c r="AK224" s="20"/>
      <c r="AL224" s="20"/>
      <c r="AM224" s="20"/>
    </row>
    <row r="225" spans="1:39" ht="15" customHeight="1" x14ac:dyDescent="0.3">
      <c r="A225" s="20"/>
      <c r="B225" s="272" t="s">
        <v>192</v>
      </c>
      <c r="C225" s="271" t="s">
        <v>80</v>
      </c>
      <c r="D225" s="269"/>
      <c r="E225" s="270"/>
      <c r="F225" s="271" t="s">
        <v>80</v>
      </c>
      <c r="G225" s="269"/>
      <c r="H225" s="270"/>
      <c r="I225" s="271" t="s">
        <v>80</v>
      </c>
      <c r="J225" s="269"/>
      <c r="K225" s="270"/>
      <c r="L225" s="271" t="s">
        <v>80</v>
      </c>
      <c r="M225" s="269"/>
      <c r="N225" s="270"/>
      <c r="O225" s="271" t="s">
        <v>80</v>
      </c>
      <c r="P225" s="269"/>
      <c r="Q225" s="270"/>
      <c r="R225" s="20"/>
      <c r="S225" s="20"/>
      <c r="T225" s="20"/>
      <c r="U225" s="20"/>
      <c r="V225" s="20"/>
      <c r="W225" s="20"/>
      <c r="X225" s="20"/>
      <c r="Y225" s="20"/>
      <c r="Z225" s="20"/>
      <c r="AA225" s="20"/>
      <c r="AB225" s="20"/>
      <c r="AC225" s="20"/>
      <c r="AD225" s="20"/>
      <c r="AE225" s="20"/>
      <c r="AF225" s="20"/>
      <c r="AG225" s="20"/>
      <c r="AH225" s="20"/>
      <c r="AI225" s="20"/>
      <c r="AJ225" s="20"/>
      <c r="AK225" s="20"/>
      <c r="AL225" s="20"/>
      <c r="AM225" s="20"/>
    </row>
    <row r="226" spans="1:39" ht="15" customHeight="1" x14ac:dyDescent="0.3">
      <c r="A226" s="20"/>
      <c r="B226" s="273"/>
      <c r="C226" s="300"/>
      <c r="D226" s="298"/>
      <c r="E226" s="299"/>
      <c r="F226" s="300"/>
      <c r="G226" s="298"/>
      <c r="H226" s="299"/>
      <c r="I226" s="300"/>
      <c r="J226" s="298"/>
      <c r="K226" s="299"/>
      <c r="L226" s="300"/>
      <c r="M226" s="298"/>
      <c r="N226" s="299"/>
      <c r="O226" s="300"/>
      <c r="P226" s="298"/>
      <c r="Q226" s="299"/>
      <c r="R226" s="20"/>
      <c r="S226" s="20"/>
      <c r="T226" s="20"/>
      <c r="U226" s="20"/>
      <c r="V226" s="20"/>
      <c r="W226" s="20"/>
      <c r="X226" s="20"/>
      <c r="Y226" s="20"/>
      <c r="Z226" s="20"/>
      <c r="AA226" s="20"/>
      <c r="AB226" s="20"/>
      <c r="AC226" s="20"/>
      <c r="AD226" s="20"/>
      <c r="AE226" s="20"/>
      <c r="AF226" s="20"/>
      <c r="AG226" s="20"/>
      <c r="AH226" s="20"/>
      <c r="AI226" s="20"/>
      <c r="AJ226" s="20"/>
      <c r="AK226" s="20"/>
      <c r="AL226" s="20"/>
      <c r="AM226" s="20"/>
    </row>
    <row r="227" spans="1:39" ht="15" customHeight="1" x14ac:dyDescent="0.3">
      <c r="A227" s="20"/>
      <c r="B227" s="273"/>
      <c r="C227" s="284"/>
      <c r="D227" s="301"/>
      <c r="E227" s="302"/>
      <c r="F227" s="284"/>
      <c r="G227" s="301"/>
      <c r="H227" s="302"/>
      <c r="I227" s="284"/>
      <c r="J227" s="301"/>
      <c r="K227" s="302"/>
      <c r="L227" s="284"/>
      <c r="M227" s="285"/>
      <c r="N227" s="286"/>
      <c r="O227" s="284"/>
      <c r="P227" s="285"/>
      <c r="Q227" s="286"/>
      <c r="R227" s="20"/>
      <c r="S227" s="20"/>
      <c r="T227" s="20"/>
      <c r="U227" s="20"/>
      <c r="V227" s="20"/>
      <c r="W227" s="20"/>
      <c r="X227" s="20"/>
      <c r="Y227" s="20"/>
      <c r="Z227" s="20"/>
      <c r="AA227" s="20"/>
      <c r="AB227" s="20"/>
      <c r="AC227" s="20"/>
      <c r="AD227" s="20"/>
      <c r="AE227" s="20"/>
      <c r="AF227" s="20"/>
      <c r="AG227" s="20"/>
      <c r="AH227" s="20"/>
      <c r="AI227" s="20"/>
      <c r="AJ227" s="20"/>
      <c r="AK227" s="20"/>
      <c r="AL227" s="20"/>
      <c r="AM227" s="20"/>
    </row>
    <row r="228" spans="1:39" ht="15" customHeight="1" x14ac:dyDescent="0.3">
      <c r="A228" s="20"/>
      <c r="B228" s="273"/>
      <c r="C228" s="303"/>
      <c r="D228" s="304"/>
      <c r="E228" s="305"/>
      <c r="F228" s="303"/>
      <c r="G228" s="304"/>
      <c r="H228" s="305"/>
      <c r="I228" s="303"/>
      <c r="J228" s="304"/>
      <c r="K228" s="305"/>
      <c r="L228" s="287"/>
      <c r="M228" s="288"/>
      <c r="N228" s="289"/>
      <c r="O228" s="287"/>
      <c r="P228" s="288"/>
      <c r="Q228" s="289"/>
      <c r="R228" s="20"/>
      <c r="S228" s="20"/>
      <c r="T228" s="20"/>
      <c r="U228" s="20"/>
      <c r="V228" s="20"/>
      <c r="W228" s="20"/>
      <c r="X228" s="20"/>
      <c r="Y228" s="20"/>
      <c r="Z228" s="20"/>
      <c r="AA228" s="20"/>
      <c r="AB228" s="20"/>
      <c r="AC228" s="20"/>
      <c r="AD228" s="20"/>
      <c r="AE228" s="20"/>
      <c r="AF228" s="20"/>
      <c r="AG228" s="20"/>
      <c r="AH228" s="20"/>
      <c r="AI228" s="20"/>
      <c r="AJ228" s="20"/>
      <c r="AK228" s="20"/>
      <c r="AL228" s="20"/>
      <c r="AM228" s="20"/>
    </row>
    <row r="229" spans="1:39" ht="15" customHeight="1" x14ac:dyDescent="0.3">
      <c r="A229" s="20"/>
      <c r="B229" s="273"/>
      <c r="C229" s="303"/>
      <c r="D229" s="304"/>
      <c r="E229" s="305"/>
      <c r="F229" s="303"/>
      <c r="G229" s="304"/>
      <c r="H229" s="305"/>
      <c r="I229" s="303"/>
      <c r="J229" s="304"/>
      <c r="K229" s="305"/>
      <c r="L229" s="287"/>
      <c r="M229" s="288"/>
      <c r="N229" s="289"/>
      <c r="O229" s="287"/>
      <c r="P229" s="288"/>
      <c r="Q229" s="289"/>
      <c r="R229" s="20"/>
      <c r="S229" s="20"/>
      <c r="T229" s="20"/>
      <c r="U229" s="20"/>
      <c r="V229" s="20"/>
      <c r="W229" s="20"/>
      <c r="X229" s="20"/>
      <c r="Y229" s="20"/>
      <c r="Z229" s="20"/>
      <c r="AA229" s="20"/>
      <c r="AB229" s="20"/>
      <c r="AC229" s="20"/>
      <c r="AD229" s="20"/>
      <c r="AE229" s="20"/>
      <c r="AF229" s="20"/>
      <c r="AG229" s="20"/>
      <c r="AH229" s="20"/>
      <c r="AI229" s="20"/>
      <c r="AJ229" s="20"/>
      <c r="AK229" s="20"/>
      <c r="AL229" s="20"/>
      <c r="AM229" s="20"/>
    </row>
    <row r="230" spans="1:39" ht="15" customHeight="1" x14ac:dyDescent="0.3">
      <c r="A230" s="20"/>
      <c r="B230" s="273"/>
      <c r="C230" s="303"/>
      <c r="D230" s="304"/>
      <c r="E230" s="305"/>
      <c r="F230" s="303"/>
      <c r="G230" s="304"/>
      <c r="H230" s="305"/>
      <c r="I230" s="303"/>
      <c r="J230" s="304"/>
      <c r="K230" s="305"/>
      <c r="L230" s="287"/>
      <c r="M230" s="288"/>
      <c r="N230" s="289"/>
      <c r="O230" s="287"/>
      <c r="P230" s="288"/>
      <c r="Q230" s="289"/>
      <c r="R230" s="20"/>
      <c r="S230" s="20"/>
      <c r="T230" s="20"/>
      <c r="U230" s="20"/>
      <c r="V230" s="20"/>
      <c r="W230" s="20"/>
      <c r="X230" s="20"/>
      <c r="Y230" s="20"/>
      <c r="Z230" s="20"/>
      <c r="AA230" s="20"/>
      <c r="AB230" s="20"/>
      <c r="AC230" s="20"/>
      <c r="AD230" s="20"/>
      <c r="AE230" s="20"/>
      <c r="AF230" s="20"/>
      <c r="AG230" s="20"/>
      <c r="AH230" s="20"/>
      <c r="AI230" s="20"/>
      <c r="AJ230" s="20"/>
      <c r="AK230" s="20"/>
      <c r="AL230" s="20"/>
      <c r="AM230" s="20"/>
    </row>
    <row r="231" spans="1:39" ht="15" customHeight="1" x14ac:dyDescent="0.3">
      <c r="A231" s="20"/>
      <c r="B231" s="273"/>
      <c r="C231" s="306"/>
      <c r="D231" s="307"/>
      <c r="E231" s="308"/>
      <c r="F231" s="306"/>
      <c r="G231" s="307"/>
      <c r="H231" s="308"/>
      <c r="I231" s="306"/>
      <c r="J231" s="307"/>
      <c r="K231" s="308"/>
      <c r="L231" s="290"/>
      <c r="M231" s="291"/>
      <c r="N231" s="292"/>
      <c r="O231" s="290"/>
      <c r="P231" s="291"/>
      <c r="Q231" s="292"/>
      <c r="R231" s="20"/>
      <c r="S231" s="20"/>
      <c r="T231" s="20"/>
      <c r="U231" s="20"/>
      <c r="V231" s="20"/>
      <c r="W231" s="20"/>
      <c r="X231" s="20"/>
      <c r="Y231" s="20"/>
      <c r="Z231" s="20"/>
      <c r="AA231" s="20"/>
      <c r="AB231" s="20"/>
      <c r="AC231" s="20"/>
      <c r="AD231" s="20"/>
      <c r="AE231" s="20"/>
      <c r="AF231" s="20"/>
      <c r="AG231" s="20"/>
      <c r="AH231" s="20"/>
      <c r="AI231" s="20"/>
      <c r="AJ231" s="20"/>
      <c r="AK231" s="20"/>
      <c r="AL231" s="20"/>
      <c r="AM231" s="20"/>
    </row>
    <row r="232" spans="1:39" ht="15" customHeight="1" x14ac:dyDescent="0.3">
      <c r="A232" s="20"/>
      <c r="B232" s="273"/>
      <c r="C232" s="90" t="s">
        <v>86</v>
      </c>
      <c r="D232" s="293"/>
      <c r="E232" s="294"/>
      <c r="F232" s="90" t="s">
        <v>86</v>
      </c>
      <c r="G232" s="293"/>
      <c r="H232" s="294"/>
      <c r="I232" s="90" t="s">
        <v>86</v>
      </c>
      <c r="J232" s="293"/>
      <c r="K232" s="294"/>
      <c r="L232" s="90" t="s">
        <v>86</v>
      </c>
      <c r="M232" s="293"/>
      <c r="N232" s="294"/>
      <c r="O232" s="90" t="s">
        <v>86</v>
      </c>
      <c r="P232" s="293"/>
      <c r="Q232" s="294"/>
      <c r="R232" s="20"/>
      <c r="S232" s="20"/>
      <c r="T232" s="20"/>
      <c r="U232" s="20"/>
      <c r="V232" s="20"/>
      <c r="W232" s="20"/>
      <c r="X232" s="20"/>
      <c r="Y232" s="20"/>
      <c r="Z232" s="20"/>
      <c r="AA232" s="20"/>
      <c r="AB232" s="20"/>
      <c r="AC232" s="20"/>
      <c r="AD232" s="20"/>
      <c r="AE232" s="20"/>
      <c r="AF232" s="20"/>
      <c r="AG232" s="20"/>
      <c r="AH232" s="20"/>
      <c r="AI232" s="20"/>
      <c r="AJ232" s="20"/>
      <c r="AK232" s="20"/>
      <c r="AL232" s="20"/>
      <c r="AM232" s="20"/>
    </row>
    <row r="233" spans="1:39" ht="15" customHeight="1" x14ac:dyDescent="0.3">
      <c r="A233" s="20"/>
      <c r="B233" s="273"/>
      <c r="C233" s="297" t="s">
        <v>81</v>
      </c>
      <c r="D233" s="295"/>
      <c r="E233" s="296"/>
      <c r="F233" s="297" t="s">
        <v>81</v>
      </c>
      <c r="G233" s="295"/>
      <c r="H233" s="296"/>
      <c r="I233" s="297" t="s">
        <v>81</v>
      </c>
      <c r="J233" s="295"/>
      <c r="K233" s="296"/>
      <c r="L233" s="297" t="s">
        <v>81</v>
      </c>
      <c r="M233" s="295"/>
      <c r="N233" s="296"/>
      <c r="O233" s="297" t="s">
        <v>81</v>
      </c>
      <c r="P233" s="295"/>
      <c r="Q233" s="296"/>
      <c r="R233" s="20"/>
      <c r="S233" s="20"/>
      <c r="T233" s="20"/>
      <c r="U233" s="20"/>
      <c r="V233" s="20"/>
      <c r="W233" s="20"/>
      <c r="X233" s="20"/>
      <c r="Y233" s="20"/>
      <c r="Z233" s="20"/>
      <c r="AA233" s="20"/>
      <c r="AB233" s="20"/>
      <c r="AC233" s="20"/>
      <c r="AD233" s="20"/>
      <c r="AE233" s="20"/>
      <c r="AF233" s="20"/>
      <c r="AG233" s="20"/>
      <c r="AH233" s="20"/>
      <c r="AI233" s="20"/>
      <c r="AJ233" s="20"/>
      <c r="AK233" s="20"/>
      <c r="AL233" s="20"/>
      <c r="AM233" s="20"/>
    </row>
    <row r="234" spans="1:39" ht="15" customHeight="1" x14ac:dyDescent="0.3">
      <c r="A234" s="20"/>
      <c r="B234" s="273"/>
      <c r="C234" s="300"/>
      <c r="D234" s="298"/>
      <c r="E234" s="299"/>
      <c r="F234" s="300"/>
      <c r="G234" s="298"/>
      <c r="H234" s="299"/>
      <c r="I234" s="300"/>
      <c r="J234" s="298"/>
      <c r="K234" s="299"/>
      <c r="L234" s="300"/>
      <c r="M234" s="298"/>
      <c r="N234" s="299"/>
      <c r="O234" s="300"/>
      <c r="P234" s="298"/>
      <c r="Q234" s="299"/>
      <c r="R234" s="20"/>
      <c r="S234" s="20"/>
      <c r="T234" s="20"/>
      <c r="U234" s="20"/>
      <c r="V234" s="20"/>
      <c r="W234" s="20"/>
      <c r="X234" s="20"/>
      <c r="Y234" s="20"/>
      <c r="Z234" s="20"/>
      <c r="AA234" s="20"/>
      <c r="AB234" s="20"/>
      <c r="AC234" s="20"/>
      <c r="AD234" s="20"/>
      <c r="AE234" s="20"/>
      <c r="AF234" s="20"/>
      <c r="AG234" s="20"/>
      <c r="AH234" s="20"/>
      <c r="AI234" s="20"/>
      <c r="AJ234" s="20"/>
      <c r="AK234" s="20"/>
      <c r="AL234" s="20"/>
      <c r="AM234" s="20"/>
    </row>
    <row r="235" spans="1:39" ht="15" customHeight="1" x14ac:dyDescent="0.3">
      <c r="A235" s="20"/>
      <c r="B235" s="273"/>
      <c r="C235" s="284"/>
      <c r="D235" s="301"/>
      <c r="E235" s="302"/>
      <c r="F235" s="284"/>
      <c r="G235" s="301"/>
      <c r="H235" s="302"/>
      <c r="I235" s="284"/>
      <c r="J235" s="285"/>
      <c r="K235" s="286"/>
      <c r="L235" s="284"/>
      <c r="M235" s="285"/>
      <c r="N235" s="286"/>
      <c r="O235" s="284"/>
      <c r="P235" s="285"/>
      <c r="Q235" s="286"/>
      <c r="R235" s="20"/>
      <c r="S235" s="20"/>
      <c r="T235" s="20"/>
      <c r="U235" s="20"/>
      <c r="V235" s="20"/>
      <c r="W235" s="20"/>
      <c r="X235" s="20"/>
      <c r="Y235" s="20"/>
      <c r="Z235" s="20"/>
      <c r="AA235" s="20"/>
      <c r="AB235" s="20"/>
      <c r="AC235" s="20"/>
      <c r="AD235" s="20"/>
      <c r="AE235" s="20"/>
      <c r="AF235" s="20"/>
      <c r="AG235" s="20"/>
      <c r="AH235" s="20"/>
      <c r="AI235" s="20"/>
      <c r="AJ235" s="20"/>
      <c r="AK235" s="20"/>
      <c r="AL235" s="20"/>
      <c r="AM235" s="20"/>
    </row>
    <row r="236" spans="1:39" ht="15" customHeight="1" x14ac:dyDescent="0.3">
      <c r="A236" s="20"/>
      <c r="B236" s="273"/>
      <c r="C236" s="303"/>
      <c r="D236" s="304"/>
      <c r="E236" s="305"/>
      <c r="F236" s="303"/>
      <c r="G236" s="304"/>
      <c r="H236" s="305"/>
      <c r="I236" s="287"/>
      <c r="J236" s="288"/>
      <c r="K236" s="289"/>
      <c r="L236" s="287"/>
      <c r="M236" s="288"/>
      <c r="N236" s="289"/>
      <c r="O236" s="287"/>
      <c r="P236" s="288"/>
      <c r="Q236" s="289"/>
      <c r="R236" s="20"/>
      <c r="S236" s="20"/>
      <c r="T236" s="20"/>
      <c r="U236" s="20"/>
      <c r="V236" s="20"/>
      <c r="W236" s="20"/>
      <c r="X236" s="20"/>
      <c r="Y236" s="20"/>
      <c r="Z236" s="20"/>
      <c r="AA236" s="20"/>
      <c r="AB236" s="20"/>
      <c r="AC236" s="20"/>
      <c r="AD236" s="20"/>
      <c r="AE236" s="20"/>
      <c r="AF236" s="20"/>
      <c r="AG236" s="20"/>
      <c r="AH236" s="20"/>
      <c r="AI236" s="20"/>
      <c r="AJ236" s="20"/>
      <c r="AK236" s="20"/>
      <c r="AL236" s="20"/>
      <c r="AM236" s="20"/>
    </row>
    <row r="237" spans="1:39" ht="15" customHeight="1" x14ac:dyDescent="0.3">
      <c r="A237" s="20"/>
      <c r="B237" s="273"/>
      <c r="C237" s="303"/>
      <c r="D237" s="304"/>
      <c r="E237" s="305"/>
      <c r="F237" s="303"/>
      <c r="G237" s="304"/>
      <c r="H237" s="305"/>
      <c r="I237" s="287"/>
      <c r="J237" s="288"/>
      <c r="K237" s="289"/>
      <c r="L237" s="287"/>
      <c r="M237" s="288"/>
      <c r="N237" s="289"/>
      <c r="O237" s="287"/>
      <c r="P237" s="288"/>
      <c r="Q237" s="289"/>
      <c r="R237" s="20"/>
      <c r="S237" s="20"/>
      <c r="T237" s="20"/>
      <c r="U237" s="20"/>
      <c r="V237" s="20"/>
      <c r="W237" s="20"/>
      <c r="X237" s="20"/>
      <c r="Y237" s="20"/>
      <c r="Z237" s="20"/>
      <c r="AA237" s="20"/>
      <c r="AB237" s="20"/>
      <c r="AC237" s="20"/>
      <c r="AD237" s="20"/>
      <c r="AE237" s="20"/>
      <c r="AF237" s="20"/>
      <c r="AG237" s="20"/>
      <c r="AH237" s="20"/>
      <c r="AI237" s="20"/>
      <c r="AJ237" s="20"/>
      <c r="AK237" s="20"/>
      <c r="AL237" s="20"/>
      <c r="AM237" s="20"/>
    </row>
    <row r="238" spans="1:39" ht="15" customHeight="1" x14ac:dyDescent="0.3">
      <c r="A238" s="20"/>
      <c r="B238" s="273"/>
      <c r="C238" s="303"/>
      <c r="D238" s="304"/>
      <c r="E238" s="305"/>
      <c r="F238" s="303"/>
      <c r="G238" s="304"/>
      <c r="H238" s="305"/>
      <c r="I238" s="287"/>
      <c r="J238" s="288"/>
      <c r="K238" s="289"/>
      <c r="L238" s="287"/>
      <c r="M238" s="288"/>
      <c r="N238" s="289"/>
      <c r="O238" s="287"/>
      <c r="P238" s="288"/>
      <c r="Q238" s="289"/>
      <c r="R238" s="20"/>
      <c r="S238" s="20"/>
      <c r="T238" s="20"/>
      <c r="U238" s="20"/>
      <c r="V238" s="20"/>
      <c r="W238" s="20"/>
      <c r="X238" s="20"/>
      <c r="Y238" s="20"/>
      <c r="Z238" s="20"/>
      <c r="AA238" s="20"/>
      <c r="AB238" s="20"/>
      <c r="AC238" s="20"/>
      <c r="AD238" s="20"/>
      <c r="AE238" s="20"/>
      <c r="AF238" s="20"/>
      <c r="AG238" s="20"/>
      <c r="AH238" s="20"/>
      <c r="AI238" s="20"/>
      <c r="AJ238" s="20"/>
      <c r="AK238" s="20"/>
      <c r="AL238" s="20"/>
      <c r="AM238" s="20"/>
    </row>
    <row r="239" spans="1:39" ht="15" customHeight="1" x14ac:dyDescent="0.3">
      <c r="A239" s="20"/>
      <c r="B239" s="273"/>
      <c r="C239" s="306"/>
      <c r="D239" s="307"/>
      <c r="E239" s="308"/>
      <c r="F239" s="306"/>
      <c r="G239" s="307"/>
      <c r="H239" s="308"/>
      <c r="I239" s="290"/>
      <c r="J239" s="291"/>
      <c r="K239" s="292"/>
      <c r="L239" s="290"/>
      <c r="M239" s="291"/>
      <c r="N239" s="292"/>
      <c r="O239" s="290"/>
      <c r="P239" s="291"/>
      <c r="Q239" s="292"/>
      <c r="R239" s="20"/>
      <c r="S239" s="20"/>
      <c r="T239" s="20"/>
      <c r="U239" s="20"/>
      <c r="V239" s="20"/>
      <c r="W239" s="20"/>
      <c r="X239" s="20"/>
      <c r="Y239" s="20"/>
      <c r="Z239" s="20"/>
      <c r="AA239" s="20"/>
      <c r="AB239" s="20"/>
      <c r="AC239" s="20"/>
      <c r="AD239" s="20"/>
      <c r="AE239" s="20"/>
      <c r="AF239" s="20"/>
      <c r="AG239" s="20"/>
      <c r="AH239" s="20"/>
      <c r="AI239" s="20"/>
      <c r="AJ239" s="20"/>
      <c r="AK239" s="20"/>
      <c r="AL239" s="20"/>
      <c r="AM239" s="20"/>
    </row>
    <row r="240" spans="1:39" ht="15" customHeight="1" x14ac:dyDescent="0.3">
      <c r="A240" s="20"/>
      <c r="B240" s="273"/>
      <c r="C240" s="90" t="s">
        <v>86</v>
      </c>
      <c r="D240" s="293"/>
      <c r="E240" s="294"/>
      <c r="F240" s="90" t="s">
        <v>86</v>
      </c>
      <c r="G240" s="293"/>
      <c r="H240" s="294"/>
      <c r="I240" s="90" t="s">
        <v>86</v>
      </c>
      <c r="J240" s="293"/>
      <c r="K240" s="294"/>
      <c r="L240" s="90" t="s">
        <v>86</v>
      </c>
      <c r="M240" s="293"/>
      <c r="N240" s="294"/>
      <c r="O240" s="90" t="s">
        <v>86</v>
      </c>
      <c r="P240" s="293"/>
      <c r="Q240" s="294"/>
      <c r="R240" s="20"/>
      <c r="S240" s="20"/>
      <c r="T240" s="20"/>
      <c r="U240" s="20"/>
      <c r="V240" s="20"/>
      <c r="W240" s="20"/>
      <c r="X240" s="20"/>
      <c r="Y240" s="20"/>
      <c r="Z240" s="20"/>
      <c r="AA240" s="20"/>
      <c r="AB240" s="20"/>
      <c r="AC240" s="20"/>
      <c r="AD240" s="20"/>
      <c r="AE240" s="20"/>
      <c r="AF240" s="20"/>
      <c r="AG240" s="20"/>
      <c r="AH240" s="20"/>
      <c r="AI240" s="20"/>
      <c r="AJ240" s="20"/>
      <c r="AK240" s="20"/>
      <c r="AL240" s="20"/>
      <c r="AM240" s="20"/>
    </row>
    <row r="241" spans="1:39" ht="15" customHeight="1" x14ac:dyDescent="0.3">
      <c r="A241" s="20"/>
      <c r="B241" s="273"/>
      <c r="C241" s="297" t="s">
        <v>82</v>
      </c>
      <c r="D241" s="295"/>
      <c r="E241" s="296"/>
      <c r="F241" s="297" t="s">
        <v>82</v>
      </c>
      <c r="G241" s="295"/>
      <c r="H241" s="296"/>
      <c r="I241" s="297" t="s">
        <v>82</v>
      </c>
      <c r="J241" s="295"/>
      <c r="K241" s="296"/>
      <c r="L241" s="297" t="s">
        <v>82</v>
      </c>
      <c r="M241" s="295"/>
      <c r="N241" s="296"/>
      <c r="O241" s="297" t="s">
        <v>82</v>
      </c>
      <c r="P241" s="295"/>
      <c r="Q241" s="296"/>
      <c r="R241" s="20"/>
      <c r="S241" s="20"/>
      <c r="T241" s="20"/>
      <c r="U241" s="20"/>
      <c r="V241" s="20"/>
      <c r="W241" s="20"/>
      <c r="X241" s="20"/>
      <c r="Y241" s="20"/>
      <c r="Z241" s="20"/>
      <c r="AA241" s="20"/>
      <c r="AB241" s="20"/>
      <c r="AC241" s="20"/>
      <c r="AD241" s="20"/>
      <c r="AE241" s="20"/>
      <c r="AF241" s="20"/>
      <c r="AG241" s="20"/>
      <c r="AH241" s="20"/>
      <c r="AI241" s="20"/>
      <c r="AJ241" s="20"/>
      <c r="AK241" s="20"/>
      <c r="AL241" s="20"/>
      <c r="AM241" s="20"/>
    </row>
    <row r="242" spans="1:39" ht="15" customHeight="1" x14ac:dyDescent="0.3">
      <c r="A242" s="20"/>
      <c r="B242" s="273"/>
      <c r="C242" s="300"/>
      <c r="D242" s="298"/>
      <c r="E242" s="299"/>
      <c r="F242" s="300"/>
      <c r="G242" s="298"/>
      <c r="H242" s="299"/>
      <c r="I242" s="300"/>
      <c r="J242" s="298"/>
      <c r="K242" s="299"/>
      <c r="L242" s="300"/>
      <c r="M242" s="298"/>
      <c r="N242" s="299"/>
      <c r="O242" s="300"/>
      <c r="P242" s="298"/>
      <c r="Q242" s="299"/>
      <c r="R242" s="20"/>
      <c r="S242" s="20"/>
      <c r="T242" s="20"/>
      <c r="U242" s="20"/>
      <c r="V242" s="20"/>
      <c r="W242" s="20"/>
      <c r="X242" s="20"/>
      <c r="Y242" s="20"/>
      <c r="Z242" s="20"/>
      <c r="AA242" s="20"/>
      <c r="AB242" s="20"/>
      <c r="AC242" s="20"/>
      <c r="AD242" s="20"/>
      <c r="AE242" s="20"/>
      <c r="AF242" s="20"/>
      <c r="AG242" s="20"/>
      <c r="AH242" s="20"/>
      <c r="AI242" s="20"/>
      <c r="AJ242" s="20"/>
      <c r="AK242" s="20"/>
      <c r="AL242" s="20"/>
      <c r="AM242" s="20"/>
    </row>
    <row r="243" spans="1:39" ht="15" customHeight="1" x14ac:dyDescent="0.3">
      <c r="A243" s="20"/>
      <c r="B243" s="273"/>
      <c r="C243" s="284"/>
      <c r="D243" s="301"/>
      <c r="E243" s="302"/>
      <c r="F243" s="284"/>
      <c r="G243" s="301"/>
      <c r="H243" s="302"/>
      <c r="I243" s="284"/>
      <c r="J243" s="301"/>
      <c r="K243" s="302"/>
      <c r="L243" s="284"/>
      <c r="M243" s="301"/>
      <c r="N243" s="302"/>
      <c r="O243" s="284"/>
      <c r="P243" s="301"/>
      <c r="Q243" s="302"/>
      <c r="R243" s="20"/>
      <c r="S243" s="20"/>
      <c r="T243" s="20"/>
      <c r="U243" s="20"/>
      <c r="V243" s="20"/>
      <c r="W243" s="20"/>
      <c r="X243" s="20"/>
      <c r="Y243" s="20"/>
      <c r="Z243" s="20"/>
      <c r="AA243" s="20"/>
      <c r="AB243" s="20"/>
      <c r="AC243" s="20"/>
      <c r="AD243" s="20"/>
      <c r="AE243" s="20"/>
      <c r="AF243" s="20"/>
      <c r="AG243" s="20"/>
      <c r="AH243" s="20"/>
      <c r="AI243" s="20"/>
      <c r="AJ243" s="20"/>
      <c r="AK243" s="20"/>
      <c r="AL243" s="20"/>
      <c r="AM243" s="20"/>
    </row>
    <row r="244" spans="1:39" ht="15" customHeight="1" x14ac:dyDescent="0.3">
      <c r="A244" s="20"/>
      <c r="B244" s="273"/>
      <c r="C244" s="303"/>
      <c r="D244" s="304"/>
      <c r="E244" s="305"/>
      <c r="F244" s="303"/>
      <c r="G244" s="304"/>
      <c r="H244" s="305"/>
      <c r="I244" s="303"/>
      <c r="J244" s="304"/>
      <c r="K244" s="305"/>
      <c r="L244" s="303"/>
      <c r="M244" s="304"/>
      <c r="N244" s="305"/>
      <c r="O244" s="303"/>
      <c r="P244" s="304"/>
      <c r="Q244" s="305"/>
      <c r="R244" s="20"/>
      <c r="S244" s="20"/>
      <c r="T244" s="20"/>
      <c r="U244" s="20"/>
      <c r="V244" s="20"/>
      <c r="W244" s="20"/>
      <c r="X244" s="20"/>
      <c r="Y244" s="20"/>
      <c r="Z244" s="20"/>
      <c r="AA244" s="20"/>
      <c r="AB244" s="20"/>
      <c r="AC244" s="20"/>
      <c r="AD244" s="20"/>
      <c r="AE244" s="20"/>
      <c r="AF244" s="20"/>
      <c r="AG244" s="20"/>
      <c r="AH244" s="20"/>
      <c r="AI244" s="20"/>
      <c r="AJ244" s="20"/>
      <c r="AK244" s="20"/>
      <c r="AL244" s="20"/>
      <c r="AM244" s="20"/>
    </row>
    <row r="245" spans="1:39" ht="15" customHeight="1" x14ac:dyDescent="0.3">
      <c r="A245" s="20"/>
      <c r="B245" s="273"/>
      <c r="C245" s="303"/>
      <c r="D245" s="304"/>
      <c r="E245" s="305"/>
      <c r="F245" s="303"/>
      <c r="G245" s="304"/>
      <c r="H245" s="305"/>
      <c r="I245" s="303"/>
      <c r="J245" s="304"/>
      <c r="K245" s="305"/>
      <c r="L245" s="303"/>
      <c r="M245" s="304"/>
      <c r="N245" s="305"/>
      <c r="O245" s="303"/>
      <c r="P245" s="304"/>
      <c r="Q245" s="305"/>
      <c r="R245" s="20"/>
      <c r="S245" s="20"/>
      <c r="T245" s="20"/>
      <c r="U245" s="20"/>
      <c r="V245" s="20"/>
      <c r="W245" s="20"/>
      <c r="X245" s="20"/>
      <c r="Y245" s="20"/>
      <c r="Z245" s="20"/>
      <c r="AA245" s="20"/>
      <c r="AB245" s="20"/>
      <c r="AC245" s="20"/>
      <c r="AD245" s="20"/>
      <c r="AE245" s="20"/>
      <c r="AF245" s="20"/>
      <c r="AG245" s="20"/>
      <c r="AH245" s="20"/>
      <c r="AI245" s="20"/>
      <c r="AJ245" s="20"/>
      <c r="AK245" s="20"/>
      <c r="AL245" s="20"/>
      <c r="AM245" s="20"/>
    </row>
    <row r="246" spans="1:39" ht="15" customHeight="1" x14ac:dyDescent="0.3">
      <c r="A246" s="20"/>
      <c r="B246" s="273"/>
      <c r="C246" s="303"/>
      <c r="D246" s="304"/>
      <c r="E246" s="305"/>
      <c r="F246" s="303"/>
      <c r="G246" s="304"/>
      <c r="H246" s="305"/>
      <c r="I246" s="303"/>
      <c r="J246" s="304"/>
      <c r="K246" s="305"/>
      <c r="L246" s="303"/>
      <c r="M246" s="304"/>
      <c r="N246" s="305"/>
      <c r="O246" s="303"/>
      <c r="P246" s="304"/>
      <c r="Q246" s="305"/>
      <c r="R246" s="20"/>
      <c r="S246" s="20"/>
      <c r="T246" s="20"/>
      <c r="U246" s="20"/>
      <c r="V246" s="20"/>
      <c r="W246" s="20"/>
      <c r="X246" s="20"/>
      <c r="Y246" s="20"/>
      <c r="Z246" s="20"/>
      <c r="AA246" s="20"/>
      <c r="AB246" s="20"/>
      <c r="AC246" s="20"/>
      <c r="AD246" s="20"/>
      <c r="AE246" s="20"/>
      <c r="AF246" s="20"/>
      <c r="AG246" s="20"/>
      <c r="AH246" s="20"/>
      <c r="AI246" s="20"/>
      <c r="AJ246" s="20"/>
      <c r="AK246" s="20"/>
      <c r="AL246" s="20"/>
      <c r="AM246" s="20"/>
    </row>
    <row r="247" spans="1:39" ht="15" customHeight="1" x14ac:dyDescent="0.3">
      <c r="A247" s="20"/>
      <c r="B247" s="273"/>
      <c r="C247" s="306"/>
      <c r="D247" s="307"/>
      <c r="E247" s="308"/>
      <c r="F247" s="306"/>
      <c r="G247" s="307"/>
      <c r="H247" s="308"/>
      <c r="I247" s="306"/>
      <c r="J247" s="307"/>
      <c r="K247" s="308"/>
      <c r="L247" s="306"/>
      <c r="M247" s="307"/>
      <c r="N247" s="308"/>
      <c r="O247" s="306"/>
      <c r="P247" s="307"/>
      <c r="Q247" s="308"/>
      <c r="R247" s="20"/>
      <c r="S247" s="20"/>
      <c r="T247" s="20"/>
      <c r="U247" s="20"/>
      <c r="V247" s="20"/>
      <c r="W247" s="20"/>
      <c r="X247" s="20"/>
      <c r="Y247" s="20"/>
      <c r="Z247" s="20"/>
      <c r="AA247" s="20"/>
      <c r="AB247" s="20"/>
      <c r="AC247" s="20"/>
      <c r="AD247" s="20"/>
      <c r="AE247" s="20"/>
      <c r="AF247" s="20"/>
      <c r="AG247" s="20"/>
      <c r="AH247" s="20"/>
      <c r="AI247" s="20"/>
      <c r="AJ247" s="20"/>
      <c r="AK247" s="20"/>
      <c r="AL247" s="20"/>
      <c r="AM247" s="20"/>
    </row>
    <row r="248" spans="1:39" ht="15" customHeight="1" thickBot="1" x14ac:dyDescent="0.35">
      <c r="A248" s="20"/>
      <c r="B248" s="273"/>
      <c r="C248" s="91" t="s">
        <v>86</v>
      </c>
      <c r="D248" s="310"/>
      <c r="E248" s="311"/>
      <c r="F248" s="91" t="s">
        <v>86</v>
      </c>
      <c r="G248" s="310"/>
      <c r="H248" s="311"/>
      <c r="I248" s="91" t="s">
        <v>86</v>
      </c>
      <c r="J248" s="310"/>
      <c r="K248" s="311"/>
      <c r="L248" s="91" t="s">
        <v>86</v>
      </c>
      <c r="M248" s="310"/>
      <c r="N248" s="311"/>
      <c r="O248" s="91" t="s">
        <v>86</v>
      </c>
      <c r="P248" s="310"/>
      <c r="Q248" s="311"/>
      <c r="R248" s="20"/>
      <c r="S248" s="20"/>
      <c r="T248" s="20"/>
      <c r="U248" s="20"/>
      <c r="V248" s="20"/>
      <c r="W248" s="20"/>
      <c r="X248" s="20"/>
      <c r="Y248" s="20"/>
      <c r="Z248" s="20"/>
      <c r="AA248" s="20"/>
      <c r="AB248" s="20"/>
      <c r="AC248" s="20"/>
      <c r="AD248" s="20"/>
      <c r="AE248" s="20"/>
      <c r="AF248" s="20"/>
      <c r="AG248" s="20"/>
      <c r="AH248" s="20"/>
      <c r="AI248" s="20"/>
      <c r="AJ248" s="20"/>
      <c r="AK248" s="20"/>
      <c r="AL248" s="20"/>
      <c r="AM248" s="20"/>
    </row>
    <row r="249" spans="1:39" ht="15" customHeight="1" x14ac:dyDescent="0.3">
      <c r="A249" s="20"/>
      <c r="B249" s="273"/>
      <c r="C249" s="260" t="s">
        <v>62</v>
      </c>
      <c r="D249" s="261"/>
      <c r="E249" s="261"/>
      <c r="F249" s="261"/>
      <c r="G249" s="261"/>
      <c r="H249" s="261"/>
      <c r="I249" s="261"/>
      <c r="J249" s="261"/>
      <c r="K249" s="261"/>
      <c r="L249" s="261"/>
      <c r="M249" s="261"/>
      <c r="N249" s="261"/>
      <c r="O249" s="261"/>
      <c r="P249" s="261"/>
      <c r="Q249" s="262"/>
      <c r="R249" s="20"/>
      <c r="S249" s="20"/>
      <c r="T249" s="20"/>
      <c r="U249" s="20"/>
      <c r="V249" s="20"/>
      <c r="W249" s="20"/>
      <c r="X249" s="20"/>
      <c r="Y249" s="20"/>
      <c r="Z249" s="20"/>
      <c r="AA249" s="20"/>
      <c r="AB249" s="20"/>
      <c r="AC249" s="20"/>
      <c r="AD249" s="20"/>
      <c r="AE249" s="20"/>
      <c r="AF249" s="20"/>
      <c r="AG249" s="20"/>
      <c r="AH249" s="20"/>
      <c r="AI249" s="20"/>
      <c r="AJ249" s="20"/>
      <c r="AK249" s="20"/>
      <c r="AL249" s="20"/>
      <c r="AM249" s="20"/>
    </row>
    <row r="250" spans="1:39" ht="15" customHeight="1" thickBot="1" x14ac:dyDescent="0.35">
      <c r="A250" s="20"/>
      <c r="B250" s="273"/>
      <c r="C250" s="266"/>
      <c r="D250" s="267"/>
      <c r="E250" s="267"/>
      <c r="F250" s="267"/>
      <c r="G250" s="267"/>
      <c r="H250" s="267"/>
      <c r="I250" s="267"/>
      <c r="J250" s="267"/>
      <c r="K250" s="267"/>
      <c r="L250" s="267"/>
      <c r="M250" s="267"/>
      <c r="N250" s="267"/>
      <c r="O250" s="267"/>
      <c r="P250" s="267"/>
      <c r="Q250" s="268"/>
      <c r="R250" s="20"/>
      <c r="S250" s="20"/>
      <c r="T250" s="20"/>
      <c r="U250" s="20"/>
      <c r="V250" s="20"/>
      <c r="W250" s="20"/>
      <c r="X250" s="20"/>
      <c r="Y250" s="20"/>
      <c r="Z250" s="20"/>
      <c r="AA250" s="20"/>
      <c r="AB250" s="20"/>
      <c r="AC250" s="20"/>
      <c r="AD250" s="20"/>
      <c r="AE250" s="20"/>
      <c r="AF250" s="20"/>
      <c r="AG250" s="20"/>
      <c r="AH250" s="20"/>
      <c r="AI250" s="20"/>
      <c r="AJ250" s="20"/>
      <c r="AK250" s="20"/>
      <c r="AL250" s="20"/>
      <c r="AM250" s="20"/>
    </row>
    <row r="251" spans="1:39" ht="15" customHeight="1" x14ac:dyDescent="0.3">
      <c r="A251" s="20"/>
      <c r="B251" s="273"/>
      <c r="C251" s="312"/>
      <c r="D251" s="313"/>
      <c r="E251" s="314"/>
      <c r="F251" s="312"/>
      <c r="G251" s="313"/>
      <c r="H251" s="314"/>
      <c r="I251" s="312"/>
      <c r="J251" s="313"/>
      <c r="K251" s="314"/>
      <c r="L251" s="312"/>
      <c r="M251" s="313"/>
      <c r="N251" s="314"/>
      <c r="O251" s="312"/>
      <c r="P251" s="313"/>
      <c r="Q251" s="314"/>
      <c r="R251" s="20"/>
      <c r="S251" s="20"/>
      <c r="T251" s="20"/>
      <c r="U251" s="20"/>
      <c r="V251" s="20"/>
      <c r="W251" s="20"/>
      <c r="X251" s="20"/>
      <c r="Y251" s="20"/>
      <c r="Z251" s="20"/>
      <c r="AA251" s="20"/>
      <c r="AB251" s="20"/>
      <c r="AC251" s="20"/>
      <c r="AD251" s="20"/>
      <c r="AE251" s="20"/>
      <c r="AF251" s="20"/>
      <c r="AG251" s="20"/>
      <c r="AH251" s="20"/>
      <c r="AI251" s="20"/>
      <c r="AJ251" s="20"/>
      <c r="AK251" s="20"/>
      <c r="AL251" s="20"/>
      <c r="AM251" s="20"/>
    </row>
    <row r="252" spans="1:39" ht="15" customHeight="1" x14ac:dyDescent="0.3">
      <c r="A252" s="20"/>
      <c r="B252" s="273"/>
      <c r="C252" s="275"/>
      <c r="D252" s="276"/>
      <c r="E252" s="277"/>
      <c r="F252" s="275"/>
      <c r="G252" s="276"/>
      <c r="H252" s="277"/>
      <c r="I252" s="275"/>
      <c r="J252" s="276"/>
      <c r="K252" s="277"/>
      <c r="L252" s="275"/>
      <c r="M252" s="276"/>
      <c r="N252" s="277"/>
      <c r="O252" s="275"/>
      <c r="P252" s="276"/>
      <c r="Q252" s="277"/>
      <c r="R252" s="20"/>
      <c r="S252" s="20"/>
      <c r="T252" s="20"/>
      <c r="U252" s="20"/>
      <c r="V252" s="20"/>
      <c r="W252" s="20"/>
      <c r="X252" s="20"/>
      <c r="Y252" s="20"/>
      <c r="Z252" s="20"/>
      <c r="AA252" s="20"/>
      <c r="AB252" s="20"/>
      <c r="AC252" s="20"/>
      <c r="AD252" s="20"/>
      <c r="AE252" s="20"/>
      <c r="AF252" s="20"/>
      <c r="AG252" s="20"/>
      <c r="AH252" s="20"/>
      <c r="AI252" s="20"/>
      <c r="AJ252" s="20"/>
      <c r="AK252" s="20"/>
      <c r="AL252" s="20"/>
      <c r="AM252" s="20"/>
    </row>
    <row r="253" spans="1:39" ht="15" customHeight="1" x14ac:dyDescent="0.3">
      <c r="A253" s="20"/>
      <c r="B253" s="273"/>
      <c r="C253" s="278"/>
      <c r="D253" s="279"/>
      <c r="E253" s="280"/>
      <c r="F253" s="278"/>
      <c r="G253" s="279"/>
      <c r="H253" s="280"/>
      <c r="I253" s="278"/>
      <c r="J253" s="279"/>
      <c r="K253" s="280"/>
      <c r="L253" s="278"/>
      <c r="M253" s="279"/>
      <c r="N253" s="280"/>
      <c r="O253" s="278"/>
      <c r="P253" s="279"/>
      <c r="Q253" s="280"/>
      <c r="R253" s="20"/>
      <c r="S253" s="20"/>
      <c r="T253" s="20"/>
      <c r="U253" s="20"/>
      <c r="V253" s="20"/>
      <c r="W253" s="20"/>
      <c r="X253" s="20"/>
      <c r="Y253" s="20"/>
      <c r="Z253" s="20"/>
      <c r="AA253" s="20"/>
      <c r="AB253" s="20"/>
      <c r="AC253" s="20"/>
      <c r="AD253" s="20"/>
      <c r="AE253" s="20"/>
      <c r="AF253" s="20"/>
      <c r="AG253" s="20"/>
      <c r="AH253" s="20"/>
      <c r="AI253" s="20"/>
      <c r="AJ253" s="20"/>
      <c r="AK253" s="20"/>
      <c r="AL253" s="20"/>
      <c r="AM253" s="20"/>
    </row>
    <row r="254" spans="1:39" ht="15" customHeight="1" thickBot="1" x14ac:dyDescent="0.35">
      <c r="A254" s="20"/>
      <c r="B254" s="274"/>
      <c r="C254" s="281"/>
      <c r="D254" s="282"/>
      <c r="E254" s="283"/>
      <c r="F254" s="281"/>
      <c r="G254" s="282"/>
      <c r="H254" s="283"/>
      <c r="I254" s="281"/>
      <c r="J254" s="282"/>
      <c r="K254" s="283"/>
      <c r="L254" s="281"/>
      <c r="M254" s="282"/>
      <c r="N254" s="283"/>
      <c r="O254" s="281"/>
      <c r="P254" s="282"/>
      <c r="Q254" s="283"/>
      <c r="R254" s="20"/>
      <c r="S254" s="20"/>
      <c r="T254" s="20"/>
      <c r="U254" s="20"/>
      <c r="V254" s="20"/>
      <c r="W254" s="20"/>
      <c r="X254" s="20"/>
      <c r="Y254" s="20"/>
      <c r="Z254" s="20"/>
      <c r="AA254" s="20"/>
      <c r="AB254" s="20"/>
      <c r="AC254" s="20"/>
      <c r="AD254" s="20"/>
      <c r="AE254" s="20"/>
      <c r="AF254" s="20"/>
      <c r="AG254" s="20"/>
      <c r="AH254" s="20"/>
      <c r="AI254" s="20"/>
      <c r="AJ254" s="20"/>
      <c r="AK254" s="20"/>
      <c r="AL254" s="20"/>
      <c r="AM254" s="20"/>
    </row>
    <row r="255" spans="1:39" ht="15" customHeight="1" x14ac:dyDescent="0.3">
      <c r="A255" s="20"/>
      <c r="B255" s="68"/>
      <c r="C255" s="71"/>
      <c r="D255" s="71"/>
      <c r="E255" s="71"/>
      <c r="F255" s="74"/>
      <c r="G255" s="71"/>
      <c r="H255" s="71"/>
      <c r="I255" s="74"/>
      <c r="J255" s="71"/>
      <c r="K255" s="71"/>
      <c r="L255" s="74"/>
      <c r="M255" s="71"/>
      <c r="N255" s="71"/>
      <c r="O255" s="20"/>
      <c r="P255" s="20"/>
      <c r="Q255" s="20"/>
      <c r="R255" s="20"/>
      <c r="S255" s="20"/>
      <c r="T255" s="20"/>
      <c r="U255" s="20"/>
      <c r="V255" s="20"/>
      <c r="W255" s="20"/>
      <c r="X255" s="20"/>
      <c r="Y255" s="20"/>
      <c r="Z255" s="20"/>
      <c r="AA255" s="20"/>
      <c r="AB255" s="20"/>
      <c r="AC255" s="20"/>
      <c r="AD255" s="20"/>
      <c r="AE255" s="20"/>
      <c r="AF255" s="20"/>
      <c r="AG255" s="20"/>
      <c r="AH255" s="20"/>
      <c r="AI255" s="20"/>
      <c r="AJ255" s="20"/>
      <c r="AK255" s="20"/>
      <c r="AL255" s="20"/>
      <c r="AM255" s="20"/>
    </row>
    <row r="256" spans="1:39" ht="15" customHeight="1" x14ac:dyDescent="0.3">
      <c r="A256" s="20"/>
      <c r="B256" s="68"/>
      <c r="C256" s="73"/>
      <c r="D256" s="72"/>
      <c r="E256" s="72"/>
      <c r="F256" s="73"/>
      <c r="G256" s="72"/>
      <c r="H256" s="72"/>
      <c r="I256" s="73"/>
      <c r="J256" s="72"/>
      <c r="K256" s="72"/>
      <c r="L256" s="73"/>
      <c r="M256" s="72"/>
      <c r="N256" s="72"/>
      <c r="O256" s="20"/>
      <c r="P256" s="20"/>
      <c r="Q256" s="20"/>
      <c r="R256" s="20"/>
      <c r="S256" s="20"/>
      <c r="T256" s="20"/>
      <c r="U256" s="20"/>
      <c r="V256" s="20"/>
      <c r="W256" s="20"/>
      <c r="X256" s="20"/>
      <c r="Y256" s="20"/>
      <c r="Z256" s="20"/>
      <c r="AA256" s="20"/>
      <c r="AB256" s="20"/>
      <c r="AC256" s="20"/>
      <c r="AD256" s="20"/>
      <c r="AE256" s="20"/>
      <c r="AF256" s="20"/>
      <c r="AG256" s="20"/>
      <c r="AH256" s="20"/>
      <c r="AI256" s="20"/>
      <c r="AJ256" s="20"/>
      <c r="AK256" s="20"/>
      <c r="AL256" s="20"/>
      <c r="AM256" s="20"/>
    </row>
    <row r="257" spans="1:39" ht="15" customHeight="1" x14ac:dyDescent="0.3">
      <c r="A257" s="20"/>
      <c r="B257" s="68"/>
      <c r="C257" s="72"/>
      <c r="D257" s="72"/>
      <c r="E257" s="72"/>
      <c r="F257" s="72"/>
      <c r="G257" s="72"/>
      <c r="H257" s="72"/>
      <c r="I257" s="72"/>
      <c r="J257" s="72"/>
      <c r="K257" s="72"/>
      <c r="L257" s="72"/>
      <c r="M257" s="72"/>
      <c r="N257" s="72"/>
      <c r="O257" s="20"/>
      <c r="P257" s="20"/>
      <c r="Q257" s="20"/>
      <c r="R257" s="20"/>
      <c r="S257" s="20"/>
      <c r="T257" s="20"/>
      <c r="U257" s="20"/>
      <c r="V257" s="20"/>
      <c r="W257" s="20"/>
      <c r="X257" s="20"/>
      <c r="Y257" s="20"/>
      <c r="Z257" s="20"/>
      <c r="AA257" s="20"/>
      <c r="AB257" s="20"/>
      <c r="AC257" s="20"/>
      <c r="AD257" s="20"/>
      <c r="AE257" s="20"/>
      <c r="AF257" s="20"/>
      <c r="AG257" s="20"/>
      <c r="AH257" s="20"/>
      <c r="AI257" s="20"/>
      <c r="AJ257" s="20"/>
      <c r="AK257" s="20"/>
      <c r="AL257" s="20"/>
      <c r="AM257" s="20"/>
    </row>
    <row r="258" spans="1:39" ht="15" customHeight="1" x14ac:dyDescent="0.3">
      <c r="A258" s="20"/>
      <c r="B258" s="68"/>
      <c r="C258" s="69"/>
      <c r="D258" s="69"/>
      <c r="E258" s="69"/>
      <c r="F258" s="69"/>
      <c r="G258" s="69"/>
      <c r="H258" s="69"/>
      <c r="I258" s="69"/>
      <c r="J258" s="69"/>
      <c r="K258" s="69"/>
      <c r="L258" s="69"/>
      <c r="M258" s="69"/>
      <c r="N258" s="69"/>
      <c r="O258" s="20"/>
      <c r="P258" s="20"/>
      <c r="Q258" s="20"/>
      <c r="R258" s="20"/>
      <c r="S258" s="20"/>
      <c r="T258" s="20"/>
      <c r="U258" s="20"/>
      <c r="V258" s="20"/>
      <c r="W258" s="20"/>
      <c r="X258" s="20"/>
      <c r="Y258" s="20"/>
      <c r="Z258" s="20"/>
      <c r="AA258" s="20"/>
      <c r="AB258" s="20"/>
      <c r="AC258" s="20"/>
      <c r="AD258" s="20"/>
      <c r="AE258" s="20"/>
      <c r="AF258" s="20"/>
      <c r="AG258" s="20"/>
      <c r="AH258" s="20"/>
      <c r="AI258" s="20"/>
      <c r="AJ258" s="20"/>
      <c r="AK258" s="20"/>
      <c r="AL258" s="20"/>
      <c r="AM258" s="20"/>
    </row>
    <row r="259" spans="1:39" ht="15" customHeight="1" x14ac:dyDescent="0.3">
      <c r="A259" s="20"/>
      <c r="B259" s="68"/>
      <c r="C259" s="13"/>
      <c r="D259" s="13"/>
      <c r="E259" s="13"/>
      <c r="F259" s="70"/>
      <c r="G259" s="70"/>
      <c r="H259" s="70"/>
      <c r="I259" s="70"/>
      <c r="J259" s="70"/>
      <c r="K259" s="70"/>
      <c r="L259" s="70"/>
      <c r="M259" s="70"/>
      <c r="N259" s="70"/>
      <c r="O259" s="20"/>
      <c r="P259" s="20"/>
      <c r="Q259" s="20"/>
      <c r="R259" s="20"/>
      <c r="S259" s="20"/>
      <c r="T259" s="20"/>
      <c r="U259" s="20"/>
      <c r="V259" s="20"/>
      <c r="W259" s="20"/>
      <c r="X259" s="20"/>
      <c r="Y259" s="20"/>
      <c r="Z259" s="20"/>
      <c r="AA259" s="20"/>
      <c r="AB259" s="20"/>
      <c r="AC259" s="20"/>
      <c r="AD259" s="20"/>
      <c r="AE259" s="20"/>
      <c r="AF259" s="20"/>
      <c r="AG259" s="20"/>
      <c r="AH259" s="20"/>
      <c r="AI259" s="20"/>
      <c r="AJ259" s="20"/>
      <c r="AK259" s="20"/>
      <c r="AL259" s="20"/>
      <c r="AM259" s="20"/>
    </row>
    <row r="260" spans="1:39" ht="15" customHeight="1" x14ac:dyDescent="0.3">
      <c r="A260" s="20"/>
      <c r="B260" s="71"/>
      <c r="C260" s="69"/>
      <c r="D260" s="69"/>
      <c r="E260" s="69"/>
      <c r="F260" s="69"/>
      <c r="G260" s="69"/>
      <c r="H260" s="69"/>
      <c r="I260" s="69"/>
      <c r="J260" s="69"/>
      <c r="K260" s="69"/>
      <c r="L260" s="69"/>
      <c r="M260" s="69"/>
      <c r="N260" s="69"/>
      <c r="O260" s="20"/>
      <c r="P260" s="20"/>
      <c r="Q260" s="20"/>
      <c r="R260" s="20"/>
      <c r="S260" s="20"/>
      <c r="T260" s="20"/>
      <c r="U260" s="20"/>
      <c r="V260" s="20"/>
      <c r="W260" s="20"/>
      <c r="X260" s="20"/>
      <c r="Y260" s="20"/>
      <c r="Z260" s="20"/>
      <c r="AA260" s="20"/>
      <c r="AB260" s="20"/>
      <c r="AC260" s="20"/>
      <c r="AD260" s="20"/>
      <c r="AE260" s="20"/>
      <c r="AF260" s="20"/>
      <c r="AG260" s="20"/>
      <c r="AH260" s="20"/>
      <c r="AI260" s="20"/>
      <c r="AJ260" s="20"/>
      <c r="AK260" s="20"/>
      <c r="AL260" s="20"/>
      <c r="AM260" s="20"/>
    </row>
    <row r="261" spans="1:39" ht="14.4" customHeight="1" x14ac:dyDescent="0.3">
      <c r="A261" s="20"/>
      <c r="B261" s="71"/>
      <c r="C261" s="69"/>
      <c r="D261" s="69"/>
      <c r="E261" s="69"/>
      <c r="F261" s="69"/>
      <c r="G261" s="69"/>
      <c r="H261" s="69"/>
      <c r="I261" s="69"/>
      <c r="J261" s="69"/>
      <c r="K261" s="69"/>
      <c r="L261" s="69"/>
      <c r="M261" s="69"/>
      <c r="N261" s="69"/>
      <c r="O261" s="20"/>
      <c r="P261" s="20"/>
      <c r="Q261" s="20"/>
      <c r="R261" s="20"/>
      <c r="S261" s="20"/>
      <c r="T261" s="20"/>
      <c r="U261" s="20"/>
      <c r="V261" s="20"/>
      <c r="W261" s="20"/>
      <c r="X261" s="20"/>
      <c r="Y261" s="20"/>
      <c r="Z261" s="20"/>
      <c r="AA261" s="20"/>
      <c r="AB261" s="20"/>
      <c r="AC261" s="20"/>
      <c r="AD261" s="20"/>
      <c r="AE261" s="20"/>
      <c r="AF261" s="20"/>
      <c r="AG261" s="20"/>
      <c r="AH261" s="20"/>
      <c r="AI261" s="20"/>
      <c r="AJ261" s="20"/>
      <c r="AK261" s="20"/>
      <c r="AL261" s="20"/>
      <c r="AM261" s="20"/>
    </row>
    <row r="262" spans="1:39" ht="15" customHeight="1" x14ac:dyDescent="0.3">
      <c r="A262" s="20"/>
      <c r="B262" s="71"/>
      <c r="C262" s="69"/>
      <c r="D262" s="69"/>
      <c r="E262" s="69"/>
      <c r="F262" s="69"/>
      <c r="G262" s="69"/>
      <c r="H262" s="69"/>
      <c r="I262" s="69"/>
      <c r="J262" s="69"/>
      <c r="K262" s="69"/>
      <c r="L262" s="69"/>
      <c r="M262" s="69"/>
      <c r="N262" s="69"/>
      <c r="O262" s="20"/>
      <c r="P262" s="20"/>
      <c r="Q262" s="20"/>
      <c r="R262" s="20"/>
      <c r="S262" s="20"/>
      <c r="T262" s="20"/>
      <c r="U262" s="20"/>
      <c r="V262" s="20"/>
      <c r="W262" s="20"/>
      <c r="X262" s="20"/>
      <c r="Y262" s="20"/>
      <c r="Z262" s="20"/>
      <c r="AA262" s="20"/>
      <c r="AB262" s="20"/>
      <c r="AC262" s="20"/>
      <c r="AD262" s="20"/>
      <c r="AE262" s="20"/>
      <c r="AF262" s="20"/>
      <c r="AG262" s="20"/>
      <c r="AH262" s="20"/>
      <c r="AI262" s="20"/>
      <c r="AJ262" s="20"/>
      <c r="AK262" s="20"/>
      <c r="AL262" s="20"/>
      <c r="AM262" s="20"/>
    </row>
    <row r="263" spans="1:39" x14ac:dyDescent="0.3">
      <c r="A263" s="20"/>
      <c r="B263" s="68"/>
      <c r="C263" s="13"/>
      <c r="D263" s="13"/>
      <c r="E263" s="13"/>
      <c r="F263" s="13"/>
      <c r="G263" s="13"/>
      <c r="H263" s="13"/>
      <c r="I263" s="13"/>
      <c r="J263" s="13"/>
      <c r="K263" s="13"/>
      <c r="L263" s="13"/>
      <c r="M263" s="13"/>
      <c r="N263" s="13"/>
      <c r="O263" s="20"/>
      <c r="P263" s="20"/>
      <c r="Q263" s="20"/>
      <c r="R263" s="20"/>
      <c r="S263" s="20"/>
      <c r="T263" s="20"/>
      <c r="U263" s="20"/>
      <c r="V263" s="20"/>
      <c r="W263" s="20"/>
      <c r="X263" s="20"/>
      <c r="Y263" s="20"/>
      <c r="Z263" s="20"/>
      <c r="AA263" s="20"/>
      <c r="AB263" s="20"/>
      <c r="AC263" s="20"/>
      <c r="AD263" s="20"/>
      <c r="AE263" s="20"/>
      <c r="AF263" s="20"/>
      <c r="AG263" s="20"/>
      <c r="AH263" s="20"/>
      <c r="AI263" s="20"/>
      <c r="AJ263" s="20"/>
      <c r="AK263" s="20"/>
      <c r="AL263" s="20"/>
      <c r="AM263" s="20"/>
    </row>
    <row r="264" spans="1:39" x14ac:dyDescent="0.3">
      <c r="A264" s="20"/>
      <c r="B264" s="68"/>
      <c r="C264" s="74"/>
      <c r="D264" s="71"/>
      <c r="E264" s="71"/>
      <c r="F264" s="74"/>
      <c r="G264" s="71"/>
      <c r="H264" s="71"/>
      <c r="I264" s="74"/>
      <c r="J264" s="71"/>
      <c r="K264" s="71"/>
      <c r="L264" s="74"/>
      <c r="M264" s="71"/>
      <c r="N264" s="71"/>
      <c r="O264" s="20"/>
      <c r="P264" s="20"/>
      <c r="Q264" s="20"/>
      <c r="R264" s="20"/>
      <c r="S264" s="20"/>
      <c r="T264" s="20"/>
      <c r="U264" s="20"/>
      <c r="V264" s="20"/>
      <c r="W264" s="20"/>
      <c r="X264" s="20"/>
      <c r="Y264" s="20"/>
      <c r="Z264" s="20"/>
      <c r="AA264" s="20"/>
      <c r="AB264" s="20"/>
      <c r="AC264" s="20"/>
      <c r="AD264" s="20"/>
      <c r="AE264" s="20"/>
      <c r="AF264" s="20"/>
      <c r="AG264" s="20"/>
      <c r="AH264" s="20"/>
      <c r="AI264" s="20"/>
      <c r="AJ264" s="20"/>
      <c r="AK264" s="20"/>
      <c r="AL264" s="20"/>
      <c r="AM264" s="20"/>
    </row>
    <row r="265" spans="1:39" x14ac:dyDescent="0.3">
      <c r="A265" s="20"/>
      <c r="B265" s="68"/>
      <c r="C265" s="73"/>
      <c r="D265" s="72"/>
      <c r="E265" s="72"/>
      <c r="F265" s="73"/>
      <c r="G265" s="72"/>
      <c r="H265" s="72"/>
      <c r="I265" s="73"/>
      <c r="J265" s="72"/>
      <c r="K265" s="72"/>
      <c r="L265" s="73"/>
      <c r="M265" s="72"/>
      <c r="N265" s="72"/>
      <c r="O265" s="20"/>
      <c r="P265" s="20"/>
      <c r="Q265" s="20"/>
      <c r="R265" s="20"/>
      <c r="S265" s="20"/>
      <c r="T265" s="20"/>
      <c r="U265" s="20"/>
      <c r="V265" s="20"/>
      <c r="W265" s="20"/>
      <c r="X265" s="20"/>
      <c r="Y265" s="20"/>
      <c r="Z265" s="20"/>
      <c r="AA265" s="20"/>
      <c r="AB265" s="20"/>
      <c r="AC265" s="20"/>
      <c r="AD265" s="20"/>
      <c r="AE265" s="20"/>
      <c r="AF265" s="20"/>
      <c r="AG265" s="20"/>
      <c r="AH265" s="20"/>
      <c r="AI265" s="20"/>
      <c r="AJ265" s="20"/>
      <c r="AK265" s="20"/>
      <c r="AL265" s="20"/>
      <c r="AM265" s="20"/>
    </row>
    <row r="266" spans="1:39" x14ac:dyDescent="0.3">
      <c r="A266" s="20"/>
      <c r="B266" s="68"/>
      <c r="C266" s="72"/>
      <c r="D266" s="72"/>
      <c r="E266" s="72"/>
      <c r="F266" s="72"/>
      <c r="G266" s="72"/>
      <c r="H266" s="72"/>
      <c r="I266" s="72"/>
      <c r="J266" s="72"/>
      <c r="K266" s="72"/>
      <c r="L266" s="72"/>
      <c r="M266" s="72"/>
      <c r="N266" s="72"/>
      <c r="O266" s="20"/>
      <c r="P266" s="20"/>
      <c r="Q266" s="20"/>
      <c r="R266" s="20"/>
      <c r="S266" s="20"/>
      <c r="T266" s="20"/>
      <c r="U266" s="20"/>
      <c r="V266" s="20"/>
      <c r="W266" s="20"/>
      <c r="X266" s="20"/>
      <c r="Y266" s="20"/>
      <c r="Z266" s="20"/>
      <c r="AA266" s="20"/>
      <c r="AB266" s="20"/>
      <c r="AC266" s="20"/>
      <c r="AD266" s="20"/>
      <c r="AE266" s="20"/>
      <c r="AF266" s="20"/>
      <c r="AG266" s="20"/>
      <c r="AH266" s="20"/>
      <c r="AI266" s="20"/>
      <c r="AJ266" s="20"/>
      <c r="AK266" s="20"/>
      <c r="AL266" s="20"/>
      <c r="AM266" s="20"/>
    </row>
    <row r="267" spans="1:39" x14ac:dyDescent="0.3">
      <c r="A267" s="20"/>
      <c r="B267" s="68"/>
      <c r="C267" s="13"/>
      <c r="D267" s="13"/>
      <c r="E267" s="13"/>
      <c r="F267" s="13"/>
      <c r="G267" s="13"/>
      <c r="H267" s="13"/>
      <c r="I267" s="13"/>
      <c r="J267" s="13"/>
      <c r="K267" s="13"/>
      <c r="L267" s="13"/>
      <c r="M267" s="13"/>
      <c r="N267" s="13"/>
      <c r="O267" s="20"/>
      <c r="P267" s="20"/>
      <c r="Q267" s="20"/>
      <c r="R267" s="20"/>
      <c r="S267" s="20"/>
      <c r="T267" s="20"/>
      <c r="U267" s="20"/>
      <c r="V267" s="20"/>
      <c r="W267" s="20"/>
      <c r="X267" s="20"/>
      <c r="Y267" s="20"/>
      <c r="Z267" s="20"/>
      <c r="AA267" s="20"/>
      <c r="AB267" s="20"/>
      <c r="AC267" s="20"/>
      <c r="AD267" s="20"/>
      <c r="AE267" s="20"/>
      <c r="AF267" s="20"/>
      <c r="AG267" s="20"/>
      <c r="AH267" s="20"/>
      <c r="AI267" s="20"/>
      <c r="AJ267" s="20"/>
      <c r="AK267" s="20"/>
      <c r="AL267" s="20"/>
      <c r="AM267" s="20"/>
    </row>
    <row r="268" spans="1:39" x14ac:dyDescent="0.3">
      <c r="A268" s="20"/>
      <c r="B268" s="68"/>
      <c r="C268" s="71"/>
      <c r="D268" s="71"/>
      <c r="E268" s="71"/>
      <c r="F268" s="71"/>
      <c r="G268" s="71"/>
      <c r="H268" s="71"/>
      <c r="I268" s="71"/>
      <c r="J268" s="71"/>
      <c r="K268" s="71"/>
      <c r="L268" s="71"/>
      <c r="M268" s="71"/>
      <c r="N268" s="71"/>
      <c r="O268" s="20"/>
      <c r="P268" s="20"/>
      <c r="Q268" s="20"/>
      <c r="R268" s="20"/>
      <c r="S268" s="20"/>
      <c r="T268" s="20"/>
      <c r="U268" s="20"/>
      <c r="V268" s="20"/>
      <c r="W268" s="20"/>
      <c r="X268" s="20"/>
      <c r="Y268" s="20"/>
      <c r="Z268" s="20"/>
      <c r="AA268" s="20"/>
      <c r="AB268" s="20"/>
      <c r="AC268" s="20"/>
      <c r="AD268" s="20"/>
      <c r="AE268" s="20"/>
      <c r="AF268" s="20"/>
      <c r="AG268" s="20"/>
      <c r="AH268" s="20"/>
      <c r="AI268" s="20"/>
      <c r="AJ268" s="20"/>
      <c r="AK268" s="20"/>
      <c r="AL268" s="20"/>
      <c r="AM268" s="20"/>
    </row>
    <row r="269" spans="1:39" ht="14.4" customHeight="1" x14ac:dyDescent="0.3">
      <c r="A269" s="20"/>
      <c r="B269" s="68"/>
      <c r="C269" s="73"/>
      <c r="D269" s="72"/>
      <c r="E269" s="72"/>
      <c r="F269" s="73"/>
      <c r="G269" s="72"/>
      <c r="H269" s="72"/>
      <c r="I269" s="73"/>
      <c r="J269" s="72"/>
      <c r="K269" s="72"/>
      <c r="L269" s="73"/>
      <c r="M269" s="72"/>
      <c r="N269" s="72"/>
      <c r="O269" s="20"/>
      <c r="P269" s="20"/>
      <c r="Q269" s="20"/>
      <c r="R269" s="20"/>
      <c r="S269" s="20"/>
      <c r="T269" s="20"/>
      <c r="U269" s="20"/>
      <c r="V269" s="20"/>
      <c r="W269" s="20"/>
      <c r="X269" s="20"/>
      <c r="Y269" s="20"/>
      <c r="Z269" s="20"/>
      <c r="AA269" s="20"/>
      <c r="AB269" s="20"/>
      <c r="AC269" s="20"/>
      <c r="AD269" s="20"/>
      <c r="AE269" s="20"/>
      <c r="AF269" s="20"/>
      <c r="AG269" s="20"/>
      <c r="AH269" s="20"/>
      <c r="AI269" s="20"/>
      <c r="AJ269" s="20"/>
      <c r="AK269" s="20"/>
      <c r="AL269" s="20"/>
      <c r="AM269" s="20"/>
    </row>
    <row r="270" spans="1:39" x14ac:dyDescent="0.3">
      <c r="A270" s="20"/>
      <c r="B270" s="68"/>
      <c r="C270" s="72"/>
      <c r="D270" s="72"/>
      <c r="E270" s="72"/>
      <c r="F270" s="72"/>
      <c r="G270" s="72"/>
      <c r="H270" s="72"/>
      <c r="I270" s="72"/>
      <c r="J270" s="72"/>
      <c r="K270" s="72"/>
      <c r="L270" s="72"/>
      <c r="M270" s="72"/>
      <c r="N270" s="72"/>
      <c r="O270" s="20"/>
      <c r="P270" s="20"/>
      <c r="Q270" s="20"/>
      <c r="R270" s="20"/>
      <c r="S270" s="20"/>
      <c r="T270" s="20"/>
      <c r="U270" s="20"/>
      <c r="V270" s="20"/>
      <c r="W270" s="20"/>
      <c r="X270" s="20"/>
      <c r="Y270" s="20"/>
      <c r="Z270" s="20"/>
      <c r="AA270" s="20"/>
      <c r="AB270" s="20"/>
      <c r="AC270" s="20"/>
      <c r="AD270" s="20"/>
      <c r="AE270" s="20"/>
      <c r="AF270" s="20"/>
      <c r="AG270" s="20"/>
      <c r="AH270" s="20"/>
      <c r="AI270" s="20"/>
      <c r="AJ270" s="20"/>
      <c r="AK270" s="20"/>
      <c r="AL270" s="20"/>
      <c r="AM270" s="20"/>
    </row>
    <row r="271" spans="1:39" x14ac:dyDescent="0.3">
      <c r="A271" s="20"/>
      <c r="B271" s="68"/>
      <c r="C271" s="13"/>
      <c r="D271" s="13"/>
      <c r="E271" s="13"/>
      <c r="F271" s="13"/>
      <c r="G271" s="13"/>
      <c r="H271" s="13"/>
      <c r="I271" s="13"/>
      <c r="J271" s="13"/>
      <c r="K271" s="13"/>
      <c r="L271" s="13"/>
      <c r="M271" s="13"/>
      <c r="N271" s="13"/>
      <c r="O271" s="20"/>
      <c r="P271" s="20"/>
      <c r="Q271" s="20"/>
      <c r="R271" s="20"/>
      <c r="S271" s="20"/>
      <c r="T271" s="20"/>
      <c r="U271" s="20"/>
      <c r="V271" s="20"/>
      <c r="W271" s="20"/>
      <c r="X271" s="20"/>
      <c r="Y271" s="20"/>
      <c r="Z271" s="20"/>
      <c r="AA271" s="20"/>
      <c r="AB271" s="20"/>
      <c r="AC271" s="20"/>
      <c r="AD271" s="20"/>
      <c r="AE271" s="20"/>
      <c r="AF271" s="20"/>
      <c r="AG271" s="20"/>
      <c r="AH271" s="20"/>
      <c r="AI271" s="20"/>
      <c r="AJ271" s="20"/>
      <c r="AK271" s="20"/>
      <c r="AL271" s="20"/>
      <c r="AM271" s="20"/>
    </row>
    <row r="272" spans="1:39" x14ac:dyDescent="0.3">
      <c r="A272" s="20"/>
      <c r="B272" s="68"/>
      <c r="C272" s="71"/>
      <c r="D272" s="71"/>
      <c r="E272" s="71"/>
      <c r="F272" s="74"/>
      <c r="G272" s="71"/>
      <c r="H272" s="71"/>
      <c r="I272" s="74"/>
      <c r="J272" s="71"/>
      <c r="K272" s="71"/>
      <c r="L272" s="74"/>
      <c r="M272" s="71"/>
      <c r="N272" s="71"/>
      <c r="O272" s="20"/>
      <c r="P272" s="20"/>
      <c r="Q272" s="20"/>
      <c r="R272" s="20"/>
      <c r="S272" s="20"/>
      <c r="T272" s="20"/>
      <c r="U272" s="20"/>
      <c r="V272" s="20"/>
      <c r="W272" s="20"/>
      <c r="X272" s="20"/>
      <c r="Y272" s="20"/>
      <c r="Z272" s="20"/>
      <c r="AA272" s="20"/>
      <c r="AB272" s="20"/>
      <c r="AC272" s="20"/>
      <c r="AD272" s="20"/>
      <c r="AE272" s="20"/>
      <c r="AF272" s="20"/>
      <c r="AG272" s="20"/>
      <c r="AH272" s="20"/>
      <c r="AI272" s="20"/>
      <c r="AJ272" s="20"/>
      <c r="AK272" s="20"/>
      <c r="AL272" s="20"/>
      <c r="AM272" s="20"/>
    </row>
    <row r="273" spans="1:39" x14ac:dyDescent="0.3">
      <c r="A273" s="20"/>
      <c r="B273" s="68"/>
      <c r="C273" s="73"/>
      <c r="D273" s="72"/>
      <c r="E273" s="72"/>
      <c r="F273" s="73"/>
      <c r="G273" s="72"/>
      <c r="H273" s="72"/>
      <c r="I273" s="73"/>
      <c r="J273" s="72"/>
      <c r="K273" s="72"/>
      <c r="L273" s="73"/>
      <c r="M273" s="72"/>
      <c r="N273" s="72"/>
      <c r="O273" s="20"/>
      <c r="P273" s="20"/>
      <c r="Q273" s="20"/>
      <c r="R273" s="20"/>
      <c r="S273" s="20"/>
      <c r="T273" s="20"/>
      <c r="U273" s="20"/>
      <c r="V273" s="20"/>
      <c r="W273" s="20"/>
      <c r="X273" s="20"/>
      <c r="Y273" s="20"/>
      <c r="Z273" s="20"/>
      <c r="AA273" s="20"/>
      <c r="AB273" s="20"/>
      <c r="AC273" s="20"/>
      <c r="AD273" s="20"/>
      <c r="AE273" s="20"/>
      <c r="AF273" s="20"/>
      <c r="AG273" s="20"/>
      <c r="AH273" s="20"/>
      <c r="AI273" s="20"/>
      <c r="AJ273" s="20"/>
      <c r="AK273" s="20"/>
      <c r="AL273" s="20"/>
      <c r="AM273" s="20"/>
    </row>
    <row r="274" spans="1:39" x14ac:dyDescent="0.3">
      <c r="A274" s="20"/>
      <c r="B274" s="68"/>
      <c r="C274" s="72"/>
      <c r="D274" s="72"/>
      <c r="E274" s="72"/>
      <c r="F274" s="72"/>
      <c r="G274" s="72"/>
      <c r="H274" s="72"/>
      <c r="I274" s="72"/>
      <c r="J274" s="72"/>
      <c r="K274" s="72"/>
      <c r="L274" s="72"/>
      <c r="M274" s="72"/>
      <c r="N274" s="72"/>
      <c r="O274" s="20"/>
      <c r="P274" s="20"/>
      <c r="Q274" s="20"/>
      <c r="R274" s="20"/>
      <c r="S274" s="20"/>
      <c r="T274" s="20"/>
      <c r="U274" s="20"/>
      <c r="V274" s="20"/>
      <c r="W274" s="20"/>
      <c r="X274" s="20"/>
      <c r="Y274" s="20"/>
      <c r="Z274" s="20"/>
      <c r="AA274" s="20"/>
      <c r="AB274" s="20"/>
      <c r="AC274" s="20"/>
      <c r="AD274" s="20"/>
      <c r="AE274" s="20"/>
      <c r="AF274" s="20"/>
      <c r="AG274" s="20"/>
      <c r="AH274" s="20"/>
      <c r="AI274" s="20"/>
      <c r="AJ274" s="20"/>
      <c r="AK274" s="20"/>
      <c r="AL274" s="20"/>
      <c r="AM274" s="20"/>
    </row>
    <row r="275" spans="1:39" x14ac:dyDescent="0.3">
      <c r="A275" s="20"/>
      <c r="B275" s="68"/>
      <c r="C275" s="13"/>
      <c r="D275" s="13"/>
      <c r="E275" s="13"/>
      <c r="F275" s="70"/>
      <c r="G275" s="70"/>
      <c r="H275" s="70"/>
      <c r="I275" s="70"/>
      <c r="J275" s="70"/>
      <c r="K275" s="70"/>
      <c r="L275" s="70"/>
      <c r="M275" s="70"/>
      <c r="N275" s="70"/>
      <c r="O275" s="20"/>
      <c r="P275" s="20"/>
      <c r="Q275" s="20"/>
      <c r="R275" s="20"/>
      <c r="S275" s="20"/>
      <c r="T275" s="20"/>
      <c r="U275" s="20"/>
      <c r="V275" s="20"/>
      <c r="W275" s="20"/>
      <c r="X275" s="20"/>
      <c r="Y275" s="20"/>
      <c r="Z275" s="20"/>
      <c r="AA275" s="20"/>
      <c r="AB275" s="20"/>
      <c r="AC275" s="20"/>
      <c r="AD275" s="20"/>
      <c r="AE275" s="20"/>
      <c r="AF275" s="20"/>
      <c r="AG275" s="20"/>
      <c r="AH275" s="20"/>
      <c r="AI275" s="20"/>
      <c r="AJ275" s="20"/>
      <c r="AK275" s="20"/>
      <c r="AL275" s="20"/>
      <c r="AM275" s="20"/>
    </row>
    <row r="276" spans="1:39" x14ac:dyDescent="0.3">
      <c r="A276" s="20"/>
      <c r="B276" s="68"/>
      <c r="C276" s="13"/>
      <c r="D276" s="13"/>
      <c r="E276" s="13"/>
      <c r="F276" s="70"/>
      <c r="G276" s="70"/>
      <c r="H276" s="70"/>
      <c r="I276" s="70"/>
      <c r="J276" s="70"/>
      <c r="K276" s="70"/>
      <c r="L276" s="70"/>
      <c r="M276" s="70"/>
      <c r="N276" s="70"/>
      <c r="O276" s="20"/>
      <c r="P276" s="20"/>
      <c r="Q276" s="20"/>
      <c r="R276" s="20"/>
      <c r="S276" s="20"/>
      <c r="T276" s="20"/>
      <c r="U276" s="20"/>
      <c r="V276" s="20"/>
      <c r="W276" s="20"/>
      <c r="X276" s="20"/>
      <c r="Y276" s="20"/>
      <c r="Z276" s="20"/>
      <c r="AA276" s="20"/>
      <c r="AB276" s="20"/>
      <c r="AC276" s="20"/>
      <c r="AD276" s="20"/>
      <c r="AE276" s="20"/>
      <c r="AF276" s="20"/>
      <c r="AG276" s="20"/>
      <c r="AH276" s="20"/>
      <c r="AI276" s="20"/>
      <c r="AJ276" s="20"/>
      <c r="AK276" s="20"/>
      <c r="AL276" s="20"/>
      <c r="AM276" s="20"/>
    </row>
    <row r="277" spans="1:39" ht="14.4" customHeight="1" x14ac:dyDescent="0.3">
      <c r="A277" s="20"/>
      <c r="B277" s="71"/>
      <c r="C277" s="69"/>
      <c r="D277" s="69"/>
      <c r="E277" s="69"/>
      <c r="F277" s="69"/>
      <c r="G277" s="69"/>
      <c r="H277" s="69"/>
      <c r="I277" s="69"/>
      <c r="J277" s="69"/>
      <c r="K277" s="69"/>
      <c r="L277" s="69"/>
      <c r="M277" s="69"/>
      <c r="N277" s="69"/>
      <c r="O277" s="20"/>
      <c r="P277" s="20"/>
      <c r="Q277" s="20"/>
      <c r="R277" s="20"/>
      <c r="S277" s="20"/>
      <c r="T277" s="20"/>
      <c r="U277" s="20"/>
      <c r="V277" s="20"/>
      <c r="W277" s="20"/>
      <c r="X277" s="20"/>
      <c r="Y277" s="20"/>
      <c r="Z277" s="20"/>
      <c r="AA277" s="20"/>
      <c r="AB277" s="20"/>
      <c r="AC277" s="20"/>
      <c r="AD277" s="20"/>
      <c r="AE277" s="20"/>
      <c r="AF277" s="20"/>
      <c r="AG277" s="20"/>
      <c r="AH277" s="20"/>
      <c r="AI277" s="20"/>
      <c r="AJ277" s="20"/>
      <c r="AK277" s="20"/>
      <c r="AL277" s="20"/>
      <c r="AM277" s="20"/>
    </row>
    <row r="278" spans="1:39" ht="14.4" customHeight="1" x14ac:dyDescent="0.3">
      <c r="A278" s="20"/>
      <c r="B278" s="71"/>
      <c r="C278" s="69"/>
      <c r="D278" s="69"/>
      <c r="E278" s="69"/>
      <c r="F278" s="69"/>
      <c r="G278" s="69"/>
      <c r="H278" s="69"/>
      <c r="I278" s="69"/>
      <c r="J278" s="69"/>
      <c r="K278" s="69"/>
      <c r="L278" s="69"/>
      <c r="M278" s="69"/>
      <c r="N278" s="69"/>
      <c r="O278" s="20"/>
      <c r="P278" s="20"/>
      <c r="Q278" s="20"/>
      <c r="R278" s="20"/>
      <c r="S278" s="20"/>
      <c r="T278" s="20"/>
      <c r="U278" s="20"/>
      <c r="V278" s="20"/>
      <c r="W278" s="20"/>
      <c r="X278" s="20"/>
      <c r="Y278" s="20"/>
      <c r="Z278" s="20"/>
      <c r="AA278" s="20"/>
      <c r="AB278" s="20"/>
      <c r="AC278" s="20"/>
      <c r="AD278" s="20"/>
      <c r="AE278" s="20"/>
      <c r="AF278" s="20"/>
      <c r="AG278" s="20"/>
      <c r="AH278" s="20"/>
      <c r="AI278" s="20"/>
      <c r="AJ278" s="20"/>
      <c r="AK278" s="20"/>
      <c r="AL278" s="20"/>
      <c r="AM278" s="20"/>
    </row>
    <row r="279" spans="1:39" ht="15" customHeight="1" x14ac:dyDescent="0.3">
      <c r="A279" s="20"/>
      <c r="B279" s="71"/>
      <c r="C279" s="69"/>
      <c r="D279" s="69"/>
      <c r="E279" s="69"/>
      <c r="F279" s="69"/>
      <c r="G279" s="69"/>
      <c r="H279" s="69"/>
      <c r="I279" s="69"/>
      <c r="J279" s="69"/>
      <c r="K279" s="69"/>
      <c r="L279" s="69"/>
      <c r="M279" s="69"/>
      <c r="N279" s="69"/>
      <c r="O279" s="20"/>
      <c r="P279" s="20"/>
      <c r="Q279" s="20"/>
      <c r="R279" s="20"/>
      <c r="S279" s="20"/>
      <c r="T279" s="20"/>
      <c r="U279" s="20"/>
      <c r="V279" s="20"/>
      <c r="W279" s="20"/>
      <c r="X279" s="20"/>
      <c r="Y279" s="20"/>
      <c r="Z279" s="20"/>
      <c r="AA279" s="20"/>
      <c r="AB279" s="20"/>
      <c r="AC279" s="20"/>
      <c r="AD279" s="20"/>
      <c r="AE279" s="20"/>
      <c r="AF279" s="20"/>
      <c r="AG279" s="20"/>
      <c r="AH279" s="20"/>
      <c r="AI279" s="20"/>
      <c r="AJ279" s="20"/>
      <c r="AK279" s="20"/>
      <c r="AL279" s="20"/>
      <c r="AM279" s="20"/>
    </row>
    <row r="280" spans="1:39" x14ac:dyDescent="0.3">
      <c r="A280" s="20"/>
      <c r="B280" s="68"/>
      <c r="C280" s="13"/>
      <c r="D280" s="13"/>
      <c r="E280" s="13"/>
      <c r="F280" s="13"/>
      <c r="G280" s="13"/>
      <c r="H280" s="13"/>
      <c r="I280" s="13"/>
      <c r="J280" s="13"/>
      <c r="K280" s="13"/>
      <c r="L280" s="13"/>
      <c r="M280" s="13"/>
      <c r="N280" s="13"/>
      <c r="O280" s="20"/>
      <c r="P280" s="20"/>
      <c r="Q280" s="20"/>
      <c r="R280" s="20"/>
      <c r="S280" s="20"/>
      <c r="T280" s="20"/>
      <c r="U280" s="20"/>
      <c r="V280" s="20"/>
      <c r="W280" s="20"/>
      <c r="X280" s="20"/>
      <c r="Y280" s="20"/>
      <c r="Z280" s="20"/>
      <c r="AA280" s="20"/>
      <c r="AB280" s="20"/>
      <c r="AC280" s="20"/>
      <c r="AD280" s="20"/>
      <c r="AE280" s="20"/>
      <c r="AF280" s="20"/>
      <c r="AG280" s="20"/>
      <c r="AH280" s="20"/>
      <c r="AI280" s="20"/>
      <c r="AJ280" s="20"/>
      <c r="AK280" s="20"/>
      <c r="AL280" s="20"/>
      <c r="AM280" s="20"/>
    </row>
    <row r="281" spans="1:39" x14ac:dyDescent="0.3">
      <c r="A281" s="20"/>
      <c r="B281" s="68"/>
      <c r="C281" s="74"/>
      <c r="D281" s="71"/>
      <c r="E281" s="71"/>
      <c r="F281" s="74"/>
      <c r="G281" s="71"/>
      <c r="H281" s="71"/>
      <c r="I281" s="74"/>
      <c r="J281" s="71"/>
      <c r="K281" s="71"/>
      <c r="L281" s="74"/>
      <c r="M281" s="71"/>
      <c r="N281" s="71"/>
      <c r="O281" s="20"/>
      <c r="P281" s="20"/>
      <c r="Q281" s="20"/>
      <c r="R281" s="20"/>
      <c r="S281" s="20"/>
      <c r="T281" s="20"/>
      <c r="U281" s="20"/>
      <c r="V281" s="20"/>
      <c r="W281" s="20"/>
      <c r="X281" s="20"/>
      <c r="Y281" s="20"/>
      <c r="Z281" s="20"/>
      <c r="AA281" s="20"/>
      <c r="AB281" s="20"/>
      <c r="AC281" s="20"/>
      <c r="AD281" s="20"/>
      <c r="AE281" s="20"/>
      <c r="AF281" s="20"/>
      <c r="AG281" s="20"/>
      <c r="AH281" s="20"/>
      <c r="AI281" s="20"/>
      <c r="AJ281" s="20"/>
      <c r="AK281" s="20"/>
      <c r="AL281" s="20"/>
      <c r="AM281" s="20"/>
    </row>
    <row r="282" spans="1:39" x14ac:dyDescent="0.3">
      <c r="A282" s="20"/>
      <c r="B282" s="68"/>
      <c r="C282" s="73"/>
      <c r="D282" s="72"/>
      <c r="E282" s="72"/>
      <c r="F282" s="73"/>
      <c r="G282" s="72"/>
      <c r="H282" s="72"/>
      <c r="I282" s="73"/>
      <c r="J282" s="72"/>
      <c r="K282" s="72"/>
      <c r="L282" s="73"/>
      <c r="M282" s="72"/>
      <c r="N282" s="72"/>
      <c r="O282" s="20"/>
      <c r="P282" s="20"/>
      <c r="Q282" s="20"/>
      <c r="R282" s="20"/>
      <c r="S282" s="20"/>
      <c r="T282" s="20"/>
      <c r="U282" s="20"/>
      <c r="V282" s="20"/>
      <c r="W282" s="20"/>
      <c r="X282" s="20"/>
      <c r="Y282" s="20"/>
      <c r="Z282" s="20"/>
      <c r="AA282" s="20"/>
      <c r="AB282" s="20"/>
      <c r="AC282" s="20"/>
      <c r="AD282" s="20"/>
      <c r="AE282" s="20"/>
      <c r="AF282" s="20"/>
      <c r="AG282" s="20"/>
      <c r="AH282" s="20"/>
      <c r="AI282" s="20"/>
      <c r="AJ282" s="20"/>
      <c r="AK282" s="20"/>
      <c r="AL282" s="20"/>
      <c r="AM282" s="20"/>
    </row>
    <row r="283" spans="1:39" x14ac:dyDescent="0.3">
      <c r="A283" s="20"/>
      <c r="B283" s="68"/>
      <c r="C283" s="72"/>
      <c r="D283" s="72"/>
      <c r="E283" s="72"/>
      <c r="F283" s="72"/>
      <c r="G283" s="72"/>
      <c r="H283" s="72"/>
      <c r="I283" s="72"/>
      <c r="J283" s="72"/>
      <c r="K283" s="72"/>
      <c r="L283" s="72"/>
      <c r="M283" s="72"/>
      <c r="N283" s="72"/>
      <c r="O283" s="20"/>
      <c r="P283" s="20"/>
      <c r="Q283" s="20"/>
      <c r="R283" s="20"/>
      <c r="S283" s="20"/>
      <c r="T283" s="20"/>
      <c r="U283" s="20"/>
      <c r="V283" s="20"/>
      <c r="W283" s="20"/>
      <c r="X283" s="20"/>
      <c r="Y283" s="20"/>
      <c r="Z283" s="20"/>
      <c r="AA283" s="20"/>
      <c r="AB283" s="20"/>
      <c r="AC283" s="20"/>
      <c r="AD283" s="20"/>
      <c r="AE283" s="20"/>
      <c r="AF283" s="20"/>
      <c r="AG283" s="20"/>
      <c r="AH283" s="20"/>
      <c r="AI283" s="20"/>
      <c r="AJ283" s="20"/>
      <c r="AK283" s="20"/>
      <c r="AL283" s="20"/>
      <c r="AM283" s="20"/>
    </row>
    <row r="284" spans="1:39" x14ac:dyDescent="0.3">
      <c r="A284" s="20"/>
      <c r="B284" s="68"/>
      <c r="C284" s="13"/>
      <c r="D284" s="13"/>
      <c r="E284" s="13"/>
      <c r="F284" s="13"/>
      <c r="G284" s="13"/>
      <c r="H284" s="13"/>
      <c r="I284" s="13"/>
      <c r="J284" s="13"/>
      <c r="K284" s="13"/>
      <c r="L284" s="13"/>
      <c r="M284" s="13"/>
      <c r="N284" s="13"/>
      <c r="O284" s="20"/>
      <c r="P284" s="20"/>
      <c r="Q284" s="20"/>
      <c r="R284" s="20"/>
      <c r="S284" s="20"/>
      <c r="T284" s="20"/>
      <c r="U284" s="20"/>
      <c r="V284" s="20"/>
      <c r="W284" s="20"/>
      <c r="X284" s="20"/>
      <c r="Y284" s="20"/>
      <c r="Z284" s="20"/>
      <c r="AA284" s="20"/>
      <c r="AB284" s="20"/>
      <c r="AC284" s="20"/>
      <c r="AD284" s="20"/>
      <c r="AE284" s="20"/>
      <c r="AF284" s="20"/>
      <c r="AG284" s="20"/>
      <c r="AH284" s="20"/>
      <c r="AI284" s="20"/>
      <c r="AJ284" s="20"/>
      <c r="AK284" s="20"/>
      <c r="AL284" s="20"/>
      <c r="AM284" s="20"/>
    </row>
    <row r="285" spans="1:39" ht="14.4" customHeight="1" x14ac:dyDescent="0.3">
      <c r="A285" s="20"/>
      <c r="B285" s="68"/>
      <c r="C285" s="71"/>
      <c r="D285" s="71"/>
      <c r="E285" s="71"/>
      <c r="F285" s="71"/>
      <c r="G285" s="71"/>
      <c r="H285" s="71"/>
      <c r="I285" s="71"/>
      <c r="J285" s="71"/>
      <c r="K285" s="71"/>
      <c r="L285" s="71"/>
      <c r="M285" s="71"/>
      <c r="N285" s="71"/>
      <c r="O285" s="20"/>
      <c r="P285" s="20"/>
      <c r="Q285" s="20"/>
      <c r="R285" s="20"/>
      <c r="S285" s="20"/>
      <c r="T285" s="20"/>
      <c r="U285" s="20"/>
      <c r="V285" s="20"/>
      <c r="W285" s="20"/>
      <c r="X285" s="20"/>
      <c r="Y285" s="20"/>
      <c r="Z285" s="20"/>
      <c r="AA285" s="20"/>
      <c r="AB285" s="20"/>
      <c r="AC285" s="20"/>
      <c r="AD285" s="20"/>
      <c r="AE285" s="20"/>
      <c r="AF285" s="20"/>
      <c r="AG285" s="20"/>
      <c r="AH285" s="20"/>
      <c r="AI285" s="20"/>
      <c r="AJ285" s="20"/>
      <c r="AK285" s="20"/>
      <c r="AL285" s="20"/>
      <c r="AM285" s="20"/>
    </row>
    <row r="286" spans="1:39" ht="14.4" customHeight="1" x14ac:dyDescent="0.3">
      <c r="A286" s="20"/>
      <c r="B286" s="68"/>
      <c r="C286" s="73"/>
      <c r="D286" s="72"/>
      <c r="E286" s="72"/>
      <c r="F286" s="73"/>
      <c r="G286" s="72"/>
      <c r="H286" s="72"/>
      <c r="I286" s="73"/>
      <c r="J286" s="72"/>
      <c r="K286" s="72"/>
      <c r="L286" s="73"/>
      <c r="M286" s="72"/>
      <c r="N286" s="72"/>
      <c r="O286" s="20"/>
      <c r="P286" s="20"/>
      <c r="Q286" s="20"/>
      <c r="R286" s="20"/>
      <c r="S286" s="20"/>
      <c r="T286" s="20"/>
      <c r="U286" s="20"/>
      <c r="V286" s="20"/>
      <c r="W286" s="20"/>
      <c r="X286" s="20"/>
      <c r="Y286" s="20"/>
      <c r="Z286" s="20"/>
      <c r="AA286" s="20"/>
      <c r="AB286" s="20"/>
      <c r="AC286" s="20"/>
      <c r="AD286" s="20"/>
      <c r="AE286" s="20"/>
      <c r="AF286" s="20"/>
      <c r="AG286" s="20"/>
      <c r="AH286" s="20"/>
      <c r="AI286" s="20"/>
      <c r="AJ286" s="20"/>
      <c r="AK286" s="20"/>
      <c r="AL286" s="20"/>
      <c r="AM286" s="20"/>
    </row>
    <row r="287" spans="1:39" x14ac:dyDescent="0.3">
      <c r="A287" s="20"/>
      <c r="B287" s="68"/>
      <c r="C287" s="72"/>
      <c r="D287" s="72"/>
      <c r="E287" s="72"/>
      <c r="F287" s="72"/>
      <c r="G287" s="72"/>
      <c r="H287" s="72"/>
      <c r="I287" s="72"/>
      <c r="J287" s="72"/>
      <c r="K287" s="72"/>
      <c r="L287" s="72"/>
      <c r="M287" s="72"/>
      <c r="N287" s="72"/>
      <c r="O287" s="20"/>
      <c r="P287" s="20"/>
      <c r="Q287" s="20"/>
      <c r="R287" s="20"/>
      <c r="S287" s="20"/>
      <c r="T287" s="20"/>
      <c r="U287" s="20"/>
      <c r="V287" s="20"/>
      <c r="W287" s="20"/>
      <c r="X287" s="20"/>
      <c r="Y287" s="20"/>
      <c r="Z287" s="20"/>
      <c r="AA287" s="20"/>
      <c r="AB287" s="20"/>
      <c r="AC287" s="20"/>
      <c r="AD287" s="20"/>
      <c r="AE287" s="20"/>
      <c r="AF287" s="20"/>
      <c r="AG287" s="20"/>
      <c r="AH287" s="20"/>
      <c r="AI287" s="20"/>
      <c r="AJ287" s="20"/>
      <c r="AK287" s="20"/>
      <c r="AL287" s="20"/>
      <c r="AM287" s="20"/>
    </row>
    <row r="288" spans="1:39" x14ac:dyDescent="0.3">
      <c r="A288" s="20"/>
      <c r="B288" s="68"/>
      <c r="C288" s="13"/>
      <c r="D288" s="13"/>
      <c r="E288" s="13"/>
      <c r="F288" s="13"/>
      <c r="G288" s="13"/>
      <c r="H288" s="13"/>
      <c r="I288" s="13"/>
      <c r="J288" s="13"/>
      <c r="K288" s="13"/>
      <c r="L288" s="13"/>
      <c r="M288" s="13"/>
      <c r="N288" s="13"/>
      <c r="O288" s="20"/>
      <c r="P288" s="20"/>
      <c r="Q288" s="20"/>
      <c r="R288" s="20"/>
      <c r="S288" s="20"/>
      <c r="T288" s="20"/>
      <c r="U288" s="20"/>
      <c r="V288" s="20"/>
      <c r="W288" s="20"/>
      <c r="X288" s="20"/>
      <c r="Y288" s="20"/>
      <c r="Z288" s="20"/>
      <c r="AA288" s="20"/>
      <c r="AB288" s="20"/>
      <c r="AC288" s="20"/>
      <c r="AD288" s="20"/>
      <c r="AE288" s="20"/>
      <c r="AF288" s="20"/>
      <c r="AG288" s="20"/>
      <c r="AH288" s="20"/>
      <c r="AI288" s="20"/>
      <c r="AJ288" s="20"/>
      <c r="AK288" s="20"/>
      <c r="AL288" s="20"/>
      <c r="AM288" s="20"/>
    </row>
    <row r="289" spans="1:39" x14ac:dyDescent="0.3">
      <c r="A289" s="20"/>
      <c r="B289" s="68"/>
      <c r="C289" s="71"/>
      <c r="D289" s="71"/>
      <c r="E289" s="71"/>
      <c r="F289" s="74"/>
      <c r="G289" s="71"/>
      <c r="H289" s="71"/>
      <c r="I289" s="74"/>
      <c r="J289" s="71"/>
      <c r="K289" s="71"/>
      <c r="L289" s="74"/>
      <c r="M289" s="71"/>
      <c r="N289" s="71"/>
      <c r="O289" s="20"/>
      <c r="P289" s="20"/>
      <c r="Q289" s="20"/>
      <c r="R289" s="20"/>
      <c r="S289" s="20"/>
      <c r="T289" s="20"/>
      <c r="U289" s="20"/>
      <c r="V289" s="20"/>
      <c r="W289" s="20"/>
      <c r="X289" s="20"/>
      <c r="Y289" s="20"/>
      <c r="Z289" s="20"/>
      <c r="AA289" s="20"/>
      <c r="AB289" s="20"/>
      <c r="AC289" s="20"/>
      <c r="AD289" s="20"/>
      <c r="AE289" s="20"/>
      <c r="AF289" s="20"/>
      <c r="AG289" s="20"/>
      <c r="AH289" s="20"/>
      <c r="AI289" s="20"/>
      <c r="AJ289" s="20"/>
      <c r="AK289" s="20"/>
      <c r="AL289" s="20"/>
      <c r="AM289" s="20"/>
    </row>
    <row r="290" spans="1:39" x14ac:dyDescent="0.3">
      <c r="A290" s="20"/>
      <c r="B290" s="68"/>
      <c r="C290" s="73"/>
      <c r="D290" s="72"/>
      <c r="E290" s="72"/>
      <c r="F290" s="73"/>
      <c r="G290" s="72"/>
      <c r="H290" s="72"/>
      <c r="I290" s="73"/>
      <c r="J290" s="72"/>
      <c r="K290" s="72"/>
      <c r="L290" s="73"/>
      <c r="M290" s="72"/>
      <c r="N290" s="72"/>
      <c r="O290" s="20"/>
      <c r="P290" s="20"/>
      <c r="Q290" s="20"/>
      <c r="R290" s="20"/>
      <c r="S290" s="20"/>
      <c r="T290" s="20"/>
      <c r="U290" s="20"/>
      <c r="V290" s="20"/>
      <c r="W290" s="20"/>
      <c r="X290" s="20"/>
      <c r="Y290" s="20"/>
      <c r="Z290" s="20"/>
      <c r="AA290" s="20"/>
      <c r="AB290" s="20"/>
      <c r="AC290" s="20"/>
      <c r="AD290" s="20"/>
      <c r="AE290" s="20"/>
      <c r="AF290" s="20"/>
      <c r="AG290" s="20"/>
      <c r="AH290" s="20"/>
      <c r="AI290" s="20"/>
      <c r="AJ290" s="20"/>
      <c r="AK290" s="20"/>
      <c r="AL290" s="20"/>
      <c r="AM290" s="20"/>
    </row>
    <row r="291" spans="1:39" x14ac:dyDescent="0.3">
      <c r="A291" s="20"/>
      <c r="B291" s="68"/>
      <c r="C291" s="72"/>
      <c r="D291" s="72"/>
      <c r="E291" s="72"/>
      <c r="F291" s="72"/>
      <c r="G291" s="72"/>
      <c r="H291" s="72"/>
      <c r="I291" s="72"/>
      <c r="J291" s="72"/>
      <c r="K291" s="72"/>
      <c r="L291" s="72"/>
      <c r="M291" s="72"/>
      <c r="N291" s="72"/>
      <c r="O291" s="20"/>
      <c r="P291" s="20"/>
      <c r="Q291" s="20"/>
      <c r="R291" s="20"/>
      <c r="S291" s="20"/>
      <c r="T291" s="20"/>
      <c r="U291" s="20"/>
      <c r="V291" s="20"/>
      <c r="W291" s="20"/>
      <c r="X291" s="20"/>
      <c r="Y291" s="20"/>
      <c r="Z291" s="20"/>
      <c r="AA291" s="20"/>
      <c r="AB291" s="20"/>
      <c r="AC291" s="20"/>
      <c r="AD291" s="20"/>
      <c r="AE291" s="20"/>
      <c r="AF291" s="20"/>
      <c r="AG291" s="20"/>
      <c r="AH291" s="20"/>
      <c r="AI291" s="20"/>
      <c r="AJ291" s="20"/>
      <c r="AK291" s="20"/>
      <c r="AL291" s="20"/>
      <c r="AM291" s="20"/>
    </row>
    <row r="292" spans="1:39" x14ac:dyDescent="0.3">
      <c r="A292" s="20"/>
      <c r="B292" s="42"/>
      <c r="C292" s="42"/>
      <c r="D292" s="42"/>
      <c r="E292" s="42"/>
      <c r="F292" s="42"/>
      <c r="G292" s="42"/>
      <c r="H292" s="42"/>
      <c r="I292" s="42"/>
      <c r="J292" s="42"/>
      <c r="K292" s="42"/>
      <c r="L292" s="42"/>
      <c r="M292" s="42"/>
      <c r="N292" s="42"/>
      <c r="O292" s="20"/>
      <c r="P292" s="20"/>
      <c r="Q292" s="20"/>
      <c r="R292" s="20"/>
      <c r="S292" s="20"/>
      <c r="T292" s="20"/>
      <c r="U292" s="20"/>
      <c r="V292" s="20"/>
      <c r="W292" s="20"/>
      <c r="X292" s="20"/>
      <c r="Y292" s="20"/>
      <c r="Z292" s="20"/>
      <c r="AA292" s="20"/>
      <c r="AB292" s="20"/>
      <c r="AC292" s="20"/>
      <c r="AD292" s="20"/>
      <c r="AE292" s="20"/>
      <c r="AF292" s="20"/>
      <c r="AG292" s="20"/>
      <c r="AH292" s="20"/>
      <c r="AI292" s="20"/>
      <c r="AJ292" s="20"/>
      <c r="AK292" s="20"/>
      <c r="AL292" s="20"/>
      <c r="AM292" s="20"/>
    </row>
    <row r="293" spans="1:39" x14ac:dyDescent="0.3">
      <c r="A293" s="20"/>
      <c r="B293" s="8"/>
      <c r="C293" s="8"/>
      <c r="D293" s="8"/>
      <c r="E293" s="8"/>
      <c r="F293" s="8"/>
      <c r="G293" s="8"/>
      <c r="H293" s="8"/>
      <c r="I293" s="8"/>
      <c r="J293" s="8"/>
      <c r="K293" s="8"/>
      <c r="L293" s="8"/>
      <c r="M293" s="8"/>
      <c r="N293" s="8"/>
      <c r="O293" s="20"/>
      <c r="P293" s="20"/>
      <c r="Q293" s="20"/>
      <c r="R293" s="20"/>
      <c r="S293" s="20"/>
      <c r="T293" s="20"/>
      <c r="U293" s="20"/>
      <c r="V293" s="20"/>
      <c r="W293" s="20"/>
      <c r="X293" s="20"/>
      <c r="Y293" s="20"/>
      <c r="Z293" s="20"/>
      <c r="AA293" s="20"/>
      <c r="AB293" s="20"/>
      <c r="AC293" s="20"/>
      <c r="AD293" s="20"/>
      <c r="AE293" s="20"/>
      <c r="AF293" s="20"/>
      <c r="AG293" s="20"/>
      <c r="AH293" s="20"/>
      <c r="AI293" s="20"/>
      <c r="AJ293" s="20"/>
      <c r="AK293" s="20"/>
      <c r="AL293" s="20"/>
      <c r="AM293" s="20"/>
    </row>
    <row r="294" spans="1:39" ht="14.4" customHeight="1" x14ac:dyDescent="0.3">
      <c r="A294" s="20"/>
      <c r="B294" s="63"/>
      <c r="C294" s="57"/>
      <c r="D294" s="57"/>
      <c r="E294" s="57"/>
      <c r="F294" s="57"/>
      <c r="G294" s="57"/>
      <c r="H294" s="57"/>
      <c r="I294" s="57"/>
      <c r="J294" s="57"/>
      <c r="K294" s="57"/>
      <c r="L294" s="57"/>
      <c r="M294" s="57"/>
      <c r="N294" s="57"/>
      <c r="O294" s="20"/>
      <c r="P294" s="20"/>
      <c r="Q294" s="20"/>
      <c r="R294" s="20"/>
      <c r="S294" s="20"/>
      <c r="T294" s="20"/>
      <c r="U294" s="20"/>
      <c r="V294" s="20"/>
      <c r="W294" s="20"/>
      <c r="X294" s="20"/>
      <c r="Y294" s="20"/>
      <c r="Z294" s="20"/>
      <c r="AA294" s="20"/>
      <c r="AB294" s="20"/>
      <c r="AC294" s="20"/>
      <c r="AD294" s="20"/>
      <c r="AE294" s="20"/>
      <c r="AF294" s="20"/>
      <c r="AG294" s="20"/>
      <c r="AH294" s="20"/>
      <c r="AI294" s="20"/>
      <c r="AJ294" s="20"/>
      <c r="AK294" s="20"/>
      <c r="AL294" s="20"/>
      <c r="AM294" s="20"/>
    </row>
    <row r="295" spans="1:39" ht="14.4" customHeight="1" x14ac:dyDescent="0.3">
      <c r="A295" s="20"/>
      <c r="B295" s="63"/>
      <c r="C295" s="57"/>
      <c r="D295" s="57"/>
      <c r="E295" s="57"/>
      <c r="F295" s="57"/>
      <c r="G295" s="57"/>
      <c r="H295" s="57"/>
      <c r="I295" s="57"/>
      <c r="J295" s="57"/>
      <c r="K295" s="57"/>
      <c r="L295" s="57"/>
      <c r="M295" s="57"/>
      <c r="N295" s="57"/>
      <c r="O295" s="20"/>
      <c r="P295" s="20"/>
      <c r="Q295" s="20"/>
      <c r="R295" s="20"/>
      <c r="S295" s="20"/>
      <c r="T295" s="20"/>
      <c r="U295" s="20"/>
      <c r="V295" s="20"/>
      <c r="W295" s="20"/>
      <c r="X295" s="20"/>
      <c r="Y295" s="20"/>
      <c r="Z295" s="20"/>
      <c r="AA295" s="20"/>
      <c r="AB295" s="20"/>
      <c r="AC295" s="20"/>
      <c r="AD295" s="20"/>
      <c r="AE295" s="20"/>
      <c r="AF295" s="20"/>
      <c r="AG295" s="20"/>
      <c r="AH295" s="20"/>
      <c r="AI295" s="20"/>
      <c r="AJ295" s="20"/>
      <c r="AK295" s="20"/>
      <c r="AL295" s="20"/>
      <c r="AM295" s="20"/>
    </row>
    <row r="296" spans="1:39" ht="15" customHeight="1" x14ac:dyDescent="0.3">
      <c r="A296" s="20"/>
      <c r="B296" s="63"/>
      <c r="C296" s="57"/>
      <c r="D296" s="57"/>
      <c r="E296" s="57"/>
      <c r="F296" s="57"/>
      <c r="G296" s="57"/>
      <c r="H296" s="57"/>
      <c r="I296" s="57"/>
      <c r="J296" s="57"/>
      <c r="K296" s="57"/>
      <c r="L296" s="57"/>
      <c r="M296" s="57"/>
      <c r="N296" s="57"/>
      <c r="O296" s="20"/>
      <c r="P296" s="20"/>
      <c r="Q296" s="20"/>
      <c r="R296" s="20"/>
      <c r="S296" s="20"/>
      <c r="T296" s="20"/>
      <c r="U296" s="20"/>
      <c r="V296" s="20"/>
      <c r="W296" s="20"/>
      <c r="X296" s="20"/>
      <c r="Y296" s="20"/>
      <c r="Z296" s="20"/>
      <c r="AA296" s="20"/>
      <c r="AB296" s="20"/>
      <c r="AC296" s="20"/>
      <c r="AD296" s="20"/>
      <c r="AE296" s="20"/>
      <c r="AF296" s="20"/>
      <c r="AG296" s="20"/>
      <c r="AH296" s="20"/>
      <c r="AI296" s="20"/>
      <c r="AJ296" s="20"/>
      <c r="AK296" s="20"/>
      <c r="AL296" s="20"/>
      <c r="AM296" s="20"/>
    </row>
    <row r="297" spans="1:39" x14ac:dyDescent="0.3">
      <c r="A297" s="20"/>
      <c r="B297" s="61"/>
      <c r="C297" s="66"/>
      <c r="D297" s="66"/>
      <c r="E297" s="66"/>
      <c r="F297" s="66"/>
      <c r="G297" s="66"/>
      <c r="H297" s="66"/>
      <c r="I297" s="66"/>
      <c r="J297" s="66"/>
      <c r="K297" s="66"/>
      <c r="L297" s="66"/>
      <c r="M297" s="66"/>
      <c r="N297" s="66"/>
      <c r="O297" s="20"/>
      <c r="P297" s="20"/>
      <c r="Q297" s="20"/>
      <c r="R297" s="20"/>
      <c r="S297" s="20"/>
      <c r="T297" s="20"/>
      <c r="U297" s="20"/>
      <c r="V297" s="20"/>
      <c r="W297" s="20"/>
      <c r="X297" s="20"/>
      <c r="Y297" s="20"/>
      <c r="Z297" s="20"/>
      <c r="AA297" s="20"/>
      <c r="AB297" s="20"/>
      <c r="AC297" s="20"/>
      <c r="AD297" s="20"/>
      <c r="AE297" s="20"/>
      <c r="AF297" s="20"/>
      <c r="AG297" s="20"/>
      <c r="AH297" s="20"/>
      <c r="AI297" s="20"/>
      <c r="AJ297" s="20"/>
      <c r="AK297" s="20"/>
      <c r="AL297" s="20"/>
      <c r="AM297" s="20"/>
    </row>
    <row r="298" spans="1:39" x14ac:dyDescent="0.3">
      <c r="A298" s="20"/>
      <c r="B298" s="61"/>
      <c r="C298" s="67"/>
      <c r="D298" s="63"/>
      <c r="E298" s="63"/>
      <c r="F298" s="67"/>
      <c r="G298" s="63"/>
      <c r="H298" s="63"/>
      <c r="I298" s="67"/>
      <c r="J298" s="63"/>
      <c r="K298" s="63"/>
      <c r="L298" s="67"/>
      <c r="M298" s="63"/>
      <c r="N298" s="63"/>
      <c r="O298" s="20"/>
      <c r="P298" s="20"/>
      <c r="Q298" s="20"/>
      <c r="R298" s="20"/>
      <c r="S298" s="20"/>
      <c r="T298" s="20"/>
      <c r="U298" s="20"/>
      <c r="V298" s="20"/>
      <c r="W298" s="20"/>
      <c r="X298" s="20"/>
      <c r="Y298" s="20"/>
      <c r="Z298" s="20"/>
      <c r="AA298" s="20"/>
      <c r="AB298" s="20"/>
      <c r="AC298" s="20"/>
      <c r="AD298" s="20"/>
      <c r="AE298" s="20"/>
      <c r="AF298" s="20"/>
      <c r="AG298" s="20"/>
      <c r="AH298" s="20"/>
      <c r="AI298" s="20"/>
      <c r="AJ298" s="20"/>
      <c r="AK298" s="20"/>
      <c r="AL298" s="20"/>
      <c r="AM298" s="20"/>
    </row>
    <row r="299" spans="1:39" x14ac:dyDescent="0.3">
      <c r="A299" s="20"/>
      <c r="B299" s="61"/>
      <c r="C299" s="65"/>
      <c r="D299" s="64"/>
      <c r="E299" s="64"/>
      <c r="F299" s="65"/>
      <c r="G299" s="64"/>
      <c r="H299" s="64"/>
      <c r="I299" s="65"/>
      <c r="J299" s="64"/>
      <c r="K299" s="64"/>
      <c r="L299" s="65"/>
      <c r="M299" s="64"/>
      <c r="N299" s="64"/>
      <c r="O299" s="20"/>
      <c r="P299" s="20"/>
      <c r="Q299" s="20"/>
      <c r="R299" s="20"/>
      <c r="S299" s="20"/>
      <c r="T299" s="20"/>
      <c r="U299" s="20"/>
      <c r="V299" s="20"/>
      <c r="W299" s="20"/>
      <c r="X299" s="20"/>
      <c r="Y299" s="20"/>
      <c r="Z299" s="20"/>
      <c r="AA299" s="20"/>
      <c r="AB299" s="20"/>
      <c r="AC299" s="20"/>
      <c r="AD299" s="20"/>
      <c r="AE299" s="20"/>
      <c r="AF299" s="20"/>
      <c r="AG299" s="20"/>
      <c r="AH299" s="20"/>
      <c r="AI299" s="20"/>
      <c r="AJ299" s="20"/>
      <c r="AK299" s="20"/>
      <c r="AL299" s="20"/>
      <c r="AM299" s="20"/>
    </row>
    <row r="300" spans="1:39" x14ac:dyDescent="0.3">
      <c r="A300" s="20"/>
      <c r="B300" s="61"/>
      <c r="C300" s="64"/>
      <c r="D300" s="64"/>
      <c r="E300" s="64"/>
      <c r="F300" s="64"/>
      <c r="G300" s="64"/>
      <c r="H300" s="64"/>
      <c r="I300" s="64"/>
      <c r="J300" s="64"/>
      <c r="K300" s="64"/>
      <c r="L300" s="64"/>
      <c r="M300" s="64"/>
      <c r="N300" s="64"/>
      <c r="O300" s="20"/>
      <c r="P300" s="20"/>
      <c r="Q300" s="20"/>
      <c r="R300" s="20"/>
      <c r="S300" s="20"/>
      <c r="T300" s="20"/>
      <c r="U300" s="20"/>
      <c r="V300" s="20"/>
      <c r="W300" s="20"/>
      <c r="X300" s="20"/>
      <c r="Y300" s="20"/>
      <c r="Z300" s="20"/>
      <c r="AA300" s="20"/>
      <c r="AB300" s="20"/>
      <c r="AC300" s="20"/>
      <c r="AD300" s="20"/>
      <c r="AE300" s="20"/>
      <c r="AF300" s="20"/>
      <c r="AG300" s="20"/>
      <c r="AH300" s="20"/>
      <c r="AI300" s="20"/>
      <c r="AJ300" s="20"/>
      <c r="AK300" s="20"/>
      <c r="AL300" s="20"/>
      <c r="AM300" s="20"/>
    </row>
    <row r="301" spans="1:39" x14ac:dyDescent="0.3">
      <c r="A301" s="20"/>
      <c r="B301" s="61"/>
      <c r="C301" s="66"/>
      <c r="D301" s="66"/>
      <c r="E301" s="66"/>
      <c r="F301" s="66"/>
      <c r="G301" s="66"/>
      <c r="H301" s="66"/>
      <c r="I301" s="66"/>
      <c r="J301" s="66"/>
      <c r="K301" s="66"/>
      <c r="L301" s="66"/>
      <c r="M301" s="66"/>
      <c r="N301" s="66"/>
      <c r="O301" s="20"/>
      <c r="P301" s="20"/>
      <c r="Q301" s="20"/>
      <c r="R301" s="20"/>
      <c r="S301" s="20"/>
      <c r="T301" s="20"/>
      <c r="U301" s="20"/>
      <c r="V301" s="20"/>
      <c r="W301" s="20"/>
      <c r="X301" s="20"/>
      <c r="Y301" s="20"/>
      <c r="Z301" s="20"/>
      <c r="AA301" s="20"/>
      <c r="AB301" s="20"/>
      <c r="AC301" s="20"/>
      <c r="AD301" s="20"/>
      <c r="AE301" s="20"/>
      <c r="AF301" s="20"/>
      <c r="AG301" s="20"/>
      <c r="AH301" s="20"/>
      <c r="AI301" s="20"/>
      <c r="AJ301" s="20"/>
      <c r="AK301" s="20"/>
      <c r="AL301" s="20"/>
      <c r="AM301" s="20"/>
    </row>
    <row r="302" spans="1:39" x14ac:dyDescent="0.3">
      <c r="A302" s="20"/>
      <c r="B302" s="61"/>
      <c r="C302" s="63"/>
      <c r="D302" s="63"/>
      <c r="E302" s="63"/>
      <c r="F302" s="63"/>
      <c r="G302" s="63"/>
      <c r="H302" s="63"/>
      <c r="I302" s="63"/>
      <c r="J302" s="63"/>
      <c r="K302" s="63"/>
      <c r="L302" s="63"/>
      <c r="M302" s="63"/>
      <c r="N302" s="63"/>
      <c r="O302" s="20"/>
      <c r="P302" s="20"/>
      <c r="Q302" s="20"/>
      <c r="R302" s="20"/>
      <c r="S302" s="20"/>
      <c r="T302" s="20"/>
      <c r="U302" s="20"/>
      <c r="V302" s="20"/>
      <c r="W302" s="20"/>
      <c r="X302" s="20"/>
      <c r="Y302" s="20"/>
      <c r="Z302" s="20"/>
      <c r="AA302" s="20"/>
      <c r="AB302" s="20"/>
      <c r="AC302" s="20"/>
      <c r="AD302" s="20"/>
      <c r="AE302" s="20"/>
      <c r="AF302" s="20"/>
      <c r="AG302" s="20"/>
      <c r="AH302" s="20"/>
      <c r="AI302" s="20"/>
      <c r="AJ302" s="20"/>
      <c r="AK302" s="20"/>
      <c r="AL302" s="20"/>
      <c r="AM302" s="20"/>
    </row>
    <row r="303" spans="1:39" x14ac:dyDescent="0.3">
      <c r="A303" s="20"/>
      <c r="B303" s="61"/>
      <c r="C303" s="65"/>
      <c r="D303" s="64"/>
      <c r="E303" s="64"/>
      <c r="F303" s="65"/>
      <c r="G303" s="64"/>
      <c r="H303" s="64"/>
      <c r="I303" s="65"/>
      <c r="J303" s="65"/>
      <c r="K303" s="65"/>
      <c r="L303" s="65"/>
      <c r="M303" s="64"/>
      <c r="N303" s="64"/>
      <c r="O303" s="20"/>
      <c r="P303" s="20"/>
      <c r="Q303" s="20"/>
      <c r="R303" s="20"/>
      <c r="S303" s="20"/>
      <c r="T303" s="20"/>
      <c r="U303" s="20"/>
      <c r="V303" s="20"/>
      <c r="W303" s="20"/>
      <c r="X303" s="20"/>
      <c r="Y303" s="20"/>
      <c r="Z303" s="20"/>
      <c r="AA303" s="20"/>
      <c r="AB303" s="20"/>
      <c r="AC303" s="20"/>
      <c r="AD303" s="20"/>
      <c r="AE303" s="20"/>
      <c r="AF303" s="20"/>
      <c r="AG303" s="20"/>
      <c r="AH303" s="20"/>
      <c r="AI303" s="20"/>
      <c r="AJ303" s="20"/>
      <c r="AK303" s="20"/>
      <c r="AL303" s="20"/>
      <c r="AM303" s="20"/>
    </row>
    <row r="304" spans="1:39" x14ac:dyDescent="0.3">
      <c r="A304" s="20"/>
      <c r="B304" s="61"/>
      <c r="C304" s="64"/>
      <c r="D304" s="64"/>
      <c r="E304" s="64"/>
      <c r="F304" s="64"/>
      <c r="G304" s="64"/>
      <c r="H304" s="64"/>
      <c r="I304" s="65"/>
      <c r="J304" s="65"/>
      <c r="K304" s="65"/>
      <c r="L304" s="64"/>
      <c r="M304" s="64"/>
      <c r="N304" s="64"/>
      <c r="O304" s="20"/>
      <c r="P304" s="20"/>
      <c r="Q304" s="20"/>
      <c r="R304" s="20"/>
      <c r="S304" s="20"/>
      <c r="T304" s="20"/>
      <c r="U304" s="20"/>
      <c r="V304" s="20"/>
      <c r="W304" s="20"/>
      <c r="X304" s="20"/>
      <c r="Y304" s="20"/>
      <c r="Z304" s="20"/>
      <c r="AA304" s="20"/>
      <c r="AB304" s="20"/>
      <c r="AC304" s="20"/>
      <c r="AD304" s="20"/>
      <c r="AE304" s="20"/>
      <c r="AF304" s="20"/>
      <c r="AG304" s="20"/>
      <c r="AH304" s="20"/>
      <c r="AI304" s="20"/>
      <c r="AJ304" s="20"/>
      <c r="AK304" s="20"/>
      <c r="AL304" s="20"/>
      <c r="AM304" s="20"/>
    </row>
    <row r="305" spans="1:39" x14ac:dyDescent="0.3">
      <c r="A305" s="20"/>
      <c r="B305" s="61"/>
      <c r="C305" s="66"/>
      <c r="D305" s="66"/>
      <c r="E305" s="66"/>
      <c r="F305" s="66"/>
      <c r="G305" s="66"/>
      <c r="H305" s="66"/>
      <c r="I305" s="66"/>
      <c r="J305" s="66"/>
      <c r="K305" s="66"/>
      <c r="L305" s="66"/>
      <c r="M305" s="66"/>
      <c r="N305" s="66"/>
      <c r="O305" s="20"/>
      <c r="P305" s="20"/>
      <c r="Q305" s="20"/>
      <c r="R305" s="20"/>
      <c r="S305" s="20"/>
      <c r="T305" s="20"/>
      <c r="U305" s="20"/>
      <c r="V305" s="20"/>
      <c r="W305" s="20"/>
      <c r="X305" s="20"/>
      <c r="Y305" s="20"/>
      <c r="Z305" s="20"/>
      <c r="AA305" s="20"/>
      <c r="AB305" s="20"/>
      <c r="AC305" s="20"/>
      <c r="AD305" s="20"/>
      <c r="AE305" s="20"/>
      <c r="AF305" s="20"/>
      <c r="AG305" s="20"/>
      <c r="AH305" s="20"/>
      <c r="AI305" s="20"/>
      <c r="AJ305" s="20"/>
      <c r="AK305" s="20"/>
      <c r="AL305" s="20"/>
      <c r="AM305" s="20"/>
    </row>
    <row r="306" spans="1:39" x14ac:dyDescent="0.3">
      <c r="A306" s="7"/>
      <c r="B306" s="61"/>
      <c r="C306" s="63"/>
      <c r="D306" s="63"/>
      <c r="E306" s="63"/>
      <c r="F306" s="63"/>
      <c r="G306" s="63"/>
      <c r="H306" s="63"/>
      <c r="I306" s="63"/>
      <c r="J306" s="63"/>
      <c r="K306" s="63"/>
      <c r="L306" s="63"/>
      <c r="M306" s="63"/>
      <c r="N306" s="63"/>
      <c r="O306" s="7"/>
      <c r="P306" s="7"/>
      <c r="Q306" s="7"/>
      <c r="R306" s="7"/>
      <c r="S306" s="7"/>
      <c r="T306" s="7"/>
      <c r="U306" s="7"/>
      <c r="V306" s="7"/>
      <c r="W306" s="7"/>
      <c r="X306" s="7"/>
      <c r="Y306" s="7"/>
      <c r="Z306" s="7"/>
      <c r="AA306" s="7"/>
      <c r="AB306" s="7"/>
      <c r="AC306" s="7"/>
      <c r="AD306" s="7"/>
      <c r="AE306" s="7"/>
      <c r="AF306" s="7"/>
      <c r="AG306" s="7"/>
      <c r="AH306" s="7"/>
      <c r="AI306" s="7"/>
      <c r="AJ306" s="7"/>
      <c r="AK306" s="7"/>
      <c r="AL306" s="7"/>
      <c r="AM306" s="7"/>
    </row>
    <row r="307" spans="1:39" x14ac:dyDescent="0.3">
      <c r="A307" s="7"/>
      <c r="B307" s="61"/>
      <c r="C307" s="65"/>
      <c r="D307" s="64"/>
      <c r="E307" s="64"/>
      <c r="F307" s="65"/>
      <c r="G307" s="64"/>
      <c r="H307" s="64"/>
      <c r="I307" s="65"/>
      <c r="J307" s="65"/>
      <c r="K307" s="65"/>
      <c r="L307" s="65"/>
      <c r="M307" s="64"/>
      <c r="N307" s="64"/>
      <c r="O307" s="7"/>
      <c r="P307" s="7"/>
      <c r="Q307" s="7"/>
      <c r="R307" s="7"/>
      <c r="S307" s="7"/>
      <c r="T307" s="7"/>
      <c r="U307" s="7"/>
      <c r="V307" s="7"/>
      <c r="W307" s="7"/>
      <c r="X307" s="7"/>
      <c r="Y307" s="7"/>
      <c r="Z307" s="7"/>
      <c r="AA307" s="7"/>
      <c r="AB307" s="7"/>
      <c r="AC307" s="7"/>
      <c r="AD307" s="7"/>
      <c r="AE307" s="7"/>
      <c r="AF307" s="7"/>
      <c r="AG307" s="7"/>
      <c r="AH307" s="7"/>
      <c r="AI307" s="7"/>
      <c r="AJ307" s="7"/>
      <c r="AK307" s="7"/>
      <c r="AL307" s="7"/>
      <c r="AM307" s="7"/>
    </row>
    <row r="308" spans="1:39" x14ac:dyDescent="0.3">
      <c r="A308" s="7"/>
      <c r="B308" s="61"/>
      <c r="C308" s="64"/>
      <c r="D308" s="64"/>
      <c r="E308" s="64"/>
      <c r="F308" s="64"/>
      <c r="G308" s="64"/>
      <c r="H308" s="64"/>
      <c r="I308" s="65"/>
      <c r="J308" s="65"/>
      <c r="K308" s="65"/>
      <c r="L308" s="64"/>
      <c r="M308" s="64"/>
      <c r="N308" s="64"/>
      <c r="O308" s="7"/>
      <c r="P308" s="7"/>
      <c r="Q308" s="7"/>
      <c r="R308" s="7"/>
      <c r="S308" s="7"/>
      <c r="T308" s="7"/>
      <c r="U308" s="7"/>
      <c r="V308" s="7"/>
      <c r="W308" s="7"/>
      <c r="X308" s="7"/>
      <c r="Y308" s="7"/>
      <c r="Z308" s="7"/>
      <c r="AA308" s="7"/>
      <c r="AB308" s="7"/>
      <c r="AC308" s="7"/>
      <c r="AD308" s="7"/>
      <c r="AE308" s="7"/>
      <c r="AF308" s="7"/>
      <c r="AG308" s="7"/>
      <c r="AH308" s="7"/>
      <c r="AI308" s="7"/>
      <c r="AJ308" s="7"/>
      <c r="AK308" s="7"/>
      <c r="AL308" s="7"/>
      <c r="AM308" s="7"/>
    </row>
    <row r="309" spans="1:39" x14ac:dyDescent="0.3">
      <c r="A309" s="7"/>
      <c r="B309" s="7"/>
      <c r="C309" s="7"/>
      <c r="D309" s="7"/>
      <c r="E309" s="7"/>
      <c r="F309" s="7"/>
      <c r="G309" s="7"/>
      <c r="H309" s="7"/>
      <c r="I309" s="7"/>
      <c r="J309" s="7"/>
      <c r="K309" s="7"/>
      <c r="L309" s="7"/>
      <c r="M309" s="7"/>
      <c r="N309" s="7"/>
      <c r="O309" s="7"/>
      <c r="P309" s="7"/>
      <c r="Q309" s="7"/>
      <c r="R309" s="7"/>
      <c r="S309" s="7"/>
      <c r="T309" s="7"/>
      <c r="U309" s="7"/>
      <c r="V309" s="7"/>
      <c r="W309" s="7"/>
      <c r="X309" s="7"/>
      <c r="Y309" s="7"/>
      <c r="Z309" s="7"/>
      <c r="AA309" s="7"/>
      <c r="AB309" s="7"/>
      <c r="AC309" s="7"/>
      <c r="AD309" s="7"/>
      <c r="AE309" s="7"/>
      <c r="AF309" s="7"/>
      <c r="AG309" s="7"/>
      <c r="AH309" s="7"/>
      <c r="AI309" s="7"/>
      <c r="AJ309" s="7"/>
      <c r="AK309" s="7"/>
      <c r="AL309" s="7"/>
      <c r="AM309" s="7"/>
    </row>
    <row r="310" spans="1:39" x14ac:dyDescent="0.3">
      <c r="A310" s="7"/>
      <c r="B310" s="7"/>
      <c r="C310" s="7"/>
      <c r="D310" s="7"/>
      <c r="E310" s="7"/>
      <c r="F310" s="7"/>
      <c r="G310" s="7"/>
      <c r="H310" s="7"/>
      <c r="I310" s="7"/>
      <c r="J310" s="7"/>
      <c r="K310" s="7"/>
      <c r="L310" s="7"/>
      <c r="M310" s="7"/>
      <c r="N310" s="7"/>
      <c r="O310" s="7"/>
      <c r="P310" s="7"/>
      <c r="Q310" s="7"/>
      <c r="R310" s="7"/>
      <c r="S310" s="7"/>
      <c r="T310" s="7"/>
      <c r="U310" s="7"/>
      <c r="V310" s="7"/>
      <c r="W310" s="7"/>
      <c r="X310" s="7"/>
      <c r="Y310" s="7"/>
      <c r="Z310" s="7"/>
      <c r="AA310" s="7"/>
      <c r="AB310" s="7"/>
      <c r="AC310" s="7"/>
      <c r="AD310" s="7"/>
      <c r="AE310" s="7"/>
      <c r="AF310" s="7"/>
      <c r="AG310" s="7"/>
      <c r="AH310" s="7"/>
      <c r="AI310" s="7"/>
      <c r="AJ310" s="7"/>
      <c r="AK310" s="7"/>
      <c r="AL310" s="7"/>
      <c r="AM310" s="7"/>
    </row>
    <row r="311" spans="1:39" x14ac:dyDescent="0.3">
      <c r="A311" s="7"/>
      <c r="B311" s="7"/>
      <c r="C311" s="7"/>
      <c r="D311" s="7"/>
      <c r="E311" s="7"/>
      <c r="F311" s="7"/>
      <c r="G311" s="7"/>
      <c r="H311" s="7"/>
      <c r="I311" s="7"/>
      <c r="J311" s="7"/>
      <c r="K311" s="7"/>
      <c r="L311" s="7"/>
      <c r="M311" s="7"/>
      <c r="N311" s="7"/>
      <c r="O311" s="7"/>
      <c r="P311" s="7"/>
      <c r="Q311" s="7"/>
      <c r="R311" s="7"/>
      <c r="S311" s="7"/>
      <c r="T311" s="7"/>
      <c r="U311" s="7"/>
      <c r="V311" s="7"/>
      <c r="W311" s="7"/>
      <c r="X311" s="7"/>
      <c r="Y311" s="7"/>
      <c r="Z311" s="7"/>
      <c r="AA311" s="7"/>
      <c r="AB311" s="7"/>
      <c r="AC311" s="7"/>
      <c r="AD311" s="7"/>
      <c r="AE311" s="7"/>
      <c r="AF311" s="7"/>
      <c r="AG311" s="7"/>
      <c r="AH311" s="7"/>
      <c r="AI311" s="7"/>
      <c r="AJ311" s="7"/>
      <c r="AK311" s="7"/>
      <c r="AL311" s="7"/>
      <c r="AM311" s="7"/>
    </row>
    <row r="312" spans="1:39" x14ac:dyDescent="0.3">
      <c r="A312" s="7"/>
      <c r="B312" s="7"/>
      <c r="C312" s="7"/>
      <c r="D312" s="7"/>
      <c r="E312" s="7"/>
      <c r="F312" s="7"/>
      <c r="G312" s="7"/>
      <c r="H312" s="7"/>
      <c r="I312" s="7"/>
      <c r="J312" s="7"/>
      <c r="K312" s="7"/>
      <c r="L312" s="7"/>
      <c r="M312" s="7"/>
      <c r="N312" s="7"/>
      <c r="O312" s="7"/>
      <c r="P312" s="7"/>
      <c r="Q312" s="7"/>
      <c r="R312" s="7"/>
      <c r="S312" s="7"/>
      <c r="T312" s="7"/>
      <c r="U312" s="7"/>
      <c r="V312" s="7"/>
      <c r="W312" s="7"/>
      <c r="X312" s="7"/>
      <c r="Y312" s="7"/>
      <c r="Z312" s="7"/>
      <c r="AA312" s="7"/>
      <c r="AB312" s="7"/>
      <c r="AC312" s="7"/>
      <c r="AD312" s="7"/>
      <c r="AE312" s="7"/>
      <c r="AF312" s="7"/>
      <c r="AG312" s="7"/>
      <c r="AH312" s="7"/>
      <c r="AI312" s="7"/>
      <c r="AJ312" s="7"/>
      <c r="AK312" s="7"/>
      <c r="AL312" s="7"/>
      <c r="AM312" s="7"/>
    </row>
    <row r="313" spans="1:39" x14ac:dyDescent="0.3">
      <c r="A313" s="7"/>
      <c r="B313" s="7"/>
      <c r="C313" s="7"/>
      <c r="D313" s="7"/>
      <c r="E313" s="7"/>
      <c r="F313" s="7"/>
      <c r="G313" s="7"/>
      <c r="H313" s="7"/>
      <c r="I313" s="7"/>
      <c r="J313" s="7"/>
      <c r="K313" s="7"/>
      <c r="L313" s="7"/>
      <c r="M313" s="7"/>
      <c r="N313" s="7"/>
      <c r="O313" s="7"/>
      <c r="P313" s="7"/>
      <c r="Q313" s="7"/>
      <c r="R313" s="7"/>
      <c r="S313" s="7"/>
      <c r="T313" s="7"/>
      <c r="U313" s="7"/>
      <c r="V313" s="7"/>
      <c r="W313" s="7"/>
      <c r="X313" s="7"/>
      <c r="Y313" s="7"/>
      <c r="Z313" s="7"/>
      <c r="AA313" s="7"/>
      <c r="AB313" s="7"/>
      <c r="AC313" s="7"/>
      <c r="AD313" s="7"/>
      <c r="AE313" s="7"/>
      <c r="AF313" s="7"/>
      <c r="AG313" s="7"/>
      <c r="AH313" s="7"/>
      <c r="AI313" s="7"/>
      <c r="AJ313" s="7"/>
      <c r="AK313" s="7"/>
      <c r="AL313" s="7"/>
      <c r="AM313" s="7"/>
    </row>
    <row r="314" spans="1:39" x14ac:dyDescent="0.3">
      <c r="A314" s="7"/>
      <c r="B314" s="7"/>
      <c r="C314" s="7"/>
      <c r="D314" s="7"/>
      <c r="E314" s="7"/>
      <c r="F314" s="7"/>
      <c r="G314" s="7"/>
      <c r="H314" s="7"/>
      <c r="I314" s="7"/>
      <c r="J314" s="7"/>
      <c r="K314" s="7"/>
      <c r="L314" s="7"/>
      <c r="M314" s="7"/>
      <c r="N314" s="7"/>
      <c r="O314" s="7"/>
      <c r="P314" s="7"/>
      <c r="Q314" s="7"/>
      <c r="R314" s="7"/>
      <c r="S314" s="7"/>
      <c r="T314" s="7"/>
      <c r="U314" s="7"/>
      <c r="V314" s="7"/>
      <c r="W314" s="7"/>
      <c r="X314" s="7"/>
      <c r="Y314" s="7"/>
      <c r="Z314" s="7"/>
      <c r="AA314" s="7"/>
      <c r="AB314" s="7"/>
      <c r="AC314" s="7"/>
      <c r="AD314" s="7"/>
      <c r="AE314" s="7"/>
      <c r="AF314" s="7"/>
      <c r="AG314" s="7"/>
      <c r="AH314" s="7"/>
      <c r="AI314" s="7"/>
      <c r="AJ314" s="7"/>
      <c r="AK314" s="7"/>
      <c r="AL314" s="7"/>
      <c r="AM314" s="7"/>
    </row>
    <row r="315" spans="1:39" x14ac:dyDescent="0.3">
      <c r="A315" s="7"/>
      <c r="B315" s="7"/>
      <c r="C315" s="7"/>
      <c r="D315" s="7"/>
      <c r="E315" s="7"/>
      <c r="F315" s="7"/>
      <c r="G315" s="7"/>
      <c r="H315" s="7"/>
      <c r="I315" s="7"/>
      <c r="J315" s="7"/>
      <c r="K315" s="7"/>
      <c r="L315" s="7"/>
      <c r="M315" s="7"/>
      <c r="N315" s="7"/>
      <c r="O315" s="7"/>
      <c r="P315" s="7"/>
      <c r="Q315" s="7"/>
      <c r="R315" s="7"/>
      <c r="S315" s="7"/>
      <c r="T315" s="7"/>
      <c r="U315" s="7"/>
      <c r="V315" s="7"/>
      <c r="W315" s="7"/>
      <c r="X315" s="7"/>
      <c r="Y315" s="7"/>
      <c r="Z315" s="7"/>
      <c r="AA315" s="7"/>
      <c r="AB315" s="7"/>
      <c r="AC315" s="7"/>
      <c r="AD315" s="7"/>
      <c r="AE315" s="7"/>
      <c r="AF315" s="7"/>
      <c r="AG315" s="7"/>
      <c r="AH315" s="7"/>
      <c r="AI315" s="7"/>
      <c r="AJ315" s="7"/>
      <c r="AK315" s="7"/>
      <c r="AL315" s="7"/>
      <c r="AM315" s="7"/>
    </row>
    <row r="316" spans="1:39" x14ac:dyDescent="0.3">
      <c r="A316" s="7"/>
      <c r="B316" s="7"/>
      <c r="C316" s="7"/>
      <c r="D316" s="7"/>
      <c r="E316" s="7"/>
      <c r="F316" s="7"/>
      <c r="G316" s="7"/>
      <c r="H316" s="7"/>
      <c r="I316" s="7"/>
      <c r="J316" s="7"/>
      <c r="K316" s="7"/>
      <c r="L316" s="7"/>
      <c r="M316" s="7"/>
      <c r="N316" s="7"/>
      <c r="O316" s="7"/>
      <c r="P316" s="7"/>
      <c r="Q316" s="7"/>
      <c r="R316" s="7"/>
      <c r="S316" s="7"/>
      <c r="T316" s="7"/>
      <c r="U316" s="7"/>
      <c r="V316" s="7"/>
      <c r="W316" s="7"/>
      <c r="X316" s="7"/>
      <c r="Y316" s="7"/>
      <c r="Z316" s="7"/>
      <c r="AA316" s="7"/>
      <c r="AB316" s="7"/>
      <c r="AC316" s="7"/>
      <c r="AD316" s="7"/>
      <c r="AE316" s="7"/>
      <c r="AF316" s="7"/>
      <c r="AG316" s="7"/>
      <c r="AH316" s="7"/>
      <c r="AI316" s="7"/>
      <c r="AJ316" s="7"/>
      <c r="AK316" s="7"/>
      <c r="AL316" s="7"/>
      <c r="AM316" s="7"/>
    </row>
    <row r="317" spans="1:39" x14ac:dyDescent="0.3">
      <c r="A317" s="7"/>
      <c r="B317" s="7"/>
      <c r="C317" s="7"/>
      <c r="D317" s="7"/>
      <c r="E317" s="7"/>
      <c r="F317" s="7"/>
      <c r="G317" s="7"/>
      <c r="H317" s="7"/>
      <c r="I317" s="7"/>
      <c r="J317" s="7"/>
      <c r="K317" s="7"/>
      <c r="L317" s="7"/>
      <c r="M317" s="7"/>
      <c r="N317" s="7"/>
      <c r="O317" s="7"/>
      <c r="P317" s="7"/>
      <c r="Q317" s="7"/>
      <c r="R317" s="7"/>
      <c r="S317" s="7"/>
      <c r="T317" s="7"/>
      <c r="U317" s="7"/>
      <c r="V317" s="7"/>
      <c r="W317" s="7"/>
      <c r="X317" s="7"/>
      <c r="Y317" s="7"/>
      <c r="Z317" s="7"/>
      <c r="AA317" s="7"/>
      <c r="AB317" s="7"/>
      <c r="AC317" s="7"/>
      <c r="AD317" s="7"/>
      <c r="AE317" s="7"/>
      <c r="AF317" s="7"/>
      <c r="AG317" s="7"/>
      <c r="AH317" s="7"/>
      <c r="AI317" s="7"/>
      <c r="AJ317" s="7"/>
      <c r="AK317" s="7"/>
      <c r="AL317" s="7"/>
      <c r="AM317" s="7"/>
    </row>
    <row r="318" spans="1:39" x14ac:dyDescent="0.3">
      <c r="A318" s="7"/>
      <c r="B318" s="7"/>
      <c r="C318" s="7"/>
      <c r="D318" s="7"/>
      <c r="E318" s="7"/>
      <c r="F318" s="7"/>
      <c r="G318" s="7"/>
      <c r="H318" s="7"/>
      <c r="I318" s="7"/>
      <c r="J318" s="7"/>
      <c r="K318" s="7"/>
      <c r="L318" s="7"/>
      <c r="M318" s="7"/>
      <c r="N318" s="7"/>
      <c r="O318" s="7"/>
      <c r="P318" s="7"/>
      <c r="Q318" s="7"/>
      <c r="R318" s="7"/>
      <c r="S318" s="7"/>
      <c r="T318" s="7"/>
      <c r="U318" s="7"/>
      <c r="V318" s="7"/>
      <c r="W318" s="7"/>
      <c r="X318" s="7"/>
      <c r="Y318" s="7"/>
      <c r="Z318" s="7"/>
      <c r="AA318" s="7"/>
      <c r="AB318" s="7"/>
      <c r="AC318" s="7"/>
      <c r="AD318" s="7"/>
      <c r="AE318" s="7"/>
      <c r="AF318" s="7"/>
      <c r="AG318" s="7"/>
      <c r="AH318" s="7"/>
      <c r="AI318" s="7"/>
      <c r="AJ318" s="7"/>
      <c r="AK318" s="7"/>
      <c r="AL318" s="7"/>
      <c r="AM318" s="7"/>
    </row>
    <row r="319" spans="1:39" x14ac:dyDescent="0.3">
      <c r="A319" s="7"/>
      <c r="B319" s="7"/>
      <c r="C319" s="7"/>
      <c r="D319" s="7"/>
      <c r="E319" s="7"/>
      <c r="F319" s="7"/>
      <c r="G319" s="7"/>
      <c r="H319" s="7"/>
      <c r="I319" s="7"/>
      <c r="J319" s="7"/>
      <c r="K319" s="7"/>
      <c r="L319" s="7"/>
      <c r="M319" s="7"/>
      <c r="N319" s="7"/>
      <c r="O319" s="7"/>
      <c r="P319" s="7"/>
      <c r="Q319" s="7"/>
      <c r="R319" s="7"/>
      <c r="S319" s="7"/>
      <c r="T319" s="7"/>
      <c r="U319" s="7"/>
      <c r="V319" s="7"/>
      <c r="W319" s="7"/>
      <c r="X319" s="7"/>
      <c r="Y319" s="7"/>
      <c r="Z319" s="7"/>
      <c r="AA319" s="7"/>
      <c r="AB319" s="7"/>
      <c r="AC319" s="7"/>
      <c r="AD319" s="7"/>
      <c r="AE319" s="7"/>
      <c r="AF319" s="7"/>
      <c r="AG319" s="7"/>
      <c r="AH319" s="7"/>
      <c r="AI319" s="7"/>
      <c r="AJ319" s="7"/>
      <c r="AK319" s="7"/>
      <c r="AL319" s="7"/>
      <c r="AM319" s="7"/>
    </row>
    <row r="320" spans="1:39" x14ac:dyDescent="0.3">
      <c r="A320" s="7"/>
      <c r="B320" s="7"/>
      <c r="C320" s="7"/>
      <c r="D320" s="7"/>
      <c r="E320" s="7"/>
      <c r="F320" s="7"/>
      <c r="G320" s="7"/>
      <c r="H320" s="7"/>
      <c r="I320" s="7"/>
      <c r="J320" s="7"/>
      <c r="K320" s="7"/>
      <c r="L320" s="7"/>
      <c r="M320" s="7"/>
      <c r="N320" s="7"/>
      <c r="O320" s="7"/>
      <c r="P320" s="7"/>
      <c r="Q320" s="7"/>
      <c r="R320" s="7"/>
      <c r="S320" s="7"/>
      <c r="T320" s="7"/>
      <c r="U320" s="7"/>
      <c r="V320" s="7"/>
      <c r="W320" s="7"/>
      <c r="X320" s="7"/>
      <c r="Y320" s="7"/>
      <c r="Z320" s="7"/>
      <c r="AA320" s="7"/>
      <c r="AB320" s="7"/>
      <c r="AC320" s="7"/>
      <c r="AD320" s="7"/>
      <c r="AE320" s="7"/>
      <c r="AF320" s="7"/>
      <c r="AG320" s="7"/>
      <c r="AH320" s="7"/>
      <c r="AI320" s="7"/>
      <c r="AJ320" s="7"/>
      <c r="AK320" s="7"/>
      <c r="AL320" s="7"/>
      <c r="AM320" s="7"/>
    </row>
    <row r="321" spans="1:39" x14ac:dyDescent="0.3">
      <c r="A321" s="7"/>
      <c r="B321" s="7"/>
      <c r="C321" s="7"/>
      <c r="D321" s="7"/>
      <c r="E321" s="7"/>
      <c r="F321" s="7"/>
      <c r="G321" s="7"/>
      <c r="H321" s="7"/>
      <c r="I321" s="7"/>
      <c r="J321" s="7"/>
      <c r="K321" s="7"/>
      <c r="L321" s="7"/>
      <c r="M321" s="7"/>
      <c r="N321" s="7"/>
      <c r="O321" s="7"/>
      <c r="P321" s="7"/>
      <c r="Q321" s="7"/>
      <c r="R321" s="7"/>
      <c r="S321" s="7"/>
      <c r="T321" s="7"/>
      <c r="U321" s="7"/>
      <c r="V321" s="7"/>
      <c r="W321" s="7"/>
      <c r="X321" s="7"/>
      <c r="Y321" s="7"/>
      <c r="Z321" s="7"/>
      <c r="AA321" s="7"/>
      <c r="AB321" s="7"/>
      <c r="AC321" s="7"/>
      <c r="AD321" s="7"/>
      <c r="AE321" s="7"/>
      <c r="AF321" s="7"/>
      <c r="AG321" s="7"/>
      <c r="AH321" s="7"/>
      <c r="AI321" s="7"/>
      <c r="AJ321" s="7"/>
      <c r="AK321" s="7"/>
      <c r="AL321" s="7"/>
      <c r="AM321" s="7"/>
    </row>
    <row r="322" spans="1:39" x14ac:dyDescent="0.3">
      <c r="A322" s="7"/>
      <c r="B322" s="7"/>
      <c r="C322" s="7"/>
      <c r="D322" s="7"/>
      <c r="E322" s="7"/>
      <c r="F322" s="7"/>
      <c r="G322" s="7"/>
      <c r="H322" s="7"/>
      <c r="I322" s="7"/>
      <c r="J322" s="7"/>
      <c r="K322" s="7"/>
      <c r="L322" s="7"/>
      <c r="M322" s="7"/>
      <c r="N322" s="7"/>
      <c r="O322" s="7"/>
      <c r="P322" s="7"/>
      <c r="Q322" s="7"/>
      <c r="R322" s="7"/>
      <c r="S322" s="7"/>
      <c r="T322" s="7"/>
      <c r="U322" s="7"/>
      <c r="V322" s="7"/>
      <c r="W322" s="7"/>
      <c r="X322" s="7"/>
      <c r="Y322" s="7"/>
      <c r="Z322" s="7"/>
      <c r="AA322" s="7"/>
      <c r="AB322" s="7"/>
      <c r="AC322" s="7"/>
      <c r="AD322" s="7"/>
      <c r="AE322" s="7"/>
      <c r="AF322" s="7"/>
      <c r="AG322" s="7"/>
      <c r="AH322" s="7"/>
      <c r="AI322" s="7"/>
      <c r="AJ322" s="7"/>
      <c r="AK322" s="7"/>
      <c r="AL322" s="7"/>
      <c r="AM322" s="7"/>
    </row>
    <row r="323" spans="1:39" x14ac:dyDescent="0.3">
      <c r="A323" s="7"/>
      <c r="B323" s="7"/>
      <c r="C323" s="7"/>
      <c r="D323" s="7"/>
      <c r="E323" s="7"/>
      <c r="F323" s="7"/>
      <c r="G323" s="7"/>
      <c r="H323" s="7"/>
      <c r="I323" s="7"/>
      <c r="J323" s="7"/>
      <c r="K323" s="7"/>
      <c r="L323" s="7"/>
      <c r="M323" s="7"/>
      <c r="N323" s="7"/>
      <c r="O323" s="7"/>
      <c r="P323" s="7"/>
      <c r="Q323" s="7"/>
      <c r="R323" s="7"/>
      <c r="S323" s="7"/>
      <c r="T323" s="7"/>
      <c r="U323" s="7"/>
      <c r="V323" s="7"/>
      <c r="W323" s="7"/>
      <c r="X323" s="7"/>
      <c r="Y323" s="7"/>
      <c r="Z323" s="7"/>
      <c r="AA323" s="7"/>
      <c r="AB323" s="7"/>
      <c r="AC323" s="7"/>
      <c r="AD323" s="7"/>
      <c r="AE323" s="7"/>
      <c r="AF323" s="7"/>
      <c r="AG323" s="7"/>
      <c r="AH323" s="7"/>
      <c r="AI323" s="7"/>
      <c r="AJ323" s="7"/>
      <c r="AK323" s="7"/>
      <c r="AL323" s="7"/>
      <c r="AM323" s="7"/>
    </row>
    <row r="324" spans="1:39" x14ac:dyDescent="0.3">
      <c r="A324" s="7"/>
      <c r="B324" s="7"/>
      <c r="C324" s="7"/>
      <c r="D324" s="7"/>
      <c r="E324" s="7"/>
      <c r="F324" s="7"/>
      <c r="G324" s="7"/>
      <c r="H324" s="7"/>
      <c r="I324" s="7"/>
      <c r="J324" s="7"/>
      <c r="K324" s="7"/>
      <c r="L324" s="7"/>
      <c r="M324" s="7"/>
      <c r="N324" s="7"/>
      <c r="O324" s="7"/>
      <c r="P324" s="7"/>
      <c r="Q324" s="7"/>
      <c r="R324" s="7"/>
      <c r="S324" s="7"/>
      <c r="T324" s="7"/>
      <c r="U324" s="7"/>
      <c r="V324" s="7"/>
      <c r="W324" s="7"/>
      <c r="X324" s="7"/>
      <c r="Y324" s="7"/>
      <c r="Z324" s="7"/>
      <c r="AA324" s="7"/>
      <c r="AB324" s="7"/>
      <c r="AC324" s="7"/>
      <c r="AD324" s="7"/>
      <c r="AE324" s="7"/>
      <c r="AF324" s="7"/>
      <c r="AG324" s="7"/>
      <c r="AH324" s="7"/>
      <c r="AI324" s="7"/>
      <c r="AJ324" s="7"/>
      <c r="AK324" s="7"/>
      <c r="AL324" s="7"/>
      <c r="AM324" s="7"/>
    </row>
    <row r="325" spans="1:39" x14ac:dyDescent="0.3">
      <c r="A325" s="7"/>
      <c r="B325" s="7"/>
      <c r="C325" s="7"/>
      <c r="D325" s="7"/>
      <c r="E325" s="7"/>
      <c r="F325" s="7"/>
      <c r="G325" s="7"/>
      <c r="H325" s="7"/>
      <c r="I325" s="7"/>
      <c r="J325" s="7"/>
      <c r="K325" s="7"/>
      <c r="L325" s="7"/>
      <c r="M325" s="7"/>
      <c r="N325" s="7"/>
      <c r="O325" s="7"/>
      <c r="P325" s="7"/>
      <c r="Q325" s="7"/>
      <c r="R325" s="7"/>
      <c r="S325" s="7"/>
      <c r="T325" s="7"/>
      <c r="U325" s="7"/>
      <c r="V325" s="7"/>
      <c r="W325" s="7"/>
      <c r="X325" s="7"/>
      <c r="Y325" s="7"/>
      <c r="Z325" s="7"/>
      <c r="AA325" s="7"/>
      <c r="AB325" s="7"/>
      <c r="AC325" s="7"/>
      <c r="AD325" s="7"/>
      <c r="AE325" s="7"/>
      <c r="AF325" s="7"/>
      <c r="AG325" s="7"/>
      <c r="AH325" s="7"/>
      <c r="AI325" s="7"/>
      <c r="AJ325" s="7"/>
      <c r="AK325" s="7"/>
      <c r="AL325" s="7"/>
      <c r="AM325" s="7"/>
    </row>
    <row r="326" spans="1:39" x14ac:dyDescent="0.3">
      <c r="A326" s="7"/>
      <c r="B326" s="7"/>
      <c r="C326" s="7"/>
      <c r="D326" s="7"/>
      <c r="E326" s="7"/>
      <c r="F326" s="7"/>
      <c r="G326" s="7"/>
      <c r="H326" s="7"/>
      <c r="I326" s="7"/>
      <c r="J326" s="7"/>
      <c r="K326" s="7"/>
      <c r="L326" s="7"/>
      <c r="M326" s="7"/>
      <c r="N326" s="7"/>
      <c r="O326" s="7"/>
      <c r="P326" s="7"/>
      <c r="Q326" s="7"/>
      <c r="R326" s="7"/>
      <c r="S326" s="7"/>
      <c r="T326" s="7"/>
      <c r="U326" s="7"/>
      <c r="V326" s="7"/>
      <c r="W326" s="7"/>
      <c r="X326" s="7"/>
      <c r="Y326" s="7"/>
      <c r="Z326" s="7"/>
      <c r="AA326" s="7"/>
      <c r="AB326" s="7"/>
      <c r="AC326" s="7"/>
      <c r="AD326" s="7"/>
      <c r="AE326" s="7"/>
      <c r="AF326" s="7"/>
      <c r="AG326" s="7"/>
      <c r="AH326" s="7"/>
      <c r="AI326" s="7"/>
      <c r="AJ326" s="7"/>
      <c r="AK326" s="7"/>
      <c r="AL326" s="7"/>
      <c r="AM326" s="7"/>
    </row>
    <row r="327" spans="1:39" x14ac:dyDescent="0.3">
      <c r="A327" s="7"/>
      <c r="B327" s="7"/>
      <c r="C327" s="7"/>
      <c r="D327" s="7"/>
      <c r="E327" s="7"/>
      <c r="F327" s="7"/>
      <c r="G327" s="7"/>
      <c r="H327" s="7"/>
      <c r="I327" s="7"/>
      <c r="J327" s="7"/>
      <c r="K327" s="7"/>
      <c r="L327" s="7"/>
      <c r="M327" s="7"/>
      <c r="N327" s="7"/>
      <c r="O327" s="7"/>
      <c r="P327" s="7"/>
      <c r="Q327" s="7"/>
      <c r="R327" s="7"/>
      <c r="S327" s="7"/>
      <c r="T327" s="7"/>
      <c r="U327" s="7"/>
      <c r="V327" s="7"/>
      <c r="W327" s="7"/>
      <c r="X327" s="7"/>
      <c r="Y327" s="7"/>
      <c r="Z327" s="7"/>
      <c r="AA327" s="7"/>
      <c r="AB327" s="7"/>
      <c r="AC327" s="7"/>
      <c r="AD327" s="7"/>
      <c r="AE327" s="7"/>
      <c r="AF327" s="7"/>
      <c r="AG327" s="7"/>
      <c r="AH327" s="7"/>
      <c r="AI327" s="7"/>
      <c r="AJ327" s="7"/>
      <c r="AK327" s="7"/>
      <c r="AL327" s="7"/>
      <c r="AM327" s="7"/>
    </row>
    <row r="328" spans="1:39" x14ac:dyDescent="0.3">
      <c r="A328" s="7"/>
      <c r="B328" s="7"/>
      <c r="C328" s="7"/>
      <c r="D328" s="7"/>
      <c r="E328" s="7"/>
      <c r="F328" s="7"/>
      <c r="G328" s="7"/>
      <c r="H328" s="7"/>
      <c r="I328" s="7"/>
      <c r="J328" s="7"/>
      <c r="K328" s="7"/>
      <c r="L328" s="7"/>
      <c r="M328" s="7"/>
      <c r="N328" s="7"/>
      <c r="O328" s="7"/>
      <c r="P328" s="7"/>
      <c r="Q328" s="7"/>
      <c r="R328" s="7"/>
      <c r="S328" s="7"/>
      <c r="T328" s="7"/>
      <c r="U328" s="7"/>
      <c r="V328" s="7"/>
      <c r="W328" s="7"/>
      <c r="X328" s="7"/>
      <c r="Y328" s="7"/>
      <c r="Z328" s="7"/>
      <c r="AA328" s="7"/>
      <c r="AB328" s="7"/>
      <c r="AC328" s="7"/>
      <c r="AD328" s="7"/>
      <c r="AE328" s="7"/>
      <c r="AF328" s="7"/>
      <c r="AG328" s="7"/>
      <c r="AH328" s="7"/>
      <c r="AI328" s="7"/>
      <c r="AJ328" s="7"/>
      <c r="AK328" s="7"/>
      <c r="AL328" s="7"/>
      <c r="AM328" s="7"/>
    </row>
    <row r="329" spans="1:39" x14ac:dyDescent="0.3">
      <c r="A329" s="7"/>
      <c r="B329" s="7"/>
      <c r="C329" s="7"/>
      <c r="D329" s="7"/>
      <c r="E329" s="7"/>
      <c r="F329" s="7"/>
      <c r="G329" s="7"/>
      <c r="H329" s="7"/>
      <c r="I329" s="7"/>
      <c r="J329" s="7"/>
      <c r="K329" s="7"/>
      <c r="L329" s="7"/>
      <c r="M329" s="7"/>
      <c r="N329" s="7"/>
      <c r="O329" s="7"/>
      <c r="P329" s="7"/>
      <c r="Q329" s="7"/>
      <c r="R329" s="7"/>
      <c r="S329" s="7"/>
      <c r="T329" s="7"/>
      <c r="U329" s="7"/>
      <c r="V329" s="7"/>
      <c r="W329" s="7"/>
      <c r="X329" s="7"/>
      <c r="Y329" s="7"/>
      <c r="Z329" s="7"/>
      <c r="AA329" s="7"/>
      <c r="AB329" s="7"/>
      <c r="AC329" s="7"/>
      <c r="AD329" s="7"/>
      <c r="AE329" s="7"/>
      <c r="AF329" s="7"/>
      <c r="AG329" s="7"/>
      <c r="AH329" s="7"/>
      <c r="AI329" s="7"/>
      <c r="AJ329" s="7"/>
      <c r="AK329" s="7"/>
      <c r="AL329" s="7"/>
      <c r="AM329" s="7"/>
    </row>
    <row r="330" spans="1:39" x14ac:dyDescent="0.3">
      <c r="A330" s="7"/>
      <c r="B330" s="7"/>
      <c r="C330" s="7"/>
      <c r="D330" s="7"/>
      <c r="E330" s="7"/>
      <c r="F330" s="7"/>
      <c r="G330" s="7"/>
      <c r="H330" s="7"/>
      <c r="I330" s="7"/>
      <c r="J330" s="7"/>
      <c r="K330" s="7"/>
      <c r="L330" s="7"/>
      <c r="M330" s="7"/>
      <c r="N330" s="7"/>
      <c r="O330" s="7"/>
      <c r="P330" s="7"/>
      <c r="Q330" s="7"/>
      <c r="R330" s="7"/>
      <c r="S330" s="7"/>
      <c r="T330" s="7"/>
      <c r="U330" s="7"/>
      <c r="V330" s="7"/>
      <c r="W330" s="7"/>
      <c r="X330" s="7"/>
      <c r="Y330" s="7"/>
      <c r="Z330" s="7"/>
      <c r="AA330" s="7"/>
      <c r="AB330" s="7"/>
      <c r="AC330" s="7"/>
      <c r="AD330" s="7"/>
      <c r="AE330" s="7"/>
      <c r="AF330" s="7"/>
      <c r="AG330" s="7"/>
      <c r="AH330" s="7"/>
      <c r="AI330" s="7"/>
      <c r="AJ330" s="7"/>
      <c r="AK330" s="7"/>
      <c r="AL330" s="7"/>
      <c r="AM330" s="7"/>
    </row>
    <row r="331" spans="1:39" x14ac:dyDescent="0.3">
      <c r="A331" s="7"/>
      <c r="B331" s="7"/>
      <c r="C331" s="7"/>
      <c r="D331" s="7"/>
      <c r="E331" s="7"/>
      <c r="F331" s="7"/>
      <c r="G331" s="7"/>
      <c r="H331" s="7"/>
      <c r="I331" s="7"/>
      <c r="J331" s="7"/>
      <c r="K331" s="7"/>
      <c r="L331" s="7"/>
      <c r="M331" s="7"/>
      <c r="N331" s="7"/>
      <c r="O331" s="7"/>
      <c r="P331" s="7"/>
      <c r="Q331" s="7"/>
      <c r="R331" s="7"/>
      <c r="S331" s="7"/>
      <c r="T331" s="7"/>
      <c r="U331" s="7"/>
      <c r="V331" s="7"/>
      <c r="W331" s="7"/>
      <c r="X331" s="7"/>
      <c r="Y331" s="7"/>
      <c r="Z331" s="7"/>
      <c r="AA331" s="7"/>
      <c r="AB331" s="7"/>
      <c r="AC331" s="7"/>
      <c r="AD331" s="7"/>
      <c r="AE331" s="7"/>
      <c r="AF331" s="7"/>
      <c r="AG331" s="7"/>
      <c r="AH331" s="7"/>
      <c r="AI331" s="7"/>
      <c r="AJ331" s="7"/>
      <c r="AK331" s="7"/>
      <c r="AL331" s="7"/>
      <c r="AM331" s="7"/>
    </row>
    <row r="332" spans="1:39" x14ac:dyDescent="0.3">
      <c r="A332" s="7"/>
      <c r="B332" s="7"/>
      <c r="C332" s="7"/>
      <c r="D332" s="7"/>
      <c r="E332" s="7"/>
      <c r="F332" s="7"/>
      <c r="G332" s="7"/>
      <c r="H332" s="7"/>
      <c r="I332" s="7"/>
      <c r="J332" s="7"/>
      <c r="K332" s="7"/>
      <c r="L332" s="7"/>
      <c r="M332" s="7"/>
      <c r="N332" s="7"/>
      <c r="O332" s="7"/>
      <c r="P332" s="7"/>
      <c r="Q332" s="7"/>
      <c r="R332" s="7"/>
      <c r="S332" s="7"/>
      <c r="T332" s="7"/>
      <c r="U332" s="7"/>
      <c r="V332" s="7"/>
      <c r="W332" s="7"/>
      <c r="X332" s="7"/>
      <c r="Y332" s="7"/>
      <c r="Z332" s="7"/>
      <c r="AA332" s="7"/>
      <c r="AB332" s="7"/>
      <c r="AC332" s="7"/>
      <c r="AD332" s="7"/>
      <c r="AE332" s="7"/>
      <c r="AF332" s="7"/>
      <c r="AG332" s="7"/>
      <c r="AH332" s="7"/>
      <c r="AI332" s="7"/>
      <c r="AJ332" s="7"/>
      <c r="AK332" s="7"/>
      <c r="AL332" s="7"/>
      <c r="AM332" s="7"/>
    </row>
    <row r="333" spans="1:39" x14ac:dyDescent="0.3">
      <c r="A333" s="7"/>
      <c r="B333" s="7"/>
      <c r="C333" s="7"/>
      <c r="D333" s="7"/>
      <c r="E333" s="7"/>
      <c r="F333" s="7"/>
      <c r="G333" s="7"/>
      <c r="H333" s="7"/>
      <c r="I333" s="7"/>
      <c r="J333" s="7"/>
      <c r="K333" s="7"/>
      <c r="L333" s="7"/>
      <c r="M333" s="7"/>
      <c r="N333" s="7"/>
      <c r="O333" s="7"/>
      <c r="P333" s="7"/>
      <c r="Q333" s="7"/>
      <c r="R333" s="7"/>
      <c r="S333" s="7"/>
      <c r="T333" s="7"/>
      <c r="U333" s="7"/>
      <c r="V333" s="7"/>
      <c r="W333" s="7"/>
      <c r="X333" s="7"/>
      <c r="Y333" s="7"/>
      <c r="Z333" s="7"/>
      <c r="AA333" s="7"/>
      <c r="AB333" s="7"/>
      <c r="AC333" s="7"/>
      <c r="AD333" s="7"/>
      <c r="AE333" s="7"/>
      <c r="AF333" s="7"/>
      <c r="AG333" s="7"/>
      <c r="AH333" s="7"/>
      <c r="AI333" s="7"/>
      <c r="AJ333" s="7"/>
      <c r="AK333" s="7"/>
      <c r="AL333" s="7"/>
      <c r="AM333" s="7"/>
    </row>
    <row r="334" spans="1:39" x14ac:dyDescent="0.3">
      <c r="A334" s="7"/>
      <c r="B334" s="7"/>
      <c r="C334" s="7"/>
      <c r="D334" s="7"/>
      <c r="E334" s="7"/>
      <c r="F334" s="7"/>
      <c r="G334" s="7"/>
      <c r="H334" s="7"/>
      <c r="I334" s="7"/>
      <c r="J334" s="7"/>
      <c r="K334" s="7"/>
      <c r="L334" s="7"/>
      <c r="M334" s="7"/>
      <c r="N334" s="7"/>
      <c r="O334" s="7"/>
      <c r="P334" s="7"/>
      <c r="Q334" s="7"/>
      <c r="R334" s="7"/>
      <c r="S334" s="7"/>
      <c r="T334" s="7"/>
      <c r="U334" s="7"/>
      <c r="V334" s="7"/>
      <c r="W334" s="7"/>
      <c r="X334" s="7"/>
      <c r="Y334" s="7"/>
      <c r="Z334" s="7"/>
      <c r="AA334" s="7"/>
      <c r="AB334" s="7"/>
      <c r="AC334" s="7"/>
      <c r="AD334" s="7"/>
      <c r="AE334" s="7"/>
      <c r="AF334" s="7"/>
      <c r="AG334" s="7"/>
      <c r="AH334" s="7"/>
      <c r="AI334" s="7"/>
      <c r="AJ334" s="7"/>
      <c r="AK334" s="7"/>
      <c r="AL334" s="7"/>
      <c r="AM334" s="7"/>
    </row>
    <row r="335" spans="1:39" x14ac:dyDescent="0.3">
      <c r="A335" s="7"/>
      <c r="B335" s="7"/>
      <c r="C335" s="7"/>
      <c r="D335" s="7"/>
      <c r="E335" s="7"/>
      <c r="F335" s="7"/>
      <c r="G335" s="7"/>
      <c r="H335" s="7"/>
      <c r="I335" s="7"/>
      <c r="J335" s="7"/>
      <c r="K335" s="7"/>
      <c r="L335" s="7"/>
      <c r="M335" s="7"/>
      <c r="N335" s="7"/>
      <c r="O335" s="7"/>
      <c r="P335" s="7"/>
      <c r="Q335" s="7"/>
      <c r="R335" s="7"/>
      <c r="S335" s="7"/>
      <c r="T335" s="7"/>
      <c r="U335" s="7"/>
      <c r="V335" s="7"/>
      <c r="W335" s="7"/>
      <c r="X335" s="7"/>
      <c r="Y335" s="7"/>
      <c r="Z335" s="7"/>
      <c r="AA335" s="7"/>
      <c r="AB335" s="7"/>
      <c r="AC335" s="7"/>
      <c r="AD335" s="7"/>
      <c r="AE335" s="7"/>
      <c r="AF335" s="7"/>
      <c r="AG335" s="7"/>
      <c r="AH335" s="7"/>
      <c r="AI335" s="7"/>
      <c r="AJ335" s="7"/>
      <c r="AK335" s="7"/>
      <c r="AL335" s="7"/>
      <c r="AM335" s="7"/>
    </row>
    <row r="336" spans="1:39" x14ac:dyDescent="0.3">
      <c r="A336" s="7"/>
      <c r="B336" s="7"/>
      <c r="C336" s="7"/>
      <c r="D336" s="7"/>
      <c r="E336" s="7"/>
      <c r="F336" s="7"/>
      <c r="G336" s="7"/>
      <c r="H336" s="7"/>
      <c r="I336" s="7"/>
      <c r="J336" s="7"/>
      <c r="K336" s="7"/>
      <c r="L336" s="7"/>
      <c r="M336" s="7"/>
      <c r="N336" s="7"/>
      <c r="O336" s="7"/>
      <c r="P336" s="7"/>
      <c r="Q336" s="7"/>
      <c r="R336" s="7"/>
      <c r="S336" s="7"/>
      <c r="T336" s="7"/>
      <c r="U336" s="7"/>
      <c r="V336" s="7"/>
      <c r="W336" s="7"/>
      <c r="X336" s="7"/>
      <c r="Y336" s="7"/>
      <c r="Z336" s="7"/>
      <c r="AA336" s="7"/>
      <c r="AB336" s="7"/>
      <c r="AC336" s="7"/>
      <c r="AD336" s="7"/>
      <c r="AE336" s="7"/>
      <c r="AF336" s="7"/>
      <c r="AG336" s="7"/>
      <c r="AH336" s="7"/>
      <c r="AI336" s="7"/>
      <c r="AJ336" s="7"/>
      <c r="AK336" s="7"/>
      <c r="AL336" s="7"/>
      <c r="AM336" s="7"/>
    </row>
  </sheetData>
  <mergeCells count="550">
    <mergeCell ref="C249:Q250"/>
    <mergeCell ref="C251:E251"/>
    <mergeCell ref="F251:H251"/>
    <mergeCell ref="I251:K251"/>
    <mergeCell ref="L251:N251"/>
    <mergeCell ref="O251:Q251"/>
    <mergeCell ref="C252:E254"/>
    <mergeCell ref="F252:H254"/>
    <mergeCell ref="I252:K254"/>
    <mergeCell ref="L252:N254"/>
    <mergeCell ref="O252:Q254"/>
    <mergeCell ref="C243:E247"/>
    <mergeCell ref="F243:H247"/>
    <mergeCell ref="I243:K247"/>
    <mergeCell ref="L243:N247"/>
    <mergeCell ref="O243:Q247"/>
    <mergeCell ref="D248:E248"/>
    <mergeCell ref="G248:H248"/>
    <mergeCell ref="J248:K248"/>
    <mergeCell ref="M248:N248"/>
    <mergeCell ref="P248:Q248"/>
    <mergeCell ref="C241:E241"/>
    <mergeCell ref="F241:H241"/>
    <mergeCell ref="I241:K241"/>
    <mergeCell ref="L241:N241"/>
    <mergeCell ref="O241:Q241"/>
    <mergeCell ref="C242:E242"/>
    <mergeCell ref="F242:H242"/>
    <mergeCell ref="I242:K242"/>
    <mergeCell ref="L242:N242"/>
    <mergeCell ref="O242:Q242"/>
    <mergeCell ref="C235:E239"/>
    <mergeCell ref="F235:H239"/>
    <mergeCell ref="I235:K239"/>
    <mergeCell ref="L235:N239"/>
    <mergeCell ref="O235:Q239"/>
    <mergeCell ref="D240:E240"/>
    <mergeCell ref="G240:H240"/>
    <mergeCell ref="J240:K240"/>
    <mergeCell ref="M240:N240"/>
    <mergeCell ref="P240:Q240"/>
    <mergeCell ref="J232:K232"/>
    <mergeCell ref="M232:N232"/>
    <mergeCell ref="P232:Q232"/>
    <mergeCell ref="C233:E233"/>
    <mergeCell ref="F233:H233"/>
    <mergeCell ref="I233:K233"/>
    <mergeCell ref="L233:N233"/>
    <mergeCell ref="O233:Q233"/>
    <mergeCell ref="C234:E234"/>
    <mergeCell ref="F234:H234"/>
    <mergeCell ref="I234:K234"/>
    <mergeCell ref="L234:N234"/>
    <mergeCell ref="O234:Q234"/>
    <mergeCell ref="B222:B224"/>
    <mergeCell ref="C222:E224"/>
    <mergeCell ref="F222:H224"/>
    <mergeCell ref="I222:K224"/>
    <mergeCell ref="L222:N224"/>
    <mergeCell ref="O222:Q224"/>
    <mergeCell ref="B225:B254"/>
    <mergeCell ref="C225:E225"/>
    <mergeCell ref="F225:H225"/>
    <mergeCell ref="I225:K225"/>
    <mergeCell ref="L225:N225"/>
    <mergeCell ref="O225:Q225"/>
    <mergeCell ref="C226:E226"/>
    <mergeCell ref="F226:H226"/>
    <mergeCell ref="I226:K226"/>
    <mergeCell ref="L226:N226"/>
    <mergeCell ref="O226:Q226"/>
    <mergeCell ref="C227:E231"/>
    <mergeCell ref="F227:H231"/>
    <mergeCell ref="I227:K231"/>
    <mergeCell ref="L227:N231"/>
    <mergeCell ref="O227:Q231"/>
    <mergeCell ref="D232:E232"/>
    <mergeCell ref="G232:H232"/>
    <mergeCell ref="B190:B219"/>
    <mergeCell ref="C214:Q215"/>
    <mergeCell ref="C216:E216"/>
    <mergeCell ref="F216:H216"/>
    <mergeCell ref="I216:K216"/>
    <mergeCell ref="L216:N216"/>
    <mergeCell ref="O216:Q216"/>
    <mergeCell ref="C217:E219"/>
    <mergeCell ref="F217:H219"/>
    <mergeCell ref="I217:K219"/>
    <mergeCell ref="L217:N219"/>
    <mergeCell ref="O217:Q219"/>
    <mergeCell ref="O208:Q212"/>
    <mergeCell ref="P213:Q213"/>
    <mergeCell ref="P205:Q205"/>
    <mergeCell ref="O206:Q206"/>
    <mergeCell ref="O207:Q207"/>
    <mergeCell ref="C206:E206"/>
    <mergeCell ref="F206:H206"/>
    <mergeCell ref="I206:K206"/>
    <mergeCell ref="L206:N206"/>
    <mergeCell ref="C207:E207"/>
    <mergeCell ref="F207:H207"/>
    <mergeCell ref="I207:K207"/>
    <mergeCell ref="O182:Q184"/>
    <mergeCell ref="O157:Q161"/>
    <mergeCell ref="P162:Q162"/>
    <mergeCell ref="O163:Q163"/>
    <mergeCell ref="I163:K163"/>
    <mergeCell ref="L163:N163"/>
    <mergeCell ref="C164:E164"/>
    <mergeCell ref="F164:H164"/>
    <mergeCell ref="I164:K164"/>
    <mergeCell ref="L164:N164"/>
    <mergeCell ref="C165:E169"/>
    <mergeCell ref="F165:H169"/>
    <mergeCell ref="I165:K169"/>
    <mergeCell ref="C173:E177"/>
    <mergeCell ref="F173:H177"/>
    <mergeCell ref="I173:K177"/>
    <mergeCell ref="L173:N177"/>
    <mergeCell ref="D178:E178"/>
    <mergeCell ref="G178:H178"/>
    <mergeCell ref="J178:K178"/>
    <mergeCell ref="M178:N178"/>
    <mergeCell ref="B120:B149"/>
    <mergeCell ref="C144:Q145"/>
    <mergeCell ref="C146:E146"/>
    <mergeCell ref="F146:H146"/>
    <mergeCell ref="I146:K146"/>
    <mergeCell ref="L146:N146"/>
    <mergeCell ref="O146:Q146"/>
    <mergeCell ref="C147:E149"/>
    <mergeCell ref="F147:H149"/>
    <mergeCell ref="I147:K149"/>
    <mergeCell ref="L147:N149"/>
    <mergeCell ref="O147:Q149"/>
    <mergeCell ref="C137:E137"/>
    <mergeCell ref="F137:H137"/>
    <mergeCell ref="C130:E134"/>
    <mergeCell ref="F130:H134"/>
    <mergeCell ref="I130:K134"/>
    <mergeCell ref="O129:Q129"/>
    <mergeCell ref="O130:Q134"/>
    <mergeCell ref="P135:Q135"/>
    <mergeCell ref="O136:Q136"/>
    <mergeCell ref="I128:K128"/>
    <mergeCell ref="C128:E128"/>
    <mergeCell ref="C136:E136"/>
    <mergeCell ref="B85:B114"/>
    <mergeCell ref="C109:Q110"/>
    <mergeCell ref="C111:E111"/>
    <mergeCell ref="F111:H111"/>
    <mergeCell ref="I111:K111"/>
    <mergeCell ref="L111:N111"/>
    <mergeCell ref="O111:Q111"/>
    <mergeCell ref="C112:E114"/>
    <mergeCell ref="F112:H114"/>
    <mergeCell ref="I112:K114"/>
    <mergeCell ref="L112:N114"/>
    <mergeCell ref="O112:Q114"/>
    <mergeCell ref="O102:Q102"/>
    <mergeCell ref="O103:Q107"/>
    <mergeCell ref="P108:Q108"/>
    <mergeCell ref="J92:K92"/>
    <mergeCell ref="M92:N92"/>
    <mergeCell ref="L93:N93"/>
    <mergeCell ref="O137:Q137"/>
    <mergeCell ref="O138:Q142"/>
    <mergeCell ref="P143:Q143"/>
    <mergeCell ref="O152:Q154"/>
    <mergeCell ref="O155:Q155"/>
    <mergeCell ref="O156:Q156"/>
    <mergeCell ref="B15:B44"/>
    <mergeCell ref="B7:Q9"/>
    <mergeCell ref="B3:Q3"/>
    <mergeCell ref="B4:Q4"/>
    <mergeCell ref="B50:B79"/>
    <mergeCell ref="C74:Q75"/>
    <mergeCell ref="C76:E76"/>
    <mergeCell ref="F76:H76"/>
    <mergeCell ref="I76:K76"/>
    <mergeCell ref="L76:N76"/>
    <mergeCell ref="O76:Q76"/>
    <mergeCell ref="C77:E79"/>
    <mergeCell ref="F77:H79"/>
    <mergeCell ref="I77:K79"/>
    <mergeCell ref="L77:N79"/>
    <mergeCell ref="O77:Q79"/>
    <mergeCell ref="C39:Q40"/>
    <mergeCell ref="O41:Q41"/>
    <mergeCell ref="O191:Q191"/>
    <mergeCell ref="O192:Q196"/>
    <mergeCell ref="P197:Q197"/>
    <mergeCell ref="O198:Q198"/>
    <mergeCell ref="O199:Q199"/>
    <mergeCell ref="O200:Q204"/>
    <mergeCell ref="O164:Q164"/>
    <mergeCell ref="O165:Q169"/>
    <mergeCell ref="P170:Q170"/>
    <mergeCell ref="O171:Q171"/>
    <mergeCell ref="O172:Q172"/>
    <mergeCell ref="O173:Q177"/>
    <mergeCell ref="P178:Q178"/>
    <mergeCell ref="O187:Q189"/>
    <mergeCell ref="O190:Q190"/>
    <mergeCell ref="C179:Q180"/>
    <mergeCell ref="C181:E181"/>
    <mergeCell ref="F181:H181"/>
    <mergeCell ref="I181:K181"/>
    <mergeCell ref="L181:N181"/>
    <mergeCell ref="O181:Q181"/>
    <mergeCell ref="C182:E184"/>
    <mergeCell ref="F182:H184"/>
    <mergeCell ref="I182:K184"/>
    <mergeCell ref="O117:Q119"/>
    <mergeCell ref="O120:Q120"/>
    <mergeCell ref="O121:Q121"/>
    <mergeCell ref="O122:Q126"/>
    <mergeCell ref="P127:Q127"/>
    <mergeCell ref="O128:Q128"/>
    <mergeCell ref="O85:Q85"/>
    <mergeCell ref="O86:Q86"/>
    <mergeCell ref="O87:Q91"/>
    <mergeCell ref="P92:Q92"/>
    <mergeCell ref="O93:Q93"/>
    <mergeCell ref="O94:Q94"/>
    <mergeCell ref="O95:Q99"/>
    <mergeCell ref="P100:Q100"/>
    <mergeCell ref="O101:Q101"/>
    <mergeCell ref="O58:Q58"/>
    <mergeCell ref="O59:Q59"/>
    <mergeCell ref="O60:Q64"/>
    <mergeCell ref="P65:Q65"/>
    <mergeCell ref="O66:Q66"/>
    <mergeCell ref="O67:Q67"/>
    <mergeCell ref="O68:Q72"/>
    <mergeCell ref="P73:Q73"/>
    <mergeCell ref="O82:Q84"/>
    <mergeCell ref="O31:Q31"/>
    <mergeCell ref="O32:Q32"/>
    <mergeCell ref="O33:Q37"/>
    <mergeCell ref="P38:Q38"/>
    <mergeCell ref="O47:Q49"/>
    <mergeCell ref="O50:Q50"/>
    <mergeCell ref="O51:Q51"/>
    <mergeCell ref="O52:Q56"/>
    <mergeCell ref="P57:Q57"/>
    <mergeCell ref="O42:Q44"/>
    <mergeCell ref="O12:Q14"/>
    <mergeCell ref="O15:Q15"/>
    <mergeCell ref="O16:Q16"/>
    <mergeCell ref="O17:Q21"/>
    <mergeCell ref="P22:Q22"/>
    <mergeCell ref="O23:Q23"/>
    <mergeCell ref="O24:Q24"/>
    <mergeCell ref="O25:Q29"/>
    <mergeCell ref="P30:Q30"/>
    <mergeCell ref="L207:N207"/>
    <mergeCell ref="C208:E212"/>
    <mergeCell ref="F208:H212"/>
    <mergeCell ref="I208:K212"/>
    <mergeCell ref="L208:N212"/>
    <mergeCell ref="D213:E213"/>
    <mergeCell ref="G213:H213"/>
    <mergeCell ref="J213:K213"/>
    <mergeCell ref="M213:N213"/>
    <mergeCell ref="G197:H197"/>
    <mergeCell ref="J197:K197"/>
    <mergeCell ref="M197:N197"/>
    <mergeCell ref="C198:E198"/>
    <mergeCell ref="F198:H198"/>
    <mergeCell ref="I198:K198"/>
    <mergeCell ref="L198:N198"/>
    <mergeCell ref="C199:E199"/>
    <mergeCell ref="F199:H199"/>
    <mergeCell ref="I199:K199"/>
    <mergeCell ref="L199:N199"/>
    <mergeCell ref="C200:E204"/>
    <mergeCell ref="F200:H204"/>
    <mergeCell ref="I200:K204"/>
    <mergeCell ref="L200:N204"/>
    <mergeCell ref="D205:E205"/>
    <mergeCell ref="G205:H205"/>
    <mergeCell ref="J205:K205"/>
    <mergeCell ref="M205:N205"/>
    <mergeCell ref="B187:B189"/>
    <mergeCell ref="C187:E189"/>
    <mergeCell ref="F187:H189"/>
    <mergeCell ref="I187:K189"/>
    <mergeCell ref="L187:N189"/>
    <mergeCell ref="C190:E190"/>
    <mergeCell ref="F190:H190"/>
    <mergeCell ref="I190:K190"/>
    <mergeCell ref="L190:N190"/>
    <mergeCell ref="C191:E191"/>
    <mergeCell ref="F191:H191"/>
    <mergeCell ref="I191:K191"/>
    <mergeCell ref="L191:N191"/>
    <mergeCell ref="C192:E196"/>
    <mergeCell ref="F192:H196"/>
    <mergeCell ref="I192:K196"/>
    <mergeCell ref="L192:N196"/>
    <mergeCell ref="D197:E197"/>
    <mergeCell ref="C138:E142"/>
    <mergeCell ref="F138:H142"/>
    <mergeCell ref="I138:K142"/>
    <mergeCell ref="L138:N142"/>
    <mergeCell ref="D143:E143"/>
    <mergeCell ref="G143:H143"/>
    <mergeCell ref="J143:K143"/>
    <mergeCell ref="M143:N143"/>
    <mergeCell ref="C156:E156"/>
    <mergeCell ref="F156:H156"/>
    <mergeCell ref="I156:K156"/>
    <mergeCell ref="L156:N156"/>
    <mergeCell ref="C157:E161"/>
    <mergeCell ref="F157:H161"/>
    <mergeCell ref="I157:K161"/>
    <mergeCell ref="L157:N161"/>
    <mergeCell ref="D162:E162"/>
    <mergeCell ref="G162:H162"/>
    <mergeCell ref="J162:K162"/>
    <mergeCell ref="M162:N162"/>
    <mergeCell ref="C163:E163"/>
    <mergeCell ref="F163:H163"/>
    <mergeCell ref="J127:K127"/>
    <mergeCell ref="M127:N127"/>
    <mergeCell ref="C93:E93"/>
    <mergeCell ref="F93:H93"/>
    <mergeCell ref="I93:K93"/>
    <mergeCell ref="G65:H65"/>
    <mergeCell ref="J65:K65"/>
    <mergeCell ref="M57:N57"/>
    <mergeCell ref="C60:E64"/>
    <mergeCell ref="F60:H64"/>
    <mergeCell ref="I60:K64"/>
    <mergeCell ref="C87:E91"/>
    <mergeCell ref="I85:K85"/>
    <mergeCell ref="C86:E86"/>
    <mergeCell ref="F86:H86"/>
    <mergeCell ref="I86:K86"/>
    <mergeCell ref="F94:H94"/>
    <mergeCell ref="I94:K94"/>
    <mergeCell ref="C66:E66"/>
    <mergeCell ref="F66:H66"/>
    <mergeCell ref="L66:N66"/>
    <mergeCell ref="C59:E59"/>
    <mergeCell ref="F59:H59"/>
    <mergeCell ref="I59:K59"/>
    <mergeCell ref="C122:E126"/>
    <mergeCell ref="F122:H126"/>
    <mergeCell ref="I122:K126"/>
    <mergeCell ref="L122:N126"/>
    <mergeCell ref="L60:N64"/>
    <mergeCell ref="D108:E108"/>
    <mergeCell ref="G108:H108"/>
    <mergeCell ref="J108:K108"/>
    <mergeCell ref="M108:N108"/>
    <mergeCell ref="M65:N65"/>
    <mergeCell ref="C68:E72"/>
    <mergeCell ref="F68:H72"/>
    <mergeCell ref="I68:K72"/>
    <mergeCell ref="L68:N72"/>
    <mergeCell ref="C94:E94"/>
    <mergeCell ref="F82:H84"/>
    <mergeCell ref="I82:K84"/>
    <mergeCell ref="C85:E85"/>
    <mergeCell ref="F85:H85"/>
    <mergeCell ref="D73:E73"/>
    <mergeCell ref="G73:H73"/>
    <mergeCell ref="J73:K73"/>
    <mergeCell ref="M73:N73"/>
    <mergeCell ref="D65:E65"/>
    <mergeCell ref="C47:E49"/>
    <mergeCell ref="F47:H49"/>
    <mergeCell ref="I47:K49"/>
    <mergeCell ref="L51:N51"/>
    <mergeCell ref="C58:E58"/>
    <mergeCell ref="F58:H58"/>
    <mergeCell ref="L58:N58"/>
    <mergeCell ref="L47:N49"/>
    <mergeCell ref="C50:E50"/>
    <mergeCell ref="F50:H50"/>
    <mergeCell ref="I50:K50"/>
    <mergeCell ref="L50:N50"/>
    <mergeCell ref="C52:E56"/>
    <mergeCell ref="F52:H56"/>
    <mergeCell ref="I52:K56"/>
    <mergeCell ref="L52:N56"/>
    <mergeCell ref="I58:K58"/>
    <mergeCell ref="C51:E51"/>
    <mergeCell ref="F51:H51"/>
    <mergeCell ref="I51:K51"/>
    <mergeCell ref="D57:E57"/>
    <mergeCell ref="G57:H57"/>
    <mergeCell ref="J57:K57"/>
    <mergeCell ref="C33:E37"/>
    <mergeCell ref="F33:H37"/>
    <mergeCell ref="D38:E38"/>
    <mergeCell ref="G38:H38"/>
    <mergeCell ref="I33:K37"/>
    <mergeCell ref="I42:K44"/>
    <mergeCell ref="F42:H44"/>
    <mergeCell ref="C42:E44"/>
    <mergeCell ref="L33:N37"/>
    <mergeCell ref="J38:K38"/>
    <mergeCell ref="M38:N38"/>
    <mergeCell ref="L41:N41"/>
    <mergeCell ref="I41:K41"/>
    <mergeCell ref="F41:H41"/>
    <mergeCell ref="C41:E41"/>
    <mergeCell ref="L42:N44"/>
    <mergeCell ref="F17:H21"/>
    <mergeCell ref="F24:H24"/>
    <mergeCell ref="F25:H29"/>
    <mergeCell ref="I25:K29"/>
    <mergeCell ref="C24:E24"/>
    <mergeCell ref="C25:E29"/>
    <mergeCell ref="L24:N24"/>
    <mergeCell ref="L31:N31"/>
    <mergeCell ref="F32:H32"/>
    <mergeCell ref="C32:E32"/>
    <mergeCell ref="I31:K31"/>
    <mergeCell ref="L25:N29"/>
    <mergeCell ref="J30:K30"/>
    <mergeCell ref="M30:N30"/>
    <mergeCell ref="F31:H31"/>
    <mergeCell ref="I23:K23"/>
    <mergeCell ref="I24:K24"/>
    <mergeCell ref="C31:E31"/>
    <mergeCell ref="D30:E30"/>
    <mergeCell ref="G30:H30"/>
    <mergeCell ref="L32:N32"/>
    <mergeCell ref="M22:N22"/>
    <mergeCell ref="C17:E21"/>
    <mergeCell ref="I32:K32"/>
    <mergeCell ref="L59:N59"/>
    <mergeCell ref="I66:K66"/>
    <mergeCell ref="B2:N2"/>
    <mergeCell ref="L12:N14"/>
    <mergeCell ref="I12:K14"/>
    <mergeCell ref="C12:E14"/>
    <mergeCell ref="F12:H14"/>
    <mergeCell ref="B12:B14"/>
    <mergeCell ref="F15:H15"/>
    <mergeCell ref="F16:H16"/>
    <mergeCell ref="F23:H23"/>
    <mergeCell ref="C15:E15"/>
    <mergeCell ref="C16:E16"/>
    <mergeCell ref="C23:E23"/>
    <mergeCell ref="I15:K15"/>
    <mergeCell ref="I16:K16"/>
    <mergeCell ref="I17:K21"/>
    <mergeCell ref="L15:N15"/>
    <mergeCell ref="L16:N16"/>
    <mergeCell ref="L23:N23"/>
    <mergeCell ref="L17:N21"/>
    <mergeCell ref="D22:E22"/>
    <mergeCell ref="G22:H22"/>
    <mergeCell ref="J22:K22"/>
    <mergeCell ref="L120:N120"/>
    <mergeCell ref="C121:E121"/>
    <mergeCell ref="F121:H121"/>
    <mergeCell ref="I121:K121"/>
    <mergeCell ref="L121:N121"/>
    <mergeCell ref="L94:N94"/>
    <mergeCell ref="C67:E67"/>
    <mergeCell ref="F67:H67"/>
    <mergeCell ref="I67:K67"/>
    <mergeCell ref="L67:N67"/>
    <mergeCell ref="L82:N84"/>
    <mergeCell ref="L85:N85"/>
    <mergeCell ref="L86:N86"/>
    <mergeCell ref="C82:E84"/>
    <mergeCell ref="F87:H91"/>
    <mergeCell ref="I87:K91"/>
    <mergeCell ref="L87:N91"/>
    <mergeCell ref="D92:E92"/>
    <mergeCell ref="G92:H92"/>
    <mergeCell ref="B47:B49"/>
    <mergeCell ref="B82:B84"/>
    <mergeCell ref="B117:B119"/>
    <mergeCell ref="L128:N128"/>
    <mergeCell ref="C129:E129"/>
    <mergeCell ref="F129:H129"/>
    <mergeCell ref="I129:K129"/>
    <mergeCell ref="L129:N129"/>
    <mergeCell ref="L117:N119"/>
    <mergeCell ref="C120:E120"/>
    <mergeCell ref="F120:H120"/>
    <mergeCell ref="D127:E127"/>
    <mergeCell ref="G100:H100"/>
    <mergeCell ref="J100:K100"/>
    <mergeCell ref="M100:N100"/>
    <mergeCell ref="C103:E107"/>
    <mergeCell ref="F103:H107"/>
    <mergeCell ref="I103:K107"/>
    <mergeCell ref="C101:E101"/>
    <mergeCell ref="F101:H101"/>
    <mergeCell ref="I101:K101"/>
    <mergeCell ref="L101:N101"/>
    <mergeCell ref="C102:E102"/>
    <mergeCell ref="F102:H102"/>
    <mergeCell ref="I137:K137"/>
    <mergeCell ref="L137:N137"/>
    <mergeCell ref="I102:K102"/>
    <mergeCell ref="L102:N102"/>
    <mergeCell ref="F128:H128"/>
    <mergeCell ref="C95:E99"/>
    <mergeCell ref="F95:H99"/>
    <mergeCell ref="I95:K99"/>
    <mergeCell ref="L95:N99"/>
    <mergeCell ref="D100:E100"/>
    <mergeCell ref="D135:E135"/>
    <mergeCell ref="G135:H135"/>
    <mergeCell ref="J135:K135"/>
    <mergeCell ref="M135:N135"/>
    <mergeCell ref="L130:N134"/>
    <mergeCell ref="L103:N107"/>
    <mergeCell ref="C117:E119"/>
    <mergeCell ref="F117:H119"/>
    <mergeCell ref="I117:K119"/>
    <mergeCell ref="I120:K120"/>
    <mergeCell ref="F136:H136"/>
    <mergeCell ref="I136:K136"/>
    <mergeCell ref="L136:N136"/>
    <mergeCell ref="G127:H127"/>
    <mergeCell ref="B152:B154"/>
    <mergeCell ref="C152:E154"/>
    <mergeCell ref="F152:H154"/>
    <mergeCell ref="I152:K154"/>
    <mergeCell ref="L152:N154"/>
    <mergeCell ref="C155:E155"/>
    <mergeCell ref="F155:H155"/>
    <mergeCell ref="I155:K155"/>
    <mergeCell ref="L155:N155"/>
    <mergeCell ref="B155:B184"/>
    <mergeCell ref="L182:N184"/>
    <mergeCell ref="L165:N169"/>
    <mergeCell ref="D170:E170"/>
    <mergeCell ref="G170:H170"/>
    <mergeCell ref="J170:K170"/>
    <mergeCell ref="M170:N170"/>
    <mergeCell ref="C171:E171"/>
    <mergeCell ref="F171:H171"/>
    <mergeCell ref="I171:K171"/>
    <mergeCell ref="L171:N171"/>
    <mergeCell ref="C172:E172"/>
    <mergeCell ref="F172:H172"/>
    <mergeCell ref="I172:K172"/>
    <mergeCell ref="L172:N172"/>
  </mergeCells>
  <dataValidations count="2">
    <dataValidation type="list" allowBlank="1" showInputMessage="1" showErrorMessage="1" sqref="B294:B296">
      <formula1>"Low Stress,Accumulation,Mod Stress,Specialization,Peaking,Realization"</formula1>
    </dataValidation>
    <dataValidation type="list" allowBlank="1" showInputMessage="1" showErrorMessage="1" sqref="B12 B47 B82 B117 B152 B187 B222">
      <formula1>"Low Stress,Developmental,Mod Stress,Pivot,Specialization,Peaking,Realization"</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499984740745262"/>
  </sheetPr>
  <dimension ref="A1:AK163"/>
  <sheetViews>
    <sheetView showGridLines="0" zoomScaleNormal="100" workbookViewId="0"/>
  </sheetViews>
  <sheetFormatPr baseColWidth="10" defaultRowHeight="14.4" x14ac:dyDescent="0.3"/>
  <cols>
    <col min="2" max="2" width="11.77734375" customWidth="1"/>
  </cols>
  <sheetData>
    <row r="1" spans="1:37" ht="15" customHeight="1" x14ac:dyDescent="0.3">
      <c r="A1" s="8"/>
      <c r="B1" s="8"/>
      <c r="C1" s="8"/>
      <c r="D1" s="8"/>
      <c r="E1" s="8"/>
      <c r="F1" s="8"/>
      <c r="G1" s="8"/>
      <c r="H1" s="8"/>
      <c r="I1" s="8"/>
      <c r="J1" s="8"/>
      <c r="K1" s="8"/>
      <c r="L1" s="8"/>
      <c r="M1" s="8"/>
      <c r="N1" s="8"/>
      <c r="O1" s="8"/>
      <c r="P1" s="8"/>
      <c r="Q1" s="8"/>
      <c r="R1" s="8"/>
      <c r="S1" s="8"/>
      <c r="T1" s="8"/>
      <c r="U1" s="8"/>
      <c r="V1" s="8"/>
      <c r="W1" s="8"/>
      <c r="X1" s="8"/>
      <c r="Y1" s="8"/>
      <c r="Z1" s="8"/>
      <c r="AA1" s="8"/>
      <c r="AB1" s="20"/>
      <c r="AC1" s="20"/>
      <c r="AD1" s="20"/>
      <c r="AE1" s="20"/>
      <c r="AF1" s="20"/>
      <c r="AG1" s="20"/>
      <c r="AH1" s="20"/>
      <c r="AI1" s="20"/>
      <c r="AJ1" s="20"/>
      <c r="AK1" s="20"/>
    </row>
    <row r="2" spans="1:37" ht="15" customHeight="1" x14ac:dyDescent="0.3">
      <c r="A2" s="8"/>
      <c r="B2" s="8"/>
      <c r="C2" s="8"/>
      <c r="D2" s="8"/>
      <c r="E2" s="8"/>
      <c r="F2" s="8"/>
      <c r="G2" s="8"/>
      <c r="H2" s="8"/>
      <c r="I2" s="8"/>
      <c r="J2" s="8"/>
      <c r="K2" s="8"/>
      <c r="L2" s="8"/>
      <c r="M2" s="8"/>
      <c r="N2" s="8"/>
      <c r="O2" s="8"/>
      <c r="P2" s="8"/>
      <c r="Q2" s="8"/>
      <c r="R2" s="8"/>
      <c r="S2" s="8"/>
      <c r="T2" s="8"/>
      <c r="U2" s="8"/>
      <c r="V2" s="8"/>
      <c r="W2" s="8"/>
      <c r="X2" s="8"/>
      <c r="Y2" s="8"/>
      <c r="Z2" s="8"/>
      <c r="AA2" s="8"/>
      <c r="AB2" s="20"/>
      <c r="AC2" s="20"/>
      <c r="AD2" s="20"/>
      <c r="AE2" s="20"/>
      <c r="AF2" s="20"/>
      <c r="AG2" s="20"/>
      <c r="AH2" s="20"/>
      <c r="AI2" s="20"/>
      <c r="AJ2" s="20"/>
      <c r="AK2" s="20"/>
    </row>
    <row r="3" spans="1:37" ht="15" customHeight="1" x14ac:dyDescent="0.3">
      <c r="A3" s="320" t="s">
        <v>104</v>
      </c>
      <c r="B3" s="320"/>
      <c r="C3" s="320"/>
      <c r="D3" s="320"/>
      <c r="E3" s="320"/>
      <c r="F3" s="320"/>
      <c r="G3" s="320"/>
      <c r="H3" s="320"/>
      <c r="I3" s="320"/>
      <c r="J3" s="320"/>
      <c r="K3" s="320"/>
      <c r="L3" s="320"/>
      <c r="M3" s="320"/>
      <c r="N3" s="320"/>
      <c r="O3" s="320"/>
      <c r="P3" s="320"/>
      <c r="Q3" s="320"/>
      <c r="R3" s="320"/>
      <c r="S3" s="320"/>
      <c r="T3" s="97"/>
      <c r="U3" s="97"/>
      <c r="V3" s="97"/>
      <c r="W3" s="97"/>
      <c r="X3" s="97"/>
      <c r="Y3" s="97"/>
      <c r="Z3" s="97"/>
      <c r="AA3" s="97"/>
      <c r="AB3" s="23"/>
      <c r="AC3" s="23"/>
      <c r="AD3" s="23"/>
      <c r="AE3" s="23"/>
      <c r="AF3" s="23"/>
      <c r="AG3" s="23"/>
      <c r="AH3" s="23"/>
      <c r="AI3" s="23"/>
      <c r="AJ3" s="23"/>
      <c r="AK3" s="23"/>
    </row>
    <row r="4" spans="1:37" ht="15" customHeight="1" x14ac:dyDescent="0.3">
      <c r="A4" s="320"/>
      <c r="B4" s="320"/>
      <c r="C4" s="320"/>
      <c r="D4" s="320"/>
      <c r="E4" s="320"/>
      <c r="F4" s="320"/>
      <c r="G4" s="320"/>
      <c r="H4" s="320"/>
      <c r="I4" s="320"/>
      <c r="J4" s="320"/>
      <c r="K4" s="320"/>
      <c r="L4" s="320"/>
      <c r="M4" s="320"/>
      <c r="N4" s="320"/>
      <c r="O4" s="320"/>
      <c r="P4" s="320"/>
      <c r="Q4" s="320"/>
      <c r="R4" s="320"/>
      <c r="S4" s="320"/>
      <c r="T4" s="97"/>
      <c r="U4" s="97"/>
      <c r="V4" s="97"/>
      <c r="W4" s="97"/>
      <c r="X4" s="97"/>
      <c r="Y4" s="97"/>
      <c r="Z4" s="97"/>
      <c r="AA4" s="97"/>
      <c r="AB4" s="23"/>
      <c r="AC4" s="23"/>
      <c r="AD4" s="23"/>
      <c r="AE4" s="23"/>
      <c r="AF4" s="23"/>
      <c r="AG4" s="23"/>
      <c r="AH4" s="23"/>
      <c r="AI4" s="23"/>
      <c r="AJ4" s="23"/>
      <c r="AK4" s="23"/>
    </row>
    <row r="5" spans="1:37" ht="15" customHeight="1" x14ac:dyDescent="0.3">
      <c r="A5" s="8"/>
      <c r="B5" s="8"/>
      <c r="C5" s="8"/>
      <c r="D5" s="8"/>
      <c r="E5" s="8"/>
      <c r="F5" s="8"/>
      <c r="G5" s="8"/>
      <c r="H5" s="8"/>
      <c r="I5" s="8"/>
      <c r="J5" s="8"/>
      <c r="K5" s="8"/>
      <c r="L5" s="8"/>
      <c r="M5" s="8"/>
      <c r="N5" s="8"/>
      <c r="O5" s="8"/>
      <c r="P5" s="8"/>
      <c r="Q5" s="8"/>
      <c r="R5" s="8"/>
      <c r="S5" s="8"/>
      <c r="T5" s="8"/>
      <c r="U5" s="8"/>
      <c r="V5" s="8"/>
      <c r="W5" s="8"/>
      <c r="X5" s="8"/>
      <c r="Y5" s="8"/>
      <c r="Z5" s="8"/>
      <c r="AA5" s="8"/>
      <c r="AB5" s="20"/>
      <c r="AC5" s="20"/>
      <c r="AD5" s="20"/>
      <c r="AE5" s="20"/>
      <c r="AF5" s="20"/>
      <c r="AG5" s="20"/>
      <c r="AH5" s="20"/>
      <c r="AI5" s="20"/>
      <c r="AJ5" s="20"/>
      <c r="AK5" s="20"/>
    </row>
    <row r="6" spans="1:37" ht="15" customHeight="1" thickBot="1" x14ac:dyDescent="0.35">
      <c r="A6" s="8"/>
      <c r="B6" s="8"/>
      <c r="C6" s="8"/>
      <c r="D6" s="8"/>
      <c r="E6" s="8"/>
      <c r="F6" s="8"/>
      <c r="G6" s="8"/>
      <c r="H6" s="8"/>
      <c r="I6" s="8"/>
      <c r="J6" s="8"/>
      <c r="K6" s="8"/>
      <c r="L6" s="8"/>
      <c r="M6" s="8"/>
      <c r="N6" s="8"/>
      <c r="O6" s="8"/>
      <c r="P6" s="8"/>
      <c r="Q6" s="8"/>
      <c r="R6" s="2"/>
      <c r="S6" s="2"/>
      <c r="T6" s="2"/>
      <c r="U6" s="2"/>
      <c r="V6" s="2"/>
      <c r="W6" s="2"/>
      <c r="X6" s="2"/>
      <c r="Y6" s="2"/>
      <c r="Z6" s="2"/>
      <c r="AA6" s="2"/>
      <c r="AB6" s="2"/>
      <c r="AC6" s="2"/>
      <c r="AD6" s="2"/>
      <c r="AE6" s="2"/>
      <c r="AF6" s="2"/>
      <c r="AG6" s="2"/>
      <c r="AH6" s="2"/>
      <c r="AI6" s="2"/>
      <c r="AJ6" s="2"/>
      <c r="AK6" s="75"/>
    </row>
    <row r="7" spans="1:37" ht="15" customHeight="1" x14ac:dyDescent="0.3">
      <c r="A7" s="8"/>
      <c r="B7" s="8"/>
      <c r="C7" s="331" t="s">
        <v>103</v>
      </c>
      <c r="D7" s="332"/>
      <c r="E7" s="332"/>
      <c r="F7" s="333"/>
      <c r="G7" s="331" t="s">
        <v>102</v>
      </c>
      <c r="H7" s="332"/>
      <c r="I7" s="332"/>
      <c r="J7" s="332"/>
      <c r="K7" s="332"/>
      <c r="L7" s="332"/>
      <c r="M7" s="332"/>
      <c r="N7" s="332"/>
      <c r="O7" s="332"/>
      <c r="P7" s="333"/>
      <c r="Q7" s="8"/>
      <c r="R7" s="2"/>
      <c r="S7" s="2"/>
      <c r="T7" s="2"/>
      <c r="U7" s="2"/>
      <c r="V7" s="2"/>
      <c r="W7" s="2"/>
      <c r="X7" s="2"/>
      <c r="Y7" s="2"/>
      <c r="Z7" s="2"/>
      <c r="AA7" s="2"/>
      <c r="AB7" s="2"/>
      <c r="AC7" s="2"/>
      <c r="AD7" s="2"/>
      <c r="AE7" s="2"/>
      <c r="AF7" s="2"/>
      <c r="AG7" s="2"/>
      <c r="AH7" s="2"/>
      <c r="AI7" s="2"/>
      <c r="AJ7" s="2"/>
      <c r="AK7" s="75"/>
    </row>
    <row r="8" spans="1:37" ht="15" customHeight="1" x14ac:dyDescent="0.3">
      <c r="A8" s="8"/>
      <c r="B8" s="8"/>
      <c r="C8" s="355"/>
      <c r="D8" s="356"/>
      <c r="E8" s="356"/>
      <c r="F8" s="357"/>
      <c r="G8" s="355"/>
      <c r="H8" s="356"/>
      <c r="I8" s="356"/>
      <c r="J8" s="356"/>
      <c r="K8" s="356"/>
      <c r="L8" s="356"/>
      <c r="M8" s="356"/>
      <c r="N8" s="356"/>
      <c r="O8" s="356"/>
      <c r="P8" s="357"/>
      <c r="Q8" s="8"/>
      <c r="R8" s="2"/>
      <c r="S8" s="2"/>
      <c r="T8" s="2"/>
      <c r="U8" s="2"/>
      <c r="V8" s="2"/>
      <c r="W8" s="2"/>
      <c r="X8" s="2"/>
      <c r="Y8" s="2"/>
      <c r="Z8" s="2"/>
      <c r="AA8" s="2"/>
      <c r="AB8" s="2"/>
      <c r="AC8" s="2"/>
      <c r="AD8" s="2"/>
      <c r="AE8" s="2"/>
      <c r="AF8" s="2"/>
      <c r="AG8" s="2"/>
      <c r="AH8" s="2"/>
      <c r="AI8" s="2"/>
      <c r="AJ8" s="2"/>
      <c r="AK8" s="75"/>
    </row>
    <row r="9" spans="1:37" ht="15" customHeight="1" thickBot="1" x14ac:dyDescent="0.35">
      <c r="A9" s="8"/>
      <c r="B9" s="8"/>
      <c r="C9" s="334"/>
      <c r="D9" s="335"/>
      <c r="E9" s="335"/>
      <c r="F9" s="336"/>
      <c r="G9" s="334"/>
      <c r="H9" s="335"/>
      <c r="I9" s="335"/>
      <c r="J9" s="335"/>
      <c r="K9" s="335"/>
      <c r="L9" s="335"/>
      <c r="M9" s="335"/>
      <c r="N9" s="335"/>
      <c r="O9" s="335"/>
      <c r="P9" s="336"/>
      <c r="Q9" s="8"/>
      <c r="R9" s="2"/>
      <c r="S9" s="2"/>
      <c r="T9" s="2"/>
      <c r="U9" s="2"/>
      <c r="V9" s="2"/>
      <c r="W9" s="2"/>
      <c r="X9" s="2"/>
      <c r="Y9" s="2"/>
      <c r="Z9" s="2"/>
      <c r="AA9" s="2"/>
      <c r="AB9" s="2"/>
      <c r="AC9" s="2"/>
      <c r="AD9" s="2"/>
      <c r="AE9" s="2"/>
      <c r="AF9" s="2"/>
      <c r="AG9" s="2"/>
      <c r="AH9" s="2"/>
      <c r="AI9" s="2"/>
      <c r="AJ9" s="2"/>
      <c r="AK9" s="75"/>
    </row>
    <row r="10" spans="1:37" ht="15" customHeight="1" x14ac:dyDescent="0.3">
      <c r="A10" s="8"/>
      <c r="B10" s="8"/>
      <c r="C10" s="341"/>
      <c r="D10" s="342"/>
      <c r="E10" s="342"/>
      <c r="F10" s="343"/>
      <c r="G10" s="350"/>
      <c r="H10" s="351"/>
      <c r="I10" s="351"/>
      <c r="J10" s="351"/>
      <c r="K10" s="351"/>
      <c r="L10" s="351"/>
      <c r="M10" s="351"/>
      <c r="N10" s="351"/>
      <c r="O10" s="351"/>
      <c r="P10" s="352"/>
      <c r="Q10" s="8"/>
      <c r="R10" s="2"/>
      <c r="S10" s="2"/>
      <c r="T10" s="2"/>
      <c r="U10" s="2"/>
      <c r="V10" s="2"/>
      <c r="W10" s="2"/>
      <c r="X10" s="2"/>
      <c r="Y10" s="2"/>
      <c r="Z10" s="2"/>
      <c r="AA10" s="2"/>
      <c r="AB10" s="2"/>
      <c r="AC10" s="2"/>
      <c r="AD10" s="2"/>
      <c r="AE10" s="2"/>
      <c r="AF10" s="2"/>
      <c r="AG10" s="2"/>
      <c r="AH10" s="2"/>
      <c r="AI10" s="2"/>
      <c r="AJ10" s="2"/>
      <c r="AK10" s="75"/>
    </row>
    <row r="11" spans="1:37" ht="15" customHeight="1" x14ac:dyDescent="0.3">
      <c r="A11" s="8"/>
      <c r="B11" s="8"/>
      <c r="C11" s="344"/>
      <c r="D11" s="345"/>
      <c r="E11" s="345"/>
      <c r="F11" s="346"/>
      <c r="G11" s="278"/>
      <c r="H11" s="279"/>
      <c r="I11" s="279"/>
      <c r="J11" s="279"/>
      <c r="K11" s="279"/>
      <c r="L11" s="279"/>
      <c r="M11" s="279"/>
      <c r="N11" s="279"/>
      <c r="O11" s="279"/>
      <c r="P11" s="280"/>
      <c r="Q11" s="8"/>
      <c r="R11" s="2"/>
      <c r="S11" s="2"/>
      <c r="T11" s="2"/>
      <c r="U11" s="2"/>
      <c r="V11" s="2"/>
      <c r="W11" s="2"/>
      <c r="X11" s="2"/>
      <c r="Y11" s="2"/>
      <c r="Z11" s="2"/>
      <c r="AA11" s="2"/>
      <c r="AB11" s="2"/>
      <c r="AC11" s="2"/>
      <c r="AD11" s="2"/>
      <c r="AE11" s="2"/>
      <c r="AF11" s="2"/>
      <c r="AG11" s="2"/>
      <c r="AH11" s="2"/>
      <c r="AI11" s="2"/>
      <c r="AJ11" s="2"/>
      <c r="AK11" s="75"/>
    </row>
    <row r="12" spans="1:37" ht="15" customHeight="1" thickBot="1" x14ac:dyDescent="0.35">
      <c r="A12" s="8"/>
      <c r="B12" s="8"/>
      <c r="C12" s="347"/>
      <c r="D12" s="348"/>
      <c r="E12" s="348"/>
      <c r="F12" s="349"/>
      <c r="G12" s="281"/>
      <c r="H12" s="282"/>
      <c r="I12" s="282"/>
      <c r="J12" s="282"/>
      <c r="K12" s="282"/>
      <c r="L12" s="282"/>
      <c r="M12" s="282"/>
      <c r="N12" s="282"/>
      <c r="O12" s="282"/>
      <c r="P12" s="283"/>
      <c r="Q12" s="8"/>
      <c r="R12" s="2"/>
      <c r="S12" s="2"/>
      <c r="T12" s="2"/>
      <c r="U12" s="2"/>
      <c r="V12" s="2"/>
      <c r="W12" s="2"/>
      <c r="X12" s="2"/>
      <c r="Y12" s="2"/>
      <c r="Z12" s="2"/>
      <c r="AA12" s="2"/>
      <c r="AB12" s="2"/>
      <c r="AC12" s="2"/>
      <c r="AD12" s="2"/>
      <c r="AE12" s="2"/>
      <c r="AF12" s="2"/>
      <c r="AG12" s="2"/>
      <c r="AH12" s="2"/>
      <c r="AI12" s="2"/>
      <c r="AJ12" s="2"/>
      <c r="AK12" s="75"/>
    </row>
    <row r="13" spans="1:37" ht="15" customHeight="1" x14ac:dyDescent="0.3">
      <c r="A13" s="8"/>
      <c r="B13" s="8"/>
      <c r="C13" s="341"/>
      <c r="D13" s="342"/>
      <c r="E13" s="342"/>
      <c r="F13" s="343"/>
      <c r="G13" s="350"/>
      <c r="H13" s="351"/>
      <c r="I13" s="351"/>
      <c r="J13" s="351"/>
      <c r="K13" s="351"/>
      <c r="L13" s="351"/>
      <c r="M13" s="351"/>
      <c r="N13" s="351"/>
      <c r="O13" s="351"/>
      <c r="P13" s="352"/>
      <c r="Q13" s="8"/>
      <c r="R13" s="2"/>
      <c r="S13" s="2"/>
      <c r="T13" s="2"/>
      <c r="U13" s="2"/>
      <c r="V13" s="2"/>
      <c r="W13" s="2"/>
      <c r="X13" s="2"/>
      <c r="Y13" s="2"/>
      <c r="Z13" s="2" t="str">
        <f>'Training Plan'!C51</f>
        <v>Competition Squat</v>
      </c>
      <c r="AA13" s="2"/>
      <c r="AB13" s="2"/>
      <c r="AC13" s="2"/>
      <c r="AD13" s="2"/>
      <c r="AE13" s="2"/>
      <c r="AF13" s="2"/>
      <c r="AG13" s="2"/>
      <c r="AH13" s="2"/>
      <c r="AI13" s="2"/>
      <c r="AJ13" s="2"/>
      <c r="AK13" s="75"/>
    </row>
    <row r="14" spans="1:37" ht="15" customHeight="1" x14ac:dyDescent="0.3">
      <c r="A14" s="8"/>
      <c r="B14" s="8"/>
      <c r="C14" s="344"/>
      <c r="D14" s="345"/>
      <c r="E14" s="345"/>
      <c r="F14" s="346"/>
      <c r="G14" s="278"/>
      <c r="H14" s="279"/>
      <c r="I14" s="279"/>
      <c r="J14" s="279"/>
      <c r="K14" s="279"/>
      <c r="L14" s="279"/>
      <c r="M14" s="279"/>
      <c r="N14" s="279"/>
      <c r="O14" s="279"/>
      <c r="P14" s="280"/>
      <c r="Q14" s="8"/>
      <c r="R14" s="2"/>
      <c r="S14" s="2"/>
      <c r="T14" s="2"/>
      <c r="U14" s="2"/>
      <c r="V14" s="2"/>
      <c r="W14" s="2"/>
      <c r="X14" s="2"/>
      <c r="Y14" s="2"/>
      <c r="Z14" s="2" t="str">
        <f>'Training Plan'!C59</f>
        <v>Competition Bench</v>
      </c>
      <c r="AA14" s="2"/>
      <c r="AB14" s="2"/>
      <c r="AC14" s="2"/>
      <c r="AD14" s="2"/>
      <c r="AE14" s="2"/>
      <c r="AF14" s="2"/>
      <c r="AG14" s="2"/>
      <c r="AH14" s="2"/>
      <c r="AI14" s="2"/>
      <c r="AJ14" s="2"/>
      <c r="AK14" s="75"/>
    </row>
    <row r="15" spans="1:37" ht="15" customHeight="1" thickBot="1" x14ac:dyDescent="0.35">
      <c r="A15" s="8"/>
      <c r="B15" s="8"/>
      <c r="C15" s="347"/>
      <c r="D15" s="348"/>
      <c r="E15" s="348"/>
      <c r="F15" s="349"/>
      <c r="G15" s="281"/>
      <c r="H15" s="282"/>
      <c r="I15" s="282"/>
      <c r="J15" s="282"/>
      <c r="K15" s="282"/>
      <c r="L15" s="282"/>
      <c r="M15" s="282"/>
      <c r="N15" s="282"/>
      <c r="O15" s="282"/>
      <c r="P15" s="283"/>
      <c r="Q15" s="8"/>
      <c r="R15" s="2"/>
      <c r="S15" s="2"/>
      <c r="T15" s="2"/>
      <c r="U15" s="2"/>
      <c r="V15" s="2"/>
      <c r="W15" s="2"/>
      <c r="X15" s="2"/>
      <c r="Y15" s="2"/>
      <c r="Z15" s="2" t="str">
        <f>'Training Plan'!C67</f>
        <v>Competition Deadlift</v>
      </c>
      <c r="AA15" s="2"/>
      <c r="AB15" s="2"/>
      <c r="AC15" s="2"/>
      <c r="AD15" s="2"/>
      <c r="AE15" s="2"/>
      <c r="AF15" s="2"/>
      <c r="AG15" s="2"/>
      <c r="AH15" s="2"/>
      <c r="AI15" s="2"/>
      <c r="AJ15" s="2"/>
      <c r="AK15" s="75"/>
    </row>
    <row r="16" spans="1:37" ht="15" customHeight="1" x14ac:dyDescent="0.3">
      <c r="A16" s="8"/>
      <c r="B16" s="8"/>
      <c r="C16" s="341"/>
      <c r="D16" s="342"/>
      <c r="E16" s="342"/>
      <c r="F16" s="343"/>
      <c r="G16" s="350"/>
      <c r="H16" s="351"/>
      <c r="I16" s="351"/>
      <c r="J16" s="351"/>
      <c r="K16" s="351"/>
      <c r="L16" s="351"/>
      <c r="M16" s="351"/>
      <c r="N16" s="351"/>
      <c r="O16" s="351"/>
      <c r="P16" s="352"/>
      <c r="Q16" s="8"/>
      <c r="R16" s="2"/>
      <c r="S16" s="2"/>
      <c r="T16" s="2"/>
      <c r="U16" s="2"/>
      <c r="V16" s="2"/>
      <c r="W16" s="2"/>
      <c r="X16" s="2"/>
      <c r="Y16" s="2"/>
      <c r="Z16" s="2">
        <f>'Training Plan'!F51</f>
        <v>0</v>
      </c>
      <c r="AA16" s="2"/>
      <c r="AB16" s="2"/>
      <c r="AC16" s="2"/>
      <c r="AD16" s="2"/>
      <c r="AE16" s="2"/>
      <c r="AF16" s="2"/>
      <c r="AG16" s="2"/>
      <c r="AH16" s="2"/>
      <c r="AI16" s="2"/>
      <c r="AJ16" s="2"/>
      <c r="AK16" s="75"/>
    </row>
    <row r="17" spans="1:37" ht="15" customHeight="1" x14ac:dyDescent="0.3">
      <c r="A17" s="8"/>
      <c r="B17" s="8"/>
      <c r="C17" s="344"/>
      <c r="D17" s="345"/>
      <c r="E17" s="345"/>
      <c r="F17" s="346"/>
      <c r="G17" s="278"/>
      <c r="H17" s="279"/>
      <c r="I17" s="279"/>
      <c r="J17" s="279"/>
      <c r="K17" s="279"/>
      <c r="L17" s="279"/>
      <c r="M17" s="279"/>
      <c r="N17" s="279"/>
      <c r="O17" s="279"/>
      <c r="P17" s="280"/>
      <c r="Q17" s="8"/>
      <c r="R17" s="2"/>
      <c r="S17" s="2"/>
      <c r="T17" s="2"/>
      <c r="U17" s="2"/>
      <c r="V17" s="2"/>
      <c r="W17" s="2"/>
      <c r="X17" s="2"/>
      <c r="Y17" s="2"/>
      <c r="Z17" s="2">
        <f>'Training Plan'!F59</f>
        <v>0</v>
      </c>
      <c r="AA17" s="2"/>
      <c r="AB17" s="2"/>
      <c r="AC17" s="2"/>
      <c r="AD17" s="2"/>
      <c r="AE17" s="2"/>
      <c r="AF17" s="2"/>
      <c r="AG17" s="2"/>
      <c r="AH17" s="2"/>
      <c r="AI17" s="2"/>
      <c r="AJ17" s="2"/>
      <c r="AK17" s="75"/>
    </row>
    <row r="18" spans="1:37" ht="15" customHeight="1" thickBot="1" x14ac:dyDescent="0.35">
      <c r="A18" s="8"/>
      <c r="B18" s="8"/>
      <c r="C18" s="347"/>
      <c r="D18" s="348"/>
      <c r="E18" s="348"/>
      <c r="F18" s="349"/>
      <c r="G18" s="281"/>
      <c r="H18" s="282"/>
      <c r="I18" s="282"/>
      <c r="J18" s="282"/>
      <c r="K18" s="282"/>
      <c r="L18" s="282"/>
      <c r="M18" s="282"/>
      <c r="N18" s="282"/>
      <c r="O18" s="282"/>
      <c r="P18" s="283"/>
      <c r="Q18" s="8"/>
      <c r="R18" s="2"/>
      <c r="S18" s="2"/>
      <c r="T18" s="2"/>
      <c r="U18" s="2"/>
      <c r="V18" s="2"/>
      <c r="W18" s="2"/>
      <c r="X18" s="2"/>
      <c r="Y18" s="2"/>
      <c r="Z18" s="2">
        <f>'Training Plan'!F67</f>
        <v>0</v>
      </c>
      <c r="AA18" s="2"/>
      <c r="AB18" s="2"/>
      <c r="AC18" s="2"/>
      <c r="AD18" s="2"/>
      <c r="AE18" s="2"/>
      <c r="AF18" s="2"/>
      <c r="AG18" s="2"/>
      <c r="AH18" s="2"/>
      <c r="AI18" s="2"/>
      <c r="AJ18" s="2"/>
      <c r="AK18" s="75"/>
    </row>
    <row r="19" spans="1:37" ht="15" customHeight="1" x14ac:dyDescent="0.3">
      <c r="A19" s="8"/>
      <c r="B19" s="8"/>
      <c r="C19" s="341"/>
      <c r="D19" s="342"/>
      <c r="E19" s="342"/>
      <c r="F19" s="343"/>
      <c r="G19" s="350"/>
      <c r="H19" s="351"/>
      <c r="I19" s="351"/>
      <c r="J19" s="351"/>
      <c r="K19" s="351"/>
      <c r="L19" s="351"/>
      <c r="M19" s="351"/>
      <c r="N19" s="351"/>
      <c r="O19" s="351"/>
      <c r="P19" s="352"/>
      <c r="Q19" s="8"/>
      <c r="R19" s="2"/>
      <c r="S19" s="2"/>
      <c r="T19" s="2"/>
      <c r="U19" s="2"/>
      <c r="V19" s="2"/>
      <c r="W19" s="2"/>
      <c r="X19" s="2"/>
      <c r="Y19" s="2"/>
      <c r="Z19" s="2">
        <f>'Training Plan'!I51</f>
        <v>0</v>
      </c>
      <c r="AA19" s="2"/>
      <c r="AB19" s="2"/>
      <c r="AC19" s="2"/>
      <c r="AD19" s="2"/>
      <c r="AE19" s="2"/>
      <c r="AF19" s="2"/>
      <c r="AG19" s="2"/>
      <c r="AH19" s="2"/>
      <c r="AI19" s="2"/>
      <c r="AJ19" s="2"/>
      <c r="AK19" s="75"/>
    </row>
    <row r="20" spans="1:37" ht="15" customHeight="1" x14ac:dyDescent="0.3">
      <c r="A20" s="8"/>
      <c r="B20" s="8"/>
      <c r="C20" s="344"/>
      <c r="D20" s="345"/>
      <c r="E20" s="345"/>
      <c r="F20" s="346"/>
      <c r="G20" s="278"/>
      <c r="H20" s="279"/>
      <c r="I20" s="279"/>
      <c r="J20" s="279"/>
      <c r="K20" s="279"/>
      <c r="L20" s="279"/>
      <c r="M20" s="279"/>
      <c r="N20" s="279"/>
      <c r="O20" s="279"/>
      <c r="P20" s="280"/>
      <c r="Q20" s="8"/>
      <c r="R20" s="2"/>
      <c r="S20" s="2"/>
      <c r="T20" s="2"/>
      <c r="U20" s="2"/>
      <c r="V20" s="2"/>
      <c r="W20" s="2"/>
      <c r="X20" s="2"/>
      <c r="Y20" s="2"/>
      <c r="Z20" s="2">
        <f>'Training Plan'!I59</f>
        <v>0</v>
      </c>
      <c r="AA20" s="2"/>
      <c r="AB20" s="2"/>
      <c r="AC20" s="2"/>
      <c r="AD20" s="2"/>
      <c r="AE20" s="2"/>
      <c r="AF20" s="2"/>
      <c r="AG20" s="2"/>
      <c r="AH20" s="2"/>
      <c r="AI20" s="2"/>
      <c r="AJ20" s="2"/>
      <c r="AK20" s="75"/>
    </row>
    <row r="21" spans="1:37" ht="15" customHeight="1" thickBot="1" x14ac:dyDescent="0.35">
      <c r="A21" s="8"/>
      <c r="B21" s="8"/>
      <c r="C21" s="347"/>
      <c r="D21" s="348"/>
      <c r="E21" s="348"/>
      <c r="F21" s="349"/>
      <c r="G21" s="281"/>
      <c r="H21" s="282"/>
      <c r="I21" s="282"/>
      <c r="J21" s="282"/>
      <c r="K21" s="282"/>
      <c r="L21" s="282"/>
      <c r="M21" s="282"/>
      <c r="N21" s="282"/>
      <c r="O21" s="282"/>
      <c r="P21" s="283"/>
      <c r="Q21" s="8"/>
      <c r="R21" s="2"/>
      <c r="S21" s="2"/>
      <c r="T21" s="2"/>
      <c r="U21" s="2"/>
      <c r="V21" s="2"/>
      <c r="W21" s="2"/>
      <c r="X21" s="2"/>
      <c r="Y21" s="2"/>
      <c r="Z21" s="2">
        <f>'Training Plan'!I67</f>
        <v>0</v>
      </c>
      <c r="AA21" s="2"/>
      <c r="AB21" s="2"/>
      <c r="AC21" s="2"/>
      <c r="AD21" s="2"/>
      <c r="AE21" s="2"/>
      <c r="AF21" s="2"/>
      <c r="AG21" s="2"/>
      <c r="AH21" s="2"/>
      <c r="AI21" s="2"/>
      <c r="AJ21" s="2"/>
      <c r="AK21" s="75"/>
    </row>
    <row r="22" spans="1:37" ht="15" customHeight="1" x14ac:dyDescent="0.3">
      <c r="A22" s="8"/>
      <c r="B22" s="8"/>
      <c r="C22" s="341"/>
      <c r="D22" s="342"/>
      <c r="E22" s="342"/>
      <c r="F22" s="343"/>
      <c r="G22" s="350"/>
      <c r="H22" s="351"/>
      <c r="I22" s="351"/>
      <c r="J22" s="351"/>
      <c r="K22" s="351"/>
      <c r="L22" s="351"/>
      <c r="M22" s="351"/>
      <c r="N22" s="351"/>
      <c r="O22" s="351"/>
      <c r="P22" s="352"/>
      <c r="Q22" s="8"/>
      <c r="R22" s="2"/>
      <c r="S22" s="2"/>
      <c r="T22" s="2"/>
      <c r="U22" s="2"/>
      <c r="V22" s="2"/>
      <c r="W22" s="2"/>
      <c r="X22" s="2"/>
      <c r="Y22" s="2"/>
      <c r="Z22" s="2">
        <f>'Training Plan'!L51</f>
        <v>0</v>
      </c>
      <c r="AA22" s="2"/>
      <c r="AB22" s="2"/>
      <c r="AC22" s="2"/>
      <c r="AD22" s="2"/>
      <c r="AE22" s="2"/>
      <c r="AF22" s="2"/>
      <c r="AG22" s="2"/>
      <c r="AH22" s="2"/>
      <c r="AI22" s="2"/>
      <c r="AJ22" s="2"/>
      <c r="AK22" s="75"/>
    </row>
    <row r="23" spans="1:37" ht="15" customHeight="1" x14ac:dyDescent="0.3">
      <c r="A23" s="8"/>
      <c r="B23" s="8"/>
      <c r="C23" s="344"/>
      <c r="D23" s="345"/>
      <c r="E23" s="345"/>
      <c r="F23" s="346"/>
      <c r="G23" s="278"/>
      <c r="H23" s="279"/>
      <c r="I23" s="279"/>
      <c r="J23" s="279"/>
      <c r="K23" s="279"/>
      <c r="L23" s="279"/>
      <c r="M23" s="279"/>
      <c r="N23" s="279"/>
      <c r="O23" s="279"/>
      <c r="P23" s="280"/>
      <c r="Q23" s="8"/>
      <c r="R23" s="2"/>
      <c r="S23" s="2"/>
      <c r="T23" s="2"/>
      <c r="U23" s="2"/>
      <c r="V23" s="2"/>
      <c r="W23" s="2"/>
      <c r="X23" s="2"/>
      <c r="Y23" s="2"/>
      <c r="Z23" s="2">
        <f>'Training Plan'!L59</f>
        <v>0</v>
      </c>
      <c r="AA23" s="2"/>
      <c r="AB23" s="2"/>
      <c r="AC23" s="2"/>
      <c r="AD23" s="2"/>
      <c r="AE23" s="2"/>
      <c r="AF23" s="2"/>
      <c r="AG23" s="2"/>
      <c r="AH23" s="2"/>
      <c r="AI23" s="2"/>
      <c r="AJ23" s="2"/>
      <c r="AK23" s="75"/>
    </row>
    <row r="24" spans="1:37" ht="15" customHeight="1" thickBot="1" x14ac:dyDescent="0.35">
      <c r="A24" s="8"/>
      <c r="B24" s="8"/>
      <c r="C24" s="347"/>
      <c r="D24" s="348"/>
      <c r="E24" s="348"/>
      <c r="F24" s="349"/>
      <c r="G24" s="281"/>
      <c r="H24" s="282"/>
      <c r="I24" s="282"/>
      <c r="J24" s="282"/>
      <c r="K24" s="282"/>
      <c r="L24" s="282"/>
      <c r="M24" s="282"/>
      <c r="N24" s="282"/>
      <c r="O24" s="282"/>
      <c r="P24" s="283"/>
      <c r="Q24" s="8"/>
      <c r="R24" s="2"/>
      <c r="S24" s="2"/>
      <c r="T24" s="2"/>
      <c r="U24" s="2"/>
      <c r="V24" s="2"/>
      <c r="W24" s="2"/>
      <c r="X24" s="2"/>
      <c r="Y24" s="2"/>
      <c r="Z24" s="2">
        <f>'Training Plan'!L67</f>
        <v>0</v>
      </c>
      <c r="AA24" s="2"/>
      <c r="AB24" s="2"/>
      <c r="AC24" s="2"/>
      <c r="AD24" s="2"/>
      <c r="AE24" s="2"/>
      <c r="AF24" s="2"/>
      <c r="AG24" s="2"/>
      <c r="AH24" s="2"/>
      <c r="AI24" s="2"/>
      <c r="AJ24" s="2"/>
      <c r="AK24" s="75"/>
    </row>
    <row r="25" spans="1:37" ht="15" customHeight="1" x14ac:dyDescent="0.3">
      <c r="A25" s="8"/>
      <c r="B25" s="8"/>
      <c r="C25" s="341"/>
      <c r="D25" s="342"/>
      <c r="E25" s="342"/>
      <c r="F25" s="343"/>
      <c r="G25" s="350"/>
      <c r="H25" s="351"/>
      <c r="I25" s="351"/>
      <c r="J25" s="351"/>
      <c r="K25" s="351"/>
      <c r="L25" s="351"/>
      <c r="M25" s="351"/>
      <c r="N25" s="351"/>
      <c r="O25" s="351"/>
      <c r="P25" s="352"/>
      <c r="Q25" s="8"/>
      <c r="R25" s="2"/>
      <c r="S25" s="2"/>
      <c r="T25" s="2"/>
      <c r="U25" s="2"/>
      <c r="V25" s="2"/>
      <c r="W25" s="2"/>
      <c r="X25" s="2"/>
      <c r="Y25" s="2"/>
      <c r="Z25" s="2">
        <f>'Training Plan'!O51</f>
        <v>0</v>
      </c>
      <c r="AA25" s="2"/>
      <c r="AB25" s="2"/>
      <c r="AC25" s="2"/>
      <c r="AD25" s="2"/>
      <c r="AE25" s="2"/>
      <c r="AF25" s="2"/>
      <c r="AG25" s="2"/>
      <c r="AH25" s="2"/>
      <c r="AI25" s="2"/>
      <c r="AJ25" s="2"/>
      <c r="AK25" s="75"/>
    </row>
    <row r="26" spans="1:37" ht="15" customHeight="1" x14ac:dyDescent="0.3">
      <c r="A26" s="8"/>
      <c r="B26" s="8"/>
      <c r="C26" s="344"/>
      <c r="D26" s="345"/>
      <c r="E26" s="345"/>
      <c r="F26" s="346"/>
      <c r="G26" s="278"/>
      <c r="H26" s="279"/>
      <c r="I26" s="279"/>
      <c r="J26" s="279"/>
      <c r="K26" s="279"/>
      <c r="L26" s="279"/>
      <c r="M26" s="279"/>
      <c r="N26" s="279"/>
      <c r="O26" s="279"/>
      <c r="P26" s="280"/>
      <c r="Q26" s="8"/>
      <c r="R26" s="2"/>
      <c r="S26" s="2"/>
      <c r="T26" s="2"/>
      <c r="U26" s="2"/>
      <c r="V26" s="2"/>
      <c r="W26" s="2"/>
      <c r="X26" s="2"/>
      <c r="Y26" s="2"/>
      <c r="Z26" s="2">
        <f>'Training Plan'!O59</f>
        <v>0</v>
      </c>
      <c r="AA26" s="2"/>
      <c r="AB26" s="2"/>
      <c r="AC26" s="2"/>
      <c r="AD26" s="2"/>
      <c r="AE26" s="2"/>
      <c r="AF26" s="2"/>
      <c r="AG26" s="2"/>
      <c r="AH26" s="2"/>
      <c r="AI26" s="2"/>
      <c r="AJ26" s="2"/>
      <c r="AK26" s="75"/>
    </row>
    <row r="27" spans="1:37" ht="15" customHeight="1" thickBot="1" x14ac:dyDescent="0.35">
      <c r="A27" s="8"/>
      <c r="B27" s="8"/>
      <c r="C27" s="347"/>
      <c r="D27" s="348"/>
      <c r="E27" s="348"/>
      <c r="F27" s="349"/>
      <c r="G27" s="281"/>
      <c r="H27" s="282"/>
      <c r="I27" s="282"/>
      <c r="J27" s="282"/>
      <c r="K27" s="282"/>
      <c r="L27" s="282"/>
      <c r="M27" s="282"/>
      <c r="N27" s="282"/>
      <c r="O27" s="282"/>
      <c r="P27" s="283"/>
      <c r="Q27" s="8"/>
      <c r="R27" s="2"/>
      <c r="S27" s="2"/>
      <c r="T27" s="2"/>
      <c r="U27" s="2"/>
      <c r="V27" s="2"/>
      <c r="W27" s="2"/>
      <c r="X27" s="2"/>
      <c r="Y27" s="2"/>
      <c r="Z27" s="2">
        <f>'Training Plan'!O67</f>
        <v>0</v>
      </c>
      <c r="AA27" s="2"/>
      <c r="AB27" s="2"/>
      <c r="AC27" s="2"/>
      <c r="AD27" s="2"/>
      <c r="AE27" s="2"/>
      <c r="AF27" s="2"/>
      <c r="AG27" s="2"/>
      <c r="AH27" s="2"/>
      <c r="AI27" s="2"/>
      <c r="AJ27" s="2"/>
      <c r="AK27" s="75"/>
    </row>
    <row r="28" spans="1:37" ht="15" customHeight="1" x14ac:dyDescent="0.3">
      <c r="A28" s="8"/>
      <c r="B28" s="8"/>
      <c r="C28" s="341"/>
      <c r="D28" s="342"/>
      <c r="E28" s="342"/>
      <c r="F28" s="343"/>
      <c r="G28" s="350"/>
      <c r="H28" s="351"/>
      <c r="I28" s="351"/>
      <c r="J28" s="351"/>
      <c r="K28" s="351"/>
      <c r="L28" s="351"/>
      <c r="M28" s="351"/>
      <c r="N28" s="351"/>
      <c r="O28" s="351"/>
      <c r="P28" s="352"/>
      <c r="Q28" s="8"/>
      <c r="R28" s="2"/>
      <c r="S28" s="2"/>
      <c r="T28" s="2"/>
      <c r="U28" s="2"/>
      <c r="V28" s="2"/>
      <c r="W28" s="2"/>
      <c r="X28" s="2"/>
      <c r="Y28" s="2"/>
      <c r="Z28" s="2"/>
      <c r="AA28" s="2"/>
      <c r="AB28" s="2"/>
      <c r="AC28" s="2"/>
      <c r="AD28" s="2"/>
      <c r="AE28" s="2"/>
      <c r="AF28" s="2"/>
      <c r="AG28" s="2"/>
      <c r="AH28" s="2"/>
      <c r="AI28" s="2"/>
      <c r="AJ28" s="2"/>
      <c r="AK28" s="75"/>
    </row>
    <row r="29" spans="1:37" ht="15" customHeight="1" x14ac:dyDescent="0.3">
      <c r="A29" s="8"/>
      <c r="B29" s="8"/>
      <c r="C29" s="344"/>
      <c r="D29" s="345"/>
      <c r="E29" s="345"/>
      <c r="F29" s="346"/>
      <c r="G29" s="278"/>
      <c r="H29" s="279"/>
      <c r="I29" s="279"/>
      <c r="J29" s="279"/>
      <c r="K29" s="279"/>
      <c r="L29" s="279"/>
      <c r="M29" s="279"/>
      <c r="N29" s="279"/>
      <c r="O29" s="279"/>
      <c r="P29" s="280"/>
      <c r="Q29" s="8"/>
      <c r="R29" s="2"/>
      <c r="S29" s="2"/>
      <c r="T29" s="2"/>
      <c r="U29" s="2"/>
      <c r="V29" s="2"/>
      <c r="W29" s="2"/>
      <c r="X29" s="2"/>
      <c r="Y29" s="2"/>
      <c r="Z29" s="2"/>
      <c r="AA29" s="2"/>
      <c r="AB29" s="2"/>
      <c r="AC29" s="2"/>
      <c r="AD29" s="2"/>
      <c r="AE29" s="2"/>
      <c r="AF29" s="2"/>
      <c r="AG29" s="2"/>
      <c r="AH29" s="2"/>
      <c r="AI29" s="2"/>
      <c r="AJ29" s="2"/>
      <c r="AK29" s="75"/>
    </row>
    <row r="30" spans="1:37" ht="15" customHeight="1" thickBot="1" x14ac:dyDescent="0.35">
      <c r="A30" s="8"/>
      <c r="B30" s="8"/>
      <c r="C30" s="347"/>
      <c r="D30" s="348"/>
      <c r="E30" s="348"/>
      <c r="F30" s="349"/>
      <c r="G30" s="281"/>
      <c r="H30" s="282"/>
      <c r="I30" s="282"/>
      <c r="J30" s="282"/>
      <c r="K30" s="282"/>
      <c r="L30" s="282"/>
      <c r="M30" s="282"/>
      <c r="N30" s="282"/>
      <c r="O30" s="282"/>
      <c r="P30" s="283"/>
      <c r="Q30" s="8"/>
      <c r="R30" s="2"/>
      <c r="S30" s="2"/>
      <c r="T30" s="2"/>
      <c r="U30" s="2"/>
      <c r="V30" s="2"/>
      <c r="W30" s="2"/>
      <c r="X30" s="2"/>
      <c r="Y30" s="2"/>
      <c r="Z30" s="2"/>
      <c r="AA30" s="2"/>
      <c r="AB30" s="2"/>
      <c r="AC30" s="2"/>
      <c r="AD30" s="2"/>
      <c r="AE30" s="2"/>
      <c r="AF30" s="2"/>
      <c r="AG30" s="2"/>
      <c r="AH30" s="2"/>
      <c r="AI30" s="2"/>
      <c r="AJ30" s="2"/>
      <c r="AK30" s="75"/>
    </row>
    <row r="31" spans="1:37" ht="15" customHeight="1" x14ac:dyDescent="0.3">
      <c r="A31" s="8"/>
      <c r="B31" s="8"/>
      <c r="C31" s="341"/>
      <c r="D31" s="342"/>
      <c r="E31" s="342"/>
      <c r="F31" s="343"/>
      <c r="G31" s="350"/>
      <c r="H31" s="351"/>
      <c r="I31" s="351"/>
      <c r="J31" s="351"/>
      <c r="K31" s="351"/>
      <c r="L31" s="351"/>
      <c r="M31" s="351"/>
      <c r="N31" s="351"/>
      <c r="O31" s="351"/>
      <c r="P31" s="352"/>
      <c r="Q31" s="8"/>
      <c r="R31" s="2"/>
      <c r="S31" s="2"/>
      <c r="T31" s="2"/>
      <c r="U31" s="2"/>
      <c r="V31" s="2"/>
      <c r="W31" s="2"/>
      <c r="X31" s="2"/>
      <c r="Y31" s="2"/>
      <c r="Z31" s="2"/>
      <c r="AA31" s="2"/>
      <c r="AB31" s="2"/>
      <c r="AC31" s="2"/>
      <c r="AD31" s="2"/>
      <c r="AE31" s="2"/>
      <c r="AF31" s="2"/>
      <c r="AG31" s="2"/>
      <c r="AH31" s="2"/>
      <c r="AI31" s="2"/>
      <c r="AJ31" s="2"/>
      <c r="AK31" s="75"/>
    </row>
    <row r="32" spans="1:37" ht="15" customHeight="1" x14ac:dyDescent="0.3">
      <c r="A32" s="8"/>
      <c r="B32" s="8"/>
      <c r="C32" s="344"/>
      <c r="D32" s="345"/>
      <c r="E32" s="345"/>
      <c r="F32" s="346"/>
      <c r="G32" s="278"/>
      <c r="H32" s="279"/>
      <c r="I32" s="279"/>
      <c r="J32" s="279"/>
      <c r="K32" s="279"/>
      <c r="L32" s="279"/>
      <c r="M32" s="279"/>
      <c r="N32" s="279"/>
      <c r="O32" s="279"/>
      <c r="P32" s="280"/>
      <c r="Q32" s="8"/>
      <c r="R32" s="2"/>
      <c r="S32" s="2"/>
      <c r="T32" s="2"/>
      <c r="U32" s="2"/>
      <c r="V32" s="2"/>
      <c r="W32" s="2"/>
      <c r="X32" s="2"/>
      <c r="Y32" s="2"/>
      <c r="Z32" s="2"/>
      <c r="AA32" s="2"/>
      <c r="AB32" s="2"/>
      <c r="AC32" s="2"/>
      <c r="AD32" s="2"/>
      <c r="AE32" s="2"/>
      <c r="AF32" s="2"/>
      <c r="AG32" s="2"/>
      <c r="AH32" s="2"/>
      <c r="AI32" s="2"/>
      <c r="AJ32" s="2"/>
      <c r="AK32" s="75"/>
    </row>
    <row r="33" spans="1:37" ht="15" customHeight="1" thickBot="1" x14ac:dyDescent="0.35">
      <c r="A33" s="8"/>
      <c r="B33" s="8"/>
      <c r="C33" s="347"/>
      <c r="D33" s="348"/>
      <c r="E33" s="348"/>
      <c r="F33" s="349"/>
      <c r="G33" s="281"/>
      <c r="H33" s="282"/>
      <c r="I33" s="282"/>
      <c r="J33" s="282"/>
      <c r="K33" s="282"/>
      <c r="L33" s="282"/>
      <c r="M33" s="282"/>
      <c r="N33" s="282"/>
      <c r="O33" s="282"/>
      <c r="P33" s="283"/>
      <c r="Q33" s="8"/>
      <c r="R33" s="2"/>
      <c r="S33" s="2"/>
      <c r="T33" s="2"/>
      <c r="U33" s="2"/>
      <c r="V33" s="2"/>
      <c r="W33" s="2"/>
      <c r="X33" s="2"/>
      <c r="Y33" s="2"/>
      <c r="Z33" s="2"/>
      <c r="AA33" s="2"/>
      <c r="AB33" s="2"/>
      <c r="AC33" s="2"/>
      <c r="AD33" s="2"/>
      <c r="AE33" s="2"/>
      <c r="AF33" s="2"/>
      <c r="AG33" s="2"/>
      <c r="AH33" s="2"/>
      <c r="AI33" s="2"/>
      <c r="AJ33" s="2"/>
      <c r="AK33" s="75"/>
    </row>
    <row r="34" spans="1:37" ht="15" customHeight="1" x14ac:dyDescent="0.3">
      <c r="A34" s="8"/>
      <c r="B34" s="8"/>
      <c r="C34" s="341"/>
      <c r="D34" s="342"/>
      <c r="E34" s="342"/>
      <c r="F34" s="343"/>
      <c r="G34" s="350"/>
      <c r="H34" s="351"/>
      <c r="I34" s="351"/>
      <c r="J34" s="351"/>
      <c r="K34" s="351"/>
      <c r="L34" s="351"/>
      <c r="M34" s="351"/>
      <c r="N34" s="351"/>
      <c r="O34" s="351"/>
      <c r="P34" s="352"/>
      <c r="Q34" s="8"/>
      <c r="R34" s="2"/>
      <c r="S34" s="2"/>
      <c r="T34" s="2"/>
      <c r="U34" s="2"/>
      <c r="V34" s="2"/>
      <c r="W34" s="2"/>
      <c r="X34" s="2"/>
      <c r="Y34" s="2"/>
      <c r="Z34" s="2"/>
      <c r="AA34" s="2"/>
      <c r="AB34" s="2"/>
      <c r="AC34" s="2"/>
      <c r="AD34" s="2"/>
      <c r="AE34" s="2"/>
      <c r="AF34" s="2"/>
      <c r="AG34" s="2"/>
      <c r="AH34" s="2"/>
      <c r="AI34" s="2"/>
      <c r="AJ34" s="2"/>
      <c r="AK34" s="75"/>
    </row>
    <row r="35" spans="1:37" ht="15" customHeight="1" x14ac:dyDescent="0.3">
      <c r="A35" s="8"/>
      <c r="B35" s="8"/>
      <c r="C35" s="344"/>
      <c r="D35" s="345"/>
      <c r="E35" s="345"/>
      <c r="F35" s="346"/>
      <c r="G35" s="278"/>
      <c r="H35" s="279"/>
      <c r="I35" s="279"/>
      <c r="J35" s="279"/>
      <c r="K35" s="279"/>
      <c r="L35" s="279"/>
      <c r="M35" s="279"/>
      <c r="N35" s="279"/>
      <c r="O35" s="279"/>
      <c r="P35" s="280"/>
      <c r="Q35" s="8"/>
      <c r="R35" s="2"/>
      <c r="S35" s="2"/>
      <c r="T35" s="2"/>
      <c r="U35" s="2"/>
      <c r="V35" s="2"/>
      <c r="W35" s="2"/>
      <c r="X35" s="2"/>
      <c r="Y35" s="2"/>
      <c r="Z35" s="2"/>
      <c r="AA35" s="2"/>
      <c r="AB35" s="2"/>
      <c r="AC35" s="2"/>
      <c r="AD35" s="2"/>
      <c r="AE35" s="2"/>
      <c r="AF35" s="2"/>
      <c r="AG35" s="2"/>
      <c r="AH35" s="2"/>
      <c r="AI35" s="2"/>
      <c r="AJ35" s="2"/>
      <c r="AK35" s="75"/>
    </row>
    <row r="36" spans="1:37" ht="15" customHeight="1" thickBot="1" x14ac:dyDescent="0.35">
      <c r="A36" s="8"/>
      <c r="B36" s="8"/>
      <c r="C36" s="347"/>
      <c r="D36" s="348"/>
      <c r="E36" s="348"/>
      <c r="F36" s="349"/>
      <c r="G36" s="281"/>
      <c r="H36" s="282"/>
      <c r="I36" s="282"/>
      <c r="J36" s="282"/>
      <c r="K36" s="282"/>
      <c r="L36" s="282"/>
      <c r="M36" s="282"/>
      <c r="N36" s="282"/>
      <c r="O36" s="282"/>
      <c r="P36" s="283"/>
      <c r="Q36" s="8"/>
      <c r="R36" s="2"/>
      <c r="S36" s="2"/>
      <c r="T36" s="2"/>
      <c r="U36" s="2"/>
      <c r="V36" s="2"/>
      <c r="W36" s="2"/>
      <c r="X36" s="2"/>
      <c r="Y36" s="2"/>
      <c r="Z36" s="2"/>
      <c r="AA36" s="2"/>
      <c r="AB36" s="2"/>
      <c r="AC36" s="2"/>
      <c r="AD36" s="2"/>
      <c r="AE36" s="2"/>
      <c r="AF36" s="2"/>
      <c r="AG36" s="2"/>
      <c r="AH36" s="2"/>
      <c r="AI36" s="2"/>
      <c r="AJ36" s="2"/>
      <c r="AK36" s="75"/>
    </row>
    <row r="37" spans="1:37" ht="15" customHeight="1" x14ac:dyDescent="0.3">
      <c r="A37" s="8"/>
      <c r="B37" s="8"/>
      <c r="C37" s="341"/>
      <c r="D37" s="342"/>
      <c r="E37" s="342"/>
      <c r="F37" s="343"/>
      <c r="G37" s="350"/>
      <c r="H37" s="351"/>
      <c r="I37" s="351"/>
      <c r="J37" s="351"/>
      <c r="K37" s="351"/>
      <c r="L37" s="351"/>
      <c r="M37" s="351"/>
      <c r="N37" s="351"/>
      <c r="O37" s="351"/>
      <c r="P37" s="352"/>
      <c r="Q37" s="8"/>
      <c r="R37" s="2"/>
      <c r="S37" s="2"/>
      <c r="T37" s="2"/>
      <c r="U37" s="2"/>
      <c r="V37" s="2"/>
      <c r="W37" s="2"/>
      <c r="X37" s="2"/>
      <c r="Y37" s="2"/>
      <c r="Z37" s="2"/>
      <c r="AA37" s="2"/>
      <c r="AB37" s="2"/>
      <c r="AC37" s="2"/>
      <c r="AD37" s="2"/>
      <c r="AE37" s="2"/>
      <c r="AF37" s="2"/>
      <c r="AG37" s="2"/>
      <c r="AH37" s="2"/>
      <c r="AI37" s="2"/>
      <c r="AJ37" s="2"/>
      <c r="AK37" s="75"/>
    </row>
    <row r="38" spans="1:37" ht="15" customHeight="1" x14ac:dyDescent="0.3">
      <c r="A38" s="8"/>
      <c r="B38" s="8"/>
      <c r="C38" s="344"/>
      <c r="D38" s="345"/>
      <c r="E38" s="345"/>
      <c r="F38" s="346"/>
      <c r="G38" s="278"/>
      <c r="H38" s="279"/>
      <c r="I38" s="279"/>
      <c r="J38" s="279"/>
      <c r="K38" s="279"/>
      <c r="L38" s="279"/>
      <c r="M38" s="279"/>
      <c r="N38" s="279"/>
      <c r="O38" s="279"/>
      <c r="P38" s="280"/>
      <c r="Q38" s="8"/>
      <c r="R38" s="2"/>
      <c r="S38" s="2"/>
      <c r="T38" s="2"/>
      <c r="U38" s="2"/>
      <c r="V38" s="2"/>
      <c r="W38" s="2"/>
      <c r="X38" s="2"/>
      <c r="Y38" s="2"/>
      <c r="Z38" s="2"/>
      <c r="AA38" s="2"/>
      <c r="AB38" s="2"/>
      <c r="AC38" s="2"/>
      <c r="AD38" s="2"/>
      <c r="AE38" s="2"/>
      <c r="AF38" s="2"/>
      <c r="AG38" s="2"/>
      <c r="AH38" s="2"/>
      <c r="AI38" s="2"/>
      <c r="AJ38" s="2"/>
      <c r="AK38" s="75"/>
    </row>
    <row r="39" spans="1:37" ht="15" customHeight="1" thickBot="1" x14ac:dyDescent="0.35">
      <c r="A39" s="8"/>
      <c r="B39" s="8"/>
      <c r="C39" s="347"/>
      <c r="D39" s="348"/>
      <c r="E39" s="348"/>
      <c r="F39" s="349"/>
      <c r="G39" s="281"/>
      <c r="H39" s="282"/>
      <c r="I39" s="282"/>
      <c r="J39" s="282"/>
      <c r="K39" s="282"/>
      <c r="L39" s="282"/>
      <c r="M39" s="282"/>
      <c r="N39" s="282"/>
      <c r="O39" s="282"/>
      <c r="P39" s="283"/>
      <c r="Q39" s="8"/>
      <c r="R39" s="2"/>
      <c r="S39" s="2"/>
      <c r="T39" s="2"/>
      <c r="U39" s="2"/>
      <c r="V39" s="2"/>
      <c r="W39" s="2"/>
      <c r="X39" s="2"/>
      <c r="Y39" s="2"/>
      <c r="Z39" s="2"/>
      <c r="AA39" s="2"/>
      <c r="AB39" s="2"/>
      <c r="AC39" s="2"/>
      <c r="AD39" s="2"/>
      <c r="AE39" s="2"/>
      <c r="AF39" s="2"/>
      <c r="AG39" s="2"/>
      <c r="AH39" s="2"/>
      <c r="AI39" s="2"/>
      <c r="AJ39" s="2"/>
      <c r="AK39" s="75"/>
    </row>
    <row r="40" spans="1:37" ht="15" customHeight="1" x14ac:dyDescent="0.3">
      <c r="A40" s="8"/>
      <c r="B40" s="8"/>
      <c r="C40" s="341"/>
      <c r="D40" s="342"/>
      <c r="E40" s="342"/>
      <c r="F40" s="343"/>
      <c r="G40" s="350"/>
      <c r="H40" s="351"/>
      <c r="I40" s="351"/>
      <c r="J40" s="351"/>
      <c r="K40" s="351"/>
      <c r="L40" s="351"/>
      <c r="M40" s="351"/>
      <c r="N40" s="351"/>
      <c r="O40" s="351"/>
      <c r="P40" s="352"/>
      <c r="Q40" s="8"/>
      <c r="R40" s="2"/>
      <c r="S40" s="2"/>
      <c r="T40" s="2"/>
      <c r="U40" s="2"/>
      <c r="V40" s="2"/>
      <c r="W40" s="2"/>
      <c r="X40" s="2"/>
      <c r="Y40" s="2"/>
      <c r="Z40" s="2"/>
      <c r="AA40" s="2"/>
      <c r="AB40" s="2"/>
      <c r="AC40" s="2"/>
      <c r="AD40" s="2"/>
      <c r="AE40" s="2"/>
      <c r="AF40" s="2"/>
      <c r="AG40" s="2"/>
      <c r="AH40" s="2"/>
      <c r="AI40" s="2"/>
      <c r="AJ40" s="2"/>
      <c r="AK40" s="75"/>
    </row>
    <row r="41" spans="1:37" ht="15" customHeight="1" x14ac:dyDescent="0.3">
      <c r="A41" s="8"/>
      <c r="B41" s="8"/>
      <c r="C41" s="344"/>
      <c r="D41" s="345"/>
      <c r="E41" s="345"/>
      <c r="F41" s="346"/>
      <c r="G41" s="278"/>
      <c r="H41" s="279"/>
      <c r="I41" s="279"/>
      <c r="J41" s="279"/>
      <c r="K41" s="279"/>
      <c r="L41" s="279"/>
      <c r="M41" s="279"/>
      <c r="N41" s="279"/>
      <c r="O41" s="279"/>
      <c r="P41" s="280"/>
      <c r="Q41" s="8"/>
      <c r="R41" s="2"/>
      <c r="S41" s="2"/>
      <c r="T41" s="2"/>
      <c r="U41" s="2"/>
      <c r="V41" s="2"/>
      <c r="W41" s="2"/>
      <c r="X41" s="2"/>
      <c r="Y41" s="2"/>
      <c r="Z41" s="2"/>
      <c r="AA41" s="2"/>
      <c r="AB41" s="2"/>
      <c r="AC41" s="2"/>
      <c r="AD41" s="2"/>
      <c r="AE41" s="2"/>
      <c r="AF41" s="2"/>
      <c r="AG41" s="2"/>
      <c r="AH41" s="2"/>
      <c r="AI41" s="2"/>
      <c r="AJ41" s="2"/>
      <c r="AK41" s="75"/>
    </row>
    <row r="42" spans="1:37" ht="15" customHeight="1" thickBot="1" x14ac:dyDescent="0.35">
      <c r="A42" s="8"/>
      <c r="B42" s="8"/>
      <c r="C42" s="347"/>
      <c r="D42" s="348"/>
      <c r="E42" s="348"/>
      <c r="F42" s="349"/>
      <c r="G42" s="281"/>
      <c r="H42" s="282"/>
      <c r="I42" s="282"/>
      <c r="J42" s="282"/>
      <c r="K42" s="282"/>
      <c r="L42" s="282"/>
      <c r="M42" s="282"/>
      <c r="N42" s="282"/>
      <c r="O42" s="282"/>
      <c r="P42" s="283"/>
      <c r="Q42" s="8"/>
      <c r="R42" s="2"/>
      <c r="S42" s="2"/>
      <c r="T42" s="2"/>
      <c r="U42" s="2"/>
      <c r="V42" s="2"/>
      <c r="W42" s="2"/>
      <c r="X42" s="2"/>
      <c r="Y42" s="2"/>
      <c r="Z42" s="2"/>
      <c r="AA42" s="2"/>
      <c r="AB42" s="2"/>
      <c r="AC42" s="2"/>
      <c r="AD42" s="2"/>
      <c r="AE42" s="2"/>
      <c r="AF42" s="2"/>
      <c r="AG42" s="2"/>
      <c r="AH42" s="2"/>
      <c r="AI42" s="2"/>
      <c r="AJ42" s="2"/>
      <c r="AK42" s="75"/>
    </row>
    <row r="43" spans="1:37" ht="15" customHeight="1" x14ac:dyDescent="0.3">
      <c r="A43" s="8"/>
      <c r="B43" s="8"/>
      <c r="C43" s="341"/>
      <c r="D43" s="342"/>
      <c r="E43" s="342"/>
      <c r="F43" s="343"/>
      <c r="G43" s="350"/>
      <c r="H43" s="351"/>
      <c r="I43" s="351"/>
      <c r="J43" s="351"/>
      <c r="K43" s="351"/>
      <c r="L43" s="351"/>
      <c r="M43" s="351"/>
      <c r="N43" s="351"/>
      <c r="O43" s="351"/>
      <c r="P43" s="352"/>
      <c r="Q43" s="8"/>
      <c r="R43" s="2"/>
      <c r="S43" s="2"/>
      <c r="T43" s="2"/>
      <c r="U43" s="2"/>
      <c r="V43" s="2"/>
      <c r="W43" s="2"/>
      <c r="X43" s="2"/>
      <c r="Y43" s="2"/>
      <c r="Z43" s="2"/>
      <c r="AA43" s="2"/>
      <c r="AB43" s="2"/>
      <c r="AC43" s="2"/>
      <c r="AD43" s="2"/>
      <c r="AE43" s="2"/>
      <c r="AF43" s="2"/>
      <c r="AG43" s="2"/>
      <c r="AH43" s="2"/>
      <c r="AI43" s="2"/>
      <c r="AJ43" s="2"/>
      <c r="AK43" s="75"/>
    </row>
    <row r="44" spans="1:37" ht="15" customHeight="1" x14ac:dyDescent="0.3">
      <c r="A44" s="8"/>
      <c r="B44" s="8"/>
      <c r="C44" s="344"/>
      <c r="D44" s="345"/>
      <c r="E44" s="345"/>
      <c r="F44" s="346"/>
      <c r="G44" s="278"/>
      <c r="H44" s="279"/>
      <c r="I44" s="279"/>
      <c r="J44" s="279"/>
      <c r="K44" s="279"/>
      <c r="L44" s="279"/>
      <c r="M44" s="279"/>
      <c r="N44" s="279"/>
      <c r="O44" s="279"/>
      <c r="P44" s="280"/>
      <c r="Q44" s="8"/>
      <c r="R44" s="2"/>
      <c r="S44" s="2"/>
      <c r="T44" s="2"/>
      <c r="U44" s="2"/>
      <c r="V44" s="2"/>
      <c r="W44" s="2"/>
      <c r="X44" s="2"/>
      <c r="Y44" s="2"/>
      <c r="Z44" s="2"/>
      <c r="AA44" s="2"/>
      <c r="AB44" s="2"/>
      <c r="AC44" s="2"/>
      <c r="AD44" s="2"/>
      <c r="AE44" s="2"/>
      <c r="AF44" s="2"/>
      <c r="AG44" s="2"/>
      <c r="AH44" s="2"/>
      <c r="AI44" s="2"/>
      <c r="AJ44" s="2"/>
      <c r="AK44" s="75"/>
    </row>
    <row r="45" spans="1:37" ht="15" customHeight="1" thickBot="1" x14ac:dyDescent="0.35">
      <c r="A45" s="8"/>
      <c r="B45" s="8"/>
      <c r="C45" s="347"/>
      <c r="D45" s="348"/>
      <c r="E45" s="348"/>
      <c r="F45" s="349"/>
      <c r="G45" s="281"/>
      <c r="H45" s="282"/>
      <c r="I45" s="282"/>
      <c r="J45" s="282"/>
      <c r="K45" s="282"/>
      <c r="L45" s="282"/>
      <c r="M45" s="282"/>
      <c r="N45" s="282"/>
      <c r="O45" s="282"/>
      <c r="P45" s="283"/>
      <c r="Q45" s="8"/>
      <c r="R45" s="2"/>
      <c r="S45" s="2"/>
      <c r="T45" s="2"/>
      <c r="U45" s="2"/>
      <c r="V45" s="2"/>
      <c r="W45" s="2"/>
      <c r="X45" s="2"/>
      <c r="Y45" s="2"/>
      <c r="Z45" s="2"/>
      <c r="AA45" s="2"/>
      <c r="AB45" s="2"/>
      <c r="AC45" s="2"/>
      <c r="AD45" s="2"/>
      <c r="AE45" s="2"/>
      <c r="AF45" s="2"/>
      <c r="AG45" s="2"/>
      <c r="AH45" s="2"/>
      <c r="AI45" s="2"/>
      <c r="AJ45" s="2"/>
      <c r="AK45" s="75"/>
    </row>
    <row r="46" spans="1:37" ht="15" customHeight="1" x14ac:dyDescent="0.3">
      <c r="A46" s="8"/>
      <c r="B46" s="8"/>
      <c r="C46" s="8"/>
      <c r="D46" s="8"/>
      <c r="E46" s="8"/>
      <c r="F46" s="8"/>
      <c r="G46" s="8"/>
      <c r="H46" s="8"/>
      <c r="I46" s="8"/>
      <c r="J46" s="8"/>
      <c r="K46" s="8"/>
      <c r="L46" s="8"/>
      <c r="M46" s="8"/>
      <c r="N46" s="8"/>
      <c r="O46" s="8"/>
      <c r="P46" s="8"/>
      <c r="Q46" s="8"/>
      <c r="R46" s="2"/>
      <c r="S46" s="2"/>
      <c r="T46" s="2"/>
      <c r="U46" s="2"/>
      <c r="V46" s="2"/>
      <c r="W46" s="2"/>
      <c r="X46" s="2"/>
      <c r="Y46" s="2"/>
      <c r="Z46" s="2"/>
      <c r="AA46" s="2"/>
      <c r="AB46" s="2"/>
      <c r="AC46" s="2"/>
      <c r="AD46" s="2"/>
      <c r="AE46" s="2"/>
      <c r="AF46" s="2"/>
      <c r="AG46" s="2"/>
      <c r="AH46" s="2"/>
      <c r="AI46" s="2"/>
      <c r="AJ46" s="2"/>
      <c r="AK46" s="75"/>
    </row>
    <row r="47" spans="1:37" ht="15" customHeight="1" x14ac:dyDescent="0.3">
      <c r="A47" s="20"/>
      <c r="B47" s="20"/>
      <c r="C47" s="20"/>
      <c r="D47" s="20"/>
      <c r="E47" s="20"/>
      <c r="F47" s="20"/>
      <c r="G47" s="20"/>
      <c r="H47" s="20"/>
      <c r="I47" s="20"/>
      <c r="J47" s="20"/>
      <c r="K47" s="20"/>
      <c r="L47" s="20"/>
      <c r="M47" s="20"/>
      <c r="N47" s="20"/>
      <c r="O47" s="20"/>
      <c r="P47" s="20"/>
      <c r="Q47" s="20"/>
      <c r="R47" s="2"/>
      <c r="S47" s="2"/>
      <c r="T47" s="2"/>
      <c r="U47" s="2"/>
      <c r="V47" s="2"/>
      <c r="W47" s="2"/>
      <c r="X47" s="2"/>
      <c r="Y47" s="2"/>
      <c r="Z47" s="2"/>
      <c r="AA47" s="2"/>
      <c r="AB47" s="2"/>
      <c r="AC47" s="2"/>
      <c r="AD47" s="2"/>
      <c r="AE47" s="2"/>
      <c r="AF47" s="2"/>
      <c r="AG47" s="2"/>
      <c r="AH47" s="2"/>
      <c r="AI47" s="2"/>
      <c r="AJ47" s="2"/>
      <c r="AK47" s="20"/>
    </row>
    <row r="48" spans="1:37" ht="15" customHeight="1" x14ac:dyDescent="0.3">
      <c r="A48" s="55"/>
      <c r="B48" s="55"/>
      <c r="C48" s="320" t="s">
        <v>105</v>
      </c>
      <c r="D48" s="320"/>
      <c r="E48" s="320"/>
      <c r="F48" s="320"/>
      <c r="G48" s="320"/>
      <c r="H48" s="320"/>
      <c r="I48" s="320"/>
      <c r="J48" s="320"/>
      <c r="K48" s="320"/>
      <c r="L48" s="320"/>
      <c r="M48" s="320"/>
      <c r="N48" s="320"/>
      <c r="O48" s="320"/>
      <c r="P48" s="320"/>
      <c r="Q48" s="55"/>
      <c r="R48" s="55"/>
      <c r="S48" s="55"/>
      <c r="T48" s="89"/>
      <c r="U48" s="89"/>
      <c r="V48" s="89"/>
      <c r="W48" s="89"/>
      <c r="X48" s="89"/>
      <c r="Y48" s="89"/>
      <c r="Z48" s="89"/>
      <c r="AA48" s="89"/>
      <c r="AB48" s="23"/>
      <c r="AC48" s="23"/>
      <c r="AD48" s="23"/>
      <c r="AE48" s="23"/>
      <c r="AF48" s="23"/>
      <c r="AG48" s="23"/>
      <c r="AH48" s="23"/>
      <c r="AI48" s="23"/>
      <c r="AJ48" s="23"/>
      <c r="AK48" s="23"/>
    </row>
    <row r="49" spans="1:37" ht="15" customHeight="1" x14ac:dyDescent="0.3">
      <c r="A49" s="55"/>
      <c r="B49" s="55"/>
      <c r="C49" s="320"/>
      <c r="D49" s="320"/>
      <c r="E49" s="320"/>
      <c r="F49" s="320"/>
      <c r="G49" s="320"/>
      <c r="H49" s="320"/>
      <c r="I49" s="320"/>
      <c r="J49" s="320"/>
      <c r="K49" s="320"/>
      <c r="L49" s="320"/>
      <c r="M49" s="320"/>
      <c r="N49" s="320"/>
      <c r="O49" s="320"/>
      <c r="P49" s="320"/>
      <c r="Q49" s="55"/>
      <c r="R49" s="55"/>
      <c r="S49" s="55"/>
      <c r="T49" s="89"/>
      <c r="U49" s="89"/>
      <c r="V49" s="89"/>
      <c r="W49" s="89"/>
      <c r="X49" s="89"/>
      <c r="Y49" s="89"/>
      <c r="Z49" s="89"/>
      <c r="AA49" s="89"/>
      <c r="AB49" s="23"/>
      <c r="AC49" s="23"/>
      <c r="AD49" s="23"/>
      <c r="AE49" s="23"/>
      <c r="AF49" s="23"/>
      <c r="AG49" s="23"/>
      <c r="AH49" s="23"/>
      <c r="AI49" s="23"/>
      <c r="AJ49" s="23"/>
      <c r="AK49" s="23"/>
    </row>
    <row r="50" spans="1:37" ht="15" customHeight="1" x14ac:dyDescent="0.3">
      <c r="A50" s="20"/>
      <c r="B50" s="20"/>
      <c r="C50" s="20"/>
      <c r="D50" s="20"/>
      <c r="E50" s="20"/>
      <c r="F50" s="20"/>
      <c r="G50" s="20"/>
      <c r="H50" s="20"/>
      <c r="I50" s="20"/>
      <c r="J50" s="20"/>
      <c r="K50" s="20"/>
      <c r="L50" s="20"/>
      <c r="M50" s="20"/>
      <c r="N50" s="20"/>
      <c r="O50" s="20"/>
      <c r="P50" s="20"/>
      <c r="Q50" s="20"/>
      <c r="R50" s="20"/>
      <c r="S50" s="20"/>
      <c r="T50" s="20"/>
      <c r="U50" s="20"/>
      <c r="V50" s="20"/>
      <c r="W50" s="20"/>
      <c r="X50" s="20"/>
      <c r="Y50" s="20"/>
      <c r="Z50" s="20"/>
      <c r="AA50" s="20"/>
      <c r="AB50" s="20"/>
      <c r="AC50" s="20"/>
      <c r="AD50" s="20"/>
      <c r="AE50" s="20"/>
      <c r="AF50" s="20"/>
      <c r="AG50" s="20"/>
      <c r="AH50" s="20"/>
      <c r="AI50" s="20"/>
      <c r="AJ50" s="20"/>
      <c r="AK50" s="20"/>
    </row>
    <row r="51" spans="1:37" ht="15" customHeight="1" thickBot="1" x14ac:dyDescent="0.35">
      <c r="A51" s="20"/>
      <c r="B51" s="20"/>
      <c r="C51" s="20"/>
      <c r="D51" s="20"/>
      <c r="E51" s="20"/>
      <c r="F51" s="20"/>
      <c r="G51" s="20"/>
      <c r="H51" s="20"/>
      <c r="I51" s="20"/>
      <c r="J51" s="20"/>
      <c r="K51" s="20"/>
      <c r="L51" s="20"/>
      <c r="M51" s="20"/>
      <c r="N51" s="20"/>
      <c r="O51" s="75"/>
      <c r="P51" s="2"/>
      <c r="Q51" s="2"/>
      <c r="R51" s="2"/>
      <c r="S51" s="2"/>
      <c r="T51" s="2"/>
      <c r="U51" s="2"/>
      <c r="V51" s="2"/>
      <c r="W51" s="2"/>
      <c r="X51" s="2"/>
      <c r="Y51" s="2"/>
      <c r="Z51" s="2"/>
      <c r="AA51" s="2"/>
      <c r="AB51" s="2"/>
      <c r="AC51" s="2"/>
      <c r="AD51" s="2"/>
      <c r="AE51" s="2"/>
      <c r="AF51" s="2"/>
      <c r="AG51" s="2"/>
      <c r="AH51" s="2"/>
      <c r="AI51" s="2"/>
      <c r="AJ51" s="2"/>
      <c r="AK51" s="75"/>
    </row>
    <row r="52" spans="1:37" ht="15" customHeight="1" x14ac:dyDescent="0.3">
      <c r="A52" s="20"/>
      <c r="B52" s="20"/>
      <c r="C52" s="57"/>
      <c r="D52" s="57"/>
      <c r="E52" s="57"/>
      <c r="F52" s="260" t="s">
        <v>171</v>
      </c>
      <c r="G52" s="261"/>
      <c r="H52" s="261"/>
      <c r="I52" s="261"/>
      <c r="J52" s="261"/>
      <c r="K52" s="261"/>
      <c r="L52" s="261"/>
      <c r="M52" s="262"/>
      <c r="N52" s="57"/>
      <c r="O52" s="189"/>
      <c r="P52" s="169"/>
      <c r="Q52" s="2"/>
      <c r="R52" s="2"/>
      <c r="S52" s="2"/>
      <c r="T52" s="2"/>
      <c r="U52" s="2"/>
      <c r="V52" s="2"/>
      <c r="W52" s="2"/>
      <c r="X52" s="2"/>
      <c r="Y52" s="2"/>
      <c r="Z52" s="2"/>
      <c r="AA52" s="2"/>
      <c r="AB52" s="2"/>
      <c r="AC52" s="2"/>
      <c r="AD52" s="2"/>
      <c r="AE52" s="2"/>
      <c r="AF52" s="2"/>
      <c r="AG52" s="2"/>
      <c r="AH52" s="2"/>
      <c r="AI52" s="2"/>
      <c r="AJ52" s="2"/>
      <c r="AK52" s="75"/>
    </row>
    <row r="53" spans="1:37" ht="15" customHeight="1" thickBot="1" x14ac:dyDescent="0.35">
      <c r="A53" s="20"/>
      <c r="B53" s="20"/>
      <c r="C53" s="57"/>
      <c r="D53" s="57"/>
      <c r="E53" s="57"/>
      <c r="F53" s="266"/>
      <c r="G53" s="267"/>
      <c r="H53" s="267"/>
      <c r="I53" s="267"/>
      <c r="J53" s="267"/>
      <c r="K53" s="267"/>
      <c r="L53" s="267"/>
      <c r="M53" s="268"/>
      <c r="N53" s="57"/>
      <c r="O53" s="189"/>
      <c r="P53" s="169"/>
      <c r="Q53" s="2"/>
      <c r="R53" s="2"/>
      <c r="S53" s="2"/>
      <c r="T53" s="2"/>
      <c r="U53" s="2"/>
      <c r="V53" s="2"/>
      <c r="W53" s="2"/>
      <c r="X53" s="2"/>
      <c r="Y53" s="2"/>
      <c r="Z53" s="2"/>
      <c r="AA53" s="2"/>
      <c r="AB53" s="2"/>
      <c r="AC53" s="2"/>
      <c r="AD53" s="2"/>
      <c r="AE53" s="2"/>
      <c r="AF53" s="2"/>
      <c r="AG53" s="2"/>
      <c r="AH53" s="2"/>
      <c r="AI53" s="2"/>
      <c r="AJ53" s="2"/>
      <c r="AK53" s="75"/>
    </row>
    <row r="54" spans="1:37" ht="15" customHeight="1" x14ac:dyDescent="0.3">
      <c r="A54" s="20"/>
      <c r="B54" s="20"/>
      <c r="C54" s="57"/>
      <c r="D54" s="57"/>
      <c r="E54" s="57"/>
      <c r="F54" s="354" t="s">
        <v>93</v>
      </c>
      <c r="G54" s="338" t="s">
        <v>94</v>
      </c>
      <c r="H54" s="339"/>
      <c r="I54" s="339"/>
      <c r="J54" s="339"/>
      <c r="K54" s="339"/>
      <c r="L54" s="339"/>
      <c r="M54" s="340"/>
      <c r="N54" s="57"/>
      <c r="O54" s="189"/>
      <c r="P54" s="169"/>
      <c r="Q54" s="2"/>
      <c r="R54" s="2"/>
      <c r="S54" s="2"/>
      <c r="T54" s="2"/>
      <c r="U54" s="2"/>
      <c r="V54" s="2"/>
      <c r="W54" s="2"/>
      <c r="X54" s="2"/>
      <c r="Y54" s="2"/>
      <c r="Z54" s="2"/>
      <c r="AA54" s="2"/>
      <c r="AB54" s="2"/>
      <c r="AC54" s="2"/>
      <c r="AD54" s="2"/>
      <c r="AE54" s="2"/>
      <c r="AF54" s="2"/>
      <c r="AG54" s="2"/>
      <c r="AH54" s="2"/>
      <c r="AI54" s="2"/>
      <c r="AJ54" s="2"/>
      <c r="AK54" s="75"/>
    </row>
    <row r="55" spans="1:37" ht="15" customHeight="1" x14ac:dyDescent="0.3">
      <c r="A55" s="20"/>
      <c r="B55" s="20"/>
      <c r="C55" s="57"/>
      <c r="D55" s="57"/>
      <c r="E55" s="57"/>
      <c r="F55" s="337"/>
      <c r="G55" s="338"/>
      <c r="H55" s="339"/>
      <c r="I55" s="339"/>
      <c r="J55" s="339"/>
      <c r="K55" s="339"/>
      <c r="L55" s="339"/>
      <c r="M55" s="340"/>
      <c r="N55" s="57"/>
      <c r="O55" s="189"/>
      <c r="P55" s="169"/>
      <c r="Q55" s="2"/>
      <c r="R55" s="2"/>
      <c r="S55" s="2"/>
      <c r="T55" s="2"/>
      <c r="U55" s="2"/>
      <c r="V55" s="2"/>
      <c r="W55" s="2"/>
      <c r="X55" s="2"/>
      <c r="Y55" s="2"/>
      <c r="Z55" s="2"/>
      <c r="AA55" s="2"/>
      <c r="AB55" s="2"/>
      <c r="AC55" s="2"/>
      <c r="AD55" s="2"/>
      <c r="AE55" s="2"/>
      <c r="AF55" s="2"/>
      <c r="AG55" s="2"/>
      <c r="AH55" s="2"/>
      <c r="AI55" s="2"/>
      <c r="AJ55" s="2"/>
      <c r="AK55" s="75"/>
    </row>
    <row r="56" spans="1:37" ht="15" customHeight="1" x14ac:dyDescent="0.3">
      <c r="A56" s="20"/>
      <c r="B56" s="20"/>
      <c r="C56" s="57"/>
      <c r="D56" s="57"/>
      <c r="E56" s="57"/>
      <c r="F56" s="337" t="s">
        <v>6</v>
      </c>
      <c r="G56" s="338" t="s">
        <v>168</v>
      </c>
      <c r="H56" s="339"/>
      <c r="I56" s="339"/>
      <c r="J56" s="339"/>
      <c r="K56" s="339"/>
      <c r="L56" s="339"/>
      <c r="M56" s="340"/>
      <c r="N56" s="57"/>
      <c r="O56" s="189"/>
      <c r="P56" s="169"/>
      <c r="Q56" s="2"/>
      <c r="R56" s="2"/>
      <c r="S56" s="2"/>
      <c r="T56" s="2"/>
      <c r="U56" s="2"/>
      <c r="V56" s="2"/>
      <c r="W56" s="2"/>
      <c r="X56" s="2"/>
      <c r="Y56" s="2"/>
      <c r="Z56" s="2"/>
      <c r="AA56" s="2"/>
      <c r="AB56" s="2"/>
      <c r="AC56" s="2"/>
      <c r="AD56" s="2"/>
      <c r="AE56" s="2"/>
      <c r="AF56" s="2"/>
      <c r="AG56" s="2"/>
      <c r="AH56" s="2"/>
      <c r="AI56" s="2"/>
      <c r="AJ56" s="2"/>
      <c r="AK56" s="75"/>
    </row>
    <row r="57" spans="1:37" ht="15" customHeight="1" x14ac:dyDescent="0.3">
      <c r="A57" s="20"/>
      <c r="B57" s="20"/>
      <c r="C57" s="57"/>
      <c r="D57" s="57"/>
      <c r="E57" s="57"/>
      <c r="F57" s="337"/>
      <c r="G57" s="338"/>
      <c r="H57" s="339"/>
      <c r="I57" s="339"/>
      <c r="J57" s="339"/>
      <c r="K57" s="339"/>
      <c r="L57" s="339"/>
      <c r="M57" s="340"/>
      <c r="N57" s="57"/>
      <c r="O57" s="189"/>
      <c r="P57" s="169"/>
      <c r="Q57" s="2"/>
      <c r="R57" s="2"/>
      <c r="S57" s="2"/>
      <c r="T57" s="2"/>
      <c r="U57" s="2"/>
      <c r="V57" s="2"/>
      <c r="W57" s="2"/>
      <c r="X57" s="2"/>
      <c r="Y57" s="2"/>
      <c r="Z57" s="2"/>
      <c r="AA57" s="2"/>
      <c r="AB57" s="2"/>
      <c r="AC57" s="2"/>
      <c r="AD57" s="2"/>
      <c r="AE57" s="2"/>
      <c r="AF57" s="2"/>
      <c r="AG57" s="2"/>
      <c r="AH57" s="2"/>
      <c r="AI57" s="2"/>
      <c r="AJ57" s="2"/>
      <c r="AK57" s="75"/>
    </row>
    <row r="58" spans="1:37" ht="15" customHeight="1" x14ac:dyDescent="0.3">
      <c r="A58" s="20"/>
      <c r="B58" s="20"/>
      <c r="C58" s="57"/>
      <c r="D58" s="57"/>
      <c r="E58" s="57"/>
      <c r="F58" s="337" t="s">
        <v>10</v>
      </c>
      <c r="G58" s="338" t="s">
        <v>95</v>
      </c>
      <c r="H58" s="339"/>
      <c r="I58" s="339"/>
      <c r="J58" s="339"/>
      <c r="K58" s="339"/>
      <c r="L58" s="339"/>
      <c r="M58" s="340"/>
      <c r="N58" s="57"/>
      <c r="O58" s="189"/>
      <c r="P58" s="169"/>
      <c r="Q58" s="2"/>
      <c r="R58" s="2"/>
      <c r="S58" s="2"/>
      <c r="T58" s="2"/>
      <c r="U58" s="2"/>
      <c r="V58" s="2"/>
      <c r="W58" s="2"/>
      <c r="X58" s="2"/>
      <c r="Y58" s="2"/>
      <c r="Z58" s="318" t="s">
        <v>183</v>
      </c>
      <c r="AA58" s="318"/>
      <c r="AB58" s="318"/>
      <c r="AC58" s="318"/>
      <c r="AD58" s="318"/>
      <c r="AE58" s="318"/>
      <c r="AF58" s="318"/>
      <c r="AG58" s="318"/>
      <c r="AH58" s="318"/>
      <c r="AI58" s="318"/>
      <c r="AJ58" s="2"/>
      <c r="AK58" s="75"/>
    </row>
    <row r="59" spans="1:37" ht="15" customHeight="1" x14ac:dyDescent="0.3">
      <c r="A59" s="20"/>
      <c r="B59" s="20"/>
      <c r="C59" s="57"/>
      <c r="D59" s="57"/>
      <c r="E59" s="57"/>
      <c r="F59" s="337"/>
      <c r="G59" s="338"/>
      <c r="H59" s="339"/>
      <c r="I59" s="339"/>
      <c r="J59" s="339"/>
      <c r="K59" s="339"/>
      <c r="L59" s="339"/>
      <c r="M59" s="340"/>
      <c r="N59" s="57"/>
      <c r="O59" s="189"/>
      <c r="P59" s="169"/>
      <c r="Q59" s="2"/>
      <c r="R59" s="2"/>
      <c r="S59" s="2"/>
      <c r="T59" s="2"/>
      <c r="U59" s="2"/>
      <c r="V59" s="2"/>
      <c r="W59" s="2"/>
      <c r="X59" s="2"/>
      <c r="Y59" s="2"/>
      <c r="Z59" s="318"/>
      <c r="AA59" s="318"/>
      <c r="AB59" s="318"/>
      <c r="AC59" s="318"/>
      <c r="AD59" s="318"/>
      <c r="AE59" s="318"/>
      <c r="AF59" s="318"/>
      <c r="AG59" s="318"/>
      <c r="AH59" s="318"/>
      <c r="AI59" s="318"/>
      <c r="AJ59" s="2"/>
      <c r="AK59" s="75"/>
    </row>
    <row r="60" spans="1:37" ht="15" customHeight="1" x14ac:dyDescent="0.3">
      <c r="A60" s="20"/>
      <c r="B60" s="20"/>
      <c r="C60" s="57"/>
      <c r="D60" s="57"/>
      <c r="E60" s="57"/>
      <c r="F60" s="337" t="s">
        <v>5</v>
      </c>
      <c r="G60" s="338" t="s">
        <v>97</v>
      </c>
      <c r="H60" s="339"/>
      <c r="I60" s="339"/>
      <c r="J60" s="339"/>
      <c r="K60" s="339"/>
      <c r="L60" s="339"/>
      <c r="M60" s="340"/>
      <c r="N60" s="57"/>
      <c r="O60" s="189"/>
      <c r="P60" s="169"/>
      <c r="Q60" s="2"/>
      <c r="R60" s="2"/>
      <c r="S60" s="2"/>
      <c r="T60" s="2"/>
      <c r="U60" s="2"/>
      <c r="V60" s="2"/>
      <c r="W60" s="2"/>
      <c r="X60" s="2"/>
      <c r="Y60" s="2"/>
      <c r="Z60" s="318"/>
      <c r="AA60" s="318"/>
      <c r="AB60" s="318"/>
      <c r="AC60" s="318"/>
      <c r="AD60" s="318"/>
      <c r="AE60" s="318"/>
      <c r="AF60" s="318"/>
      <c r="AG60" s="318"/>
      <c r="AH60" s="318"/>
      <c r="AI60" s="318"/>
      <c r="AJ60" s="2"/>
      <c r="AK60" s="75"/>
    </row>
    <row r="61" spans="1:37" ht="15" customHeight="1" x14ac:dyDescent="0.3">
      <c r="A61" s="20"/>
      <c r="B61" s="20"/>
      <c r="C61" s="57"/>
      <c r="D61" s="57"/>
      <c r="E61" s="57"/>
      <c r="F61" s="337"/>
      <c r="G61" s="338"/>
      <c r="H61" s="339"/>
      <c r="I61" s="339"/>
      <c r="J61" s="339"/>
      <c r="K61" s="339"/>
      <c r="L61" s="339"/>
      <c r="M61" s="340"/>
      <c r="N61" s="57"/>
      <c r="O61" s="189"/>
      <c r="P61" s="169"/>
      <c r="Q61" s="2"/>
      <c r="R61" s="2"/>
      <c r="S61" s="2"/>
      <c r="T61" s="2"/>
      <c r="U61" s="2"/>
      <c r="V61" s="2"/>
      <c r="W61" s="2"/>
      <c r="X61" s="2"/>
      <c r="Y61" s="2"/>
      <c r="Z61" s="318"/>
      <c r="AA61" s="318"/>
      <c r="AB61" s="318"/>
      <c r="AC61" s="318"/>
      <c r="AD61" s="318"/>
      <c r="AE61" s="318"/>
      <c r="AF61" s="318"/>
      <c r="AG61" s="318"/>
      <c r="AH61" s="318"/>
      <c r="AI61" s="318"/>
      <c r="AJ61" s="2"/>
      <c r="AK61" s="75"/>
    </row>
    <row r="62" spans="1:37" ht="15" customHeight="1" x14ac:dyDescent="0.3">
      <c r="A62" s="20"/>
      <c r="B62" s="20"/>
      <c r="C62" s="57"/>
      <c r="D62" s="57"/>
      <c r="E62" s="57"/>
      <c r="F62" s="337" t="s">
        <v>9</v>
      </c>
      <c r="G62" s="338" t="s">
        <v>99</v>
      </c>
      <c r="H62" s="339"/>
      <c r="I62" s="339"/>
      <c r="J62" s="339"/>
      <c r="K62" s="339"/>
      <c r="L62" s="339"/>
      <c r="M62" s="340"/>
      <c r="N62" s="57"/>
      <c r="O62" s="189"/>
      <c r="P62" s="169"/>
      <c r="Q62" s="2"/>
      <c r="R62" s="2"/>
      <c r="S62" s="2"/>
      <c r="T62" s="2"/>
      <c r="U62" s="2"/>
      <c r="V62" s="2"/>
      <c r="W62" s="2"/>
      <c r="X62" s="2"/>
      <c r="Y62" s="2"/>
      <c r="Z62" s="318"/>
      <c r="AA62" s="318"/>
      <c r="AB62" s="318"/>
      <c r="AC62" s="318"/>
      <c r="AD62" s="318"/>
      <c r="AE62" s="318"/>
      <c r="AF62" s="318"/>
      <c r="AG62" s="318"/>
      <c r="AH62" s="318"/>
      <c r="AI62" s="318"/>
      <c r="AJ62" s="2"/>
      <c r="AK62" s="75"/>
    </row>
    <row r="63" spans="1:37" ht="15" customHeight="1" x14ac:dyDescent="0.3">
      <c r="A63" s="20"/>
      <c r="B63" s="20"/>
      <c r="C63" s="57"/>
      <c r="D63" s="57"/>
      <c r="E63" s="57"/>
      <c r="F63" s="337"/>
      <c r="G63" s="338"/>
      <c r="H63" s="339"/>
      <c r="I63" s="339"/>
      <c r="J63" s="339"/>
      <c r="K63" s="339"/>
      <c r="L63" s="339"/>
      <c r="M63" s="340"/>
      <c r="N63" s="57"/>
      <c r="O63" s="189"/>
      <c r="P63" s="169"/>
      <c r="Q63" s="2"/>
      <c r="R63" s="2"/>
      <c r="S63" s="2"/>
      <c r="T63" s="2"/>
      <c r="U63" s="2"/>
      <c r="V63" s="2"/>
      <c r="W63" s="2"/>
      <c r="X63" s="2"/>
      <c r="Y63" s="2"/>
      <c r="Z63" s="318"/>
      <c r="AA63" s="318"/>
      <c r="AB63" s="318"/>
      <c r="AC63" s="318"/>
      <c r="AD63" s="318"/>
      <c r="AE63" s="318"/>
      <c r="AF63" s="318"/>
      <c r="AG63" s="318"/>
      <c r="AH63" s="318"/>
      <c r="AI63" s="318"/>
      <c r="AJ63" s="2"/>
      <c r="AK63" s="75"/>
    </row>
    <row r="64" spans="1:37" ht="15" customHeight="1" x14ac:dyDescent="0.3">
      <c r="A64" s="20"/>
      <c r="B64" s="20"/>
      <c r="C64" s="188"/>
      <c r="D64" s="57"/>
      <c r="E64" s="57"/>
      <c r="F64" s="353" t="s">
        <v>3</v>
      </c>
      <c r="G64" s="338" t="s">
        <v>96</v>
      </c>
      <c r="H64" s="339"/>
      <c r="I64" s="339"/>
      <c r="J64" s="339"/>
      <c r="K64" s="339"/>
      <c r="L64" s="339"/>
      <c r="M64" s="340"/>
      <c r="N64" s="57"/>
      <c r="O64" s="189"/>
      <c r="P64" s="169"/>
      <c r="Q64" s="2"/>
      <c r="R64" s="2"/>
      <c r="S64" s="2"/>
      <c r="T64" s="2"/>
      <c r="U64" s="2"/>
      <c r="V64" s="2"/>
      <c r="W64" s="2"/>
      <c r="X64" s="2"/>
      <c r="Y64" s="2"/>
      <c r="Z64" s="318"/>
      <c r="AA64" s="318"/>
      <c r="AB64" s="318"/>
      <c r="AC64" s="318"/>
      <c r="AD64" s="318"/>
      <c r="AE64" s="318"/>
      <c r="AF64" s="318"/>
      <c r="AG64" s="318"/>
      <c r="AH64" s="318"/>
      <c r="AI64" s="318"/>
      <c r="AJ64" s="2"/>
      <c r="AK64" s="75"/>
    </row>
    <row r="65" spans="1:37" ht="15" customHeight="1" x14ac:dyDescent="0.3">
      <c r="A65" s="20"/>
      <c r="B65" s="20"/>
      <c r="C65" s="188"/>
      <c r="D65" s="57"/>
      <c r="E65" s="57"/>
      <c r="F65" s="353"/>
      <c r="G65" s="338"/>
      <c r="H65" s="339"/>
      <c r="I65" s="339"/>
      <c r="J65" s="339"/>
      <c r="K65" s="339"/>
      <c r="L65" s="339"/>
      <c r="M65" s="340"/>
      <c r="N65" s="57"/>
      <c r="O65" s="189"/>
      <c r="P65" s="169"/>
      <c r="Q65" s="2"/>
      <c r="R65" s="2"/>
      <c r="S65" s="2"/>
      <c r="T65" s="2"/>
      <c r="U65" s="2"/>
      <c r="V65" s="2"/>
      <c r="W65" s="2"/>
      <c r="X65" s="2"/>
      <c r="Y65" s="2"/>
      <c r="Z65" s="318"/>
      <c r="AA65" s="318"/>
      <c r="AB65" s="318"/>
      <c r="AC65" s="318"/>
      <c r="AD65" s="318"/>
      <c r="AE65" s="318"/>
      <c r="AF65" s="318"/>
      <c r="AG65" s="318"/>
      <c r="AH65" s="318"/>
      <c r="AI65" s="318"/>
      <c r="AJ65" s="2"/>
      <c r="AK65" s="75"/>
    </row>
    <row r="66" spans="1:37" ht="15" customHeight="1" x14ac:dyDescent="0.3">
      <c r="A66" s="20"/>
      <c r="B66" s="20"/>
      <c r="C66" s="57"/>
      <c r="D66" s="57"/>
      <c r="E66" s="57"/>
      <c r="F66" s="337" t="s">
        <v>8</v>
      </c>
      <c r="G66" s="338" t="s">
        <v>169</v>
      </c>
      <c r="H66" s="339"/>
      <c r="I66" s="339"/>
      <c r="J66" s="339"/>
      <c r="K66" s="339"/>
      <c r="L66" s="339"/>
      <c r="M66" s="340"/>
      <c r="N66" s="57"/>
      <c r="O66" s="189"/>
      <c r="P66" s="169"/>
      <c r="Q66" s="2"/>
      <c r="R66" s="2"/>
      <c r="S66" s="2"/>
      <c r="T66" s="2"/>
      <c r="U66" s="2"/>
      <c r="V66" s="2"/>
      <c r="W66" s="2"/>
      <c r="X66" s="2"/>
      <c r="Y66" s="2"/>
      <c r="Z66" s="318"/>
      <c r="AA66" s="318"/>
      <c r="AB66" s="318"/>
      <c r="AC66" s="318"/>
      <c r="AD66" s="318"/>
      <c r="AE66" s="318"/>
      <c r="AF66" s="318"/>
      <c r="AG66" s="318"/>
      <c r="AH66" s="318"/>
      <c r="AI66" s="318"/>
      <c r="AJ66" s="2"/>
      <c r="AK66" s="75"/>
    </row>
    <row r="67" spans="1:37" ht="15" customHeight="1" x14ac:dyDescent="0.3">
      <c r="A67" s="20"/>
      <c r="B67" s="20"/>
      <c r="C67" s="57"/>
      <c r="D67" s="57"/>
      <c r="E67" s="57"/>
      <c r="F67" s="337"/>
      <c r="G67" s="338"/>
      <c r="H67" s="339"/>
      <c r="I67" s="339"/>
      <c r="J67" s="339"/>
      <c r="K67" s="339"/>
      <c r="L67" s="339"/>
      <c r="M67" s="340"/>
      <c r="N67" s="57"/>
      <c r="O67" s="189"/>
      <c r="P67" s="169"/>
      <c r="Q67" s="2"/>
      <c r="R67" s="2"/>
      <c r="S67" s="2"/>
      <c r="T67" s="2"/>
      <c r="U67" s="2"/>
      <c r="V67" s="2"/>
      <c r="W67" s="2"/>
      <c r="X67" s="2"/>
      <c r="Y67" s="2"/>
      <c r="Z67" s="318"/>
      <c r="AA67" s="318"/>
      <c r="AB67" s="318"/>
      <c r="AC67" s="318"/>
      <c r="AD67" s="318"/>
      <c r="AE67" s="318"/>
      <c r="AF67" s="318"/>
      <c r="AG67" s="318"/>
      <c r="AH67" s="318"/>
      <c r="AI67" s="318"/>
      <c r="AJ67" s="2"/>
      <c r="AK67" s="75"/>
    </row>
    <row r="68" spans="1:37" ht="15" customHeight="1" x14ac:dyDescent="0.3">
      <c r="A68" s="20"/>
      <c r="B68" s="20"/>
      <c r="C68" s="57"/>
      <c r="D68" s="57"/>
      <c r="E68" s="57"/>
      <c r="F68" s="337" t="s">
        <v>2</v>
      </c>
      <c r="G68" s="338" t="s">
        <v>98</v>
      </c>
      <c r="H68" s="339"/>
      <c r="I68" s="339"/>
      <c r="J68" s="339"/>
      <c r="K68" s="339"/>
      <c r="L68" s="339"/>
      <c r="M68" s="340"/>
      <c r="N68" s="57"/>
      <c r="O68" s="189"/>
      <c r="P68" s="169"/>
      <c r="Q68" s="2"/>
      <c r="R68" s="2"/>
      <c r="S68" s="2"/>
      <c r="T68" s="2"/>
      <c r="U68" s="2"/>
      <c r="V68" s="2"/>
      <c r="W68" s="2"/>
      <c r="X68" s="2"/>
      <c r="Y68" s="2"/>
      <c r="Z68" s="318"/>
      <c r="AA68" s="318"/>
      <c r="AB68" s="318"/>
      <c r="AC68" s="318"/>
      <c r="AD68" s="318"/>
      <c r="AE68" s="318"/>
      <c r="AF68" s="318"/>
      <c r="AG68" s="318"/>
      <c r="AH68" s="318"/>
      <c r="AI68" s="318"/>
      <c r="AJ68" s="2"/>
      <c r="AK68" s="75"/>
    </row>
    <row r="69" spans="1:37" ht="15" customHeight="1" x14ac:dyDescent="0.3">
      <c r="A69" s="20"/>
      <c r="B69" s="20"/>
      <c r="C69" s="57"/>
      <c r="D69" s="57"/>
      <c r="E69" s="57"/>
      <c r="F69" s="337"/>
      <c r="G69" s="338"/>
      <c r="H69" s="339"/>
      <c r="I69" s="339"/>
      <c r="J69" s="339"/>
      <c r="K69" s="339"/>
      <c r="L69" s="339"/>
      <c r="M69" s="340"/>
      <c r="N69" s="57"/>
      <c r="O69" s="189"/>
      <c r="P69" s="169"/>
      <c r="Q69" s="2"/>
      <c r="R69" s="2"/>
      <c r="S69" s="2"/>
      <c r="T69" s="2"/>
      <c r="U69" s="2"/>
      <c r="V69" s="2"/>
      <c r="W69" s="2"/>
      <c r="X69" s="2"/>
      <c r="Y69" s="2"/>
      <c r="Z69" s="318"/>
      <c r="AA69" s="318"/>
      <c r="AB69" s="318"/>
      <c r="AC69" s="318"/>
      <c r="AD69" s="318"/>
      <c r="AE69" s="318"/>
      <c r="AF69" s="318"/>
      <c r="AG69" s="318"/>
      <c r="AH69" s="318"/>
      <c r="AI69" s="318"/>
      <c r="AJ69" s="2"/>
      <c r="AK69" s="75"/>
    </row>
    <row r="70" spans="1:37" ht="15" customHeight="1" x14ac:dyDescent="0.3">
      <c r="A70" s="20"/>
      <c r="B70" s="20"/>
      <c r="C70" s="57"/>
      <c r="D70" s="57"/>
      <c r="E70" s="57"/>
      <c r="F70" s="337" t="s">
        <v>7</v>
      </c>
      <c r="G70" s="338" t="s">
        <v>170</v>
      </c>
      <c r="H70" s="339"/>
      <c r="I70" s="339"/>
      <c r="J70" s="339"/>
      <c r="K70" s="339"/>
      <c r="L70" s="339"/>
      <c r="M70" s="340"/>
      <c r="N70" s="57"/>
      <c r="O70" s="189"/>
      <c r="P70" s="169"/>
      <c r="Q70" s="2"/>
      <c r="R70" s="2"/>
      <c r="S70" s="2"/>
      <c r="T70" s="2"/>
      <c r="U70" s="2"/>
      <c r="V70" s="2"/>
      <c r="W70" s="2"/>
      <c r="X70" s="2"/>
      <c r="Y70" s="2"/>
      <c r="Z70" s="318"/>
      <c r="AA70" s="318"/>
      <c r="AB70" s="318"/>
      <c r="AC70" s="318"/>
      <c r="AD70" s="318"/>
      <c r="AE70" s="318"/>
      <c r="AF70" s="318"/>
      <c r="AG70" s="318"/>
      <c r="AH70" s="318"/>
      <c r="AI70" s="318"/>
      <c r="AJ70" s="2"/>
      <c r="AK70" s="75"/>
    </row>
    <row r="71" spans="1:37" ht="15" customHeight="1" x14ac:dyDescent="0.3">
      <c r="A71" s="20"/>
      <c r="B71" s="20"/>
      <c r="C71" s="57"/>
      <c r="D71" s="57"/>
      <c r="E71" s="57"/>
      <c r="F71" s="337"/>
      <c r="G71" s="338"/>
      <c r="H71" s="339"/>
      <c r="I71" s="339"/>
      <c r="J71" s="339"/>
      <c r="K71" s="339"/>
      <c r="L71" s="339"/>
      <c r="M71" s="340"/>
      <c r="N71" s="57"/>
      <c r="O71" s="189"/>
      <c r="P71" s="169"/>
      <c r="Q71" s="2"/>
      <c r="R71" s="2"/>
      <c r="S71" s="2"/>
      <c r="T71" s="2"/>
      <c r="U71" s="2"/>
      <c r="V71" s="2"/>
      <c r="W71" s="2"/>
      <c r="X71" s="2"/>
      <c r="Y71" s="2"/>
      <c r="Z71" s="318"/>
      <c r="AA71" s="318"/>
      <c r="AB71" s="318"/>
      <c r="AC71" s="318"/>
      <c r="AD71" s="318"/>
      <c r="AE71" s="318"/>
      <c r="AF71" s="318"/>
      <c r="AG71" s="318"/>
      <c r="AH71" s="318"/>
      <c r="AI71" s="318"/>
      <c r="AJ71" s="2"/>
      <c r="AK71" s="75"/>
    </row>
    <row r="72" spans="1:37" ht="15" customHeight="1" x14ac:dyDescent="0.3">
      <c r="A72" s="20"/>
      <c r="B72" s="20"/>
      <c r="C72" s="57"/>
      <c r="D72" s="57"/>
      <c r="E72" s="57"/>
      <c r="F72" s="337" t="s">
        <v>1</v>
      </c>
      <c r="G72" s="338" t="s">
        <v>172</v>
      </c>
      <c r="H72" s="339"/>
      <c r="I72" s="339"/>
      <c r="J72" s="339"/>
      <c r="K72" s="339"/>
      <c r="L72" s="339"/>
      <c r="M72" s="340"/>
      <c r="N72" s="57"/>
      <c r="O72" s="189"/>
      <c r="P72" s="169"/>
      <c r="Q72" s="2"/>
      <c r="R72" s="2"/>
      <c r="S72" s="2"/>
      <c r="T72" s="2"/>
      <c r="U72" s="2"/>
      <c r="V72" s="2"/>
      <c r="W72" s="2"/>
      <c r="X72" s="2"/>
      <c r="Y72" s="2"/>
      <c r="Z72" s="318"/>
      <c r="AA72" s="318"/>
      <c r="AB72" s="318"/>
      <c r="AC72" s="318"/>
      <c r="AD72" s="318"/>
      <c r="AE72" s="318"/>
      <c r="AF72" s="318"/>
      <c r="AG72" s="318"/>
      <c r="AH72" s="318"/>
      <c r="AI72" s="318"/>
      <c r="AJ72" s="2"/>
      <c r="AK72" s="75"/>
    </row>
    <row r="73" spans="1:37" ht="15" customHeight="1" thickBot="1" x14ac:dyDescent="0.35">
      <c r="A73" s="20"/>
      <c r="B73" s="20"/>
      <c r="C73" s="57"/>
      <c r="D73" s="57"/>
      <c r="E73" s="57"/>
      <c r="F73" s="358"/>
      <c r="G73" s="359"/>
      <c r="H73" s="360"/>
      <c r="I73" s="360"/>
      <c r="J73" s="360"/>
      <c r="K73" s="360"/>
      <c r="L73" s="360"/>
      <c r="M73" s="361"/>
      <c r="N73" s="57"/>
      <c r="O73" s="189"/>
      <c r="P73" s="169"/>
      <c r="Q73" s="2"/>
      <c r="R73" s="2"/>
      <c r="S73" s="2"/>
      <c r="T73" s="2"/>
      <c r="U73" s="2"/>
      <c r="V73" s="2"/>
      <c r="W73" s="2"/>
      <c r="X73" s="2"/>
      <c r="Y73" s="2"/>
      <c r="Z73" s="2"/>
      <c r="AA73" s="2"/>
      <c r="AB73" s="2"/>
      <c r="AC73" s="2"/>
      <c r="AD73" s="2"/>
      <c r="AE73" s="2"/>
      <c r="AF73" s="2"/>
      <c r="AG73" s="2"/>
      <c r="AH73" s="2"/>
      <c r="AI73" s="2"/>
      <c r="AJ73" s="2"/>
      <c r="AK73" s="75"/>
    </row>
    <row r="74" spans="1:37" ht="15" customHeight="1" x14ac:dyDescent="0.3">
      <c r="A74" s="20"/>
      <c r="B74" s="20"/>
      <c r="C74" s="20"/>
      <c r="D74" s="20"/>
      <c r="E74" s="20"/>
      <c r="F74" s="20"/>
      <c r="G74" s="20"/>
      <c r="H74" s="20"/>
      <c r="I74" s="20"/>
      <c r="J74" s="105"/>
      <c r="K74" s="105"/>
      <c r="L74" s="105"/>
      <c r="M74" s="105"/>
      <c r="N74" s="105"/>
      <c r="O74" s="190"/>
      <c r="P74" s="168"/>
      <c r="Q74" s="2"/>
      <c r="R74" s="2"/>
      <c r="S74" s="2"/>
      <c r="T74" s="2"/>
      <c r="U74" s="2"/>
      <c r="V74" s="2"/>
      <c r="W74" s="2"/>
      <c r="X74" s="2"/>
      <c r="Y74" s="2"/>
      <c r="Z74" s="169"/>
      <c r="AA74" s="169"/>
      <c r="AB74" s="169"/>
      <c r="AC74" s="169"/>
      <c r="AD74" s="169"/>
      <c r="AE74" s="169"/>
      <c r="AF74" s="169"/>
      <c r="AG74" s="169"/>
      <c r="AH74" s="169"/>
      <c r="AI74" s="169"/>
      <c r="AJ74" s="2"/>
      <c r="AK74" s="75"/>
    </row>
    <row r="75" spans="1:37" ht="15" customHeight="1" thickBot="1" x14ac:dyDescent="0.35">
      <c r="A75" s="20"/>
      <c r="B75" s="20"/>
      <c r="C75" s="20"/>
      <c r="D75" s="20"/>
      <c r="E75" s="20"/>
      <c r="F75" s="20"/>
      <c r="G75" s="20"/>
      <c r="H75" s="20"/>
      <c r="I75" s="20"/>
      <c r="J75" s="20"/>
      <c r="K75" s="20"/>
      <c r="L75" s="20"/>
      <c r="M75" s="20"/>
      <c r="N75" s="20"/>
      <c r="O75" s="75"/>
      <c r="P75" s="2"/>
      <c r="Q75" s="2"/>
      <c r="R75" s="2"/>
      <c r="S75" s="2"/>
      <c r="T75" s="2"/>
      <c r="U75" s="2"/>
      <c r="V75" s="2"/>
      <c r="W75" s="2"/>
      <c r="X75" s="2"/>
      <c r="Y75" s="2"/>
      <c r="Z75" s="169"/>
      <c r="AA75" s="169"/>
      <c r="AB75" s="169"/>
      <c r="AC75" s="169"/>
      <c r="AD75" s="169"/>
      <c r="AE75" s="169"/>
      <c r="AF75" s="169"/>
      <c r="AG75" s="169"/>
      <c r="AH75" s="169"/>
      <c r="AI75" s="169"/>
      <c r="AJ75" s="2"/>
      <c r="AK75" s="75"/>
    </row>
    <row r="76" spans="1:37" ht="15" customHeight="1" x14ac:dyDescent="0.3">
      <c r="A76" s="20"/>
      <c r="B76" s="20"/>
      <c r="C76" s="20"/>
      <c r="D76" s="20"/>
      <c r="E76" s="331" t="s">
        <v>184</v>
      </c>
      <c r="F76" s="332"/>
      <c r="G76" s="332"/>
      <c r="H76" s="332"/>
      <c r="I76" s="332"/>
      <c r="J76" s="332"/>
      <c r="K76" s="332"/>
      <c r="L76" s="332"/>
      <c r="M76" s="332"/>
      <c r="N76" s="333"/>
      <c r="O76" s="75"/>
      <c r="P76" s="2"/>
      <c r="Q76" s="2"/>
      <c r="R76" s="2"/>
      <c r="S76" s="2"/>
      <c r="T76" s="2"/>
      <c r="U76" s="2"/>
      <c r="V76" s="2"/>
      <c r="W76" s="2"/>
      <c r="X76" s="2"/>
      <c r="Y76" s="2"/>
      <c r="Z76" s="321" t="s">
        <v>185</v>
      </c>
      <c r="AA76" s="321"/>
      <c r="AB76" s="321"/>
      <c r="AC76" s="321"/>
      <c r="AD76" s="321"/>
      <c r="AE76" s="321"/>
      <c r="AF76" s="321"/>
      <c r="AG76" s="321"/>
      <c r="AH76" s="321"/>
      <c r="AI76" s="321"/>
      <c r="AJ76" s="2"/>
      <c r="AK76" s="75"/>
    </row>
    <row r="77" spans="1:37" ht="15" customHeight="1" thickBot="1" x14ac:dyDescent="0.35">
      <c r="A77" s="20"/>
      <c r="B77" s="20"/>
      <c r="C77" s="20"/>
      <c r="D77" s="20"/>
      <c r="E77" s="334"/>
      <c r="F77" s="335"/>
      <c r="G77" s="335"/>
      <c r="H77" s="335"/>
      <c r="I77" s="335"/>
      <c r="J77" s="335"/>
      <c r="K77" s="335"/>
      <c r="L77" s="335"/>
      <c r="M77" s="335"/>
      <c r="N77" s="336"/>
      <c r="O77" s="75"/>
      <c r="P77" s="2"/>
      <c r="Q77" s="2"/>
      <c r="R77" s="2"/>
      <c r="S77" s="2"/>
      <c r="T77" s="2"/>
      <c r="U77" s="2"/>
      <c r="V77" s="2"/>
      <c r="W77" s="2"/>
      <c r="X77" s="2"/>
      <c r="Y77" s="2"/>
      <c r="Z77" s="321"/>
      <c r="AA77" s="321"/>
      <c r="AB77" s="321"/>
      <c r="AC77" s="321"/>
      <c r="AD77" s="321"/>
      <c r="AE77" s="321"/>
      <c r="AF77" s="321"/>
      <c r="AG77" s="321"/>
      <c r="AH77" s="321"/>
      <c r="AI77" s="321"/>
      <c r="AJ77" s="2"/>
      <c r="AK77" s="75"/>
    </row>
    <row r="78" spans="1:37" ht="15" customHeight="1" x14ac:dyDescent="0.3">
      <c r="A78" s="20"/>
      <c r="B78" s="20"/>
      <c r="C78" s="20"/>
      <c r="D78" s="20"/>
      <c r="E78" s="322" t="str">
        <f>IF(E76=T79,Z58,IF(E76=T80,Z76,IF(E76=T81,Z94,IF(E76=T82,Z111,))))</f>
        <v>Besoin d'aide? Sélectionnez le sujet qui vous intéresse dans la liste déroulante.</v>
      </c>
      <c r="F78" s="323"/>
      <c r="G78" s="323"/>
      <c r="H78" s="323"/>
      <c r="I78" s="323"/>
      <c r="J78" s="323"/>
      <c r="K78" s="323"/>
      <c r="L78" s="323"/>
      <c r="M78" s="323"/>
      <c r="N78" s="324"/>
      <c r="O78" s="75"/>
      <c r="P78" s="2"/>
      <c r="Q78" s="2"/>
      <c r="R78" s="2"/>
      <c r="S78" s="2"/>
      <c r="T78" s="2"/>
      <c r="U78" s="2"/>
      <c r="V78" s="2"/>
      <c r="W78" s="2"/>
      <c r="X78" s="2"/>
      <c r="Y78" s="2"/>
      <c r="Z78" s="321"/>
      <c r="AA78" s="321"/>
      <c r="AB78" s="321"/>
      <c r="AC78" s="321"/>
      <c r="AD78" s="321"/>
      <c r="AE78" s="321"/>
      <c r="AF78" s="321"/>
      <c r="AG78" s="321"/>
      <c r="AH78" s="321"/>
      <c r="AI78" s="321"/>
      <c r="AJ78" s="2"/>
      <c r="AK78" s="75"/>
    </row>
    <row r="79" spans="1:37" ht="15" customHeight="1" x14ac:dyDescent="0.3">
      <c r="A79" s="20"/>
      <c r="B79" s="20"/>
      <c r="C79" s="20"/>
      <c r="D79" s="20"/>
      <c r="E79" s="325"/>
      <c r="F79" s="326"/>
      <c r="G79" s="326"/>
      <c r="H79" s="326"/>
      <c r="I79" s="326"/>
      <c r="J79" s="326"/>
      <c r="K79" s="326"/>
      <c r="L79" s="326"/>
      <c r="M79" s="326"/>
      <c r="N79" s="327"/>
      <c r="O79" s="75"/>
      <c r="P79" s="2"/>
      <c r="Q79" s="2"/>
      <c r="R79" s="2"/>
      <c r="S79" s="2"/>
      <c r="T79" s="2" t="s">
        <v>184</v>
      </c>
      <c r="U79" s="2"/>
      <c r="V79" s="2"/>
      <c r="W79" s="2"/>
      <c r="X79" s="2"/>
      <c r="Y79" s="2"/>
      <c r="Z79" s="321"/>
      <c r="AA79" s="321"/>
      <c r="AB79" s="321"/>
      <c r="AC79" s="321"/>
      <c r="AD79" s="321"/>
      <c r="AE79" s="321"/>
      <c r="AF79" s="321"/>
      <c r="AG79" s="321"/>
      <c r="AH79" s="321"/>
      <c r="AI79" s="321"/>
      <c r="AJ79" s="2"/>
      <c r="AK79" s="75"/>
    </row>
    <row r="80" spans="1:37" ht="15" customHeight="1" x14ac:dyDescent="0.3">
      <c r="A80" s="20"/>
      <c r="B80" s="20"/>
      <c r="C80" s="20"/>
      <c r="D80" s="20"/>
      <c r="E80" s="325"/>
      <c r="F80" s="326"/>
      <c r="G80" s="326"/>
      <c r="H80" s="326"/>
      <c r="I80" s="326"/>
      <c r="J80" s="326"/>
      <c r="K80" s="326"/>
      <c r="L80" s="326"/>
      <c r="M80" s="326"/>
      <c r="N80" s="327"/>
      <c r="O80" s="75"/>
      <c r="P80" s="2"/>
      <c r="Q80" s="2"/>
      <c r="R80" s="2"/>
      <c r="S80" s="2"/>
      <c r="T80" s="2" t="s">
        <v>164</v>
      </c>
      <c r="U80" s="2"/>
      <c r="V80" s="2"/>
      <c r="W80" s="2"/>
      <c r="X80" s="2"/>
      <c r="Y80" s="2"/>
      <c r="Z80" s="321"/>
      <c r="AA80" s="321"/>
      <c r="AB80" s="321"/>
      <c r="AC80" s="321"/>
      <c r="AD80" s="321"/>
      <c r="AE80" s="321"/>
      <c r="AF80" s="321"/>
      <c r="AG80" s="321"/>
      <c r="AH80" s="321"/>
      <c r="AI80" s="321"/>
      <c r="AJ80" s="2"/>
      <c r="AK80" s="75"/>
    </row>
    <row r="81" spans="1:37" ht="15" customHeight="1" x14ac:dyDescent="0.3">
      <c r="A81" s="20"/>
      <c r="B81" s="20"/>
      <c r="C81" s="20"/>
      <c r="D81" s="20"/>
      <c r="E81" s="325"/>
      <c r="F81" s="326"/>
      <c r="G81" s="326"/>
      <c r="H81" s="326"/>
      <c r="I81" s="326"/>
      <c r="J81" s="326"/>
      <c r="K81" s="326"/>
      <c r="L81" s="326"/>
      <c r="M81" s="326"/>
      <c r="N81" s="327"/>
      <c r="O81" s="75"/>
      <c r="P81" s="2"/>
      <c r="Q81" s="2"/>
      <c r="R81" s="2"/>
      <c r="S81" s="2"/>
      <c r="T81" s="2" t="s">
        <v>186</v>
      </c>
      <c r="U81" s="2"/>
      <c r="V81" s="2"/>
      <c r="W81" s="2"/>
      <c r="X81" s="2"/>
      <c r="Y81" s="2"/>
      <c r="Z81" s="321"/>
      <c r="AA81" s="321"/>
      <c r="AB81" s="321"/>
      <c r="AC81" s="321"/>
      <c r="AD81" s="321"/>
      <c r="AE81" s="321"/>
      <c r="AF81" s="321"/>
      <c r="AG81" s="321"/>
      <c r="AH81" s="321"/>
      <c r="AI81" s="321"/>
      <c r="AJ81" s="2"/>
      <c r="AK81" s="75"/>
    </row>
    <row r="82" spans="1:37" ht="15" customHeight="1" x14ac:dyDescent="0.3">
      <c r="A82" s="20"/>
      <c r="B82" s="20"/>
      <c r="C82" s="20"/>
      <c r="D82" s="20"/>
      <c r="E82" s="325"/>
      <c r="F82" s="326"/>
      <c r="G82" s="326"/>
      <c r="H82" s="326"/>
      <c r="I82" s="326"/>
      <c r="J82" s="326"/>
      <c r="K82" s="326"/>
      <c r="L82" s="326"/>
      <c r="M82" s="326"/>
      <c r="N82" s="327"/>
      <c r="O82" s="75"/>
      <c r="P82" s="2"/>
      <c r="Q82" s="2"/>
      <c r="R82" s="2"/>
      <c r="S82" s="2"/>
      <c r="T82" s="2" t="s">
        <v>100</v>
      </c>
      <c r="U82" s="2"/>
      <c r="V82" s="2"/>
      <c r="W82" s="2"/>
      <c r="X82" s="2"/>
      <c r="Y82" s="2"/>
      <c r="Z82" s="321"/>
      <c r="AA82" s="321"/>
      <c r="AB82" s="321"/>
      <c r="AC82" s="321"/>
      <c r="AD82" s="321"/>
      <c r="AE82" s="321"/>
      <c r="AF82" s="321"/>
      <c r="AG82" s="321"/>
      <c r="AH82" s="321"/>
      <c r="AI82" s="321"/>
      <c r="AJ82" s="2"/>
      <c r="AK82" s="75"/>
    </row>
    <row r="83" spans="1:37" ht="15" customHeight="1" x14ac:dyDescent="0.3">
      <c r="A83" s="20"/>
      <c r="B83" s="20"/>
      <c r="C83" s="20"/>
      <c r="D83" s="20"/>
      <c r="E83" s="325"/>
      <c r="F83" s="326"/>
      <c r="G83" s="326"/>
      <c r="H83" s="326"/>
      <c r="I83" s="326"/>
      <c r="J83" s="326"/>
      <c r="K83" s="326"/>
      <c r="L83" s="326"/>
      <c r="M83" s="326"/>
      <c r="N83" s="327"/>
      <c r="O83" s="75"/>
      <c r="P83" s="2"/>
      <c r="Q83" s="2"/>
      <c r="R83" s="2"/>
      <c r="S83" s="2"/>
      <c r="T83" s="2"/>
      <c r="U83" s="2"/>
      <c r="V83" s="2"/>
      <c r="W83" s="2"/>
      <c r="X83" s="2"/>
      <c r="Y83" s="2"/>
      <c r="Z83" s="321"/>
      <c r="AA83" s="321"/>
      <c r="AB83" s="321"/>
      <c r="AC83" s="321"/>
      <c r="AD83" s="321"/>
      <c r="AE83" s="321"/>
      <c r="AF83" s="321"/>
      <c r="AG83" s="321"/>
      <c r="AH83" s="321"/>
      <c r="AI83" s="321"/>
      <c r="AJ83" s="2"/>
      <c r="AK83" s="75"/>
    </row>
    <row r="84" spans="1:37" ht="15" customHeight="1" x14ac:dyDescent="0.3">
      <c r="A84" s="20"/>
      <c r="B84" s="20"/>
      <c r="C84" s="20"/>
      <c r="D84" s="20"/>
      <c r="E84" s="325"/>
      <c r="F84" s="326"/>
      <c r="G84" s="326"/>
      <c r="H84" s="326"/>
      <c r="I84" s="326"/>
      <c r="J84" s="326"/>
      <c r="K84" s="326"/>
      <c r="L84" s="326"/>
      <c r="M84" s="326"/>
      <c r="N84" s="327"/>
      <c r="O84" s="75"/>
      <c r="P84" s="2"/>
      <c r="Q84" s="2"/>
      <c r="R84" s="108"/>
      <c r="S84" s="108"/>
      <c r="T84" s="108"/>
      <c r="U84" s="108"/>
      <c r="V84" s="108"/>
      <c r="W84" s="108"/>
      <c r="X84" s="108"/>
      <c r="Y84" s="108"/>
      <c r="Z84" s="321"/>
      <c r="AA84" s="321"/>
      <c r="AB84" s="321"/>
      <c r="AC84" s="321"/>
      <c r="AD84" s="321"/>
      <c r="AE84" s="321"/>
      <c r="AF84" s="321"/>
      <c r="AG84" s="321"/>
      <c r="AH84" s="321"/>
      <c r="AI84" s="321"/>
      <c r="AJ84" s="2"/>
      <c r="AK84" s="75"/>
    </row>
    <row r="85" spans="1:37" ht="15" customHeight="1" x14ac:dyDescent="0.3">
      <c r="A85" s="20"/>
      <c r="B85" s="20"/>
      <c r="C85" s="20"/>
      <c r="D85" s="20"/>
      <c r="E85" s="325"/>
      <c r="F85" s="326"/>
      <c r="G85" s="326"/>
      <c r="H85" s="326"/>
      <c r="I85" s="326"/>
      <c r="J85" s="326"/>
      <c r="K85" s="326"/>
      <c r="L85" s="326"/>
      <c r="M85" s="326"/>
      <c r="N85" s="327"/>
      <c r="O85" s="75"/>
      <c r="P85" s="2"/>
      <c r="Q85" s="2"/>
      <c r="R85" s="108"/>
      <c r="S85" s="108"/>
      <c r="T85" s="108"/>
      <c r="U85" s="108"/>
      <c r="V85" s="108"/>
      <c r="W85" s="108"/>
      <c r="X85" s="108"/>
      <c r="Y85" s="108"/>
      <c r="Z85" s="321"/>
      <c r="AA85" s="321"/>
      <c r="AB85" s="321"/>
      <c r="AC85" s="321"/>
      <c r="AD85" s="321"/>
      <c r="AE85" s="321"/>
      <c r="AF85" s="321"/>
      <c r="AG85" s="321"/>
      <c r="AH85" s="321"/>
      <c r="AI85" s="321"/>
      <c r="AJ85" s="2"/>
      <c r="AK85" s="75"/>
    </row>
    <row r="86" spans="1:37" ht="15" customHeight="1" x14ac:dyDescent="0.3">
      <c r="A86" s="20"/>
      <c r="B86" s="20"/>
      <c r="C86" s="20"/>
      <c r="D86" s="20"/>
      <c r="E86" s="325"/>
      <c r="F86" s="326"/>
      <c r="G86" s="326"/>
      <c r="H86" s="326"/>
      <c r="I86" s="326"/>
      <c r="J86" s="326"/>
      <c r="K86" s="326"/>
      <c r="L86" s="326"/>
      <c r="M86" s="326"/>
      <c r="N86" s="327"/>
      <c r="O86" s="75"/>
      <c r="P86" s="2"/>
      <c r="Q86" s="2"/>
      <c r="R86" s="108"/>
      <c r="S86" s="108"/>
      <c r="T86" s="108"/>
      <c r="U86" s="108"/>
      <c r="V86" s="108"/>
      <c r="W86" s="108"/>
      <c r="X86" s="108"/>
      <c r="Y86" s="108"/>
      <c r="Z86" s="321"/>
      <c r="AA86" s="321"/>
      <c r="AB86" s="321"/>
      <c r="AC86" s="321"/>
      <c r="AD86" s="321"/>
      <c r="AE86" s="321"/>
      <c r="AF86" s="321"/>
      <c r="AG86" s="321"/>
      <c r="AH86" s="321"/>
      <c r="AI86" s="321"/>
      <c r="AJ86" s="2"/>
      <c r="AK86" s="75"/>
    </row>
    <row r="87" spans="1:37" ht="15" customHeight="1" x14ac:dyDescent="0.3">
      <c r="A87" s="20"/>
      <c r="B87" s="20"/>
      <c r="C87" s="20"/>
      <c r="D87" s="20"/>
      <c r="E87" s="325"/>
      <c r="F87" s="326"/>
      <c r="G87" s="326"/>
      <c r="H87" s="326"/>
      <c r="I87" s="326"/>
      <c r="J87" s="326"/>
      <c r="K87" s="326"/>
      <c r="L87" s="326"/>
      <c r="M87" s="326"/>
      <c r="N87" s="327"/>
      <c r="O87" s="75"/>
      <c r="P87" s="2"/>
      <c r="Q87" s="2"/>
      <c r="R87" s="108"/>
      <c r="S87" s="108"/>
      <c r="T87" s="108"/>
      <c r="U87" s="108"/>
      <c r="V87" s="108"/>
      <c r="W87" s="108"/>
      <c r="X87" s="108"/>
      <c r="Y87" s="108"/>
      <c r="Z87" s="321"/>
      <c r="AA87" s="321"/>
      <c r="AB87" s="321"/>
      <c r="AC87" s="321"/>
      <c r="AD87" s="321"/>
      <c r="AE87" s="321"/>
      <c r="AF87" s="321"/>
      <c r="AG87" s="321"/>
      <c r="AH87" s="321"/>
      <c r="AI87" s="321"/>
      <c r="AJ87" s="2"/>
      <c r="AK87" s="75"/>
    </row>
    <row r="88" spans="1:37" ht="15" customHeight="1" x14ac:dyDescent="0.3">
      <c r="A88" s="20"/>
      <c r="B88" s="20"/>
      <c r="C88" s="20"/>
      <c r="D88" s="20"/>
      <c r="E88" s="325"/>
      <c r="F88" s="326"/>
      <c r="G88" s="326"/>
      <c r="H88" s="326"/>
      <c r="I88" s="326"/>
      <c r="J88" s="326"/>
      <c r="K88" s="326"/>
      <c r="L88" s="326"/>
      <c r="M88" s="326"/>
      <c r="N88" s="327"/>
      <c r="O88" s="75"/>
      <c r="P88" s="2"/>
      <c r="Q88" s="2"/>
      <c r="R88" s="108"/>
      <c r="S88" s="108"/>
      <c r="T88" s="108"/>
      <c r="U88" s="108"/>
      <c r="V88" s="108"/>
      <c r="W88" s="108"/>
      <c r="X88" s="108"/>
      <c r="Y88" s="108"/>
      <c r="Z88" s="321"/>
      <c r="AA88" s="321"/>
      <c r="AB88" s="321"/>
      <c r="AC88" s="321"/>
      <c r="AD88" s="321"/>
      <c r="AE88" s="321"/>
      <c r="AF88" s="321"/>
      <c r="AG88" s="321"/>
      <c r="AH88" s="321"/>
      <c r="AI88" s="321"/>
      <c r="AJ88" s="2"/>
      <c r="AK88" s="75"/>
    </row>
    <row r="89" spans="1:37" ht="15" customHeight="1" x14ac:dyDescent="0.3">
      <c r="A89" s="20"/>
      <c r="B89" s="20"/>
      <c r="C89" s="20"/>
      <c r="D89" s="20"/>
      <c r="E89" s="325"/>
      <c r="F89" s="326"/>
      <c r="G89" s="326"/>
      <c r="H89" s="326"/>
      <c r="I89" s="326"/>
      <c r="J89" s="326"/>
      <c r="K89" s="326"/>
      <c r="L89" s="326"/>
      <c r="M89" s="326"/>
      <c r="N89" s="327"/>
      <c r="O89" s="75"/>
      <c r="P89" s="2"/>
      <c r="Q89" s="2"/>
      <c r="R89" s="108"/>
      <c r="S89" s="108"/>
      <c r="T89" s="108"/>
      <c r="U89" s="108"/>
      <c r="V89" s="108"/>
      <c r="W89" s="108"/>
      <c r="X89" s="108"/>
      <c r="Y89" s="108"/>
      <c r="Z89" s="321"/>
      <c r="AA89" s="321"/>
      <c r="AB89" s="321"/>
      <c r="AC89" s="321"/>
      <c r="AD89" s="321"/>
      <c r="AE89" s="321"/>
      <c r="AF89" s="321"/>
      <c r="AG89" s="321"/>
      <c r="AH89" s="321"/>
      <c r="AI89" s="321"/>
      <c r="AJ89" s="2"/>
      <c r="AK89" s="75"/>
    </row>
    <row r="90" spans="1:37" ht="15" customHeight="1" x14ac:dyDescent="0.3">
      <c r="A90" s="20"/>
      <c r="B90" s="20"/>
      <c r="C90" s="20"/>
      <c r="D90" s="20"/>
      <c r="E90" s="325"/>
      <c r="F90" s="326"/>
      <c r="G90" s="326"/>
      <c r="H90" s="326"/>
      <c r="I90" s="326"/>
      <c r="J90" s="326"/>
      <c r="K90" s="326"/>
      <c r="L90" s="326"/>
      <c r="M90" s="326"/>
      <c r="N90" s="327"/>
      <c r="O90" s="75"/>
      <c r="P90" s="2"/>
      <c r="Q90" s="2"/>
      <c r="R90" s="108"/>
      <c r="S90" s="108"/>
      <c r="T90" s="108"/>
      <c r="U90" s="108"/>
      <c r="V90" s="108"/>
      <c r="W90" s="108"/>
      <c r="X90" s="108"/>
      <c r="Y90" s="108"/>
      <c r="Z90" s="321"/>
      <c r="AA90" s="321"/>
      <c r="AB90" s="321"/>
      <c r="AC90" s="321"/>
      <c r="AD90" s="321"/>
      <c r="AE90" s="321"/>
      <c r="AF90" s="321"/>
      <c r="AG90" s="321"/>
      <c r="AH90" s="321"/>
      <c r="AI90" s="321"/>
      <c r="AJ90" s="2"/>
      <c r="AK90" s="75"/>
    </row>
    <row r="91" spans="1:37" ht="15" customHeight="1" x14ac:dyDescent="0.3">
      <c r="A91" s="20"/>
      <c r="B91" s="20"/>
      <c r="C91" s="20"/>
      <c r="D91" s="20"/>
      <c r="E91" s="325"/>
      <c r="F91" s="326"/>
      <c r="G91" s="326"/>
      <c r="H91" s="326"/>
      <c r="I91" s="326"/>
      <c r="J91" s="326"/>
      <c r="K91" s="326"/>
      <c r="L91" s="326"/>
      <c r="M91" s="326"/>
      <c r="N91" s="327"/>
      <c r="O91" s="75"/>
      <c r="P91" s="2"/>
      <c r="Q91" s="2"/>
      <c r="R91" s="108"/>
      <c r="S91" s="108"/>
      <c r="T91" s="108"/>
      <c r="U91" s="108"/>
      <c r="V91" s="108"/>
      <c r="W91" s="108"/>
      <c r="X91" s="108"/>
      <c r="Y91" s="108"/>
      <c r="Z91" s="108"/>
      <c r="AA91" s="108"/>
      <c r="AB91" s="108"/>
      <c r="AC91" s="2"/>
      <c r="AD91" s="2"/>
      <c r="AE91" s="2"/>
      <c r="AF91" s="2"/>
      <c r="AG91" s="2"/>
      <c r="AH91" s="2"/>
      <c r="AI91" s="2"/>
      <c r="AJ91" s="2"/>
      <c r="AK91" s="75"/>
    </row>
    <row r="92" spans="1:37" ht="15" customHeight="1" thickBot="1" x14ac:dyDescent="0.35">
      <c r="A92" s="20"/>
      <c r="B92" s="20"/>
      <c r="C92" s="20"/>
      <c r="D92" s="20"/>
      <c r="E92" s="328"/>
      <c r="F92" s="329"/>
      <c r="G92" s="329"/>
      <c r="H92" s="329"/>
      <c r="I92" s="329"/>
      <c r="J92" s="329"/>
      <c r="K92" s="329"/>
      <c r="L92" s="329"/>
      <c r="M92" s="329"/>
      <c r="N92" s="330"/>
      <c r="O92" s="75"/>
      <c r="P92" s="2"/>
      <c r="Q92" s="2"/>
      <c r="R92" s="108"/>
      <c r="S92" s="108"/>
      <c r="T92" s="108"/>
      <c r="U92" s="108"/>
      <c r="V92" s="108"/>
      <c r="W92" s="108"/>
      <c r="X92" s="108"/>
      <c r="Y92" s="108"/>
      <c r="Z92" s="169"/>
      <c r="AA92" s="169"/>
      <c r="AB92" s="169"/>
      <c r="AC92" s="169"/>
      <c r="AD92" s="169"/>
      <c r="AE92" s="169"/>
      <c r="AF92" s="169"/>
      <c r="AG92" s="169"/>
      <c r="AH92" s="169"/>
      <c r="AI92" s="169"/>
      <c r="AJ92" s="2"/>
      <c r="AK92" s="75"/>
    </row>
    <row r="93" spans="1:37" ht="15" customHeight="1" x14ac:dyDescent="0.3">
      <c r="A93" s="20"/>
      <c r="B93" s="20"/>
      <c r="C93" s="20"/>
      <c r="D93" s="20"/>
      <c r="E93" s="20"/>
      <c r="F93" s="20"/>
      <c r="G93" s="20"/>
      <c r="H93" s="20"/>
      <c r="I93" s="20"/>
      <c r="J93" s="20"/>
      <c r="K93" s="20"/>
      <c r="L93" s="20"/>
      <c r="M93" s="20"/>
      <c r="N93" s="20"/>
      <c r="O93" s="75"/>
      <c r="P93" s="2"/>
      <c r="Q93" s="2"/>
      <c r="R93" s="108"/>
      <c r="S93" s="108"/>
      <c r="T93" s="108"/>
      <c r="U93" s="108"/>
      <c r="V93" s="108"/>
      <c r="W93" s="108"/>
      <c r="X93" s="108"/>
      <c r="Y93" s="108"/>
      <c r="Z93" s="169"/>
      <c r="AA93" s="169"/>
      <c r="AB93" s="169"/>
      <c r="AC93" s="169"/>
      <c r="AD93" s="169"/>
      <c r="AE93" s="169"/>
      <c r="AF93" s="169"/>
      <c r="AG93" s="169"/>
      <c r="AH93" s="169"/>
      <c r="AI93" s="169"/>
      <c r="AJ93" s="2"/>
      <c r="AK93" s="75"/>
    </row>
    <row r="94" spans="1:37" ht="15" customHeight="1" x14ac:dyDescent="0.3">
      <c r="A94" s="20"/>
      <c r="B94" s="20"/>
      <c r="C94" s="139"/>
      <c r="D94" s="139"/>
      <c r="E94" s="139"/>
      <c r="F94" s="139"/>
      <c r="G94" s="139"/>
      <c r="H94" s="139"/>
      <c r="I94" s="139"/>
      <c r="J94" s="139"/>
      <c r="K94" s="139"/>
      <c r="L94" s="139"/>
      <c r="M94" s="139"/>
      <c r="N94" s="139"/>
      <c r="O94" s="191"/>
      <c r="P94" s="108"/>
      <c r="Q94" s="108"/>
      <c r="R94" s="108"/>
      <c r="S94" s="108"/>
      <c r="T94" s="108"/>
      <c r="U94" s="108"/>
      <c r="V94" s="108"/>
      <c r="W94" s="108"/>
      <c r="X94" s="108"/>
      <c r="Y94" s="108"/>
      <c r="Z94" s="318" t="s">
        <v>187</v>
      </c>
      <c r="AA94" s="318"/>
      <c r="AB94" s="318"/>
      <c r="AC94" s="318"/>
      <c r="AD94" s="318"/>
      <c r="AE94" s="318"/>
      <c r="AF94" s="318"/>
      <c r="AG94" s="318"/>
      <c r="AH94" s="318"/>
      <c r="AI94" s="318"/>
      <c r="AJ94" s="2"/>
      <c r="AK94" s="75"/>
    </row>
    <row r="95" spans="1:37" ht="15" customHeight="1" x14ac:dyDescent="0.3">
      <c r="A95" s="20"/>
      <c r="B95" s="20"/>
      <c r="C95" s="139"/>
      <c r="D95" s="139"/>
      <c r="E95" s="139"/>
      <c r="F95" s="139"/>
      <c r="G95" s="139"/>
      <c r="H95" s="139"/>
      <c r="I95" s="139"/>
      <c r="J95" s="139"/>
      <c r="K95" s="139"/>
      <c r="L95" s="139"/>
      <c r="M95" s="139"/>
      <c r="N95" s="139"/>
      <c r="O95" s="191"/>
      <c r="P95" s="108"/>
      <c r="Q95" s="108"/>
      <c r="R95" s="108"/>
      <c r="S95" s="108"/>
      <c r="T95" s="108"/>
      <c r="U95" s="108"/>
      <c r="V95" s="108"/>
      <c r="W95" s="108"/>
      <c r="X95" s="108"/>
      <c r="Y95" s="108"/>
      <c r="Z95" s="318"/>
      <c r="AA95" s="318"/>
      <c r="AB95" s="318"/>
      <c r="AC95" s="318"/>
      <c r="AD95" s="318"/>
      <c r="AE95" s="318"/>
      <c r="AF95" s="318"/>
      <c r="AG95" s="318"/>
      <c r="AH95" s="318"/>
      <c r="AI95" s="318"/>
      <c r="AJ95" s="2"/>
      <c r="AK95" s="75"/>
    </row>
    <row r="96" spans="1:37" ht="15" customHeight="1" x14ac:dyDescent="0.3">
      <c r="A96" s="20"/>
      <c r="B96" s="20"/>
      <c r="C96" s="139"/>
      <c r="D96" s="139"/>
      <c r="E96" s="139"/>
      <c r="F96" s="139"/>
      <c r="G96" s="139"/>
      <c r="H96" s="139"/>
      <c r="I96" s="139"/>
      <c r="J96" s="139"/>
      <c r="K96" s="139"/>
      <c r="L96" s="139"/>
      <c r="M96" s="139"/>
      <c r="N96" s="139"/>
      <c r="O96" s="191"/>
      <c r="P96" s="108"/>
      <c r="Q96" s="108"/>
      <c r="R96" s="108"/>
      <c r="S96" s="108"/>
      <c r="T96" s="108"/>
      <c r="U96" s="108"/>
      <c r="V96" s="108"/>
      <c r="W96" s="108"/>
      <c r="X96" s="108"/>
      <c r="Y96" s="108"/>
      <c r="Z96" s="318"/>
      <c r="AA96" s="318"/>
      <c r="AB96" s="318"/>
      <c r="AC96" s="318"/>
      <c r="AD96" s="318"/>
      <c r="AE96" s="318"/>
      <c r="AF96" s="318"/>
      <c r="AG96" s="318"/>
      <c r="AH96" s="318"/>
      <c r="AI96" s="318"/>
      <c r="AJ96" s="2"/>
      <c r="AK96" s="75"/>
    </row>
    <row r="97" spans="1:37" ht="15" customHeight="1" x14ac:dyDescent="0.3">
      <c r="A97" s="20"/>
      <c r="B97" s="20"/>
      <c r="C97" s="139"/>
      <c r="D97" s="139"/>
      <c r="E97" s="139"/>
      <c r="F97" s="139"/>
      <c r="G97" s="139"/>
      <c r="H97" s="139"/>
      <c r="I97" s="139"/>
      <c r="J97" s="139"/>
      <c r="K97" s="139"/>
      <c r="L97" s="139"/>
      <c r="M97" s="139"/>
      <c r="N97" s="139"/>
      <c r="O97" s="191"/>
      <c r="P97" s="108"/>
      <c r="Q97" s="108"/>
      <c r="R97" s="108"/>
      <c r="S97" s="108"/>
      <c r="T97" s="108"/>
      <c r="U97" s="108"/>
      <c r="V97" s="108"/>
      <c r="W97" s="108"/>
      <c r="X97" s="108"/>
      <c r="Y97" s="108"/>
      <c r="Z97" s="318"/>
      <c r="AA97" s="318"/>
      <c r="AB97" s="318"/>
      <c r="AC97" s="318"/>
      <c r="AD97" s="318"/>
      <c r="AE97" s="318"/>
      <c r="AF97" s="318"/>
      <c r="AG97" s="318"/>
      <c r="AH97" s="318"/>
      <c r="AI97" s="318"/>
      <c r="AJ97" s="2"/>
      <c r="AK97" s="75"/>
    </row>
    <row r="98" spans="1:37" ht="15" customHeight="1" x14ac:dyDescent="0.3">
      <c r="A98" s="20"/>
      <c r="B98" s="20"/>
      <c r="C98" s="139"/>
      <c r="D98" s="139"/>
      <c r="E98" s="139"/>
      <c r="F98" s="139"/>
      <c r="G98" s="139"/>
      <c r="H98" s="139"/>
      <c r="I98" s="139"/>
      <c r="J98" s="139"/>
      <c r="K98" s="139"/>
      <c r="L98" s="139"/>
      <c r="M98" s="139"/>
      <c r="N98" s="139"/>
      <c r="O98" s="191"/>
      <c r="P98" s="108"/>
      <c r="Q98" s="108"/>
      <c r="R98" s="108"/>
      <c r="S98" s="108"/>
      <c r="T98" s="108"/>
      <c r="U98" s="108"/>
      <c r="V98" s="108"/>
      <c r="W98" s="108"/>
      <c r="X98" s="108"/>
      <c r="Y98" s="108"/>
      <c r="Z98" s="318"/>
      <c r="AA98" s="318"/>
      <c r="AB98" s="318"/>
      <c r="AC98" s="318"/>
      <c r="AD98" s="318"/>
      <c r="AE98" s="318"/>
      <c r="AF98" s="318"/>
      <c r="AG98" s="318"/>
      <c r="AH98" s="318"/>
      <c r="AI98" s="318"/>
      <c r="AJ98" s="2"/>
      <c r="AK98" s="75"/>
    </row>
    <row r="99" spans="1:37" ht="15" customHeight="1" x14ac:dyDescent="0.3">
      <c r="A99" s="20"/>
      <c r="B99" s="20"/>
      <c r="C99" s="139"/>
      <c r="D99" s="139"/>
      <c r="E99" s="139"/>
      <c r="F99" s="139"/>
      <c r="G99" s="139"/>
      <c r="H99" s="139"/>
      <c r="I99" s="139"/>
      <c r="J99" s="139"/>
      <c r="K99" s="139"/>
      <c r="L99" s="139"/>
      <c r="M99" s="139"/>
      <c r="N99" s="139"/>
      <c r="O99" s="191"/>
      <c r="P99" s="108"/>
      <c r="Q99" s="108"/>
      <c r="R99" s="108"/>
      <c r="S99" s="108"/>
      <c r="T99" s="108"/>
      <c r="U99" s="108"/>
      <c r="V99" s="108"/>
      <c r="W99" s="108"/>
      <c r="X99" s="108"/>
      <c r="Y99" s="108"/>
      <c r="Z99" s="318"/>
      <c r="AA99" s="318"/>
      <c r="AB99" s="318"/>
      <c r="AC99" s="318"/>
      <c r="AD99" s="318"/>
      <c r="AE99" s="318"/>
      <c r="AF99" s="318"/>
      <c r="AG99" s="318"/>
      <c r="AH99" s="318"/>
      <c r="AI99" s="318"/>
      <c r="AJ99" s="2"/>
      <c r="AK99" s="75"/>
    </row>
    <row r="100" spans="1:37" ht="15" customHeight="1" x14ac:dyDescent="0.3">
      <c r="A100" s="20"/>
      <c r="B100" s="20"/>
      <c r="C100" s="139"/>
      <c r="D100" s="139"/>
      <c r="E100" s="139"/>
      <c r="F100" s="139"/>
      <c r="G100" s="139"/>
      <c r="H100" s="139"/>
      <c r="I100" s="139"/>
      <c r="J100" s="139"/>
      <c r="K100" s="139"/>
      <c r="L100" s="139"/>
      <c r="M100" s="139"/>
      <c r="N100" s="139"/>
      <c r="O100" s="191"/>
      <c r="P100" s="108"/>
      <c r="Q100" s="108"/>
      <c r="R100" s="108"/>
      <c r="S100" s="108"/>
      <c r="T100" s="108"/>
      <c r="U100" s="108"/>
      <c r="V100" s="108"/>
      <c r="W100" s="108"/>
      <c r="X100" s="108"/>
      <c r="Y100" s="108"/>
      <c r="Z100" s="318"/>
      <c r="AA100" s="318"/>
      <c r="AB100" s="318"/>
      <c r="AC100" s="318"/>
      <c r="AD100" s="318"/>
      <c r="AE100" s="318"/>
      <c r="AF100" s="318"/>
      <c r="AG100" s="318"/>
      <c r="AH100" s="318"/>
      <c r="AI100" s="318"/>
      <c r="AJ100" s="2"/>
      <c r="AK100" s="75"/>
    </row>
    <row r="101" spans="1:37" ht="15" customHeight="1" x14ac:dyDescent="0.3">
      <c r="A101" s="20"/>
      <c r="B101" s="20"/>
      <c r="C101" s="139"/>
      <c r="D101" s="139"/>
      <c r="E101" s="139"/>
      <c r="F101" s="139"/>
      <c r="G101" s="139"/>
      <c r="H101" s="139"/>
      <c r="I101" s="139"/>
      <c r="J101" s="139"/>
      <c r="K101" s="139"/>
      <c r="L101" s="139"/>
      <c r="M101" s="139"/>
      <c r="N101" s="139"/>
      <c r="O101" s="191"/>
      <c r="P101" s="108"/>
      <c r="Q101" s="108"/>
      <c r="R101" s="108"/>
      <c r="S101" s="108"/>
      <c r="T101" s="108"/>
      <c r="U101" s="108"/>
      <c r="V101" s="108"/>
      <c r="W101" s="108"/>
      <c r="X101" s="108"/>
      <c r="Y101" s="108"/>
      <c r="Z101" s="318"/>
      <c r="AA101" s="318"/>
      <c r="AB101" s="318"/>
      <c r="AC101" s="318"/>
      <c r="AD101" s="318"/>
      <c r="AE101" s="318"/>
      <c r="AF101" s="318"/>
      <c r="AG101" s="318"/>
      <c r="AH101" s="318"/>
      <c r="AI101" s="318"/>
      <c r="AJ101" s="2"/>
      <c r="AK101" s="75"/>
    </row>
    <row r="102" spans="1:37" ht="15" customHeight="1" x14ac:dyDescent="0.3">
      <c r="A102" s="20"/>
      <c r="B102" s="20"/>
      <c r="C102" s="139"/>
      <c r="D102" s="139"/>
      <c r="E102" s="139"/>
      <c r="F102" s="139"/>
      <c r="G102" s="139"/>
      <c r="H102" s="139"/>
      <c r="I102" s="139"/>
      <c r="J102" s="139"/>
      <c r="K102" s="139"/>
      <c r="L102" s="139"/>
      <c r="M102" s="139"/>
      <c r="N102" s="139"/>
      <c r="O102" s="191"/>
      <c r="P102" s="108"/>
      <c r="Q102" s="108"/>
      <c r="R102" s="108"/>
      <c r="S102" s="108"/>
      <c r="T102" s="108"/>
      <c r="U102" s="108"/>
      <c r="V102" s="108"/>
      <c r="W102" s="108"/>
      <c r="X102" s="108"/>
      <c r="Y102" s="108"/>
      <c r="Z102" s="318"/>
      <c r="AA102" s="318"/>
      <c r="AB102" s="318"/>
      <c r="AC102" s="318"/>
      <c r="AD102" s="318"/>
      <c r="AE102" s="318"/>
      <c r="AF102" s="318"/>
      <c r="AG102" s="318"/>
      <c r="AH102" s="318"/>
      <c r="AI102" s="318"/>
      <c r="AJ102" s="2"/>
      <c r="AK102" s="75"/>
    </row>
    <row r="103" spans="1:37" ht="15" customHeight="1" x14ac:dyDescent="0.3">
      <c r="A103" s="20"/>
      <c r="B103" s="20"/>
      <c r="C103" s="139"/>
      <c r="D103" s="139"/>
      <c r="E103" s="139"/>
      <c r="F103" s="139"/>
      <c r="G103" s="139"/>
      <c r="H103" s="139"/>
      <c r="I103" s="139"/>
      <c r="J103" s="139"/>
      <c r="K103" s="139"/>
      <c r="L103" s="139"/>
      <c r="M103" s="139"/>
      <c r="N103" s="139"/>
      <c r="O103" s="191"/>
      <c r="P103" s="108"/>
      <c r="Q103" s="108"/>
      <c r="R103" s="108"/>
      <c r="S103" s="108"/>
      <c r="T103" s="108"/>
      <c r="U103" s="108"/>
      <c r="V103" s="108"/>
      <c r="W103" s="108"/>
      <c r="X103" s="108"/>
      <c r="Y103" s="108"/>
      <c r="Z103" s="318"/>
      <c r="AA103" s="318"/>
      <c r="AB103" s="318"/>
      <c r="AC103" s="318"/>
      <c r="AD103" s="318"/>
      <c r="AE103" s="318"/>
      <c r="AF103" s="318"/>
      <c r="AG103" s="318"/>
      <c r="AH103" s="318"/>
      <c r="AI103" s="318"/>
      <c r="AJ103" s="2"/>
      <c r="AK103" s="75"/>
    </row>
    <row r="104" spans="1:37" ht="15" customHeight="1" x14ac:dyDescent="0.3">
      <c r="A104" s="20"/>
      <c r="B104" s="20"/>
      <c r="C104" s="139"/>
      <c r="D104" s="139"/>
      <c r="E104" s="139"/>
      <c r="F104" s="139"/>
      <c r="G104" s="139"/>
      <c r="H104" s="139"/>
      <c r="I104" s="139"/>
      <c r="J104" s="139"/>
      <c r="K104" s="139"/>
      <c r="L104" s="139"/>
      <c r="M104" s="139"/>
      <c r="N104" s="139"/>
      <c r="O104" s="191"/>
      <c r="P104" s="108"/>
      <c r="Q104" s="108"/>
      <c r="R104" s="108"/>
      <c r="S104" s="108"/>
      <c r="T104" s="108"/>
      <c r="U104" s="108"/>
      <c r="V104" s="108"/>
      <c r="W104" s="108"/>
      <c r="X104" s="108"/>
      <c r="Y104" s="108"/>
      <c r="Z104" s="318"/>
      <c r="AA104" s="318"/>
      <c r="AB104" s="318"/>
      <c r="AC104" s="318"/>
      <c r="AD104" s="318"/>
      <c r="AE104" s="318"/>
      <c r="AF104" s="318"/>
      <c r="AG104" s="318"/>
      <c r="AH104" s="318"/>
      <c r="AI104" s="318"/>
      <c r="AJ104" s="2"/>
      <c r="AK104" s="75"/>
    </row>
    <row r="105" spans="1:37" ht="15" customHeight="1" x14ac:dyDescent="0.3">
      <c r="A105" s="20"/>
      <c r="B105" s="20"/>
      <c r="C105" s="139"/>
      <c r="D105" s="139"/>
      <c r="E105" s="139"/>
      <c r="F105" s="139"/>
      <c r="G105" s="139"/>
      <c r="H105" s="139"/>
      <c r="I105" s="139"/>
      <c r="J105" s="139"/>
      <c r="K105" s="139"/>
      <c r="L105" s="139"/>
      <c r="M105" s="139"/>
      <c r="N105" s="139"/>
      <c r="O105" s="191"/>
      <c r="P105" s="108"/>
      <c r="Q105" s="108"/>
      <c r="R105" s="108"/>
      <c r="S105" s="108"/>
      <c r="T105" s="108"/>
      <c r="U105" s="108"/>
      <c r="V105" s="108"/>
      <c r="W105" s="108"/>
      <c r="X105" s="108"/>
      <c r="Y105" s="108"/>
      <c r="Z105" s="318"/>
      <c r="AA105" s="318"/>
      <c r="AB105" s="318"/>
      <c r="AC105" s="318"/>
      <c r="AD105" s="318"/>
      <c r="AE105" s="318"/>
      <c r="AF105" s="318"/>
      <c r="AG105" s="318"/>
      <c r="AH105" s="318"/>
      <c r="AI105" s="318"/>
      <c r="AJ105" s="2"/>
      <c r="AK105" s="75"/>
    </row>
    <row r="106" spans="1:37" ht="15" customHeight="1" x14ac:dyDescent="0.3">
      <c r="A106" s="20"/>
      <c r="B106" s="20"/>
      <c r="C106" s="139"/>
      <c r="D106" s="139"/>
      <c r="E106" s="139"/>
      <c r="F106" s="139"/>
      <c r="G106" s="139"/>
      <c r="H106" s="139"/>
      <c r="I106" s="139"/>
      <c r="J106" s="139"/>
      <c r="K106" s="139"/>
      <c r="L106" s="139"/>
      <c r="M106" s="139"/>
      <c r="N106" s="139"/>
      <c r="O106" s="191"/>
      <c r="P106" s="108"/>
      <c r="Q106" s="108"/>
      <c r="R106" s="108"/>
      <c r="S106" s="108"/>
      <c r="T106" s="108"/>
      <c r="U106" s="108"/>
      <c r="V106" s="108"/>
      <c r="W106" s="108"/>
      <c r="X106" s="108"/>
      <c r="Y106" s="108"/>
      <c r="Z106" s="318"/>
      <c r="AA106" s="318"/>
      <c r="AB106" s="318"/>
      <c r="AC106" s="318"/>
      <c r="AD106" s="318"/>
      <c r="AE106" s="318"/>
      <c r="AF106" s="318"/>
      <c r="AG106" s="318"/>
      <c r="AH106" s="318"/>
      <c r="AI106" s="318"/>
      <c r="AJ106" s="2"/>
      <c r="AK106" s="75"/>
    </row>
    <row r="107" spans="1:37" ht="15" customHeight="1" x14ac:dyDescent="0.3">
      <c r="A107" s="20"/>
      <c r="B107" s="20"/>
      <c r="C107" s="139"/>
      <c r="D107" s="139"/>
      <c r="E107" s="139"/>
      <c r="F107" s="139"/>
      <c r="G107" s="139"/>
      <c r="H107" s="139"/>
      <c r="I107" s="139"/>
      <c r="J107" s="139"/>
      <c r="K107" s="139"/>
      <c r="L107" s="139"/>
      <c r="M107" s="139"/>
      <c r="N107" s="139"/>
      <c r="O107" s="191"/>
      <c r="P107" s="108"/>
      <c r="Q107" s="108"/>
      <c r="R107" s="108"/>
      <c r="S107" s="108"/>
      <c r="T107" s="108"/>
      <c r="U107" s="108"/>
      <c r="V107" s="108"/>
      <c r="W107" s="108"/>
      <c r="X107" s="108"/>
      <c r="Y107" s="108"/>
      <c r="Z107" s="318"/>
      <c r="AA107" s="318"/>
      <c r="AB107" s="318"/>
      <c r="AC107" s="318"/>
      <c r="AD107" s="318"/>
      <c r="AE107" s="318"/>
      <c r="AF107" s="318"/>
      <c r="AG107" s="318"/>
      <c r="AH107" s="318"/>
      <c r="AI107" s="318"/>
      <c r="AJ107" s="2"/>
      <c r="AK107" s="75"/>
    </row>
    <row r="108" spans="1:37" ht="15" customHeight="1" x14ac:dyDescent="0.3">
      <c r="A108" s="20"/>
      <c r="B108" s="20"/>
      <c r="C108" s="139"/>
      <c r="D108" s="139"/>
      <c r="E108" s="139"/>
      <c r="F108" s="139"/>
      <c r="G108" s="139"/>
      <c r="H108" s="139"/>
      <c r="I108" s="139"/>
      <c r="J108" s="139"/>
      <c r="K108" s="139"/>
      <c r="L108" s="139"/>
      <c r="M108" s="139"/>
      <c r="N108" s="139"/>
      <c r="O108" s="191"/>
      <c r="P108" s="108"/>
      <c r="Q108" s="108"/>
      <c r="R108" s="108"/>
      <c r="S108" s="108"/>
      <c r="T108" s="108"/>
      <c r="U108" s="108"/>
      <c r="V108" s="108"/>
      <c r="W108" s="108"/>
      <c r="X108" s="108"/>
      <c r="Y108" s="108"/>
      <c r="Z108" s="318"/>
      <c r="AA108" s="318"/>
      <c r="AB108" s="318"/>
      <c r="AC108" s="318"/>
      <c r="AD108" s="318"/>
      <c r="AE108" s="318"/>
      <c r="AF108" s="318"/>
      <c r="AG108" s="318"/>
      <c r="AH108" s="318"/>
      <c r="AI108" s="318"/>
      <c r="AJ108" s="2"/>
      <c r="AK108" s="75"/>
    </row>
    <row r="109" spans="1:37" ht="15" customHeight="1" x14ac:dyDescent="0.3">
      <c r="A109" s="20"/>
      <c r="B109" s="20"/>
      <c r="C109" s="139"/>
      <c r="D109" s="139"/>
      <c r="E109" s="139"/>
      <c r="F109" s="139"/>
      <c r="G109" s="139"/>
      <c r="H109" s="139"/>
      <c r="I109" s="139"/>
      <c r="J109" s="139"/>
      <c r="K109" s="139"/>
      <c r="L109" s="139"/>
      <c r="M109" s="139"/>
      <c r="N109" s="139"/>
      <c r="O109" s="191"/>
      <c r="P109" s="108"/>
      <c r="Q109" s="108"/>
      <c r="R109" s="108"/>
      <c r="S109" s="108"/>
      <c r="T109" s="108"/>
      <c r="U109" s="108"/>
      <c r="V109" s="108"/>
      <c r="W109" s="108"/>
      <c r="X109" s="108"/>
      <c r="Y109" s="108"/>
      <c r="Z109" s="319"/>
      <c r="AA109" s="319"/>
      <c r="AB109" s="319"/>
      <c r="AC109" s="319"/>
      <c r="AD109" s="319"/>
      <c r="AE109" s="319"/>
      <c r="AF109" s="319"/>
      <c r="AG109" s="319"/>
      <c r="AH109" s="319"/>
      <c r="AI109" s="319"/>
      <c r="AJ109" s="2"/>
      <c r="AK109" s="75"/>
    </row>
    <row r="110" spans="1:37" ht="15" customHeight="1" x14ac:dyDescent="0.3">
      <c r="A110" s="20"/>
      <c r="B110" s="20"/>
      <c r="C110" s="139"/>
      <c r="D110" s="139"/>
      <c r="E110" s="139"/>
      <c r="F110" s="139"/>
      <c r="G110" s="139"/>
      <c r="H110" s="139"/>
      <c r="I110" s="139"/>
      <c r="J110" s="139"/>
      <c r="K110" s="139"/>
      <c r="L110" s="139"/>
      <c r="M110" s="139"/>
      <c r="N110" s="139"/>
      <c r="O110" s="191"/>
      <c r="P110" s="108"/>
      <c r="Q110" s="108"/>
      <c r="R110" s="108"/>
      <c r="S110" s="108"/>
      <c r="T110" s="108"/>
      <c r="U110" s="108"/>
      <c r="V110" s="108"/>
      <c r="W110" s="108"/>
      <c r="X110" s="108"/>
      <c r="Y110" s="108"/>
      <c r="Z110" s="319"/>
      <c r="AA110" s="319"/>
      <c r="AB110" s="319"/>
      <c r="AC110" s="319"/>
      <c r="AD110" s="319"/>
      <c r="AE110" s="319"/>
      <c r="AF110" s="319"/>
      <c r="AG110" s="319"/>
      <c r="AH110" s="319"/>
      <c r="AI110" s="319"/>
      <c r="AJ110" s="2"/>
      <c r="AK110" s="75"/>
    </row>
    <row r="111" spans="1:37" ht="15" customHeight="1" x14ac:dyDescent="0.3">
      <c r="A111" s="20"/>
      <c r="B111" s="20"/>
      <c r="C111" s="139"/>
      <c r="D111" s="139"/>
      <c r="E111" s="139"/>
      <c r="F111" s="139"/>
      <c r="G111" s="139"/>
      <c r="H111" s="139"/>
      <c r="I111" s="139"/>
      <c r="J111" s="139"/>
      <c r="K111" s="139"/>
      <c r="L111" s="139"/>
      <c r="M111" s="139"/>
      <c r="N111" s="139"/>
      <c r="O111" s="191"/>
      <c r="P111" s="108"/>
      <c r="Q111" s="108"/>
      <c r="R111" s="108"/>
      <c r="S111" s="108"/>
      <c r="T111" s="108"/>
      <c r="U111" s="108"/>
      <c r="V111" s="108"/>
      <c r="W111" s="108"/>
      <c r="X111" s="108"/>
      <c r="Y111" s="108"/>
      <c r="Z111" s="318" t="s">
        <v>188</v>
      </c>
      <c r="AA111" s="318"/>
      <c r="AB111" s="318"/>
      <c r="AC111" s="318"/>
      <c r="AD111" s="318"/>
      <c r="AE111" s="318"/>
      <c r="AF111" s="318"/>
      <c r="AG111" s="318"/>
      <c r="AH111" s="318"/>
      <c r="AI111" s="318"/>
      <c r="AJ111" s="2"/>
      <c r="AK111" s="75"/>
    </row>
    <row r="112" spans="1:37" ht="15" customHeight="1" x14ac:dyDescent="0.3">
      <c r="A112" s="20"/>
      <c r="B112" s="20"/>
      <c r="C112" s="139"/>
      <c r="D112" s="139"/>
      <c r="E112" s="139"/>
      <c r="F112" s="139"/>
      <c r="G112" s="139"/>
      <c r="H112" s="139"/>
      <c r="I112" s="139"/>
      <c r="J112" s="139"/>
      <c r="K112" s="139"/>
      <c r="L112" s="139"/>
      <c r="M112" s="139"/>
      <c r="N112" s="139"/>
      <c r="O112" s="191"/>
      <c r="P112" s="108"/>
      <c r="Q112" s="108"/>
      <c r="R112" s="108"/>
      <c r="S112" s="2"/>
      <c r="T112" s="2"/>
      <c r="U112" s="2"/>
      <c r="V112" s="2"/>
      <c r="W112" s="2"/>
      <c r="X112" s="2"/>
      <c r="Y112" s="2"/>
      <c r="Z112" s="318"/>
      <c r="AA112" s="318"/>
      <c r="AB112" s="318"/>
      <c r="AC112" s="318"/>
      <c r="AD112" s="318"/>
      <c r="AE112" s="318"/>
      <c r="AF112" s="318"/>
      <c r="AG112" s="318"/>
      <c r="AH112" s="318"/>
      <c r="AI112" s="318"/>
      <c r="AJ112" s="2"/>
      <c r="AK112" s="75"/>
    </row>
    <row r="113" spans="1:37" ht="15" customHeight="1" x14ac:dyDescent="0.3">
      <c r="A113" s="20"/>
      <c r="B113" s="20"/>
      <c r="C113" s="139"/>
      <c r="D113" s="139"/>
      <c r="E113" s="139"/>
      <c r="F113" s="139"/>
      <c r="G113" s="139"/>
      <c r="H113" s="139"/>
      <c r="I113" s="139"/>
      <c r="J113" s="139"/>
      <c r="K113" s="139"/>
      <c r="L113" s="139"/>
      <c r="M113" s="139"/>
      <c r="N113" s="139"/>
      <c r="O113" s="191"/>
      <c r="P113" s="108"/>
      <c r="Q113" s="108"/>
      <c r="R113" s="108"/>
      <c r="S113" s="2"/>
      <c r="T113" s="2"/>
      <c r="U113" s="2"/>
      <c r="V113" s="2"/>
      <c r="W113" s="2"/>
      <c r="X113" s="2"/>
      <c r="Y113" s="2"/>
      <c r="Z113" s="318"/>
      <c r="AA113" s="318"/>
      <c r="AB113" s="318"/>
      <c r="AC113" s="318"/>
      <c r="AD113" s="318"/>
      <c r="AE113" s="318"/>
      <c r="AF113" s="318"/>
      <c r="AG113" s="318"/>
      <c r="AH113" s="318"/>
      <c r="AI113" s="318"/>
      <c r="AJ113" s="2"/>
      <c r="AK113" s="75"/>
    </row>
    <row r="114" spans="1:37" ht="15" customHeight="1" x14ac:dyDescent="0.3">
      <c r="A114" s="20"/>
      <c r="B114" s="20"/>
      <c r="C114" s="139"/>
      <c r="D114" s="139"/>
      <c r="E114" s="139"/>
      <c r="F114" s="139"/>
      <c r="G114" s="139"/>
      <c r="H114" s="139"/>
      <c r="I114" s="139"/>
      <c r="J114" s="139"/>
      <c r="K114" s="139"/>
      <c r="L114" s="139"/>
      <c r="M114" s="139"/>
      <c r="N114" s="139"/>
      <c r="O114" s="191"/>
      <c r="P114" s="108"/>
      <c r="Q114" s="108"/>
      <c r="R114" s="108"/>
      <c r="S114" s="2"/>
      <c r="T114" s="2"/>
      <c r="U114" s="2"/>
      <c r="V114" s="2"/>
      <c r="W114" s="2"/>
      <c r="X114" s="2"/>
      <c r="Y114" s="2"/>
      <c r="Z114" s="318"/>
      <c r="AA114" s="318"/>
      <c r="AB114" s="318"/>
      <c r="AC114" s="318"/>
      <c r="AD114" s="318"/>
      <c r="AE114" s="318"/>
      <c r="AF114" s="318"/>
      <c r="AG114" s="318"/>
      <c r="AH114" s="318"/>
      <c r="AI114" s="318"/>
      <c r="AJ114" s="2"/>
      <c r="AK114" s="75"/>
    </row>
    <row r="115" spans="1:37" ht="15" customHeight="1" x14ac:dyDescent="0.3">
      <c r="A115" s="20"/>
      <c r="B115" s="20"/>
      <c r="C115" s="139"/>
      <c r="D115" s="139"/>
      <c r="E115" s="139"/>
      <c r="F115" s="139"/>
      <c r="G115" s="139"/>
      <c r="H115" s="139"/>
      <c r="I115" s="139"/>
      <c r="J115" s="139"/>
      <c r="K115" s="139"/>
      <c r="L115" s="139"/>
      <c r="M115" s="139"/>
      <c r="N115" s="139"/>
      <c r="O115" s="191"/>
      <c r="P115" s="108"/>
      <c r="Q115" s="108"/>
      <c r="R115" s="108"/>
      <c r="S115" s="2"/>
      <c r="T115" s="2"/>
      <c r="U115" s="2"/>
      <c r="V115" s="2"/>
      <c r="W115" s="2"/>
      <c r="X115" s="2"/>
      <c r="Y115" s="2"/>
      <c r="Z115" s="318"/>
      <c r="AA115" s="318"/>
      <c r="AB115" s="318"/>
      <c r="AC115" s="318"/>
      <c r="AD115" s="318"/>
      <c r="AE115" s="318"/>
      <c r="AF115" s="318"/>
      <c r="AG115" s="318"/>
      <c r="AH115" s="318"/>
      <c r="AI115" s="318"/>
      <c r="AJ115" s="2"/>
      <c r="AK115" s="75"/>
    </row>
    <row r="116" spans="1:37" ht="15" customHeight="1" x14ac:dyDescent="0.3">
      <c r="A116" s="20"/>
      <c r="B116" s="20"/>
      <c r="C116" s="139"/>
      <c r="D116" s="139"/>
      <c r="E116" s="139"/>
      <c r="F116" s="139"/>
      <c r="G116" s="139"/>
      <c r="H116" s="139"/>
      <c r="I116" s="139"/>
      <c r="J116" s="139"/>
      <c r="K116" s="139"/>
      <c r="L116" s="139"/>
      <c r="M116" s="139"/>
      <c r="N116" s="139"/>
      <c r="O116" s="191"/>
      <c r="P116" s="108"/>
      <c r="Q116" s="108"/>
      <c r="R116" s="108"/>
      <c r="S116" s="2"/>
      <c r="T116" s="2"/>
      <c r="U116" s="2"/>
      <c r="V116" s="2"/>
      <c r="W116" s="2"/>
      <c r="X116" s="2"/>
      <c r="Y116" s="2"/>
      <c r="Z116" s="318"/>
      <c r="AA116" s="318"/>
      <c r="AB116" s="318"/>
      <c r="AC116" s="318"/>
      <c r="AD116" s="318"/>
      <c r="AE116" s="318"/>
      <c r="AF116" s="318"/>
      <c r="AG116" s="318"/>
      <c r="AH116" s="318"/>
      <c r="AI116" s="318"/>
      <c r="AJ116" s="2"/>
      <c r="AK116" s="75"/>
    </row>
    <row r="117" spans="1:37" ht="15" customHeight="1" x14ac:dyDescent="0.3">
      <c r="A117" s="20"/>
      <c r="B117" s="20"/>
      <c r="C117" s="139"/>
      <c r="D117" s="139"/>
      <c r="E117" s="139"/>
      <c r="F117" s="139"/>
      <c r="G117" s="139"/>
      <c r="H117" s="139"/>
      <c r="I117" s="139"/>
      <c r="J117" s="139"/>
      <c r="K117" s="139"/>
      <c r="L117" s="139"/>
      <c r="M117" s="139"/>
      <c r="N117" s="139"/>
      <c r="O117" s="191"/>
      <c r="P117" s="108"/>
      <c r="Q117" s="108"/>
      <c r="R117" s="108"/>
      <c r="S117" s="2"/>
      <c r="T117" s="2"/>
      <c r="U117" s="2"/>
      <c r="V117" s="2"/>
      <c r="W117" s="2"/>
      <c r="X117" s="2"/>
      <c r="Y117" s="2"/>
      <c r="Z117" s="318"/>
      <c r="AA117" s="318"/>
      <c r="AB117" s="318"/>
      <c r="AC117" s="318"/>
      <c r="AD117" s="318"/>
      <c r="AE117" s="318"/>
      <c r="AF117" s="318"/>
      <c r="AG117" s="318"/>
      <c r="AH117" s="318"/>
      <c r="AI117" s="318"/>
      <c r="AJ117" s="2"/>
      <c r="AK117" s="75"/>
    </row>
    <row r="118" spans="1:37" ht="15" customHeight="1" x14ac:dyDescent="0.3">
      <c r="A118" s="20"/>
      <c r="B118" s="20"/>
      <c r="C118" s="139"/>
      <c r="D118" s="139"/>
      <c r="E118" s="139"/>
      <c r="F118" s="139"/>
      <c r="G118" s="139"/>
      <c r="H118" s="139"/>
      <c r="I118" s="139"/>
      <c r="J118" s="139"/>
      <c r="K118" s="139"/>
      <c r="L118" s="139"/>
      <c r="M118" s="139"/>
      <c r="N118" s="139"/>
      <c r="O118" s="191"/>
      <c r="P118" s="108"/>
      <c r="Q118" s="108"/>
      <c r="R118" s="108"/>
      <c r="S118" s="2"/>
      <c r="T118" s="2"/>
      <c r="U118" s="2"/>
      <c r="V118" s="2"/>
      <c r="W118" s="2"/>
      <c r="X118" s="2"/>
      <c r="Y118" s="2"/>
      <c r="Z118" s="318"/>
      <c r="AA118" s="318"/>
      <c r="AB118" s="318"/>
      <c r="AC118" s="318"/>
      <c r="AD118" s="318"/>
      <c r="AE118" s="318"/>
      <c r="AF118" s="318"/>
      <c r="AG118" s="318"/>
      <c r="AH118" s="318"/>
      <c r="AI118" s="318"/>
      <c r="AJ118" s="2"/>
      <c r="AK118" s="75"/>
    </row>
    <row r="119" spans="1:37" ht="15" customHeight="1" x14ac:dyDescent="0.3">
      <c r="A119" s="20"/>
      <c r="B119" s="20"/>
      <c r="C119" s="139"/>
      <c r="D119" s="139"/>
      <c r="E119" s="139"/>
      <c r="F119" s="139"/>
      <c r="G119" s="139"/>
      <c r="H119" s="139"/>
      <c r="I119" s="139"/>
      <c r="J119" s="139"/>
      <c r="K119" s="139"/>
      <c r="L119" s="139"/>
      <c r="M119" s="139"/>
      <c r="N119" s="139"/>
      <c r="O119" s="191"/>
      <c r="P119" s="108"/>
      <c r="Q119" s="108"/>
      <c r="R119" s="108"/>
      <c r="S119" s="2"/>
      <c r="T119" s="2"/>
      <c r="U119" s="2"/>
      <c r="V119" s="2"/>
      <c r="W119" s="2"/>
      <c r="X119" s="2"/>
      <c r="Y119" s="2"/>
      <c r="Z119" s="318"/>
      <c r="AA119" s="318"/>
      <c r="AB119" s="318"/>
      <c r="AC119" s="318"/>
      <c r="AD119" s="318"/>
      <c r="AE119" s="318"/>
      <c r="AF119" s="318"/>
      <c r="AG119" s="318"/>
      <c r="AH119" s="318"/>
      <c r="AI119" s="318"/>
      <c r="AJ119" s="2"/>
      <c r="AK119" s="75"/>
    </row>
    <row r="120" spans="1:37" ht="15" customHeight="1" x14ac:dyDescent="0.3">
      <c r="A120" s="20"/>
      <c r="B120" s="20"/>
      <c r="C120" s="139"/>
      <c r="D120" s="139"/>
      <c r="E120" s="139"/>
      <c r="F120" s="139"/>
      <c r="G120" s="139"/>
      <c r="H120" s="139"/>
      <c r="I120" s="139"/>
      <c r="J120" s="139"/>
      <c r="K120" s="139"/>
      <c r="L120" s="139"/>
      <c r="M120" s="139"/>
      <c r="N120" s="139"/>
      <c r="O120" s="191"/>
      <c r="P120" s="108"/>
      <c r="Q120" s="108"/>
      <c r="R120" s="108"/>
      <c r="S120" s="2"/>
      <c r="T120" s="2"/>
      <c r="U120" s="2"/>
      <c r="V120" s="2"/>
      <c r="W120" s="2"/>
      <c r="X120" s="2"/>
      <c r="Y120" s="2"/>
      <c r="Z120" s="318"/>
      <c r="AA120" s="318"/>
      <c r="AB120" s="318"/>
      <c r="AC120" s="318"/>
      <c r="AD120" s="318"/>
      <c r="AE120" s="318"/>
      <c r="AF120" s="318"/>
      <c r="AG120" s="318"/>
      <c r="AH120" s="318"/>
      <c r="AI120" s="318"/>
      <c r="AJ120" s="2"/>
      <c r="AK120" s="75"/>
    </row>
    <row r="121" spans="1:37" ht="15" customHeight="1" x14ac:dyDescent="0.3">
      <c r="A121" s="20"/>
      <c r="B121" s="20"/>
      <c r="C121" s="139"/>
      <c r="D121" s="139"/>
      <c r="E121" s="139"/>
      <c r="F121" s="139"/>
      <c r="G121" s="139"/>
      <c r="H121" s="139"/>
      <c r="I121" s="139"/>
      <c r="J121" s="139"/>
      <c r="K121" s="139"/>
      <c r="L121" s="139"/>
      <c r="M121" s="139"/>
      <c r="N121" s="139"/>
      <c r="O121" s="191"/>
      <c r="P121" s="108"/>
      <c r="Q121" s="108"/>
      <c r="R121" s="108"/>
      <c r="S121" s="2"/>
      <c r="T121" s="2"/>
      <c r="U121" s="2"/>
      <c r="V121" s="2"/>
      <c r="W121" s="2"/>
      <c r="X121" s="2"/>
      <c r="Y121" s="2"/>
      <c r="Z121" s="318"/>
      <c r="AA121" s="318"/>
      <c r="AB121" s="318"/>
      <c r="AC121" s="318"/>
      <c r="AD121" s="318"/>
      <c r="AE121" s="318"/>
      <c r="AF121" s="318"/>
      <c r="AG121" s="318"/>
      <c r="AH121" s="318"/>
      <c r="AI121" s="318"/>
      <c r="AJ121" s="2"/>
      <c r="AK121" s="75"/>
    </row>
    <row r="122" spans="1:37" ht="15" customHeight="1" x14ac:dyDescent="0.3">
      <c r="A122" s="20"/>
      <c r="B122" s="20"/>
      <c r="C122" s="139"/>
      <c r="D122" s="139"/>
      <c r="E122" s="139"/>
      <c r="F122" s="139"/>
      <c r="G122" s="139"/>
      <c r="H122" s="139"/>
      <c r="I122" s="139"/>
      <c r="J122" s="139"/>
      <c r="K122" s="139"/>
      <c r="L122" s="139"/>
      <c r="M122" s="139"/>
      <c r="N122" s="139"/>
      <c r="O122" s="191"/>
      <c r="P122" s="108"/>
      <c r="Q122" s="108"/>
      <c r="R122" s="108"/>
      <c r="S122" s="2"/>
      <c r="T122" s="2"/>
      <c r="U122" s="2"/>
      <c r="V122" s="2"/>
      <c r="W122" s="2"/>
      <c r="X122" s="2"/>
      <c r="Y122" s="2"/>
      <c r="Z122" s="318"/>
      <c r="AA122" s="318"/>
      <c r="AB122" s="318"/>
      <c r="AC122" s="318"/>
      <c r="AD122" s="318"/>
      <c r="AE122" s="318"/>
      <c r="AF122" s="318"/>
      <c r="AG122" s="318"/>
      <c r="AH122" s="318"/>
      <c r="AI122" s="318"/>
      <c r="AJ122" s="2"/>
      <c r="AK122" s="75"/>
    </row>
    <row r="123" spans="1:37" ht="15" customHeight="1" x14ac:dyDescent="0.3">
      <c r="A123" s="20"/>
      <c r="B123" s="20"/>
      <c r="C123" s="139"/>
      <c r="D123" s="139"/>
      <c r="E123" s="139"/>
      <c r="F123" s="139"/>
      <c r="G123" s="139"/>
      <c r="H123" s="139"/>
      <c r="I123" s="139"/>
      <c r="J123" s="139"/>
      <c r="K123" s="139"/>
      <c r="L123" s="139"/>
      <c r="M123" s="139"/>
      <c r="N123" s="139"/>
      <c r="O123" s="191"/>
      <c r="P123" s="108"/>
      <c r="Q123" s="108"/>
      <c r="R123" s="108"/>
      <c r="S123" s="2"/>
      <c r="T123" s="2"/>
      <c r="U123" s="2"/>
      <c r="V123" s="2"/>
      <c r="W123" s="2"/>
      <c r="X123" s="2"/>
      <c r="Y123" s="2"/>
      <c r="Z123" s="318"/>
      <c r="AA123" s="318"/>
      <c r="AB123" s="318"/>
      <c r="AC123" s="318"/>
      <c r="AD123" s="318"/>
      <c r="AE123" s="318"/>
      <c r="AF123" s="318"/>
      <c r="AG123" s="318"/>
      <c r="AH123" s="318"/>
      <c r="AI123" s="318"/>
      <c r="AJ123" s="2"/>
      <c r="AK123" s="75"/>
    </row>
    <row r="124" spans="1:37" ht="15" customHeight="1" x14ac:dyDescent="0.3">
      <c r="A124" s="20"/>
      <c r="B124" s="20"/>
      <c r="C124" s="139"/>
      <c r="D124" s="139"/>
      <c r="E124" s="139"/>
      <c r="F124" s="139"/>
      <c r="G124" s="139"/>
      <c r="H124" s="139"/>
      <c r="I124" s="139"/>
      <c r="J124" s="139"/>
      <c r="K124" s="139"/>
      <c r="L124" s="139"/>
      <c r="M124" s="139"/>
      <c r="N124" s="139"/>
      <c r="O124" s="191"/>
      <c r="P124" s="108"/>
      <c r="Q124" s="108"/>
      <c r="R124" s="108"/>
      <c r="S124" s="2"/>
      <c r="T124" s="2"/>
      <c r="U124" s="2"/>
      <c r="V124" s="2"/>
      <c r="W124" s="2"/>
      <c r="X124" s="2"/>
      <c r="Y124" s="2"/>
      <c r="Z124" s="318"/>
      <c r="AA124" s="318"/>
      <c r="AB124" s="318"/>
      <c r="AC124" s="318"/>
      <c r="AD124" s="318"/>
      <c r="AE124" s="318"/>
      <c r="AF124" s="318"/>
      <c r="AG124" s="318"/>
      <c r="AH124" s="318"/>
      <c r="AI124" s="318"/>
      <c r="AJ124" s="2"/>
      <c r="AK124" s="75"/>
    </row>
    <row r="125" spans="1:37" ht="15" customHeight="1" x14ac:dyDescent="0.3">
      <c r="A125" s="20"/>
      <c r="B125" s="20"/>
      <c r="C125" s="139"/>
      <c r="D125" s="139"/>
      <c r="E125" s="139"/>
      <c r="F125" s="139"/>
      <c r="G125" s="139"/>
      <c r="H125" s="139"/>
      <c r="I125" s="139"/>
      <c r="J125" s="139"/>
      <c r="K125" s="139"/>
      <c r="L125" s="139"/>
      <c r="M125" s="139"/>
      <c r="N125" s="139"/>
      <c r="O125" s="191"/>
      <c r="P125" s="108"/>
      <c r="Q125" s="108"/>
      <c r="R125" s="108"/>
      <c r="S125" s="2"/>
      <c r="T125" s="2"/>
      <c r="U125" s="2"/>
      <c r="V125" s="2"/>
      <c r="W125" s="2"/>
      <c r="X125" s="2"/>
      <c r="Y125" s="2"/>
      <c r="Z125" s="318"/>
      <c r="AA125" s="318"/>
      <c r="AB125" s="318"/>
      <c r="AC125" s="318"/>
      <c r="AD125" s="318"/>
      <c r="AE125" s="318"/>
      <c r="AF125" s="318"/>
      <c r="AG125" s="318"/>
      <c r="AH125" s="318"/>
      <c r="AI125" s="318"/>
      <c r="AJ125" s="2"/>
      <c r="AK125" s="75"/>
    </row>
    <row r="126" spans="1:37" ht="15" customHeight="1" x14ac:dyDescent="0.3">
      <c r="A126" s="20"/>
      <c r="B126" s="20"/>
      <c r="C126" s="139"/>
      <c r="D126" s="139"/>
      <c r="E126" s="139"/>
      <c r="F126" s="139"/>
      <c r="G126" s="139"/>
      <c r="H126" s="139"/>
      <c r="I126" s="139"/>
      <c r="J126" s="139"/>
      <c r="K126" s="139"/>
      <c r="L126" s="139"/>
      <c r="M126" s="139"/>
      <c r="N126" s="139"/>
      <c r="O126" s="191"/>
      <c r="P126" s="108"/>
      <c r="Q126" s="108"/>
      <c r="R126" s="108"/>
      <c r="S126" s="2"/>
      <c r="T126" s="2"/>
      <c r="U126" s="2"/>
      <c r="V126" s="2"/>
      <c r="W126" s="2"/>
      <c r="X126" s="2"/>
      <c r="Y126" s="2"/>
      <c r="Z126" s="192"/>
      <c r="AA126" s="192"/>
      <c r="AB126" s="192"/>
      <c r="AC126" s="192"/>
      <c r="AD126" s="192"/>
      <c r="AE126" s="192"/>
      <c r="AF126" s="192"/>
      <c r="AG126" s="192"/>
      <c r="AH126" s="192"/>
      <c r="AI126" s="192"/>
      <c r="AJ126" s="2"/>
      <c r="AK126" s="75"/>
    </row>
    <row r="127" spans="1:37" ht="15" customHeight="1" x14ac:dyDescent="0.3">
      <c r="A127" s="20"/>
      <c r="B127" s="20"/>
      <c r="C127" s="139"/>
      <c r="D127" s="139"/>
      <c r="E127" s="139"/>
      <c r="F127" s="139"/>
      <c r="G127" s="139"/>
      <c r="H127" s="139"/>
      <c r="I127" s="139"/>
      <c r="J127" s="139"/>
      <c r="K127" s="139"/>
      <c r="L127" s="139"/>
      <c r="M127" s="139"/>
      <c r="N127" s="139"/>
      <c r="O127" s="191"/>
      <c r="P127" s="108"/>
      <c r="Q127" s="108"/>
      <c r="R127" s="108"/>
      <c r="S127" s="2"/>
      <c r="T127" s="2"/>
      <c r="U127" s="2"/>
      <c r="V127" s="2"/>
      <c r="W127" s="2"/>
      <c r="X127" s="2"/>
      <c r="Y127" s="2"/>
      <c r="Z127" s="2"/>
      <c r="AA127" s="2"/>
      <c r="AB127" s="2"/>
      <c r="AC127" s="2"/>
      <c r="AD127" s="2"/>
      <c r="AE127" s="2"/>
      <c r="AF127" s="2"/>
      <c r="AG127" s="2"/>
      <c r="AH127" s="2"/>
      <c r="AI127" s="2"/>
      <c r="AJ127" s="2"/>
      <c r="AK127" s="75"/>
    </row>
    <row r="128" spans="1:37" ht="15" customHeight="1" x14ac:dyDescent="0.3">
      <c r="A128" s="20"/>
      <c r="B128" s="20"/>
      <c r="C128" s="139"/>
      <c r="D128" s="139"/>
      <c r="E128" s="139"/>
      <c r="F128" s="139"/>
      <c r="G128" s="139"/>
      <c r="H128" s="139"/>
      <c r="I128" s="139"/>
      <c r="J128" s="139"/>
      <c r="K128" s="139"/>
      <c r="L128" s="139"/>
      <c r="M128" s="139"/>
      <c r="N128" s="139"/>
      <c r="O128" s="191"/>
      <c r="P128" s="108"/>
      <c r="Q128" s="108"/>
      <c r="R128" s="108"/>
      <c r="S128" s="2"/>
      <c r="T128" s="2"/>
      <c r="U128" s="2"/>
      <c r="V128" s="2"/>
      <c r="W128" s="2"/>
      <c r="X128" s="2"/>
      <c r="Y128" s="2"/>
      <c r="Z128" s="2"/>
      <c r="AA128" s="2"/>
      <c r="AB128" s="2"/>
      <c r="AC128" s="2"/>
      <c r="AD128" s="2"/>
      <c r="AE128" s="2"/>
      <c r="AF128" s="2"/>
      <c r="AG128" s="2"/>
      <c r="AH128" s="2"/>
      <c r="AI128" s="2"/>
      <c r="AJ128" s="2"/>
      <c r="AK128" s="75"/>
    </row>
    <row r="129" spans="1:37" ht="15" customHeight="1" x14ac:dyDescent="0.3">
      <c r="A129" s="20"/>
      <c r="B129" s="20"/>
      <c r="C129" s="139"/>
      <c r="D129" s="139"/>
      <c r="E129" s="139"/>
      <c r="F129" s="139"/>
      <c r="G129" s="139"/>
      <c r="H129" s="139"/>
      <c r="I129" s="139"/>
      <c r="J129" s="139"/>
      <c r="K129" s="139"/>
      <c r="L129" s="139"/>
      <c r="M129" s="139"/>
      <c r="N129" s="139"/>
      <c r="O129" s="191"/>
      <c r="P129" s="108"/>
      <c r="Q129" s="108"/>
      <c r="R129" s="108"/>
      <c r="S129" s="2"/>
      <c r="T129" s="2"/>
      <c r="U129" s="2"/>
      <c r="V129" s="2"/>
      <c r="W129" s="2"/>
      <c r="X129" s="2"/>
      <c r="Y129" s="2"/>
      <c r="Z129" s="2"/>
      <c r="AA129" s="2"/>
      <c r="AB129" s="2"/>
      <c r="AC129" s="2"/>
      <c r="AD129" s="2"/>
      <c r="AE129" s="2"/>
      <c r="AF129" s="2"/>
      <c r="AG129" s="2"/>
      <c r="AH129" s="2"/>
      <c r="AI129" s="2"/>
      <c r="AJ129" s="2"/>
      <c r="AK129" s="75"/>
    </row>
    <row r="130" spans="1:37" ht="15" customHeight="1" x14ac:dyDescent="0.3">
      <c r="A130" s="20"/>
      <c r="B130" s="20"/>
      <c r="C130" s="139"/>
      <c r="D130" s="139"/>
      <c r="E130" s="139"/>
      <c r="F130" s="139"/>
      <c r="G130" s="139"/>
      <c r="H130" s="139"/>
      <c r="I130" s="139"/>
      <c r="J130" s="139"/>
      <c r="K130" s="139"/>
      <c r="L130" s="139"/>
      <c r="M130" s="139"/>
      <c r="N130" s="139"/>
      <c r="O130" s="191"/>
      <c r="P130" s="108"/>
      <c r="Q130" s="108"/>
      <c r="R130" s="108"/>
      <c r="S130" s="2"/>
      <c r="T130" s="2"/>
      <c r="U130" s="2"/>
      <c r="V130" s="2"/>
      <c r="W130" s="2"/>
      <c r="X130" s="2"/>
      <c r="Y130" s="2"/>
      <c r="Z130" s="2"/>
      <c r="AA130" s="2"/>
      <c r="AB130" s="2"/>
      <c r="AC130" s="2"/>
      <c r="AD130" s="2"/>
      <c r="AE130" s="2"/>
      <c r="AF130" s="2"/>
      <c r="AG130" s="2"/>
      <c r="AH130" s="2"/>
      <c r="AI130" s="2"/>
      <c r="AJ130" s="2"/>
      <c r="AK130" s="75"/>
    </row>
    <row r="131" spans="1:37" ht="15" customHeight="1" x14ac:dyDescent="0.3">
      <c r="A131" s="20"/>
      <c r="B131" s="20"/>
      <c r="C131" s="139"/>
      <c r="D131" s="139"/>
      <c r="E131" s="139"/>
      <c r="F131" s="139"/>
      <c r="G131" s="139"/>
      <c r="H131" s="139"/>
      <c r="I131" s="139"/>
      <c r="J131" s="139"/>
      <c r="K131" s="139"/>
      <c r="L131" s="139"/>
      <c r="M131" s="139"/>
      <c r="N131" s="139"/>
      <c r="O131" s="191"/>
      <c r="P131" s="108"/>
      <c r="Q131" s="108"/>
      <c r="R131" s="108"/>
      <c r="S131" s="2"/>
      <c r="T131" s="2"/>
      <c r="U131" s="2"/>
      <c r="V131" s="2"/>
      <c r="W131" s="2"/>
      <c r="X131" s="2"/>
      <c r="Y131" s="2"/>
      <c r="Z131" s="2"/>
      <c r="AA131" s="2"/>
      <c r="AB131" s="2"/>
      <c r="AC131" s="2"/>
      <c r="AD131" s="2"/>
      <c r="AE131" s="2"/>
      <c r="AF131" s="2"/>
      <c r="AG131" s="2"/>
      <c r="AH131" s="2"/>
      <c r="AI131" s="2"/>
      <c r="AJ131" s="2"/>
      <c r="AK131" s="75"/>
    </row>
    <row r="132" spans="1:37" ht="15" customHeight="1" x14ac:dyDescent="0.3">
      <c r="A132" s="20"/>
      <c r="B132" s="20"/>
      <c r="C132" s="139"/>
      <c r="D132" s="139"/>
      <c r="E132" s="139"/>
      <c r="F132" s="139"/>
      <c r="G132" s="139"/>
      <c r="H132" s="139"/>
      <c r="I132" s="139"/>
      <c r="J132" s="139"/>
      <c r="K132" s="139"/>
      <c r="L132" s="139"/>
      <c r="M132" s="139"/>
      <c r="N132" s="139"/>
      <c r="O132" s="191"/>
      <c r="P132" s="108"/>
      <c r="Q132" s="108"/>
      <c r="R132" s="108"/>
      <c r="S132" s="2"/>
      <c r="T132" s="2"/>
      <c r="U132" s="2"/>
      <c r="V132" s="2"/>
      <c r="W132" s="2"/>
      <c r="X132" s="2"/>
      <c r="Y132" s="2"/>
      <c r="Z132" s="2"/>
      <c r="AA132" s="2"/>
      <c r="AB132" s="2"/>
      <c r="AC132" s="2"/>
      <c r="AD132" s="2"/>
      <c r="AE132" s="2"/>
      <c r="AF132" s="2"/>
      <c r="AG132" s="2"/>
      <c r="AH132" s="2"/>
      <c r="AI132" s="2"/>
      <c r="AJ132" s="2"/>
      <c r="AK132" s="75"/>
    </row>
    <row r="133" spans="1:37" ht="15" customHeight="1" x14ac:dyDescent="0.3">
      <c r="A133" s="20"/>
      <c r="B133" s="20"/>
      <c r="C133" s="139"/>
      <c r="D133" s="139"/>
      <c r="E133" s="139"/>
      <c r="F133" s="139"/>
      <c r="G133" s="139"/>
      <c r="H133" s="139"/>
      <c r="I133" s="139"/>
      <c r="J133" s="139"/>
      <c r="K133" s="139"/>
      <c r="L133" s="139"/>
      <c r="M133" s="139"/>
      <c r="N133" s="139"/>
      <c r="O133" s="191"/>
      <c r="P133" s="108"/>
      <c r="Q133" s="108"/>
      <c r="R133" s="108"/>
      <c r="S133" s="2"/>
      <c r="T133" s="2"/>
      <c r="U133" s="2"/>
      <c r="V133" s="2"/>
      <c r="W133" s="2"/>
      <c r="X133" s="2"/>
      <c r="Y133" s="2"/>
      <c r="Z133" s="2"/>
      <c r="AA133" s="2"/>
      <c r="AB133" s="2"/>
      <c r="AC133" s="2"/>
      <c r="AD133" s="2"/>
      <c r="AE133" s="2"/>
      <c r="AF133" s="2"/>
      <c r="AG133" s="2"/>
      <c r="AH133" s="2"/>
      <c r="AI133" s="2"/>
      <c r="AJ133" s="2"/>
      <c r="AK133" s="75"/>
    </row>
    <row r="134" spans="1:37" ht="15" customHeight="1" x14ac:dyDescent="0.3">
      <c r="A134" s="20"/>
      <c r="B134" s="20"/>
      <c r="C134" s="20"/>
      <c r="D134" s="9"/>
      <c r="E134" s="9"/>
      <c r="F134" s="9"/>
      <c r="G134" s="9"/>
      <c r="H134" s="9"/>
      <c r="I134" s="9"/>
      <c r="J134" s="9"/>
      <c r="K134" s="9"/>
      <c r="L134" s="9"/>
      <c r="M134" s="9"/>
      <c r="N134" s="9"/>
      <c r="O134" s="193"/>
      <c r="P134" s="2"/>
      <c r="Q134" s="2"/>
      <c r="R134" s="2"/>
      <c r="S134" s="2"/>
      <c r="T134" s="2"/>
      <c r="U134" s="2"/>
      <c r="V134" s="2"/>
      <c r="W134" s="2"/>
      <c r="X134" s="2"/>
      <c r="Y134" s="2"/>
      <c r="Z134" s="2"/>
      <c r="AA134" s="2"/>
      <c r="AB134" s="2"/>
      <c r="AC134" s="2"/>
      <c r="AD134" s="2"/>
      <c r="AE134" s="2"/>
      <c r="AF134" s="2"/>
      <c r="AG134" s="2"/>
      <c r="AH134" s="2"/>
      <c r="AI134" s="2"/>
      <c r="AJ134" s="2"/>
      <c r="AK134" s="75"/>
    </row>
    <row r="135" spans="1:37" ht="15" customHeight="1" x14ac:dyDescent="0.3">
      <c r="A135" s="20"/>
      <c r="B135" s="20"/>
      <c r="C135" s="20"/>
      <c r="D135" s="9"/>
      <c r="E135" s="9"/>
      <c r="F135" s="9"/>
      <c r="G135" s="9"/>
      <c r="H135" s="9"/>
      <c r="I135" s="9"/>
      <c r="J135" s="9"/>
      <c r="K135" s="9"/>
      <c r="L135" s="9"/>
      <c r="M135" s="9"/>
      <c r="N135" s="9"/>
      <c r="O135" s="193"/>
      <c r="P135" s="2"/>
      <c r="Q135" s="2"/>
      <c r="R135" s="2"/>
      <c r="S135" s="2"/>
      <c r="T135" s="2"/>
      <c r="U135" s="2"/>
      <c r="V135" s="2"/>
      <c r="W135" s="2"/>
      <c r="X135" s="2"/>
      <c r="Y135" s="2"/>
      <c r="Z135" s="2"/>
      <c r="AA135" s="2"/>
      <c r="AB135" s="2"/>
      <c r="AC135" s="2"/>
      <c r="AD135" s="2"/>
      <c r="AE135" s="2"/>
      <c r="AF135" s="2"/>
      <c r="AG135" s="2"/>
      <c r="AH135" s="2"/>
      <c r="AI135" s="2"/>
      <c r="AJ135" s="2"/>
      <c r="AK135" s="75"/>
    </row>
    <row r="136" spans="1:37" ht="15" customHeight="1" x14ac:dyDescent="0.3">
      <c r="A136" s="20"/>
      <c r="B136" s="20"/>
      <c r="C136" s="20"/>
      <c r="D136" s="9"/>
      <c r="E136" s="9"/>
      <c r="F136" s="9"/>
      <c r="G136" s="9"/>
      <c r="H136" s="9"/>
      <c r="I136" s="9"/>
      <c r="J136" s="9"/>
      <c r="K136" s="9"/>
      <c r="L136" s="9"/>
      <c r="M136" s="9"/>
      <c r="N136" s="9"/>
      <c r="O136" s="193"/>
      <c r="P136" s="2"/>
      <c r="Q136" s="2"/>
      <c r="R136" s="2"/>
      <c r="S136" s="2"/>
      <c r="T136" s="2"/>
      <c r="U136" s="2"/>
      <c r="V136" s="2"/>
      <c r="W136" s="2"/>
      <c r="X136" s="2"/>
      <c r="Y136" s="2"/>
      <c r="Z136" s="2"/>
      <c r="AA136" s="2"/>
      <c r="AB136" s="2"/>
      <c r="AC136" s="2"/>
      <c r="AD136" s="2"/>
      <c r="AE136" s="2"/>
      <c r="AF136" s="2"/>
      <c r="AG136" s="2"/>
      <c r="AH136" s="2"/>
      <c r="AI136" s="2"/>
      <c r="AJ136" s="2"/>
      <c r="AK136" s="75"/>
    </row>
    <row r="137" spans="1:37" ht="15" customHeight="1" x14ac:dyDescent="0.3">
      <c r="A137" s="20"/>
      <c r="B137" s="20"/>
      <c r="C137" s="20"/>
      <c r="D137" s="9"/>
      <c r="E137" s="9"/>
      <c r="F137" s="9"/>
      <c r="G137" s="9"/>
      <c r="H137" s="9"/>
      <c r="I137" s="9"/>
      <c r="J137" s="9"/>
      <c r="K137" s="9"/>
      <c r="L137" s="9"/>
      <c r="M137" s="9"/>
      <c r="N137" s="9"/>
      <c r="O137" s="193"/>
      <c r="P137" s="2"/>
      <c r="Q137" s="2"/>
      <c r="R137" s="2"/>
      <c r="S137" s="2"/>
      <c r="T137" s="2"/>
      <c r="U137" s="2"/>
      <c r="V137" s="2"/>
      <c r="W137" s="2"/>
      <c r="X137" s="2"/>
      <c r="Y137" s="2"/>
      <c r="Z137" s="2"/>
      <c r="AA137" s="2"/>
      <c r="AB137" s="2"/>
      <c r="AC137" s="2"/>
      <c r="AD137" s="2"/>
      <c r="AE137" s="2"/>
      <c r="AF137" s="2"/>
      <c r="AG137" s="2"/>
      <c r="AH137" s="2"/>
      <c r="AI137" s="2"/>
      <c r="AJ137" s="2"/>
      <c r="AK137" s="75"/>
    </row>
    <row r="138" spans="1:37" ht="15" customHeight="1" x14ac:dyDescent="0.3">
      <c r="A138" s="20"/>
      <c r="B138" s="20"/>
      <c r="C138" s="20"/>
      <c r="D138" s="9"/>
      <c r="E138" s="9"/>
      <c r="F138" s="9"/>
      <c r="G138" s="9"/>
      <c r="H138" s="9"/>
      <c r="I138" s="9"/>
      <c r="J138" s="9"/>
      <c r="K138" s="9"/>
      <c r="L138" s="9"/>
      <c r="M138" s="9"/>
      <c r="N138" s="9"/>
      <c r="O138" s="193"/>
      <c r="P138" s="2"/>
      <c r="Q138" s="2"/>
      <c r="R138" s="2"/>
      <c r="S138" s="2"/>
      <c r="T138" s="2"/>
      <c r="U138" s="2"/>
      <c r="V138" s="2"/>
      <c r="W138" s="2"/>
      <c r="X138" s="2"/>
      <c r="Y138" s="2"/>
      <c r="Z138" s="2"/>
      <c r="AA138" s="2"/>
      <c r="AB138" s="2"/>
      <c r="AC138" s="2"/>
      <c r="AD138" s="2"/>
      <c r="AE138" s="2"/>
      <c r="AF138" s="2"/>
      <c r="AG138" s="2"/>
      <c r="AH138" s="2"/>
      <c r="AI138" s="2"/>
      <c r="AJ138" s="2"/>
      <c r="AK138" s="75"/>
    </row>
    <row r="139" spans="1:37" x14ac:dyDescent="0.3">
      <c r="A139" s="20"/>
      <c r="B139" s="20"/>
      <c r="C139" s="20"/>
      <c r="D139" s="9"/>
      <c r="E139" s="9"/>
      <c r="F139" s="9"/>
      <c r="G139" s="9"/>
      <c r="H139" s="9"/>
      <c r="I139" s="9"/>
      <c r="J139" s="9"/>
      <c r="K139" s="9"/>
      <c r="L139" s="9"/>
      <c r="M139" s="9"/>
      <c r="N139" s="9"/>
      <c r="O139" s="193"/>
      <c r="P139" s="2"/>
      <c r="Q139" s="2"/>
      <c r="R139" s="2"/>
      <c r="S139" s="2"/>
      <c r="T139" s="2"/>
      <c r="U139" s="2"/>
      <c r="V139" s="2"/>
      <c r="W139" s="2"/>
      <c r="X139" s="2"/>
      <c r="Y139" s="2"/>
      <c r="Z139" s="2"/>
      <c r="AA139" s="2"/>
      <c r="AB139" s="2"/>
      <c r="AC139" s="2"/>
      <c r="AD139" s="2"/>
      <c r="AE139" s="2"/>
      <c r="AF139" s="2"/>
      <c r="AG139" s="2"/>
      <c r="AH139" s="2"/>
      <c r="AI139" s="2"/>
      <c r="AJ139" s="2"/>
      <c r="AK139" s="75"/>
    </row>
    <row r="140" spans="1:37" x14ac:dyDescent="0.3">
      <c r="A140" s="20"/>
      <c r="B140" s="20"/>
      <c r="C140" s="20"/>
      <c r="D140" s="20"/>
      <c r="E140" s="20"/>
      <c r="F140" s="20"/>
      <c r="G140" s="20"/>
      <c r="H140" s="20"/>
      <c r="I140" s="20"/>
      <c r="J140" s="20"/>
      <c r="K140" s="20"/>
      <c r="L140" s="20"/>
      <c r="M140" s="20"/>
      <c r="N140" s="20"/>
      <c r="O140" s="75"/>
      <c r="P140" s="2"/>
      <c r="Q140" s="2"/>
      <c r="R140" s="2"/>
      <c r="S140" s="2"/>
      <c r="T140" s="2"/>
      <c r="U140" s="2"/>
      <c r="V140" s="2"/>
      <c r="W140" s="2"/>
      <c r="X140" s="2"/>
      <c r="Y140" s="2"/>
      <c r="Z140" s="2"/>
      <c r="AA140" s="2"/>
      <c r="AB140" s="2"/>
      <c r="AC140" s="2"/>
      <c r="AD140" s="2"/>
      <c r="AE140" s="2"/>
      <c r="AF140" s="2"/>
      <c r="AG140" s="2"/>
      <c r="AH140" s="2"/>
      <c r="AI140" s="2"/>
      <c r="AJ140" s="2"/>
      <c r="AK140" s="75"/>
    </row>
    <row r="141" spans="1:37" x14ac:dyDescent="0.3">
      <c r="A141" s="20"/>
      <c r="B141" s="20"/>
      <c r="C141" s="20"/>
      <c r="D141" s="20"/>
      <c r="E141" s="20"/>
      <c r="F141" s="20"/>
      <c r="G141" s="20"/>
      <c r="H141" s="20"/>
      <c r="I141" s="20"/>
      <c r="J141" s="20"/>
      <c r="K141" s="20"/>
      <c r="L141" s="20"/>
      <c r="M141" s="20"/>
      <c r="N141" s="20"/>
      <c r="O141" s="75"/>
      <c r="P141" s="2"/>
      <c r="Q141" s="2"/>
      <c r="R141" s="2"/>
      <c r="S141" s="2"/>
      <c r="T141" s="2"/>
      <c r="U141" s="2"/>
      <c r="V141" s="2"/>
      <c r="W141" s="2"/>
      <c r="X141" s="2"/>
      <c r="Y141" s="2"/>
      <c r="Z141" s="2"/>
      <c r="AA141" s="2"/>
      <c r="AB141" s="2"/>
      <c r="AC141" s="2"/>
      <c r="AD141" s="2"/>
      <c r="AE141" s="2"/>
      <c r="AF141" s="2"/>
      <c r="AG141" s="2"/>
      <c r="AH141" s="2"/>
      <c r="AI141" s="2"/>
      <c r="AJ141" s="2"/>
      <c r="AK141" s="75"/>
    </row>
    <row r="142" spans="1:37" x14ac:dyDescent="0.3">
      <c r="A142" s="20"/>
      <c r="B142" s="20"/>
      <c r="C142" s="20"/>
      <c r="D142" s="20"/>
      <c r="E142" s="20"/>
      <c r="F142" s="20"/>
      <c r="G142" s="20"/>
      <c r="H142" s="20"/>
      <c r="I142" s="20"/>
      <c r="J142" s="20"/>
      <c r="K142" s="20"/>
      <c r="L142" s="20"/>
      <c r="M142" s="20"/>
      <c r="N142" s="20"/>
      <c r="O142" s="75"/>
      <c r="P142" s="2"/>
      <c r="Q142" s="2"/>
      <c r="R142" s="2"/>
      <c r="S142" s="2"/>
      <c r="T142" s="2"/>
      <c r="U142" s="2"/>
      <c r="V142" s="2"/>
      <c r="W142" s="2"/>
      <c r="X142" s="2"/>
      <c r="Y142" s="2"/>
      <c r="Z142" s="2"/>
      <c r="AA142" s="2"/>
      <c r="AB142" s="2"/>
      <c r="AC142" s="2"/>
      <c r="AD142" s="2"/>
      <c r="AE142" s="2"/>
      <c r="AF142" s="2"/>
      <c r="AG142" s="2"/>
      <c r="AH142" s="2"/>
      <c r="AI142" s="2"/>
      <c r="AJ142" s="2"/>
      <c r="AK142" s="75"/>
    </row>
    <row r="143" spans="1:37" x14ac:dyDescent="0.3">
      <c r="A143" s="20"/>
      <c r="B143" s="20"/>
      <c r="C143" s="20"/>
      <c r="D143" s="20"/>
      <c r="E143" s="20"/>
      <c r="F143" s="20"/>
      <c r="G143" s="20"/>
      <c r="H143" s="20"/>
      <c r="I143" s="20"/>
      <c r="J143" s="20"/>
      <c r="K143" s="20"/>
      <c r="L143" s="20"/>
      <c r="M143" s="20"/>
      <c r="N143" s="20"/>
      <c r="O143" s="75"/>
      <c r="P143" s="2"/>
      <c r="Q143" s="2"/>
      <c r="R143" s="2"/>
      <c r="S143" s="2"/>
      <c r="T143" s="2"/>
      <c r="U143" s="2"/>
      <c r="V143" s="2"/>
      <c r="W143" s="2"/>
      <c r="X143" s="2"/>
      <c r="Y143" s="2"/>
      <c r="Z143" s="2"/>
      <c r="AA143" s="2"/>
      <c r="AB143" s="2"/>
      <c r="AC143" s="2"/>
      <c r="AD143" s="2"/>
      <c r="AE143" s="2"/>
      <c r="AF143" s="2"/>
      <c r="AG143" s="2"/>
      <c r="AH143" s="2"/>
      <c r="AI143" s="2"/>
      <c r="AJ143" s="2"/>
      <c r="AK143" s="75"/>
    </row>
    <row r="144" spans="1:37" x14ac:dyDescent="0.3">
      <c r="A144" s="20"/>
      <c r="B144" s="20"/>
      <c r="C144" s="20"/>
      <c r="D144" s="20"/>
      <c r="E144" s="20"/>
      <c r="F144" s="20"/>
      <c r="G144" s="20"/>
      <c r="H144" s="20"/>
      <c r="I144" s="20"/>
      <c r="J144" s="20"/>
      <c r="K144" s="20"/>
      <c r="L144" s="20"/>
      <c r="M144" s="20"/>
      <c r="N144" s="20"/>
      <c r="O144" s="75"/>
      <c r="P144" s="2"/>
      <c r="Q144" s="2"/>
      <c r="R144" s="2"/>
      <c r="S144" s="2"/>
      <c r="T144" s="2"/>
      <c r="U144" s="2"/>
      <c r="V144" s="2"/>
      <c r="W144" s="2"/>
      <c r="X144" s="2"/>
      <c r="Y144" s="2"/>
      <c r="Z144" s="2"/>
      <c r="AA144" s="2"/>
      <c r="AB144" s="2"/>
      <c r="AC144" s="2"/>
      <c r="AD144" s="2"/>
      <c r="AE144" s="2"/>
      <c r="AF144" s="2"/>
      <c r="AG144" s="2"/>
      <c r="AH144" s="2"/>
      <c r="AI144" s="2"/>
      <c r="AJ144" s="2"/>
      <c r="AK144" s="75"/>
    </row>
    <row r="145" spans="1:37" x14ac:dyDescent="0.3">
      <c r="A145" s="20"/>
      <c r="B145" s="20"/>
      <c r="C145" s="20"/>
      <c r="D145" s="20"/>
      <c r="E145" s="20"/>
      <c r="F145" s="20"/>
      <c r="G145" s="20"/>
      <c r="H145" s="20"/>
      <c r="I145" s="20"/>
      <c r="J145" s="20"/>
      <c r="K145" s="20"/>
      <c r="L145" s="20"/>
      <c r="M145" s="20"/>
      <c r="N145" s="20"/>
      <c r="O145" s="75"/>
      <c r="P145" s="2"/>
      <c r="Q145" s="2"/>
      <c r="R145" s="2"/>
      <c r="S145" s="2"/>
      <c r="T145" s="2"/>
      <c r="U145" s="2"/>
      <c r="V145" s="2"/>
      <c r="W145" s="2"/>
      <c r="X145" s="2"/>
      <c r="Y145" s="2"/>
      <c r="Z145" s="2"/>
      <c r="AA145" s="2"/>
      <c r="AB145" s="2"/>
      <c r="AC145" s="2"/>
      <c r="AD145" s="2"/>
      <c r="AE145" s="2"/>
      <c r="AF145" s="2"/>
      <c r="AG145" s="2"/>
      <c r="AH145" s="2"/>
      <c r="AI145" s="2"/>
      <c r="AJ145" s="2"/>
      <c r="AK145" s="75"/>
    </row>
    <row r="146" spans="1:37" x14ac:dyDescent="0.3">
      <c r="A146" s="20"/>
      <c r="B146" s="20"/>
      <c r="C146" s="20"/>
      <c r="D146" s="20"/>
      <c r="E146" s="20"/>
      <c r="F146" s="20"/>
      <c r="G146" s="20"/>
      <c r="H146" s="20"/>
      <c r="I146" s="20"/>
      <c r="J146" s="20"/>
      <c r="K146" s="20"/>
      <c r="L146" s="20"/>
      <c r="M146" s="20"/>
      <c r="N146" s="20"/>
      <c r="O146" s="75"/>
      <c r="P146" s="2"/>
      <c r="Q146" s="2"/>
      <c r="R146" s="2"/>
      <c r="S146" s="2"/>
      <c r="T146" s="2"/>
      <c r="U146" s="2"/>
      <c r="V146" s="2"/>
      <c r="W146" s="2"/>
      <c r="X146" s="2"/>
      <c r="Y146" s="2"/>
      <c r="Z146" s="2"/>
      <c r="AA146" s="2"/>
      <c r="AB146" s="2"/>
      <c r="AC146" s="2"/>
      <c r="AD146" s="2"/>
      <c r="AE146" s="2"/>
      <c r="AF146" s="2"/>
      <c r="AG146" s="2"/>
      <c r="AH146" s="2"/>
      <c r="AI146" s="2"/>
      <c r="AJ146" s="2"/>
      <c r="AK146" s="75"/>
    </row>
    <row r="147" spans="1:37" x14ac:dyDescent="0.3">
      <c r="A147" s="20"/>
      <c r="B147" s="20"/>
      <c r="C147" s="20"/>
      <c r="D147" s="20"/>
      <c r="E147" s="20"/>
      <c r="F147" s="20"/>
      <c r="G147" s="20"/>
      <c r="H147" s="20"/>
      <c r="I147" s="20"/>
      <c r="J147" s="20"/>
      <c r="K147" s="20"/>
      <c r="L147" s="20"/>
      <c r="M147" s="20"/>
      <c r="N147" s="20"/>
      <c r="O147" s="20"/>
      <c r="P147" s="2"/>
      <c r="Q147" s="2"/>
      <c r="R147" s="2"/>
      <c r="S147" s="2"/>
      <c r="T147" s="2"/>
      <c r="U147" s="2"/>
      <c r="V147" s="2"/>
      <c r="W147" s="2"/>
      <c r="X147" s="2"/>
      <c r="Y147" s="2"/>
      <c r="Z147" s="2"/>
      <c r="AA147" s="2"/>
      <c r="AB147" s="2"/>
      <c r="AC147" s="2"/>
      <c r="AD147" s="2"/>
      <c r="AE147" s="2"/>
      <c r="AF147" s="2"/>
      <c r="AG147" s="2"/>
      <c r="AH147" s="2"/>
      <c r="AI147" s="2"/>
      <c r="AJ147" s="2"/>
      <c r="AK147" s="2"/>
    </row>
    <row r="148" spans="1:37" x14ac:dyDescent="0.3">
      <c r="A148" s="20"/>
      <c r="B148" s="20"/>
      <c r="C148" s="20"/>
      <c r="D148" s="20"/>
      <c r="E148" s="20"/>
      <c r="F148" s="20"/>
      <c r="G148" s="20"/>
      <c r="H148" s="20"/>
      <c r="I148" s="20"/>
      <c r="J148" s="20"/>
      <c r="K148" s="20"/>
      <c r="L148" s="20"/>
      <c r="M148" s="20"/>
      <c r="N148" s="20"/>
      <c r="O148" s="20"/>
      <c r="P148" s="2"/>
      <c r="Q148" s="2"/>
      <c r="R148" s="2"/>
      <c r="S148" s="2"/>
      <c r="T148" s="2"/>
      <c r="U148" s="2"/>
      <c r="V148" s="2"/>
      <c r="W148" s="2"/>
      <c r="X148" s="2"/>
      <c r="Y148" s="2"/>
      <c r="Z148" s="2"/>
      <c r="AA148" s="2"/>
      <c r="AB148" s="2"/>
      <c r="AC148" s="2"/>
      <c r="AD148" s="2"/>
      <c r="AE148" s="2"/>
      <c r="AF148" s="2"/>
      <c r="AG148" s="2"/>
      <c r="AH148" s="2"/>
      <c r="AI148" s="2"/>
      <c r="AJ148" s="2"/>
      <c r="AK148" s="2"/>
    </row>
    <row r="149" spans="1:37" x14ac:dyDescent="0.3">
      <c r="A149" s="20"/>
      <c r="B149" s="20"/>
      <c r="C149" s="20"/>
      <c r="D149" s="20"/>
      <c r="E149" s="20"/>
      <c r="F149" s="20"/>
      <c r="G149" s="20"/>
      <c r="H149" s="20"/>
      <c r="I149" s="20"/>
      <c r="J149" s="20"/>
      <c r="K149" s="20"/>
      <c r="L149" s="20"/>
      <c r="M149" s="20"/>
      <c r="N149" s="20"/>
      <c r="O149" s="20"/>
      <c r="P149" s="20"/>
      <c r="Q149" s="20"/>
      <c r="R149" s="20"/>
      <c r="S149" s="20"/>
      <c r="T149" s="20"/>
      <c r="U149" s="20"/>
      <c r="V149" s="20"/>
      <c r="W149" s="20"/>
      <c r="X149" s="20"/>
      <c r="Y149" s="20"/>
      <c r="Z149" s="20"/>
      <c r="AA149" s="20"/>
      <c r="AB149" s="20"/>
      <c r="AC149" s="20"/>
      <c r="AD149" s="20"/>
      <c r="AE149" s="20"/>
      <c r="AF149" s="20"/>
      <c r="AG149" s="20"/>
      <c r="AH149" s="20"/>
      <c r="AI149" s="20"/>
      <c r="AJ149" s="20"/>
      <c r="AK149" s="20"/>
    </row>
    <row r="150" spans="1:37" x14ac:dyDescent="0.3">
      <c r="A150" s="20"/>
      <c r="B150" s="20"/>
      <c r="C150" s="20"/>
      <c r="D150" s="20"/>
      <c r="E150" s="20"/>
      <c r="F150" s="20"/>
      <c r="G150" s="20"/>
      <c r="H150" s="20"/>
      <c r="I150" s="20"/>
      <c r="J150" s="20"/>
      <c r="K150" s="20"/>
      <c r="L150" s="20"/>
      <c r="M150" s="20"/>
      <c r="N150" s="20"/>
      <c r="O150" s="20"/>
      <c r="P150" s="20"/>
      <c r="Q150" s="20"/>
      <c r="R150" s="20"/>
      <c r="S150" s="20"/>
      <c r="T150" s="20"/>
      <c r="U150" s="20"/>
      <c r="V150" s="20"/>
      <c r="W150" s="20"/>
      <c r="X150" s="20"/>
      <c r="Y150" s="20"/>
      <c r="Z150" s="20"/>
      <c r="AA150" s="20"/>
      <c r="AB150" s="20"/>
      <c r="AC150" s="20"/>
      <c r="AD150" s="20"/>
      <c r="AE150" s="20"/>
      <c r="AF150" s="20"/>
      <c r="AG150" s="20"/>
      <c r="AH150" s="20"/>
      <c r="AI150" s="20"/>
      <c r="AJ150" s="20"/>
      <c r="AK150" s="20"/>
    </row>
    <row r="151" spans="1:37" x14ac:dyDescent="0.3">
      <c r="A151" s="20"/>
      <c r="B151" s="20"/>
      <c r="C151" s="20"/>
      <c r="D151" s="20"/>
      <c r="E151" s="20"/>
      <c r="F151" s="20"/>
      <c r="G151" s="20"/>
      <c r="H151" s="20"/>
      <c r="I151" s="20"/>
      <c r="J151" s="20"/>
      <c r="K151" s="20"/>
      <c r="L151" s="20"/>
      <c r="M151" s="20"/>
      <c r="N151" s="20"/>
      <c r="O151" s="20"/>
      <c r="P151" s="20"/>
      <c r="Q151" s="20"/>
      <c r="R151" s="20"/>
      <c r="S151" s="20"/>
      <c r="T151" s="20"/>
      <c r="U151" s="20"/>
      <c r="V151" s="20"/>
      <c r="W151" s="20"/>
      <c r="X151" s="20"/>
      <c r="Y151" s="20"/>
      <c r="Z151" s="20"/>
      <c r="AA151" s="20"/>
      <c r="AB151" s="20"/>
      <c r="AC151" s="20"/>
      <c r="AD151" s="20"/>
      <c r="AE151" s="20"/>
      <c r="AF151" s="20"/>
      <c r="AG151" s="20"/>
      <c r="AH151" s="20"/>
      <c r="AI151" s="20"/>
      <c r="AJ151" s="20"/>
      <c r="AK151" s="20"/>
    </row>
    <row r="152" spans="1:37" x14ac:dyDescent="0.3">
      <c r="A152" s="20"/>
      <c r="B152" s="20"/>
      <c r="C152" s="20"/>
      <c r="D152" s="20"/>
      <c r="E152" s="20"/>
      <c r="F152" s="20"/>
      <c r="G152" s="20"/>
      <c r="H152" s="20"/>
      <c r="I152" s="20"/>
      <c r="J152" s="20"/>
      <c r="K152" s="20"/>
      <c r="L152" s="20"/>
      <c r="M152" s="20"/>
      <c r="N152" s="20"/>
      <c r="O152" s="20"/>
      <c r="P152" s="20"/>
      <c r="Q152" s="20"/>
      <c r="R152" s="20"/>
      <c r="S152" s="20"/>
      <c r="T152" s="20"/>
      <c r="U152" s="20"/>
      <c r="V152" s="20"/>
      <c r="W152" s="20"/>
      <c r="X152" s="20"/>
      <c r="Y152" s="20"/>
      <c r="Z152" s="20"/>
      <c r="AA152" s="20"/>
      <c r="AB152" s="20"/>
      <c r="AC152" s="20"/>
      <c r="AD152" s="20"/>
      <c r="AE152" s="20"/>
      <c r="AF152" s="20"/>
      <c r="AG152" s="20"/>
      <c r="AH152" s="20"/>
      <c r="AI152" s="20"/>
      <c r="AJ152" s="20"/>
      <c r="AK152" s="20"/>
    </row>
    <row r="153" spans="1:37" x14ac:dyDescent="0.3">
      <c r="A153" s="20"/>
      <c r="B153" s="20"/>
      <c r="C153" s="20"/>
      <c r="D153" s="20"/>
      <c r="E153" s="20"/>
      <c r="F153" s="20"/>
      <c r="G153" s="20"/>
      <c r="H153" s="20"/>
      <c r="I153" s="20"/>
      <c r="J153" s="20"/>
      <c r="K153" s="20"/>
      <c r="L153" s="20"/>
      <c r="M153" s="20"/>
      <c r="N153" s="20"/>
      <c r="O153" s="20"/>
      <c r="P153" s="20"/>
      <c r="Q153" s="20"/>
      <c r="R153" s="20"/>
      <c r="S153" s="20"/>
      <c r="T153" s="20"/>
      <c r="U153" s="20"/>
      <c r="V153" s="20"/>
      <c r="W153" s="20"/>
      <c r="X153" s="20"/>
      <c r="Y153" s="20"/>
      <c r="Z153" s="20"/>
      <c r="AA153" s="20"/>
      <c r="AB153" s="20"/>
      <c r="AC153" s="20"/>
      <c r="AD153" s="20"/>
      <c r="AE153" s="20"/>
      <c r="AF153" s="20"/>
      <c r="AG153" s="20"/>
      <c r="AH153" s="20"/>
      <c r="AI153" s="20"/>
      <c r="AJ153" s="20"/>
      <c r="AK153" s="20"/>
    </row>
    <row r="154" spans="1:37" x14ac:dyDescent="0.3">
      <c r="A154" s="20"/>
      <c r="B154" s="20"/>
      <c r="C154" s="20"/>
      <c r="D154" s="20"/>
      <c r="E154" s="20"/>
      <c r="F154" s="20"/>
      <c r="G154" s="20"/>
      <c r="H154" s="20"/>
      <c r="I154" s="20"/>
      <c r="J154" s="20"/>
      <c r="K154" s="20"/>
      <c r="L154" s="20"/>
      <c r="M154" s="20"/>
      <c r="N154" s="20"/>
      <c r="O154" s="20"/>
      <c r="P154" s="20"/>
      <c r="Q154" s="20"/>
      <c r="R154" s="20"/>
      <c r="S154" s="20"/>
      <c r="T154" s="20"/>
      <c r="U154" s="20"/>
      <c r="V154" s="20"/>
      <c r="W154" s="20"/>
      <c r="X154" s="20"/>
      <c r="Y154" s="20"/>
      <c r="Z154" s="20"/>
      <c r="AA154" s="20"/>
      <c r="AB154" s="20"/>
      <c r="AC154" s="20"/>
      <c r="AD154" s="20"/>
      <c r="AE154" s="20"/>
      <c r="AF154" s="20"/>
      <c r="AG154" s="20"/>
      <c r="AH154" s="20"/>
      <c r="AI154" s="20"/>
      <c r="AJ154" s="20"/>
      <c r="AK154" s="20"/>
    </row>
    <row r="155" spans="1:37" x14ac:dyDescent="0.3">
      <c r="A155" s="20"/>
      <c r="B155" s="20"/>
      <c r="C155" s="20"/>
      <c r="D155" s="20"/>
      <c r="E155" s="20"/>
      <c r="F155" s="20"/>
      <c r="G155" s="20"/>
      <c r="H155" s="20"/>
      <c r="I155" s="20"/>
      <c r="J155" s="20"/>
      <c r="K155" s="20"/>
      <c r="L155" s="20"/>
      <c r="M155" s="20"/>
      <c r="N155" s="20"/>
      <c r="O155" s="20"/>
      <c r="P155" s="20"/>
      <c r="Q155" s="20"/>
      <c r="R155" s="20"/>
      <c r="S155" s="20"/>
      <c r="T155" s="20"/>
      <c r="U155" s="20"/>
      <c r="V155" s="20"/>
      <c r="W155" s="20"/>
      <c r="X155" s="20"/>
      <c r="Y155" s="20"/>
      <c r="Z155" s="20"/>
      <c r="AA155" s="20"/>
      <c r="AB155" s="20"/>
      <c r="AC155" s="20"/>
      <c r="AD155" s="20"/>
      <c r="AE155" s="20"/>
      <c r="AF155" s="20"/>
      <c r="AG155" s="20"/>
      <c r="AH155" s="20"/>
      <c r="AI155" s="20"/>
      <c r="AJ155" s="20"/>
      <c r="AK155" s="20"/>
    </row>
    <row r="156" spans="1:37" x14ac:dyDescent="0.3">
      <c r="A156" s="20"/>
      <c r="B156" s="20"/>
      <c r="C156" s="20"/>
      <c r="D156" s="20"/>
      <c r="E156" s="20"/>
      <c r="F156" s="20"/>
      <c r="G156" s="20"/>
      <c r="H156" s="20"/>
      <c r="I156" s="20"/>
      <c r="J156" s="20"/>
      <c r="K156" s="20"/>
      <c r="L156" s="20"/>
      <c r="M156" s="20"/>
      <c r="N156" s="20"/>
      <c r="O156" s="20"/>
      <c r="P156" s="20"/>
      <c r="Q156" s="20"/>
      <c r="R156" s="20"/>
      <c r="S156" s="20"/>
      <c r="T156" s="20"/>
      <c r="U156" s="20"/>
      <c r="V156" s="20"/>
      <c r="W156" s="20"/>
      <c r="X156" s="20"/>
      <c r="Y156" s="20"/>
      <c r="Z156" s="20"/>
      <c r="AA156" s="20"/>
      <c r="AB156" s="20"/>
      <c r="AC156" s="20"/>
      <c r="AD156" s="20"/>
      <c r="AE156" s="20"/>
      <c r="AF156" s="20"/>
      <c r="AG156" s="20"/>
      <c r="AH156" s="20"/>
      <c r="AI156" s="20"/>
      <c r="AJ156" s="20"/>
      <c r="AK156" s="20"/>
    </row>
    <row r="157" spans="1:37" x14ac:dyDescent="0.3">
      <c r="A157" s="20"/>
      <c r="B157" s="20"/>
      <c r="C157" s="20"/>
      <c r="D157" s="20"/>
      <c r="E157" s="20"/>
      <c r="F157" s="20"/>
      <c r="G157" s="20"/>
      <c r="H157" s="20"/>
      <c r="I157" s="20"/>
      <c r="J157" s="20"/>
      <c r="K157" s="20"/>
      <c r="L157" s="20"/>
      <c r="M157" s="20"/>
      <c r="N157" s="20"/>
      <c r="O157" s="20"/>
      <c r="P157" s="20"/>
      <c r="Q157" s="20"/>
      <c r="R157" s="20"/>
      <c r="S157" s="20"/>
      <c r="T157" s="20"/>
      <c r="U157" s="20"/>
      <c r="V157" s="20"/>
      <c r="W157" s="20"/>
      <c r="X157" s="20"/>
      <c r="Y157" s="20"/>
      <c r="Z157" s="20"/>
      <c r="AA157" s="20"/>
      <c r="AB157" s="20"/>
      <c r="AC157" s="20"/>
      <c r="AD157" s="20"/>
      <c r="AE157" s="20"/>
      <c r="AF157" s="20"/>
      <c r="AG157" s="20"/>
      <c r="AH157" s="20"/>
      <c r="AI157" s="20"/>
      <c r="AJ157" s="20"/>
      <c r="AK157" s="20"/>
    </row>
    <row r="158" spans="1:37" x14ac:dyDescent="0.3">
      <c r="A158" s="20"/>
      <c r="B158" s="20"/>
      <c r="C158" s="20"/>
      <c r="D158" s="20"/>
      <c r="E158" s="20"/>
      <c r="F158" s="20"/>
      <c r="G158" s="20"/>
      <c r="H158" s="20"/>
      <c r="I158" s="20"/>
      <c r="J158" s="20"/>
      <c r="K158" s="20"/>
      <c r="L158" s="20"/>
      <c r="M158" s="20"/>
      <c r="N158" s="20"/>
      <c r="O158" s="20"/>
      <c r="P158" s="20"/>
      <c r="Q158" s="20"/>
      <c r="R158" s="20"/>
      <c r="S158" s="20"/>
      <c r="T158" s="20"/>
      <c r="U158" s="20"/>
      <c r="V158" s="20"/>
      <c r="W158" s="20"/>
      <c r="X158" s="20"/>
      <c r="Y158" s="20"/>
      <c r="Z158" s="20"/>
      <c r="AA158" s="20"/>
      <c r="AB158" s="20"/>
      <c r="AC158" s="20"/>
      <c r="AD158" s="20"/>
      <c r="AE158" s="20"/>
      <c r="AF158" s="20"/>
      <c r="AG158" s="20"/>
      <c r="AH158" s="20"/>
      <c r="AI158" s="20"/>
      <c r="AJ158" s="20"/>
      <c r="AK158" s="20"/>
    </row>
    <row r="159" spans="1:37" x14ac:dyDescent="0.3">
      <c r="A159" s="20"/>
      <c r="B159" s="20"/>
      <c r="C159" s="20"/>
      <c r="D159" s="20"/>
      <c r="E159" s="20"/>
      <c r="F159" s="20"/>
      <c r="G159" s="20"/>
      <c r="H159" s="20"/>
      <c r="I159" s="20"/>
      <c r="J159" s="20"/>
      <c r="K159" s="20"/>
      <c r="L159" s="20"/>
      <c r="M159" s="20"/>
      <c r="N159" s="20"/>
      <c r="O159" s="20"/>
      <c r="P159" s="20"/>
      <c r="Q159" s="20"/>
      <c r="R159" s="20"/>
      <c r="S159" s="20"/>
      <c r="T159" s="20"/>
      <c r="U159" s="20"/>
      <c r="V159" s="20"/>
      <c r="W159" s="20"/>
      <c r="X159" s="20"/>
      <c r="Y159" s="20"/>
      <c r="Z159" s="20"/>
      <c r="AA159" s="20"/>
      <c r="AB159" s="20"/>
      <c r="AC159" s="20"/>
      <c r="AD159" s="20"/>
      <c r="AE159" s="20"/>
      <c r="AF159" s="20"/>
      <c r="AG159" s="20"/>
      <c r="AH159" s="20"/>
      <c r="AI159" s="20"/>
      <c r="AJ159" s="20"/>
      <c r="AK159" s="20"/>
    </row>
    <row r="160" spans="1:37" x14ac:dyDescent="0.3">
      <c r="A160" s="20"/>
      <c r="B160" s="20"/>
      <c r="C160" s="20"/>
      <c r="D160" s="20"/>
      <c r="E160" s="20"/>
      <c r="F160" s="20"/>
      <c r="G160" s="20"/>
      <c r="H160" s="20"/>
      <c r="I160" s="20"/>
      <c r="J160" s="20"/>
      <c r="K160" s="20"/>
      <c r="L160" s="20"/>
      <c r="M160" s="20"/>
      <c r="N160" s="20"/>
      <c r="O160" s="20"/>
      <c r="P160" s="20"/>
      <c r="Q160" s="20"/>
      <c r="R160" s="20"/>
      <c r="S160" s="20"/>
      <c r="T160" s="20"/>
      <c r="U160" s="20"/>
      <c r="V160" s="20"/>
      <c r="W160" s="20"/>
      <c r="X160" s="20"/>
      <c r="Y160" s="20"/>
      <c r="Z160" s="20"/>
      <c r="AA160" s="20"/>
      <c r="AB160" s="20"/>
      <c r="AC160" s="20"/>
      <c r="AD160" s="20"/>
      <c r="AE160" s="20"/>
      <c r="AF160" s="20"/>
      <c r="AG160" s="20"/>
      <c r="AH160" s="20"/>
      <c r="AI160" s="20"/>
      <c r="AJ160" s="20"/>
      <c r="AK160" s="20"/>
    </row>
    <row r="161" spans="1:37" x14ac:dyDescent="0.3">
      <c r="A161" s="20"/>
      <c r="B161" s="20"/>
      <c r="C161" s="20"/>
      <c r="D161" s="20"/>
      <c r="E161" s="20"/>
      <c r="F161" s="20"/>
      <c r="G161" s="20"/>
      <c r="H161" s="20"/>
      <c r="I161" s="20"/>
      <c r="J161" s="20"/>
      <c r="K161" s="20"/>
      <c r="L161" s="20"/>
      <c r="M161" s="20"/>
      <c r="N161" s="20"/>
      <c r="O161" s="20"/>
      <c r="P161" s="20"/>
      <c r="Q161" s="20"/>
      <c r="R161" s="20"/>
      <c r="S161" s="20"/>
      <c r="T161" s="20"/>
      <c r="U161" s="20"/>
      <c r="V161" s="20"/>
      <c r="W161" s="20"/>
      <c r="X161" s="20"/>
      <c r="Y161" s="20"/>
      <c r="Z161" s="20"/>
      <c r="AA161" s="20"/>
      <c r="AB161" s="20"/>
      <c r="AC161" s="20"/>
      <c r="AD161" s="20"/>
      <c r="AE161" s="20"/>
      <c r="AF161" s="20"/>
      <c r="AG161" s="20"/>
      <c r="AH161" s="20"/>
      <c r="AI161" s="20"/>
      <c r="AJ161" s="20"/>
      <c r="AK161" s="20"/>
    </row>
    <row r="162" spans="1:37" x14ac:dyDescent="0.3">
      <c r="A162" s="20"/>
      <c r="B162" s="20"/>
      <c r="C162" s="20"/>
      <c r="D162" s="20"/>
      <c r="E162" s="20"/>
      <c r="F162" s="20"/>
      <c r="G162" s="20"/>
      <c r="H162" s="20"/>
      <c r="I162" s="20"/>
      <c r="J162" s="20"/>
      <c r="K162" s="20"/>
      <c r="L162" s="20"/>
      <c r="M162" s="20"/>
      <c r="N162" s="20"/>
      <c r="O162" s="20"/>
      <c r="P162" s="20"/>
      <c r="Q162" s="20"/>
      <c r="R162" s="20"/>
      <c r="S162" s="20"/>
      <c r="T162" s="20"/>
      <c r="U162" s="20"/>
      <c r="V162" s="20"/>
      <c r="W162" s="20"/>
      <c r="X162" s="20"/>
      <c r="Y162" s="20"/>
      <c r="Z162" s="20"/>
      <c r="AA162" s="20"/>
      <c r="AB162" s="20"/>
      <c r="AC162" s="20"/>
      <c r="AD162" s="20"/>
      <c r="AE162" s="20"/>
      <c r="AF162" s="20"/>
      <c r="AG162" s="20"/>
      <c r="AH162" s="20"/>
      <c r="AI162" s="20"/>
      <c r="AJ162" s="20"/>
      <c r="AK162" s="20"/>
    </row>
    <row r="163" spans="1:37" x14ac:dyDescent="0.3">
      <c r="A163" s="20"/>
      <c r="B163" s="20"/>
      <c r="C163" s="20"/>
      <c r="D163" s="20"/>
      <c r="E163" s="20"/>
      <c r="F163" s="20"/>
      <c r="G163" s="20"/>
      <c r="H163" s="20"/>
      <c r="I163" s="20"/>
      <c r="J163" s="20"/>
      <c r="K163" s="20"/>
      <c r="L163" s="20"/>
      <c r="M163" s="20"/>
      <c r="N163" s="20"/>
      <c r="O163" s="20"/>
      <c r="P163" s="20"/>
      <c r="Q163" s="20"/>
      <c r="R163" s="20"/>
      <c r="S163" s="20"/>
      <c r="T163" s="20"/>
      <c r="U163" s="20"/>
      <c r="V163" s="20"/>
      <c r="W163" s="20"/>
      <c r="X163" s="20"/>
      <c r="Y163" s="20"/>
      <c r="Z163" s="20"/>
      <c r="AA163" s="20"/>
      <c r="AB163" s="20"/>
      <c r="AC163" s="20"/>
      <c r="AD163" s="20"/>
      <c r="AE163" s="20"/>
      <c r="AF163" s="20"/>
      <c r="AG163" s="20"/>
      <c r="AH163" s="20"/>
      <c r="AI163" s="20"/>
      <c r="AJ163" s="20"/>
      <c r="AK163" s="20"/>
    </row>
  </sheetData>
  <mergeCells count="56">
    <mergeCell ref="G40:P42"/>
    <mergeCell ref="F70:F71"/>
    <mergeCell ref="G70:M71"/>
    <mergeCell ref="F72:F73"/>
    <mergeCell ref="G72:M73"/>
    <mergeCell ref="F58:F59"/>
    <mergeCell ref="G58:M59"/>
    <mergeCell ref="F60:F61"/>
    <mergeCell ref="G60:M61"/>
    <mergeCell ref="F62:F63"/>
    <mergeCell ref="G62:M63"/>
    <mergeCell ref="C13:F15"/>
    <mergeCell ref="G13:P15"/>
    <mergeCell ref="C16:F18"/>
    <mergeCell ref="G16:P18"/>
    <mergeCell ref="C19:F21"/>
    <mergeCell ref="G19:P21"/>
    <mergeCell ref="A3:S4"/>
    <mergeCell ref="C7:F9"/>
    <mergeCell ref="G7:P9"/>
    <mergeCell ref="C10:F12"/>
    <mergeCell ref="G10:P12"/>
    <mergeCell ref="G22:P24"/>
    <mergeCell ref="C25:F27"/>
    <mergeCell ref="G25:P27"/>
    <mergeCell ref="C28:F30"/>
    <mergeCell ref="G28:P30"/>
    <mergeCell ref="C22:F24"/>
    <mergeCell ref="C31:F33"/>
    <mergeCell ref="G31:P33"/>
    <mergeCell ref="C43:F45"/>
    <mergeCell ref="G43:P45"/>
    <mergeCell ref="F64:F65"/>
    <mergeCell ref="G64:M65"/>
    <mergeCell ref="F52:M53"/>
    <mergeCell ref="F54:F55"/>
    <mergeCell ref="G54:M55"/>
    <mergeCell ref="F56:F57"/>
    <mergeCell ref="G56:M57"/>
    <mergeCell ref="C34:F36"/>
    <mergeCell ref="C37:F39"/>
    <mergeCell ref="C40:F42"/>
    <mergeCell ref="G34:P36"/>
    <mergeCell ref="G37:P39"/>
    <mergeCell ref="Z94:AI108"/>
    <mergeCell ref="Z109:AI110"/>
    <mergeCell ref="Z111:AI125"/>
    <mergeCell ref="C48:P49"/>
    <mergeCell ref="Z58:AI72"/>
    <mergeCell ref="Z76:AI90"/>
    <mergeCell ref="E78:N92"/>
    <mergeCell ref="E76:N77"/>
    <mergeCell ref="F66:F67"/>
    <mergeCell ref="G66:M67"/>
    <mergeCell ref="F68:F69"/>
    <mergeCell ref="G68:M69"/>
  </mergeCells>
  <dataValidations count="2">
    <dataValidation type="list" allowBlank="1" showInputMessage="1" showErrorMessage="1" sqref="C10:F45">
      <formula1>$Z$13:$Z$27</formula1>
    </dataValidation>
    <dataValidation type="list" allowBlank="1" showInputMessage="1" showErrorMessage="1" sqref="E76:N77">
      <formula1>$T$79:$T$82</formula1>
    </dataValidation>
  </dataValidations>
  <pageMargins left="0.7" right="0.7" top="0.75" bottom="0.75" header="0.3" footer="0.3"/>
  <pageSetup paperSize="9" scale="10" fitToWidth="0" fitToHeight="0" orientation="portrait" horizontalDpi="0"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tabColor theme="8" tint="-0.499984740745262"/>
  </sheetPr>
  <dimension ref="A1:AS119"/>
  <sheetViews>
    <sheetView showGridLines="0" zoomScaleNormal="100" workbookViewId="0"/>
  </sheetViews>
  <sheetFormatPr baseColWidth="10" defaultRowHeight="14.4" x14ac:dyDescent="0.3"/>
  <cols>
    <col min="1" max="1" width="13.33203125" customWidth="1"/>
    <col min="2" max="2" width="4.77734375" customWidth="1"/>
    <col min="3" max="13" width="13.33203125" customWidth="1"/>
  </cols>
  <sheetData>
    <row r="1" spans="1:44" ht="15" customHeight="1" x14ac:dyDescent="0.3">
      <c r="A1" s="1"/>
      <c r="B1" s="20"/>
      <c r="C1" s="1"/>
      <c r="D1" s="1"/>
      <c r="E1" s="1"/>
      <c r="F1" s="1"/>
      <c r="G1" s="1"/>
      <c r="H1" s="1"/>
      <c r="I1" s="1"/>
      <c r="J1" s="1"/>
      <c r="K1" s="1"/>
      <c r="L1" s="1"/>
      <c r="M1" s="1"/>
      <c r="N1" s="20"/>
      <c r="O1" s="20"/>
      <c r="P1" s="20"/>
      <c r="Q1" s="20"/>
      <c r="R1" s="20"/>
      <c r="S1" s="20"/>
      <c r="T1" s="20"/>
      <c r="U1" s="20"/>
      <c r="V1" s="20"/>
      <c r="W1" s="20"/>
      <c r="X1" s="20"/>
      <c r="Y1" s="20"/>
      <c r="Z1" s="20"/>
      <c r="AA1" s="20"/>
      <c r="AB1" s="20"/>
      <c r="AC1" s="20"/>
      <c r="AD1" s="20"/>
      <c r="AE1" s="20"/>
      <c r="AF1" s="20"/>
      <c r="AG1" s="20"/>
      <c r="AH1" s="20"/>
      <c r="AI1" s="20"/>
      <c r="AJ1" s="20"/>
      <c r="AK1" s="20"/>
      <c r="AL1" s="20"/>
      <c r="AM1" s="20"/>
      <c r="AN1" s="20"/>
      <c r="AO1" s="20"/>
      <c r="AP1" s="20"/>
    </row>
    <row r="2" spans="1:44" ht="15" customHeight="1" x14ac:dyDescent="0.3">
      <c r="A2" s="20"/>
      <c r="B2" s="20"/>
      <c r="C2" s="20"/>
      <c r="D2" s="20"/>
      <c r="E2" s="20"/>
      <c r="F2" s="20"/>
      <c r="G2" s="20"/>
      <c r="H2" s="20"/>
      <c r="I2" s="20"/>
      <c r="J2" s="20"/>
      <c r="K2" s="20"/>
      <c r="L2" s="20"/>
      <c r="M2" s="20"/>
      <c r="N2" s="20"/>
      <c r="O2" s="20"/>
      <c r="P2" s="20"/>
      <c r="Q2" s="20"/>
      <c r="R2" s="20"/>
      <c r="S2" s="20"/>
      <c r="T2" s="20"/>
      <c r="U2" s="20"/>
      <c r="V2" s="20"/>
      <c r="W2" s="20"/>
      <c r="X2" s="20"/>
      <c r="Y2" s="20"/>
      <c r="Z2" s="20"/>
      <c r="AA2" s="20"/>
      <c r="AB2" s="20"/>
      <c r="AC2" s="20"/>
      <c r="AD2" s="20"/>
      <c r="AE2" s="20"/>
      <c r="AF2" s="20"/>
      <c r="AG2" s="20"/>
      <c r="AH2" s="20"/>
      <c r="AI2" s="20"/>
      <c r="AJ2" s="20"/>
      <c r="AK2" s="20"/>
      <c r="AL2" s="20"/>
      <c r="AM2" s="20"/>
      <c r="AN2" s="20"/>
      <c r="AO2" s="20"/>
      <c r="AP2" s="20"/>
    </row>
    <row r="3" spans="1:44" ht="15" customHeight="1" x14ac:dyDescent="0.3">
      <c r="A3" s="320" t="s">
        <v>139</v>
      </c>
      <c r="B3" s="320"/>
      <c r="C3" s="320"/>
      <c r="D3" s="320"/>
      <c r="E3" s="320"/>
      <c r="F3" s="320"/>
      <c r="G3" s="320"/>
      <c r="H3" s="320"/>
      <c r="I3" s="320"/>
      <c r="J3" s="320"/>
      <c r="K3" s="320"/>
      <c r="L3" s="320"/>
      <c r="M3" s="320"/>
      <c r="N3" s="320"/>
      <c r="O3" s="320"/>
      <c r="P3" s="320"/>
      <c r="Q3" s="320"/>
      <c r="R3" s="55"/>
      <c r="S3" s="55"/>
      <c r="T3" s="25"/>
      <c r="U3" s="25"/>
      <c r="V3" s="25"/>
      <c r="W3" s="25"/>
      <c r="X3" s="25"/>
      <c r="Y3" s="25"/>
      <c r="Z3" s="25"/>
      <c r="AA3" s="25"/>
      <c r="AB3" s="25"/>
      <c r="AC3" s="23"/>
      <c r="AD3" s="23"/>
      <c r="AE3" s="23"/>
      <c r="AF3" s="23"/>
      <c r="AG3" s="23"/>
      <c r="AH3" s="23"/>
      <c r="AI3" s="23"/>
      <c r="AJ3" s="23"/>
      <c r="AK3" s="23"/>
      <c r="AL3" s="23"/>
      <c r="AM3" s="23"/>
      <c r="AN3" s="23"/>
      <c r="AO3" s="23"/>
      <c r="AP3" s="23"/>
    </row>
    <row r="4" spans="1:44" ht="15" customHeight="1" x14ac:dyDescent="0.3">
      <c r="A4" s="320"/>
      <c r="B4" s="320"/>
      <c r="C4" s="320"/>
      <c r="D4" s="320"/>
      <c r="E4" s="320"/>
      <c r="F4" s="320"/>
      <c r="G4" s="320"/>
      <c r="H4" s="320"/>
      <c r="I4" s="320"/>
      <c r="J4" s="320"/>
      <c r="K4" s="320"/>
      <c r="L4" s="320"/>
      <c r="M4" s="320"/>
      <c r="N4" s="320"/>
      <c r="O4" s="320"/>
      <c r="P4" s="320"/>
      <c r="Q4" s="320"/>
      <c r="R4" s="55"/>
      <c r="S4" s="55"/>
      <c r="T4" s="25"/>
      <c r="U4" s="25"/>
      <c r="V4" s="25"/>
      <c r="W4" s="25"/>
      <c r="X4" s="25"/>
      <c r="Y4" s="25"/>
      <c r="Z4" s="25"/>
      <c r="AA4" s="25"/>
      <c r="AB4" s="25"/>
      <c r="AC4" s="23"/>
      <c r="AD4" s="23"/>
      <c r="AE4" s="23"/>
      <c r="AF4" s="23"/>
      <c r="AG4" s="23"/>
      <c r="AH4" s="23"/>
      <c r="AI4" s="23"/>
      <c r="AJ4" s="23"/>
      <c r="AK4" s="23"/>
      <c r="AL4" s="23"/>
      <c r="AM4" s="23"/>
      <c r="AN4" s="23"/>
      <c r="AO4" s="23"/>
      <c r="AP4" s="23"/>
    </row>
    <row r="5" spans="1:44" ht="16.95" customHeight="1" x14ac:dyDescent="0.3">
      <c r="A5" s="20"/>
      <c r="B5" s="20"/>
      <c r="C5" s="20"/>
      <c r="D5" s="20"/>
      <c r="E5" s="20"/>
      <c r="F5" s="20"/>
      <c r="G5" s="20"/>
      <c r="H5" s="20"/>
      <c r="I5" s="20"/>
      <c r="J5" s="20"/>
      <c r="K5" s="20"/>
      <c r="L5" s="20"/>
      <c r="M5" s="20"/>
      <c r="N5" s="20"/>
      <c r="O5" s="20"/>
      <c r="P5" s="20"/>
      <c r="Q5" s="2"/>
      <c r="R5" s="2"/>
      <c r="S5" s="2"/>
      <c r="T5" s="2"/>
      <c r="U5" s="2"/>
      <c r="V5" s="2"/>
      <c r="W5" s="2"/>
      <c r="X5" s="2"/>
      <c r="Y5" s="2"/>
      <c r="Z5" s="2"/>
      <c r="AA5" s="2"/>
      <c r="AB5" s="2"/>
      <c r="AC5" s="2"/>
      <c r="AD5" s="2"/>
      <c r="AE5" s="2"/>
      <c r="AF5" s="2"/>
      <c r="AG5" s="2"/>
      <c r="AH5" s="2"/>
      <c r="AI5" s="2"/>
      <c r="AJ5" s="2"/>
      <c r="AK5" s="2"/>
      <c r="AL5" s="2"/>
      <c r="AM5" s="2"/>
      <c r="AN5" s="2"/>
      <c r="AO5" s="2"/>
      <c r="AP5" s="2"/>
      <c r="AQ5" s="252"/>
      <c r="AR5" s="231"/>
    </row>
    <row r="6" spans="1:44" ht="16.95" customHeight="1" thickBot="1" x14ac:dyDescent="0.35">
      <c r="A6" s="20"/>
      <c r="B6" s="20"/>
      <c r="C6" s="20"/>
      <c r="D6" s="20"/>
      <c r="E6" s="20"/>
      <c r="F6" s="20"/>
      <c r="G6" s="20"/>
      <c r="H6" s="20"/>
      <c r="I6" s="20"/>
      <c r="J6" s="20"/>
      <c r="K6" s="20"/>
      <c r="L6" s="20"/>
      <c r="M6" s="20"/>
      <c r="N6" s="20"/>
      <c r="O6" s="20"/>
      <c r="P6" s="20"/>
      <c r="Q6" s="2"/>
      <c r="R6" s="8"/>
      <c r="S6" s="8"/>
      <c r="T6" s="8"/>
      <c r="U6" s="8"/>
      <c r="V6" s="8"/>
      <c r="W6" s="8"/>
      <c r="X6" s="8"/>
      <c r="Y6" s="8"/>
      <c r="Z6" s="8"/>
      <c r="AA6" s="8"/>
      <c r="AB6" s="8"/>
      <c r="AC6" s="8"/>
      <c r="AD6" s="8"/>
      <c r="AE6" s="8"/>
      <c r="AF6" s="8"/>
      <c r="AG6" s="8"/>
      <c r="AH6" s="8"/>
      <c r="AI6" s="8"/>
      <c r="AJ6" s="8"/>
      <c r="AK6" s="8"/>
      <c r="AL6" s="8"/>
      <c r="AM6" s="8"/>
      <c r="AN6" s="8"/>
      <c r="AO6" s="8"/>
      <c r="AP6" s="2"/>
      <c r="AQ6" s="252"/>
      <c r="AR6" s="231"/>
    </row>
    <row r="7" spans="1:44" ht="16.95" customHeight="1" x14ac:dyDescent="0.3">
      <c r="A7" s="20"/>
      <c r="B7" s="20"/>
      <c r="C7" s="20"/>
      <c r="D7" s="331" t="s">
        <v>140</v>
      </c>
      <c r="E7" s="332"/>
      <c r="F7" s="332"/>
      <c r="G7" s="332"/>
      <c r="H7" s="332"/>
      <c r="I7" s="332"/>
      <c r="J7" s="332"/>
      <c r="K7" s="332"/>
      <c r="L7" s="332"/>
      <c r="M7" s="332"/>
      <c r="N7" s="333"/>
      <c r="O7" s="20"/>
      <c r="P7" s="20"/>
      <c r="Q7" s="2"/>
      <c r="R7" s="2"/>
      <c r="S7" s="2"/>
      <c r="T7" s="2"/>
      <c r="U7" s="2"/>
      <c r="V7" s="2"/>
      <c r="W7" s="2"/>
      <c r="X7" s="2"/>
      <c r="Y7" s="2"/>
      <c r="Z7" s="2"/>
      <c r="AA7" s="2"/>
      <c r="AB7" s="2"/>
      <c r="AC7" s="2"/>
      <c r="AD7" s="2"/>
      <c r="AE7" s="2"/>
      <c r="AF7" s="2"/>
      <c r="AG7" s="2"/>
      <c r="AH7" s="2"/>
      <c r="AI7" s="2"/>
      <c r="AJ7" s="2"/>
      <c r="AK7" s="2"/>
      <c r="AL7" s="2"/>
      <c r="AM7" s="2"/>
      <c r="AN7" s="2"/>
      <c r="AO7" s="2"/>
      <c r="AP7" s="2"/>
      <c r="AQ7" s="252"/>
      <c r="AR7" s="231"/>
    </row>
    <row r="8" spans="1:44" ht="16.95" customHeight="1" thickBot="1" x14ac:dyDescent="0.35">
      <c r="A8" s="1"/>
      <c r="B8" s="20"/>
      <c r="C8" s="20"/>
      <c r="D8" s="334"/>
      <c r="E8" s="335"/>
      <c r="F8" s="335"/>
      <c r="G8" s="335"/>
      <c r="H8" s="335"/>
      <c r="I8" s="335"/>
      <c r="J8" s="335"/>
      <c r="K8" s="335"/>
      <c r="L8" s="335"/>
      <c r="M8" s="335"/>
      <c r="N8" s="336"/>
      <c r="O8" s="20"/>
      <c r="P8" s="20"/>
      <c r="Q8" s="2"/>
      <c r="R8" s="2"/>
      <c r="S8" s="2"/>
      <c r="T8" s="2"/>
      <c r="U8" s="2"/>
      <c r="V8" s="2"/>
      <c r="W8" s="2"/>
      <c r="X8" s="2"/>
      <c r="Y8" s="2"/>
      <c r="Z8" s="2"/>
      <c r="AA8" s="2"/>
      <c r="AB8" s="2"/>
      <c r="AC8" s="2"/>
      <c r="AD8" s="2"/>
      <c r="AE8" s="2"/>
      <c r="AF8" s="2"/>
      <c r="AG8" s="2"/>
      <c r="AH8" s="2"/>
      <c r="AI8" s="2"/>
      <c r="AJ8" s="2"/>
      <c r="AK8" s="2"/>
      <c r="AL8" s="2"/>
      <c r="AM8" s="2"/>
      <c r="AN8" s="2"/>
      <c r="AO8" s="2"/>
      <c r="AP8" s="2"/>
      <c r="AQ8" s="252"/>
      <c r="AR8" s="231"/>
    </row>
    <row r="9" spans="1:44" ht="16.95" customHeight="1" thickBot="1" x14ac:dyDescent="0.35">
      <c r="A9" s="1"/>
      <c r="B9" s="20"/>
      <c r="C9" s="20"/>
      <c r="D9" s="26" t="s">
        <v>0</v>
      </c>
      <c r="E9" s="27">
        <v>1</v>
      </c>
      <c r="F9" s="28">
        <v>2</v>
      </c>
      <c r="G9" s="28">
        <v>3</v>
      </c>
      <c r="H9" s="28">
        <v>4</v>
      </c>
      <c r="I9" s="28">
        <v>5</v>
      </c>
      <c r="J9" s="28">
        <v>6</v>
      </c>
      <c r="K9" s="28">
        <v>7</v>
      </c>
      <c r="L9" s="28">
        <v>8</v>
      </c>
      <c r="M9" s="28">
        <v>9</v>
      </c>
      <c r="N9" s="29">
        <v>10</v>
      </c>
      <c r="O9" s="20"/>
      <c r="P9" s="20"/>
      <c r="Q9" s="2"/>
      <c r="R9" s="2"/>
      <c r="S9" s="2"/>
      <c r="T9" s="2"/>
      <c r="U9" s="2"/>
      <c r="V9" s="2"/>
      <c r="W9" s="2"/>
      <c r="X9" s="2"/>
      <c r="Y9" s="2"/>
      <c r="Z9" s="2"/>
      <c r="AA9" s="384" t="s">
        <v>140</v>
      </c>
      <c r="AB9" s="384"/>
      <c r="AC9" s="384"/>
      <c r="AD9" s="384"/>
      <c r="AE9" s="384"/>
      <c r="AF9" s="384"/>
      <c r="AG9" s="384"/>
      <c r="AH9" s="384"/>
      <c r="AI9" s="384"/>
      <c r="AJ9" s="384"/>
      <c r="AK9" s="2"/>
      <c r="AL9" s="2" t="str">
        <f>AA9</f>
        <v>RPE Chart (by default)</v>
      </c>
      <c r="AM9" s="2"/>
      <c r="AN9" s="2"/>
      <c r="AO9" s="2"/>
      <c r="AP9" s="8"/>
    </row>
    <row r="10" spans="1:44" ht="16.95" customHeight="1" x14ac:dyDescent="0.3">
      <c r="A10" s="1"/>
      <c r="B10" s="20"/>
      <c r="C10" s="20"/>
      <c r="D10" s="30" t="s">
        <v>1</v>
      </c>
      <c r="E10" s="110"/>
      <c r="F10" s="110"/>
      <c r="G10" s="110"/>
      <c r="H10" s="110"/>
      <c r="I10" s="110"/>
      <c r="J10" s="110"/>
      <c r="K10" s="110"/>
      <c r="L10" s="110"/>
      <c r="M10" s="110"/>
      <c r="N10" s="111"/>
      <c r="O10" s="20"/>
      <c r="P10" s="20"/>
      <c r="Q10" s="2"/>
      <c r="R10" s="2"/>
      <c r="S10" s="2"/>
      <c r="T10" s="2"/>
      <c r="U10" s="2"/>
      <c r="V10" s="2"/>
      <c r="W10" s="2"/>
      <c r="X10" s="2"/>
      <c r="Y10" s="2"/>
      <c r="Z10" s="2"/>
      <c r="AA10" s="135">
        <f>G17*1</f>
        <v>0</v>
      </c>
      <c r="AB10" s="135">
        <f>G17*0.955</f>
        <v>0</v>
      </c>
      <c r="AC10" s="135">
        <f>G17*0.922</f>
        <v>0</v>
      </c>
      <c r="AD10" s="135">
        <f>G17*0.892</f>
        <v>0</v>
      </c>
      <c r="AE10" s="135">
        <f>G17*0.863</f>
        <v>0</v>
      </c>
      <c r="AF10" s="135">
        <f>G17*0.837</f>
        <v>0</v>
      </c>
      <c r="AG10" s="135">
        <f>G17*0.811</f>
        <v>0</v>
      </c>
      <c r="AH10" s="135">
        <f>G17*0.786</f>
        <v>0</v>
      </c>
      <c r="AI10" s="135">
        <f>G17*0.762</f>
        <v>0</v>
      </c>
      <c r="AJ10" s="135">
        <f>G17*0.739</f>
        <v>0</v>
      </c>
      <c r="AK10" s="2"/>
      <c r="AL10" s="2" t="str">
        <f>D53</f>
        <v>Custom RPE Chart (Squat)</v>
      </c>
      <c r="AM10" s="2"/>
      <c r="AN10" s="2"/>
      <c r="AO10" s="2"/>
      <c r="AP10" s="8"/>
    </row>
    <row r="11" spans="1:44" ht="16.95" customHeight="1" x14ac:dyDescent="0.3">
      <c r="A11" s="1"/>
      <c r="B11" s="20"/>
      <c r="C11" s="20"/>
      <c r="D11" s="31" t="s">
        <v>7</v>
      </c>
      <c r="E11" s="110"/>
      <c r="F11" s="110"/>
      <c r="G11" s="110"/>
      <c r="H11" s="110"/>
      <c r="I11" s="110"/>
      <c r="J11" s="110"/>
      <c r="K11" s="110"/>
      <c r="L11" s="110"/>
      <c r="M11" s="110"/>
      <c r="N11" s="111"/>
      <c r="O11" s="20"/>
      <c r="P11" s="20"/>
      <c r="Q11" s="2"/>
      <c r="R11" s="2"/>
      <c r="S11" s="2"/>
      <c r="T11" s="2"/>
      <c r="U11" s="2"/>
      <c r="V11" s="2"/>
      <c r="W11" s="2"/>
      <c r="X11" s="2"/>
      <c r="Y11" s="2"/>
      <c r="Z11" s="2"/>
      <c r="AA11" s="135">
        <f>G17*0.978</f>
        <v>0</v>
      </c>
      <c r="AB11" s="135">
        <f>G17*0.939</f>
        <v>0</v>
      </c>
      <c r="AC11" s="135">
        <f>G17*0.907</f>
        <v>0</v>
      </c>
      <c r="AD11" s="135">
        <f>G17*0.878</f>
        <v>0</v>
      </c>
      <c r="AE11" s="135">
        <f>G17*0.85</f>
        <v>0</v>
      </c>
      <c r="AF11" s="135">
        <f>G17*0.824</f>
        <v>0</v>
      </c>
      <c r="AG11" s="135">
        <f>G17*0.799</f>
        <v>0</v>
      </c>
      <c r="AH11" s="135">
        <f>G17*0.774</f>
        <v>0</v>
      </c>
      <c r="AI11" s="135">
        <f>G17*0.751</f>
        <v>0</v>
      </c>
      <c r="AJ11" s="135">
        <f>G17*0.723</f>
        <v>0</v>
      </c>
      <c r="AK11" s="2"/>
      <c r="AL11" s="2" t="str">
        <f>H53</f>
        <v>Custom RPE Chart (Bench)</v>
      </c>
      <c r="AM11" s="2"/>
      <c r="AN11" s="2"/>
      <c r="AO11" s="2"/>
      <c r="AP11" s="8"/>
    </row>
    <row r="12" spans="1:44" ht="16.95" customHeight="1" x14ac:dyDescent="0.3">
      <c r="A12" s="2"/>
      <c r="B12" s="2"/>
      <c r="C12" s="2"/>
      <c r="D12" s="32" t="s">
        <v>2</v>
      </c>
      <c r="E12" s="110"/>
      <c r="F12" s="110"/>
      <c r="G12" s="110"/>
      <c r="H12" s="110"/>
      <c r="I12" s="110"/>
      <c r="J12" s="110"/>
      <c r="K12" s="110"/>
      <c r="L12" s="110"/>
      <c r="M12" s="110"/>
      <c r="N12" s="111"/>
      <c r="O12" s="52"/>
      <c r="P12" s="54"/>
      <c r="Q12" s="253"/>
      <c r="R12" s="2"/>
      <c r="S12" s="2"/>
      <c r="T12" s="2"/>
      <c r="U12" s="2"/>
      <c r="V12" s="2"/>
      <c r="W12" s="2"/>
      <c r="X12" s="2"/>
      <c r="Y12" s="2"/>
      <c r="Z12" s="2"/>
      <c r="AA12" s="135">
        <f>G17*0.955</f>
        <v>0</v>
      </c>
      <c r="AB12" s="135">
        <f>G17*0.922</f>
        <v>0</v>
      </c>
      <c r="AC12" s="135">
        <f>G17*0.892</f>
        <v>0</v>
      </c>
      <c r="AD12" s="135">
        <f>G17*0.863</f>
        <v>0</v>
      </c>
      <c r="AE12" s="135">
        <f>G17*0.837</f>
        <v>0</v>
      </c>
      <c r="AF12" s="135">
        <f>G17*0.811</f>
        <v>0</v>
      </c>
      <c r="AG12" s="135">
        <f>G17*0.786</f>
        <v>0</v>
      </c>
      <c r="AH12" s="135">
        <f>G17*0.762</f>
        <v>0</v>
      </c>
      <c r="AI12" s="135">
        <f>G17*0.739</f>
        <v>0</v>
      </c>
      <c r="AJ12" s="135">
        <f>G17*0.707</f>
        <v>0</v>
      </c>
      <c r="AK12" s="2"/>
      <c r="AL12" s="2" t="str">
        <f>L53</f>
        <v>Custom RPE Chart (Deadlift)</v>
      </c>
      <c r="AM12" s="2"/>
      <c r="AN12" s="2"/>
      <c r="AO12" s="2"/>
      <c r="AP12" s="8"/>
    </row>
    <row r="13" spans="1:44" ht="16.95" customHeight="1" x14ac:dyDescent="0.4">
      <c r="A13" s="1"/>
      <c r="B13" s="20"/>
      <c r="C13" s="20"/>
      <c r="D13" s="33" t="s">
        <v>8</v>
      </c>
      <c r="E13" s="110"/>
      <c r="F13" s="110"/>
      <c r="G13" s="110"/>
      <c r="H13" s="110"/>
      <c r="I13" s="110"/>
      <c r="J13" s="110"/>
      <c r="K13" s="110"/>
      <c r="L13" s="110"/>
      <c r="M13" s="110"/>
      <c r="N13" s="111"/>
      <c r="O13" s="20"/>
      <c r="P13" s="4"/>
      <c r="Q13" s="254"/>
      <c r="R13" s="2"/>
      <c r="S13" s="2"/>
      <c r="T13" s="2"/>
      <c r="U13" s="2"/>
      <c r="V13" s="2"/>
      <c r="W13" s="2"/>
      <c r="X13" s="2"/>
      <c r="Y13" s="2"/>
      <c r="Z13" s="2"/>
      <c r="AA13" s="135">
        <f>G17*0.939</f>
        <v>0</v>
      </c>
      <c r="AB13" s="135">
        <f>G17*0.907</f>
        <v>0</v>
      </c>
      <c r="AC13" s="135">
        <f>G17*0.878</f>
        <v>0</v>
      </c>
      <c r="AD13" s="135">
        <f>G17*0.85</f>
        <v>0</v>
      </c>
      <c r="AE13" s="135">
        <f>G17*0.824</f>
        <v>0</v>
      </c>
      <c r="AF13" s="135">
        <f>G17*0.799</f>
        <v>0</v>
      </c>
      <c r="AG13" s="135">
        <f>G17*0.774</f>
        <v>0</v>
      </c>
      <c r="AH13" s="135">
        <f>G17*0.751</f>
        <v>0</v>
      </c>
      <c r="AI13" s="135">
        <f>G17*0.723</f>
        <v>0</v>
      </c>
      <c r="AJ13" s="135">
        <f>G17*0.694</f>
        <v>0</v>
      </c>
      <c r="AK13" s="2"/>
      <c r="AL13" s="2"/>
      <c r="AM13" s="2"/>
      <c r="AN13" s="2"/>
      <c r="AO13" s="2"/>
      <c r="AP13" s="8"/>
    </row>
    <row r="14" spans="1:44" ht="16.95" customHeight="1" thickBot="1" x14ac:dyDescent="0.35">
      <c r="A14" s="1"/>
      <c r="B14" s="20"/>
      <c r="C14" s="20"/>
      <c r="D14" s="33" t="s">
        <v>3</v>
      </c>
      <c r="E14" s="110"/>
      <c r="F14" s="110"/>
      <c r="G14" s="110"/>
      <c r="H14" s="110"/>
      <c r="I14" s="110"/>
      <c r="J14" s="110"/>
      <c r="K14" s="110"/>
      <c r="L14" s="110"/>
      <c r="M14" s="110"/>
      <c r="N14" s="111"/>
      <c r="O14" s="20"/>
      <c r="P14" s="20"/>
      <c r="Q14" s="2"/>
      <c r="R14" s="2"/>
      <c r="S14" s="2"/>
      <c r="T14" s="2"/>
      <c r="U14" s="2"/>
      <c r="V14" s="2"/>
      <c r="W14" s="2"/>
      <c r="X14" s="2"/>
      <c r="Y14" s="2"/>
      <c r="Z14" s="2"/>
      <c r="AA14" s="135">
        <f>G17*0.922</f>
        <v>0</v>
      </c>
      <c r="AB14" s="135">
        <f>G17*0.892</f>
        <v>0</v>
      </c>
      <c r="AC14" s="135">
        <f>G17*0.863</f>
        <v>0</v>
      </c>
      <c r="AD14" s="135">
        <f>G17*0.837</f>
        <v>0</v>
      </c>
      <c r="AE14" s="135">
        <f>G17*0.811</f>
        <v>0</v>
      </c>
      <c r="AF14" s="135">
        <f>G17*0.786</f>
        <v>0</v>
      </c>
      <c r="AG14" s="135">
        <f>G17*0.762</f>
        <v>0</v>
      </c>
      <c r="AH14" s="135">
        <f>G17*0.739</f>
        <v>0</v>
      </c>
      <c r="AI14" s="135">
        <f>G17*0.707</f>
        <v>0</v>
      </c>
      <c r="AJ14" s="135">
        <f>G17*0.68</f>
        <v>0</v>
      </c>
      <c r="AK14" s="2"/>
      <c r="AL14" s="2"/>
      <c r="AM14" s="2"/>
      <c r="AN14" s="2"/>
      <c r="AO14" s="2"/>
      <c r="AP14" s="8"/>
    </row>
    <row r="15" spans="1:44" ht="16.95" customHeight="1" thickBot="1" x14ac:dyDescent="0.35">
      <c r="A15" s="1"/>
      <c r="B15" s="20"/>
      <c r="C15" s="20"/>
      <c r="D15" s="26" t="s">
        <v>4</v>
      </c>
      <c r="E15" s="183">
        <f>IF(D7=AL9,MAX(E10/1,E11/0.978,E12/0.955,E13/0.939,E14/0.922),IF(D7=AL10,MAX(E10/1,E11/AVERAGE(F57:F58),E12/F58,E13/AVERAGE(F58:F59),E14/F59),IF(D7=AL11,MAX(E10/1,E11/AVERAGE(J57:J58),E12/J58,E13/AVERAGE(J58:J59),E14/J59),IF(D7=AL12,MAX(E10/1,E11/AVERAGE(N57:N58),E12/N58,E13/AVERAGE(N58:N59),E14/N59)))))</f>
        <v>0</v>
      </c>
      <c r="F15" s="112">
        <f>IF(D7=AL9,MAX(F10/0.955,F11/0.939,F12/0.922,F13/0.907,F14/0.892),IF(D7=AL10,MAX(F10/F58,F11/AVERAGE(F58:F59),F12/F59,F13/AVERAGE(F59:F60),F14/F60),IF(D7=AL11,MAX(F10/J58,F11/AVERAGE(J58:J59),F12/J59,F13/AVERAGE(J59:J60),F14/J60),IF(D7=AL12,MAX(F10/N58,F11/AVERAGE(N58:N59),F12/N59,F13/AVERAGE(N59:N60),F14/N60)))))</f>
        <v>0</v>
      </c>
      <c r="G15" s="112">
        <f>IF(D7=AL9,MAX(G10/0.922,G11/0.907,G12/0.892,G13/0.878,G14/0.863),IF(D7=AL10,MAX(G10/F59,G11/AVERAGE(F59:F60),G12/F60,G13/AVERAGE(F60:F61),G14/F61),IF(D7=AL11,MAX(G10/J59,G11/AVERAGE(J59:J60),G12/J60,G13/AVERAGE(J60:J61),G14/J61),IF(D7=AL12,MAX(G10/N59,G11/AVERAGE(N59:N60),G12/N60,G13/AVERAGE(N60:N61),G14/N61)))))</f>
        <v>0</v>
      </c>
      <c r="H15" s="112">
        <f>IF(D7=AL9,MAX(H10/0.892,H11/0.878,H12/0.863,H13/0.85,H14/0.837),IF(D7=AL10,MAX(H10/F60,H11/AVERAGE(F60:F61),H12/F61,H13/AVERAGE(F61:F62),H14/F62),IF(D7=AL11,MAX(H10/J60,H11/AVERAGE(J60:J61),H12/J61,H13/AVERAGE(J61:J62),H14/J62),IF(D7=AL12,MAX(H10/N60,H11/AVERAGE(N60:N61),H12/N61,H13/AVERAGE(N61:N62),H14/N62)))))</f>
        <v>0</v>
      </c>
      <c r="I15" s="112">
        <f>IF(D7=AL9,MAX(I10/0.863,I11/0.85,I12/0.837,I13/0.824,I14/0.811),IF(D7=AL10,MAX(I10/F61,I11/AVERAGE(F61:F62),I12/F62,I13/AVERAGE(F62:F63),I14/F63),IF(D7=AL11,MAX(I10/J61,I11/AVERAGE(J61:J62),I12/J62,I13/AVERAGE(J62:J63),I14/J63),IF(D7=AL12,MAX(I10/N61,I11/AVERAGE(N61:N62),I12/N62,I13/AVERAGE(N62:N63),I14/N63)))))</f>
        <v>0</v>
      </c>
      <c r="J15" s="112">
        <f>IF(D7=AL9,MAX(J10/0.837,J11/0.824,J12/0.811,J13/0.799,J14/0.786),IF(D7=AL10,MAX(J10/F62,J11/AVERAGE(F62:F63),J12/F63,J13/AVERAGE(F63:F64),J14/F64),IF(D7=AL11,MAX(J10/J62,J11/AVERAGE(J62:J63),J12/J63,J13/AVERAGE(J63:J64),J14/J64),IF(D7=AL12,MAX(J10/N62,J11/AVERAGE(N62:N63),J12/N63,J13/AVERAGE(N63:N64),J14/N64)))))</f>
        <v>0</v>
      </c>
      <c r="K15" s="112">
        <f>IF(D7=AL9,MAX(K10/0.811,K11/0.799,K12/0.786,K13/0.774,K14/0.762),IF(D7=AL10,MAX(K10/F63,K11/AVERAGE(F63:F64),K12/F64,K13/AVERAGE(F64:F65),K14/F65),IF(D7=AL11,MAX(K10/J63,K11/AVERAGE(J63:J64),K12/J64,K13/AVERAGE(J64:J65),K14/J65),IF(D7=AL12,MAX(K10/N63,K11/AVERAGE(N63:N64),K12/N64,K13/AVERAGE(N64:N65),K14/N65)))))</f>
        <v>0</v>
      </c>
      <c r="L15" s="112">
        <f>IF(D7=AL9,MAX(L10/0.786,L11/0.774,L12/0.762,L13/0.751,L14/0.739),IF(D7=AL10,MAX(L10/F64,L11/AVERAGE(F64:F65),L12/F65,L13/AVERAGE(F65:F66),L14/F66),IF(D7=AL11,MAX(L10/J64,L11/AVERAGE(J64:J65),L12/J65,L13/AVERAGE(J65:J66),L14/J66),IF(D7=AL12,MAX(L10/N64,L11/AVERAGE(N64:N65),L12/N65,L13/AVERAGE(N65:N66),L14/N66)))))</f>
        <v>0</v>
      </c>
      <c r="M15" s="112">
        <f>IF(D7=AL9,MAX(M10/0.762,M11/0.751,M12/0.739,M13/0.723,M14/0.707),IF(D7=AL10,MAX(M10/F65,M11/AVERAGE(F65:F66),M12/F66,M13/AVERAGE(F66:F67),M14/F67),IF(D7=AL11,MAX(M10/J65,M11/AVERAGE(J65:J66),M12/J66,M13/AVERAGE(J66:J67),M14/J67),IF(D7=AL12,MAX(M10/N65,M11/AVERAGE(N65:N66),M12/N66,M13/AVERAGE(N66:N67),M14/N67)))))</f>
        <v>0</v>
      </c>
      <c r="N15" s="113">
        <f>IF(D7=AL9,MAX(N10/0.739,N11/0.723,N12/0.707,N13/0.694,N14/0.68),IF(D7=AL10,MAX(N10/F66,N11/AVERAGE(F66:F67),N12/F67,N13/AVERAGE(F67:F68),N14/F68),IF(D7=AL11,MAX(N10/J66,N11/AVERAGE(J66:J67),N12/J67,N13/AVERAGE(J67:J68),N14/J68),IF(D7=AL12,MAX(N10/N66,N11/AVERAGE(N66:N67),N12/N67,N13/AVERAGE(N67:N68),N14/N68)))))</f>
        <v>0</v>
      </c>
      <c r="O15" s="20"/>
      <c r="P15" s="20"/>
      <c r="Q15" s="153"/>
      <c r="R15" s="153"/>
      <c r="S15" s="153"/>
      <c r="T15" s="153"/>
      <c r="U15" s="2"/>
      <c r="V15" s="2"/>
      <c r="W15" s="2"/>
      <c r="X15" s="2"/>
      <c r="Y15" s="2"/>
      <c r="Z15" s="2"/>
      <c r="AA15" s="135">
        <f>G17*0.907</f>
        <v>0</v>
      </c>
      <c r="AB15" s="135">
        <f>G17*0.878</f>
        <v>0</v>
      </c>
      <c r="AC15" s="135">
        <f>G17*0.85</f>
        <v>0</v>
      </c>
      <c r="AD15" s="135">
        <f>G17*0.824</f>
        <v>0</v>
      </c>
      <c r="AE15" s="135">
        <f>G17*0.799</f>
        <v>0</v>
      </c>
      <c r="AF15" s="135">
        <f>G17*0.774</f>
        <v>0</v>
      </c>
      <c r="AG15" s="135">
        <f>G17*0.751</f>
        <v>0</v>
      </c>
      <c r="AH15" s="135">
        <f>G17*0.723</f>
        <v>0</v>
      </c>
      <c r="AI15" s="135">
        <f>G17*0.694</f>
        <v>0</v>
      </c>
      <c r="AJ15" s="135">
        <f>G17*0.667</f>
        <v>0</v>
      </c>
      <c r="AK15" s="2"/>
      <c r="AL15" s="2"/>
      <c r="AM15" s="2"/>
      <c r="AN15" s="2"/>
      <c r="AO15" s="2"/>
      <c r="AP15" s="8"/>
    </row>
    <row r="16" spans="1:44" ht="16.95" customHeight="1" thickBot="1" x14ac:dyDescent="0.4">
      <c r="A16" s="1"/>
      <c r="B16" s="20"/>
      <c r="C16" s="20"/>
      <c r="D16" s="6"/>
      <c r="E16" s="6"/>
      <c r="F16" s="6"/>
      <c r="G16" s="6"/>
      <c r="H16" s="6"/>
      <c r="I16" s="6"/>
      <c r="J16" s="6"/>
      <c r="K16" s="6"/>
      <c r="L16" s="6"/>
      <c r="M16" s="6"/>
      <c r="N16" s="6"/>
      <c r="O16" s="20"/>
      <c r="P16" s="20"/>
      <c r="Q16" s="2"/>
      <c r="R16" s="2"/>
      <c r="S16" s="2"/>
      <c r="T16" s="2"/>
      <c r="U16" s="2"/>
      <c r="V16" s="2"/>
      <c r="W16" s="2"/>
      <c r="X16" s="2"/>
      <c r="Y16" s="2"/>
      <c r="Z16" s="2"/>
      <c r="AA16" s="135">
        <f>G17*0.892</f>
        <v>0</v>
      </c>
      <c r="AB16" s="135">
        <f>G17*0.863</f>
        <v>0</v>
      </c>
      <c r="AC16" s="135">
        <f>G17*0.837</f>
        <v>0</v>
      </c>
      <c r="AD16" s="135">
        <f>G17*0.811</f>
        <v>0</v>
      </c>
      <c r="AE16" s="135">
        <f>G17*0.786</f>
        <v>0</v>
      </c>
      <c r="AF16" s="135">
        <f>G17*0.762</f>
        <v>0</v>
      </c>
      <c r="AG16" s="135">
        <f>G17*0.739</f>
        <v>0</v>
      </c>
      <c r="AH16" s="135">
        <f>G17*0.707</f>
        <v>0</v>
      </c>
      <c r="AI16" s="135">
        <f>G17*0.68</f>
        <v>0</v>
      </c>
      <c r="AJ16" s="135">
        <f>G17*0.653</f>
        <v>0</v>
      </c>
      <c r="AK16" s="2"/>
      <c r="AL16" s="2"/>
      <c r="AM16" s="2"/>
      <c r="AN16" s="2"/>
      <c r="AO16" s="2"/>
      <c r="AP16" s="8"/>
    </row>
    <row r="17" spans="1:44" ht="16.95" customHeight="1" x14ac:dyDescent="0.35">
      <c r="A17" s="1"/>
      <c r="B17" s="20"/>
      <c r="C17" s="20"/>
      <c r="D17" s="6"/>
      <c r="E17" s="6"/>
      <c r="F17" s="331" t="s">
        <v>56</v>
      </c>
      <c r="G17" s="385">
        <f>MAX(E15:N15)</f>
        <v>0</v>
      </c>
      <c r="H17" s="6"/>
      <c r="I17" s="331" t="s">
        <v>165</v>
      </c>
      <c r="J17" s="333"/>
      <c r="K17" s="197"/>
      <c r="L17" s="198"/>
      <c r="M17" s="199">
        <f>K17-M18</f>
        <v>0</v>
      </c>
      <c r="N17" s="6"/>
      <c r="O17" s="20"/>
      <c r="P17" s="20"/>
      <c r="Q17" s="233"/>
      <c r="R17" s="233"/>
      <c r="S17" s="154"/>
      <c r="T17" s="154"/>
      <c r="U17" s="155"/>
      <c r="V17" s="2"/>
      <c r="W17" s="2"/>
      <c r="X17" s="2"/>
      <c r="Y17" s="2"/>
      <c r="Z17" s="2"/>
      <c r="AA17" s="135">
        <f>G17*0.878</f>
        <v>0</v>
      </c>
      <c r="AB17" s="135">
        <f>G17*0.85</f>
        <v>0</v>
      </c>
      <c r="AC17" s="135">
        <f>G17*0.824</f>
        <v>0</v>
      </c>
      <c r="AD17" s="135">
        <f>G17*0.799</f>
        <v>0</v>
      </c>
      <c r="AE17" s="135">
        <f>G17*0.774</f>
        <v>0</v>
      </c>
      <c r="AF17" s="135">
        <f>G17*0.751</f>
        <v>0</v>
      </c>
      <c r="AG17" s="135">
        <f>G17*0.723</f>
        <v>0</v>
      </c>
      <c r="AH17" s="135">
        <f>G17*0.694</f>
        <v>0</v>
      </c>
      <c r="AI17" s="135">
        <f>G17*0.667</f>
        <v>0</v>
      </c>
      <c r="AJ17" s="135">
        <f>G17*0.64</f>
        <v>0</v>
      </c>
      <c r="AK17" s="2"/>
      <c r="AL17" s="2"/>
      <c r="AM17" s="2"/>
      <c r="AN17" s="2"/>
      <c r="AO17" s="2"/>
      <c r="AP17" s="8"/>
    </row>
    <row r="18" spans="1:44" ht="16.95" customHeight="1" thickBot="1" x14ac:dyDescent="0.35">
      <c r="A18" s="1"/>
      <c r="B18" s="20"/>
      <c r="C18" s="20"/>
      <c r="D18" s="1"/>
      <c r="E18" s="1"/>
      <c r="F18" s="334"/>
      <c r="G18" s="386"/>
      <c r="H18" s="1"/>
      <c r="I18" s="334"/>
      <c r="J18" s="336"/>
      <c r="K18" s="200" t="s">
        <v>42</v>
      </c>
      <c r="L18" s="200" t="s">
        <v>142</v>
      </c>
      <c r="M18" s="201">
        <f>K17*L17</f>
        <v>0</v>
      </c>
      <c r="N18" s="1"/>
      <c r="O18" s="20"/>
      <c r="P18" s="20"/>
      <c r="Q18" s="156"/>
      <c r="R18" s="156"/>
      <c r="S18" s="156"/>
      <c r="T18" s="156"/>
      <c r="U18" s="2"/>
      <c r="V18" s="2"/>
      <c r="W18" s="2"/>
      <c r="X18" s="2"/>
      <c r="Y18" s="2"/>
      <c r="Z18" s="2"/>
      <c r="AA18" s="135">
        <f>G17*0.863</f>
        <v>0</v>
      </c>
      <c r="AB18" s="135">
        <f>G17*0.837</f>
        <v>0</v>
      </c>
      <c r="AC18" s="135">
        <f>G17*0.811</f>
        <v>0</v>
      </c>
      <c r="AD18" s="135">
        <f>G17*0.786</f>
        <v>0</v>
      </c>
      <c r="AE18" s="135">
        <f>G17*0.762</f>
        <v>0</v>
      </c>
      <c r="AF18" s="135">
        <f>G17*0.739</f>
        <v>0</v>
      </c>
      <c r="AG18" s="135">
        <f>G17*0.707</f>
        <v>0</v>
      </c>
      <c r="AH18" s="135">
        <f>G17*0.68</f>
        <v>0</v>
      </c>
      <c r="AI18" s="135">
        <f>G17*0.653</f>
        <v>0</v>
      </c>
      <c r="AJ18" s="135">
        <f>G17*0.627</f>
        <v>0</v>
      </c>
      <c r="AK18" s="2"/>
      <c r="AL18" s="2"/>
      <c r="AM18" s="2"/>
      <c r="AN18" s="2"/>
      <c r="AO18" s="2"/>
      <c r="AP18" s="8"/>
    </row>
    <row r="19" spans="1:44" ht="16.95" customHeight="1" thickBot="1" x14ac:dyDescent="0.35">
      <c r="A19" s="20"/>
      <c r="B19" s="20"/>
      <c r="C19" s="20"/>
      <c r="D19" s="9"/>
      <c r="E19" s="9"/>
      <c r="F19" s="9"/>
      <c r="G19" s="9"/>
      <c r="H19" s="9"/>
      <c r="I19" s="9"/>
      <c r="J19" s="9"/>
      <c r="K19" s="152"/>
      <c r="L19" s="152"/>
      <c r="M19" s="9"/>
      <c r="N19" s="9"/>
      <c r="O19" s="20"/>
      <c r="P19" s="20"/>
      <c r="Q19" s="156"/>
      <c r="R19" s="156"/>
      <c r="S19" s="156"/>
      <c r="T19" s="156"/>
      <c r="U19" s="2"/>
      <c r="V19" s="2"/>
      <c r="W19" s="2"/>
      <c r="X19" s="2"/>
      <c r="Y19" s="2"/>
      <c r="Z19" s="2"/>
      <c r="AA19" s="362" t="str">
        <f>D53</f>
        <v>Custom RPE Chart (Squat)</v>
      </c>
      <c r="AB19" s="362"/>
      <c r="AC19" s="362"/>
      <c r="AD19" s="362"/>
      <c r="AE19" s="362"/>
      <c r="AF19" s="362"/>
      <c r="AG19" s="362"/>
      <c r="AH19" s="362"/>
      <c r="AI19" s="362"/>
      <c r="AJ19" s="362"/>
      <c r="AK19" s="362"/>
      <c r="AL19" s="362"/>
      <c r="AM19" s="362"/>
      <c r="AN19" s="362"/>
      <c r="AO19" s="362"/>
      <c r="AP19" s="2"/>
      <c r="AQ19" s="252"/>
      <c r="AR19" s="231"/>
    </row>
    <row r="20" spans="1:44" ht="16.95" customHeight="1" thickBot="1" x14ac:dyDescent="0.35">
      <c r="A20" s="1"/>
      <c r="B20" s="20"/>
      <c r="C20" s="20"/>
      <c r="D20" s="26" t="s">
        <v>141</v>
      </c>
      <c r="E20" s="35">
        <v>1</v>
      </c>
      <c r="F20" s="28">
        <v>2</v>
      </c>
      <c r="G20" s="28">
        <v>3</v>
      </c>
      <c r="H20" s="28">
        <v>4</v>
      </c>
      <c r="I20" s="28">
        <v>5</v>
      </c>
      <c r="J20" s="28">
        <v>6</v>
      </c>
      <c r="K20" s="28">
        <v>7</v>
      </c>
      <c r="L20" s="28">
        <v>8</v>
      </c>
      <c r="M20" s="28">
        <v>9</v>
      </c>
      <c r="N20" s="29">
        <v>10</v>
      </c>
      <c r="O20" s="20"/>
      <c r="P20" s="20"/>
      <c r="Q20" s="2"/>
      <c r="R20" s="157"/>
      <c r="S20" s="157"/>
      <c r="T20" s="155"/>
      <c r="U20" s="2"/>
      <c r="V20" s="2"/>
      <c r="W20" s="2"/>
      <c r="X20" s="2"/>
      <c r="Y20" s="2"/>
      <c r="Z20" s="2"/>
      <c r="AA20" s="136">
        <f>G17</f>
        <v>0</v>
      </c>
      <c r="AB20" s="136">
        <f>AA20*F58</f>
        <v>0</v>
      </c>
      <c r="AC20" s="136">
        <f>AA20*F59</f>
        <v>0</v>
      </c>
      <c r="AD20" s="136">
        <f>AA20*F60</f>
        <v>0</v>
      </c>
      <c r="AE20" s="136">
        <f>AA20*F61</f>
        <v>0</v>
      </c>
      <c r="AF20" s="136">
        <f>AA20*F62</f>
        <v>0</v>
      </c>
      <c r="AG20" s="136">
        <f>AA20*F63</f>
        <v>0</v>
      </c>
      <c r="AH20" s="136">
        <f>AA20*F64</f>
        <v>0</v>
      </c>
      <c r="AI20" s="136">
        <f>AA20*F65</f>
        <v>0</v>
      </c>
      <c r="AJ20" s="136">
        <f>AA20*F66</f>
        <v>0</v>
      </c>
      <c r="AK20" s="136">
        <f>AA20*F67</f>
        <v>0</v>
      </c>
      <c r="AL20" s="136">
        <f>AA20*F68</f>
        <v>0</v>
      </c>
      <c r="AM20" s="136">
        <f>AA20*F69</f>
        <v>0</v>
      </c>
      <c r="AN20" s="136">
        <f>AA20*F70</f>
        <v>0</v>
      </c>
      <c r="AO20" s="136">
        <f>AA20*F71</f>
        <v>0</v>
      </c>
      <c r="AP20" s="2"/>
      <c r="AQ20" s="252"/>
      <c r="AR20" s="231"/>
    </row>
    <row r="21" spans="1:44" ht="16.95" customHeight="1" x14ac:dyDescent="0.3">
      <c r="A21" s="1"/>
      <c r="B21" s="20"/>
      <c r="C21" s="20"/>
      <c r="D21" s="31" t="s">
        <v>1</v>
      </c>
      <c r="E21" s="114">
        <f>IF(D7=AL9,AA10,IF(D7=AL10,AA20,IF(D7=AL11,Z32,IF(D7=AL12,Z44,0))))</f>
        <v>0</v>
      </c>
      <c r="F21" s="114">
        <f>IF(D7=AL9,AB10,IF(D7=AL10,AB20,IF(D7=AL11,AA32,IF(D7=AL12,AA44,0))))</f>
        <v>0</v>
      </c>
      <c r="G21" s="114">
        <f>IF(D7=AL9,AC10,IF(D7=AL10,AC20,IF(D7=AL11,AB32,IF(D7=AL12,AB44,0))))</f>
        <v>0</v>
      </c>
      <c r="H21" s="114">
        <f>IF(D7=AL9,AD10,IF(D7=AL10,AD20,IF(D7=AL11,AC32,IF(D7=AL12,AC44,0))))</f>
        <v>0</v>
      </c>
      <c r="I21" s="115">
        <f>IF(D7=AL9,AE10,IF(D7=AL10,AE20,IF(D7=AL11,AD32,IF(D7=AL12,AD44,0))))</f>
        <v>0</v>
      </c>
      <c r="J21" s="115">
        <f>IF(D7=AL9,AF10,IF(D7=AL10,AF20,IF(D7=AL11,AE32,IF(D7=AL12,AE44,0))))</f>
        <v>0</v>
      </c>
      <c r="K21" s="116">
        <f>IF(D7=AL9,AG10,IF(D7=AL10,AG20,IF(D7=AL11,AF32,IF(D7=AL12,AF44,0))))</f>
        <v>0</v>
      </c>
      <c r="L21" s="116">
        <f>IF(D7=AL9,AH10,IF(D7=AL10,AH20,IF(D7=AL11,AG32,IF(D7=AL12,AG44,0))))</f>
        <v>0</v>
      </c>
      <c r="M21" s="115">
        <f>IF(D7=AL9,AI10,IF(D7=AL10,AI20,IF(D7=AL11,AH32,IF(D7=AL12,AH44,0))))</f>
        <v>0</v>
      </c>
      <c r="N21" s="117">
        <f>IF(D7=AL9,AJ10,IF(D7=AL10,AJ20,IF(D7=AL11,AI32,IF(D7=AL12,AI44,0))))</f>
        <v>0</v>
      </c>
      <c r="O21" s="20"/>
      <c r="P21" s="20"/>
      <c r="Q21" s="2"/>
      <c r="R21" s="155"/>
      <c r="S21" s="155"/>
      <c r="T21" s="2"/>
      <c r="U21" s="2"/>
      <c r="V21" s="2"/>
      <c r="W21" s="2"/>
      <c r="X21" s="2"/>
      <c r="Y21" s="2"/>
      <c r="Z21" s="2"/>
      <c r="AA21" s="136">
        <f t="shared" ref="AA21:AJ21" si="0">AVERAGE(AA20,AA22)</f>
        <v>0</v>
      </c>
      <c r="AB21" s="136">
        <f t="shared" si="0"/>
        <v>0</v>
      </c>
      <c r="AC21" s="136">
        <f t="shared" si="0"/>
        <v>0</v>
      </c>
      <c r="AD21" s="136">
        <f t="shared" si="0"/>
        <v>0</v>
      </c>
      <c r="AE21" s="136">
        <f t="shared" si="0"/>
        <v>0</v>
      </c>
      <c r="AF21" s="136">
        <f t="shared" si="0"/>
        <v>0</v>
      </c>
      <c r="AG21" s="136">
        <f t="shared" si="0"/>
        <v>0</v>
      </c>
      <c r="AH21" s="136">
        <f t="shared" si="0"/>
        <v>0</v>
      </c>
      <c r="AI21" s="136">
        <f t="shared" si="0"/>
        <v>0</v>
      </c>
      <c r="AJ21" s="137">
        <f t="shared" si="0"/>
        <v>0</v>
      </c>
      <c r="AK21" s="136"/>
      <c r="AL21" s="136"/>
      <c r="AM21" s="136"/>
      <c r="AN21" s="136"/>
      <c r="AO21" s="136"/>
      <c r="AP21" s="2"/>
      <c r="AQ21" s="252"/>
      <c r="AR21" s="231"/>
    </row>
    <row r="22" spans="1:44" ht="16.95" customHeight="1" x14ac:dyDescent="0.3">
      <c r="A22" s="1"/>
      <c r="B22" s="20"/>
      <c r="C22" s="20"/>
      <c r="D22" s="32" t="s">
        <v>7</v>
      </c>
      <c r="E22" s="114">
        <f>IF(D7=AL9,AA11,IF(D7=AL10,AA21,IF(D7=AL11,Z33,IF(D7=AL12,Z45,0))))</f>
        <v>0</v>
      </c>
      <c r="F22" s="114">
        <f>IF(D7=AL9,AB11,IF(D7=AL10,AB21,IF(D7=AL11,AA33,IF(D7=AL12,AA45,0))))</f>
        <v>0</v>
      </c>
      <c r="G22" s="114">
        <f>IF(D7=AL9,AC11,IF(D7=AL10,AC21,IF(D7=AL11,AB33,IF(D7=AL12,AB45,0))))</f>
        <v>0</v>
      </c>
      <c r="H22" s="115">
        <f>IF(D7=AL9,AD11,IF(D7=AL10,AD21,IF(D7=AL11,AC33,IF(D7=AL12,AC45,0))))</f>
        <v>0</v>
      </c>
      <c r="I22" s="115">
        <f>IF(D7=AL9,AE11,IF(D7=AL10,AE21,IF(D7=AL11,AD33,IF(D7=AL12,AD45,0))))</f>
        <v>0</v>
      </c>
      <c r="J22" s="115">
        <f>IF(D7=AL9,AF11,IF(D7=AL10,AF21,IF(D7=AL11,AE33,IF(D7=AL12,AE45,0))))</f>
        <v>0</v>
      </c>
      <c r="K22" s="116">
        <f>IF(D7=AL9,AG11,IF(D7=AL10,AG21,IF(D7=AL11,AF33,IF(D7=AL12,AF45,0))))</f>
        <v>0</v>
      </c>
      <c r="L22" s="115">
        <f>IF(D7=AL9,AH11,IF(D7=AL10,AH21,IF(D7=AL11,AG33,IF(D7=AL12,AG45,0))))</f>
        <v>0</v>
      </c>
      <c r="M22" s="115">
        <f>IF(D7=AL9,AI11,IF(D7=AL10,AI21,IF(D7=AL11,AH33,IF(D7=AL12,AH45,0))))</f>
        <v>0</v>
      </c>
      <c r="N22" s="117">
        <f>IF(D7=AL9,AJ11,IF(D7=AL10,AJ21,IF(D7=AL11,AI33,IF(D7=AL12,AI45,0))))</f>
        <v>0</v>
      </c>
      <c r="O22" s="20"/>
      <c r="P22" s="20"/>
      <c r="Q22" s="2"/>
      <c r="R22" s="2"/>
      <c r="S22" s="2"/>
      <c r="T22" s="2"/>
      <c r="U22" s="2"/>
      <c r="V22" s="2"/>
      <c r="W22" s="2"/>
      <c r="X22" s="2"/>
      <c r="Y22" s="2"/>
      <c r="Z22" s="2"/>
      <c r="AA22" s="136">
        <f t="shared" ref="AA22:AJ22" si="1">AB20</f>
        <v>0</v>
      </c>
      <c r="AB22" s="136">
        <f t="shared" si="1"/>
        <v>0</v>
      </c>
      <c r="AC22" s="136">
        <f t="shared" si="1"/>
        <v>0</v>
      </c>
      <c r="AD22" s="136">
        <f t="shared" si="1"/>
        <v>0</v>
      </c>
      <c r="AE22" s="136">
        <f t="shared" si="1"/>
        <v>0</v>
      </c>
      <c r="AF22" s="136">
        <f t="shared" si="1"/>
        <v>0</v>
      </c>
      <c r="AG22" s="136">
        <f t="shared" si="1"/>
        <v>0</v>
      </c>
      <c r="AH22" s="136">
        <f t="shared" si="1"/>
        <v>0</v>
      </c>
      <c r="AI22" s="136">
        <f t="shared" si="1"/>
        <v>0</v>
      </c>
      <c r="AJ22" s="136">
        <f t="shared" si="1"/>
        <v>0</v>
      </c>
      <c r="AK22" s="136"/>
      <c r="AL22" s="136"/>
      <c r="AM22" s="136"/>
      <c r="AN22" s="136"/>
      <c r="AO22" s="136"/>
      <c r="AP22" s="2"/>
      <c r="AQ22" s="252"/>
      <c r="AR22" s="231"/>
    </row>
    <row r="23" spans="1:44" ht="16.95" customHeight="1" x14ac:dyDescent="0.3">
      <c r="A23" s="1"/>
      <c r="B23" s="20"/>
      <c r="C23" s="20"/>
      <c r="D23" s="32" t="s">
        <v>2</v>
      </c>
      <c r="E23" s="114">
        <f>IF(D7=AL9,AA12,IF(D7=AL10,AA22,IF(D7=AL11,Z34,IF(D7=AL12,Z46,0))))</f>
        <v>0</v>
      </c>
      <c r="F23" s="114">
        <f>IF(D7=AL9,AB12,IF(D7=AL10,AB22,IF(D7=AL11,AA34,IF(D7=AL12,AA46,0))))</f>
        <v>0</v>
      </c>
      <c r="G23" s="114">
        <f>IF(D7=AL9,AC12,IF(D7=AL10,AC22,IF(D7=AL11,AB34,IF(D7=AL12,AB46,0))))</f>
        <v>0</v>
      </c>
      <c r="H23" s="115">
        <f>IF(D7=AL9,AD12,IF(D7=AL10,AD22,IF(D7=AL11,AC34,IF(D7=AL12,AC46,0))))</f>
        <v>0</v>
      </c>
      <c r="I23" s="115">
        <f>IF(D7=AL9,AE12,IF(D7=AL10,AE22,IF(D7=AL11,AD34,IF(D7=AL12,AD46,0))))</f>
        <v>0</v>
      </c>
      <c r="J23" s="116">
        <f>IF(D7=AL9,AF12,IF(D7=AL10,AF22,IF(D7=AL11,AE34,IF(D7=AL12,AE46,0))))</f>
        <v>0</v>
      </c>
      <c r="K23" s="116">
        <f>IF(D7=AL9,AG12,IF(D7=AL10,AG22,IF(D7=AL11,AF34,IF(D7=AL12,AF46,0))))</f>
        <v>0</v>
      </c>
      <c r="L23" s="115">
        <f>IF(D7=AL9,AH12,IF(D7=AL10,AH22,IF(D7=AL11,AG34,IF(D7=AL12,AG46,0))))</f>
        <v>0</v>
      </c>
      <c r="M23" s="115">
        <f>IF(D7=AL9,AI12,IF(D7=AL10,AI22,IF(D7=AL11,AH34,IF(D7=AL12,AH46,0))))</f>
        <v>0</v>
      </c>
      <c r="N23" s="117">
        <f>IF(D7=AL9,AJ12,IF(D7=AL10,AJ22,IF(D7=AL11,AI34,IF(D7=AL12,AI46,0))))</f>
        <v>0</v>
      </c>
      <c r="O23" s="20"/>
      <c r="P23" s="20"/>
      <c r="Q23" s="2"/>
      <c r="R23" s="2"/>
      <c r="S23" s="2"/>
      <c r="T23" s="2"/>
      <c r="U23" s="2"/>
      <c r="V23" s="2"/>
      <c r="W23" s="2"/>
      <c r="X23" s="2"/>
      <c r="Y23" s="2"/>
      <c r="Z23" s="2"/>
      <c r="AA23" s="136">
        <f t="shared" ref="AA23:AJ23" si="2">AVERAGE(AA22,AA24)</f>
        <v>0</v>
      </c>
      <c r="AB23" s="136">
        <f t="shared" si="2"/>
        <v>0</v>
      </c>
      <c r="AC23" s="136">
        <f t="shared" si="2"/>
        <v>0</v>
      </c>
      <c r="AD23" s="136">
        <f t="shared" si="2"/>
        <v>0</v>
      </c>
      <c r="AE23" s="136">
        <f t="shared" si="2"/>
        <v>0</v>
      </c>
      <c r="AF23" s="136">
        <f t="shared" si="2"/>
        <v>0</v>
      </c>
      <c r="AG23" s="136">
        <f t="shared" si="2"/>
        <v>0</v>
      </c>
      <c r="AH23" s="136">
        <f t="shared" si="2"/>
        <v>0</v>
      </c>
      <c r="AI23" s="136">
        <f t="shared" si="2"/>
        <v>0</v>
      </c>
      <c r="AJ23" s="136">
        <f t="shared" si="2"/>
        <v>0</v>
      </c>
      <c r="AK23" s="136"/>
      <c r="AL23" s="136"/>
      <c r="AM23" s="136"/>
      <c r="AN23" s="136"/>
      <c r="AO23" s="136"/>
      <c r="AP23" s="2"/>
      <c r="AQ23" s="252"/>
      <c r="AR23" s="231"/>
    </row>
    <row r="24" spans="1:44" ht="16.95" customHeight="1" x14ac:dyDescent="0.3">
      <c r="A24" s="20"/>
      <c r="B24" s="20"/>
      <c r="C24" s="20"/>
      <c r="D24" s="32" t="s">
        <v>8</v>
      </c>
      <c r="E24" s="114">
        <f>IF(D7=AL9,AA13,IF(D7=AL10,AA23,IF(D7=AL11,Z35,IF(D7=AL12,Z47,0))))</f>
        <v>0</v>
      </c>
      <c r="F24" s="114">
        <f>IF(D7=AL9,AB13,IF(D7=AL10,AB23,IF(D7=AL11,AA35,IF(D7=AL12,AA47,0))))</f>
        <v>0</v>
      </c>
      <c r="G24" s="115">
        <f>IF(D7=AL9,AC13,IF(D7=AL10,AC23,IF(D7=AL11,AB35,IF(D7=AL12,AB47,0))))</f>
        <v>0</v>
      </c>
      <c r="H24" s="115">
        <f>IF(D7=AL9,AD13,IF(D7=AL10,AD23,IF(D7=AL11,AC35,IF(D7=AL12,AC47,0))))</f>
        <v>0</v>
      </c>
      <c r="I24" s="115">
        <f>IF(D7=AL9,AE13,IF(D7=AL10,AE23,IF(D7=AL11,AD35,IF(D7=AL12,AD47,0))))</f>
        <v>0</v>
      </c>
      <c r="J24" s="116">
        <f>IF(D7=AL9,AF13,IF(D7=AL10,AF23,IF(D7=AL11,AE35,IF(D7=AL12,AE47,0))))</f>
        <v>0</v>
      </c>
      <c r="K24" s="115">
        <f>IF(D7=AL9,AG13,IF(D7=AL10,AG23,IF(D7=AL11,AF35,IF(D7=AL12,AF47,0))))</f>
        <v>0</v>
      </c>
      <c r="L24" s="115">
        <f>IF(D7=AL9,AH13,IF(D7=AL10,AH23,IF(D7=AL11,AG35,IF(D7=AL12,AG47,0))))</f>
        <v>0</v>
      </c>
      <c r="M24" s="115">
        <f>IF(D7=AL9,AI13,IF(D7=AL10,AI23,IF(D7=AL11,AH35,IF(D7=AL12,AH47,0))))</f>
        <v>0</v>
      </c>
      <c r="N24" s="117">
        <f>IF(D7=AL9,AJ13,IF(D7=AL10,AJ23,IF(D7=AL11,AI35,IF(D7=AL12,AI47,0))))</f>
        <v>0</v>
      </c>
      <c r="O24" s="109"/>
      <c r="P24" s="54"/>
      <c r="Q24" s="253"/>
      <c r="R24" s="2"/>
      <c r="S24" s="2"/>
      <c r="T24" s="2"/>
      <c r="U24" s="2"/>
      <c r="V24" s="2"/>
      <c r="W24" s="2"/>
      <c r="X24" s="2"/>
      <c r="Y24" s="2"/>
      <c r="Z24" s="2"/>
      <c r="AA24" s="136">
        <f t="shared" ref="AA24:AJ24" si="3">AC20</f>
        <v>0</v>
      </c>
      <c r="AB24" s="136">
        <f t="shared" si="3"/>
        <v>0</v>
      </c>
      <c r="AC24" s="136">
        <f t="shared" si="3"/>
        <v>0</v>
      </c>
      <c r="AD24" s="136">
        <f t="shared" si="3"/>
        <v>0</v>
      </c>
      <c r="AE24" s="136">
        <f t="shared" si="3"/>
        <v>0</v>
      </c>
      <c r="AF24" s="136">
        <f t="shared" si="3"/>
        <v>0</v>
      </c>
      <c r="AG24" s="136">
        <f t="shared" si="3"/>
        <v>0</v>
      </c>
      <c r="AH24" s="136">
        <f t="shared" si="3"/>
        <v>0</v>
      </c>
      <c r="AI24" s="136">
        <f t="shared" si="3"/>
        <v>0</v>
      </c>
      <c r="AJ24" s="136">
        <f t="shared" si="3"/>
        <v>0</v>
      </c>
      <c r="AK24" s="136"/>
      <c r="AL24" s="136"/>
      <c r="AM24" s="136"/>
      <c r="AN24" s="136"/>
      <c r="AO24" s="136"/>
      <c r="AP24" s="2"/>
      <c r="AQ24" s="252"/>
      <c r="AR24" s="231"/>
    </row>
    <row r="25" spans="1:44" ht="16.95" customHeight="1" x14ac:dyDescent="0.3">
      <c r="A25" s="20"/>
      <c r="B25" s="20"/>
      <c r="C25" s="20"/>
      <c r="D25" s="32" t="s">
        <v>3</v>
      </c>
      <c r="E25" s="114">
        <f>IF(D7=AL9,AA14,IF(D7=AL10,AA24,IF(D7=AL11,Z36,IF(D7=AL12,Z48,0))))</f>
        <v>0</v>
      </c>
      <c r="F25" s="114">
        <f>IF(D7=AL9,AB14,IF(D7=AL10,AB24,IF(D7=AL11,AA36,IF(D7=AL12,AA48,0))))</f>
        <v>0</v>
      </c>
      <c r="G25" s="115">
        <f>IF(D7=AL9,AC14,IF(D7=AL10,AC24,IF(D7=AL11,AB36,IF(D7=AL12,AB48,0))))</f>
        <v>0</v>
      </c>
      <c r="H25" s="115">
        <f>IF(D7=AL9,AD14,IF(D7=AL10,AD24,IF(D7=AL11,AC36,IF(D7=AL12,AC48,0))))</f>
        <v>0</v>
      </c>
      <c r="I25" s="116">
        <f>IF(D7=AL9,AE14,IF(D7=AL10,AE24,IF(D7=AL11,AD36,IF(D7=AL12,AD48,0))))</f>
        <v>0</v>
      </c>
      <c r="J25" s="116">
        <f>IF(D7=AL9,AF14,IF(D7=AL10,AF24,IF(D7=AL11,AE36,IF(D7=AL12,AE48,0))))</f>
        <v>0</v>
      </c>
      <c r="K25" s="115">
        <f>IF(D7=AL9,AG14,IF(D7=AL10,AG24,IF(D7=AL11,AF36,IF(D7=AL12,AF48,0))))</f>
        <v>0</v>
      </c>
      <c r="L25" s="115">
        <f>IF(D7=AL9,AH14,IF(D7=AL10,AH24,IF(D7=AL11,AG36,IF(D7=AL12,AG48,0))))</f>
        <v>0</v>
      </c>
      <c r="M25" s="115">
        <f>IF(D7=AL9,AI14,IF(D7=AL10,AI24,IF(D7=AL11,AH36,IF(D7=AL12,AH48,0))))</f>
        <v>0</v>
      </c>
      <c r="N25" s="117">
        <f>IF(D7=AL9,AJ14,IF(D7=AL10,AJ24,IF(D7=AL11,AI36,IF(D7=AL12,AI48,0))))</f>
        <v>0</v>
      </c>
      <c r="O25" s="109"/>
      <c r="P25" s="54"/>
      <c r="Q25" s="253"/>
      <c r="R25" s="2"/>
      <c r="S25" s="2"/>
      <c r="T25" s="2"/>
      <c r="U25" s="2"/>
      <c r="V25" s="2"/>
      <c r="W25" s="2"/>
      <c r="X25" s="2"/>
      <c r="Y25" s="2"/>
      <c r="Z25" s="2"/>
      <c r="AA25" s="136">
        <f t="shared" ref="AA25:AJ25" si="4">AVERAGE(AA24,AA26)</f>
        <v>0</v>
      </c>
      <c r="AB25" s="136">
        <f t="shared" si="4"/>
        <v>0</v>
      </c>
      <c r="AC25" s="136">
        <f t="shared" si="4"/>
        <v>0</v>
      </c>
      <c r="AD25" s="136">
        <f t="shared" si="4"/>
        <v>0</v>
      </c>
      <c r="AE25" s="136">
        <f t="shared" si="4"/>
        <v>0</v>
      </c>
      <c r="AF25" s="136">
        <f t="shared" si="4"/>
        <v>0</v>
      </c>
      <c r="AG25" s="136">
        <f t="shared" si="4"/>
        <v>0</v>
      </c>
      <c r="AH25" s="136">
        <f t="shared" si="4"/>
        <v>0</v>
      </c>
      <c r="AI25" s="136">
        <f t="shared" si="4"/>
        <v>0</v>
      </c>
      <c r="AJ25" s="136">
        <f t="shared" si="4"/>
        <v>0</v>
      </c>
      <c r="AK25" s="136"/>
      <c r="AL25" s="136"/>
      <c r="AM25" s="136"/>
      <c r="AN25" s="136"/>
      <c r="AO25" s="136"/>
      <c r="AP25" s="2"/>
      <c r="AQ25" s="252"/>
      <c r="AR25" s="231"/>
    </row>
    <row r="26" spans="1:44" ht="16.95" customHeight="1" x14ac:dyDescent="0.3">
      <c r="A26" s="20"/>
      <c r="B26" s="20"/>
      <c r="C26" s="20"/>
      <c r="D26" s="32" t="s">
        <v>9</v>
      </c>
      <c r="E26" s="114">
        <f>IF(D7=AL9,AA15,IF(D7=AL10,AA25,IF(D7=AL11,Z37,IF(D7=AL12,Z49,0))))</f>
        <v>0</v>
      </c>
      <c r="F26" s="115">
        <f>IF(D7=AL9,AB15,IF(D7=AL10,AB25,IF(D7=AL11,AA37,IF(D7=AL12,AA49,0))))</f>
        <v>0</v>
      </c>
      <c r="G26" s="115">
        <f>IF(D7=AL9,AC15,IF(D7=AL10,AC25,IF(D7=AL11,AB37,IF(D7=AL12,AB49,0))))</f>
        <v>0</v>
      </c>
      <c r="H26" s="115">
        <f>IF(D7=AL9,AD15,IF(D7=AL10,AD25,IF(D7=AL11,AC37,IF(D7=AL12,AC49,0))))</f>
        <v>0</v>
      </c>
      <c r="I26" s="116">
        <f>IF(D7=AL9,AE15,IF(D7=AL10,AE25,IF(D7=AL11,AD37,IF(D7=AL12,AD49,0))))</f>
        <v>0</v>
      </c>
      <c r="J26" s="115">
        <f>IF(D7=AL9,AF15,IF(D7=AL10,AF25,IF(D7=AL11,AE37,IF(D7=AL12,AE49,0))))</f>
        <v>0</v>
      </c>
      <c r="K26" s="115">
        <f>IF(D7=AL9,AG15,IF(D7=AL10,AG25,IF(D7=AL11,AF37,IF(D7=AL12,AF49,0))))</f>
        <v>0</v>
      </c>
      <c r="L26" s="115">
        <f>IF(D7=AL9,AH15,IF(D7=AL10,AH25,IF(D7=AL11,AG37,IF(D7=AL12,AG49,0))))</f>
        <v>0</v>
      </c>
      <c r="M26" s="115">
        <f>IF(D7=AL9,AI15,IF(D7=AL10,AI25,IF(D7=AL11,AH37,IF(D7=AL12,AH49,0))))</f>
        <v>0</v>
      </c>
      <c r="N26" s="117">
        <f>IF(D7=AL9,AJ15,IF(D7=AL10,AJ25,IF(D7=AL11,AI37,IF(D7=AL12,AI49,0))))</f>
        <v>0</v>
      </c>
      <c r="O26" s="20"/>
      <c r="P26" s="20"/>
      <c r="Q26" s="2"/>
      <c r="R26" s="2"/>
      <c r="S26" s="2"/>
      <c r="T26" s="2"/>
      <c r="U26" s="2"/>
      <c r="V26" s="2"/>
      <c r="W26" s="2"/>
      <c r="X26" s="2"/>
      <c r="Y26" s="2"/>
      <c r="Z26" s="2"/>
      <c r="AA26" s="136">
        <f t="shared" ref="AA26:AJ26" si="5">AD20</f>
        <v>0</v>
      </c>
      <c r="AB26" s="136">
        <f t="shared" si="5"/>
        <v>0</v>
      </c>
      <c r="AC26" s="136">
        <f t="shared" si="5"/>
        <v>0</v>
      </c>
      <c r="AD26" s="136">
        <f t="shared" si="5"/>
        <v>0</v>
      </c>
      <c r="AE26" s="136">
        <f t="shared" si="5"/>
        <v>0</v>
      </c>
      <c r="AF26" s="136">
        <f t="shared" si="5"/>
        <v>0</v>
      </c>
      <c r="AG26" s="136">
        <f t="shared" si="5"/>
        <v>0</v>
      </c>
      <c r="AH26" s="136">
        <f t="shared" si="5"/>
        <v>0</v>
      </c>
      <c r="AI26" s="136">
        <f t="shared" si="5"/>
        <v>0</v>
      </c>
      <c r="AJ26" s="136">
        <f t="shared" si="5"/>
        <v>0</v>
      </c>
      <c r="AK26" s="136"/>
      <c r="AL26" s="136"/>
      <c r="AM26" s="136"/>
      <c r="AN26" s="136"/>
      <c r="AO26" s="136"/>
      <c r="AP26" s="2"/>
      <c r="AQ26" s="252"/>
      <c r="AR26" s="231"/>
    </row>
    <row r="27" spans="1:44" ht="16.95" customHeight="1" x14ac:dyDescent="0.3">
      <c r="A27" s="1"/>
      <c r="B27" s="20"/>
      <c r="C27" s="20"/>
      <c r="D27" s="32" t="s">
        <v>5</v>
      </c>
      <c r="E27" s="114">
        <f>IF(D7=AL9,AA16,IF(D7=AL10,AA26,IF(D7=AL11,Z38,IF(D7=AL12,Z50,0))))</f>
        <v>0</v>
      </c>
      <c r="F27" s="115">
        <f>IF(D7=AL9,AB16,IF(D7=AL10,AB26,IF(D7=AL11,AA38,IF(D7=AL12,AA50,0))))</f>
        <v>0</v>
      </c>
      <c r="G27" s="115">
        <f>IF(D7=AL9,AC16,IF(D7=AL10,AC26,IF(D7=AL11,AB38,IF(D7=AL12,AB50,0))))</f>
        <v>0</v>
      </c>
      <c r="H27" s="116">
        <f>IF(D7=AL9,AD16,IF(D7=AL10,AD26,IF(D7=AL11,AC38,IF(D7=AL12,AC50,0))))</f>
        <v>0</v>
      </c>
      <c r="I27" s="116">
        <f>IF(D7=AL9,AE16,IF(D7=AL10,AE26,IF(D7=AL11,AD38,IF(D7=AL12,AD50,0))))</f>
        <v>0</v>
      </c>
      <c r="J27" s="115">
        <f>IF(D7=AL9,AF16,IF(D7=AL10,AF26,IF(D7=AL11,AE38,IF(D7=AL12,AE50,0))))</f>
        <v>0</v>
      </c>
      <c r="K27" s="115">
        <f>IF(D7=AL9,AG16,IF(D7=AL10,AG26,IF(D7=AL11,AF38,IF(D7=AL12,AF50,0))))</f>
        <v>0</v>
      </c>
      <c r="L27" s="115">
        <f>IF(D7=AL9,AH16,IF(D7=AL10,AH26,IF(D7=AL11,AG38,IF(D7=AL12,AG50,0))))</f>
        <v>0</v>
      </c>
      <c r="M27" s="115">
        <f>IF(D7=AL9,AI16,IF(D7=AL10,AI26,IF(D7=AL11,AH38,IF(D7=AL12,AH50,0))))</f>
        <v>0</v>
      </c>
      <c r="N27" s="117">
        <f>IF(D7=AL9,AJ16,IF(D7=AL10,AJ26,IF(D7=AL11,AI38,IF(D7=AL12,AI50,0))))</f>
        <v>0</v>
      </c>
      <c r="O27" s="20"/>
      <c r="P27" s="20"/>
      <c r="Q27" s="2"/>
      <c r="R27" s="2"/>
      <c r="S27" s="2"/>
      <c r="T27" s="2"/>
      <c r="U27" s="2"/>
      <c r="V27" s="2"/>
      <c r="W27" s="2"/>
      <c r="X27" s="2"/>
      <c r="Y27" s="2"/>
      <c r="Z27" s="2"/>
      <c r="AA27" s="136">
        <f>AVERAGE(AA26,AA28)</f>
        <v>0</v>
      </c>
      <c r="AB27" s="136">
        <f>AVERAGE(AB28,AB26)</f>
        <v>0</v>
      </c>
      <c r="AC27" s="136">
        <f t="shared" ref="AC27:AJ27" si="6">AVERAGE(AC26,AC28)</f>
        <v>0</v>
      </c>
      <c r="AD27" s="136">
        <f t="shared" si="6"/>
        <v>0</v>
      </c>
      <c r="AE27" s="136">
        <f t="shared" si="6"/>
        <v>0</v>
      </c>
      <c r="AF27" s="136">
        <f t="shared" si="6"/>
        <v>0</v>
      </c>
      <c r="AG27" s="136">
        <f t="shared" si="6"/>
        <v>0</v>
      </c>
      <c r="AH27" s="136">
        <f t="shared" si="6"/>
        <v>0</v>
      </c>
      <c r="AI27" s="136">
        <f t="shared" si="6"/>
        <v>0</v>
      </c>
      <c r="AJ27" s="136">
        <f t="shared" si="6"/>
        <v>0</v>
      </c>
      <c r="AK27" s="136"/>
      <c r="AL27" s="136"/>
      <c r="AM27" s="136"/>
      <c r="AN27" s="136"/>
      <c r="AO27" s="136"/>
      <c r="AP27" s="2"/>
      <c r="AQ27" s="252"/>
      <c r="AR27" s="231"/>
    </row>
    <row r="28" spans="1:44" ht="16.95" customHeight="1" x14ac:dyDescent="0.3">
      <c r="A28" s="1"/>
      <c r="B28" s="20"/>
      <c r="C28" s="20"/>
      <c r="D28" s="32" t="s">
        <v>10</v>
      </c>
      <c r="E28" s="115">
        <f>IF(D7=AL9,AA17,IF(D7=AL10,AA27,IF(D7=AL11,Z39,IF(D7=AL12,Z51,0))))</f>
        <v>0</v>
      </c>
      <c r="F28" s="115">
        <f>IF(D7=AL9,AB17,IF(D7=AL10,AB27,IF(D7=AL11,AA39,IF(D7=AL12,AA51,0))))</f>
        <v>0</v>
      </c>
      <c r="G28" s="115">
        <f>IF(D7=AL9,AC17,IF(D7=AL10,AC27,IF(D7=AL11,AB39,IF(D7=AL12,AB51,0))))</f>
        <v>0</v>
      </c>
      <c r="H28" s="116">
        <f>IF(D7=AL9,AD17,IF(D7=AL10,AD27,IF(D7=AL11,AC39,IF(D7=AL12,AC51,0))))</f>
        <v>0</v>
      </c>
      <c r="I28" s="115">
        <f>IF(D7=AL9,AE17,IF(D7=AL10,AE27,IF(D7=AL11,AD39,IF(D7=AL12,AD51,0))))</f>
        <v>0</v>
      </c>
      <c r="J28" s="115">
        <f>IF(D7=AL9,AF17,IF(D7=AL10,AF27,IF(D7=AL11,AE39,IF(D7=AL12,AE51,0))))</f>
        <v>0</v>
      </c>
      <c r="K28" s="115">
        <f>IF(D7=AL9,AG17,IF(D7=AL10,AG27,IF(D7=AL11,AF39,IF(D7=AL12,AF51,0))))</f>
        <v>0</v>
      </c>
      <c r="L28" s="115">
        <f>IF(D7=AL9,AH17,IF(D7=AL10,AH27,IF(D7=AL11,AG39,IF(D7=AL12,AG51,0))))</f>
        <v>0</v>
      </c>
      <c r="M28" s="115">
        <f>IF(D7=AL9,AI17,IF(D7=AL10,AI27,IF(D7=AL11,AH39,IF(D7=AL12,AH51,0))))</f>
        <v>0</v>
      </c>
      <c r="N28" s="117">
        <f>IF(D7=AL9,AJ17,IF(D7=AL10,AJ27,IF(D7=AL11,AI39,IF(D7=AL12,AI51,0))))</f>
        <v>0</v>
      </c>
      <c r="O28" s="20"/>
      <c r="P28" s="20"/>
      <c r="Q28" s="2"/>
      <c r="R28" s="2"/>
      <c r="S28" s="2"/>
      <c r="T28" s="2"/>
      <c r="U28" s="2"/>
      <c r="V28" s="2"/>
      <c r="W28" s="2"/>
      <c r="X28" s="2"/>
      <c r="Y28" s="2"/>
      <c r="Z28" s="2"/>
      <c r="AA28" s="136">
        <f t="shared" ref="AA28:AJ28" si="7">AE20</f>
        <v>0</v>
      </c>
      <c r="AB28" s="136">
        <f t="shared" si="7"/>
        <v>0</v>
      </c>
      <c r="AC28" s="136">
        <f t="shared" si="7"/>
        <v>0</v>
      </c>
      <c r="AD28" s="136">
        <f t="shared" si="7"/>
        <v>0</v>
      </c>
      <c r="AE28" s="136">
        <f t="shared" si="7"/>
        <v>0</v>
      </c>
      <c r="AF28" s="136">
        <f t="shared" si="7"/>
        <v>0</v>
      </c>
      <c r="AG28" s="136">
        <f t="shared" si="7"/>
        <v>0</v>
      </c>
      <c r="AH28" s="136">
        <f t="shared" si="7"/>
        <v>0</v>
      </c>
      <c r="AI28" s="136">
        <f t="shared" si="7"/>
        <v>0</v>
      </c>
      <c r="AJ28" s="136">
        <f t="shared" si="7"/>
        <v>0</v>
      </c>
      <c r="AK28" s="136"/>
      <c r="AL28" s="136"/>
      <c r="AM28" s="136"/>
      <c r="AN28" s="136"/>
      <c r="AO28" s="136"/>
      <c r="AP28" s="2"/>
      <c r="AQ28" s="252"/>
      <c r="AR28" s="231"/>
    </row>
    <row r="29" spans="1:44" ht="16.95" customHeight="1" thickBot="1" x14ac:dyDescent="0.35">
      <c r="A29" s="1"/>
      <c r="B29" s="20"/>
      <c r="C29" s="20"/>
      <c r="D29" s="34" t="s">
        <v>6</v>
      </c>
      <c r="E29" s="118">
        <f>IF(D7=AL9,AA18,IF(D7=AL10,AA28,IF(D7=AL11,Z40,IF(D7=AL12,Z52,0))))</f>
        <v>0</v>
      </c>
      <c r="F29" s="118">
        <f>IF(D7=AL9,AB18,IF(D7=AL10,AB28,IF(D7=AL11,AA40,IF(D7=AL12,AA52,0))))</f>
        <v>0</v>
      </c>
      <c r="G29" s="118">
        <f>IF(D7=AL9,AC18,IF(D7=AL10,AC28,IF(D7=AL11,AB40,IF(D7=AL12,AB52,0))))</f>
        <v>0</v>
      </c>
      <c r="H29" s="119">
        <f>IF(D7=AL9,AD18,IF(D7=AL10,AD28,IF(D7=AL11,AC40,IF(D7=AL12,AC52,0))))</f>
        <v>0</v>
      </c>
      <c r="I29" s="118">
        <f>IF(D7=AL9,AE18,IF(D7=AL10,AE28,IF(D7=AL11,AD40,IF(D7=AL12,AD52,0))))</f>
        <v>0</v>
      </c>
      <c r="J29" s="118">
        <f>IF(D7=AL9,AF18,IF(D7=AL10,AF28,IF(D7=AL11,AE40,IF(D7=AL12,AE52,0))))</f>
        <v>0</v>
      </c>
      <c r="K29" s="118">
        <f>IF(D7=AL9,AG18,IF(D7=AL10,AG28,IF(D7=AL11,AF40,IF(D7=AL12,AF52,0))))</f>
        <v>0</v>
      </c>
      <c r="L29" s="118">
        <f>IF(D7=AL9,AH18,IF(D7=AL10,AH28,IF(D7=AL11,AG40,IF(D7=AL12,AG52,0))))</f>
        <v>0</v>
      </c>
      <c r="M29" s="118">
        <f>IF(D7=AL9,AI18,IF(D7=AL10,AI28,IF(D7=AL11,AH40,IF(D7=AL12,AH52,0))))</f>
        <v>0</v>
      </c>
      <c r="N29" s="120">
        <f>IF(D7=AL9,AJ18,IF(D7=AL10,AJ28,IF(D7=AL11,AI40,IF(D7=AL12,AI52,0))))</f>
        <v>0</v>
      </c>
      <c r="O29" s="20"/>
      <c r="P29" s="20"/>
      <c r="Q29" s="2"/>
      <c r="R29" s="2"/>
      <c r="S29" s="2"/>
      <c r="T29" s="2"/>
      <c r="U29" s="2"/>
      <c r="V29" s="2"/>
      <c r="W29" s="2"/>
      <c r="X29" s="2"/>
      <c r="Y29" s="2"/>
      <c r="Z29" s="2"/>
      <c r="AA29" s="2"/>
      <c r="AB29" s="2"/>
      <c r="AC29" s="2"/>
      <c r="AD29" s="2"/>
      <c r="AE29" s="2"/>
      <c r="AF29" s="2"/>
      <c r="AG29" s="2"/>
      <c r="AH29" s="2"/>
      <c r="AI29" s="2"/>
      <c r="AJ29" s="2"/>
      <c r="AK29" s="2"/>
      <c r="AL29" s="2"/>
      <c r="AM29" s="2"/>
      <c r="AN29" s="2"/>
      <c r="AO29" s="2"/>
      <c r="AP29" s="2"/>
      <c r="AQ29" s="252"/>
      <c r="AR29" s="231"/>
    </row>
    <row r="30" spans="1:44" ht="16.95" customHeight="1" thickBot="1" x14ac:dyDescent="0.35">
      <c r="A30" s="1"/>
      <c r="B30" s="20"/>
      <c r="C30" s="1"/>
      <c r="D30" s="1"/>
      <c r="E30" s="1"/>
      <c r="F30" s="1"/>
      <c r="G30" s="1"/>
      <c r="H30" s="1"/>
      <c r="I30" s="1"/>
      <c r="J30" s="1"/>
      <c r="K30" s="1"/>
      <c r="L30" s="1"/>
      <c r="M30" s="1"/>
      <c r="N30" s="20"/>
      <c r="O30" s="20"/>
      <c r="P30" s="20"/>
      <c r="Q30" s="2"/>
      <c r="R30" s="2"/>
      <c r="S30" s="2"/>
      <c r="T30" s="2"/>
      <c r="U30" s="2"/>
      <c r="V30" s="2"/>
      <c r="W30" s="2"/>
      <c r="X30" s="2"/>
      <c r="Y30" s="2"/>
      <c r="Z30" s="2"/>
      <c r="AA30" s="2"/>
      <c r="AB30" s="2"/>
      <c r="AC30" s="2"/>
      <c r="AD30" s="2"/>
      <c r="AE30" s="2"/>
      <c r="AF30" s="2"/>
      <c r="AG30" s="2"/>
      <c r="AH30" s="2"/>
      <c r="AI30" s="2"/>
      <c r="AJ30" s="2"/>
      <c r="AK30" s="2"/>
      <c r="AL30" s="2"/>
      <c r="AM30" s="2"/>
      <c r="AN30" s="2"/>
      <c r="AO30" s="2"/>
      <c r="AP30" s="2"/>
      <c r="AQ30" s="252"/>
      <c r="AR30" s="231"/>
    </row>
    <row r="31" spans="1:44" ht="16.95" customHeight="1" x14ac:dyDescent="0.3">
      <c r="A31" s="1"/>
      <c r="B31" s="20"/>
      <c r="C31" s="260" t="s">
        <v>51</v>
      </c>
      <c r="D31" s="262"/>
      <c r="E31" s="260" t="s">
        <v>167</v>
      </c>
      <c r="F31" s="262"/>
      <c r="G31" s="5"/>
      <c r="H31" s="260" t="s">
        <v>51</v>
      </c>
      <c r="I31" s="262"/>
      <c r="J31" s="260" t="s">
        <v>167</v>
      </c>
      <c r="K31" s="262"/>
      <c r="L31" s="1"/>
      <c r="M31" s="260" t="s">
        <v>64</v>
      </c>
      <c r="N31" s="261"/>
      <c r="O31" s="261"/>
      <c r="P31" s="262"/>
      <c r="Q31" s="2"/>
      <c r="R31" s="2"/>
      <c r="S31" s="2"/>
      <c r="T31" s="2"/>
      <c r="U31" s="2"/>
      <c r="V31" s="2"/>
      <c r="W31" s="2"/>
      <c r="X31" s="2"/>
      <c r="Y31" s="2"/>
      <c r="Z31" s="362" t="str">
        <f>H53</f>
        <v>Custom RPE Chart (Bench)</v>
      </c>
      <c r="AA31" s="362"/>
      <c r="AB31" s="362"/>
      <c r="AC31" s="362"/>
      <c r="AD31" s="362"/>
      <c r="AE31" s="362"/>
      <c r="AF31" s="362"/>
      <c r="AG31" s="362"/>
      <c r="AH31" s="362"/>
      <c r="AI31" s="362"/>
      <c r="AJ31" s="362"/>
      <c r="AK31" s="362"/>
      <c r="AL31" s="362"/>
      <c r="AM31" s="362"/>
      <c r="AN31" s="362"/>
      <c r="AO31" s="2"/>
      <c r="AP31" s="2"/>
      <c r="AQ31" s="252"/>
      <c r="AR31" s="231"/>
    </row>
    <row r="32" spans="1:44" ht="16.95" customHeight="1" thickBot="1" x14ac:dyDescent="0.35">
      <c r="A32" s="1"/>
      <c r="B32" s="20"/>
      <c r="C32" s="266"/>
      <c r="D32" s="268"/>
      <c r="E32" s="40">
        <v>0.05</v>
      </c>
      <c r="F32" s="41">
        <v>7.0000000000000007E-2</v>
      </c>
      <c r="G32" s="5"/>
      <c r="H32" s="266"/>
      <c r="I32" s="268"/>
      <c r="J32" s="47">
        <v>0.05</v>
      </c>
      <c r="K32" s="41">
        <v>7.0000000000000007E-2</v>
      </c>
      <c r="L32" s="1"/>
      <c r="M32" s="266"/>
      <c r="N32" s="267"/>
      <c r="O32" s="267"/>
      <c r="P32" s="268"/>
      <c r="Q32" s="2"/>
      <c r="R32" s="2"/>
      <c r="S32" s="2"/>
      <c r="T32" s="2"/>
      <c r="U32" s="2"/>
      <c r="V32" s="2"/>
      <c r="W32" s="2"/>
      <c r="X32" s="2"/>
      <c r="Y32" s="2"/>
      <c r="Z32" s="136">
        <f>G17</f>
        <v>0</v>
      </c>
      <c r="AA32" s="136">
        <f>Z32*J58</f>
        <v>0</v>
      </c>
      <c r="AB32" s="136">
        <f>Z32*J59</f>
        <v>0</v>
      </c>
      <c r="AC32" s="136">
        <f>Z32*J60</f>
        <v>0</v>
      </c>
      <c r="AD32" s="136">
        <f>Z32*J61</f>
        <v>0</v>
      </c>
      <c r="AE32" s="136">
        <f>Z32*J62</f>
        <v>0</v>
      </c>
      <c r="AF32" s="136">
        <f>Z32*J63</f>
        <v>0</v>
      </c>
      <c r="AG32" s="136">
        <f>Z32*J64</f>
        <v>0</v>
      </c>
      <c r="AH32" s="136">
        <f>Z32*J65</f>
        <v>0</v>
      </c>
      <c r="AI32" s="136">
        <f>Z32*J66</f>
        <v>0</v>
      </c>
      <c r="AJ32" s="136">
        <f>Z32*J67</f>
        <v>0</v>
      </c>
      <c r="AK32" s="136">
        <f>Z32*J68</f>
        <v>0</v>
      </c>
      <c r="AL32" s="136">
        <f>Z32*J69</f>
        <v>0</v>
      </c>
      <c r="AM32" s="136">
        <f>Z32*J70</f>
        <v>0</v>
      </c>
      <c r="AN32" s="136">
        <f>Z32*J71</f>
        <v>0</v>
      </c>
      <c r="AO32" s="2"/>
      <c r="AP32" s="2"/>
      <c r="AQ32" s="231"/>
      <c r="AR32" s="231"/>
    </row>
    <row r="33" spans="1:44" ht="16.95" customHeight="1" x14ac:dyDescent="0.3">
      <c r="A33" s="1"/>
      <c r="B33" s="20"/>
      <c r="C33" s="36" t="s">
        <v>12</v>
      </c>
      <c r="D33" s="121">
        <f>E23</f>
        <v>0</v>
      </c>
      <c r="E33" s="122">
        <f>D33-(D33*E32)</f>
        <v>0</v>
      </c>
      <c r="F33" s="123">
        <f>D33-(D33*F32)</f>
        <v>0</v>
      </c>
      <c r="G33" s="5"/>
      <c r="H33" s="36" t="s">
        <v>27</v>
      </c>
      <c r="I33" s="121">
        <f>J23</f>
        <v>0</v>
      </c>
      <c r="J33" s="122">
        <f>I33-(I33*J32)</f>
        <v>0</v>
      </c>
      <c r="K33" s="123">
        <f>I33-(I33*K32)</f>
        <v>0</v>
      </c>
      <c r="L33" s="1"/>
      <c r="M33" s="260" t="s">
        <v>57</v>
      </c>
      <c r="N33" s="261"/>
      <c r="O33" s="363"/>
      <c r="P33" s="364"/>
      <c r="Q33" s="2"/>
      <c r="R33" s="2"/>
      <c r="S33" s="2"/>
      <c r="T33" s="2"/>
      <c r="U33" s="2"/>
      <c r="V33" s="2"/>
      <c r="W33" s="2"/>
      <c r="X33" s="2"/>
      <c r="Y33" s="2"/>
      <c r="Z33" s="136">
        <f>AVERAGE(Z32,Z34)</f>
        <v>0</v>
      </c>
      <c r="AA33" s="136">
        <f>AVERAGE(AA34,AA32)</f>
        <v>0</v>
      </c>
      <c r="AB33" s="136">
        <f>AVERAGE(AB32,AB34)</f>
        <v>0</v>
      </c>
      <c r="AC33" s="136">
        <f>AVERAGE(AC32,AC34)</f>
        <v>0</v>
      </c>
      <c r="AD33" s="136">
        <f>AVERAGE(AD32,AD34)</f>
        <v>0</v>
      </c>
      <c r="AE33" s="136">
        <f>AVERAGE(AE32,AE34)</f>
        <v>0</v>
      </c>
      <c r="AF33" s="136">
        <f>AVERAGE(AF32,AF34)</f>
        <v>0</v>
      </c>
      <c r="AG33" s="136">
        <f>AVERAGE(AG34,AG32)</f>
        <v>0</v>
      </c>
      <c r="AH33" s="136">
        <f>AVERAGE(AH32,AH34)</f>
        <v>0</v>
      </c>
      <c r="AI33" s="137">
        <f>AVERAGE(AI32,AI34)</f>
        <v>0</v>
      </c>
      <c r="AJ33" s="136"/>
      <c r="AK33" s="136"/>
      <c r="AL33" s="136"/>
      <c r="AM33" s="136"/>
      <c r="AN33" s="136"/>
      <c r="AO33" s="2"/>
      <c r="AP33" s="2"/>
      <c r="AQ33" s="231"/>
      <c r="AR33" s="231"/>
    </row>
    <row r="34" spans="1:44" ht="16.95" customHeight="1" thickBot="1" x14ac:dyDescent="0.35">
      <c r="A34" s="1"/>
      <c r="B34" s="20"/>
      <c r="C34" s="37" t="s">
        <v>13</v>
      </c>
      <c r="D34" s="121">
        <f>E25</f>
        <v>0</v>
      </c>
      <c r="E34" s="122"/>
      <c r="F34" s="123"/>
      <c r="G34" s="5"/>
      <c r="H34" s="37" t="s">
        <v>28</v>
      </c>
      <c r="I34" s="121">
        <f>J25</f>
        <v>0</v>
      </c>
      <c r="J34" s="122"/>
      <c r="K34" s="123"/>
      <c r="L34" s="1"/>
      <c r="M34" s="266"/>
      <c r="N34" s="267"/>
      <c r="O34" s="365"/>
      <c r="P34" s="366"/>
      <c r="Q34" s="2"/>
      <c r="R34" s="2"/>
      <c r="S34" s="2"/>
      <c r="T34" s="2"/>
      <c r="U34" s="2"/>
      <c r="V34" s="2"/>
      <c r="W34" s="2"/>
      <c r="X34" s="2"/>
      <c r="Y34" s="2"/>
      <c r="Z34" s="136">
        <f t="shared" ref="Z34:AI34" si="8">AA32</f>
        <v>0</v>
      </c>
      <c r="AA34" s="136">
        <f t="shared" si="8"/>
        <v>0</v>
      </c>
      <c r="AB34" s="136">
        <f t="shared" si="8"/>
        <v>0</v>
      </c>
      <c r="AC34" s="136">
        <f t="shared" si="8"/>
        <v>0</v>
      </c>
      <c r="AD34" s="136">
        <f t="shared" si="8"/>
        <v>0</v>
      </c>
      <c r="AE34" s="136">
        <f t="shared" si="8"/>
        <v>0</v>
      </c>
      <c r="AF34" s="136">
        <f t="shared" si="8"/>
        <v>0</v>
      </c>
      <c r="AG34" s="136">
        <f t="shared" si="8"/>
        <v>0</v>
      </c>
      <c r="AH34" s="136">
        <f t="shared" si="8"/>
        <v>0</v>
      </c>
      <c r="AI34" s="136">
        <f t="shared" si="8"/>
        <v>0</v>
      </c>
      <c r="AJ34" s="136"/>
      <c r="AK34" s="136"/>
      <c r="AL34" s="136"/>
      <c r="AM34" s="136"/>
      <c r="AN34" s="136"/>
      <c r="AO34" s="2"/>
      <c r="AP34" s="2"/>
      <c r="AQ34" s="231"/>
      <c r="AR34" s="231"/>
    </row>
    <row r="35" spans="1:44" ht="16.95" customHeight="1" x14ac:dyDescent="0.3">
      <c r="A35" s="1"/>
      <c r="B35" s="20"/>
      <c r="C35" s="37" t="s">
        <v>14</v>
      </c>
      <c r="D35" s="121">
        <f>E27</f>
        <v>0</v>
      </c>
      <c r="E35" s="122"/>
      <c r="F35" s="123"/>
      <c r="G35" s="5"/>
      <c r="H35" s="37" t="s">
        <v>29</v>
      </c>
      <c r="I35" s="121">
        <f>J27</f>
        <v>0</v>
      </c>
      <c r="J35" s="122"/>
      <c r="K35" s="123"/>
      <c r="L35" s="1"/>
      <c r="M35" s="260" t="s">
        <v>66</v>
      </c>
      <c r="N35" s="261"/>
      <c r="O35" s="380"/>
      <c r="P35" s="381"/>
      <c r="Q35" s="2"/>
      <c r="R35" s="2"/>
      <c r="S35" s="2"/>
      <c r="T35" s="2"/>
      <c r="U35" s="2"/>
      <c r="V35" s="2"/>
      <c r="W35" s="2"/>
      <c r="X35" s="2"/>
      <c r="Y35" s="2"/>
      <c r="Z35" s="136">
        <f t="shared" ref="Z35:AF35" si="9">AVERAGE(Z34,Z36)</f>
        <v>0</v>
      </c>
      <c r="AA35" s="136">
        <f t="shared" si="9"/>
        <v>0</v>
      </c>
      <c r="AB35" s="136">
        <f t="shared" si="9"/>
        <v>0</v>
      </c>
      <c r="AC35" s="136">
        <f t="shared" si="9"/>
        <v>0</v>
      </c>
      <c r="AD35" s="136">
        <f t="shared" si="9"/>
        <v>0</v>
      </c>
      <c r="AE35" s="136">
        <f t="shared" si="9"/>
        <v>0</v>
      </c>
      <c r="AF35" s="136">
        <f t="shared" si="9"/>
        <v>0</v>
      </c>
      <c r="AG35" s="136">
        <f>AVERAGE(AG36,AG34)</f>
        <v>0</v>
      </c>
      <c r="AH35" s="136">
        <f>AVERAGE(AH34,AH36)</f>
        <v>0</v>
      </c>
      <c r="AI35" s="136">
        <f>AVERAGE(AI34,AI36)</f>
        <v>0</v>
      </c>
      <c r="AJ35" s="136"/>
      <c r="AK35" s="136"/>
      <c r="AL35" s="136"/>
      <c r="AM35" s="136"/>
      <c r="AN35" s="136"/>
      <c r="AO35" s="2"/>
      <c r="AP35" s="2"/>
      <c r="AQ35" s="231"/>
      <c r="AR35" s="231"/>
    </row>
    <row r="36" spans="1:44" ht="16.95" customHeight="1" thickBot="1" x14ac:dyDescent="0.35">
      <c r="A36" s="1"/>
      <c r="B36" s="20"/>
      <c r="C36" s="37"/>
      <c r="D36" s="121"/>
      <c r="E36" s="122"/>
      <c r="F36" s="123"/>
      <c r="G36" s="5"/>
      <c r="H36" s="37"/>
      <c r="I36" s="121"/>
      <c r="J36" s="122"/>
      <c r="K36" s="123"/>
      <c r="L36" s="1"/>
      <c r="M36" s="266"/>
      <c r="N36" s="267"/>
      <c r="O36" s="382"/>
      <c r="P36" s="383"/>
      <c r="Q36" s="2"/>
      <c r="R36" s="2"/>
      <c r="S36" s="2"/>
      <c r="T36" s="2"/>
      <c r="U36" s="2"/>
      <c r="V36" s="2"/>
      <c r="W36" s="2"/>
      <c r="X36" s="2"/>
      <c r="Y36" s="2"/>
      <c r="Z36" s="136">
        <f t="shared" ref="Z36:AI36" si="10">AB32</f>
        <v>0</v>
      </c>
      <c r="AA36" s="136">
        <f t="shared" si="10"/>
        <v>0</v>
      </c>
      <c r="AB36" s="136">
        <f t="shared" si="10"/>
        <v>0</v>
      </c>
      <c r="AC36" s="136">
        <f t="shared" si="10"/>
        <v>0</v>
      </c>
      <c r="AD36" s="136">
        <f t="shared" si="10"/>
        <v>0</v>
      </c>
      <c r="AE36" s="136">
        <f t="shared" si="10"/>
        <v>0</v>
      </c>
      <c r="AF36" s="136">
        <f t="shared" si="10"/>
        <v>0</v>
      </c>
      <c r="AG36" s="136">
        <f t="shared" si="10"/>
        <v>0</v>
      </c>
      <c r="AH36" s="136">
        <f t="shared" si="10"/>
        <v>0</v>
      </c>
      <c r="AI36" s="136">
        <f t="shared" si="10"/>
        <v>0</v>
      </c>
      <c r="AJ36" s="136"/>
      <c r="AK36" s="136"/>
      <c r="AL36" s="136"/>
      <c r="AM36" s="136"/>
      <c r="AN36" s="136"/>
      <c r="AO36" s="2"/>
      <c r="AP36" s="2"/>
      <c r="AQ36" s="231"/>
      <c r="AR36" s="231"/>
    </row>
    <row r="37" spans="1:44" ht="16.95" customHeight="1" x14ac:dyDescent="0.3">
      <c r="A37" s="1"/>
      <c r="B37" s="20"/>
      <c r="C37" s="37" t="s">
        <v>15</v>
      </c>
      <c r="D37" s="121">
        <f>F23</f>
        <v>0</v>
      </c>
      <c r="E37" s="122">
        <f>D37-(D37*E32)</f>
        <v>0</v>
      </c>
      <c r="F37" s="123">
        <f>D37-(D37*F32)</f>
        <v>0</v>
      </c>
      <c r="G37" s="5"/>
      <c r="H37" s="37" t="s">
        <v>30</v>
      </c>
      <c r="I37" s="121">
        <f>K23</f>
        <v>0</v>
      </c>
      <c r="J37" s="122">
        <f>I37-(I37*J32)</f>
        <v>0</v>
      </c>
      <c r="K37" s="123">
        <f>I37-(I37*K32)</f>
        <v>0</v>
      </c>
      <c r="L37" s="1"/>
      <c r="M37" s="260" t="s">
        <v>67</v>
      </c>
      <c r="N37" s="261"/>
      <c r="O37" s="367"/>
      <c r="P37" s="368"/>
      <c r="Q37" s="2"/>
      <c r="R37" s="2"/>
      <c r="S37" s="2"/>
      <c r="T37" s="2"/>
      <c r="U37" s="2"/>
      <c r="V37" s="2"/>
      <c r="W37" s="2"/>
      <c r="X37" s="2"/>
      <c r="Y37" s="2"/>
      <c r="Z37" s="136">
        <f t="shared" ref="Z37:AF37" si="11">AVERAGE(Z36,Z38)</f>
        <v>0</v>
      </c>
      <c r="AA37" s="136">
        <f t="shared" si="11"/>
        <v>0</v>
      </c>
      <c r="AB37" s="136">
        <f t="shared" si="11"/>
        <v>0</v>
      </c>
      <c r="AC37" s="136">
        <f t="shared" si="11"/>
        <v>0</v>
      </c>
      <c r="AD37" s="136">
        <f t="shared" si="11"/>
        <v>0</v>
      </c>
      <c r="AE37" s="136">
        <f t="shared" si="11"/>
        <v>0</v>
      </c>
      <c r="AF37" s="136">
        <f t="shared" si="11"/>
        <v>0</v>
      </c>
      <c r="AG37" s="136">
        <f>AVERAGE(AG38,AG36)</f>
        <v>0</v>
      </c>
      <c r="AH37" s="136">
        <f>AVERAGE(AH36,AH38)</f>
        <v>0</v>
      </c>
      <c r="AI37" s="136">
        <f>AVERAGE(AI36,AI38)</f>
        <v>0</v>
      </c>
      <c r="AJ37" s="136"/>
      <c r="AK37" s="136"/>
      <c r="AL37" s="136"/>
      <c r="AM37" s="136"/>
      <c r="AN37" s="136"/>
      <c r="AO37" s="2"/>
      <c r="AP37" s="2"/>
      <c r="AQ37" s="231"/>
      <c r="AR37" s="231"/>
    </row>
    <row r="38" spans="1:44" ht="16.95" customHeight="1" thickBot="1" x14ac:dyDescent="0.35">
      <c r="A38" s="1"/>
      <c r="B38" s="20"/>
      <c r="C38" s="37" t="s">
        <v>16</v>
      </c>
      <c r="D38" s="121">
        <f>F25</f>
        <v>0</v>
      </c>
      <c r="E38" s="122"/>
      <c r="F38" s="123"/>
      <c r="G38" s="5"/>
      <c r="H38" s="37" t="s">
        <v>31</v>
      </c>
      <c r="I38" s="121">
        <f>K25</f>
        <v>0</v>
      </c>
      <c r="J38" s="122"/>
      <c r="K38" s="123"/>
      <c r="L38" s="1"/>
      <c r="M38" s="266"/>
      <c r="N38" s="267"/>
      <c r="O38" s="369"/>
      <c r="P38" s="370"/>
      <c r="Q38" s="2"/>
      <c r="R38" s="2"/>
      <c r="S38" s="2"/>
      <c r="T38" s="2"/>
      <c r="U38" s="2"/>
      <c r="V38" s="2"/>
      <c r="W38" s="2"/>
      <c r="X38" s="2"/>
      <c r="Y38" s="2"/>
      <c r="Z38" s="136">
        <f t="shared" ref="Z38:AI38" si="12">AC32</f>
        <v>0</v>
      </c>
      <c r="AA38" s="136">
        <f t="shared" si="12"/>
        <v>0</v>
      </c>
      <c r="AB38" s="136">
        <f t="shared" si="12"/>
        <v>0</v>
      </c>
      <c r="AC38" s="136">
        <f t="shared" si="12"/>
        <v>0</v>
      </c>
      <c r="AD38" s="136">
        <f t="shared" si="12"/>
        <v>0</v>
      </c>
      <c r="AE38" s="136">
        <f t="shared" si="12"/>
        <v>0</v>
      </c>
      <c r="AF38" s="136">
        <f t="shared" si="12"/>
        <v>0</v>
      </c>
      <c r="AG38" s="136">
        <f t="shared" si="12"/>
        <v>0</v>
      </c>
      <c r="AH38" s="136">
        <f t="shared" si="12"/>
        <v>0</v>
      </c>
      <c r="AI38" s="136">
        <f t="shared" si="12"/>
        <v>0</v>
      </c>
      <c r="AJ38" s="136"/>
      <c r="AK38" s="136"/>
      <c r="AL38" s="136"/>
      <c r="AM38" s="136"/>
      <c r="AN38" s="136"/>
      <c r="AO38" s="2"/>
      <c r="AP38" s="2"/>
      <c r="AQ38" s="231"/>
      <c r="AR38" s="231"/>
    </row>
    <row r="39" spans="1:44" ht="16.95" customHeight="1" x14ac:dyDescent="0.3">
      <c r="A39" s="1"/>
      <c r="B39" s="20"/>
      <c r="C39" s="37" t="s">
        <v>17</v>
      </c>
      <c r="D39" s="121">
        <f>F27</f>
        <v>0</v>
      </c>
      <c r="E39" s="122"/>
      <c r="F39" s="123"/>
      <c r="G39" s="5"/>
      <c r="H39" s="37" t="s">
        <v>32</v>
      </c>
      <c r="I39" s="121">
        <f>K27</f>
        <v>0</v>
      </c>
      <c r="J39" s="122"/>
      <c r="K39" s="123"/>
      <c r="L39" s="1"/>
      <c r="M39" s="374">
        <f>IF(O33=S40,O37*500/(-216.0475144+16.2606339*O35-0.002388645*O35^2-0.00113732*O35^3+0.00000701863*O35^4-0.00000001291*O35^5),O37*500/(594.31747775582-27.23842536447*O35+0.82112226871*O35^2-0.00930733913*O35^3+0.00004731582*O35^4-0.00000009054*O35^5))</f>
        <v>0</v>
      </c>
      <c r="N39" s="375"/>
      <c r="O39" s="375"/>
      <c r="P39" s="376"/>
      <c r="Q39" s="2"/>
      <c r="R39" s="2"/>
      <c r="S39" s="2"/>
      <c r="T39" s="2"/>
      <c r="U39" s="2"/>
      <c r="V39" s="2"/>
      <c r="W39" s="2"/>
      <c r="X39" s="2"/>
      <c r="Y39" s="2"/>
      <c r="Z39" s="136">
        <f t="shared" ref="Z39:AI39" si="13">AVERAGE(Z38,Z40)</f>
        <v>0</v>
      </c>
      <c r="AA39" s="136">
        <f t="shared" si="13"/>
        <v>0</v>
      </c>
      <c r="AB39" s="136">
        <f t="shared" si="13"/>
        <v>0</v>
      </c>
      <c r="AC39" s="136">
        <f t="shared" si="13"/>
        <v>0</v>
      </c>
      <c r="AD39" s="136">
        <f t="shared" si="13"/>
        <v>0</v>
      </c>
      <c r="AE39" s="136">
        <f t="shared" si="13"/>
        <v>0</v>
      </c>
      <c r="AF39" s="136">
        <f t="shared" si="13"/>
        <v>0</v>
      </c>
      <c r="AG39" s="136">
        <f t="shared" si="13"/>
        <v>0</v>
      </c>
      <c r="AH39" s="136">
        <f t="shared" si="13"/>
        <v>0</v>
      </c>
      <c r="AI39" s="136">
        <f t="shared" si="13"/>
        <v>0</v>
      </c>
      <c r="AJ39" s="136"/>
      <c r="AK39" s="136"/>
      <c r="AL39" s="136"/>
      <c r="AM39" s="136"/>
      <c r="AN39" s="136"/>
      <c r="AO39" s="2"/>
      <c r="AP39" s="2"/>
      <c r="AQ39" s="231"/>
      <c r="AR39" s="231"/>
    </row>
    <row r="40" spans="1:44" ht="16.95" customHeight="1" thickBot="1" x14ac:dyDescent="0.35">
      <c r="A40" s="1"/>
      <c r="B40" s="20"/>
      <c r="C40" s="37"/>
      <c r="D40" s="121"/>
      <c r="E40" s="122"/>
      <c r="F40" s="123"/>
      <c r="G40" s="5"/>
      <c r="H40" s="37"/>
      <c r="I40" s="121"/>
      <c r="J40" s="122"/>
      <c r="K40" s="123"/>
      <c r="L40" s="1"/>
      <c r="M40" s="377"/>
      <c r="N40" s="378"/>
      <c r="O40" s="378"/>
      <c r="P40" s="379"/>
      <c r="Q40" s="2"/>
      <c r="R40" s="2"/>
      <c r="S40" s="2" t="s">
        <v>65</v>
      </c>
      <c r="T40" s="2"/>
      <c r="U40" s="2"/>
      <c r="V40" s="2"/>
      <c r="W40" s="2"/>
      <c r="X40" s="2"/>
      <c r="Y40" s="2"/>
      <c r="Z40" s="136">
        <f t="shared" ref="Z40:AI40" si="14">AD32</f>
        <v>0</v>
      </c>
      <c r="AA40" s="136">
        <f t="shared" si="14"/>
        <v>0</v>
      </c>
      <c r="AB40" s="136">
        <f t="shared" si="14"/>
        <v>0</v>
      </c>
      <c r="AC40" s="136">
        <f t="shared" si="14"/>
        <v>0</v>
      </c>
      <c r="AD40" s="136">
        <f t="shared" si="14"/>
        <v>0</v>
      </c>
      <c r="AE40" s="136">
        <f t="shared" si="14"/>
        <v>0</v>
      </c>
      <c r="AF40" s="136">
        <f t="shared" si="14"/>
        <v>0</v>
      </c>
      <c r="AG40" s="136">
        <f t="shared" si="14"/>
        <v>0</v>
      </c>
      <c r="AH40" s="136">
        <f t="shared" si="14"/>
        <v>0</v>
      </c>
      <c r="AI40" s="136">
        <f t="shared" si="14"/>
        <v>0</v>
      </c>
      <c r="AJ40" s="136"/>
      <c r="AK40" s="136"/>
      <c r="AL40" s="136"/>
      <c r="AM40" s="136"/>
      <c r="AN40" s="136"/>
      <c r="AO40" s="2"/>
      <c r="AP40" s="2"/>
      <c r="AQ40" s="231"/>
      <c r="AR40" s="231"/>
    </row>
    <row r="41" spans="1:44" ht="16.95" customHeight="1" thickBot="1" x14ac:dyDescent="0.35">
      <c r="A41" s="20"/>
      <c r="B41" s="20"/>
      <c r="C41" s="37" t="s">
        <v>18</v>
      </c>
      <c r="D41" s="121">
        <f>G23</f>
        <v>0</v>
      </c>
      <c r="E41" s="122">
        <f>D41-(D41*E32)</f>
        <v>0</v>
      </c>
      <c r="F41" s="123">
        <f>D41-(D41*F32)</f>
        <v>0</v>
      </c>
      <c r="G41" s="5"/>
      <c r="H41" s="37" t="s">
        <v>33</v>
      </c>
      <c r="I41" s="121">
        <f>L23</f>
        <v>0</v>
      </c>
      <c r="J41" s="122">
        <f>I41-(I41*J32)</f>
        <v>0</v>
      </c>
      <c r="K41" s="123">
        <f>I41-(I41*K32)</f>
        <v>0</v>
      </c>
      <c r="L41" s="20"/>
      <c r="M41" s="20"/>
      <c r="N41" s="20"/>
      <c r="O41" s="20"/>
      <c r="P41" s="20"/>
      <c r="Q41" s="2"/>
      <c r="R41" s="2"/>
      <c r="S41" s="2"/>
      <c r="T41" s="2"/>
      <c r="U41" s="2"/>
      <c r="V41" s="2"/>
      <c r="W41" s="2"/>
      <c r="X41" s="2"/>
      <c r="Y41" s="2"/>
      <c r="Z41" s="2"/>
      <c r="AA41" s="2"/>
      <c r="AB41" s="2"/>
      <c r="AC41" s="2"/>
      <c r="AD41" s="2"/>
      <c r="AE41" s="2"/>
      <c r="AF41" s="2"/>
      <c r="AG41" s="2"/>
      <c r="AH41" s="2"/>
      <c r="AI41" s="2"/>
      <c r="AJ41" s="2"/>
      <c r="AK41" s="2"/>
      <c r="AL41" s="2"/>
      <c r="AM41" s="2"/>
      <c r="AN41" s="2"/>
      <c r="AO41" s="2"/>
      <c r="AP41" s="2"/>
      <c r="AQ41" s="231"/>
      <c r="AR41" s="231"/>
    </row>
    <row r="42" spans="1:44" ht="16.95" customHeight="1" x14ac:dyDescent="0.3">
      <c r="A42" s="1"/>
      <c r="B42" s="20"/>
      <c r="C42" s="37" t="s">
        <v>20</v>
      </c>
      <c r="D42" s="121">
        <f>G25</f>
        <v>0</v>
      </c>
      <c r="E42" s="122"/>
      <c r="F42" s="123"/>
      <c r="G42" s="5"/>
      <c r="H42" s="37" t="s">
        <v>34</v>
      </c>
      <c r="I42" s="121">
        <f>L25</f>
        <v>0</v>
      </c>
      <c r="J42" s="122"/>
      <c r="K42" s="123"/>
      <c r="L42" s="1"/>
      <c r="M42" s="260" t="s">
        <v>101</v>
      </c>
      <c r="N42" s="261"/>
      <c r="O42" s="261"/>
      <c r="P42" s="262"/>
      <c r="Q42" s="2"/>
      <c r="R42" s="2"/>
      <c r="S42" s="2"/>
      <c r="T42" s="2"/>
      <c r="U42" s="2"/>
      <c r="V42" s="2"/>
      <c r="W42" s="2"/>
      <c r="X42" s="2"/>
      <c r="Y42" s="2"/>
      <c r="Z42" s="2"/>
      <c r="AA42" s="2"/>
      <c r="AB42" s="2"/>
      <c r="AC42" s="2"/>
      <c r="AD42" s="2"/>
      <c r="AE42" s="2"/>
      <c r="AF42" s="2"/>
      <c r="AG42" s="2"/>
      <c r="AH42" s="2"/>
      <c r="AI42" s="2"/>
      <c r="AJ42" s="2"/>
      <c r="AK42" s="2"/>
      <c r="AL42" s="2"/>
      <c r="AM42" s="2"/>
      <c r="AN42" s="2"/>
      <c r="AO42" s="2"/>
      <c r="AP42" s="2"/>
      <c r="AQ42" s="231"/>
      <c r="AR42" s="231"/>
    </row>
    <row r="43" spans="1:44" ht="16.95" customHeight="1" thickBot="1" x14ac:dyDescent="0.35">
      <c r="A43" s="1"/>
      <c r="B43" s="20"/>
      <c r="C43" s="37" t="s">
        <v>19</v>
      </c>
      <c r="D43" s="121">
        <f>G27</f>
        <v>0</v>
      </c>
      <c r="E43" s="122"/>
      <c r="F43" s="123"/>
      <c r="G43" s="5"/>
      <c r="H43" s="37" t="s">
        <v>35</v>
      </c>
      <c r="I43" s="121">
        <f>L27</f>
        <v>0</v>
      </c>
      <c r="J43" s="122"/>
      <c r="K43" s="123"/>
      <c r="L43" s="1"/>
      <c r="M43" s="266"/>
      <c r="N43" s="267"/>
      <c r="O43" s="267"/>
      <c r="P43" s="268"/>
      <c r="Q43" s="2"/>
      <c r="R43" s="2"/>
      <c r="S43" s="2"/>
      <c r="T43" s="2"/>
      <c r="U43" s="2"/>
      <c r="V43" s="2"/>
      <c r="W43" s="2"/>
      <c r="X43" s="2"/>
      <c r="Y43" s="2"/>
      <c r="Z43" s="362" t="str">
        <f>L53</f>
        <v>Custom RPE Chart (Deadlift)</v>
      </c>
      <c r="AA43" s="362"/>
      <c r="AB43" s="362"/>
      <c r="AC43" s="362"/>
      <c r="AD43" s="362"/>
      <c r="AE43" s="362"/>
      <c r="AF43" s="362"/>
      <c r="AG43" s="362"/>
      <c r="AH43" s="362"/>
      <c r="AI43" s="362"/>
      <c r="AJ43" s="362"/>
      <c r="AK43" s="362"/>
      <c r="AL43" s="362"/>
      <c r="AM43" s="362"/>
      <c r="AN43" s="362"/>
      <c r="AO43" s="2"/>
      <c r="AP43" s="2"/>
      <c r="AQ43" s="231"/>
      <c r="AR43" s="231"/>
    </row>
    <row r="44" spans="1:44" ht="16.95" customHeight="1" x14ac:dyDescent="0.3">
      <c r="A44" s="1"/>
      <c r="B44" s="20"/>
      <c r="C44" s="37"/>
      <c r="D44" s="121"/>
      <c r="E44" s="122"/>
      <c r="F44" s="123"/>
      <c r="G44" s="5"/>
      <c r="H44" s="37"/>
      <c r="I44" s="121"/>
      <c r="J44" s="122"/>
      <c r="K44" s="123"/>
      <c r="L44" s="1"/>
      <c r="M44" s="260" t="s">
        <v>57</v>
      </c>
      <c r="N44" s="261"/>
      <c r="O44" s="363"/>
      <c r="P44" s="364"/>
      <c r="Q44" s="2"/>
      <c r="R44" s="2"/>
      <c r="S44" s="2"/>
      <c r="T44" s="2"/>
      <c r="U44" s="2"/>
      <c r="V44" s="2"/>
      <c r="W44" s="2"/>
      <c r="X44" s="2"/>
      <c r="Y44" s="2"/>
      <c r="Z44" s="136">
        <f>G17</f>
        <v>0</v>
      </c>
      <c r="AA44" s="136">
        <f>Z44*N58</f>
        <v>0</v>
      </c>
      <c r="AB44" s="136">
        <f>Z44*N59</f>
        <v>0</v>
      </c>
      <c r="AC44" s="136">
        <f>Z44*N60</f>
        <v>0</v>
      </c>
      <c r="AD44" s="136">
        <f>Z44*N61</f>
        <v>0</v>
      </c>
      <c r="AE44" s="136">
        <f>Z44*N62</f>
        <v>0</v>
      </c>
      <c r="AF44" s="136">
        <f>Z44*N63</f>
        <v>0</v>
      </c>
      <c r="AG44" s="136">
        <f>Z44*N64</f>
        <v>0</v>
      </c>
      <c r="AH44" s="136">
        <f>Z44*N65</f>
        <v>0</v>
      </c>
      <c r="AI44" s="136">
        <f>Z44*N66</f>
        <v>0</v>
      </c>
      <c r="AJ44" s="136">
        <f>Z44*N67</f>
        <v>0</v>
      </c>
      <c r="AK44" s="136">
        <f>Z44*N68</f>
        <v>0</v>
      </c>
      <c r="AL44" s="136">
        <f>Z44*N69</f>
        <v>0</v>
      </c>
      <c r="AM44" s="136">
        <f>Z44*N70</f>
        <v>0</v>
      </c>
      <c r="AN44" s="136">
        <f>Z44*N71</f>
        <v>0</v>
      </c>
      <c r="AO44" s="2"/>
      <c r="AP44" s="2"/>
      <c r="AQ44" s="231"/>
      <c r="AR44" s="231"/>
    </row>
    <row r="45" spans="1:44" ht="16.95" customHeight="1" thickBot="1" x14ac:dyDescent="0.35">
      <c r="A45" s="1"/>
      <c r="B45" s="20"/>
      <c r="C45" s="37" t="s">
        <v>21</v>
      </c>
      <c r="D45" s="121">
        <f>H23</f>
        <v>0</v>
      </c>
      <c r="E45" s="122">
        <f>D45-(D45*E32)</f>
        <v>0</v>
      </c>
      <c r="F45" s="123">
        <f>D45-(D45*F32)</f>
        <v>0</v>
      </c>
      <c r="G45" s="5"/>
      <c r="H45" s="37" t="s">
        <v>36</v>
      </c>
      <c r="I45" s="121">
        <f>M23</f>
        <v>0</v>
      </c>
      <c r="J45" s="122">
        <f>I45-(I45*J32)</f>
        <v>0</v>
      </c>
      <c r="K45" s="123">
        <f>I45-(I45*K32)</f>
        <v>0</v>
      </c>
      <c r="L45" s="1"/>
      <c r="M45" s="266"/>
      <c r="N45" s="267"/>
      <c r="O45" s="365"/>
      <c r="P45" s="366"/>
      <c r="Q45" s="2"/>
      <c r="R45" s="2"/>
      <c r="S45" s="2"/>
      <c r="T45" s="2"/>
      <c r="U45" s="2"/>
      <c r="V45" s="2"/>
      <c r="W45" s="2"/>
      <c r="X45" s="2"/>
      <c r="Y45" s="2"/>
      <c r="Z45" s="136">
        <f t="shared" ref="Z45:AI45" si="15">AVERAGE(Z44,Z46)</f>
        <v>0</v>
      </c>
      <c r="AA45" s="136">
        <f t="shared" si="15"/>
        <v>0</v>
      </c>
      <c r="AB45" s="136">
        <f t="shared" si="15"/>
        <v>0</v>
      </c>
      <c r="AC45" s="136">
        <f t="shared" si="15"/>
        <v>0</v>
      </c>
      <c r="AD45" s="136">
        <f t="shared" si="15"/>
        <v>0</v>
      </c>
      <c r="AE45" s="136">
        <f t="shared" si="15"/>
        <v>0</v>
      </c>
      <c r="AF45" s="136">
        <f t="shared" si="15"/>
        <v>0</v>
      </c>
      <c r="AG45" s="136">
        <f t="shared" si="15"/>
        <v>0</v>
      </c>
      <c r="AH45" s="136">
        <f t="shared" si="15"/>
        <v>0</v>
      </c>
      <c r="AI45" s="137">
        <f t="shared" si="15"/>
        <v>0</v>
      </c>
      <c r="AJ45" s="136"/>
      <c r="AK45" s="136"/>
      <c r="AL45" s="136"/>
      <c r="AM45" s="136"/>
      <c r="AN45" s="136"/>
      <c r="AO45" s="2"/>
      <c r="AP45" s="2"/>
      <c r="AQ45" s="231"/>
      <c r="AR45" s="231"/>
    </row>
    <row r="46" spans="1:44" ht="16.95" customHeight="1" x14ac:dyDescent="0.3">
      <c r="A46" s="1"/>
      <c r="B46" s="20"/>
      <c r="C46" s="37" t="s">
        <v>22</v>
      </c>
      <c r="D46" s="121">
        <f>H25</f>
        <v>0</v>
      </c>
      <c r="E46" s="122"/>
      <c r="F46" s="123"/>
      <c r="G46" s="5"/>
      <c r="H46" s="37" t="s">
        <v>37</v>
      </c>
      <c r="I46" s="121">
        <f>M25</f>
        <v>0</v>
      </c>
      <c r="J46" s="122"/>
      <c r="K46" s="123"/>
      <c r="L46" s="1"/>
      <c r="M46" s="260" t="s">
        <v>66</v>
      </c>
      <c r="N46" s="261"/>
      <c r="O46" s="380"/>
      <c r="P46" s="381"/>
      <c r="Q46" s="2"/>
      <c r="R46" s="2"/>
      <c r="S46" s="2"/>
      <c r="T46" s="2"/>
      <c r="U46" s="2"/>
      <c r="V46" s="2"/>
      <c r="W46" s="2"/>
      <c r="X46" s="2"/>
      <c r="Y46" s="2"/>
      <c r="Z46" s="136">
        <f t="shared" ref="Z46:AI46" si="16">AA44</f>
        <v>0</v>
      </c>
      <c r="AA46" s="136">
        <f t="shared" si="16"/>
        <v>0</v>
      </c>
      <c r="AB46" s="136">
        <f t="shared" si="16"/>
        <v>0</v>
      </c>
      <c r="AC46" s="136">
        <f t="shared" si="16"/>
        <v>0</v>
      </c>
      <c r="AD46" s="136">
        <f t="shared" si="16"/>
        <v>0</v>
      </c>
      <c r="AE46" s="136">
        <f t="shared" si="16"/>
        <v>0</v>
      </c>
      <c r="AF46" s="136">
        <f t="shared" si="16"/>
        <v>0</v>
      </c>
      <c r="AG46" s="136">
        <f t="shared" si="16"/>
        <v>0</v>
      </c>
      <c r="AH46" s="136">
        <f t="shared" si="16"/>
        <v>0</v>
      </c>
      <c r="AI46" s="136">
        <f t="shared" si="16"/>
        <v>0</v>
      </c>
      <c r="AJ46" s="136"/>
      <c r="AK46" s="136"/>
      <c r="AL46" s="136"/>
      <c r="AM46" s="136"/>
      <c r="AN46" s="136"/>
      <c r="AO46" s="2"/>
      <c r="AP46" s="2"/>
      <c r="AQ46" s="231"/>
      <c r="AR46" s="231"/>
    </row>
    <row r="47" spans="1:44" ht="16.95" customHeight="1" thickBot="1" x14ac:dyDescent="0.35">
      <c r="A47" s="1"/>
      <c r="B47" s="20"/>
      <c r="C47" s="37" t="s">
        <v>23</v>
      </c>
      <c r="D47" s="121">
        <f>H27</f>
        <v>0</v>
      </c>
      <c r="E47" s="122"/>
      <c r="F47" s="123"/>
      <c r="G47" s="5"/>
      <c r="H47" s="37" t="s">
        <v>39</v>
      </c>
      <c r="I47" s="121">
        <f>M27</f>
        <v>0</v>
      </c>
      <c r="J47" s="122"/>
      <c r="K47" s="123"/>
      <c r="L47" s="1"/>
      <c r="M47" s="266"/>
      <c r="N47" s="267"/>
      <c r="O47" s="382"/>
      <c r="P47" s="383"/>
      <c r="Q47" s="2"/>
      <c r="R47" s="2"/>
      <c r="S47" s="2"/>
      <c r="T47" s="2"/>
      <c r="U47" s="2"/>
      <c r="V47" s="2"/>
      <c r="W47" s="2"/>
      <c r="X47" s="2"/>
      <c r="Y47" s="2"/>
      <c r="Z47" s="136">
        <f t="shared" ref="Z47:AI47" si="17">AVERAGE(Z46,Z48)</f>
        <v>0</v>
      </c>
      <c r="AA47" s="136">
        <f t="shared" si="17"/>
        <v>0</v>
      </c>
      <c r="AB47" s="136">
        <f t="shared" si="17"/>
        <v>0</v>
      </c>
      <c r="AC47" s="136">
        <f t="shared" si="17"/>
        <v>0</v>
      </c>
      <c r="AD47" s="136">
        <f t="shared" si="17"/>
        <v>0</v>
      </c>
      <c r="AE47" s="136">
        <f t="shared" si="17"/>
        <v>0</v>
      </c>
      <c r="AF47" s="136">
        <f t="shared" si="17"/>
        <v>0</v>
      </c>
      <c r="AG47" s="136">
        <f t="shared" si="17"/>
        <v>0</v>
      </c>
      <c r="AH47" s="136">
        <f t="shared" si="17"/>
        <v>0</v>
      </c>
      <c r="AI47" s="136">
        <f t="shared" si="17"/>
        <v>0</v>
      </c>
      <c r="AJ47" s="136"/>
      <c r="AK47" s="136"/>
      <c r="AL47" s="136"/>
      <c r="AM47" s="136"/>
      <c r="AN47" s="136"/>
      <c r="AO47" s="2"/>
      <c r="AP47" s="2"/>
      <c r="AQ47" s="231"/>
      <c r="AR47" s="231"/>
    </row>
    <row r="48" spans="1:44" ht="16.95" customHeight="1" x14ac:dyDescent="0.3">
      <c r="A48" s="1"/>
      <c r="B48" s="20"/>
      <c r="C48" s="37"/>
      <c r="D48" s="121"/>
      <c r="E48" s="122"/>
      <c r="F48" s="123"/>
      <c r="G48" s="5"/>
      <c r="H48" s="37"/>
      <c r="I48" s="121"/>
      <c r="J48" s="122"/>
      <c r="K48" s="123"/>
      <c r="L48" s="1"/>
      <c r="M48" s="260" t="s">
        <v>67</v>
      </c>
      <c r="N48" s="261"/>
      <c r="O48" s="367"/>
      <c r="P48" s="368"/>
      <c r="Q48" s="2"/>
      <c r="R48" s="2"/>
      <c r="S48" s="2"/>
      <c r="T48" s="2"/>
      <c r="U48" s="2"/>
      <c r="V48" s="2"/>
      <c r="W48" s="2"/>
      <c r="X48" s="2"/>
      <c r="Y48" s="2"/>
      <c r="Z48" s="136">
        <f t="shared" ref="Z48:AI48" si="18">AB44</f>
        <v>0</v>
      </c>
      <c r="AA48" s="136">
        <f t="shared" si="18"/>
        <v>0</v>
      </c>
      <c r="AB48" s="136">
        <f t="shared" si="18"/>
        <v>0</v>
      </c>
      <c r="AC48" s="136">
        <f t="shared" si="18"/>
        <v>0</v>
      </c>
      <c r="AD48" s="136">
        <f t="shared" si="18"/>
        <v>0</v>
      </c>
      <c r="AE48" s="136">
        <f t="shared" si="18"/>
        <v>0</v>
      </c>
      <c r="AF48" s="136">
        <f t="shared" si="18"/>
        <v>0</v>
      </c>
      <c r="AG48" s="136">
        <f t="shared" si="18"/>
        <v>0</v>
      </c>
      <c r="AH48" s="136">
        <f t="shared" si="18"/>
        <v>0</v>
      </c>
      <c r="AI48" s="136">
        <f t="shared" si="18"/>
        <v>0</v>
      </c>
      <c r="AJ48" s="136"/>
      <c r="AK48" s="136"/>
      <c r="AL48" s="136"/>
      <c r="AM48" s="136"/>
      <c r="AN48" s="136"/>
      <c r="AO48" s="2"/>
      <c r="AP48" s="2"/>
      <c r="AQ48" s="232"/>
      <c r="AR48" s="231"/>
    </row>
    <row r="49" spans="1:45" ht="16.95" customHeight="1" thickBot="1" x14ac:dyDescent="0.35">
      <c r="A49" s="1"/>
      <c r="B49" s="20"/>
      <c r="C49" s="38" t="s">
        <v>24</v>
      </c>
      <c r="D49" s="121">
        <f>I23</f>
        <v>0</v>
      </c>
      <c r="E49" s="122">
        <f>D49-(D49*E32)</f>
        <v>0</v>
      </c>
      <c r="F49" s="123">
        <f>D49-(D49*F32)</f>
        <v>0</v>
      </c>
      <c r="G49" s="5"/>
      <c r="H49" s="37" t="s">
        <v>38</v>
      </c>
      <c r="I49" s="121">
        <f>N23</f>
        <v>0</v>
      </c>
      <c r="J49" s="122">
        <f>I49-(I49*J32)</f>
        <v>0</v>
      </c>
      <c r="K49" s="123">
        <f>I49-(I49*K32)</f>
        <v>0</v>
      </c>
      <c r="L49" s="1"/>
      <c r="M49" s="266"/>
      <c r="N49" s="267"/>
      <c r="O49" s="369"/>
      <c r="P49" s="370"/>
      <c r="Q49" s="2"/>
      <c r="R49" s="2"/>
      <c r="S49" s="2"/>
      <c r="T49" s="2"/>
      <c r="U49" s="2"/>
      <c r="V49" s="2"/>
      <c r="W49" s="2"/>
      <c r="X49" s="2"/>
      <c r="Y49" s="2"/>
      <c r="Z49" s="136">
        <f t="shared" ref="Z49:AI49" si="19">AVERAGE(Z48,Z50)</f>
        <v>0</v>
      </c>
      <c r="AA49" s="136">
        <f t="shared" si="19"/>
        <v>0</v>
      </c>
      <c r="AB49" s="136">
        <f t="shared" si="19"/>
        <v>0</v>
      </c>
      <c r="AC49" s="136">
        <f t="shared" si="19"/>
        <v>0</v>
      </c>
      <c r="AD49" s="136">
        <f t="shared" si="19"/>
        <v>0</v>
      </c>
      <c r="AE49" s="136">
        <f t="shared" si="19"/>
        <v>0</v>
      </c>
      <c r="AF49" s="136">
        <f t="shared" si="19"/>
        <v>0</v>
      </c>
      <c r="AG49" s="136">
        <f t="shared" si="19"/>
        <v>0</v>
      </c>
      <c r="AH49" s="136">
        <f t="shared" si="19"/>
        <v>0</v>
      </c>
      <c r="AI49" s="136">
        <f t="shared" si="19"/>
        <v>0</v>
      </c>
      <c r="AJ49" s="136"/>
      <c r="AK49" s="136"/>
      <c r="AL49" s="136"/>
      <c r="AM49" s="136"/>
      <c r="AN49" s="136"/>
      <c r="AO49" s="2"/>
      <c r="AP49" s="2"/>
      <c r="AQ49" s="232"/>
      <c r="AR49" s="231"/>
    </row>
    <row r="50" spans="1:45" ht="16.95" customHeight="1" x14ac:dyDescent="0.3">
      <c r="A50" s="1"/>
      <c r="B50" s="20"/>
      <c r="C50" s="37" t="s">
        <v>25</v>
      </c>
      <c r="D50" s="121">
        <f>I25</f>
        <v>0</v>
      </c>
      <c r="E50" s="122"/>
      <c r="F50" s="123"/>
      <c r="G50" s="5"/>
      <c r="H50" s="37" t="s">
        <v>40</v>
      </c>
      <c r="I50" s="121">
        <f>N25</f>
        <v>0</v>
      </c>
      <c r="J50" s="122"/>
      <c r="K50" s="123"/>
      <c r="L50" s="1"/>
      <c r="M50" s="374" t="str">
        <f>IFERROR(IF(O44=S51,500+100*(O48-(125.1435*LN(O46)-228.03))/(34.5246*LN(O46)-86.8301),500+100*(O48-(310.67*LN(O46)-857.785))/(53.216*LN(O46)-147.0835)),"0,00 Points")</f>
        <v>0,00 Points</v>
      </c>
      <c r="N50" s="375"/>
      <c r="O50" s="375"/>
      <c r="P50" s="376"/>
      <c r="Q50" s="2"/>
      <c r="R50" s="2"/>
      <c r="S50" s="2"/>
      <c r="T50" s="2"/>
      <c r="U50" s="2"/>
      <c r="V50" s="2"/>
      <c r="W50" s="2"/>
      <c r="X50" s="2"/>
      <c r="Y50" s="2"/>
      <c r="Z50" s="136">
        <f t="shared" ref="Z50:AI50" si="20">AC44</f>
        <v>0</v>
      </c>
      <c r="AA50" s="136">
        <f t="shared" si="20"/>
        <v>0</v>
      </c>
      <c r="AB50" s="136">
        <f t="shared" si="20"/>
        <v>0</v>
      </c>
      <c r="AC50" s="136">
        <f t="shared" si="20"/>
        <v>0</v>
      </c>
      <c r="AD50" s="136">
        <f t="shared" si="20"/>
        <v>0</v>
      </c>
      <c r="AE50" s="136">
        <f t="shared" si="20"/>
        <v>0</v>
      </c>
      <c r="AF50" s="136">
        <f t="shared" si="20"/>
        <v>0</v>
      </c>
      <c r="AG50" s="136">
        <f t="shared" si="20"/>
        <v>0</v>
      </c>
      <c r="AH50" s="136">
        <f t="shared" si="20"/>
        <v>0</v>
      </c>
      <c r="AI50" s="136">
        <f t="shared" si="20"/>
        <v>0</v>
      </c>
      <c r="AJ50" s="136"/>
      <c r="AK50" s="136"/>
      <c r="AL50" s="136"/>
      <c r="AM50" s="136"/>
      <c r="AN50" s="136"/>
      <c r="AO50" s="2"/>
      <c r="AP50" s="2"/>
      <c r="AQ50" s="232"/>
      <c r="AR50" s="231"/>
    </row>
    <row r="51" spans="1:45" ht="16.95" customHeight="1" thickBot="1" x14ac:dyDescent="0.35">
      <c r="A51" s="1"/>
      <c r="B51" s="20"/>
      <c r="C51" s="39" t="s">
        <v>26</v>
      </c>
      <c r="D51" s="124">
        <f>I27</f>
        <v>0</v>
      </c>
      <c r="E51" s="125"/>
      <c r="F51" s="126"/>
      <c r="G51" s="5"/>
      <c r="H51" s="39" t="s">
        <v>41</v>
      </c>
      <c r="I51" s="124">
        <f>N27</f>
        <v>0</v>
      </c>
      <c r="J51" s="125"/>
      <c r="K51" s="126"/>
      <c r="L51" s="1"/>
      <c r="M51" s="377"/>
      <c r="N51" s="378"/>
      <c r="O51" s="378"/>
      <c r="P51" s="379"/>
      <c r="Q51" s="2"/>
      <c r="R51" s="2"/>
      <c r="S51" s="2"/>
      <c r="T51" s="2"/>
      <c r="U51" s="2"/>
      <c r="V51" s="2"/>
      <c r="W51" s="2"/>
      <c r="X51" s="2"/>
      <c r="Y51" s="2"/>
      <c r="Z51" s="136">
        <f t="shared" ref="Z51:AI51" si="21">AVERAGE(Z50,Z52)</f>
        <v>0</v>
      </c>
      <c r="AA51" s="136">
        <f t="shared" si="21"/>
        <v>0</v>
      </c>
      <c r="AB51" s="136">
        <f t="shared" si="21"/>
        <v>0</v>
      </c>
      <c r="AC51" s="136">
        <f t="shared" si="21"/>
        <v>0</v>
      </c>
      <c r="AD51" s="136">
        <f t="shared" si="21"/>
        <v>0</v>
      </c>
      <c r="AE51" s="136">
        <f t="shared" si="21"/>
        <v>0</v>
      </c>
      <c r="AF51" s="136">
        <f t="shared" si="21"/>
        <v>0</v>
      </c>
      <c r="AG51" s="136">
        <f t="shared" si="21"/>
        <v>0</v>
      </c>
      <c r="AH51" s="136">
        <f t="shared" si="21"/>
        <v>0</v>
      </c>
      <c r="AI51" s="136">
        <f t="shared" si="21"/>
        <v>0</v>
      </c>
      <c r="AJ51" s="136"/>
      <c r="AK51" s="136"/>
      <c r="AL51" s="136"/>
      <c r="AM51" s="136"/>
      <c r="AN51" s="136"/>
      <c r="AO51" s="2"/>
      <c r="AP51" s="2"/>
      <c r="AQ51" s="232"/>
      <c r="AR51" s="231"/>
    </row>
    <row r="52" spans="1:45" ht="16.95" customHeight="1" thickBot="1" x14ac:dyDescent="0.35">
      <c r="A52" s="1"/>
      <c r="B52" s="20"/>
      <c r="C52" s="1"/>
      <c r="D52" s="1"/>
      <c r="E52" s="1"/>
      <c r="F52" s="1"/>
      <c r="G52" s="1"/>
      <c r="H52" s="1"/>
      <c r="I52" s="1"/>
      <c r="J52" s="1"/>
      <c r="K52" s="1"/>
      <c r="L52" s="1"/>
      <c r="M52" s="1"/>
      <c r="N52" s="1"/>
      <c r="O52" s="1"/>
      <c r="P52" s="1"/>
      <c r="Q52" s="2"/>
      <c r="R52" s="2"/>
      <c r="S52" s="2"/>
      <c r="T52" s="2"/>
      <c r="U52" s="2"/>
      <c r="V52" s="2"/>
      <c r="W52" s="2"/>
      <c r="X52" s="2"/>
      <c r="Y52" s="2"/>
      <c r="Z52" s="136">
        <f t="shared" ref="Z52:AI52" si="22">AD44</f>
        <v>0</v>
      </c>
      <c r="AA52" s="136">
        <f t="shared" si="22"/>
        <v>0</v>
      </c>
      <c r="AB52" s="136">
        <f t="shared" si="22"/>
        <v>0</v>
      </c>
      <c r="AC52" s="136">
        <f t="shared" si="22"/>
        <v>0</v>
      </c>
      <c r="AD52" s="136">
        <f t="shared" si="22"/>
        <v>0</v>
      </c>
      <c r="AE52" s="136">
        <f t="shared" si="22"/>
        <v>0</v>
      </c>
      <c r="AF52" s="136">
        <f t="shared" si="22"/>
        <v>0</v>
      </c>
      <c r="AG52" s="136">
        <f t="shared" si="22"/>
        <v>0</v>
      </c>
      <c r="AH52" s="136">
        <f t="shared" si="22"/>
        <v>0</v>
      </c>
      <c r="AI52" s="136">
        <f t="shared" si="22"/>
        <v>0</v>
      </c>
      <c r="AJ52" s="136"/>
      <c r="AK52" s="136"/>
      <c r="AL52" s="136"/>
      <c r="AM52" s="136"/>
      <c r="AN52" s="136"/>
      <c r="AO52" s="2"/>
      <c r="AP52" s="2"/>
      <c r="AQ52" s="232"/>
      <c r="AR52" s="231"/>
    </row>
    <row r="53" spans="1:45" ht="16.95" customHeight="1" x14ac:dyDescent="0.3">
      <c r="A53" s="20"/>
      <c r="B53" s="20"/>
      <c r="C53" s="20"/>
      <c r="D53" s="260" t="s">
        <v>161</v>
      </c>
      <c r="E53" s="261"/>
      <c r="F53" s="262"/>
      <c r="G53" s="20"/>
      <c r="H53" s="260" t="s">
        <v>162</v>
      </c>
      <c r="I53" s="261"/>
      <c r="J53" s="262"/>
      <c r="K53" s="20"/>
      <c r="L53" s="260" t="s">
        <v>163</v>
      </c>
      <c r="M53" s="261"/>
      <c r="N53" s="262"/>
      <c r="O53" s="20"/>
      <c r="P53" s="20"/>
      <c r="Q53" s="2"/>
      <c r="R53" s="2"/>
      <c r="S53" s="2"/>
      <c r="T53" s="2"/>
      <c r="U53" s="2"/>
      <c r="V53" s="2"/>
      <c r="W53" s="2"/>
      <c r="X53" s="2"/>
      <c r="Y53" s="2"/>
      <c r="Z53" s="2"/>
      <c r="AA53" s="2"/>
      <c r="AB53" s="2"/>
      <c r="AC53" s="2"/>
      <c r="AD53" s="2"/>
      <c r="AE53" s="2"/>
      <c r="AF53" s="2"/>
      <c r="AG53" s="2"/>
      <c r="AH53" s="2"/>
      <c r="AI53" s="2"/>
      <c r="AJ53" s="2"/>
      <c r="AK53" s="2"/>
      <c r="AL53" s="2"/>
      <c r="AM53" s="2"/>
      <c r="AN53" s="2"/>
      <c r="AO53" s="2"/>
      <c r="AP53" s="2"/>
      <c r="AQ53" s="255"/>
      <c r="AR53" s="231"/>
      <c r="AS53" s="231"/>
    </row>
    <row r="54" spans="1:45" ht="16.95" customHeight="1" thickBot="1" x14ac:dyDescent="0.35">
      <c r="A54" s="1"/>
      <c r="B54" s="20"/>
      <c r="C54" s="20"/>
      <c r="D54" s="266"/>
      <c r="E54" s="267"/>
      <c r="F54" s="268"/>
      <c r="G54" s="1"/>
      <c r="H54" s="266"/>
      <c r="I54" s="267"/>
      <c r="J54" s="268"/>
      <c r="K54" s="1"/>
      <c r="L54" s="266"/>
      <c r="M54" s="267"/>
      <c r="N54" s="268"/>
      <c r="O54" s="1"/>
      <c r="P54" s="1"/>
      <c r="Q54" s="2"/>
      <c r="R54" s="2"/>
      <c r="S54" s="2"/>
      <c r="T54" s="2"/>
      <c r="U54" s="2"/>
      <c r="V54" s="2"/>
      <c r="W54" s="2"/>
      <c r="X54" s="2"/>
      <c r="Y54" s="2"/>
      <c r="Z54" s="2"/>
      <c r="AA54" s="2"/>
      <c r="AB54" s="2"/>
      <c r="AC54" s="2"/>
      <c r="AD54" s="2"/>
      <c r="AE54" s="2"/>
      <c r="AF54" s="2"/>
      <c r="AG54" s="2"/>
      <c r="AH54" s="2"/>
      <c r="AI54" s="2"/>
      <c r="AJ54" s="2"/>
      <c r="AK54" s="2"/>
      <c r="AL54" s="2"/>
      <c r="AM54" s="2"/>
      <c r="AN54" s="2"/>
      <c r="AO54" s="2"/>
      <c r="AP54" s="2"/>
      <c r="AQ54" s="255"/>
      <c r="AR54" s="231"/>
      <c r="AS54" s="231"/>
    </row>
    <row r="55" spans="1:45" ht="16.95" customHeight="1" x14ac:dyDescent="0.3">
      <c r="A55" s="20"/>
      <c r="B55" s="20"/>
      <c r="C55" s="20"/>
      <c r="D55" s="371" t="s">
        <v>158</v>
      </c>
      <c r="E55" s="373" t="s">
        <v>159</v>
      </c>
      <c r="F55" s="373" t="s">
        <v>160</v>
      </c>
      <c r="G55" s="20"/>
      <c r="H55" s="371" t="s">
        <v>158</v>
      </c>
      <c r="I55" s="373" t="s">
        <v>159</v>
      </c>
      <c r="J55" s="373" t="s">
        <v>160</v>
      </c>
      <c r="K55" s="20"/>
      <c r="L55" s="371" t="s">
        <v>158</v>
      </c>
      <c r="M55" s="373" t="s">
        <v>159</v>
      </c>
      <c r="N55" s="373" t="s">
        <v>160</v>
      </c>
      <c r="O55" s="20"/>
      <c r="P55" s="20"/>
      <c r="Q55" s="2"/>
      <c r="R55" s="2"/>
      <c r="S55" s="2"/>
      <c r="T55" s="2"/>
      <c r="U55" s="2"/>
      <c r="V55" s="2"/>
      <c r="W55" s="2"/>
      <c r="X55" s="2"/>
      <c r="Y55" s="2"/>
      <c r="Z55" s="2"/>
      <c r="AA55" s="2"/>
      <c r="AB55" s="2"/>
      <c r="AC55" s="2"/>
      <c r="AD55" s="2"/>
      <c r="AE55" s="2"/>
      <c r="AF55" s="2"/>
      <c r="AG55" s="2"/>
      <c r="AH55" s="2"/>
      <c r="AI55" s="2"/>
      <c r="AJ55" s="2"/>
      <c r="AK55" s="2"/>
      <c r="AL55" s="2"/>
      <c r="AM55" s="2"/>
      <c r="AN55" s="2"/>
      <c r="AO55" s="2"/>
      <c r="AP55" s="2"/>
      <c r="AQ55" s="255"/>
      <c r="AR55" s="231"/>
      <c r="AS55" s="231"/>
    </row>
    <row r="56" spans="1:45" ht="16.95" customHeight="1" thickBot="1" x14ac:dyDescent="0.35">
      <c r="A56" s="20"/>
      <c r="B56" s="20"/>
      <c r="C56" s="20"/>
      <c r="D56" s="372"/>
      <c r="E56" s="372"/>
      <c r="F56" s="372"/>
      <c r="G56" s="20"/>
      <c r="H56" s="372"/>
      <c r="I56" s="372"/>
      <c r="J56" s="372"/>
      <c r="K56" s="20"/>
      <c r="L56" s="372"/>
      <c r="M56" s="372"/>
      <c r="N56" s="372"/>
      <c r="O56" s="20"/>
      <c r="P56" s="20"/>
      <c r="Q56" s="2"/>
      <c r="R56" s="2"/>
      <c r="S56" s="2"/>
      <c r="T56" s="2"/>
      <c r="U56" s="2"/>
      <c r="V56" s="2"/>
      <c r="W56" s="2"/>
      <c r="X56" s="2"/>
      <c r="Y56" s="2"/>
      <c r="Z56" s="2"/>
      <c r="AA56" s="2"/>
      <c r="AB56" s="2"/>
      <c r="AC56" s="2"/>
      <c r="AD56" s="2"/>
      <c r="AE56" s="2"/>
      <c r="AF56" s="2"/>
      <c r="AG56" s="2"/>
      <c r="AH56" s="2"/>
      <c r="AI56" s="2"/>
      <c r="AJ56" s="2"/>
      <c r="AK56" s="2"/>
      <c r="AL56" s="2"/>
      <c r="AM56" s="2"/>
      <c r="AN56" s="2"/>
      <c r="AO56" s="2"/>
      <c r="AP56" s="2"/>
      <c r="AQ56" s="255"/>
      <c r="AR56" s="231"/>
      <c r="AS56" s="231"/>
    </row>
    <row r="57" spans="1:45" ht="16.95" customHeight="1" x14ac:dyDescent="0.3">
      <c r="A57" s="1"/>
      <c r="B57" s="20"/>
      <c r="C57" s="20"/>
      <c r="D57" s="127" t="s">
        <v>150</v>
      </c>
      <c r="E57" s="133"/>
      <c r="F57" s="130" t="str">
        <f>IFERROR((100*E57/E57)/100,"0%")</f>
        <v>0%</v>
      </c>
      <c r="G57" s="1"/>
      <c r="H57" s="127" t="s">
        <v>150</v>
      </c>
      <c r="I57" s="133"/>
      <c r="J57" s="130" t="str">
        <f>IFERROR((100*I57/I57)/100,"0%")</f>
        <v>0%</v>
      </c>
      <c r="K57" s="1"/>
      <c r="L57" s="127" t="s">
        <v>150</v>
      </c>
      <c r="M57" s="133"/>
      <c r="N57" s="130" t="str">
        <f>IFERROR((100*M57/M57)/100,"0%")</f>
        <v>0%</v>
      </c>
      <c r="O57" s="1"/>
      <c r="P57" s="1"/>
      <c r="Q57" s="2"/>
      <c r="R57" s="2"/>
      <c r="S57" s="2"/>
      <c r="T57" s="2"/>
      <c r="U57" s="2"/>
      <c r="V57" s="2"/>
      <c r="W57" s="2"/>
      <c r="X57" s="2"/>
      <c r="Y57" s="2"/>
      <c r="Z57" s="2"/>
      <c r="AA57" s="2"/>
      <c r="AB57" s="2"/>
      <c r="AC57" s="2"/>
      <c r="AD57" s="2"/>
      <c r="AE57" s="2"/>
      <c r="AF57" s="2"/>
      <c r="AG57" s="2"/>
      <c r="AH57" s="2"/>
      <c r="AI57" s="2"/>
      <c r="AJ57" s="2"/>
      <c r="AK57" s="2"/>
      <c r="AL57" s="2"/>
      <c r="AM57" s="2"/>
      <c r="AN57" s="2"/>
      <c r="AO57" s="2"/>
      <c r="AP57" s="2"/>
      <c r="AQ57" s="255"/>
      <c r="AR57" s="231"/>
      <c r="AS57" s="231"/>
    </row>
    <row r="58" spans="1:45" ht="16.95" customHeight="1" x14ac:dyDescent="0.3">
      <c r="A58" s="1"/>
      <c r="B58" s="20"/>
      <c r="C58" s="20"/>
      <c r="D58" s="128" t="s">
        <v>151</v>
      </c>
      <c r="E58" s="133"/>
      <c r="F58" s="131" t="str">
        <f>IFERROR((100*E58/E57)/100,"0%")</f>
        <v>0%</v>
      </c>
      <c r="G58" s="1"/>
      <c r="H58" s="128" t="s">
        <v>151</v>
      </c>
      <c r="I58" s="133"/>
      <c r="J58" s="131" t="str">
        <f>IFERROR((100*I58/I57)/100,"0%")</f>
        <v>0%</v>
      </c>
      <c r="K58" s="1"/>
      <c r="L58" s="128" t="s">
        <v>151</v>
      </c>
      <c r="M58" s="133"/>
      <c r="N58" s="131" t="str">
        <f>IFERROR((100*M58/M57)/100,"0%")</f>
        <v>0%</v>
      </c>
      <c r="O58" s="1"/>
      <c r="P58" s="1"/>
      <c r="Q58" s="2"/>
      <c r="R58" s="2"/>
      <c r="S58" s="2"/>
      <c r="T58" s="2"/>
      <c r="U58" s="2"/>
      <c r="V58" s="2"/>
      <c r="W58" s="2"/>
      <c r="X58" s="2"/>
      <c r="Y58" s="2"/>
      <c r="Z58" s="2"/>
      <c r="AA58" s="2"/>
      <c r="AB58" s="2"/>
      <c r="AC58" s="2"/>
      <c r="AD58" s="2"/>
      <c r="AE58" s="2"/>
      <c r="AF58" s="2"/>
      <c r="AG58" s="2"/>
      <c r="AH58" s="2"/>
      <c r="AI58" s="2"/>
      <c r="AJ58" s="2"/>
      <c r="AK58" s="2"/>
      <c r="AL58" s="2"/>
      <c r="AM58" s="2"/>
      <c r="AN58" s="2"/>
      <c r="AO58" s="2"/>
      <c r="AP58" s="2"/>
      <c r="AQ58" s="255"/>
      <c r="AR58" s="231"/>
      <c r="AS58" s="231"/>
    </row>
    <row r="59" spans="1:45" ht="16.95" customHeight="1" x14ac:dyDescent="0.3">
      <c r="A59" s="1"/>
      <c r="B59" s="20"/>
      <c r="C59" s="20"/>
      <c r="D59" s="128" t="s">
        <v>152</v>
      </c>
      <c r="E59" s="133"/>
      <c r="F59" s="131" t="str">
        <f>IFERROR((100*E59/E57)/100,"0%")</f>
        <v>0%</v>
      </c>
      <c r="G59" s="1"/>
      <c r="H59" s="128" t="s">
        <v>152</v>
      </c>
      <c r="I59" s="133"/>
      <c r="J59" s="131" t="str">
        <f>IFERROR((100*I59/I57)/100,"0%")</f>
        <v>0%</v>
      </c>
      <c r="K59" s="1"/>
      <c r="L59" s="128" t="s">
        <v>152</v>
      </c>
      <c r="M59" s="133"/>
      <c r="N59" s="131" t="str">
        <f>IFERROR((100*M59/M57)/100,"0%")</f>
        <v>0%</v>
      </c>
      <c r="O59" s="1"/>
      <c r="P59" s="1"/>
      <c r="Q59" s="2"/>
      <c r="R59" s="2"/>
      <c r="S59" s="2"/>
      <c r="T59" s="2"/>
      <c r="U59" s="2"/>
      <c r="V59" s="2"/>
      <c r="W59" s="2"/>
      <c r="X59" s="2"/>
      <c r="Y59" s="2"/>
      <c r="Z59" s="2"/>
      <c r="AA59" s="2"/>
      <c r="AB59" s="2"/>
      <c r="AC59" s="2"/>
      <c r="AD59" s="2"/>
      <c r="AE59" s="2"/>
      <c r="AF59" s="2"/>
      <c r="AG59" s="2"/>
      <c r="AH59" s="2"/>
      <c r="AI59" s="2"/>
      <c r="AJ59" s="2"/>
      <c r="AK59" s="2"/>
      <c r="AL59" s="2"/>
      <c r="AM59" s="2"/>
      <c r="AN59" s="2"/>
      <c r="AO59" s="2"/>
      <c r="AP59" s="2"/>
      <c r="AQ59" s="255"/>
      <c r="AR59" s="231"/>
      <c r="AS59" s="231"/>
    </row>
    <row r="60" spans="1:45" ht="16.95" customHeight="1" x14ac:dyDescent="0.3">
      <c r="A60" s="1"/>
      <c r="B60" s="20"/>
      <c r="C60" s="20"/>
      <c r="D60" s="128" t="s">
        <v>149</v>
      </c>
      <c r="E60" s="133"/>
      <c r="F60" s="131" t="str">
        <f>IFERROR((100*E60/E57)/100,"0%")</f>
        <v>0%</v>
      </c>
      <c r="G60" s="1"/>
      <c r="H60" s="128" t="s">
        <v>149</v>
      </c>
      <c r="I60" s="133"/>
      <c r="J60" s="131" t="str">
        <f>IFERROR((100*I60/I57)/100,"0%")</f>
        <v>0%</v>
      </c>
      <c r="K60" s="1"/>
      <c r="L60" s="128" t="s">
        <v>149</v>
      </c>
      <c r="M60" s="133"/>
      <c r="N60" s="131" t="str">
        <f>IFERROR((100*M60/M57)/100,"0%")</f>
        <v>0%</v>
      </c>
      <c r="O60" s="1"/>
      <c r="P60" s="1"/>
      <c r="Q60" s="2"/>
      <c r="R60" s="2"/>
      <c r="S60" s="2"/>
      <c r="T60" s="2"/>
      <c r="U60" s="2"/>
      <c r="V60" s="2"/>
      <c r="W60" s="2"/>
      <c r="X60" s="2"/>
      <c r="Y60" s="2"/>
      <c r="Z60" s="2"/>
      <c r="AA60" s="2"/>
      <c r="AB60" s="2"/>
      <c r="AC60" s="2"/>
      <c r="AD60" s="2"/>
      <c r="AE60" s="2"/>
      <c r="AF60" s="2"/>
      <c r="AG60" s="2"/>
      <c r="AH60" s="2"/>
      <c r="AI60" s="2"/>
      <c r="AJ60" s="2"/>
      <c r="AK60" s="2"/>
      <c r="AL60" s="2"/>
      <c r="AM60" s="2"/>
      <c r="AN60" s="2"/>
      <c r="AO60" s="2"/>
      <c r="AP60" s="2"/>
      <c r="AQ60" s="255"/>
      <c r="AR60" s="231"/>
      <c r="AS60" s="231"/>
    </row>
    <row r="61" spans="1:45" ht="16.95" customHeight="1" x14ac:dyDescent="0.3">
      <c r="A61" s="1"/>
      <c r="B61" s="20"/>
      <c r="C61" s="20"/>
      <c r="D61" s="128" t="s">
        <v>148</v>
      </c>
      <c r="E61" s="133"/>
      <c r="F61" s="131" t="str">
        <f>IFERROR((100*E61/E57)/100,"0%")</f>
        <v>0%</v>
      </c>
      <c r="G61" s="1"/>
      <c r="H61" s="128" t="s">
        <v>148</v>
      </c>
      <c r="I61" s="133"/>
      <c r="J61" s="131" t="str">
        <f>IFERROR((100*I61/I57)/100,"0%")</f>
        <v>0%</v>
      </c>
      <c r="K61" s="1"/>
      <c r="L61" s="128" t="s">
        <v>148</v>
      </c>
      <c r="M61" s="133"/>
      <c r="N61" s="131" t="str">
        <f>IFERROR((100*M61/M57)/100,"0%")</f>
        <v>0%</v>
      </c>
      <c r="O61" s="1"/>
      <c r="P61" s="1"/>
      <c r="Q61" s="2"/>
      <c r="R61" s="2"/>
      <c r="S61" s="2"/>
      <c r="T61" s="2"/>
      <c r="U61" s="2"/>
      <c r="V61" s="2"/>
      <c r="W61" s="2"/>
      <c r="X61" s="2"/>
      <c r="Y61" s="2"/>
      <c r="Z61" s="2"/>
      <c r="AA61" s="2"/>
      <c r="AB61" s="2"/>
      <c r="AC61" s="2"/>
      <c r="AD61" s="2"/>
      <c r="AE61" s="2"/>
      <c r="AF61" s="2"/>
      <c r="AG61" s="2"/>
      <c r="AH61" s="2"/>
      <c r="AI61" s="2"/>
      <c r="AJ61" s="2"/>
      <c r="AK61" s="2"/>
      <c r="AL61" s="2"/>
      <c r="AM61" s="2"/>
      <c r="AN61" s="2"/>
      <c r="AO61" s="2"/>
      <c r="AP61" s="2"/>
      <c r="AQ61" s="255"/>
      <c r="AR61" s="231"/>
      <c r="AS61" s="231"/>
    </row>
    <row r="62" spans="1:45" ht="16.95" customHeight="1" x14ac:dyDescent="0.3">
      <c r="A62" s="1"/>
      <c r="B62" s="20"/>
      <c r="C62" s="20"/>
      <c r="D62" s="128" t="s">
        <v>147</v>
      </c>
      <c r="E62" s="133"/>
      <c r="F62" s="131" t="str">
        <f>IFERROR((100*E62/E57)/100,"0%")</f>
        <v>0%</v>
      </c>
      <c r="G62" s="1"/>
      <c r="H62" s="128" t="s">
        <v>147</v>
      </c>
      <c r="I62" s="133"/>
      <c r="J62" s="131" t="str">
        <f>IFERROR((100*I62/I57)/100,"0%")</f>
        <v>0%</v>
      </c>
      <c r="K62" s="1"/>
      <c r="L62" s="128" t="s">
        <v>147</v>
      </c>
      <c r="M62" s="133"/>
      <c r="N62" s="131" t="str">
        <f>IFERROR((100*M62/M57)/100,"0%")</f>
        <v>0%</v>
      </c>
      <c r="O62" s="1"/>
      <c r="P62" s="1"/>
      <c r="Q62" s="2"/>
      <c r="R62" s="2"/>
      <c r="S62" s="2"/>
      <c r="T62" s="2"/>
      <c r="U62" s="2"/>
      <c r="V62" s="2"/>
      <c r="W62" s="2"/>
      <c r="X62" s="2"/>
      <c r="Y62" s="2"/>
      <c r="Z62" s="2"/>
      <c r="AA62" s="2"/>
      <c r="AB62" s="2"/>
      <c r="AC62" s="2"/>
      <c r="AD62" s="2"/>
      <c r="AE62" s="2"/>
      <c r="AF62" s="2"/>
      <c r="AG62" s="2"/>
      <c r="AH62" s="2"/>
      <c r="AI62" s="2"/>
      <c r="AJ62" s="2"/>
      <c r="AK62" s="2"/>
      <c r="AL62" s="2"/>
      <c r="AM62" s="2"/>
      <c r="AN62" s="2"/>
      <c r="AO62" s="2"/>
      <c r="AP62" s="2"/>
      <c r="AQ62" s="255"/>
      <c r="AR62" s="231"/>
      <c r="AS62" s="231"/>
    </row>
    <row r="63" spans="1:45" ht="16.95" customHeight="1" x14ac:dyDescent="0.3">
      <c r="A63" s="20"/>
      <c r="B63" s="20"/>
      <c r="C63" s="20"/>
      <c r="D63" s="128" t="s">
        <v>146</v>
      </c>
      <c r="E63" s="133"/>
      <c r="F63" s="131" t="str">
        <f>IFERROR((100*E63/E57)/100,"0%")</f>
        <v>0%</v>
      </c>
      <c r="G63" s="20"/>
      <c r="H63" s="128" t="s">
        <v>146</v>
      </c>
      <c r="I63" s="133"/>
      <c r="J63" s="131" t="str">
        <f>IFERROR((100*I63/I57)/100,"0%")</f>
        <v>0%</v>
      </c>
      <c r="K63" s="20"/>
      <c r="L63" s="128" t="s">
        <v>146</v>
      </c>
      <c r="M63" s="133"/>
      <c r="N63" s="131" t="str">
        <f>IFERROR((100*M63/M57)/100,"0%")</f>
        <v>0%</v>
      </c>
      <c r="O63" s="20"/>
      <c r="P63" s="20"/>
      <c r="Q63" s="2"/>
      <c r="R63" s="2"/>
      <c r="S63" s="2"/>
      <c r="T63" s="2"/>
      <c r="U63" s="2"/>
      <c r="V63" s="2"/>
      <c r="W63" s="2"/>
      <c r="X63" s="2"/>
      <c r="Y63" s="2"/>
      <c r="Z63" s="2"/>
      <c r="AA63" s="2"/>
      <c r="AB63" s="2"/>
      <c r="AC63" s="2"/>
      <c r="AD63" s="2"/>
      <c r="AE63" s="2"/>
      <c r="AF63" s="2"/>
      <c r="AG63" s="2"/>
      <c r="AH63" s="2"/>
      <c r="AI63" s="2"/>
      <c r="AJ63" s="2"/>
      <c r="AK63" s="2"/>
      <c r="AL63" s="2"/>
      <c r="AM63" s="2"/>
      <c r="AN63" s="2"/>
      <c r="AO63" s="2"/>
      <c r="AP63" s="2"/>
      <c r="AQ63" s="255"/>
      <c r="AR63" s="231"/>
      <c r="AS63" s="231"/>
    </row>
    <row r="64" spans="1:45" ht="16.95" customHeight="1" x14ac:dyDescent="0.3">
      <c r="A64" s="20"/>
      <c r="B64" s="20"/>
      <c r="C64" s="20"/>
      <c r="D64" s="128" t="s">
        <v>145</v>
      </c>
      <c r="E64" s="133"/>
      <c r="F64" s="131" t="str">
        <f>IFERROR((100*E64/E57)/100,"0%")</f>
        <v>0%</v>
      </c>
      <c r="G64" s="20"/>
      <c r="H64" s="128" t="s">
        <v>145</v>
      </c>
      <c r="I64" s="133"/>
      <c r="J64" s="131" t="str">
        <f>IFERROR((100*I64/I57)/100,"0%")</f>
        <v>0%</v>
      </c>
      <c r="K64" s="20"/>
      <c r="L64" s="128" t="s">
        <v>145</v>
      </c>
      <c r="M64" s="133"/>
      <c r="N64" s="131" t="str">
        <f>IFERROR((100*M64/M57)/100,"0%")</f>
        <v>0%</v>
      </c>
      <c r="O64" s="20"/>
      <c r="P64" s="20"/>
      <c r="Q64" s="2"/>
      <c r="R64" s="2"/>
      <c r="S64" s="2"/>
      <c r="T64" s="2"/>
      <c r="U64" s="2"/>
      <c r="V64" s="2"/>
      <c r="W64" s="2"/>
      <c r="X64" s="2"/>
      <c r="Y64" s="2"/>
      <c r="Z64" s="2"/>
      <c r="AA64" s="2"/>
      <c r="AB64" s="2"/>
      <c r="AC64" s="2"/>
      <c r="AD64" s="2"/>
      <c r="AE64" s="2"/>
      <c r="AF64" s="2"/>
      <c r="AG64" s="2"/>
      <c r="AH64" s="2"/>
      <c r="AI64" s="2"/>
      <c r="AJ64" s="2"/>
      <c r="AK64" s="2"/>
      <c r="AL64" s="2"/>
      <c r="AM64" s="2"/>
      <c r="AN64" s="2"/>
      <c r="AO64" s="2"/>
      <c r="AP64" s="2"/>
      <c r="AQ64" s="255"/>
      <c r="AR64" s="231"/>
      <c r="AS64" s="231"/>
    </row>
    <row r="65" spans="1:45" ht="16.95" customHeight="1" x14ac:dyDescent="0.3">
      <c r="A65" s="20"/>
      <c r="B65" s="20"/>
      <c r="C65" s="20"/>
      <c r="D65" s="128" t="s">
        <v>144</v>
      </c>
      <c r="E65" s="133"/>
      <c r="F65" s="131" t="str">
        <f>IFERROR((100*E65/E57)/100,"0%")</f>
        <v>0%</v>
      </c>
      <c r="G65" s="20"/>
      <c r="H65" s="128" t="s">
        <v>144</v>
      </c>
      <c r="I65" s="133"/>
      <c r="J65" s="131" t="str">
        <f>IFERROR((100*I65/I57)/100,"0%")</f>
        <v>0%</v>
      </c>
      <c r="K65" s="20"/>
      <c r="L65" s="128" t="s">
        <v>144</v>
      </c>
      <c r="M65" s="133"/>
      <c r="N65" s="131" t="str">
        <f>IFERROR((100*M65/M57)/100,"0%")</f>
        <v>0%</v>
      </c>
      <c r="O65" s="20"/>
      <c r="P65" s="20"/>
      <c r="Q65" s="2"/>
      <c r="R65" s="2"/>
      <c r="S65" s="2"/>
      <c r="T65" s="2"/>
      <c r="U65" s="2"/>
      <c r="V65" s="2"/>
      <c r="W65" s="2"/>
      <c r="X65" s="2"/>
      <c r="Y65" s="2"/>
      <c r="Z65" s="2"/>
      <c r="AA65" s="2"/>
      <c r="AB65" s="2"/>
      <c r="AC65" s="2"/>
      <c r="AD65" s="2"/>
      <c r="AE65" s="2"/>
      <c r="AF65" s="2"/>
      <c r="AG65" s="2"/>
      <c r="AH65" s="2"/>
      <c r="AI65" s="2"/>
      <c r="AJ65" s="2"/>
      <c r="AK65" s="2"/>
      <c r="AL65" s="2"/>
      <c r="AM65" s="2"/>
      <c r="AN65" s="2"/>
      <c r="AO65" s="2"/>
      <c r="AP65" s="2"/>
      <c r="AQ65" s="255"/>
      <c r="AR65" s="231"/>
      <c r="AS65" s="231"/>
    </row>
    <row r="66" spans="1:45" ht="16.95" customHeight="1" x14ac:dyDescent="0.3">
      <c r="A66" s="20"/>
      <c r="B66" s="20"/>
      <c r="C66" s="20"/>
      <c r="D66" s="128" t="s">
        <v>143</v>
      </c>
      <c r="E66" s="133"/>
      <c r="F66" s="131" t="str">
        <f>IFERROR((100*E66/E57)/100,"0%")</f>
        <v>0%</v>
      </c>
      <c r="G66" s="20"/>
      <c r="H66" s="128" t="s">
        <v>143</v>
      </c>
      <c r="I66" s="133"/>
      <c r="J66" s="131" t="str">
        <f>IFERROR((100*I66/I57)/100,"0%")</f>
        <v>0%</v>
      </c>
      <c r="K66" s="20"/>
      <c r="L66" s="128" t="s">
        <v>143</v>
      </c>
      <c r="M66" s="133"/>
      <c r="N66" s="131" t="str">
        <f>IFERROR((100*M66/M57)/100,"0%")</f>
        <v>0%</v>
      </c>
      <c r="O66" s="20"/>
      <c r="P66" s="20"/>
      <c r="Q66" s="2"/>
      <c r="R66" s="2"/>
      <c r="S66" s="2"/>
      <c r="T66" s="2"/>
      <c r="U66" s="2"/>
      <c r="V66" s="2"/>
      <c r="W66" s="2"/>
      <c r="X66" s="2"/>
      <c r="Y66" s="2"/>
      <c r="Z66" s="2"/>
      <c r="AA66" s="2"/>
      <c r="AB66" s="2"/>
      <c r="AC66" s="2"/>
      <c r="AD66" s="2"/>
      <c r="AE66" s="2"/>
      <c r="AF66" s="2"/>
      <c r="AG66" s="2"/>
      <c r="AH66" s="2"/>
      <c r="AI66" s="2"/>
      <c r="AJ66" s="2"/>
      <c r="AK66" s="2"/>
      <c r="AL66" s="2"/>
      <c r="AM66" s="2"/>
      <c r="AN66" s="2"/>
      <c r="AO66" s="2"/>
      <c r="AP66" s="2"/>
      <c r="AQ66" s="255"/>
      <c r="AR66" s="231"/>
      <c r="AS66" s="231"/>
    </row>
    <row r="67" spans="1:45" ht="16.95" customHeight="1" x14ac:dyDescent="0.3">
      <c r="A67" s="1"/>
      <c r="B67" s="20"/>
      <c r="C67" s="20"/>
      <c r="D67" s="128" t="s">
        <v>153</v>
      </c>
      <c r="E67" s="133"/>
      <c r="F67" s="131" t="str">
        <f>IFERROR((100*E67/E57)/100,"0%")</f>
        <v>0%</v>
      </c>
      <c r="G67" s="1"/>
      <c r="H67" s="128" t="s">
        <v>153</v>
      </c>
      <c r="I67" s="133"/>
      <c r="J67" s="131" t="str">
        <f>IFERROR((100*I67/I57)/100,"0%")</f>
        <v>0%</v>
      </c>
      <c r="K67" s="1"/>
      <c r="L67" s="128" t="s">
        <v>153</v>
      </c>
      <c r="M67" s="133"/>
      <c r="N67" s="131" t="str">
        <f>IFERROR((100*M67/M57)/100,"0%")</f>
        <v>0%</v>
      </c>
      <c r="O67" s="1"/>
      <c r="P67" s="1"/>
      <c r="Q67" s="2"/>
      <c r="R67" s="2"/>
      <c r="S67" s="2"/>
      <c r="T67" s="2"/>
      <c r="U67" s="2"/>
      <c r="V67" s="2"/>
      <c r="W67" s="2"/>
      <c r="X67" s="2"/>
      <c r="Y67" s="2"/>
      <c r="Z67" s="2"/>
      <c r="AA67" s="2"/>
      <c r="AB67" s="2"/>
      <c r="AC67" s="2"/>
      <c r="AD67" s="2"/>
      <c r="AE67" s="2"/>
      <c r="AF67" s="2"/>
      <c r="AG67" s="2"/>
      <c r="AH67" s="2"/>
      <c r="AI67" s="2"/>
      <c r="AJ67" s="2"/>
      <c r="AK67" s="2"/>
      <c r="AL67" s="2"/>
      <c r="AM67" s="2"/>
      <c r="AN67" s="2"/>
      <c r="AO67" s="2"/>
      <c r="AP67" s="2"/>
      <c r="AQ67" s="255"/>
      <c r="AR67" s="231"/>
      <c r="AS67" s="231"/>
    </row>
    <row r="68" spans="1:45" ht="16.95" customHeight="1" x14ac:dyDescent="0.3">
      <c r="A68" s="20"/>
      <c r="B68" s="20"/>
      <c r="C68" s="20"/>
      <c r="D68" s="128" t="s">
        <v>154</v>
      </c>
      <c r="E68" s="133"/>
      <c r="F68" s="131" t="str">
        <f>IFERROR((100*E68/E57)/100,"0%")</f>
        <v>0%</v>
      </c>
      <c r="G68" s="20"/>
      <c r="H68" s="128" t="s">
        <v>154</v>
      </c>
      <c r="I68" s="133"/>
      <c r="J68" s="131" t="str">
        <f>IFERROR((100*I68/I57)/100,"0%")</f>
        <v>0%</v>
      </c>
      <c r="K68" s="20"/>
      <c r="L68" s="128" t="s">
        <v>154</v>
      </c>
      <c r="M68" s="133"/>
      <c r="N68" s="131" t="str">
        <f>IFERROR((100*M68/M57)/100,"0%")</f>
        <v>0%</v>
      </c>
      <c r="O68" s="20"/>
      <c r="P68" s="20"/>
      <c r="Q68" s="2"/>
      <c r="R68" s="2"/>
      <c r="S68" s="2"/>
      <c r="T68" s="2"/>
      <c r="U68" s="2"/>
      <c r="V68" s="2"/>
      <c r="W68" s="2"/>
      <c r="X68" s="2"/>
      <c r="Y68" s="2"/>
      <c r="Z68" s="2"/>
      <c r="AA68" s="2"/>
      <c r="AB68" s="2"/>
      <c r="AC68" s="2"/>
      <c r="AD68" s="2"/>
      <c r="AE68" s="2"/>
      <c r="AF68" s="2"/>
      <c r="AG68" s="2"/>
      <c r="AH68" s="2"/>
      <c r="AI68" s="2"/>
      <c r="AJ68" s="2"/>
      <c r="AK68" s="2"/>
      <c r="AL68" s="2"/>
      <c r="AM68" s="2"/>
      <c r="AN68" s="2"/>
      <c r="AO68" s="2"/>
      <c r="AP68" s="2"/>
      <c r="AQ68" s="255"/>
      <c r="AR68" s="231"/>
      <c r="AS68" s="231"/>
    </row>
    <row r="69" spans="1:45" ht="16.95" customHeight="1" x14ac:dyDescent="0.3">
      <c r="A69" s="20"/>
      <c r="B69" s="20"/>
      <c r="C69" s="20"/>
      <c r="D69" s="128" t="s">
        <v>155</v>
      </c>
      <c r="E69" s="133"/>
      <c r="F69" s="131" t="str">
        <f>IFERROR((100*E69/E57)/100,"0%")</f>
        <v>0%</v>
      </c>
      <c r="G69" s="20"/>
      <c r="H69" s="128" t="s">
        <v>155</v>
      </c>
      <c r="I69" s="133"/>
      <c r="J69" s="131" t="str">
        <f>IFERROR((100*I69/I57)/100,"0%")</f>
        <v>0%</v>
      </c>
      <c r="K69" s="20"/>
      <c r="L69" s="128" t="s">
        <v>155</v>
      </c>
      <c r="M69" s="133"/>
      <c r="N69" s="131" t="str">
        <f>IFERROR((100*M69/M57)/100,"0%")</f>
        <v>0%</v>
      </c>
      <c r="O69" s="20"/>
      <c r="P69" s="20"/>
      <c r="Q69" s="2"/>
      <c r="R69" s="2"/>
      <c r="S69" s="2"/>
      <c r="T69" s="2"/>
      <c r="U69" s="2"/>
      <c r="V69" s="2"/>
      <c r="W69" s="2"/>
      <c r="X69" s="2"/>
      <c r="Y69" s="2"/>
      <c r="Z69" s="2"/>
      <c r="AA69" s="2"/>
      <c r="AB69" s="2"/>
      <c r="AC69" s="2"/>
      <c r="AD69" s="2"/>
      <c r="AE69" s="2"/>
      <c r="AF69" s="2"/>
      <c r="AG69" s="2"/>
      <c r="AH69" s="2"/>
      <c r="AI69" s="2"/>
      <c r="AJ69" s="2"/>
      <c r="AK69" s="2"/>
      <c r="AL69" s="2"/>
      <c r="AM69" s="2"/>
      <c r="AN69" s="2"/>
      <c r="AO69" s="2"/>
      <c r="AP69" s="2"/>
      <c r="AQ69" s="255"/>
      <c r="AR69" s="231"/>
      <c r="AS69" s="231"/>
    </row>
    <row r="70" spans="1:45" ht="16.95" customHeight="1" x14ac:dyDescent="0.3">
      <c r="A70" s="20"/>
      <c r="B70" s="20"/>
      <c r="C70" s="20"/>
      <c r="D70" s="128" t="s">
        <v>156</v>
      </c>
      <c r="E70" s="133"/>
      <c r="F70" s="131" t="str">
        <f>IFERROR((100*E70/E57)/100,"0%")</f>
        <v>0%</v>
      </c>
      <c r="G70" s="20"/>
      <c r="H70" s="128" t="s">
        <v>156</v>
      </c>
      <c r="I70" s="133"/>
      <c r="J70" s="131" t="str">
        <f>IFERROR((100*I70/I57)/100,"0%")</f>
        <v>0%</v>
      </c>
      <c r="K70" s="20"/>
      <c r="L70" s="128" t="s">
        <v>156</v>
      </c>
      <c r="M70" s="133"/>
      <c r="N70" s="131" t="str">
        <f>IFERROR((100*M70/M57)/100,"0%")</f>
        <v>0%</v>
      </c>
      <c r="O70" s="20"/>
      <c r="P70" s="20"/>
      <c r="Q70" s="2"/>
      <c r="R70" s="2"/>
      <c r="S70" s="2"/>
      <c r="T70" s="2"/>
      <c r="U70" s="2"/>
      <c r="V70" s="2"/>
      <c r="W70" s="2"/>
      <c r="X70" s="2"/>
      <c r="Y70" s="2"/>
      <c r="Z70" s="2"/>
      <c r="AA70" s="2"/>
      <c r="AB70" s="2"/>
      <c r="AC70" s="2"/>
      <c r="AD70" s="2"/>
      <c r="AE70" s="2"/>
      <c r="AF70" s="2"/>
      <c r="AG70" s="2"/>
      <c r="AH70" s="2"/>
      <c r="AI70" s="2"/>
      <c r="AJ70" s="2"/>
      <c r="AK70" s="2"/>
      <c r="AL70" s="2"/>
      <c r="AM70" s="2"/>
      <c r="AN70" s="2"/>
      <c r="AO70" s="2"/>
      <c r="AP70" s="2"/>
      <c r="AQ70" s="255"/>
      <c r="AR70" s="231"/>
      <c r="AS70" s="231"/>
    </row>
    <row r="71" spans="1:45" ht="16.95" customHeight="1" thickBot="1" x14ac:dyDescent="0.35">
      <c r="A71" s="20"/>
      <c r="B71" s="20"/>
      <c r="C71" s="20"/>
      <c r="D71" s="129" t="s">
        <v>157</v>
      </c>
      <c r="E71" s="134"/>
      <c r="F71" s="132" t="str">
        <f>IFERROR((100*E71/E57)/100,"0%")</f>
        <v>0%</v>
      </c>
      <c r="G71" s="20"/>
      <c r="H71" s="129" t="s">
        <v>157</v>
      </c>
      <c r="I71" s="134"/>
      <c r="J71" s="132" t="str">
        <f>IFERROR((100*I71/I57)/100,"0%")</f>
        <v>0%</v>
      </c>
      <c r="K71" s="20"/>
      <c r="L71" s="129" t="s">
        <v>157</v>
      </c>
      <c r="M71" s="134"/>
      <c r="N71" s="132" t="str">
        <f>IFERROR((100*M71/M57)/100,"0%")</f>
        <v>0%</v>
      </c>
      <c r="O71" s="20"/>
      <c r="P71" s="20"/>
      <c r="Q71" s="2"/>
      <c r="R71" s="2"/>
      <c r="S71" s="2"/>
      <c r="T71" s="2"/>
      <c r="U71" s="2"/>
      <c r="V71" s="2"/>
      <c r="W71" s="2"/>
      <c r="X71" s="2"/>
      <c r="Y71" s="2"/>
      <c r="Z71" s="2"/>
      <c r="AA71" s="2"/>
      <c r="AB71" s="2"/>
      <c r="AC71" s="2"/>
      <c r="AD71" s="2"/>
      <c r="AE71" s="2"/>
      <c r="AF71" s="2"/>
      <c r="AG71" s="2"/>
      <c r="AH71" s="2"/>
      <c r="AI71" s="2"/>
      <c r="AJ71" s="2"/>
      <c r="AK71" s="2"/>
      <c r="AL71" s="2"/>
      <c r="AM71" s="2"/>
      <c r="AN71" s="2"/>
      <c r="AO71" s="2"/>
      <c r="AP71" s="2"/>
      <c r="AQ71" s="255"/>
      <c r="AR71" s="231"/>
      <c r="AS71" s="231"/>
    </row>
    <row r="72" spans="1:45" ht="16.95" customHeight="1" x14ac:dyDescent="0.3">
      <c r="A72" s="20"/>
      <c r="B72" s="20"/>
      <c r="C72" s="20"/>
      <c r="D72" s="20"/>
      <c r="E72" s="20"/>
      <c r="F72" s="20"/>
      <c r="G72" s="20"/>
      <c r="H72" s="20"/>
      <c r="I72" s="20"/>
      <c r="J72" s="20"/>
      <c r="K72" s="20"/>
      <c r="L72" s="20"/>
      <c r="M72" s="20"/>
      <c r="N72" s="20"/>
      <c r="O72" s="20"/>
      <c r="P72" s="20"/>
      <c r="Q72" s="2"/>
      <c r="R72" s="2"/>
      <c r="S72" s="2"/>
      <c r="T72" s="2"/>
      <c r="U72" s="2"/>
      <c r="V72" s="2"/>
      <c r="W72" s="2"/>
      <c r="X72" s="2"/>
      <c r="Y72" s="2"/>
      <c r="Z72" s="2"/>
      <c r="AA72" s="2"/>
      <c r="AB72" s="2"/>
      <c r="AC72" s="2"/>
      <c r="AD72" s="2"/>
      <c r="AE72" s="2"/>
      <c r="AF72" s="2"/>
      <c r="AG72" s="2"/>
      <c r="AH72" s="2"/>
      <c r="AI72" s="2"/>
      <c r="AJ72" s="2"/>
      <c r="AK72" s="2"/>
      <c r="AL72" s="2"/>
      <c r="AM72" s="2"/>
      <c r="AN72" s="2"/>
      <c r="AO72" s="2"/>
      <c r="AP72" s="2"/>
      <c r="AQ72" s="232"/>
      <c r="AR72" s="231"/>
    </row>
    <row r="73" spans="1:45" ht="16.95" customHeight="1" x14ac:dyDescent="0.3">
      <c r="A73" s="1"/>
      <c r="B73" s="20"/>
      <c r="C73" s="1"/>
      <c r="D73" s="1"/>
      <c r="E73" s="1"/>
      <c r="F73" s="1"/>
      <c r="G73" s="1"/>
      <c r="H73" s="1"/>
      <c r="I73" s="1"/>
      <c r="J73" s="1"/>
      <c r="K73" s="1"/>
      <c r="L73" s="1"/>
      <c r="M73" s="1"/>
      <c r="N73" s="1"/>
      <c r="O73" s="1"/>
      <c r="P73" s="1"/>
      <c r="Q73" s="2"/>
      <c r="R73" s="2"/>
      <c r="S73" s="2"/>
      <c r="T73" s="2"/>
      <c r="U73" s="2"/>
      <c r="V73" s="2"/>
      <c r="W73" s="2"/>
      <c r="X73" s="2"/>
      <c r="Y73" s="2"/>
      <c r="Z73" s="2"/>
      <c r="AA73" s="2"/>
      <c r="AB73" s="2"/>
      <c r="AC73" s="2"/>
      <c r="AD73" s="2"/>
      <c r="AE73" s="2"/>
      <c r="AF73" s="2"/>
      <c r="AG73" s="2"/>
      <c r="AH73" s="2"/>
      <c r="AI73" s="2"/>
      <c r="AJ73" s="2"/>
      <c r="AK73" s="2"/>
      <c r="AL73" s="2"/>
      <c r="AM73" s="2"/>
      <c r="AN73" s="2"/>
      <c r="AO73" s="2"/>
      <c r="AP73" s="2"/>
      <c r="AQ73" s="232"/>
      <c r="AR73" s="231"/>
    </row>
    <row r="74" spans="1:45" ht="16.95" customHeight="1" x14ac:dyDescent="0.3">
      <c r="A74" s="1"/>
      <c r="B74" s="20"/>
      <c r="C74" s="1"/>
      <c r="D74" s="1"/>
      <c r="E74" s="1"/>
      <c r="F74" s="1"/>
      <c r="G74" s="1"/>
      <c r="H74" s="1"/>
      <c r="I74" s="1"/>
      <c r="J74" s="1"/>
      <c r="K74" s="1"/>
      <c r="L74" s="1"/>
      <c r="M74" s="1"/>
      <c r="N74" s="1"/>
      <c r="O74" s="1"/>
      <c r="P74" s="1"/>
      <c r="Q74" s="2"/>
      <c r="R74" s="2"/>
      <c r="S74" s="2"/>
      <c r="T74" s="2"/>
      <c r="U74" s="2"/>
      <c r="V74" s="2"/>
      <c r="W74" s="2"/>
      <c r="X74" s="2"/>
      <c r="Y74" s="2"/>
      <c r="Z74" s="2"/>
      <c r="AA74" s="2"/>
      <c r="AB74" s="2"/>
      <c r="AC74" s="2"/>
      <c r="AD74" s="2"/>
      <c r="AE74" s="2"/>
      <c r="AF74" s="2"/>
      <c r="AG74" s="2"/>
      <c r="AH74" s="2"/>
      <c r="AI74" s="2"/>
      <c r="AJ74" s="2"/>
      <c r="AK74" s="2"/>
      <c r="AL74" s="2"/>
      <c r="AM74" s="2"/>
      <c r="AN74" s="2"/>
      <c r="AO74" s="2"/>
      <c r="AP74" s="2"/>
      <c r="AQ74" s="232"/>
      <c r="AR74" s="231"/>
    </row>
    <row r="75" spans="1:45" ht="16.95" customHeight="1" x14ac:dyDescent="0.3">
      <c r="A75" s="1"/>
      <c r="B75" s="20"/>
      <c r="C75" s="1"/>
      <c r="D75" s="1"/>
      <c r="E75" s="1"/>
      <c r="F75" s="1"/>
      <c r="G75" s="1"/>
      <c r="H75" s="1"/>
      <c r="I75" s="1"/>
      <c r="J75" s="1"/>
      <c r="K75" s="1"/>
      <c r="L75" s="1"/>
      <c r="M75" s="1"/>
      <c r="N75" s="1"/>
      <c r="O75" s="1"/>
      <c r="P75" s="1"/>
      <c r="Q75" s="2"/>
      <c r="R75" s="2"/>
      <c r="S75" s="2"/>
      <c r="T75" s="2"/>
      <c r="U75" s="2"/>
      <c r="V75" s="2"/>
      <c r="W75" s="2"/>
      <c r="X75" s="2"/>
      <c r="Y75" s="2"/>
      <c r="Z75" s="2"/>
      <c r="AA75" s="2"/>
      <c r="AB75" s="2"/>
      <c r="AC75" s="2"/>
      <c r="AD75" s="2"/>
      <c r="AE75" s="2"/>
      <c r="AF75" s="2"/>
      <c r="AG75" s="2"/>
      <c r="AH75" s="2"/>
      <c r="AI75" s="2"/>
      <c r="AJ75" s="2"/>
      <c r="AK75" s="2"/>
      <c r="AL75" s="2"/>
      <c r="AM75" s="2"/>
      <c r="AN75" s="2"/>
      <c r="AO75" s="2"/>
      <c r="AP75" s="2"/>
      <c r="AQ75" s="232"/>
      <c r="AR75" s="231"/>
    </row>
    <row r="76" spans="1:45" ht="16.95" customHeight="1" x14ac:dyDescent="0.3">
      <c r="A76" s="1"/>
      <c r="B76" s="20"/>
      <c r="C76" s="1"/>
      <c r="D76" s="1"/>
      <c r="E76" s="1"/>
      <c r="F76" s="1"/>
      <c r="G76" s="1"/>
      <c r="H76" s="1"/>
      <c r="I76" s="1"/>
      <c r="J76" s="1"/>
      <c r="K76" s="1"/>
      <c r="L76" s="1"/>
      <c r="M76" s="1"/>
      <c r="N76" s="1"/>
      <c r="O76" s="1"/>
      <c r="P76" s="1"/>
      <c r="Q76" s="2"/>
      <c r="R76" s="2"/>
      <c r="S76" s="2"/>
      <c r="T76" s="2"/>
      <c r="U76" s="2"/>
      <c r="V76" s="2"/>
      <c r="W76" s="2"/>
      <c r="X76" s="2"/>
      <c r="Y76" s="2"/>
      <c r="Z76" s="2"/>
      <c r="AA76" s="2"/>
      <c r="AB76" s="2"/>
      <c r="AC76" s="2"/>
      <c r="AD76" s="2"/>
      <c r="AE76" s="2"/>
      <c r="AF76" s="2"/>
      <c r="AG76" s="2"/>
      <c r="AH76" s="2"/>
      <c r="AI76" s="2"/>
      <c r="AJ76" s="2"/>
      <c r="AK76" s="2"/>
      <c r="AL76" s="2"/>
      <c r="AM76" s="2"/>
      <c r="AN76" s="2"/>
      <c r="AO76" s="2"/>
      <c r="AP76" s="2"/>
      <c r="AQ76" s="232"/>
      <c r="AR76" s="231"/>
    </row>
    <row r="77" spans="1:45" ht="16.95" customHeight="1" x14ac:dyDescent="0.3">
      <c r="A77" s="1"/>
      <c r="B77" s="20"/>
      <c r="C77" s="1"/>
      <c r="D77" s="1"/>
      <c r="E77" s="1"/>
      <c r="F77" s="1"/>
      <c r="G77" s="1"/>
      <c r="H77" s="1"/>
      <c r="I77" s="1"/>
      <c r="J77" s="1"/>
      <c r="K77" s="1"/>
      <c r="L77" s="1"/>
      <c r="M77" s="1"/>
      <c r="N77" s="1"/>
      <c r="O77" s="1"/>
      <c r="P77" s="1"/>
      <c r="Q77" s="2"/>
      <c r="R77" s="2"/>
      <c r="S77" s="2"/>
      <c r="T77" s="2"/>
      <c r="U77" s="2"/>
      <c r="V77" s="2"/>
      <c r="W77" s="2"/>
      <c r="X77" s="2"/>
      <c r="Y77" s="2"/>
      <c r="Z77" s="2"/>
      <c r="AA77" s="2"/>
      <c r="AB77" s="2"/>
      <c r="AC77" s="2"/>
      <c r="AD77" s="2"/>
      <c r="AE77" s="2"/>
      <c r="AF77" s="2"/>
      <c r="AG77" s="2"/>
      <c r="AH77" s="2"/>
      <c r="AI77" s="2"/>
      <c r="AJ77" s="2"/>
      <c r="AK77" s="2"/>
      <c r="AL77" s="2"/>
      <c r="AM77" s="2"/>
      <c r="AN77" s="2"/>
      <c r="AO77" s="2"/>
      <c r="AP77" s="2"/>
      <c r="AQ77" s="232"/>
      <c r="AR77" s="231"/>
    </row>
    <row r="78" spans="1:45" ht="16.95" customHeight="1" x14ac:dyDescent="0.3">
      <c r="A78" s="1"/>
      <c r="B78" s="20"/>
      <c r="C78" s="1"/>
      <c r="D78" s="1"/>
      <c r="E78" s="1"/>
      <c r="F78" s="1"/>
      <c r="G78" s="1"/>
      <c r="H78" s="1"/>
      <c r="I78" s="1"/>
      <c r="J78" s="1"/>
      <c r="K78" s="1"/>
      <c r="L78" s="1"/>
      <c r="M78" s="1"/>
      <c r="N78" s="1"/>
      <c r="O78" s="1"/>
      <c r="P78" s="1"/>
      <c r="Q78" s="2"/>
      <c r="R78" s="2"/>
      <c r="S78" s="2"/>
      <c r="T78" s="2"/>
      <c r="U78" s="2"/>
      <c r="V78" s="2"/>
      <c r="W78" s="2"/>
      <c r="X78" s="2"/>
      <c r="Y78" s="2"/>
      <c r="Z78" s="2"/>
      <c r="AA78" s="2"/>
      <c r="AB78" s="2"/>
      <c r="AC78" s="2"/>
      <c r="AD78" s="2"/>
      <c r="AE78" s="2"/>
      <c r="AF78" s="2"/>
      <c r="AG78" s="2"/>
      <c r="AH78" s="2"/>
      <c r="AI78" s="2"/>
      <c r="AJ78" s="2"/>
      <c r="AK78" s="2"/>
      <c r="AL78" s="2"/>
      <c r="AM78" s="2"/>
      <c r="AN78" s="2"/>
      <c r="AO78" s="2"/>
      <c r="AP78" s="2"/>
      <c r="AQ78" s="231"/>
      <c r="AR78" s="231"/>
    </row>
    <row r="79" spans="1:45" x14ac:dyDescent="0.3">
      <c r="A79" s="1"/>
      <c r="B79" s="20"/>
      <c r="C79" s="1"/>
      <c r="D79" s="1"/>
      <c r="E79" s="1"/>
      <c r="F79" s="1"/>
      <c r="G79" s="1"/>
      <c r="H79" s="1"/>
      <c r="I79" s="1"/>
      <c r="J79" s="1"/>
      <c r="K79" s="1"/>
      <c r="L79" s="1"/>
      <c r="M79" s="1"/>
      <c r="N79" s="1"/>
      <c r="O79" s="1"/>
      <c r="P79" s="1"/>
      <c r="Q79" s="2"/>
      <c r="R79" s="2"/>
      <c r="S79" s="2"/>
      <c r="T79" s="2"/>
      <c r="U79" s="2"/>
      <c r="V79" s="2"/>
      <c r="W79" s="2"/>
      <c r="X79" s="2"/>
      <c r="Y79" s="2"/>
      <c r="Z79" s="2"/>
      <c r="AA79" s="2"/>
      <c r="AB79" s="2"/>
      <c r="AC79" s="2"/>
      <c r="AD79" s="2"/>
      <c r="AE79" s="2"/>
      <c r="AF79" s="2"/>
      <c r="AG79" s="2"/>
      <c r="AH79" s="2"/>
      <c r="AI79" s="2"/>
      <c r="AJ79" s="2"/>
      <c r="AK79" s="2"/>
      <c r="AL79" s="2"/>
      <c r="AM79" s="2"/>
      <c r="AN79" s="2"/>
      <c r="AO79" s="2"/>
      <c r="AP79" s="2"/>
      <c r="AQ79" s="231"/>
      <c r="AR79" s="231"/>
    </row>
    <row r="80" spans="1:45" x14ac:dyDescent="0.3">
      <c r="A80" s="1"/>
      <c r="B80" s="20"/>
      <c r="C80" s="1"/>
      <c r="D80" s="1"/>
      <c r="E80" s="1"/>
      <c r="F80" s="1"/>
      <c r="G80" s="1"/>
      <c r="H80" s="1"/>
      <c r="I80" s="1"/>
      <c r="J80" s="1"/>
      <c r="K80" s="1"/>
      <c r="L80" s="1"/>
      <c r="M80" s="1"/>
      <c r="N80" s="1"/>
      <c r="O80" s="1"/>
      <c r="P80" s="1"/>
      <c r="Q80" s="2"/>
      <c r="R80" s="2"/>
      <c r="S80" s="2"/>
      <c r="T80" s="2"/>
      <c r="U80" s="2"/>
      <c r="V80" s="2"/>
      <c r="W80" s="2"/>
      <c r="X80" s="2"/>
      <c r="Y80" s="2"/>
      <c r="Z80" s="2"/>
      <c r="AA80" s="2"/>
      <c r="AB80" s="2"/>
      <c r="AC80" s="2"/>
      <c r="AD80" s="2"/>
      <c r="AE80" s="2"/>
      <c r="AF80" s="2"/>
      <c r="AG80" s="2"/>
      <c r="AH80" s="2"/>
      <c r="AI80" s="2"/>
      <c r="AJ80" s="2"/>
      <c r="AK80" s="2"/>
      <c r="AL80" s="2"/>
      <c r="AM80" s="2"/>
      <c r="AN80" s="2"/>
      <c r="AO80" s="2"/>
      <c r="AP80" s="2"/>
      <c r="AQ80" s="231"/>
      <c r="AR80" s="231"/>
    </row>
    <row r="81" spans="1:44" x14ac:dyDescent="0.3">
      <c r="A81" s="1"/>
      <c r="B81" s="20"/>
      <c r="C81" s="1"/>
      <c r="D81" s="1"/>
      <c r="E81" s="1"/>
      <c r="F81" s="1"/>
      <c r="G81" s="1"/>
      <c r="H81" s="1"/>
      <c r="I81" s="1"/>
      <c r="J81" s="1"/>
      <c r="K81" s="1"/>
      <c r="L81" s="1"/>
      <c r="M81" s="1"/>
      <c r="N81" s="1"/>
      <c r="O81" s="1"/>
      <c r="P81" s="1"/>
      <c r="Q81" s="2"/>
      <c r="R81" s="2"/>
      <c r="S81" s="2"/>
      <c r="T81" s="2"/>
      <c r="U81" s="2"/>
      <c r="V81" s="2"/>
      <c r="W81" s="2"/>
      <c r="X81" s="2"/>
      <c r="Y81" s="2"/>
      <c r="Z81" s="2"/>
      <c r="AA81" s="2"/>
      <c r="AB81" s="2"/>
      <c r="AC81" s="2"/>
      <c r="AD81" s="2"/>
      <c r="AE81" s="2"/>
      <c r="AF81" s="2"/>
      <c r="AG81" s="2"/>
      <c r="AH81" s="2"/>
      <c r="AI81" s="2"/>
      <c r="AJ81" s="2"/>
      <c r="AK81" s="2"/>
      <c r="AL81" s="2"/>
      <c r="AM81" s="2"/>
      <c r="AN81" s="2"/>
      <c r="AO81" s="2"/>
      <c r="AP81" s="2"/>
      <c r="AQ81" s="231"/>
      <c r="AR81" s="231"/>
    </row>
    <row r="82" spans="1:44" x14ac:dyDescent="0.3">
      <c r="A82" s="1"/>
      <c r="B82" s="20"/>
      <c r="C82" s="1"/>
      <c r="D82" s="1"/>
      <c r="E82" s="1"/>
      <c r="F82" s="1"/>
      <c r="G82" s="1"/>
      <c r="H82" s="1"/>
      <c r="I82" s="1"/>
      <c r="J82" s="1"/>
      <c r="K82" s="1"/>
      <c r="L82" s="1"/>
      <c r="M82" s="1"/>
      <c r="N82" s="1"/>
      <c r="O82" s="1"/>
      <c r="P82" s="1"/>
      <c r="Q82" s="2"/>
      <c r="R82" s="2"/>
      <c r="S82" s="2"/>
      <c r="T82" s="2"/>
      <c r="U82" s="2"/>
      <c r="V82" s="2"/>
      <c r="W82" s="2"/>
      <c r="X82" s="2"/>
      <c r="Y82" s="2"/>
      <c r="Z82" s="2"/>
      <c r="AA82" s="2"/>
      <c r="AB82" s="2"/>
      <c r="AC82" s="2"/>
      <c r="AD82" s="2"/>
      <c r="AE82" s="2"/>
      <c r="AF82" s="2"/>
      <c r="AG82" s="2"/>
      <c r="AH82" s="2"/>
      <c r="AI82" s="2"/>
      <c r="AJ82" s="2"/>
      <c r="AK82" s="2"/>
      <c r="AL82" s="2"/>
      <c r="AM82" s="2"/>
      <c r="AN82" s="2"/>
      <c r="AO82" s="2"/>
      <c r="AP82" s="2"/>
      <c r="AQ82" s="231"/>
      <c r="AR82" s="231"/>
    </row>
    <row r="83" spans="1:44" x14ac:dyDescent="0.3">
      <c r="A83" s="1"/>
      <c r="B83" s="20"/>
      <c r="C83" s="1"/>
      <c r="D83" s="1"/>
      <c r="E83" s="1"/>
      <c r="F83" s="1"/>
      <c r="G83" s="1"/>
      <c r="H83" s="1"/>
      <c r="I83" s="1"/>
      <c r="J83" s="1"/>
      <c r="K83" s="1"/>
      <c r="L83" s="1"/>
      <c r="M83" s="1"/>
      <c r="N83" s="1"/>
      <c r="O83" s="1"/>
      <c r="P83" s="1"/>
      <c r="Q83" s="2"/>
      <c r="R83" s="2"/>
      <c r="S83" s="2"/>
      <c r="T83" s="2"/>
      <c r="U83" s="2"/>
      <c r="V83" s="2"/>
      <c r="W83" s="2"/>
      <c r="X83" s="2"/>
      <c r="Y83" s="2"/>
      <c r="Z83" s="2"/>
      <c r="AA83" s="2"/>
      <c r="AB83" s="2"/>
      <c r="AC83" s="2"/>
      <c r="AD83" s="2"/>
      <c r="AE83" s="2"/>
      <c r="AF83" s="2"/>
      <c r="AG83" s="2"/>
      <c r="AH83" s="2"/>
      <c r="AI83" s="2"/>
      <c r="AJ83" s="2"/>
      <c r="AK83" s="2"/>
      <c r="AL83" s="2"/>
      <c r="AM83" s="2"/>
      <c r="AN83" s="2"/>
      <c r="AO83" s="2"/>
      <c r="AP83" s="2"/>
      <c r="AQ83" s="231"/>
      <c r="AR83" s="231"/>
    </row>
    <row r="84" spans="1:44" x14ac:dyDescent="0.3">
      <c r="A84" s="1"/>
      <c r="B84" s="20"/>
      <c r="C84" s="1"/>
      <c r="D84" s="1"/>
      <c r="E84" s="1"/>
      <c r="F84" s="1"/>
      <c r="G84" s="1"/>
      <c r="H84" s="1"/>
      <c r="I84" s="1"/>
      <c r="J84" s="1"/>
      <c r="K84" s="1"/>
      <c r="L84" s="1"/>
      <c r="M84" s="1"/>
      <c r="N84" s="1"/>
      <c r="O84" s="1"/>
      <c r="P84" s="1"/>
      <c r="Q84" s="2"/>
      <c r="R84" s="2"/>
      <c r="S84" s="2"/>
      <c r="T84" s="2"/>
      <c r="U84" s="2"/>
      <c r="V84" s="2"/>
      <c r="W84" s="2"/>
      <c r="X84" s="2"/>
      <c r="Y84" s="2"/>
      <c r="Z84" s="2"/>
      <c r="AA84" s="2"/>
      <c r="AB84" s="2"/>
      <c r="AC84" s="2"/>
      <c r="AD84" s="2"/>
      <c r="AE84" s="2"/>
      <c r="AF84" s="2"/>
      <c r="AG84" s="2"/>
      <c r="AH84" s="2"/>
      <c r="AI84" s="2"/>
      <c r="AJ84" s="2"/>
      <c r="AK84" s="2"/>
      <c r="AL84" s="2"/>
      <c r="AM84" s="2"/>
      <c r="AN84" s="2"/>
      <c r="AO84" s="2"/>
      <c r="AP84" s="2"/>
      <c r="AQ84" s="231"/>
      <c r="AR84" s="231"/>
    </row>
    <row r="85" spans="1:44" x14ac:dyDescent="0.3">
      <c r="A85" s="1"/>
      <c r="B85" s="20"/>
      <c r="C85" s="1"/>
      <c r="D85" s="1"/>
      <c r="E85" s="1"/>
      <c r="F85" s="1"/>
      <c r="G85" s="1"/>
      <c r="H85" s="1"/>
      <c r="I85" s="1"/>
      <c r="J85" s="1"/>
      <c r="K85" s="1"/>
      <c r="L85" s="1"/>
      <c r="M85" s="1"/>
      <c r="N85" s="1"/>
      <c r="O85" s="1"/>
      <c r="P85" s="1"/>
      <c r="Q85" s="2"/>
      <c r="R85" s="2"/>
      <c r="S85" s="2"/>
      <c r="T85" s="2"/>
      <c r="U85" s="2"/>
      <c r="V85" s="2"/>
      <c r="W85" s="2"/>
      <c r="X85" s="2"/>
      <c r="Y85" s="2"/>
      <c r="Z85" s="2"/>
      <c r="AA85" s="2"/>
      <c r="AB85" s="2"/>
      <c r="AC85" s="2"/>
      <c r="AD85" s="2"/>
      <c r="AE85" s="2"/>
      <c r="AF85" s="2"/>
      <c r="AG85" s="2"/>
      <c r="AH85" s="2"/>
      <c r="AI85" s="2"/>
      <c r="AJ85" s="2"/>
      <c r="AK85" s="2"/>
      <c r="AL85" s="2"/>
      <c r="AM85" s="2"/>
      <c r="AN85" s="2"/>
      <c r="AO85" s="2"/>
      <c r="AP85" s="2"/>
      <c r="AQ85" s="231"/>
      <c r="AR85" s="231"/>
    </row>
    <row r="86" spans="1:44" x14ac:dyDescent="0.3">
      <c r="A86" s="1"/>
      <c r="B86" s="20"/>
      <c r="C86" s="1"/>
      <c r="D86" s="1"/>
      <c r="E86" s="1"/>
      <c r="F86" s="1"/>
      <c r="G86" s="1"/>
      <c r="H86" s="1"/>
      <c r="I86" s="1"/>
      <c r="J86" s="1"/>
      <c r="K86" s="1"/>
      <c r="L86" s="1"/>
      <c r="M86" s="1"/>
      <c r="N86" s="1"/>
      <c r="O86" s="1"/>
      <c r="P86" s="1"/>
      <c r="Q86" s="8"/>
      <c r="R86" s="8"/>
      <c r="S86" s="8"/>
      <c r="T86" s="8"/>
      <c r="U86" s="8"/>
      <c r="V86" s="8"/>
      <c r="W86" s="8"/>
      <c r="X86" s="8"/>
      <c r="Y86" s="8"/>
      <c r="Z86" s="8"/>
      <c r="AA86" s="8"/>
      <c r="AB86" s="8"/>
      <c r="AC86" s="8"/>
      <c r="AD86" s="8"/>
      <c r="AE86" s="8"/>
      <c r="AF86" s="8"/>
      <c r="AG86" s="8"/>
      <c r="AH86" s="8"/>
      <c r="AI86" s="8"/>
      <c r="AJ86" s="8"/>
      <c r="AK86" s="8"/>
      <c r="AL86" s="8"/>
      <c r="AM86" s="8"/>
      <c r="AN86" s="8"/>
      <c r="AO86" s="8"/>
      <c r="AP86" s="8"/>
      <c r="AQ86" s="231"/>
      <c r="AR86" s="231"/>
    </row>
    <row r="87" spans="1:44" x14ac:dyDescent="0.3">
      <c r="A87" s="1"/>
      <c r="B87" s="20"/>
      <c r="C87" s="1"/>
      <c r="D87" s="1"/>
      <c r="E87" s="1"/>
      <c r="F87" s="1"/>
      <c r="G87" s="1"/>
      <c r="H87" s="1"/>
      <c r="I87" s="1"/>
      <c r="J87" s="1"/>
      <c r="K87" s="1"/>
      <c r="L87" s="1"/>
      <c r="M87" s="1"/>
      <c r="N87" s="1"/>
      <c r="O87" s="1"/>
      <c r="P87" s="1"/>
      <c r="Q87" s="8"/>
      <c r="R87" s="8"/>
      <c r="S87" s="8"/>
      <c r="T87" s="8"/>
      <c r="U87" s="8"/>
      <c r="V87" s="8"/>
      <c r="W87" s="8"/>
      <c r="X87" s="8"/>
      <c r="Y87" s="8"/>
      <c r="Z87" s="8"/>
      <c r="AA87" s="8"/>
      <c r="AB87" s="8"/>
      <c r="AC87" s="8"/>
      <c r="AD87" s="8"/>
      <c r="AE87" s="8"/>
      <c r="AF87" s="8"/>
      <c r="AG87" s="8"/>
      <c r="AH87" s="8"/>
      <c r="AI87" s="8"/>
      <c r="AJ87" s="8"/>
      <c r="AK87" s="8"/>
      <c r="AL87" s="8"/>
      <c r="AM87" s="8"/>
      <c r="AN87" s="8"/>
      <c r="AO87" s="8"/>
      <c r="AP87" s="8"/>
      <c r="AQ87" s="231"/>
      <c r="AR87" s="231"/>
    </row>
    <row r="88" spans="1:44" x14ac:dyDescent="0.3">
      <c r="A88" s="1"/>
      <c r="B88" s="20"/>
      <c r="C88" s="1"/>
      <c r="D88" s="1"/>
      <c r="E88" s="1"/>
      <c r="F88" s="1"/>
      <c r="G88" s="1"/>
      <c r="H88" s="1"/>
      <c r="I88" s="1"/>
      <c r="J88" s="1"/>
      <c r="K88" s="1"/>
      <c r="L88" s="1"/>
      <c r="M88" s="1"/>
      <c r="N88" s="1"/>
      <c r="O88" s="1"/>
      <c r="P88" s="1"/>
      <c r="Q88" s="8"/>
      <c r="R88" s="8"/>
      <c r="S88" s="8"/>
      <c r="T88" s="8"/>
      <c r="U88" s="8"/>
      <c r="V88" s="8"/>
      <c r="W88" s="8"/>
      <c r="X88" s="8"/>
      <c r="Y88" s="8"/>
      <c r="Z88" s="8"/>
      <c r="AA88" s="8"/>
      <c r="AB88" s="8"/>
      <c r="AC88" s="8"/>
      <c r="AD88" s="8"/>
      <c r="AE88" s="8"/>
      <c r="AF88" s="8"/>
      <c r="AG88" s="8"/>
      <c r="AH88" s="8"/>
      <c r="AI88" s="8"/>
      <c r="AJ88" s="8"/>
      <c r="AK88" s="8"/>
      <c r="AL88" s="8"/>
      <c r="AM88" s="8"/>
      <c r="AN88" s="8"/>
      <c r="AO88" s="8"/>
      <c r="AP88" s="8"/>
      <c r="AQ88" s="231"/>
      <c r="AR88" s="231"/>
    </row>
    <row r="89" spans="1:44" x14ac:dyDescent="0.3">
      <c r="A89" s="1"/>
      <c r="B89" s="20"/>
      <c r="C89" s="1"/>
      <c r="D89" s="1"/>
      <c r="E89" s="1"/>
      <c r="F89" s="1"/>
      <c r="G89" s="1"/>
      <c r="H89" s="1"/>
      <c r="I89" s="1"/>
      <c r="J89" s="1"/>
      <c r="K89" s="1"/>
      <c r="L89" s="1"/>
      <c r="M89" s="1"/>
      <c r="N89" s="1"/>
      <c r="O89" s="1"/>
      <c r="P89" s="1"/>
      <c r="Q89" s="8"/>
      <c r="R89" s="8"/>
      <c r="S89" s="8"/>
      <c r="T89" s="8"/>
      <c r="U89" s="8"/>
      <c r="V89" s="8"/>
      <c r="W89" s="8"/>
      <c r="X89" s="8"/>
      <c r="Y89" s="8"/>
      <c r="Z89" s="8"/>
      <c r="AA89" s="8"/>
      <c r="AB89" s="8"/>
      <c r="AC89" s="8"/>
      <c r="AD89" s="8"/>
      <c r="AE89" s="8"/>
      <c r="AF89" s="8"/>
      <c r="AG89" s="8"/>
      <c r="AH89" s="8"/>
      <c r="AI89" s="8"/>
      <c r="AJ89" s="8"/>
      <c r="AK89" s="8"/>
      <c r="AL89" s="8"/>
      <c r="AM89" s="8"/>
      <c r="AN89" s="8"/>
      <c r="AO89" s="8"/>
      <c r="AP89" s="8"/>
      <c r="AQ89" s="231"/>
      <c r="AR89" s="231"/>
    </row>
    <row r="90" spans="1:44" x14ac:dyDescent="0.3">
      <c r="A90" s="1"/>
      <c r="B90" s="20"/>
      <c r="C90" s="1"/>
      <c r="D90" s="1"/>
      <c r="E90" s="1"/>
      <c r="F90" s="1"/>
      <c r="G90" s="1"/>
      <c r="H90" s="1"/>
      <c r="I90" s="1"/>
      <c r="J90" s="1"/>
      <c r="K90" s="1"/>
      <c r="L90" s="1"/>
      <c r="M90" s="1"/>
      <c r="N90" s="1"/>
      <c r="O90" s="1"/>
      <c r="P90" s="1"/>
      <c r="Q90" s="8"/>
      <c r="R90" s="8"/>
      <c r="S90" s="8"/>
      <c r="T90" s="8"/>
      <c r="U90" s="8"/>
      <c r="V90" s="8"/>
      <c r="W90" s="8"/>
      <c r="X90" s="8"/>
      <c r="Y90" s="8"/>
      <c r="Z90" s="8"/>
      <c r="AA90" s="8"/>
      <c r="AB90" s="8"/>
      <c r="AC90" s="8"/>
      <c r="AD90" s="8"/>
      <c r="AE90" s="8"/>
      <c r="AF90" s="8"/>
      <c r="AG90" s="8"/>
      <c r="AH90" s="8"/>
      <c r="AI90" s="8"/>
      <c r="AJ90" s="8"/>
      <c r="AK90" s="8"/>
      <c r="AL90" s="8"/>
      <c r="AM90" s="8"/>
      <c r="AN90" s="8"/>
      <c r="AO90" s="8"/>
      <c r="AP90" s="8"/>
      <c r="AQ90" s="231"/>
      <c r="AR90" s="231"/>
    </row>
    <row r="91" spans="1:44" x14ac:dyDescent="0.3">
      <c r="A91" s="1"/>
      <c r="B91" s="20"/>
      <c r="C91" s="1"/>
      <c r="D91" s="1"/>
      <c r="E91" s="1"/>
      <c r="F91" s="1"/>
      <c r="G91" s="1"/>
      <c r="H91" s="1"/>
      <c r="I91" s="1"/>
      <c r="J91" s="1"/>
      <c r="K91" s="1"/>
      <c r="L91" s="1"/>
      <c r="M91" s="1"/>
      <c r="N91" s="1"/>
      <c r="O91" s="1"/>
      <c r="P91" s="1"/>
      <c r="Q91" s="8"/>
      <c r="R91" s="8"/>
      <c r="S91" s="8"/>
      <c r="T91" s="8"/>
      <c r="U91" s="8"/>
      <c r="V91" s="8"/>
      <c r="W91" s="8"/>
      <c r="X91" s="8"/>
      <c r="Y91" s="8"/>
      <c r="Z91" s="8"/>
      <c r="AA91" s="8"/>
      <c r="AB91" s="8"/>
      <c r="AC91" s="8"/>
      <c r="AD91" s="8"/>
      <c r="AE91" s="8"/>
      <c r="AF91" s="8"/>
      <c r="AG91" s="8"/>
      <c r="AH91" s="8"/>
      <c r="AI91" s="8"/>
      <c r="AJ91" s="8"/>
      <c r="AK91" s="8"/>
      <c r="AL91" s="8"/>
      <c r="AM91" s="8"/>
      <c r="AN91" s="8"/>
      <c r="AO91" s="8"/>
      <c r="AP91" s="8"/>
      <c r="AQ91" s="231"/>
      <c r="AR91" s="231"/>
    </row>
    <row r="92" spans="1:44" x14ac:dyDescent="0.3">
      <c r="A92" s="1"/>
      <c r="B92" s="20"/>
      <c r="C92" s="1"/>
      <c r="D92" s="1"/>
      <c r="E92" s="1"/>
      <c r="F92" s="1"/>
      <c r="G92" s="1"/>
      <c r="H92" s="1"/>
      <c r="I92" s="1"/>
      <c r="J92" s="1"/>
      <c r="K92" s="1"/>
      <c r="L92" s="1"/>
      <c r="M92" s="1"/>
      <c r="N92" s="1"/>
      <c r="O92" s="1"/>
      <c r="P92" s="1"/>
      <c r="Q92" s="8"/>
      <c r="R92" s="8"/>
      <c r="S92" s="8"/>
      <c r="T92" s="8"/>
      <c r="U92" s="8"/>
      <c r="V92" s="8"/>
      <c r="W92" s="8"/>
      <c r="X92" s="8"/>
      <c r="Y92" s="8"/>
      <c r="Z92" s="8"/>
      <c r="AA92" s="8"/>
      <c r="AB92" s="8"/>
      <c r="AC92" s="8"/>
      <c r="AD92" s="8"/>
      <c r="AE92" s="8"/>
      <c r="AF92" s="8"/>
      <c r="AG92" s="8"/>
      <c r="AH92" s="8"/>
      <c r="AI92" s="8"/>
      <c r="AJ92" s="8"/>
      <c r="AK92" s="8"/>
      <c r="AL92" s="8"/>
      <c r="AM92" s="8"/>
      <c r="AN92" s="8"/>
      <c r="AO92" s="8"/>
      <c r="AP92" s="8"/>
      <c r="AQ92" s="231"/>
      <c r="AR92" s="231"/>
    </row>
    <row r="93" spans="1:44" x14ac:dyDescent="0.3">
      <c r="A93" s="1"/>
      <c r="B93" s="20"/>
      <c r="C93" s="1"/>
      <c r="D93" s="1"/>
      <c r="E93" s="1"/>
      <c r="F93" s="1"/>
      <c r="G93" s="1"/>
      <c r="H93" s="1"/>
      <c r="I93" s="1"/>
      <c r="J93" s="1"/>
      <c r="K93" s="1"/>
      <c r="L93" s="1"/>
      <c r="M93" s="1"/>
      <c r="N93" s="1"/>
      <c r="O93" s="1"/>
      <c r="P93" s="1"/>
      <c r="Q93" s="8"/>
      <c r="R93" s="8"/>
      <c r="S93" s="8"/>
      <c r="T93" s="8"/>
      <c r="U93" s="8"/>
      <c r="V93" s="8"/>
      <c r="W93" s="8"/>
      <c r="X93" s="8"/>
      <c r="Y93" s="8"/>
      <c r="Z93" s="8"/>
      <c r="AA93" s="8"/>
      <c r="AB93" s="8"/>
      <c r="AC93" s="8"/>
      <c r="AD93" s="8"/>
      <c r="AE93" s="8"/>
      <c r="AF93" s="8"/>
      <c r="AG93" s="8"/>
      <c r="AH93" s="8"/>
      <c r="AI93" s="8"/>
      <c r="AJ93" s="8"/>
      <c r="AK93" s="8"/>
      <c r="AL93" s="8"/>
      <c r="AM93" s="8"/>
      <c r="AN93" s="8"/>
      <c r="AO93" s="8"/>
      <c r="AP93" s="8"/>
      <c r="AQ93" s="231"/>
      <c r="AR93" s="231"/>
    </row>
    <row r="94" spans="1:44" x14ac:dyDescent="0.3">
      <c r="A94" s="1"/>
      <c r="B94" s="20"/>
      <c r="C94" s="1"/>
      <c r="D94" s="1"/>
      <c r="E94" s="1"/>
      <c r="F94" s="1"/>
      <c r="G94" s="1"/>
      <c r="H94" s="1"/>
      <c r="I94" s="1"/>
      <c r="J94" s="1"/>
      <c r="K94" s="1"/>
      <c r="L94" s="1"/>
      <c r="M94" s="1"/>
      <c r="N94" s="1"/>
      <c r="O94" s="1"/>
      <c r="P94" s="1"/>
      <c r="Q94" s="8"/>
      <c r="R94" s="8"/>
      <c r="S94" s="8"/>
      <c r="T94" s="8"/>
      <c r="U94" s="8"/>
      <c r="V94" s="8"/>
      <c r="W94" s="8"/>
      <c r="X94" s="8"/>
      <c r="Y94" s="8"/>
      <c r="Z94" s="8"/>
      <c r="AA94" s="8"/>
      <c r="AB94" s="8"/>
      <c r="AC94" s="8"/>
      <c r="AD94" s="8"/>
      <c r="AE94" s="8"/>
      <c r="AF94" s="8"/>
      <c r="AG94" s="8"/>
      <c r="AH94" s="8"/>
      <c r="AI94" s="8"/>
      <c r="AJ94" s="8"/>
      <c r="AK94" s="8"/>
      <c r="AL94" s="8"/>
      <c r="AM94" s="8"/>
      <c r="AN94" s="8"/>
      <c r="AO94" s="8"/>
      <c r="AP94" s="8"/>
      <c r="AQ94" s="231"/>
      <c r="AR94" s="231"/>
    </row>
    <row r="95" spans="1:44" x14ac:dyDescent="0.3">
      <c r="A95" s="1"/>
      <c r="B95" s="20"/>
      <c r="C95" s="1"/>
      <c r="D95" s="1"/>
      <c r="E95" s="1"/>
      <c r="F95" s="1"/>
      <c r="G95" s="1"/>
      <c r="H95" s="1"/>
      <c r="I95" s="1"/>
      <c r="J95" s="1"/>
      <c r="K95" s="1"/>
      <c r="L95" s="1"/>
      <c r="M95" s="1"/>
      <c r="N95" s="1"/>
      <c r="O95" s="1"/>
      <c r="P95" s="1"/>
      <c r="Q95" s="8"/>
      <c r="R95" s="8"/>
      <c r="S95" s="8"/>
      <c r="T95" s="8"/>
      <c r="U95" s="8"/>
      <c r="V95" s="8"/>
      <c r="W95" s="8"/>
      <c r="X95" s="8"/>
      <c r="Y95" s="8"/>
      <c r="Z95" s="8"/>
      <c r="AA95" s="8"/>
      <c r="AB95" s="8"/>
      <c r="AC95" s="8"/>
      <c r="AD95" s="8"/>
      <c r="AE95" s="8"/>
      <c r="AF95" s="8"/>
      <c r="AG95" s="8"/>
      <c r="AH95" s="8"/>
      <c r="AI95" s="8"/>
      <c r="AJ95" s="8"/>
      <c r="AK95" s="8"/>
      <c r="AL95" s="8"/>
      <c r="AM95" s="8"/>
      <c r="AN95" s="8"/>
      <c r="AO95" s="8"/>
      <c r="AP95" s="8"/>
      <c r="AQ95" s="231"/>
      <c r="AR95" s="231"/>
    </row>
    <row r="96" spans="1:44" x14ac:dyDescent="0.3">
      <c r="A96" s="1"/>
      <c r="B96" s="20"/>
      <c r="C96" s="1"/>
      <c r="D96" s="1"/>
      <c r="E96" s="1"/>
      <c r="F96" s="1"/>
      <c r="G96" s="1"/>
      <c r="H96" s="1"/>
      <c r="I96" s="1"/>
      <c r="J96" s="1"/>
      <c r="K96" s="1"/>
      <c r="L96" s="1"/>
      <c r="M96" s="1"/>
      <c r="N96" s="1"/>
      <c r="O96" s="1"/>
      <c r="P96" s="1"/>
      <c r="Q96" s="8"/>
      <c r="R96" s="8"/>
      <c r="S96" s="8"/>
      <c r="T96" s="8"/>
      <c r="U96" s="8"/>
      <c r="V96" s="8"/>
      <c r="W96" s="8"/>
      <c r="X96" s="8"/>
      <c r="Y96" s="8"/>
      <c r="Z96" s="8"/>
      <c r="AA96" s="8"/>
      <c r="AB96" s="8"/>
      <c r="AC96" s="8"/>
      <c r="AD96" s="8"/>
      <c r="AE96" s="8"/>
      <c r="AF96" s="8"/>
      <c r="AG96" s="8"/>
      <c r="AH96" s="8"/>
      <c r="AI96" s="8"/>
      <c r="AJ96" s="8"/>
      <c r="AK96" s="8"/>
      <c r="AL96" s="8"/>
      <c r="AM96" s="8"/>
      <c r="AN96" s="8"/>
      <c r="AO96" s="8"/>
      <c r="AP96" s="8"/>
      <c r="AQ96" s="231"/>
      <c r="AR96" s="231"/>
    </row>
    <row r="97" spans="1:44" x14ac:dyDescent="0.3">
      <c r="A97" s="1"/>
      <c r="B97" s="20"/>
      <c r="C97" s="1"/>
      <c r="D97" s="1"/>
      <c r="E97" s="1"/>
      <c r="F97" s="1"/>
      <c r="G97" s="1"/>
      <c r="H97" s="1"/>
      <c r="I97" s="1"/>
      <c r="J97" s="1"/>
      <c r="K97" s="1"/>
      <c r="L97" s="1"/>
      <c r="M97" s="1"/>
      <c r="N97" s="1"/>
      <c r="O97" s="1"/>
      <c r="P97" s="1"/>
      <c r="Q97" s="8"/>
      <c r="R97" s="8"/>
      <c r="S97" s="8"/>
      <c r="T97" s="8"/>
      <c r="U97" s="8"/>
      <c r="V97" s="8"/>
      <c r="W97" s="8"/>
      <c r="X97" s="8"/>
      <c r="Y97" s="8"/>
      <c r="Z97" s="8"/>
      <c r="AA97" s="8"/>
      <c r="AB97" s="8"/>
      <c r="AC97" s="8"/>
      <c r="AD97" s="8"/>
      <c r="AE97" s="8"/>
      <c r="AF97" s="8"/>
      <c r="AG97" s="8"/>
      <c r="AH97" s="8"/>
      <c r="AI97" s="8"/>
      <c r="AJ97" s="8"/>
      <c r="AK97" s="8"/>
      <c r="AL97" s="8"/>
      <c r="AM97" s="8"/>
      <c r="AN97" s="8"/>
      <c r="AO97" s="8"/>
      <c r="AP97" s="8"/>
      <c r="AQ97" s="231"/>
      <c r="AR97" s="231"/>
    </row>
    <row r="98" spans="1:44" x14ac:dyDescent="0.3">
      <c r="A98" s="1"/>
      <c r="B98" s="20"/>
      <c r="C98" s="1"/>
      <c r="D98" s="1"/>
      <c r="E98" s="1"/>
      <c r="F98" s="1"/>
      <c r="G98" s="1"/>
      <c r="H98" s="1"/>
      <c r="I98" s="1"/>
      <c r="J98" s="1"/>
      <c r="K98" s="1"/>
      <c r="L98" s="1"/>
      <c r="M98" s="1"/>
      <c r="N98" s="1"/>
      <c r="O98" s="1"/>
      <c r="P98" s="1"/>
      <c r="Q98" s="8"/>
      <c r="R98" s="8"/>
      <c r="S98" s="8"/>
      <c r="T98" s="8"/>
      <c r="U98" s="8"/>
      <c r="V98" s="8"/>
      <c r="W98" s="8"/>
      <c r="X98" s="8"/>
      <c r="Y98" s="8"/>
      <c r="Z98" s="8"/>
      <c r="AA98" s="8"/>
      <c r="AB98" s="8"/>
      <c r="AC98" s="8"/>
      <c r="AD98" s="8"/>
      <c r="AE98" s="8"/>
      <c r="AF98" s="8"/>
      <c r="AG98" s="8"/>
      <c r="AH98" s="8"/>
      <c r="AI98" s="8"/>
      <c r="AJ98" s="8"/>
      <c r="AK98" s="8"/>
      <c r="AL98" s="8"/>
      <c r="AM98" s="8"/>
      <c r="AN98" s="8"/>
      <c r="AO98" s="8"/>
      <c r="AP98" s="8"/>
      <c r="AQ98" s="231"/>
      <c r="AR98" s="231"/>
    </row>
    <row r="99" spans="1:44" x14ac:dyDescent="0.3">
      <c r="A99" s="1"/>
      <c r="B99" s="20"/>
      <c r="C99" s="1"/>
      <c r="D99" s="1"/>
      <c r="E99" s="1"/>
      <c r="F99" s="1"/>
      <c r="G99" s="1"/>
      <c r="H99" s="1"/>
      <c r="I99" s="1"/>
      <c r="J99" s="1"/>
      <c r="K99" s="1"/>
      <c r="L99" s="1"/>
      <c r="M99" s="1"/>
      <c r="N99" s="1"/>
      <c r="O99" s="1"/>
      <c r="P99" s="1"/>
      <c r="Q99" s="8"/>
      <c r="R99" s="8"/>
      <c r="S99" s="8"/>
      <c r="T99" s="8"/>
      <c r="U99" s="8"/>
      <c r="V99" s="8"/>
      <c r="W99" s="8"/>
      <c r="X99" s="8"/>
      <c r="Y99" s="8"/>
      <c r="Z99" s="8"/>
      <c r="AA99" s="8"/>
      <c r="AB99" s="8"/>
      <c r="AC99" s="8"/>
      <c r="AD99" s="8"/>
      <c r="AE99" s="8"/>
      <c r="AF99" s="8"/>
      <c r="AG99" s="8"/>
      <c r="AH99" s="8"/>
      <c r="AI99" s="8"/>
      <c r="AJ99" s="8"/>
      <c r="AK99" s="8"/>
      <c r="AL99" s="8"/>
      <c r="AM99" s="8"/>
      <c r="AN99" s="8"/>
      <c r="AO99" s="8"/>
      <c r="AP99" s="8"/>
      <c r="AQ99" s="231"/>
      <c r="AR99" s="231"/>
    </row>
    <row r="100" spans="1:44" x14ac:dyDescent="0.3">
      <c r="A100" s="1"/>
      <c r="B100" s="20"/>
      <c r="C100" s="1"/>
      <c r="D100" s="1"/>
      <c r="E100" s="1"/>
      <c r="F100" s="1"/>
      <c r="G100" s="1"/>
      <c r="H100" s="1"/>
      <c r="I100" s="1"/>
      <c r="J100" s="1"/>
      <c r="K100" s="1"/>
      <c r="L100" s="1"/>
      <c r="M100" s="1"/>
      <c r="N100" s="1"/>
      <c r="O100" s="1"/>
      <c r="P100" s="1"/>
      <c r="Q100" s="8"/>
      <c r="R100" s="8"/>
      <c r="S100" s="8"/>
      <c r="T100" s="8"/>
      <c r="U100" s="8"/>
      <c r="V100" s="8"/>
      <c r="W100" s="8"/>
      <c r="X100" s="8"/>
      <c r="Y100" s="8"/>
      <c r="Z100" s="8"/>
      <c r="AA100" s="8"/>
      <c r="AB100" s="8"/>
      <c r="AC100" s="8"/>
      <c r="AD100" s="8"/>
      <c r="AE100" s="8"/>
      <c r="AF100" s="8"/>
      <c r="AG100" s="8"/>
      <c r="AH100" s="8"/>
      <c r="AI100" s="8"/>
      <c r="AJ100" s="8"/>
      <c r="AK100" s="8"/>
      <c r="AL100" s="8"/>
      <c r="AM100" s="8"/>
      <c r="AN100" s="8"/>
      <c r="AO100" s="8"/>
      <c r="AP100" s="8"/>
      <c r="AQ100" s="231"/>
      <c r="AR100" s="231"/>
    </row>
    <row r="101" spans="1:44" x14ac:dyDescent="0.3">
      <c r="A101" s="1"/>
      <c r="B101" s="20"/>
      <c r="C101" s="1"/>
      <c r="D101" s="1"/>
      <c r="E101" s="1"/>
      <c r="F101" s="1"/>
      <c r="G101" s="1"/>
      <c r="H101" s="1"/>
      <c r="I101" s="1"/>
      <c r="J101" s="1"/>
      <c r="K101" s="1"/>
      <c r="L101" s="1"/>
      <c r="M101" s="1"/>
      <c r="N101" s="1"/>
      <c r="O101" s="1"/>
      <c r="P101" s="1"/>
      <c r="Q101" s="8"/>
      <c r="R101" s="8"/>
      <c r="S101" s="8"/>
      <c r="T101" s="8"/>
      <c r="U101" s="8"/>
      <c r="V101" s="8"/>
      <c r="W101" s="8"/>
      <c r="X101" s="8"/>
      <c r="Y101" s="8"/>
      <c r="Z101" s="8"/>
      <c r="AA101" s="8"/>
      <c r="AB101" s="8"/>
      <c r="AC101" s="8"/>
      <c r="AD101" s="8"/>
      <c r="AE101" s="8"/>
      <c r="AF101" s="8"/>
      <c r="AG101" s="8"/>
      <c r="AH101" s="8"/>
      <c r="AI101" s="8"/>
      <c r="AJ101" s="8"/>
      <c r="AK101" s="8"/>
      <c r="AL101" s="8"/>
      <c r="AM101" s="8"/>
      <c r="AN101" s="8"/>
      <c r="AO101" s="8"/>
      <c r="AP101" s="8"/>
      <c r="AQ101" s="231"/>
      <c r="AR101" s="231"/>
    </row>
    <row r="102" spans="1:44" x14ac:dyDescent="0.3">
      <c r="A102" s="1"/>
      <c r="B102" s="20"/>
      <c r="C102" s="1"/>
      <c r="D102" s="1"/>
      <c r="E102" s="1"/>
      <c r="F102" s="1"/>
      <c r="G102" s="1"/>
      <c r="H102" s="1"/>
      <c r="I102" s="1"/>
      <c r="J102" s="1"/>
      <c r="K102" s="1"/>
      <c r="L102" s="1"/>
      <c r="M102" s="1"/>
      <c r="N102" s="1"/>
      <c r="O102" s="1"/>
      <c r="P102" s="1"/>
      <c r="Q102" s="8"/>
      <c r="R102" s="8"/>
      <c r="S102" s="8"/>
      <c r="T102" s="8"/>
      <c r="U102" s="8"/>
      <c r="V102" s="8"/>
      <c r="W102" s="8"/>
      <c r="X102" s="8"/>
      <c r="Y102" s="8"/>
      <c r="Z102" s="8"/>
      <c r="AA102" s="8"/>
      <c r="AB102" s="8"/>
      <c r="AC102" s="8"/>
      <c r="AD102" s="8"/>
      <c r="AE102" s="8"/>
      <c r="AF102" s="8"/>
      <c r="AG102" s="8"/>
      <c r="AH102" s="8"/>
      <c r="AI102" s="8"/>
      <c r="AJ102" s="8"/>
      <c r="AK102" s="8"/>
      <c r="AL102" s="8"/>
      <c r="AM102" s="8"/>
      <c r="AN102" s="8"/>
      <c r="AO102" s="8"/>
      <c r="AP102" s="8"/>
      <c r="AQ102" s="231"/>
      <c r="AR102" s="231"/>
    </row>
    <row r="103" spans="1:44" x14ac:dyDescent="0.3">
      <c r="A103" s="20"/>
      <c r="B103" s="20"/>
      <c r="C103" s="20"/>
      <c r="D103" s="20"/>
      <c r="E103" s="20"/>
      <c r="F103" s="20"/>
      <c r="G103" s="20"/>
      <c r="H103" s="20"/>
      <c r="I103" s="20"/>
      <c r="J103" s="20"/>
      <c r="K103" s="20"/>
      <c r="L103" s="20"/>
      <c r="M103" s="20"/>
      <c r="N103" s="20"/>
      <c r="O103" s="20"/>
      <c r="P103" s="20"/>
      <c r="Q103" s="8"/>
      <c r="R103" s="8"/>
      <c r="S103" s="8"/>
      <c r="T103" s="8"/>
      <c r="U103" s="8"/>
      <c r="V103" s="8"/>
      <c r="W103" s="8"/>
      <c r="X103" s="8"/>
      <c r="Y103" s="8"/>
      <c r="Z103" s="8"/>
      <c r="AA103" s="8"/>
      <c r="AB103" s="8"/>
      <c r="AC103" s="8"/>
      <c r="AD103" s="8"/>
      <c r="AE103" s="8"/>
      <c r="AF103" s="8"/>
      <c r="AG103" s="8"/>
      <c r="AH103" s="8"/>
      <c r="AI103" s="8"/>
      <c r="AJ103" s="8"/>
      <c r="AK103" s="8"/>
      <c r="AL103" s="8"/>
      <c r="AM103" s="8"/>
      <c r="AN103" s="8"/>
      <c r="AO103" s="8"/>
      <c r="AP103" s="8"/>
      <c r="AQ103" s="231"/>
      <c r="AR103" s="231"/>
    </row>
    <row r="104" spans="1:44" x14ac:dyDescent="0.3">
      <c r="A104" s="20"/>
      <c r="B104" s="20"/>
      <c r="C104" s="20"/>
      <c r="D104" s="20"/>
      <c r="E104" s="20"/>
      <c r="F104" s="20"/>
      <c r="G104" s="20"/>
      <c r="H104" s="20"/>
      <c r="I104" s="20"/>
      <c r="J104" s="20"/>
      <c r="K104" s="20"/>
      <c r="L104" s="20"/>
      <c r="M104" s="20"/>
      <c r="N104" s="20"/>
      <c r="O104" s="20"/>
      <c r="P104" s="20"/>
      <c r="Q104" s="8"/>
      <c r="R104" s="8"/>
      <c r="S104" s="8"/>
      <c r="T104" s="8"/>
      <c r="U104" s="8"/>
      <c r="V104" s="8"/>
      <c r="W104" s="8"/>
      <c r="X104" s="8"/>
      <c r="Y104" s="8"/>
      <c r="Z104" s="8"/>
      <c r="AA104" s="8"/>
      <c r="AB104" s="8"/>
      <c r="AC104" s="8"/>
      <c r="AD104" s="8"/>
      <c r="AE104" s="8"/>
      <c r="AF104" s="8"/>
      <c r="AG104" s="8"/>
      <c r="AH104" s="8"/>
      <c r="AI104" s="8"/>
      <c r="AJ104" s="8"/>
      <c r="AK104" s="8"/>
      <c r="AL104" s="8"/>
      <c r="AM104" s="8"/>
      <c r="AN104" s="8"/>
      <c r="AO104" s="8"/>
      <c r="AP104" s="8"/>
      <c r="AQ104" s="231"/>
      <c r="AR104" s="231"/>
    </row>
    <row r="105" spans="1:44" x14ac:dyDescent="0.3">
      <c r="A105" s="20"/>
      <c r="B105" s="20"/>
      <c r="C105" s="20"/>
      <c r="D105" s="20"/>
      <c r="E105" s="20"/>
      <c r="F105" s="20"/>
      <c r="G105" s="20"/>
      <c r="H105" s="20"/>
      <c r="I105" s="20"/>
      <c r="J105" s="20"/>
      <c r="K105" s="20"/>
      <c r="L105" s="20"/>
      <c r="M105" s="20"/>
      <c r="N105" s="20"/>
      <c r="O105" s="20"/>
      <c r="P105" s="20"/>
      <c r="Q105" s="8"/>
      <c r="R105" s="8"/>
      <c r="S105" s="8"/>
      <c r="T105" s="8"/>
      <c r="U105" s="8"/>
      <c r="V105" s="8"/>
      <c r="W105" s="8"/>
      <c r="X105" s="8"/>
      <c r="Y105" s="8"/>
      <c r="Z105" s="8"/>
      <c r="AA105" s="8"/>
      <c r="AB105" s="8"/>
      <c r="AC105" s="8"/>
      <c r="AD105" s="8"/>
      <c r="AE105" s="8"/>
      <c r="AF105" s="8"/>
      <c r="AG105" s="8"/>
      <c r="AH105" s="8"/>
      <c r="AI105" s="8"/>
      <c r="AJ105" s="8"/>
      <c r="AK105" s="8"/>
      <c r="AL105" s="8"/>
      <c r="AM105" s="8"/>
      <c r="AN105" s="8"/>
      <c r="AO105" s="8"/>
      <c r="AP105" s="8"/>
      <c r="AQ105" s="231"/>
      <c r="AR105" s="231"/>
    </row>
    <row r="106" spans="1:44" x14ac:dyDescent="0.3">
      <c r="A106" s="20"/>
      <c r="B106" s="20"/>
      <c r="C106" s="20"/>
      <c r="D106" s="20"/>
      <c r="E106" s="20"/>
      <c r="F106" s="20"/>
      <c r="G106" s="20"/>
      <c r="H106" s="20"/>
      <c r="I106" s="20"/>
      <c r="J106" s="20"/>
      <c r="K106" s="20"/>
      <c r="L106" s="20"/>
      <c r="M106" s="20"/>
      <c r="N106" s="20"/>
      <c r="O106" s="20"/>
      <c r="P106" s="20"/>
      <c r="Q106" s="8"/>
      <c r="R106" s="8"/>
      <c r="S106" s="8"/>
      <c r="T106" s="8"/>
      <c r="U106" s="8"/>
      <c r="V106" s="8"/>
      <c r="W106" s="8"/>
      <c r="X106" s="8"/>
      <c r="Y106" s="8"/>
      <c r="Z106" s="8"/>
      <c r="AA106" s="8"/>
      <c r="AB106" s="8"/>
      <c r="AC106" s="8"/>
      <c r="AD106" s="8"/>
      <c r="AE106" s="8"/>
      <c r="AF106" s="8"/>
      <c r="AG106" s="8"/>
      <c r="AH106" s="8"/>
      <c r="AI106" s="8"/>
      <c r="AJ106" s="8"/>
      <c r="AK106" s="8"/>
      <c r="AL106" s="8"/>
      <c r="AM106" s="8"/>
      <c r="AN106" s="8"/>
      <c r="AO106" s="8"/>
      <c r="AP106" s="8"/>
      <c r="AQ106" s="231"/>
      <c r="AR106" s="231"/>
    </row>
    <row r="107" spans="1:44" x14ac:dyDescent="0.3">
      <c r="A107" s="20"/>
      <c r="B107" s="20"/>
      <c r="C107" s="20"/>
      <c r="D107" s="20"/>
      <c r="E107" s="20"/>
      <c r="F107" s="20"/>
      <c r="G107" s="20"/>
      <c r="H107" s="20"/>
      <c r="I107" s="20"/>
      <c r="J107" s="20"/>
      <c r="K107" s="20"/>
      <c r="L107" s="20"/>
      <c r="M107" s="20"/>
      <c r="N107" s="20"/>
      <c r="O107" s="20"/>
      <c r="P107" s="20"/>
      <c r="Q107" s="8"/>
      <c r="R107" s="8"/>
      <c r="S107" s="8"/>
      <c r="T107" s="8"/>
      <c r="U107" s="8"/>
      <c r="V107" s="8"/>
      <c r="W107" s="8"/>
      <c r="X107" s="8"/>
      <c r="Y107" s="8"/>
      <c r="Z107" s="8"/>
      <c r="AA107" s="8"/>
      <c r="AB107" s="8"/>
      <c r="AC107" s="8"/>
      <c r="AD107" s="8"/>
      <c r="AE107" s="8"/>
      <c r="AF107" s="8"/>
      <c r="AG107" s="8"/>
      <c r="AH107" s="8"/>
      <c r="AI107" s="8"/>
      <c r="AJ107" s="8"/>
      <c r="AK107" s="8"/>
      <c r="AL107" s="8"/>
      <c r="AM107" s="8"/>
      <c r="AN107" s="8"/>
      <c r="AO107" s="8"/>
      <c r="AP107" s="8"/>
      <c r="AQ107" s="231"/>
      <c r="AR107" s="231"/>
    </row>
    <row r="108" spans="1:44" x14ac:dyDescent="0.3">
      <c r="A108" s="20"/>
      <c r="B108" s="20"/>
      <c r="C108" s="20"/>
      <c r="D108" s="20"/>
      <c r="E108" s="20"/>
      <c r="F108" s="20"/>
      <c r="G108" s="20"/>
      <c r="H108" s="20"/>
      <c r="I108" s="20"/>
      <c r="J108" s="20"/>
      <c r="K108" s="20"/>
      <c r="L108" s="20"/>
      <c r="M108" s="20"/>
      <c r="N108" s="20"/>
      <c r="O108" s="20"/>
      <c r="P108" s="20"/>
      <c r="Q108" s="8"/>
      <c r="R108" s="8"/>
      <c r="S108" s="8"/>
      <c r="T108" s="8"/>
      <c r="U108" s="8"/>
      <c r="V108" s="8"/>
      <c r="W108" s="8"/>
      <c r="X108" s="8"/>
      <c r="Y108" s="8"/>
      <c r="Z108" s="8"/>
      <c r="AA108" s="8"/>
      <c r="AB108" s="8"/>
      <c r="AC108" s="8"/>
      <c r="AD108" s="8"/>
      <c r="AE108" s="8"/>
      <c r="AF108" s="8"/>
      <c r="AG108" s="8"/>
      <c r="AH108" s="8"/>
      <c r="AI108" s="8"/>
      <c r="AJ108" s="8"/>
      <c r="AK108" s="8"/>
      <c r="AL108" s="8"/>
      <c r="AM108" s="8"/>
      <c r="AN108" s="8"/>
      <c r="AO108" s="8"/>
      <c r="AP108" s="8"/>
      <c r="AQ108" s="231"/>
      <c r="AR108" s="231"/>
    </row>
    <row r="109" spans="1:44" x14ac:dyDescent="0.3">
      <c r="A109" s="20"/>
      <c r="B109" s="20"/>
      <c r="C109" s="20"/>
      <c r="D109" s="20"/>
      <c r="E109" s="20"/>
      <c r="F109" s="20"/>
      <c r="G109" s="20"/>
      <c r="H109" s="20"/>
      <c r="I109" s="20"/>
      <c r="J109" s="20"/>
      <c r="K109" s="20"/>
      <c r="L109" s="20"/>
      <c r="M109" s="20"/>
      <c r="N109" s="20"/>
      <c r="O109" s="20"/>
      <c r="P109" s="20"/>
      <c r="Q109" s="8"/>
      <c r="R109" s="8"/>
      <c r="S109" s="8"/>
      <c r="T109" s="8"/>
      <c r="U109" s="8"/>
      <c r="V109" s="8"/>
      <c r="W109" s="8"/>
      <c r="X109" s="8"/>
      <c r="Y109" s="8"/>
      <c r="Z109" s="8"/>
      <c r="AA109" s="8"/>
      <c r="AB109" s="8"/>
      <c r="AC109" s="8"/>
      <c r="AD109" s="8"/>
      <c r="AE109" s="8"/>
      <c r="AF109" s="8"/>
      <c r="AG109" s="8"/>
      <c r="AH109" s="8"/>
      <c r="AI109" s="8"/>
      <c r="AJ109" s="8"/>
      <c r="AK109" s="8"/>
      <c r="AL109" s="8"/>
      <c r="AM109" s="8"/>
      <c r="AN109" s="8"/>
      <c r="AO109" s="8"/>
      <c r="AP109" s="8"/>
      <c r="AQ109" s="231"/>
      <c r="AR109" s="231"/>
    </row>
    <row r="110" spans="1:44" x14ac:dyDescent="0.3">
      <c r="A110" s="20"/>
      <c r="B110" s="20"/>
      <c r="C110" s="20"/>
      <c r="D110" s="20"/>
      <c r="E110" s="20"/>
      <c r="F110" s="20"/>
      <c r="G110" s="20"/>
      <c r="H110" s="20"/>
      <c r="I110" s="20"/>
      <c r="J110" s="20"/>
      <c r="K110" s="20"/>
      <c r="L110" s="20"/>
      <c r="M110" s="20"/>
      <c r="N110" s="20"/>
      <c r="O110" s="20"/>
      <c r="P110" s="20"/>
      <c r="Q110" s="8"/>
      <c r="R110" s="8"/>
      <c r="S110" s="8"/>
      <c r="T110" s="8"/>
      <c r="U110" s="8"/>
      <c r="V110" s="8"/>
      <c r="W110" s="8"/>
      <c r="X110" s="8"/>
      <c r="Y110" s="8"/>
      <c r="Z110" s="8"/>
      <c r="AA110" s="8"/>
      <c r="AB110" s="8"/>
      <c r="AC110" s="8"/>
      <c r="AD110" s="8"/>
      <c r="AE110" s="8"/>
      <c r="AF110" s="8"/>
      <c r="AG110" s="8"/>
      <c r="AH110" s="8"/>
      <c r="AI110" s="8"/>
      <c r="AJ110" s="8"/>
      <c r="AK110" s="8"/>
      <c r="AL110" s="8"/>
      <c r="AM110" s="8"/>
      <c r="AN110" s="8"/>
      <c r="AO110" s="8"/>
      <c r="AP110" s="8"/>
      <c r="AQ110" s="231"/>
      <c r="AR110" s="231"/>
    </row>
    <row r="111" spans="1:44" x14ac:dyDescent="0.3">
      <c r="A111" s="20"/>
      <c r="B111" s="20"/>
      <c r="C111" s="20"/>
      <c r="D111" s="20"/>
      <c r="E111" s="20"/>
      <c r="F111" s="20"/>
      <c r="G111" s="20"/>
      <c r="H111" s="20"/>
      <c r="I111" s="20"/>
      <c r="J111" s="20"/>
      <c r="K111" s="20"/>
      <c r="L111" s="20"/>
      <c r="M111" s="20"/>
      <c r="N111" s="20"/>
      <c r="O111" s="20"/>
      <c r="P111" s="20"/>
      <c r="Q111" s="8"/>
      <c r="R111" s="8"/>
      <c r="S111" s="8"/>
      <c r="T111" s="8"/>
      <c r="U111" s="8"/>
      <c r="V111" s="8"/>
      <c r="W111" s="8"/>
      <c r="X111" s="8"/>
      <c r="Y111" s="8"/>
      <c r="Z111" s="8"/>
      <c r="AA111" s="8"/>
      <c r="AB111" s="8"/>
      <c r="AC111" s="8"/>
      <c r="AD111" s="8"/>
      <c r="AE111" s="8"/>
      <c r="AF111" s="8"/>
      <c r="AG111" s="8"/>
      <c r="AH111" s="8"/>
      <c r="AI111" s="8"/>
      <c r="AJ111" s="8"/>
      <c r="AK111" s="8"/>
      <c r="AL111" s="8"/>
      <c r="AM111" s="8"/>
      <c r="AN111" s="8"/>
      <c r="AO111" s="8"/>
      <c r="AP111" s="8"/>
      <c r="AQ111" s="231"/>
      <c r="AR111" s="231"/>
    </row>
    <row r="112" spans="1:44" x14ac:dyDescent="0.3">
      <c r="A112" s="20"/>
      <c r="B112" s="20"/>
      <c r="C112" s="20"/>
      <c r="D112" s="20"/>
      <c r="E112" s="20"/>
      <c r="F112" s="20"/>
      <c r="G112" s="20"/>
      <c r="H112" s="20"/>
      <c r="I112" s="20"/>
      <c r="J112" s="20"/>
      <c r="K112" s="20"/>
      <c r="L112" s="20"/>
      <c r="M112" s="20"/>
      <c r="N112" s="20"/>
      <c r="O112" s="20"/>
      <c r="P112" s="20"/>
      <c r="Q112" s="8"/>
      <c r="R112" s="8"/>
      <c r="S112" s="8"/>
      <c r="T112" s="8"/>
      <c r="U112" s="8"/>
      <c r="V112" s="8"/>
      <c r="W112" s="8"/>
      <c r="X112" s="8"/>
      <c r="Y112" s="8"/>
      <c r="Z112" s="8"/>
      <c r="AA112" s="8"/>
      <c r="AB112" s="8"/>
      <c r="AC112" s="8"/>
      <c r="AD112" s="8"/>
      <c r="AE112" s="8"/>
      <c r="AF112" s="8"/>
      <c r="AG112" s="8"/>
      <c r="AH112" s="8"/>
      <c r="AI112" s="8"/>
      <c r="AJ112" s="8"/>
      <c r="AK112" s="8"/>
      <c r="AL112" s="8"/>
      <c r="AM112" s="8"/>
      <c r="AN112" s="8"/>
      <c r="AO112" s="8"/>
      <c r="AP112" s="8"/>
      <c r="AQ112" s="231"/>
      <c r="AR112" s="231"/>
    </row>
    <row r="113" spans="1:44" x14ac:dyDescent="0.3">
      <c r="A113" s="20"/>
      <c r="B113" s="20"/>
      <c r="C113" s="20"/>
      <c r="D113" s="20"/>
      <c r="E113" s="20"/>
      <c r="F113" s="20"/>
      <c r="G113" s="20"/>
      <c r="H113" s="20"/>
      <c r="I113" s="20"/>
      <c r="J113" s="20"/>
      <c r="K113" s="20"/>
      <c r="L113" s="20"/>
      <c r="M113" s="20"/>
      <c r="N113" s="20"/>
      <c r="O113" s="20"/>
      <c r="P113" s="20"/>
      <c r="Q113" s="8"/>
      <c r="R113" s="8"/>
      <c r="S113" s="8"/>
      <c r="T113" s="8"/>
      <c r="U113" s="8"/>
      <c r="V113" s="8"/>
      <c r="W113" s="8"/>
      <c r="X113" s="8"/>
      <c r="Y113" s="8"/>
      <c r="Z113" s="8"/>
      <c r="AA113" s="8"/>
      <c r="AB113" s="8"/>
      <c r="AC113" s="8"/>
      <c r="AD113" s="8"/>
      <c r="AE113" s="8"/>
      <c r="AF113" s="8"/>
      <c r="AG113" s="8"/>
      <c r="AH113" s="8"/>
      <c r="AI113" s="8"/>
      <c r="AJ113" s="8"/>
      <c r="AK113" s="8"/>
      <c r="AL113" s="8"/>
      <c r="AM113" s="8"/>
      <c r="AN113" s="8"/>
      <c r="AO113" s="8"/>
      <c r="AP113" s="8"/>
      <c r="AQ113" s="231"/>
      <c r="AR113" s="231"/>
    </row>
    <row r="114" spans="1:44" x14ac:dyDescent="0.3">
      <c r="A114" s="20"/>
      <c r="B114" s="20"/>
      <c r="C114" s="20"/>
      <c r="D114" s="20"/>
      <c r="E114" s="20"/>
      <c r="F114" s="20"/>
      <c r="G114" s="20"/>
      <c r="H114" s="20"/>
      <c r="I114" s="20"/>
      <c r="J114" s="20"/>
      <c r="K114" s="20"/>
      <c r="L114" s="20"/>
      <c r="M114" s="20"/>
      <c r="N114" s="20"/>
      <c r="O114" s="20"/>
      <c r="P114" s="20"/>
      <c r="Q114" s="20"/>
      <c r="R114" s="20"/>
      <c r="S114" s="20"/>
      <c r="T114" s="20"/>
      <c r="U114" s="20"/>
      <c r="V114" s="20"/>
      <c r="W114" s="20"/>
      <c r="X114" s="20"/>
      <c r="Y114" s="20"/>
      <c r="Z114" s="20"/>
      <c r="AA114" s="20"/>
      <c r="AB114" s="20"/>
      <c r="AC114" s="20"/>
      <c r="AD114" s="20"/>
      <c r="AE114" s="20"/>
      <c r="AF114" s="20"/>
      <c r="AG114" s="20"/>
      <c r="AH114" s="20"/>
      <c r="AI114" s="20"/>
      <c r="AJ114" s="20"/>
      <c r="AK114" s="20"/>
      <c r="AL114" s="20"/>
      <c r="AM114" s="20"/>
      <c r="AN114" s="20"/>
      <c r="AO114" s="20"/>
      <c r="AP114" s="20"/>
    </row>
    <row r="115" spans="1:44" x14ac:dyDescent="0.3">
      <c r="A115" s="20"/>
      <c r="B115" s="20"/>
      <c r="C115" s="20"/>
      <c r="D115" s="20"/>
      <c r="E115" s="20"/>
      <c r="F115" s="20"/>
      <c r="G115" s="20"/>
      <c r="H115" s="20"/>
      <c r="I115" s="20"/>
      <c r="J115" s="20"/>
      <c r="K115" s="20"/>
      <c r="L115" s="20"/>
      <c r="M115" s="20"/>
      <c r="N115" s="20"/>
      <c r="O115" s="20"/>
      <c r="P115" s="20"/>
      <c r="Q115" s="20"/>
      <c r="R115" s="20"/>
      <c r="S115" s="20"/>
      <c r="T115" s="20"/>
      <c r="U115" s="20"/>
      <c r="V115" s="20"/>
      <c r="W115" s="20"/>
      <c r="X115" s="20"/>
      <c r="Y115" s="20"/>
      <c r="Z115" s="20"/>
      <c r="AA115" s="20"/>
      <c r="AB115" s="20"/>
      <c r="AC115" s="20"/>
      <c r="AD115" s="20"/>
      <c r="AE115" s="20"/>
      <c r="AF115" s="20"/>
      <c r="AG115" s="20"/>
      <c r="AH115" s="20"/>
      <c r="AI115" s="20"/>
      <c r="AJ115" s="20"/>
      <c r="AK115" s="20"/>
      <c r="AL115" s="20"/>
      <c r="AM115" s="20"/>
      <c r="AN115" s="20"/>
      <c r="AO115" s="20"/>
      <c r="AP115" s="20"/>
    </row>
    <row r="116" spans="1:44" x14ac:dyDescent="0.3">
      <c r="A116" s="20"/>
      <c r="B116" s="20"/>
      <c r="C116" s="20"/>
      <c r="D116" s="20"/>
      <c r="E116" s="20"/>
      <c r="F116" s="20"/>
      <c r="G116" s="20"/>
      <c r="H116" s="20"/>
      <c r="I116" s="20"/>
      <c r="J116" s="20"/>
      <c r="K116" s="20"/>
      <c r="L116" s="20"/>
      <c r="M116" s="20"/>
      <c r="N116" s="20"/>
      <c r="O116" s="20"/>
      <c r="P116" s="20"/>
      <c r="Q116" s="20"/>
      <c r="R116" s="20"/>
      <c r="S116" s="20"/>
      <c r="T116" s="20"/>
      <c r="U116" s="20"/>
      <c r="V116" s="20"/>
      <c r="W116" s="20"/>
      <c r="X116" s="20"/>
      <c r="Y116" s="20"/>
      <c r="Z116" s="20"/>
      <c r="AA116" s="20"/>
      <c r="AB116" s="20"/>
      <c r="AC116" s="20"/>
      <c r="AD116" s="20"/>
      <c r="AE116" s="20"/>
      <c r="AF116" s="20"/>
      <c r="AG116" s="20"/>
      <c r="AH116" s="20"/>
      <c r="AI116" s="20"/>
      <c r="AJ116" s="20"/>
      <c r="AK116" s="20"/>
      <c r="AL116" s="20"/>
      <c r="AM116" s="20"/>
      <c r="AN116" s="20"/>
      <c r="AO116" s="20"/>
      <c r="AP116" s="20"/>
    </row>
    <row r="117" spans="1:44" x14ac:dyDescent="0.3">
      <c r="A117" s="20"/>
      <c r="B117" s="20"/>
      <c r="C117" s="20"/>
      <c r="D117" s="20"/>
      <c r="E117" s="20"/>
      <c r="F117" s="20"/>
      <c r="G117" s="20"/>
      <c r="H117" s="20"/>
      <c r="I117" s="20"/>
      <c r="J117" s="20"/>
      <c r="K117" s="20"/>
      <c r="L117" s="20"/>
      <c r="M117" s="20"/>
      <c r="N117" s="20"/>
      <c r="O117" s="20"/>
      <c r="P117" s="20"/>
      <c r="Q117" s="20"/>
      <c r="R117" s="20"/>
      <c r="S117" s="20"/>
      <c r="T117" s="20"/>
      <c r="U117" s="20"/>
      <c r="V117" s="20"/>
      <c r="W117" s="20"/>
      <c r="X117" s="20"/>
      <c r="Y117" s="20"/>
      <c r="Z117" s="20"/>
      <c r="AA117" s="20"/>
      <c r="AB117" s="20"/>
      <c r="AC117" s="20"/>
      <c r="AD117" s="20"/>
      <c r="AE117" s="20"/>
      <c r="AF117" s="20"/>
      <c r="AG117" s="20"/>
      <c r="AH117" s="20"/>
      <c r="AI117" s="20"/>
      <c r="AJ117" s="20"/>
      <c r="AK117" s="20"/>
      <c r="AL117" s="20"/>
      <c r="AM117" s="20"/>
      <c r="AN117" s="20"/>
      <c r="AO117" s="20"/>
      <c r="AP117" s="20"/>
    </row>
    <row r="118" spans="1:44" x14ac:dyDescent="0.3">
      <c r="A118" s="138"/>
      <c r="B118" s="138"/>
      <c r="C118" s="138"/>
      <c r="D118" s="138"/>
      <c r="E118" s="138"/>
      <c r="F118" s="138"/>
      <c r="G118" s="138"/>
      <c r="H118" s="138"/>
      <c r="I118" s="138"/>
      <c r="J118" s="138"/>
      <c r="K118" s="138"/>
      <c r="L118" s="138"/>
      <c r="M118" s="138"/>
      <c r="N118" s="138"/>
      <c r="O118" s="138"/>
      <c r="P118" s="138"/>
      <c r="Q118" s="138"/>
      <c r="R118" s="138"/>
      <c r="S118" s="138"/>
      <c r="T118" s="138"/>
      <c r="U118" s="138"/>
      <c r="V118" s="138"/>
      <c r="W118" s="138"/>
      <c r="X118" s="138"/>
      <c r="Y118" s="138"/>
      <c r="Z118" s="138"/>
      <c r="AA118" s="138"/>
      <c r="AB118" s="138"/>
      <c r="AC118" s="138"/>
      <c r="AD118" s="138"/>
      <c r="AE118" s="138"/>
      <c r="AF118" s="138"/>
      <c r="AG118" s="138"/>
      <c r="AH118" s="138"/>
      <c r="AI118" s="138"/>
      <c r="AJ118" s="138"/>
      <c r="AK118" s="138"/>
      <c r="AL118" s="138"/>
      <c r="AM118" s="138"/>
      <c r="AN118" s="138"/>
      <c r="AO118" s="138"/>
      <c r="AP118" s="138"/>
    </row>
    <row r="119" spans="1:44" x14ac:dyDescent="0.3">
      <c r="A119" s="138"/>
      <c r="B119" s="138"/>
      <c r="C119" s="138"/>
      <c r="D119" s="138"/>
      <c r="E119" s="138"/>
      <c r="F119" s="138"/>
      <c r="G119" s="138"/>
      <c r="H119" s="138"/>
      <c r="I119" s="138"/>
      <c r="J119" s="138"/>
      <c r="K119" s="138"/>
      <c r="L119" s="138"/>
      <c r="M119" s="138"/>
      <c r="N119" s="138"/>
      <c r="O119" s="138"/>
      <c r="P119" s="138"/>
      <c r="Q119" s="138"/>
      <c r="R119" s="138"/>
      <c r="S119" s="138"/>
      <c r="T119" s="138"/>
      <c r="U119" s="138"/>
      <c r="V119" s="138"/>
      <c r="W119" s="138"/>
      <c r="X119" s="138"/>
      <c r="Y119" s="138"/>
      <c r="Z119" s="138"/>
      <c r="AA119" s="138"/>
      <c r="AB119" s="138"/>
      <c r="AC119" s="138"/>
      <c r="AD119" s="138"/>
      <c r="AE119" s="138"/>
      <c r="AF119" s="138"/>
      <c r="AG119" s="138"/>
      <c r="AH119" s="138"/>
      <c r="AI119" s="138"/>
      <c r="AJ119" s="138"/>
      <c r="AK119" s="138"/>
      <c r="AL119" s="138"/>
      <c r="AM119" s="138"/>
      <c r="AN119" s="138"/>
      <c r="AO119" s="138"/>
      <c r="AP119" s="138"/>
    </row>
  </sheetData>
  <mergeCells count="41">
    <mergeCell ref="A3:Q4"/>
    <mergeCell ref="AA9:AJ9"/>
    <mergeCell ref="D7:N8"/>
    <mergeCell ref="E31:F31"/>
    <mergeCell ref="J31:K31"/>
    <mergeCell ref="C31:D32"/>
    <mergeCell ref="H31:I32"/>
    <mergeCell ref="F17:F18"/>
    <mergeCell ref="G17:G18"/>
    <mergeCell ref="I17:J18"/>
    <mergeCell ref="D53:F54"/>
    <mergeCell ref="D55:D56"/>
    <mergeCell ref="E55:E56"/>
    <mergeCell ref="F55:F56"/>
    <mergeCell ref="H53:J54"/>
    <mergeCell ref="H55:H56"/>
    <mergeCell ref="I55:I56"/>
    <mergeCell ref="J55:J56"/>
    <mergeCell ref="L55:L56"/>
    <mergeCell ref="M55:M56"/>
    <mergeCell ref="N55:N56"/>
    <mergeCell ref="Z31:AN31"/>
    <mergeCell ref="Z43:AN43"/>
    <mergeCell ref="M48:N49"/>
    <mergeCell ref="O48:P49"/>
    <mergeCell ref="M50:P51"/>
    <mergeCell ref="M39:P40"/>
    <mergeCell ref="M42:P43"/>
    <mergeCell ref="M44:N45"/>
    <mergeCell ref="O44:P45"/>
    <mergeCell ref="M46:N47"/>
    <mergeCell ref="O46:P47"/>
    <mergeCell ref="M35:N36"/>
    <mergeCell ref="O35:P36"/>
    <mergeCell ref="M37:N38"/>
    <mergeCell ref="M33:N34"/>
    <mergeCell ref="M31:P32"/>
    <mergeCell ref="AA19:AO19"/>
    <mergeCell ref="L53:N54"/>
    <mergeCell ref="O33:P34"/>
    <mergeCell ref="O37:P38"/>
  </mergeCells>
  <dataValidations count="2">
    <dataValidation type="list" allowBlank="1" showInputMessage="1" showErrorMessage="1" sqref="O33:P34 O44:P45">
      <formula1>"Man,Woman"</formula1>
    </dataValidation>
    <dataValidation type="list" allowBlank="1" showInputMessage="1" showErrorMessage="1" sqref="D7:N8">
      <formula1>$AL$9:$AL$12</formula1>
    </dataValidation>
  </dataValidations>
  <pageMargins left="0.7" right="0.7" top="0.75" bottom="0.75" header="0.3" footer="0.3"/>
  <pageSetup paperSize="9" orientation="portrait" r:id="rId1"/>
  <ignoredErrors>
    <ignoredError sqref="AA22:AJ22 AA24:AJ24 AA26 AB27 AC26:AJ26 Z38:AF38 Z36:AH36 Z34 AB34:AH34 AA33 AI34 AI36 AH38:AI38 AG33 AG35 AG37 Z50:AI50 Z48:AI48 Z46:AI46" formula="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499984740745262"/>
  </sheetPr>
  <dimension ref="A1:AP330"/>
  <sheetViews>
    <sheetView showGridLines="0" showZeros="0" topLeftCell="A9" workbookViewId="0">
      <selection activeCell="P24" sqref="P24"/>
    </sheetView>
  </sheetViews>
  <sheetFormatPr baseColWidth="10" defaultRowHeight="14.4" x14ac:dyDescent="0.3"/>
  <cols>
    <col min="1" max="1" width="5.33203125" customWidth="1"/>
    <col min="4" max="4" width="11.5546875" customWidth="1"/>
  </cols>
  <sheetData>
    <row r="1" spans="1:42" ht="15" customHeight="1" x14ac:dyDescent="0.3">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row>
    <row r="2" spans="1:42" ht="15" customHeight="1" thickBot="1" x14ac:dyDescent="0.35">
      <c r="A2" s="1"/>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row>
    <row r="3" spans="1:42" ht="15" customHeight="1" x14ac:dyDescent="0.3">
      <c r="A3" s="1"/>
      <c r="B3" s="1"/>
      <c r="C3" s="455">
        <f>'Training Plan'!B12</f>
        <v>0</v>
      </c>
      <c r="D3" s="456"/>
      <c r="E3" s="461" t="s">
        <v>59</v>
      </c>
      <c r="F3" s="461"/>
      <c r="G3" s="461"/>
      <c r="H3" s="461"/>
      <c r="I3" s="461"/>
      <c r="J3" s="461"/>
      <c r="K3" s="461"/>
      <c r="L3" s="461"/>
      <c r="M3" s="461"/>
      <c r="N3" s="461"/>
      <c r="O3" s="461"/>
      <c r="P3" s="461"/>
      <c r="Q3" s="462"/>
      <c r="R3" s="1"/>
      <c r="S3" s="1"/>
      <c r="T3" s="1"/>
      <c r="U3" s="1"/>
      <c r="V3" s="1"/>
      <c r="W3" s="1"/>
      <c r="X3" s="1"/>
      <c r="Y3" s="1"/>
      <c r="Z3" s="1"/>
      <c r="AA3" s="1"/>
      <c r="AB3" s="1"/>
      <c r="AC3" s="1"/>
      <c r="AD3" s="1"/>
      <c r="AE3" s="1"/>
      <c r="AF3" s="1"/>
      <c r="AG3" s="1"/>
      <c r="AH3" s="1"/>
      <c r="AI3" s="1"/>
      <c r="AJ3" s="1"/>
      <c r="AK3" s="1"/>
      <c r="AL3" s="1"/>
      <c r="AM3" s="1"/>
      <c r="AN3" s="1"/>
      <c r="AO3" s="1"/>
      <c r="AP3" s="1"/>
    </row>
    <row r="4" spans="1:42" ht="15" customHeight="1" x14ac:dyDescent="0.3">
      <c r="A4" s="1"/>
      <c r="B4" s="1"/>
      <c r="C4" s="457"/>
      <c r="D4" s="458"/>
      <c r="E4" s="315"/>
      <c r="F4" s="315"/>
      <c r="G4" s="315"/>
      <c r="H4" s="315"/>
      <c r="I4" s="315"/>
      <c r="J4" s="315"/>
      <c r="K4" s="315"/>
      <c r="L4" s="315"/>
      <c r="M4" s="315"/>
      <c r="N4" s="315"/>
      <c r="O4" s="315"/>
      <c r="P4" s="315"/>
      <c r="Q4" s="463"/>
      <c r="R4" s="1"/>
      <c r="S4" s="1"/>
      <c r="T4" s="1"/>
      <c r="U4" s="1"/>
      <c r="V4" s="1"/>
      <c r="W4" s="1"/>
      <c r="X4" s="1"/>
      <c r="Y4" s="1"/>
      <c r="Z4" s="1"/>
      <c r="AA4" s="1"/>
      <c r="AB4" s="1"/>
      <c r="AC4" s="1"/>
      <c r="AD4" s="1"/>
      <c r="AE4" s="1"/>
      <c r="AF4" s="1"/>
      <c r="AG4" s="1"/>
      <c r="AH4" s="1"/>
      <c r="AI4" s="1"/>
      <c r="AJ4" s="1"/>
      <c r="AK4" s="1"/>
      <c r="AL4" s="1"/>
      <c r="AM4" s="1"/>
      <c r="AN4" s="1"/>
      <c r="AO4" s="1"/>
      <c r="AP4" s="1"/>
    </row>
    <row r="5" spans="1:42" ht="15" customHeight="1" x14ac:dyDescent="0.3">
      <c r="A5" s="1"/>
      <c r="B5" s="1"/>
      <c r="C5" s="457"/>
      <c r="D5" s="458"/>
      <c r="E5" s="315"/>
      <c r="F5" s="315"/>
      <c r="G5" s="315"/>
      <c r="H5" s="315"/>
      <c r="I5" s="315"/>
      <c r="J5" s="315"/>
      <c r="K5" s="315"/>
      <c r="L5" s="315"/>
      <c r="M5" s="315"/>
      <c r="N5" s="315"/>
      <c r="O5" s="315"/>
      <c r="P5" s="315"/>
      <c r="Q5" s="463"/>
      <c r="R5" s="1"/>
      <c r="S5" s="1"/>
      <c r="T5" s="1"/>
      <c r="U5" s="1"/>
      <c r="V5" s="1"/>
      <c r="W5" s="1"/>
      <c r="X5" s="1"/>
      <c r="Y5" s="1"/>
      <c r="Z5" s="1"/>
      <c r="AA5" s="1"/>
      <c r="AB5" s="1"/>
      <c r="AC5" s="1"/>
      <c r="AD5" s="1"/>
      <c r="AE5" s="1"/>
      <c r="AF5" s="1"/>
      <c r="AG5" s="1"/>
      <c r="AH5" s="1"/>
      <c r="AI5" s="1"/>
      <c r="AJ5" s="1"/>
      <c r="AK5" s="1"/>
      <c r="AL5" s="1"/>
      <c r="AM5" s="1"/>
      <c r="AN5" s="1"/>
      <c r="AO5" s="1"/>
      <c r="AP5" s="1"/>
    </row>
    <row r="6" spans="1:42" ht="15" customHeight="1" thickBot="1" x14ac:dyDescent="0.35">
      <c r="A6" s="1"/>
      <c r="B6" s="1"/>
      <c r="C6" s="459"/>
      <c r="D6" s="460"/>
      <c r="E6" s="464"/>
      <c r="F6" s="464"/>
      <c r="G6" s="464"/>
      <c r="H6" s="464"/>
      <c r="I6" s="464"/>
      <c r="J6" s="464"/>
      <c r="K6" s="464"/>
      <c r="L6" s="464"/>
      <c r="M6" s="464"/>
      <c r="N6" s="464"/>
      <c r="O6" s="464"/>
      <c r="P6" s="464"/>
      <c r="Q6" s="465"/>
      <c r="R6" s="1"/>
      <c r="S6" s="1"/>
      <c r="T6" s="1"/>
      <c r="U6" s="1"/>
      <c r="V6" s="1"/>
      <c r="W6" s="1"/>
      <c r="X6" s="1"/>
      <c r="Y6" s="1"/>
      <c r="Z6" s="1"/>
      <c r="AA6" s="1"/>
      <c r="AB6" s="1"/>
      <c r="AC6" s="1"/>
      <c r="AD6" s="1"/>
      <c r="AE6" s="1"/>
      <c r="AF6" s="1"/>
      <c r="AG6" s="1"/>
      <c r="AH6" s="1"/>
      <c r="AI6" s="1"/>
      <c r="AJ6" s="1"/>
      <c r="AK6" s="1"/>
      <c r="AL6" s="1"/>
      <c r="AM6" s="1"/>
      <c r="AN6" s="1"/>
      <c r="AO6" s="1"/>
      <c r="AP6" s="1"/>
    </row>
    <row r="7" spans="1:42" ht="15" customHeight="1" x14ac:dyDescent="0.3">
      <c r="A7" s="1"/>
      <c r="B7" s="1"/>
      <c r="C7" s="1"/>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row>
    <row r="8" spans="1:42" ht="15" customHeight="1" x14ac:dyDescent="0.3">
      <c r="A8" s="1"/>
      <c r="B8" s="1"/>
      <c r="C8" s="1"/>
      <c r="D8" s="1"/>
      <c r="E8" s="1"/>
      <c r="F8" s="1"/>
      <c r="G8" s="1"/>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row>
    <row r="9" spans="1:42" ht="15" customHeight="1" x14ac:dyDescent="0.3">
      <c r="A9" s="1"/>
      <c r="B9" s="397" t="s">
        <v>47</v>
      </c>
      <c r="C9" s="397"/>
      <c r="D9" s="397"/>
      <c r="E9" s="397"/>
      <c r="F9" s="397"/>
      <c r="G9" s="397"/>
      <c r="H9" s="397"/>
      <c r="I9" s="397"/>
      <c r="J9" s="397"/>
      <c r="K9" s="397"/>
      <c r="L9" s="397"/>
      <c r="M9" s="397"/>
      <c r="N9" s="397"/>
      <c r="O9" s="397"/>
      <c r="P9" s="397"/>
      <c r="Q9" s="397"/>
      <c r="R9" s="397"/>
      <c r="S9" s="1"/>
      <c r="T9" s="1"/>
      <c r="U9" s="1"/>
      <c r="V9" s="1"/>
      <c r="W9" s="1"/>
      <c r="X9" s="1"/>
      <c r="Y9" s="1"/>
      <c r="Z9" s="1"/>
      <c r="AA9" s="1"/>
      <c r="AB9" s="1"/>
      <c r="AC9" s="1"/>
      <c r="AD9" s="1"/>
      <c r="AE9" s="1"/>
      <c r="AF9" s="1"/>
      <c r="AG9" s="1"/>
      <c r="AH9" s="1"/>
      <c r="AI9" s="1"/>
      <c r="AJ9" s="1"/>
      <c r="AK9" s="1"/>
      <c r="AL9" s="1"/>
      <c r="AM9" s="1"/>
      <c r="AN9" s="1"/>
      <c r="AO9" s="1"/>
      <c r="AP9" s="1"/>
    </row>
    <row r="10" spans="1:42" ht="15" customHeight="1" x14ac:dyDescent="0.3">
      <c r="A10" s="1"/>
      <c r="B10" s="397"/>
      <c r="C10" s="397"/>
      <c r="D10" s="397"/>
      <c r="E10" s="397"/>
      <c r="F10" s="397"/>
      <c r="G10" s="397"/>
      <c r="H10" s="397"/>
      <c r="I10" s="397"/>
      <c r="J10" s="397"/>
      <c r="K10" s="397"/>
      <c r="L10" s="397"/>
      <c r="M10" s="397"/>
      <c r="N10" s="397"/>
      <c r="O10" s="397"/>
      <c r="P10" s="397"/>
      <c r="Q10" s="397"/>
      <c r="R10" s="397"/>
      <c r="S10" s="1"/>
      <c r="T10" s="1"/>
      <c r="U10" s="1"/>
      <c r="V10" s="1"/>
      <c r="W10" s="1"/>
      <c r="X10" s="1"/>
      <c r="Y10" s="1"/>
      <c r="Z10" s="1"/>
      <c r="AA10" s="1"/>
      <c r="AB10" s="1"/>
      <c r="AC10" s="1"/>
      <c r="AD10" s="1"/>
      <c r="AE10" s="1"/>
      <c r="AF10" s="1"/>
      <c r="AG10" s="1"/>
      <c r="AH10" s="1"/>
      <c r="AI10" s="1"/>
      <c r="AJ10" s="1"/>
      <c r="AK10" s="1"/>
      <c r="AL10" s="1"/>
      <c r="AM10" s="1"/>
      <c r="AN10" s="1"/>
      <c r="AO10" s="1"/>
      <c r="AP10" s="1"/>
    </row>
    <row r="11" spans="1:42" ht="15" customHeight="1" x14ac:dyDescent="0.3">
      <c r="A11" s="1"/>
      <c r="B11" s="397"/>
      <c r="C11" s="397"/>
      <c r="D11" s="397"/>
      <c r="E11" s="397"/>
      <c r="F11" s="397"/>
      <c r="G11" s="397"/>
      <c r="H11" s="397"/>
      <c r="I11" s="397"/>
      <c r="J11" s="397"/>
      <c r="K11" s="397"/>
      <c r="L11" s="397"/>
      <c r="M11" s="397"/>
      <c r="N11" s="397"/>
      <c r="O11" s="397"/>
      <c r="P11" s="397"/>
      <c r="Q11" s="397"/>
      <c r="R11" s="397"/>
      <c r="S11" s="1"/>
      <c r="T11" s="1"/>
      <c r="U11" s="1"/>
      <c r="V11" s="1"/>
      <c r="W11" s="1"/>
      <c r="X11" s="1"/>
      <c r="Y11" s="1"/>
      <c r="Z11" s="1"/>
      <c r="AA11" s="1"/>
      <c r="AB11" s="1"/>
      <c r="AC11" s="1"/>
      <c r="AD11" s="1"/>
      <c r="AE11" s="1"/>
      <c r="AF11" s="1"/>
      <c r="AG11" s="1"/>
      <c r="AH11" s="1"/>
      <c r="AI11" s="1"/>
      <c r="AJ11" s="1"/>
      <c r="AK11" s="1"/>
      <c r="AL11" s="1"/>
      <c r="AM11" s="1"/>
      <c r="AN11" s="1"/>
      <c r="AO11" s="1"/>
      <c r="AP11" s="1"/>
    </row>
    <row r="12" spans="1:42" ht="15" customHeight="1" thickBot="1" x14ac:dyDescent="0.35">
      <c r="A12" s="1"/>
      <c r="B12" s="1"/>
      <c r="C12" s="1"/>
      <c r="D12" s="1"/>
      <c r="E12" s="1"/>
      <c r="F12" s="1"/>
      <c r="G12" s="1"/>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row>
    <row r="13" spans="1:42" ht="15" customHeight="1" x14ac:dyDescent="0.3">
      <c r="A13" s="1"/>
      <c r="B13" s="331">
        <v>1</v>
      </c>
      <c r="C13" s="331" t="str">
        <f>'Training Plan'!C16</f>
        <v>Competition Squat</v>
      </c>
      <c r="D13" s="332"/>
      <c r="E13" s="332"/>
      <c r="F13" s="333"/>
      <c r="G13" s="1"/>
      <c r="H13" s="331">
        <v>2</v>
      </c>
      <c r="I13" s="331" t="str">
        <f>'Training Plan'!C24</f>
        <v>Competition Bench</v>
      </c>
      <c r="J13" s="332"/>
      <c r="K13" s="332"/>
      <c r="L13" s="333"/>
      <c r="M13" s="1"/>
      <c r="N13" s="331">
        <v>3</v>
      </c>
      <c r="O13" s="331" t="str">
        <f>'Training Plan'!C32</f>
        <v>Competition Deadlift</v>
      </c>
      <c r="P13" s="332"/>
      <c r="Q13" s="332"/>
      <c r="R13" s="333"/>
      <c r="S13" s="1"/>
      <c r="T13" s="1"/>
      <c r="U13" s="1"/>
      <c r="V13" s="1"/>
      <c r="W13" s="1"/>
      <c r="X13" s="1"/>
      <c r="Y13" s="1"/>
      <c r="Z13" s="1"/>
      <c r="AA13" s="1"/>
      <c r="AB13" s="1"/>
      <c r="AC13" s="1"/>
      <c r="AD13" s="1"/>
      <c r="AE13" s="1"/>
      <c r="AF13" s="1"/>
      <c r="AG13" s="1"/>
      <c r="AH13" s="1"/>
      <c r="AI13" s="1"/>
      <c r="AJ13" s="1"/>
      <c r="AK13" s="1"/>
      <c r="AL13" s="1"/>
      <c r="AM13" s="1"/>
      <c r="AN13" s="1"/>
      <c r="AO13" s="1"/>
      <c r="AP13" s="1"/>
    </row>
    <row r="14" spans="1:42" ht="15" customHeight="1" thickBot="1" x14ac:dyDescent="0.35">
      <c r="A14" s="1"/>
      <c r="B14" s="334"/>
      <c r="C14" s="334"/>
      <c r="D14" s="335"/>
      <c r="E14" s="335"/>
      <c r="F14" s="336"/>
      <c r="G14" s="1"/>
      <c r="H14" s="334"/>
      <c r="I14" s="334"/>
      <c r="J14" s="335"/>
      <c r="K14" s="335"/>
      <c r="L14" s="336"/>
      <c r="M14" s="1"/>
      <c r="N14" s="334"/>
      <c r="O14" s="334"/>
      <c r="P14" s="335"/>
      <c r="Q14" s="335"/>
      <c r="R14" s="336"/>
      <c r="S14" s="1"/>
      <c r="T14" s="1"/>
      <c r="U14" s="1"/>
      <c r="V14" s="1"/>
      <c r="W14" s="1"/>
      <c r="X14" s="1"/>
      <c r="Y14" s="1"/>
      <c r="Z14" s="1"/>
      <c r="AA14" s="1"/>
      <c r="AB14" s="1"/>
      <c r="AC14" s="1"/>
      <c r="AD14" s="1"/>
      <c r="AE14" s="1"/>
      <c r="AF14" s="1"/>
      <c r="AG14" s="1"/>
      <c r="AH14" s="1"/>
      <c r="AI14" s="1"/>
      <c r="AJ14" s="1"/>
      <c r="AK14" s="1"/>
      <c r="AL14" s="1"/>
      <c r="AM14" s="1"/>
      <c r="AN14" s="1"/>
      <c r="AO14" s="1"/>
      <c r="AP14" s="1"/>
    </row>
    <row r="15" spans="1:42" ht="15" customHeight="1" x14ac:dyDescent="0.3">
      <c r="A15" s="1"/>
      <c r="B15" s="415" t="s">
        <v>85</v>
      </c>
      <c r="C15" s="416"/>
      <c r="D15" s="422">
        <f>'Training Plan'!C17</f>
        <v>0</v>
      </c>
      <c r="E15" s="422"/>
      <c r="F15" s="423"/>
      <c r="G15" s="20"/>
      <c r="H15" s="415" t="s">
        <v>85</v>
      </c>
      <c r="I15" s="416"/>
      <c r="J15" s="421">
        <f>'Training Plan'!C25</f>
        <v>0</v>
      </c>
      <c r="K15" s="422"/>
      <c r="L15" s="423"/>
      <c r="M15" s="20"/>
      <c r="N15" s="415" t="s">
        <v>85</v>
      </c>
      <c r="O15" s="416"/>
      <c r="P15" s="421">
        <f>'Training Plan'!C33</f>
        <v>0</v>
      </c>
      <c r="Q15" s="422"/>
      <c r="R15" s="423"/>
      <c r="S15" s="1"/>
      <c r="T15" s="1"/>
      <c r="U15" s="1"/>
      <c r="V15" s="1"/>
      <c r="W15" s="1"/>
      <c r="X15" s="1"/>
      <c r="Y15" s="1"/>
      <c r="Z15" s="1"/>
      <c r="AA15" s="1"/>
      <c r="AB15" s="1"/>
      <c r="AC15" s="1"/>
      <c r="AD15" s="1"/>
      <c r="AE15" s="1"/>
      <c r="AF15" s="1"/>
      <c r="AG15" s="1"/>
      <c r="AH15" s="1"/>
      <c r="AI15" s="1"/>
      <c r="AJ15" s="1"/>
      <c r="AK15" s="1"/>
      <c r="AL15" s="1"/>
      <c r="AM15" s="1"/>
      <c r="AN15" s="1"/>
      <c r="AO15" s="1"/>
      <c r="AP15" s="1"/>
    </row>
    <row r="16" spans="1:42" ht="15" customHeight="1" x14ac:dyDescent="0.3">
      <c r="A16" s="1"/>
      <c r="B16" s="417"/>
      <c r="C16" s="418"/>
      <c r="D16" s="425"/>
      <c r="E16" s="425"/>
      <c r="F16" s="426"/>
      <c r="G16" s="20"/>
      <c r="H16" s="417"/>
      <c r="I16" s="418"/>
      <c r="J16" s="424"/>
      <c r="K16" s="425"/>
      <c r="L16" s="426"/>
      <c r="M16" s="20"/>
      <c r="N16" s="417"/>
      <c r="O16" s="418"/>
      <c r="P16" s="424"/>
      <c r="Q16" s="425"/>
      <c r="R16" s="426"/>
      <c r="S16" s="1"/>
      <c r="T16" s="1"/>
      <c r="U16" s="1"/>
      <c r="V16" s="1"/>
      <c r="W16" s="1"/>
      <c r="X16" s="1"/>
      <c r="Y16" s="1"/>
      <c r="Z16" s="1"/>
      <c r="AA16" s="1"/>
      <c r="AB16" s="1"/>
      <c r="AC16" s="1"/>
      <c r="AD16" s="1"/>
      <c r="AE16" s="1"/>
      <c r="AF16" s="1"/>
      <c r="AG16" s="1"/>
      <c r="AH16" s="1"/>
      <c r="AI16" s="1"/>
      <c r="AJ16" s="1"/>
      <c r="AK16" s="1"/>
      <c r="AL16" s="1"/>
      <c r="AM16" s="1"/>
      <c r="AN16" s="1"/>
      <c r="AO16" s="1"/>
      <c r="AP16" s="1"/>
    </row>
    <row r="17" spans="1:42" ht="15" customHeight="1" x14ac:dyDescent="0.3">
      <c r="A17" s="1"/>
      <c r="B17" s="417"/>
      <c r="C17" s="418"/>
      <c r="D17" s="425"/>
      <c r="E17" s="425"/>
      <c r="F17" s="426"/>
      <c r="G17" s="20"/>
      <c r="H17" s="417"/>
      <c r="I17" s="418"/>
      <c r="J17" s="424"/>
      <c r="K17" s="425"/>
      <c r="L17" s="426"/>
      <c r="M17" s="20"/>
      <c r="N17" s="417"/>
      <c r="O17" s="418"/>
      <c r="P17" s="424"/>
      <c r="Q17" s="425"/>
      <c r="R17" s="426"/>
      <c r="S17" s="1"/>
      <c r="T17" s="1"/>
      <c r="U17" s="1"/>
      <c r="V17" s="1"/>
      <c r="W17" s="1"/>
      <c r="X17" s="1"/>
      <c r="Y17" s="1"/>
      <c r="Z17" s="1"/>
      <c r="AA17" s="1"/>
      <c r="AB17" s="1"/>
      <c r="AC17" s="1"/>
      <c r="AD17" s="1"/>
      <c r="AE17" s="1"/>
      <c r="AF17" s="1"/>
      <c r="AG17" s="1"/>
      <c r="AH17" s="1"/>
      <c r="AI17" s="1"/>
      <c r="AJ17" s="1"/>
      <c r="AK17" s="1"/>
      <c r="AL17" s="1"/>
      <c r="AM17" s="1"/>
      <c r="AN17" s="1"/>
      <c r="AO17" s="1"/>
      <c r="AP17" s="1"/>
    </row>
    <row r="18" spans="1:42" ht="15" customHeight="1" x14ac:dyDescent="0.3">
      <c r="A18" s="1"/>
      <c r="B18" s="417"/>
      <c r="C18" s="418"/>
      <c r="D18" s="425"/>
      <c r="E18" s="425"/>
      <c r="F18" s="426"/>
      <c r="G18" s="20"/>
      <c r="H18" s="417"/>
      <c r="I18" s="418"/>
      <c r="J18" s="424"/>
      <c r="K18" s="425"/>
      <c r="L18" s="426"/>
      <c r="M18" s="20"/>
      <c r="N18" s="417"/>
      <c r="O18" s="418"/>
      <c r="P18" s="424"/>
      <c r="Q18" s="425"/>
      <c r="R18" s="426"/>
      <c r="S18" s="1"/>
      <c r="T18" s="1"/>
      <c r="U18" s="1"/>
      <c r="V18" s="1"/>
      <c r="W18" s="1"/>
      <c r="X18" s="1"/>
      <c r="Y18" s="1"/>
      <c r="Z18" s="1"/>
      <c r="AA18" s="1"/>
      <c r="AB18" s="1"/>
      <c r="AC18" s="1"/>
      <c r="AD18" s="1"/>
      <c r="AE18" s="1"/>
      <c r="AF18" s="1"/>
      <c r="AG18" s="1"/>
      <c r="AH18" s="1"/>
      <c r="AI18" s="1"/>
      <c r="AJ18" s="1"/>
      <c r="AK18" s="1"/>
      <c r="AL18" s="1"/>
      <c r="AM18" s="1"/>
      <c r="AN18" s="1"/>
      <c r="AO18" s="1"/>
      <c r="AP18" s="1"/>
    </row>
    <row r="19" spans="1:42" ht="15" customHeight="1" thickBot="1" x14ac:dyDescent="0.35">
      <c r="A19" s="1"/>
      <c r="B19" s="419"/>
      <c r="C19" s="420"/>
      <c r="D19" s="425"/>
      <c r="E19" s="425"/>
      <c r="F19" s="426"/>
      <c r="G19" s="20"/>
      <c r="H19" s="419"/>
      <c r="I19" s="420"/>
      <c r="J19" s="424"/>
      <c r="K19" s="425"/>
      <c r="L19" s="426"/>
      <c r="M19" s="20"/>
      <c r="N19" s="419"/>
      <c r="O19" s="420"/>
      <c r="P19" s="424"/>
      <c r="Q19" s="425"/>
      <c r="R19" s="426"/>
      <c r="S19" s="1"/>
      <c r="T19" s="1"/>
      <c r="U19" s="1"/>
      <c r="V19" s="1"/>
      <c r="W19" s="1"/>
      <c r="X19" s="1"/>
      <c r="Y19" s="1"/>
      <c r="Z19" s="1"/>
      <c r="AA19" s="1"/>
      <c r="AB19" s="1"/>
      <c r="AC19" s="1"/>
      <c r="AD19" s="1"/>
      <c r="AE19" s="1"/>
      <c r="AF19" s="1"/>
      <c r="AG19" s="1"/>
      <c r="AH19" s="1"/>
      <c r="AI19" s="1"/>
      <c r="AJ19" s="1"/>
      <c r="AK19" s="1"/>
      <c r="AL19" s="1"/>
      <c r="AM19" s="1"/>
      <c r="AN19" s="1"/>
      <c r="AO19" s="1"/>
      <c r="AP19" s="1"/>
    </row>
    <row r="20" spans="1:42" ht="15" customHeight="1" x14ac:dyDescent="0.3">
      <c r="A20" s="1"/>
      <c r="B20" s="427" t="s">
        <v>86</v>
      </c>
      <c r="C20" s="428"/>
      <c r="D20" s="409">
        <f>'Training Plan'!D22</f>
        <v>0</v>
      </c>
      <c r="E20" s="410"/>
      <c r="F20" s="411"/>
      <c r="G20" s="20"/>
      <c r="H20" s="427" t="s">
        <v>86</v>
      </c>
      <c r="I20" s="428"/>
      <c r="J20" s="409">
        <f>'Training Plan'!D30</f>
        <v>0</v>
      </c>
      <c r="K20" s="410"/>
      <c r="L20" s="411"/>
      <c r="M20" s="20"/>
      <c r="N20" s="427" t="s">
        <v>86</v>
      </c>
      <c r="O20" s="428"/>
      <c r="P20" s="409">
        <f>'Training Plan'!D38</f>
        <v>0</v>
      </c>
      <c r="Q20" s="410"/>
      <c r="R20" s="411"/>
      <c r="S20" s="1"/>
      <c r="T20" s="1"/>
      <c r="U20" s="1"/>
      <c r="V20" s="1"/>
      <c r="W20" s="1"/>
      <c r="X20" s="1"/>
      <c r="Y20" s="1"/>
      <c r="Z20" s="1"/>
      <c r="AA20" s="1"/>
      <c r="AB20" s="1"/>
      <c r="AC20" s="1"/>
      <c r="AD20" s="1"/>
      <c r="AE20" s="1"/>
      <c r="AF20" s="1"/>
      <c r="AG20" s="1"/>
      <c r="AH20" s="1"/>
      <c r="AI20" s="1"/>
      <c r="AJ20" s="1"/>
      <c r="AK20" s="1"/>
      <c r="AL20" s="1"/>
      <c r="AM20" s="1"/>
      <c r="AN20" s="1"/>
      <c r="AO20" s="1"/>
      <c r="AP20" s="1"/>
    </row>
    <row r="21" spans="1:42" ht="15" customHeight="1" thickBot="1" x14ac:dyDescent="0.35">
      <c r="A21" s="1"/>
      <c r="B21" s="429"/>
      <c r="C21" s="430"/>
      <c r="D21" s="412"/>
      <c r="E21" s="413"/>
      <c r="F21" s="414"/>
      <c r="G21" s="20"/>
      <c r="H21" s="429"/>
      <c r="I21" s="430"/>
      <c r="J21" s="412"/>
      <c r="K21" s="413"/>
      <c r="L21" s="414"/>
      <c r="M21" s="20"/>
      <c r="N21" s="429"/>
      <c r="O21" s="430"/>
      <c r="P21" s="412"/>
      <c r="Q21" s="413"/>
      <c r="R21" s="414"/>
      <c r="S21" s="1"/>
      <c r="T21" s="1"/>
      <c r="U21" s="1"/>
      <c r="V21" s="1"/>
      <c r="W21" s="1"/>
      <c r="X21" s="1"/>
      <c r="Y21" s="1"/>
      <c r="Z21" s="1"/>
      <c r="AA21" s="1"/>
      <c r="AB21" s="1"/>
      <c r="AC21" s="1"/>
      <c r="AD21" s="1"/>
      <c r="AE21" s="1"/>
      <c r="AF21" s="1"/>
      <c r="AG21" s="1"/>
      <c r="AH21" s="1"/>
      <c r="AI21" s="1"/>
      <c r="AJ21" s="1"/>
      <c r="AK21" s="1"/>
      <c r="AL21" s="1"/>
      <c r="AM21" s="1"/>
      <c r="AN21" s="1"/>
      <c r="AO21" s="1"/>
      <c r="AP21" s="1"/>
    </row>
    <row r="22" spans="1:42" ht="30" customHeight="1" thickBot="1" x14ac:dyDescent="0.35">
      <c r="A22" s="1"/>
      <c r="B22" s="3" t="s">
        <v>60</v>
      </c>
      <c r="C22" s="3" t="s">
        <v>0</v>
      </c>
      <c r="D22" s="3" t="s">
        <v>42</v>
      </c>
      <c r="E22" s="3" t="s">
        <v>11</v>
      </c>
      <c r="F22" s="21" t="s">
        <v>71</v>
      </c>
      <c r="G22" s="1"/>
      <c r="H22" s="3" t="s">
        <v>60</v>
      </c>
      <c r="I22" s="3" t="s">
        <v>0</v>
      </c>
      <c r="J22" s="3" t="s">
        <v>42</v>
      </c>
      <c r="K22" s="3" t="s">
        <v>11</v>
      </c>
      <c r="L22" s="21" t="s">
        <v>71</v>
      </c>
      <c r="M22" s="1"/>
      <c r="N22" s="3" t="s">
        <v>60</v>
      </c>
      <c r="O22" s="3" t="s">
        <v>0</v>
      </c>
      <c r="P22" s="3" t="s">
        <v>42</v>
      </c>
      <c r="Q22" s="3" t="s">
        <v>11</v>
      </c>
      <c r="R22" s="21" t="s">
        <v>71</v>
      </c>
      <c r="S22" s="1"/>
      <c r="T22" s="1"/>
      <c r="U22" s="1"/>
      <c r="V22" s="1"/>
      <c r="W22" s="1"/>
      <c r="X22" s="1"/>
      <c r="Y22" s="1"/>
      <c r="Z22" s="1"/>
      <c r="AA22" s="1"/>
      <c r="AB22" s="1"/>
      <c r="AC22" s="1"/>
      <c r="AD22" s="1"/>
      <c r="AE22" s="1"/>
      <c r="AF22" s="1"/>
      <c r="AG22" s="1"/>
      <c r="AH22" s="1"/>
      <c r="AI22" s="1"/>
      <c r="AJ22" s="1"/>
      <c r="AK22" s="1"/>
      <c r="AL22" s="1"/>
      <c r="AM22" s="1"/>
      <c r="AN22" s="1"/>
      <c r="AO22" s="1"/>
      <c r="AP22" s="1"/>
    </row>
    <row r="23" spans="1:42" ht="15" customHeight="1" thickBot="1" x14ac:dyDescent="0.35">
      <c r="A23" s="1"/>
      <c r="B23" s="16">
        <v>1</v>
      </c>
      <c r="C23" s="143">
        <v>1</v>
      </c>
      <c r="D23" s="140">
        <v>150</v>
      </c>
      <c r="E23" s="146"/>
      <c r="F23" s="149">
        <f ca="1">IF(ISNUMBER(D23),D23/B35,)</f>
        <v>0.71770334928229662</v>
      </c>
      <c r="G23" s="1"/>
      <c r="H23" s="16">
        <v>1</v>
      </c>
      <c r="I23" s="143">
        <v>1</v>
      </c>
      <c r="J23" s="140">
        <v>100</v>
      </c>
      <c r="K23" s="146"/>
      <c r="L23" s="149">
        <f ca="1">IF(ISNUMBER(J23),J23/H35,)</f>
        <v>0.7142857142857143</v>
      </c>
      <c r="M23" s="1"/>
      <c r="N23" s="16">
        <v>1</v>
      </c>
      <c r="O23" s="143">
        <v>1</v>
      </c>
      <c r="P23" s="140">
        <v>200</v>
      </c>
      <c r="Q23" s="146"/>
      <c r="R23" s="149">
        <f ca="1">IF(ISNUMBER(P23),P23/N35,)</f>
        <v>0.71684587813620071</v>
      </c>
      <c r="S23" s="1"/>
      <c r="T23" s="1"/>
      <c r="U23" s="1"/>
      <c r="V23" s="1"/>
      <c r="W23" s="1"/>
      <c r="X23" s="1"/>
      <c r="Y23" s="1"/>
      <c r="Z23" s="1"/>
      <c r="AA23" s="1"/>
      <c r="AB23" s="1"/>
      <c r="AC23" s="1"/>
      <c r="AD23" s="1"/>
      <c r="AE23" s="1"/>
      <c r="AF23" s="1"/>
      <c r="AG23" s="1"/>
      <c r="AH23" s="1"/>
      <c r="AI23" s="1"/>
      <c r="AJ23" s="1"/>
      <c r="AK23" s="1"/>
      <c r="AL23" s="1"/>
      <c r="AM23" s="1"/>
      <c r="AN23" s="1"/>
      <c r="AO23" s="1"/>
      <c r="AP23" s="1"/>
    </row>
    <row r="24" spans="1:42" ht="15" customHeight="1" thickBot="1" x14ac:dyDescent="0.35">
      <c r="A24" s="1"/>
      <c r="B24" s="16">
        <v>2</v>
      </c>
      <c r="C24" s="144"/>
      <c r="D24" s="141"/>
      <c r="E24" s="147"/>
      <c r="F24" s="150">
        <f>IF(ISNUMBER(D24),D24/B35,)</f>
        <v>0</v>
      </c>
      <c r="G24" s="1"/>
      <c r="H24" s="16">
        <v>2</v>
      </c>
      <c r="I24" s="144"/>
      <c r="J24" s="141"/>
      <c r="K24" s="147"/>
      <c r="L24" s="151">
        <f>IF(ISNUMBER(J24),J24/H35,)</f>
        <v>0</v>
      </c>
      <c r="M24" s="1"/>
      <c r="N24" s="16">
        <v>2</v>
      </c>
      <c r="O24" s="144"/>
      <c r="P24" s="141"/>
      <c r="Q24" s="147"/>
      <c r="R24" s="151">
        <f>IF(ISNUMBER(P24),P24/N35,)</f>
        <v>0</v>
      </c>
      <c r="S24" s="1"/>
      <c r="T24" s="1"/>
      <c r="U24" s="1"/>
      <c r="V24" s="1"/>
      <c r="W24" s="1"/>
      <c r="X24" s="1"/>
      <c r="Y24" s="1"/>
      <c r="Z24" s="1"/>
      <c r="AA24" s="1"/>
      <c r="AB24" s="1"/>
      <c r="AC24" s="1"/>
      <c r="AD24" s="1"/>
      <c r="AE24" s="1"/>
      <c r="AF24" s="1"/>
      <c r="AG24" s="1"/>
      <c r="AH24" s="1"/>
      <c r="AI24" s="1"/>
      <c r="AJ24" s="1"/>
      <c r="AK24" s="1"/>
      <c r="AL24" s="1"/>
      <c r="AM24" s="1"/>
      <c r="AN24" s="1"/>
      <c r="AO24" s="1"/>
      <c r="AP24" s="1"/>
    </row>
    <row r="25" spans="1:42" ht="15" customHeight="1" thickBot="1" x14ac:dyDescent="0.35">
      <c r="A25" s="1"/>
      <c r="B25" s="16">
        <v>3</v>
      </c>
      <c r="C25" s="144"/>
      <c r="D25" s="141"/>
      <c r="E25" s="147"/>
      <c r="F25" s="150">
        <f>IF(ISNUMBER(D25),D25/B35,)</f>
        <v>0</v>
      </c>
      <c r="G25" s="1"/>
      <c r="H25" s="16">
        <v>3</v>
      </c>
      <c r="I25" s="144"/>
      <c r="J25" s="141"/>
      <c r="K25" s="147"/>
      <c r="L25" s="151">
        <f>IF(ISNUMBER(J25),J25/H35,)</f>
        <v>0</v>
      </c>
      <c r="M25" s="19"/>
      <c r="N25" s="16">
        <v>3</v>
      </c>
      <c r="O25" s="144"/>
      <c r="P25" s="141"/>
      <c r="Q25" s="147"/>
      <c r="R25" s="151">
        <f>IF(ISNUMBER(P25),P25/N35,)</f>
        <v>0</v>
      </c>
      <c r="S25" s="1"/>
      <c r="T25" s="1"/>
      <c r="U25" s="1"/>
      <c r="V25" s="1"/>
      <c r="W25" s="1"/>
      <c r="X25" s="1"/>
      <c r="Y25" s="1"/>
      <c r="Z25" s="1"/>
      <c r="AA25" s="1"/>
      <c r="AB25" s="1"/>
      <c r="AC25" s="1"/>
      <c r="AD25" s="1"/>
      <c r="AE25" s="1"/>
      <c r="AF25" s="1"/>
      <c r="AG25" s="1"/>
      <c r="AH25" s="1"/>
      <c r="AI25" s="1"/>
      <c r="AJ25" s="1"/>
      <c r="AK25" s="1"/>
      <c r="AL25" s="1"/>
      <c r="AM25" s="1"/>
      <c r="AN25" s="1"/>
      <c r="AO25" s="1"/>
      <c r="AP25" s="1"/>
    </row>
    <row r="26" spans="1:42" ht="15" customHeight="1" thickBot="1" x14ac:dyDescent="0.35">
      <c r="A26" s="1"/>
      <c r="B26" s="16">
        <v>4</v>
      </c>
      <c r="C26" s="144"/>
      <c r="D26" s="141"/>
      <c r="E26" s="147"/>
      <c r="F26" s="150">
        <f>IF(ISNUMBER(D26),D26/B35,)</f>
        <v>0</v>
      </c>
      <c r="G26" s="1"/>
      <c r="H26" s="16">
        <v>4</v>
      </c>
      <c r="I26" s="144"/>
      <c r="J26" s="141"/>
      <c r="K26" s="147"/>
      <c r="L26" s="151">
        <f>IF(ISNUMBER(J26),J26/H35,)</f>
        <v>0</v>
      </c>
      <c r="M26" s="12"/>
      <c r="N26" s="16">
        <v>4</v>
      </c>
      <c r="O26" s="144"/>
      <c r="P26" s="141"/>
      <c r="Q26" s="147"/>
      <c r="R26" s="151">
        <f>IF(ISNUMBER(P26),P26/N35,)</f>
        <v>0</v>
      </c>
      <c r="S26" s="1"/>
      <c r="T26" s="1"/>
      <c r="U26" s="1"/>
      <c r="V26" s="1"/>
      <c r="W26" s="1"/>
      <c r="X26" s="1"/>
      <c r="Y26" s="1"/>
      <c r="Z26" s="1"/>
      <c r="AA26" s="1"/>
      <c r="AB26" s="1"/>
      <c r="AC26" s="1"/>
      <c r="AD26" s="1"/>
      <c r="AE26" s="1"/>
      <c r="AF26" s="1"/>
      <c r="AG26" s="1"/>
      <c r="AH26" s="1"/>
      <c r="AI26" s="1"/>
      <c r="AJ26" s="1"/>
      <c r="AK26" s="1"/>
      <c r="AL26" s="1"/>
      <c r="AM26" s="1"/>
      <c r="AN26" s="1"/>
      <c r="AO26" s="1"/>
      <c r="AP26" s="1"/>
    </row>
    <row r="27" spans="1:42" ht="15" customHeight="1" thickBot="1" x14ac:dyDescent="0.35">
      <c r="A27" s="1"/>
      <c r="B27" s="16">
        <v>5</v>
      </c>
      <c r="C27" s="144"/>
      <c r="D27" s="141"/>
      <c r="E27" s="147"/>
      <c r="F27" s="150">
        <f>IF(ISNUMBER(D27),D27/B35,)</f>
        <v>0</v>
      </c>
      <c r="G27" s="1"/>
      <c r="H27" s="16">
        <v>5</v>
      </c>
      <c r="I27" s="144"/>
      <c r="J27" s="141"/>
      <c r="K27" s="147"/>
      <c r="L27" s="151">
        <f>IF(ISNUMBER(J27),J27/H35,)</f>
        <v>0</v>
      </c>
      <c r="M27" s="15"/>
      <c r="N27" s="16">
        <v>5</v>
      </c>
      <c r="O27" s="144"/>
      <c r="P27" s="141"/>
      <c r="Q27" s="147"/>
      <c r="R27" s="151">
        <f>IF(ISNUMBER(P27),P27/N35,)</f>
        <v>0</v>
      </c>
      <c r="S27" s="1"/>
      <c r="T27" s="1"/>
      <c r="U27" s="1"/>
      <c r="V27" s="1"/>
      <c r="W27" s="1"/>
      <c r="X27" s="1"/>
      <c r="Y27" s="1"/>
      <c r="Z27" s="1"/>
      <c r="AA27" s="1"/>
      <c r="AB27" s="1"/>
      <c r="AC27" s="1"/>
      <c r="AD27" s="1"/>
      <c r="AE27" s="1"/>
      <c r="AF27" s="1"/>
      <c r="AG27" s="1"/>
      <c r="AH27" s="1"/>
      <c r="AI27" s="1"/>
      <c r="AJ27" s="1"/>
      <c r="AK27" s="1"/>
      <c r="AL27" s="1"/>
      <c r="AM27" s="1"/>
      <c r="AN27" s="1"/>
      <c r="AO27" s="1"/>
      <c r="AP27" s="1"/>
    </row>
    <row r="28" spans="1:42" ht="15" customHeight="1" thickBot="1" x14ac:dyDescent="0.35">
      <c r="A28" s="1"/>
      <c r="B28" s="16">
        <v>6</v>
      </c>
      <c r="C28" s="144"/>
      <c r="D28" s="141"/>
      <c r="E28" s="147"/>
      <c r="F28" s="150">
        <f>IF(ISNUMBER(D28),D28/B35,)</f>
        <v>0</v>
      </c>
      <c r="G28" s="1"/>
      <c r="H28" s="16">
        <v>6</v>
      </c>
      <c r="I28" s="144"/>
      <c r="J28" s="141"/>
      <c r="K28" s="147"/>
      <c r="L28" s="151">
        <f>IF(ISNUMBER(J28),J28/H35,)</f>
        <v>0</v>
      </c>
      <c r="M28" s="15"/>
      <c r="N28" s="16">
        <v>6</v>
      </c>
      <c r="O28" s="144"/>
      <c r="P28" s="141"/>
      <c r="Q28" s="147"/>
      <c r="R28" s="151">
        <f>IF(ISNUMBER(P28),P28/N35,)</f>
        <v>0</v>
      </c>
      <c r="S28" s="1"/>
      <c r="T28" s="1"/>
      <c r="U28" s="1"/>
      <c r="V28" s="1"/>
      <c r="W28" s="1"/>
      <c r="X28" s="1"/>
      <c r="Y28" s="1"/>
      <c r="Z28" s="1"/>
      <c r="AA28" s="1"/>
      <c r="AB28" s="1"/>
      <c r="AC28" s="1"/>
      <c r="AD28" s="1"/>
      <c r="AE28" s="1"/>
      <c r="AF28" s="1"/>
      <c r="AG28" s="1"/>
      <c r="AH28" s="1"/>
      <c r="AI28" s="1"/>
      <c r="AJ28" s="1"/>
      <c r="AK28" s="1"/>
      <c r="AL28" s="1"/>
      <c r="AM28" s="1"/>
      <c r="AN28" s="1"/>
      <c r="AO28" s="1"/>
      <c r="AP28" s="1"/>
    </row>
    <row r="29" spans="1:42" ht="15" customHeight="1" thickBot="1" x14ac:dyDescent="0.35">
      <c r="A29" s="1"/>
      <c r="B29" s="16">
        <v>7</v>
      </c>
      <c r="C29" s="144"/>
      <c r="D29" s="141"/>
      <c r="E29" s="147"/>
      <c r="F29" s="150">
        <f>IF(ISNUMBER(D29),D29/B35,)</f>
        <v>0</v>
      </c>
      <c r="G29" s="1"/>
      <c r="H29" s="16">
        <v>7</v>
      </c>
      <c r="I29" s="144"/>
      <c r="J29" s="141"/>
      <c r="K29" s="147"/>
      <c r="L29" s="151">
        <f>IF(ISNUMBER(J29),J29/H35,)</f>
        <v>0</v>
      </c>
      <c r="M29" s="15"/>
      <c r="N29" s="16">
        <v>7</v>
      </c>
      <c r="O29" s="144"/>
      <c r="P29" s="141"/>
      <c r="Q29" s="147"/>
      <c r="R29" s="151">
        <f>IF(ISNUMBER(P29),P29/N35,)</f>
        <v>0</v>
      </c>
      <c r="S29" s="1"/>
      <c r="T29" s="1"/>
      <c r="U29" s="1"/>
      <c r="V29" s="1"/>
      <c r="W29" s="1"/>
      <c r="X29" s="1"/>
      <c r="Y29" s="1"/>
      <c r="Z29" s="1"/>
      <c r="AA29" s="1"/>
      <c r="AB29" s="1"/>
      <c r="AC29" s="1"/>
      <c r="AD29" s="1"/>
      <c r="AE29" s="1"/>
      <c r="AF29" s="1"/>
      <c r="AG29" s="1"/>
      <c r="AH29" s="1"/>
      <c r="AI29" s="1"/>
      <c r="AJ29" s="1"/>
      <c r="AK29" s="1"/>
      <c r="AL29" s="1"/>
      <c r="AM29" s="1"/>
      <c r="AN29" s="1"/>
      <c r="AO29" s="1"/>
      <c r="AP29" s="1"/>
    </row>
    <row r="30" spans="1:42" ht="15" customHeight="1" thickBot="1" x14ac:dyDescent="0.35">
      <c r="A30" s="1"/>
      <c r="B30" s="16">
        <v>8</v>
      </c>
      <c r="C30" s="144"/>
      <c r="D30" s="141"/>
      <c r="E30" s="147"/>
      <c r="F30" s="150">
        <f>IF(ISNUMBER(D30),D30/B35,)</f>
        <v>0</v>
      </c>
      <c r="G30" s="1"/>
      <c r="H30" s="16">
        <v>8</v>
      </c>
      <c r="I30" s="144"/>
      <c r="J30" s="141"/>
      <c r="K30" s="147"/>
      <c r="L30" s="151">
        <f>IF(ISNUMBER(J30),J30/H35,)</f>
        <v>0</v>
      </c>
      <c r="M30" s="15"/>
      <c r="N30" s="16">
        <v>8</v>
      </c>
      <c r="O30" s="144"/>
      <c r="P30" s="141"/>
      <c r="Q30" s="147"/>
      <c r="R30" s="151">
        <f>IF(ISNUMBER(P30),P30/N35,)</f>
        <v>0</v>
      </c>
      <c r="S30" s="1"/>
      <c r="T30" s="1"/>
      <c r="U30" s="1"/>
      <c r="V30" s="1"/>
      <c r="W30" s="1"/>
      <c r="X30" s="1"/>
      <c r="Y30" s="1"/>
      <c r="Z30" s="1"/>
      <c r="AA30" s="1"/>
      <c r="AB30" s="1"/>
      <c r="AC30" s="1"/>
      <c r="AD30" s="1"/>
      <c r="AE30" s="1"/>
      <c r="AF30" s="1"/>
      <c r="AG30" s="1"/>
      <c r="AH30" s="1"/>
      <c r="AI30" s="1"/>
      <c r="AJ30" s="1"/>
      <c r="AK30" s="1"/>
      <c r="AL30" s="1"/>
      <c r="AM30" s="1"/>
      <c r="AN30" s="1"/>
      <c r="AO30" s="1"/>
      <c r="AP30" s="1"/>
    </row>
    <row r="31" spans="1:42" ht="15" customHeight="1" thickBot="1" x14ac:dyDescent="0.35">
      <c r="A31" s="1"/>
      <c r="B31" s="16">
        <v>9</v>
      </c>
      <c r="C31" s="144"/>
      <c r="D31" s="141"/>
      <c r="E31" s="147"/>
      <c r="F31" s="150">
        <f>IF(ISNUMBER(D31),D31/B35,)</f>
        <v>0</v>
      </c>
      <c r="G31" s="1"/>
      <c r="H31" s="16">
        <v>9</v>
      </c>
      <c r="I31" s="144"/>
      <c r="J31" s="141"/>
      <c r="K31" s="147"/>
      <c r="L31" s="151">
        <f>IF(ISNUMBER(J31),J31/H35,)</f>
        <v>0</v>
      </c>
      <c r="M31" s="15"/>
      <c r="N31" s="16">
        <v>9</v>
      </c>
      <c r="O31" s="144"/>
      <c r="P31" s="141"/>
      <c r="Q31" s="147"/>
      <c r="R31" s="151">
        <f>IF(ISNUMBER(P31),P31/N35,)</f>
        <v>0</v>
      </c>
      <c r="S31" s="1"/>
      <c r="T31" s="1"/>
      <c r="U31" s="1"/>
      <c r="V31" s="1"/>
      <c r="W31" s="1"/>
      <c r="X31" s="1"/>
      <c r="Y31" s="1"/>
      <c r="Z31" s="1"/>
      <c r="AA31" s="1"/>
      <c r="AB31" s="1"/>
      <c r="AC31" s="1"/>
      <c r="AD31" s="1"/>
      <c r="AE31" s="1"/>
      <c r="AF31" s="1"/>
      <c r="AG31" s="1"/>
      <c r="AH31" s="1"/>
      <c r="AI31" s="1"/>
      <c r="AJ31" s="1"/>
      <c r="AK31" s="1"/>
      <c r="AL31" s="1"/>
      <c r="AM31" s="1"/>
      <c r="AN31" s="1"/>
      <c r="AO31" s="1"/>
      <c r="AP31" s="1"/>
    </row>
    <row r="32" spans="1:42" ht="15" customHeight="1" thickBot="1" x14ac:dyDescent="0.35">
      <c r="A32" s="1"/>
      <c r="B32" s="17">
        <v>10</v>
      </c>
      <c r="C32" s="145"/>
      <c r="D32" s="142"/>
      <c r="E32" s="148"/>
      <c r="F32" s="150">
        <f>IF(ISNUMBER(D32),D32/B35,)</f>
        <v>0</v>
      </c>
      <c r="G32" s="1"/>
      <c r="H32" s="17">
        <v>10</v>
      </c>
      <c r="I32" s="145"/>
      <c r="J32" s="142"/>
      <c r="K32" s="148"/>
      <c r="L32" s="151">
        <f>IF(ISNUMBER(J32),J32/H35,)</f>
        <v>0</v>
      </c>
      <c r="M32" s="15"/>
      <c r="N32" s="17">
        <v>10</v>
      </c>
      <c r="O32" s="145"/>
      <c r="P32" s="142"/>
      <c r="Q32" s="148"/>
      <c r="R32" s="151">
        <f>IF(ISNUMBER(P32),P32/N35,)</f>
        <v>0</v>
      </c>
      <c r="S32" s="1"/>
      <c r="T32" s="1"/>
      <c r="U32" s="1"/>
      <c r="V32" s="1"/>
      <c r="W32" s="1"/>
      <c r="X32" s="1"/>
      <c r="Y32" s="1"/>
      <c r="Z32" s="1"/>
      <c r="AA32" s="1"/>
      <c r="AB32" s="1"/>
      <c r="AC32" s="1"/>
      <c r="AD32" s="1"/>
      <c r="AE32" s="1"/>
      <c r="AF32" s="1"/>
      <c r="AG32" s="1"/>
      <c r="AH32" s="1"/>
      <c r="AI32" s="1"/>
      <c r="AJ32" s="1"/>
      <c r="AK32" s="1"/>
      <c r="AL32" s="1"/>
      <c r="AM32" s="1"/>
      <c r="AN32" s="1"/>
      <c r="AO32" s="1"/>
      <c r="AP32" s="1"/>
    </row>
    <row r="33" spans="1:42" ht="15" customHeight="1" x14ac:dyDescent="0.3">
      <c r="A33" s="1"/>
      <c r="B33" s="431" t="s">
        <v>4</v>
      </c>
      <c r="C33" s="451" t="s">
        <v>61</v>
      </c>
      <c r="D33" s="452"/>
      <c r="E33" s="433">
        <f ca="1">IFERROR(IF(COUNT(F23:F32)&gt;0,AVERAGEIF(F23:F32,"&gt;0"),0),)</f>
        <v>0.71770334928229662</v>
      </c>
      <c r="F33" s="434"/>
      <c r="G33" s="1"/>
      <c r="H33" s="431" t="s">
        <v>4</v>
      </c>
      <c r="I33" s="451" t="s">
        <v>61</v>
      </c>
      <c r="J33" s="452"/>
      <c r="K33" s="433">
        <f ca="1">IFERROR(IF(COUNT(L23:L32)&gt;0,AVERAGEIF(L23:L32,"&gt;0"),0),)</f>
        <v>0.7142857142857143</v>
      </c>
      <c r="L33" s="434"/>
      <c r="M33" s="15"/>
      <c r="N33" s="431" t="s">
        <v>4</v>
      </c>
      <c r="O33" s="439" t="s">
        <v>70</v>
      </c>
      <c r="P33" s="441">
        <f ca="1">IFERROR(IF(COUNT(R23:R32)&gt;0,AVERAGEIF(R23:R32,"&gt;0"),0),)</f>
        <v>0.71684587813620071</v>
      </c>
      <c r="Q33" s="443" t="s">
        <v>110</v>
      </c>
      <c r="R33" s="445" t="str">
        <f>IFERROR(Q37*R37,"")</f>
        <v/>
      </c>
      <c r="S33" s="1"/>
      <c r="T33" s="1"/>
      <c r="U33" s="1"/>
      <c r="V33" s="1"/>
      <c r="W33" s="1"/>
      <c r="X33" s="1"/>
      <c r="Y33" s="1"/>
      <c r="Z33" s="1"/>
      <c r="AA33" s="1"/>
      <c r="AB33" s="1"/>
      <c r="AC33" s="1"/>
      <c r="AD33" s="1"/>
      <c r="AE33" s="1"/>
      <c r="AF33" s="1"/>
      <c r="AG33" s="1"/>
      <c r="AH33" s="1"/>
      <c r="AI33" s="1"/>
      <c r="AJ33" s="1"/>
      <c r="AK33" s="1"/>
      <c r="AL33" s="1"/>
      <c r="AM33" s="1"/>
      <c r="AN33" s="1"/>
      <c r="AO33" s="1"/>
      <c r="AP33" s="1"/>
    </row>
    <row r="34" spans="1:42" ht="15" customHeight="1" thickBot="1" x14ac:dyDescent="0.35">
      <c r="A34" s="1"/>
      <c r="B34" s="432"/>
      <c r="C34" s="440"/>
      <c r="D34" s="453"/>
      <c r="E34" s="435"/>
      <c r="F34" s="436"/>
      <c r="G34" s="1"/>
      <c r="H34" s="432"/>
      <c r="I34" s="440"/>
      <c r="J34" s="453"/>
      <c r="K34" s="435"/>
      <c r="L34" s="436"/>
      <c r="M34" s="15"/>
      <c r="N34" s="432"/>
      <c r="O34" s="440"/>
      <c r="P34" s="442"/>
      <c r="Q34" s="444"/>
      <c r="R34" s="446"/>
      <c r="S34" s="1"/>
      <c r="T34" s="1"/>
      <c r="U34" s="1"/>
      <c r="V34" s="1"/>
      <c r="W34" s="1"/>
      <c r="X34" s="1"/>
      <c r="Y34" s="1"/>
      <c r="Z34" s="1"/>
      <c r="AA34" s="1"/>
      <c r="AB34" s="1"/>
      <c r="AC34" s="1"/>
      <c r="AD34" s="1"/>
      <c r="AE34" s="1"/>
      <c r="AF34" s="1"/>
      <c r="AG34" s="1"/>
      <c r="AH34" s="1"/>
      <c r="AI34" s="1"/>
      <c r="AJ34" s="1"/>
      <c r="AK34" s="1"/>
      <c r="AL34" s="1"/>
      <c r="AM34" s="1"/>
      <c r="AN34" s="1"/>
      <c r="AO34" s="1"/>
      <c r="AP34" s="1"/>
    </row>
    <row r="35" spans="1:42" ht="15" customHeight="1" x14ac:dyDescent="0.3">
      <c r="A35" s="9"/>
      <c r="B35" s="437">
        <f ca="1">IFERROR(ROUNDUP(B37/(0.0005*C37^2-0.0342*C37+1.034),0),)</f>
        <v>209</v>
      </c>
      <c r="C35" s="439" t="s">
        <v>189</v>
      </c>
      <c r="D35" s="449">
        <f>SUM(C23:C32)</f>
        <v>1</v>
      </c>
      <c r="E35" s="451" t="s">
        <v>44</v>
      </c>
      <c r="F35" s="447">
        <f>SUM(C23*D23,C24*D24,C25*D25,C26*D26,C27*D27,C28*D28,C29*D29,C30*D30,C31*D31,C32*D32)</f>
        <v>150</v>
      </c>
      <c r="G35" s="1"/>
      <c r="H35" s="437">
        <f ca="1">IFERROR(ROUNDUP(H37/(0.0005*I37^2-0.0342*I37+1.034),0),)</f>
        <v>140</v>
      </c>
      <c r="I35" s="439" t="s">
        <v>189</v>
      </c>
      <c r="J35" s="449">
        <f>SUM(I23:I32)</f>
        <v>1</v>
      </c>
      <c r="K35" s="451" t="s">
        <v>44</v>
      </c>
      <c r="L35" s="447">
        <f>SUM(I23*J23,I24*J24,I25*J25,I26*J26,I27*J27,I28*J28,I29*J29,I30*J30,I31*J31,I32*J32)</f>
        <v>100</v>
      </c>
      <c r="M35" s="15"/>
      <c r="N35" s="437">
        <f ca="1">IFERROR(ROUNDUP(N37/(0.0005*O37^2-0.0342*O37+1.034),0),)</f>
        <v>279</v>
      </c>
      <c r="O35" s="439" t="s">
        <v>189</v>
      </c>
      <c r="P35" s="449">
        <f>SUM(O23:O32)</f>
        <v>1</v>
      </c>
      <c r="Q35" s="451" t="s">
        <v>44</v>
      </c>
      <c r="R35" s="447">
        <f>SUM(O23*P23,O24*P24,O25*P25,O26*P26,O27*P27,O28*P28,O29*P29,O30*P30,O31*P31,O32*P32)</f>
        <v>200</v>
      </c>
      <c r="S35" s="1"/>
      <c r="T35" s="1"/>
      <c r="U35" s="1"/>
      <c r="V35" s="1"/>
      <c r="W35" s="1"/>
      <c r="X35" s="1"/>
      <c r="Y35" s="1"/>
      <c r="Z35" s="1"/>
      <c r="AA35" s="1"/>
      <c r="AB35" s="1"/>
      <c r="AC35" s="1"/>
      <c r="AD35" s="1"/>
      <c r="AE35" s="1"/>
      <c r="AF35" s="1"/>
      <c r="AG35" s="1"/>
      <c r="AH35" s="1"/>
      <c r="AI35" s="1"/>
      <c r="AJ35" s="1"/>
      <c r="AK35" s="1"/>
      <c r="AL35" s="1"/>
      <c r="AM35" s="1"/>
      <c r="AN35" s="1"/>
      <c r="AO35" s="1"/>
      <c r="AP35" s="1"/>
    </row>
    <row r="36" spans="1:42" ht="15" customHeight="1" thickBot="1" x14ac:dyDescent="0.35">
      <c r="A36" s="9"/>
      <c r="B36" s="438"/>
      <c r="C36" s="440"/>
      <c r="D36" s="450"/>
      <c r="E36" s="440"/>
      <c r="F36" s="448"/>
      <c r="G36" s="1"/>
      <c r="H36" s="438"/>
      <c r="I36" s="440"/>
      <c r="J36" s="450"/>
      <c r="K36" s="440"/>
      <c r="L36" s="448"/>
      <c r="M36" s="15"/>
      <c r="N36" s="438"/>
      <c r="O36" s="440"/>
      <c r="P36" s="450"/>
      <c r="Q36" s="440"/>
      <c r="R36" s="448"/>
      <c r="S36" s="1"/>
      <c r="T36" s="1"/>
      <c r="U36" s="1"/>
      <c r="V36" s="1"/>
      <c r="W36" s="1"/>
      <c r="X36" s="1"/>
      <c r="Y36" s="1"/>
      <c r="Z36" s="1"/>
      <c r="AA36" s="1"/>
      <c r="AB36" s="1"/>
      <c r="AC36" s="1"/>
      <c r="AD36" s="1"/>
      <c r="AE36" s="1"/>
      <c r="AF36" s="1"/>
      <c r="AG36" s="1"/>
      <c r="AH36" s="1"/>
      <c r="AI36" s="1"/>
      <c r="AJ36" s="1"/>
      <c r="AK36" s="1"/>
      <c r="AL36" s="1"/>
      <c r="AM36" s="1"/>
      <c r="AN36" s="1"/>
      <c r="AO36" s="1"/>
      <c r="AP36" s="1"/>
    </row>
    <row r="37" spans="1:42" ht="15" customHeight="1" x14ac:dyDescent="0.3">
      <c r="A37" s="1"/>
      <c r="B37" s="2">
        <f ca="1">IFERROR(OFFSET(D22,MATCH(MAX(D23:D32),D23:D32,0),0),"")</f>
        <v>150</v>
      </c>
      <c r="C37" s="22">
        <f ca="1">IFERROR(OFFSET(C22,MATCH(MAX(D23:D32),D23:D32,0),0)+(10-OFFSET(E22,MATCH(MAX(D23:D32),D23:D32,0),0)),"")</f>
        <v>11</v>
      </c>
      <c r="D37" s="1"/>
      <c r="E37" s="1"/>
      <c r="F37" s="1"/>
      <c r="G37" s="1"/>
      <c r="H37" s="2">
        <f ca="1">IFERROR(OFFSET(J22,MATCH(MAX(J23:J32),J23:J32,0),0),"")</f>
        <v>100</v>
      </c>
      <c r="I37" s="22">
        <f ca="1">IFERROR(OFFSET(I22,MATCH(MAX(J23:J32),J23:J32,0),0)+(10-OFFSET(K22,MATCH(MAX(J23:J32),J23:J32,0),0)),"")</f>
        <v>11</v>
      </c>
      <c r="J37" s="20"/>
      <c r="K37" s="20"/>
      <c r="L37" s="20"/>
      <c r="M37" s="11"/>
      <c r="N37" s="2">
        <f ca="1">IFERROR(OFFSET(P22,MATCH(MAX(P23:P32),P23:P32,0),0),"")</f>
        <v>200</v>
      </c>
      <c r="O37" s="22">
        <f ca="1">IFERROR(OFFSET(O22,MATCH(MAX(P23:P32),P23:P32,0),0)+(10-OFFSET(Q22,MATCH(MAX(P23:P32),P23:P32,0),0)),"")</f>
        <v>11</v>
      </c>
      <c r="P37" s="20"/>
      <c r="Q37" s="184" t="str">
        <f>IFERROR(AVERAGE(AVERAGE(E23:E32),AVERAGE(K23:K32),AVERAGE(Q23:Q32)),"")</f>
        <v/>
      </c>
      <c r="R37" s="185">
        <f>SUM(C23:C32,I23:I32,O23:O32)</f>
        <v>3</v>
      </c>
      <c r="S37" s="1"/>
      <c r="T37" s="1"/>
      <c r="U37" s="1"/>
      <c r="V37" s="1"/>
      <c r="W37" s="1"/>
      <c r="X37" s="1"/>
      <c r="Y37" s="1"/>
      <c r="Z37" s="1"/>
      <c r="AA37" s="1"/>
      <c r="AB37" s="1"/>
      <c r="AC37" s="1"/>
      <c r="AD37" s="1"/>
      <c r="AE37" s="1"/>
      <c r="AF37" s="1"/>
      <c r="AG37" s="1"/>
      <c r="AH37" s="1"/>
      <c r="AI37" s="1"/>
      <c r="AJ37" s="1"/>
      <c r="AK37" s="1"/>
      <c r="AL37" s="1"/>
      <c r="AM37" s="1"/>
      <c r="AN37" s="1"/>
      <c r="AO37" s="1"/>
      <c r="AP37" s="1"/>
    </row>
    <row r="38" spans="1:42" ht="15" customHeight="1" x14ac:dyDescent="0.3">
      <c r="A38" s="1"/>
      <c r="B38" s="1"/>
      <c r="C38" s="1"/>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row>
    <row r="39" spans="1:42" ht="15" customHeight="1" x14ac:dyDescent="0.3">
      <c r="A39" s="1"/>
      <c r="B39" s="397" t="s">
        <v>48</v>
      </c>
      <c r="C39" s="397"/>
      <c r="D39" s="397"/>
      <c r="E39" s="397"/>
      <c r="F39" s="397"/>
      <c r="G39" s="397"/>
      <c r="H39" s="397"/>
      <c r="I39" s="397"/>
      <c r="J39" s="397"/>
      <c r="K39" s="397"/>
      <c r="L39" s="397"/>
      <c r="M39" s="397"/>
      <c r="N39" s="397"/>
      <c r="O39" s="397"/>
      <c r="P39" s="397"/>
      <c r="Q39" s="397"/>
      <c r="R39" s="397"/>
      <c r="S39" s="1"/>
      <c r="T39" s="1"/>
      <c r="U39" s="1"/>
      <c r="V39" s="1"/>
      <c r="W39" s="1"/>
      <c r="X39" s="1"/>
      <c r="Y39" s="1"/>
      <c r="Z39" s="1"/>
      <c r="AA39" s="1"/>
      <c r="AB39" s="1"/>
      <c r="AC39" s="1"/>
      <c r="AD39" s="1"/>
      <c r="AE39" s="1"/>
      <c r="AF39" s="1"/>
      <c r="AG39" s="1"/>
      <c r="AH39" s="1"/>
      <c r="AI39" s="1"/>
      <c r="AJ39" s="1"/>
      <c r="AK39" s="1"/>
      <c r="AL39" s="1"/>
      <c r="AM39" s="1"/>
      <c r="AN39" s="1"/>
      <c r="AO39" s="1"/>
      <c r="AP39" s="1"/>
    </row>
    <row r="40" spans="1:42" ht="15" customHeight="1" x14ac:dyDescent="0.3">
      <c r="A40" s="1"/>
      <c r="B40" s="397"/>
      <c r="C40" s="397"/>
      <c r="D40" s="397"/>
      <c r="E40" s="397"/>
      <c r="F40" s="397"/>
      <c r="G40" s="397"/>
      <c r="H40" s="397"/>
      <c r="I40" s="397"/>
      <c r="J40" s="397"/>
      <c r="K40" s="397"/>
      <c r="L40" s="397"/>
      <c r="M40" s="397"/>
      <c r="N40" s="397"/>
      <c r="O40" s="397"/>
      <c r="P40" s="397"/>
      <c r="Q40" s="397"/>
      <c r="R40" s="397"/>
      <c r="S40" s="1"/>
      <c r="T40" s="1"/>
      <c r="U40" s="1"/>
      <c r="V40" s="1"/>
      <c r="W40" s="1"/>
      <c r="X40" s="1"/>
      <c r="Y40" s="1"/>
      <c r="Z40" s="1"/>
      <c r="AA40" s="1"/>
      <c r="AB40" s="1"/>
      <c r="AC40" s="1"/>
      <c r="AD40" s="1"/>
      <c r="AE40" s="1"/>
      <c r="AF40" s="1"/>
      <c r="AG40" s="1"/>
      <c r="AH40" s="1"/>
      <c r="AI40" s="1"/>
      <c r="AJ40" s="1"/>
      <c r="AK40" s="1"/>
      <c r="AL40" s="1"/>
      <c r="AM40" s="1"/>
      <c r="AN40" s="1"/>
      <c r="AO40" s="1"/>
      <c r="AP40" s="1"/>
    </row>
    <row r="41" spans="1:42" ht="15" customHeight="1" x14ac:dyDescent="0.3">
      <c r="A41" s="1"/>
      <c r="B41" s="397"/>
      <c r="C41" s="397"/>
      <c r="D41" s="397"/>
      <c r="E41" s="397"/>
      <c r="F41" s="397"/>
      <c r="G41" s="397"/>
      <c r="H41" s="397"/>
      <c r="I41" s="397"/>
      <c r="J41" s="397"/>
      <c r="K41" s="397"/>
      <c r="L41" s="397"/>
      <c r="M41" s="397"/>
      <c r="N41" s="397"/>
      <c r="O41" s="397"/>
      <c r="P41" s="397"/>
      <c r="Q41" s="397"/>
      <c r="R41" s="397"/>
      <c r="S41" s="1"/>
      <c r="T41" s="1"/>
      <c r="U41" s="1"/>
      <c r="V41" s="1"/>
      <c r="W41" s="1"/>
      <c r="X41" s="1"/>
      <c r="Y41" s="1"/>
      <c r="Z41" s="1"/>
      <c r="AA41" s="1"/>
      <c r="AB41" s="1"/>
      <c r="AC41" s="1"/>
      <c r="AD41" s="1"/>
      <c r="AE41" s="1"/>
      <c r="AF41" s="1"/>
      <c r="AG41" s="1"/>
      <c r="AH41" s="1"/>
      <c r="AI41" s="1"/>
      <c r="AJ41" s="1"/>
      <c r="AK41" s="1"/>
      <c r="AL41" s="1"/>
      <c r="AM41" s="1"/>
      <c r="AN41" s="1"/>
      <c r="AO41" s="1"/>
      <c r="AP41" s="1"/>
    </row>
    <row r="42" spans="1:42" ht="15" customHeight="1" thickBot="1" x14ac:dyDescent="0.35">
      <c r="A42" s="1"/>
      <c r="B42" s="20"/>
      <c r="C42" s="20"/>
      <c r="D42" s="20"/>
      <c r="E42" s="20"/>
      <c r="F42" s="20"/>
      <c r="G42" s="20"/>
      <c r="H42" s="20"/>
      <c r="I42" s="20"/>
      <c r="J42" s="20"/>
      <c r="K42" s="20"/>
      <c r="L42" s="20"/>
      <c r="M42" s="20"/>
      <c r="N42" s="20"/>
      <c r="O42" s="20"/>
      <c r="P42" s="20"/>
      <c r="Q42" s="20"/>
      <c r="R42" s="20"/>
      <c r="S42" s="1"/>
      <c r="T42" s="1"/>
      <c r="U42" s="1"/>
      <c r="V42" s="1"/>
      <c r="W42" s="1"/>
      <c r="X42" s="1"/>
      <c r="Y42" s="1"/>
      <c r="Z42" s="1"/>
      <c r="AA42" s="1"/>
      <c r="AB42" s="1"/>
      <c r="AC42" s="1"/>
      <c r="AD42" s="1"/>
      <c r="AE42" s="1"/>
      <c r="AF42" s="1"/>
      <c r="AG42" s="1"/>
      <c r="AH42" s="1"/>
      <c r="AI42" s="1"/>
      <c r="AJ42" s="1"/>
      <c r="AK42" s="1"/>
      <c r="AL42" s="1"/>
      <c r="AM42" s="1"/>
      <c r="AN42" s="1"/>
      <c r="AO42" s="1"/>
      <c r="AP42" s="1"/>
    </row>
    <row r="43" spans="1:42" ht="15" customHeight="1" x14ac:dyDescent="0.3">
      <c r="A43" s="1"/>
      <c r="B43" s="331">
        <v>1</v>
      </c>
      <c r="C43" s="331">
        <f>'Training Plan'!F16</f>
        <v>0</v>
      </c>
      <c r="D43" s="332"/>
      <c r="E43" s="332"/>
      <c r="F43" s="333"/>
      <c r="G43" s="20"/>
      <c r="H43" s="331">
        <v>2</v>
      </c>
      <c r="I43" s="331">
        <f>'Training Plan'!F24</f>
        <v>0</v>
      </c>
      <c r="J43" s="332"/>
      <c r="K43" s="332"/>
      <c r="L43" s="333"/>
      <c r="M43" s="20"/>
      <c r="N43" s="331">
        <v>3</v>
      </c>
      <c r="O43" s="331">
        <f>'Training Plan'!F32</f>
        <v>0</v>
      </c>
      <c r="P43" s="332"/>
      <c r="Q43" s="332"/>
      <c r="R43" s="333"/>
      <c r="S43" s="1"/>
      <c r="T43" s="1"/>
      <c r="U43" s="1"/>
      <c r="V43" s="1"/>
      <c r="W43" s="1"/>
      <c r="X43" s="1"/>
      <c r="Y43" s="1"/>
      <c r="Z43" s="1"/>
      <c r="AA43" s="1"/>
      <c r="AB43" s="1"/>
      <c r="AC43" s="1"/>
      <c r="AD43" s="1"/>
      <c r="AE43" s="1"/>
      <c r="AF43" s="1"/>
      <c r="AG43" s="1"/>
      <c r="AH43" s="1"/>
      <c r="AI43" s="1"/>
      <c r="AJ43" s="1"/>
      <c r="AK43" s="1"/>
      <c r="AL43" s="1"/>
      <c r="AM43" s="1"/>
      <c r="AN43" s="1"/>
      <c r="AO43" s="1"/>
      <c r="AP43" s="1"/>
    </row>
    <row r="44" spans="1:42" ht="15" customHeight="1" thickBot="1" x14ac:dyDescent="0.35">
      <c r="A44" s="1"/>
      <c r="B44" s="334"/>
      <c r="C44" s="334"/>
      <c r="D44" s="335"/>
      <c r="E44" s="335"/>
      <c r="F44" s="336"/>
      <c r="G44" s="20"/>
      <c r="H44" s="334"/>
      <c r="I44" s="334"/>
      <c r="J44" s="335"/>
      <c r="K44" s="335"/>
      <c r="L44" s="336"/>
      <c r="M44" s="20"/>
      <c r="N44" s="334"/>
      <c r="O44" s="334"/>
      <c r="P44" s="335"/>
      <c r="Q44" s="335"/>
      <c r="R44" s="336"/>
      <c r="S44" s="1"/>
      <c r="T44" s="1"/>
      <c r="U44" s="1"/>
      <c r="V44" s="1"/>
      <c r="W44" s="1"/>
      <c r="X44" s="1"/>
      <c r="Y44" s="1"/>
      <c r="Z44" s="1"/>
      <c r="AA44" s="1"/>
      <c r="AB44" s="1"/>
      <c r="AC44" s="1"/>
      <c r="AD44" s="1"/>
      <c r="AE44" s="1"/>
      <c r="AF44" s="1"/>
      <c r="AG44" s="1"/>
      <c r="AH44" s="1"/>
      <c r="AI44" s="1"/>
      <c r="AJ44" s="1"/>
      <c r="AK44" s="1"/>
      <c r="AL44" s="1"/>
      <c r="AM44" s="1"/>
      <c r="AN44" s="1"/>
      <c r="AO44" s="1"/>
      <c r="AP44" s="1"/>
    </row>
    <row r="45" spans="1:42" ht="15" customHeight="1" x14ac:dyDescent="0.3">
      <c r="A45" s="1"/>
      <c r="B45" s="415" t="s">
        <v>85</v>
      </c>
      <c r="C45" s="416"/>
      <c r="D45" s="421">
        <f>'Training Plan'!F17</f>
        <v>0</v>
      </c>
      <c r="E45" s="422"/>
      <c r="F45" s="423"/>
      <c r="G45" s="20"/>
      <c r="H45" s="415" t="s">
        <v>85</v>
      </c>
      <c r="I45" s="416"/>
      <c r="J45" s="421">
        <f>'Training Plan'!F25</f>
        <v>0</v>
      </c>
      <c r="K45" s="422"/>
      <c r="L45" s="423"/>
      <c r="M45" s="20"/>
      <c r="N45" s="415" t="s">
        <v>85</v>
      </c>
      <c r="O45" s="416"/>
      <c r="P45" s="421">
        <f>'Training Plan'!F33</f>
        <v>0</v>
      </c>
      <c r="Q45" s="422"/>
      <c r="R45" s="423"/>
      <c r="S45" s="1"/>
      <c r="T45" s="1"/>
      <c r="U45" s="1"/>
      <c r="V45" s="1"/>
      <c r="W45" s="1"/>
      <c r="X45" s="1"/>
      <c r="Y45" s="1"/>
      <c r="Z45" s="1"/>
      <c r="AA45" s="1"/>
      <c r="AB45" s="1"/>
      <c r="AC45" s="1"/>
      <c r="AD45" s="1"/>
      <c r="AE45" s="1"/>
      <c r="AF45" s="1"/>
      <c r="AG45" s="1"/>
      <c r="AH45" s="1"/>
      <c r="AI45" s="1"/>
      <c r="AJ45" s="1"/>
      <c r="AK45" s="1"/>
      <c r="AL45" s="1"/>
      <c r="AM45" s="1"/>
      <c r="AN45" s="1"/>
      <c r="AO45" s="1"/>
      <c r="AP45" s="1"/>
    </row>
    <row r="46" spans="1:42" ht="15" customHeight="1" x14ac:dyDescent="0.3">
      <c r="A46" s="1"/>
      <c r="B46" s="417"/>
      <c r="C46" s="418"/>
      <c r="D46" s="424"/>
      <c r="E46" s="425"/>
      <c r="F46" s="426"/>
      <c r="G46" s="20"/>
      <c r="H46" s="417"/>
      <c r="I46" s="418"/>
      <c r="J46" s="424"/>
      <c r="K46" s="425"/>
      <c r="L46" s="426"/>
      <c r="M46" s="20"/>
      <c r="N46" s="417"/>
      <c r="O46" s="418"/>
      <c r="P46" s="424"/>
      <c r="Q46" s="425"/>
      <c r="R46" s="426"/>
      <c r="S46" s="1"/>
      <c r="T46" s="1"/>
      <c r="U46" s="1"/>
      <c r="V46" s="1"/>
      <c r="W46" s="1"/>
      <c r="X46" s="1"/>
      <c r="Y46" s="1"/>
      <c r="Z46" s="1"/>
      <c r="AA46" s="1"/>
      <c r="AB46" s="1"/>
      <c r="AC46" s="1"/>
      <c r="AD46" s="1"/>
      <c r="AE46" s="1"/>
      <c r="AF46" s="1"/>
      <c r="AG46" s="1"/>
      <c r="AH46" s="1"/>
      <c r="AI46" s="1"/>
      <c r="AJ46" s="1"/>
      <c r="AK46" s="1"/>
      <c r="AL46" s="1"/>
      <c r="AM46" s="1"/>
      <c r="AN46" s="1"/>
      <c r="AO46" s="1"/>
      <c r="AP46" s="1"/>
    </row>
    <row r="47" spans="1:42" ht="15" customHeight="1" x14ac:dyDescent="0.3">
      <c r="A47" s="1"/>
      <c r="B47" s="417"/>
      <c r="C47" s="418"/>
      <c r="D47" s="424"/>
      <c r="E47" s="425"/>
      <c r="F47" s="426"/>
      <c r="G47" s="20"/>
      <c r="H47" s="417"/>
      <c r="I47" s="418"/>
      <c r="J47" s="424"/>
      <c r="K47" s="425"/>
      <c r="L47" s="426"/>
      <c r="M47" s="20"/>
      <c r="N47" s="417"/>
      <c r="O47" s="418"/>
      <c r="P47" s="424"/>
      <c r="Q47" s="425"/>
      <c r="R47" s="426"/>
      <c r="S47" s="1"/>
      <c r="T47" s="1"/>
      <c r="U47" s="1"/>
      <c r="V47" s="1"/>
      <c r="W47" s="1"/>
      <c r="X47" s="1"/>
      <c r="Y47" s="1"/>
      <c r="Z47" s="1"/>
      <c r="AA47" s="1"/>
      <c r="AB47" s="1"/>
      <c r="AC47" s="1"/>
      <c r="AD47" s="1"/>
      <c r="AE47" s="1"/>
      <c r="AF47" s="1"/>
      <c r="AG47" s="1"/>
      <c r="AH47" s="1"/>
      <c r="AI47" s="1"/>
      <c r="AJ47" s="1"/>
      <c r="AK47" s="1"/>
      <c r="AL47" s="1"/>
      <c r="AM47" s="1"/>
      <c r="AN47" s="1"/>
      <c r="AO47" s="1"/>
      <c r="AP47" s="1"/>
    </row>
    <row r="48" spans="1:42" ht="15" customHeight="1" x14ac:dyDescent="0.3">
      <c r="A48" s="1"/>
      <c r="B48" s="417"/>
      <c r="C48" s="418"/>
      <c r="D48" s="424"/>
      <c r="E48" s="425"/>
      <c r="F48" s="426"/>
      <c r="G48" s="20"/>
      <c r="H48" s="417"/>
      <c r="I48" s="418"/>
      <c r="J48" s="424"/>
      <c r="K48" s="425"/>
      <c r="L48" s="426"/>
      <c r="M48" s="20"/>
      <c r="N48" s="417"/>
      <c r="O48" s="418"/>
      <c r="P48" s="424"/>
      <c r="Q48" s="425"/>
      <c r="R48" s="426"/>
      <c r="S48" s="1"/>
      <c r="T48" s="1"/>
      <c r="U48" s="1"/>
      <c r="V48" s="1"/>
      <c r="W48" s="1"/>
      <c r="X48" s="1"/>
      <c r="Y48" s="1"/>
      <c r="Z48" s="1"/>
      <c r="AA48" s="1"/>
      <c r="AB48" s="1"/>
      <c r="AC48" s="1"/>
      <c r="AD48" s="1"/>
      <c r="AE48" s="1"/>
      <c r="AF48" s="1"/>
      <c r="AG48" s="1"/>
      <c r="AH48" s="1"/>
      <c r="AI48" s="1"/>
      <c r="AJ48" s="1"/>
      <c r="AK48" s="1"/>
      <c r="AL48" s="1"/>
      <c r="AM48" s="1"/>
      <c r="AN48" s="1"/>
      <c r="AO48" s="1"/>
      <c r="AP48" s="1"/>
    </row>
    <row r="49" spans="1:42" ht="15" customHeight="1" thickBot="1" x14ac:dyDescent="0.35">
      <c r="A49" s="1"/>
      <c r="B49" s="419"/>
      <c r="C49" s="420"/>
      <c r="D49" s="424"/>
      <c r="E49" s="425"/>
      <c r="F49" s="426"/>
      <c r="G49" s="20"/>
      <c r="H49" s="419"/>
      <c r="I49" s="420"/>
      <c r="J49" s="424"/>
      <c r="K49" s="425"/>
      <c r="L49" s="426"/>
      <c r="M49" s="20"/>
      <c r="N49" s="419"/>
      <c r="O49" s="420"/>
      <c r="P49" s="424"/>
      <c r="Q49" s="425"/>
      <c r="R49" s="426"/>
      <c r="S49" s="1"/>
      <c r="T49" s="1"/>
      <c r="U49" s="1"/>
      <c r="V49" s="1"/>
      <c r="W49" s="1"/>
      <c r="X49" s="1"/>
      <c r="Y49" s="1"/>
      <c r="Z49" s="1"/>
      <c r="AA49" s="1"/>
      <c r="AB49" s="1"/>
      <c r="AC49" s="1"/>
      <c r="AD49" s="1"/>
      <c r="AE49" s="1"/>
      <c r="AF49" s="1"/>
      <c r="AG49" s="1"/>
      <c r="AH49" s="1"/>
      <c r="AI49" s="1"/>
      <c r="AJ49" s="1"/>
      <c r="AK49" s="1"/>
      <c r="AL49" s="1"/>
      <c r="AM49" s="1"/>
      <c r="AN49" s="1"/>
      <c r="AO49" s="1"/>
      <c r="AP49" s="1"/>
    </row>
    <row r="50" spans="1:42" ht="15" customHeight="1" x14ac:dyDescent="0.3">
      <c r="A50" s="1"/>
      <c r="B50" s="427" t="s">
        <v>86</v>
      </c>
      <c r="C50" s="428"/>
      <c r="D50" s="409">
        <f>'Training Plan'!G22</f>
        <v>0</v>
      </c>
      <c r="E50" s="410"/>
      <c r="F50" s="411"/>
      <c r="G50" s="20"/>
      <c r="H50" s="427" t="s">
        <v>86</v>
      </c>
      <c r="I50" s="428"/>
      <c r="J50" s="409">
        <f>'Training Plan'!G30</f>
        <v>0</v>
      </c>
      <c r="K50" s="410"/>
      <c r="L50" s="411"/>
      <c r="M50" s="20"/>
      <c r="N50" s="427" t="s">
        <v>86</v>
      </c>
      <c r="O50" s="428"/>
      <c r="P50" s="409">
        <f>'Training Plan'!G38</f>
        <v>0</v>
      </c>
      <c r="Q50" s="410"/>
      <c r="R50" s="411"/>
      <c r="S50" s="1"/>
      <c r="T50" s="1"/>
      <c r="U50" s="1"/>
      <c r="V50" s="1"/>
      <c r="W50" s="1"/>
      <c r="X50" s="1"/>
      <c r="Y50" s="1"/>
      <c r="Z50" s="1"/>
      <c r="AA50" s="1"/>
      <c r="AB50" s="1"/>
      <c r="AC50" s="1"/>
      <c r="AD50" s="1"/>
      <c r="AE50" s="1"/>
      <c r="AF50" s="1"/>
      <c r="AG50" s="1"/>
      <c r="AH50" s="1"/>
      <c r="AI50" s="1"/>
      <c r="AJ50" s="1"/>
      <c r="AK50" s="1"/>
      <c r="AL50" s="1"/>
      <c r="AM50" s="1"/>
      <c r="AN50" s="1"/>
      <c r="AO50" s="1"/>
      <c r="AP50" s="1"/>
    </row>
    <row r="51" spans="1:42" ht="15" customHeight="1" thickBot="1" x14ac:dyDescent="0.35">
      <c r="A51" s="1"/>
      <c r="B51" s="429"/>
      <c r="C51" s="430"/>
      <c r="D51" s="412"/>
      <c r="E51" s="413"/>
      <c r="F51" s="414"/>
      <c r="G51" s="20"/>
      <c r="H51" s="429"/>
      <c r="I51" s="430"/>
      <c r="J51" s="412"/>
      <c r="K51" s="413"/>
      <c r="L51" s="414"/>
      <c r="M51" s="20"/>
      <c r="N51" s="429"/>
      <c r="O51" s="430"/>
      <c r="P51" s="412"/>
      <c r="Q51" s="413"/>
      <c r="R51" s="414"/>
      <c r="S51" s="1"/>
      <c r="T51" s="1"/>
      <c r="U51" s="1"/>
      <c r="V51" s="1"/>
      <c r="W51" s="1"/>
      <c r="X51" s="1"/>
      <c r="Y51" s="1"/>
      <c r="Z51" s="1"/>
      <c r="AA51" s="1"/>
      <c r="AB51" s="1"/>
      <c r="AC51" s="1"/>
      <c r="AD51" s="1"/>
      <c r="AE51" s="1"/>
      <c r="AF51" s="1"/>
      <c r="AG51" s="1"/>
      <c r="AH51" s="1"/>
      <c r="AI51" s="1"/>
      <c r="AJ51" s="1"/>
      <c r="AK51" s="1"/>
      <c r="AL51" s="1"/>
      <c r="AM51" s="1"/>
      <c r="AN51" s="1"/>
      <c r="AO51" s="1"/>
      <c r="AP51" s="1"/>
    </row>
    <row r="52" spans="1:42" ht="30" customHeight="1" thickBot="1" x14ac:dyDescent="0.35">
      <c r="A52" s="1"/>
      <c r="B52" s="3" t="s">
        <v>60</v>
      </c>
      <c r="C52" s="3" t="s">
        <v>0</v>
      </c>
      <c r="D52" s="3" t="s">
        <v>42</v>
      </c>
      <c r="E52" s="3" t="s">
        <v>11</v>
      </c>
      <c r="F52" s="21" t="s">
        <v>71</v>
      </c>
      <c r="G52" s="20"/>
      <c r="H52" s="3" t="s">
        <v>60</v>
      </c>
      <c r="I52" s="3" t="s">
        <v>0</v>
      </c>
      <c r="J52" s="3" t="s">
        <v>42</v>
      </c>
      <c r="K52" s="3" t="s">
        <v>11</v>
      </c>
      <c r="L52" s="21" t="s">
        <v>71</v>
      </c>
      <c r="M52" s="20"/>
      <c r="N52" s="3" t="s">
        <v>60</v>
      </c>
      <c r="O52" s="3" t="s">
        <v>0</v>
      </c>
      <c r="P52" s="3" t="s">
        <v>42</v>
      </c>
      <c r="Q52" s="3" t="s">
        <v>11</v>
      </c>
      <c r="R52" s="21" t="s">
        <v>71</v>
      </c>
      <c r="S52" s="1"/>
      <c r="T52" s="1"/>
      <c r="U52" s="1"/>
      <c r="V52" s="1"/>
      <c r="W52" s="1"/>
      <c r="X52" s="1"/>
      <c r="Y52" s="1"/>
      <c r="Z52" s="1"/>
      <c r="AA52" s="1"/>
      <c r="AB52" s="1"/>
      <c r="AC52" s="1"/>
      <c r="AD52" s="1"/>
      <c r="AE52" s="1"/>
      <c r="AF52" s="1"/>
      <c r="AG52" s="1"/>
      <c r="AH52" s="1"/>
      <c r="AI52" s="1"/>
      <c r="AJ52" s="1"/>
      <c r="AK52" s="1"/>
      <c r="AL52" s="1"/>
      <c r="AM52" s="1"/>
      <c r="AN52" s="1"/>
      <c r="AO52" s="1"/>
      <c r="AP52" s="1"/>
    </row>
    <row r="53" spans="1:42" ht="15" customHeight="1" thickBot="1" x14ac:dyDescent="0.35">
      <c r="A53" s="1"/>
      <c r="B53" s="16">
        <v>1</v>
      </c>
      <c r="C53" s="143"/>
      <c r="D53" s="140"/>
      <c r="E53" s="146"/>
      <c r="F53" s="149">
        <f>IF(ISNUMBER(D53),D53/B65,)</f>
        <v>0</v>
      </c>
      <c r="G53" s="20"/>
      <c r="H53" s="16">
        <v>1</v>
      </c>
      <c r="I53" s="143"/>
      <c r="J53" s="140"/>
      <c r="K53" s="146"/>
      <c r="L53" s="149">
        <f>IF(ISNUMBER(J53),J53/H65,)</f>
        <v>0</v>
      </c>
      <c r="M53" s="20"/>
      <c r="N53" s="16">
        <v>1</v>
      </c>
      <c r="O53" s="143"/>
      <c r="P53" s="140"/>
      <c r="Q53" s="146"/>
      <c r="R53" s="149">
        <f>IF(ISNUMBER(P53),P53/N65,)</f>
        <v>0</v>
      </c>
      <c r="S53" s="1"/>
      <c r="T53" s="1"/>
      <c r="U53" s="1"/>
      <c r="V53" s="1"/>
      <c r="W53" s="1"/>
      <c r="X53" s="1"/>
      <c r="Y53" s="1"/>
      <c r="Z53" s="1"/>
      <c r="AA53" s="1"/>
      <c r="AB53" s="1"/>
      <c r="AC53" s="1"/>
      <c r="AD53" s="1"/>
      <c r="AE53" s="1"/>
      <c r="AF53" s="1"/>
      <c r="AG53" s="1"/>
      <c r="AH53" s="1"/>
      <c r="AI53" s="1"/>
      <c r="AJ53" s="1"/>
      <c r="AK53" s="1"/>
      <c r="AL53" s="1"/>
      <c r="AM53" s="1"/>
      <c r="AN53" s="1"/>
      <c r="AO53" s="1"/>
      <c r="AP53" s="1"/>
    </row>
    <row r="54" spans="1:42" ht="15" customHeight="1" thickBot="1" x14ac:dyDescent="0.35">
      <c r="A54" s="1"/>
      <c r="B54" s="16">
        <v>2</v>
      </c>
      <c r="C54" s="144"/>
      <c r="D54" s="141"/>
      <c r="E54" s="147"/>
      <c r="F54" s="151">
        <f>IF(ISNUMBER(D54),D54/B65,)</f>
        <v>0</v>
      </c>
      <c r="G54" s="20"/>
      <c r="H54" s="16">
        <v>2</v>
      </c>
      <c r="I54" s="144"/>
      <c r="J54" s="141"/>
      <c r="K54" s="147"/>
      <c r="L54" s="151">
        <f>IF(ISNUMBER(J54),J54/H65,)</f>
        <v>0</v>
      </c>
      <c r="M54" s="20"/>
      <c r="N54" s="16">
        <v>2</v>
      </c>
      <c r="O54" s="144"/>
      <c r="P54" s="141"/>
      <c r="Q54" s="147"/>
      <c r="R54" s="151">
        <f>IF(ISNUMBER(P54),P54/N65,)</f>
        <v>0</v>
      </c>
      <c r="S54" s="1"/>
      <c r="T54" s="1"/>
      <c r="U54" s="1"/>
      <c r="V54" s="1"/>
      <c r="W54" s="1"/>
      <c r="X54" s="1"/>
      <c r="Y54" s="1"/>
      <c r="Z54" s="1"/>
      <c r="AA54" s="1"/>
      <c r="AB54" s="1"/>
      <c r="AC54" s="1"/>
      <c r="AD54" s="1"/>
      <c r="AE54" s="1"/>
      <c r="AF54" s="1"/>
      <c r="AG54" s="1"/>
      <c r="AH54" s="1"/>
      <c r="AI54" s="1"/>
      <c r="AJ54" s="1"/>
      <c r="AK54" s="1"/>
      <c r="AL54" s="1"/>
      <c r="AM54" s="1"/>
      <c r="AN54" s="1"/>
      <c r="AO54" s="1"/>
      <c r="AP54" s="1"/>
    </row>
    <row r="55" spans="1:42" ht="15" customHeight="1" thickBot="1" x14ac:dyDescent="0.35">
      <c r="A55" s="1"/>
      <c r="B55" s="16">
        <v>3</v>
      </c>
      <c r="C55" s="144"/>
      <c r="D55" s="141"/>
      <c r="E55" s="147"/>
      <c r="F55" s="151">
        <f>IF(ISNUMBER(D55),D55/B65,)</f>
        <v>0</v>
      </c>
      <c r="G55" s="20"/>
      <c r="H55" s="16">
        <v>3</v>
      </c>
      <c r="I55" s="144"/>
      <c r="J55" s="141"/>
      <c r="K55" s="147"/>
      <c r="L55" s="151">
        <f>IF(ISNUMBER(J55),J55/H65,)</f>
        <v>0</v>
      </c>
      <c r="M55" s="19"/>
      <c r="N55" s="16">
        <v>3</v>
      </c>
      <c r="O55" s="144"/>
      <c r="P55" s="141"/>
      <c r="Q55" s="147"/>
      <c r="R55" s="151">
        <f>IF(ISNUMBER(P55),P55/N65,)</f>
        <v>0</v>
      </c>
      <c r="S55" s="1"/>
      <c r="T55" s="1"/>
      <c r="U55" s="1"/>
      <c r="V55" s="1"/>
      <c r="W55" s="1"/>
      <c r="X55" s="1"/>
      <c r="Y55" s="1"/>
      <c r="Z55" s="1"/>
      <c r="AA55" s="1"/>
      <c r="AB55" s="1"/>
      <c r="AC55" s="1"/>
      <c r="AD55" s="1"/>
      <c r="AE55" s="1"/>
      <c r="AF55" s="1"/>
      <c r="AG55" s="1"/>
      <c r="AH55" s="1"/>
      <c r="AI55" s="1"/>
      <c r="AJ55" s="1"/>
      <c r="AK55" s="1"/>
      <c r="AL55" s="1"/>
      <c r="AM55" s="1"/>
      <c r="AN55" s="1"/>
      <c r="AO55" s="1"/>
      <c r="AP55" s="1"/>
    </row>
    <row r="56" spans="1:42" ht="15" customHeight="1" thickBot="1" x14ac:dyDescent="0.35">
      <c r="A56" s="1"/>
      <c r="B56" s="16">
        <v>4</v>
      </c>
      <c r="C56" s="144"/>
      <c r="D56" s="141"/>
      <c r="E56" s="147"/>
      <c r="F56" s="151">
        <f>IF(ISNUMBER(D56),D56/B65,)</f>
        <v>0</v>
      </c>
      <c r="G56" s="20"/>
      <c r="H56" s="16">
        <v>4</v>
      </c>
      <c r="I56" s="144"/>
      <c r="J56" s="141"/>
      <c r="K56" s="147"/>
      <c r="L56" s="151">
        <f>IF(ISNUMBER(J56),J56/H65,)</f>
        <v>0</v>
      </c>
      <c r="M56" s="12"/>
      <c r="N56" s="16">
        <v>4</v>
      </c>
      <c r="O56" s="144"/>
      <c r="P56" s="141"/>
      <c r="Q56" s="147"/>
      <c r="R56" s="151">
        <f>IF(ISNUMBER(P56),P56/N65,)</f>
        <v>0</v>
      </c>
      <c r="S56" s="1"/>
      <c r="T56" s="1"/>
      <c r="U56" s="1"/>
      <c r="V56" s="1"/>
      <c r="W56" s="1"/>
      <c r="X56" s="1"/>
      <c r="Y56" s="1"/>
      <c r="Z56" s="1"/>
      <c r="AA56" s="1"/>
      <c r="AB56" s="1"/>
      <c r="AC56" s="1"/>
      <c r="AD56" s="1"/>
      <c r="AE56" s="1"/>
      <c r="AF56" s="1"/>
      <c r="AG56" s="1"/>
      <c r="AH56" s="1"/>
      <c r="AI56" s="1"/>
      <c r="AJ56" s="1"/>
      <c r="AK56" s="1"/>
      <c r="AL56" s="1"/>
      <c r="AM56" s="1"/>
      <c r="AN56" s="1"/>
      <c r="AO56" s="1"/>
      <c r="AP56" s="1"/>
    </row>
    <row r="57" spans="1:42" ht="15" customHeight="1" thickBot="1" x14ac:dyDescent="0.35">
      <c r="A57" s="1"/>
      <c r="B57" s="16">
        <v>5</v>
      </c>
      <c r="C57" s="144"/>
      <c r="D57" s="141"/>
      <c r="E57" s="147"/>
      <c r="F57" s="151">
        <f>IF(ISNUMBER(D57),D57/B65,)</f>
        <v>0</v>
      </c>
      <c r="G57" s="20"/>
      <c r="H57" s="16">
        <v>5</v>
      </c>
      <c r="I57" s="144"/>
      <c r="J57" s="141"/>
      <c r="K57" s="147"/>
      <c r="L57" s="151">
        <f>IF(ISNUMBER(J57),J57/H65,)</f>
        <v>0</v>
      </c>
      <c r="M57" s="18"/>
      <c r="N57" s="16">
        <v>5</v>
      </c>
      <c r="O57" s="144"/>
      <c r="P57" s="141"/>
      <c r="Q57" s="147"/>
      <c r="R57" s="151">
        <f>IF(ISNUMBER(P57),P57/N65,)</f>
        <v>0</v>
      </c>
      <c r="S57" s="1"/>
      <c r="T57" s="1"/>
      <c r="U57" s="1"/>
      <c r="V57" s="1"/>
      <c r="W57" s="1"/>
      <c r="X57" s="1"/>
      <c r="Y57" s="1"/>
      <c r="Z57" s="1"/>
      <c r="AA57" s="1"/>
      <c r="AB57" s="1"/>
      <c r="AC57" s="1"/>
      <c r="AD57" s="1"/>
      <c r="AE57" s="1"/>
      <c r="AF57" s="1"/>
      <c r="AG57" s="1"/>
      <c r="AH57" s="1"/>
      <c r="AI57" s="1"/>
      <c r="AJ57" s="1"/>
      <c r="AK57" s="1"/>
      <c r="AL57" s="1"/>
      <c r="AM57" s="1"/>
      <c r="AN57" s="1"/>
      <c r="AO57" s="1"/>
      <c r="AP57" s="1"/>
    </row>
    <row r="58" spans="1:42" ht="15" customHeight="1" thickBot="1" x14ac:dyDescent="0.35">
      <c r="A58" s="1"/>
      <c r="B58" s="16">
        <v>6</v>
      </c>
      <c r="C58" s="144"/>
      <c r="D58" s="141"/>
      <c r="E58" s="147"/>
      <c r="F58" s="151">
        <f>IF(ISNUMBER(D58),D58/B65,)</f>
        <v>0</v>
      </c>
      <c r="G58" s="20"/>
      <c r="H58" s="16">
        <v>6</v>
      </c>
      <c r="I58" s="144"/>
      <c r="J58" s="141"/>
      <c r="K58" s="147"/>
      <c r="L58" s="151">
        <f>IF(ISNUMBER(J58),J58/H65,)</f>
        <v>0</v>
      </c>
      <c r="M58" s="18"/>
      <c r="N58" s="16">
        <v>6</v>
      </c>
      <c r="O58" s="144"/>
      <c r="P58" s="141"/>
      <c r="Q58" s="147"/>
      <c r="R58" s="151">
        <f>IF(ISNUMBER(P58),P58/N65,)</f>
        <v>0</v>
      </c>
      <c r="S58" s="1"/>
      <c r="T58" s="1"/>
      <c r="U58" s="1"/>
      <c r="V58" s="1"/>
      <c r="W58" s="1"/>
      <c r="X58" s="1"/>
      <c r="Y58" s="1"/>
      <c r="Z58" s="1"/>
      <c r="AA58" s="1"/>
      <c r="AB58" s="1"/>
      <c r="AC58" s="1"/>
      <c r="AD58" s="1"/>
      <c r="AE58" s="1"/>
      <c r="AF58" s="1"/>
      <c r="AG58" s="1"/>
      <c r="AH58" s="1"/>
      <c r="AI58" s="1"/>
      <c r="AJ58" s="1"/>
      <c r="AK58" s="1"/>
      <c r="AL58" s="1"/>
      <c r="AM58" s="1"/>
      <c r="AN58" s="1"/>
      <c r="AO58" s="1"/>
      <c r="AP58" s="1"/>
    </row>
    <row r="59" spans="1:42" ht="15" customHeight="1" thickBot="1" x14ac:dyDescent="0.35">
      <c r="A59" s="1"/>
      <c r="B59" s="16">
        <v>7</v>
      </c>
      <c r="C59" s="144"/>
      <c r="D59" s="141"/>
      <c r="E59" s="147"/>
      <c r="F59" s="151">
        <f>IF(ISNUMBER(D59),D59/B65,)</f>
        <v>0</v>
      </c>
      <c r="G59" s="20"/>
      <c r="H59" s="16">
        <v>7</v>
      </c>
      <c r="I59" s="144"/>
      <c r="J59" s="141"/>
      <c r="K59" s="147"/>
      <c r="L59" s="151">
        <f>IF(ISNUMBER(J59),J59/H65,)</f>
        <v>0</v>
      </c>
      <c r="M59" s="18"/>
      <c r="N59" s="16">
        <v>7</v>
      </c>
      <c r="O59" s="144"/>
      <c r="P59" s="141"/>
      <c r="Q59" s="147"/>
      <c r="R59" s="151">
        <f>IF(ISNUMBER(P59),P59/N65,)</f>
        <v>0</v>
      </c>
      <c r="S59" s="1"/>
      <c r="T59" s="1"/>
      <c r="U59" s="1"/>
      <c r="V59" s="1"/>
      <c r="W59" s="1"/>
      <c r="X59" s="1"/>
      <c r="Y59" s="1"/>
      <c r="Z59" s="1"/>
      <c r="AA59" s="1"/>
      <c r="AB59" s="1"/>
      <c r="AC59" s="1"/>
      <c r="AD59" s="1"/>
      <c r="AE59" s="1"/>
      <c r="AF59" s="1"/>
      <c r="AG59" s="1"/>
      <c r="AH59" s="1"/>
      <c r="AI59" s="1"/>
      <c r="AJ59" s="1"/>
      <c r="AK59" s="1"/>
      <c r="AL59" s="1"/>
      <c r="AM59" s="1"/>
      <c r="AN59" s="1"/>
      <c r="AO59" s="1"/>
      <c r="AP59" s="1"/>
    </row>
    <row r="60" spans="1:42" ht="15" customHeight="1" thickBot="1" x14ac:dyDescent="0.35">
      <c r="A60" s="1"/>
      <c r="B60" s="16">
        <v>8</v>
      </c>
      <c r="C60" s="144"/>
      <c r="D60" s="141"/>
      <c r="E60" s="147"/>
      <c r="F60" s="151">
        <f>IF(ISNUMBER(D60),D60/B65,)</f>
        <v>0</v>
      </c>
      <c r="G60" s="20"/>
      <c r="H60" s="16">
        <v>8</v>
      </c>
      <c r="I60" s="144"/>
      <c r="J60" s="141"/>
      <c r="K60" s="147"/>
      <c r="L60" s="151">
        <f>IF(ISNUMBER(J60),J60/H65,)</f>
        <v>0</v>
      </c>
      <c r="M60" s="18"/>
      <c r="N60" s="16">
        <v>8</v>
      </c>
      <c r="O60" s="144"/>
      <c r="P60" s="141"/>
      <c r="Q60" s="147"/>
      <c r="R60" s="151">
        <f>IF(ISNUMBER(P60),P60/N65,)</f>
        <v>0</v>
      </c>
      <c r="S60" s="1"/>
      <c r="T60" s="1"/>
      <c r="U60" s="1"/>
      <c r="V60" s="1"/>
      <c r="W60" s="1"/>
      <c r="X60" s="1"/>
      <c r="Y60" s="1"/>
      <c r="Z60" s="1"/>
      <c r="AA60" s="1"/>
      <c r="AB60" s="1"/>
      <c r="AC60" s="1"/>
      <c r="AD60" s="1"/>
      <c r="AE60" s="1"/>
      <c r="AF60" s="1"/>
      <c r="AG60" s="1"/>
      <c r="AH60" s="1"/>
      <c r="AI60" s="1"/>
      <c r="AJ60" s="1"/>
      <c r="AK60" s="1"/>
      <c r="AL60" s="1"/>
      <c r="AM60" s="1"/>
      <c r="AN60" s="1"/>
      <c r="AO60" s="1"/>
      <c r="AP60" s="1"/>
    </row>
    <row r="61" spans="1:42" ht="15" customHeight="1" thickBot="1" x14ac:dyDescent="0.35">
      <c r="A61" s="1"/>
      <c r="B61" s="16">
        <v>9</v>
      </c>
      <c r="C61" s="144"/>
      <c r="D61" s="141"/>
      <c r="E61" s="147"/>
      <c r="F61" s="151">
        <f>IF(ISNUMBER(D61),D61/B65,)</f>
        <v>0</v>
      </c>
      <c r="G61" s="20"/>
      <c r="H61" s="16">
        <v>9</v>
      </c>
      <c r="I61" s="144"/>
      <c r="J61" s="141"/>
      <c r="K61" s="147"/>
      <c r="L61" s="151">
        <f>IF(ISNUMBER(J61),J61/H65,)</f>
        <v>0</v>
      </c>
      <c r="M61" s="18"/>
      <c r="N61" s="16">
        <v>9</v>
      </c>
      <c r="O61" s="144"/>
      <c r="P61" s="141"/>
      <c r="Q61" s="147"/>
      <c r="R61" s="151">
        <f>IF(ISNUMBER(P61),P61/N65,)</f>
        <v>0</v>
      </c>
      <c r="S61" s="1"/>
      <c r="T61" s="1"/>
      <c r="U61" s="1"/>
      <c r="V61" s="1"/>
      <c r="W61" s="1"/>
      <c r="X61" s="1"/>
      <c r="Y61" s="1"/>
      <c r="Z61" s="1"/>
      <c r="AA61" s="1"/>
      <c r="AB61" s="1"/>
      <c r="AC61" s="1"/>
      <c r="AD61" s="1"/>
      <c r="AE61" s="1"/>
      <c r="AF61" s="1"/>
      <c r="AG61" s="1"/>
      <c r="AH61" s="1"/>
      <c r="AI61" s="1"/>
      <c r="AJ61" s="1"/>
      <c r="AK61" s="1"/>
      <c r="AL61" s="1"/>
      <c r="AM61" s="1"/>
      <c r="AN61" s="1"/>
      <c r="AO61" s="1"/>
      <c r="AP61" s="1"/>
    </row>
    <row r="62" spans="1:42" ht="15" customHeight="1" thickBot="1" x14ac:dyDescent="0.35">
      <c r="A62" s="1"/>
      <c r="B62" s="17">
        <v>10</v>
      </c>
      <c r="C62" s="145"/>
      <c r="D62" s="142"/>
      <c r="E62" s="148"/>
      <c r="F62" s="151">
        <f>IF(ISNUMBER(D62),D62/B65,)</f>
        <v>0</v>
      </c>
      <c r="G62" s="20"/>
      <c r="H62" s="17">
        <v>10</v>
      </c>
      <c r="I62" s="145"/>
      <c r="J62" s="142"/>
      <c r="K62" s="148"/>
      <c r="L62" s="151">
        <f>IF(ISNUMBER(J62),J62/H65,)</f>
        <v>0</v>
      </c>
      <c r="M62" s="18"/>
      <c r="N62" s="17">
        <v>10</v>
      </c>
      <c r="O62" s="145"/>
      <c r="P62" s="142"/>
      <c r="Q62" s="148"/>
      <c r="R62" s="151">
        <f>IF(ISNUMBER(P62),P62/N65,)</f>
        <v>0</v>
      </c>
      <c r="S62" s="1"/>
      <c r="T62" s="1"/>
      <c r="U62" s="1"/>
      <c r="V62" s="1"/>
      <c r="W62" s="1"/>
      <c r="X62" s="1"/>
      <c r="Y62" s="1"/>
      <c r="Z62" s="1"/>
      <c r="AA62" s="1"/>
      <c r="AB62" s="1"/>
      <c r="AC62" s="1"/>
      <c r="AD62" s="1"/>
      <c r="AE62" s="1"/>
      <c r="AF62" s="1"/>
      <c r="AG62" s="1"/>
      <c r="AH62" s="1"/>
      <c r="AI62" s="1"/>
      <c r="AJ62" s="1"/>
      <c r="AK62" s="1"/>
      <c r="AL62" s="1"/>
      <c r="AM62" s="1"/>
      <c r="AN62" s="1"/>
      <c r="AO62" s="1"/>
      <c r="AP62" s="1"/>
    </row>
    <row r="63" spans="1:42" ht="15" customHeight="1" x14ac:dyDescent="0.3">
      <c r="A63" s="1"/>
      <c r="B63" s="431" t="s">
        <v>4</v>
      </c>
      <c r="C63" s="451" t="s">
        <v>61</v>
      </c>
      <c r="D63" s="452"/>
      <c r="E63" s="433">
        <f>IFERROR(IF(COUNT(F53:F62)&gt;0,AVERAGEIF(F53:F62,"&gt;0"),0),)</f>
        <v>0</v>
      </c>
      <c r="F63" s="434"/>
      <c r="G63" s="20"/>
      <c r="H63" s="431" t="s">
        <v>4</v>
      </c>
      <c r="I63" s="451" t="s">
        <v>61</v>
      </c>
      <c r="J63" s="452"/>
      <c r="K63" s="433">
        <f>IFERROR(IF(COUNT(L53:L62)&gt;0,AVERAGEIF(L53:L62,"&gt;0"),0),)</f>
        <v>0</v>
      </c>
      <c r="L63" s="434"/>
      <c r="M63" s="18"/>
      <c r="N63" s="431" t="s">
        <v>4</v>
      </c>
      <c r="O63" s="439" t="s">
        <v>70</v>
      </c>
      <c r="P63" s="441">
        <f>IFERROR(IF(COUNT(R53:R62)&gt;0,AVERAGEIF(R53:R62,"&gt;0"),0),)</f>
        <v>0</v>
      </c>
      <c r="Q63" s="443" t="s">
        <v>110</v>
      </c>
      <c r="R63" s="445" t="str">
        <f>IFERROR(Q67*R67,"")</f>
        <v/>
      </c>
      <c r="S63" s="1"/>
      <c r="T63" s="1"/>
      <c r="U63" s="1"/>
      <c r="V63" s="1"/>
      <c r="W63" s="1"/>
      <c r="X63" s="1"/>
      <c r="Y63" s="1"/>
      <c r="Z63" s="1"/>
      <c r="AA63" s="1"/>
      <c r="AB63" s="1"/>
      <c r="AC63" s="1"/>
      <c r="AD63" s="1"/>
      <c r="AE63" s="1"/>
      <c r="AF63" s="1"/>
      <c r="AG63" s="1"/>
      <c r="AH63" s="1"/>
      <c r="AI63" s="1"/>
      <c r="AJ63" s="1"/>
      <c r="AK63" s="1"/>
      <c r="AL63" s="1"/>
      <c r="AM63" s="1"/>
      <c r="AN63" s="1"/>
      <c r="AO63" s="1"/>
      <c r="AP63" s="1"/>
    </row>
    <row r="64" spans="1:42" ht="15" customHeight="1" thickBot="1" x14ac:dyDescent="0.35">
      <c r="A64" s="1"/>
      <c r="B64" s="432"/>
      <c r="C64" s="440"/>
      <c r="D64" s="453"/>
      <c r="E64" s="435"/>
      <c r="F64" s="436"/>
      <c r="G64" s="20"/>
      <c r="H64" s="432"/>
      <c r="I64" s="440"/>
      <c r="J64" s="453"/>
      <c r="K64" s="435"/>
      <c r="L64" s="436"/>
      <c r="M64" s="18"/>
      <c r="N64" s="432"/>
      <c r="O64" s="454"/>
      <c r="P64" s="442"/>
      <c r="Q64" s="444"/>
      <c r="R64" s="446"/>
      <c r="S64" s="1"/>
      <c r="T64" s="1"/>
      <c r="U64" s="1"/>
      <c r="V64" s="1"/>
      <c r="W64" s="1"/>
      <c r="X64" s="1"/>
      <c r="Y64" s="1"/>
      <c r="Z64" s="1"/>
      <c r="AA64" s="1"/>
      <c r="AB64" s="1"/>
      <c r="AC64" s="1"/>
      <c r="AD64" s="1"/>
      <c r="AE64" s="1"/>
      <c r="AF64" s="1"/>
      <c r="AG64" s="1"/>
      <c r="AH64" s="1"/>
      <c r="AI64" s="1"/>
      <c r="AJ64" s="1"/>
      <c r="AK64" s="1"/>
      <c r="AL64" s="1"/>
      <c r="AM64" s="1"/>
      <c r="AN64" s="1"/>
      <c r="AO64" s="1"/>
      <c r="AP64" s="1"/>
    </row>
    <row r="65" spans="1:42" ht="15" customHeight="1" x14ac:dyDescent="0.3">
      <c r="A65" s="1"/>
      <c r="B65" s="437">
        <f ca="1">IFERROR(ROUNDUP(B67/(0.0005*C67^2-0.0342*C67+1.034),0),)</f>
        <v>0</v>
      </c>
      <c r="C65" s="439" t="s">
        <v>189</v>
      </c>
      <c r="D65" s="449">
        <f>SUM(C53:C62)</f>
        <v>0</v>
      </c>
      <c r="E65" s="451" t="s">
        <v>44</v>
      </c>
      <c r="F65" s="447">
        <f>SUM(C53*D53,C54*D54,C55*D55,C56*D56,C57*D57,C58*D58,C59*D59,C60*D60,C61*D61,C62*D62)</f>
        <v>0</v>
      </c>
      <c r="G65" s="20"/>
      <c r="H65" s="437">
        <f ca="1">IFERROR(ROUNDUP(H67/(0.0005*I67^2-0.0342*I67+1.034),0),)</f>
        <v>0</v>
      </c>
      <c r="I65" s="439" t="s">
        <v>189</v>
      </c>
      <c r="J65" s="449">
        <f>SUM(I53:I62)</f>
        <v>0</v>
      </c>
      <c r="K65" s="451" t="s">
        <v>44</v>
      </c>
      <c r="L65" s="447">
        <f>SUM(I53*J53,I54*J54,I55*J55,I56*J56,I57*J57,I58*J58,I59*J59,I60*J60,I61*J61,I62*J62)</f>
        <v>0</v>
      </c>
      <c r="M65" s="18"/>
      <c r="N65" s="437">
        <f ca="1">IFERROR(ROUNDUP(N67/(0.0005*O67^2-0.0342*O67+1.034),0),)</f>
        <v>0</v>
      </c>
      <c r="O65" s="439" t="s">
        <v>189</v>
      </c>
      <c r="P65" s="449">
        <f>SUM(O53:O62)</f>
        <v>0</v>
      </c>
      <c r="Q65" s="451" t="s">
        <v>44</v>
      </c>
      <c r="R65" s="447">
        <f>SUM(O53*P53,O54*P54,O55*P55,O56*P56,O57*P57,O58*P58,O59*P59,O60*P60,O61*P61,O62*P62)</f>
        <v>0</v>
      </c>
      <c r="S65" s="1"/>
      <c r="T65" s="1"/>
      <c r="U65" s="1"/>
      <c r="V65" s="1"/>
      <c r="W65" s="1"/>
      <c r="X65" s="1"/>
      <c r="Y65" s="1"/>
      <c r="Z65" s="1"/>
      <c r="AA65" s="1"/>
      <c r="AB65" s="1"/>
      <c r="AC65" s="1"/>
      <c r="AD65" s="1"/>
      <c r="AE65" s="1"/>
      <c r="AF65" s="1"/>
      <c r="AG65" s="1"/>
      <c r="AH65" s="1"/>
      <c r="AI65" s="1"/>
      <c r="AJ65" s="1"/>
      <c r="AK65" s="1"/>
      <c r="AL65" s="1"/>
      <c r="AM65" s="1"/>
      <c r="AN65" s="1"/>
      <c r="AO65" s="1"/>
      <c r="AP65" s="1"/>
    </row>
    <row r="66" spans="1:42" ht="15" customHeight="1" thickBot="1" x14ac:dyDescent="0.35">
      <c r="A66" s="1"/>
      <c r="B66" s="438"/>
      <c r="C66" s="440"/>
      <c r="D66" s="450"/>
      <c r="E66" s="440"/>
      <c r="F66" s="448"/>
      <c r="G66" s="20"/>
      <c r="H66" s="438"/>
      <c r="I66" s="440"/>
      <c r="J66" s="450"/>
      <c r="K66" s="440"/>
      <c r="L66" s="448"/>
      <c r="M66" s="18"/>
      <c r="N66" s="438"/>
      <c r="O66" s="440"/>
      <c r="P66" s="450"/>
      <c r="Q66" s="440"/>
      <c r="R66" s="448"/>
      <c r="S66" s="1"/>
      <c r="T66" s="1"/>
      <c r="U66" s="1"/>
      <c r="V66" s="1"/>
      <c r="W66" s="1"/>
      <c r="X66" s="1"/>
      <c r="Y66" s="1"/>
      <c r="Z66" s="1"/>
      <c r="AA66" s="1"/>
      <c r="AB66" s="1"/>
      <c r="AC66" s="1"/>
      <c r="AD66" s="1"/>
      <c r="AE66" s="1"/>
      <c r="AF66" s="1"/>
      <c r="AG66" s="1"/>
      <c r="AH66" s="1"/>
      <c r="AI66" s="1"/>
      <c r="AJ66" s="1"/>
      <c r="AK66" s="1"/>
      <c r="AL66" s="1"/>
      <c r="AM66" s="1"/>
      <c r="AN66" s="1"/>
      <c r="AO66" s="1"/>
      <c r="AP66" s="1"/>
    </row>
    <row r="67" spans="1:42" ht="15" customHeight="1" x14ac:dyDescent="0.3">
      <c r="A67" s="1"/>
      <c r="B67" s="2" t="str">
        <f ca="1">IFERROR(OFFSET(D52,MATCH(MAX(D53:D62),D53:D62,0),0),"")</f>
        <v/>
      </c>
      <c r="C67" s="22" t="str">
        <f ca="1">IFERROR(OFFSET(C52,MATCH(MAX(D53:D62),D53:D62,0),0)+(10-OFFSET(E52,MATCH(MAX(D53:D62),D53:D62,0),0)),"")</f>
        <v/>
      </c>
      <c r="D67" s="20"/>
      <c r="E67" s="20"/>
      <c r="F67" s="20"/>
      <c r="G67" s="20"/>
      <c r="H67" s="2" t="str">
        <f ca="1">IFERROR(OFFSET(J52,MATCH(MAX(J53:J62),J53:J62,0),0),"")</f>
        <v/>
      </c>
      <c r="I67" s="22" t="str">
        <f ca="1">IFERROR(OFFSET(I52,MATCH(MAX(J53:J62),J53:J62,0),0)+(10-OFFSET(K52,MATCH(MAX(J53:J62),J53:J62,0),0)),"")</f>
        <v/>
      </c>
      <c r="J67" s="20"/>
      <c r="K67" s="20"/>
      <c r="L67" s="20"/>
      <c r="M67" s="11"/>
      <c r="N67" s="2" t="str">
        <f ca="1">IFERROR(OFFSET(P52,MATCH(MAX(P53:P62),P53:P62,0),0),"")</f>
        <v/>
      </c>
      <c r="O67" s="22" t="str">
        <f ca="1">IFERROR(OFFSET(O52,MATCH(MAX(P53:P62),P53:P62,0),0)+(10-OFFSET(Q52,MATCH(MAX(P53:P62),P53:P62,0),0)),"")</f>
        <v/>
      </c>
      <c r="P67" s="20"/>
      <c r="Q67" s="184" t="str">
        <f>IFERROR(AVERAGE(AVERAGE(E53:E62),AVERAGE(K53:K62),AVERAGE(Q53:Q62)),"")</f>
        <v/>
      </c>
      <c r="R67" s="185">
        <f>SUM(C53:C62,I53:I62,O53:O62)</f>
        <v>0</v>
      </c>
      <c r="S67" s="1"/>
      <c r="T67" s="1"/>
      <c r="U67" s="1"/>
      <c r="V67" s="1"/>
      <c r="W67" s="1"/>
      <c r="X67" s="1"/>
      <c r="Y67" s="1"/>
      <c r="Z67" s="1"/>
      <c r="AA67" s="1"/>
      <c r="AB67" s="1"/>
      <c r="AC67" s="1"/>
      <c r="AD67" s="1"/>
      <c r="AE67" s="1"/>
      <c r="AF67" s="1"/>
      <c r="AG67" s="1"/>
      <c r="AH67" s="1"/>
      <c r="AI67" s="1"/>
      <c r="AJ67" s="1"/>
      <c r="AK67" s="1"/>
      <c r="AL67" s="1"/>
      <c r="AM67" s="1"/>
      <c r="AN67" s="1"/>
      <c r="AO67" s="1"/>
      <c r="AP67" s="1"/>
    </row>
    <row r="68" spans="1:42" ht="15" customHeight="1" x14ac:dyDescent="0.3">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row>
    <row r="69" spans="1:42" ht="15" customHeight="1" x14ac:dyDescent="0.3">
      <c r="A69" s="1"/>
      <c r="B69" s="397" t="s">
        <v>49</v>
      </c>
      <c r="C69" s="397"/>
      <c r="D69" s="397"/>
      <c r="E69" s="397"/>
      <c r="F69" s="397"/>
      <c r="G69" s="397"/>
      <c r="H69" s="397"/>
      <c r="I69" s="397"/>
      <c r="J69" s="397"/>
      <c r="K69" s="397"/>
      <c r="L69" s="397"/>
      <c r="M69" s="397"/>
      <c r="N69" s="397"/>
      <c r="O69" s="397"/>
      <c r="P69" s="397"/>
      <c r="Q69" s="397"/>
      <c r="R69" s="397"/>
      <c r="S69" s="1"/>
      <c r="T69" s="1"/>
      <c r="U69" s="1"/>
      <c r="V69" s="1"/>
      <c r="W69" s="1"/>
      <c r="X69" s="1"/>
      <c r="Y69" s="1"/>
      <c r="Z69" s="1"/>
      <c r="AA69" s="1"/>
      <c r="AB69" s="1"/>
      <c r="AC69" s="1"/>
      <c r="AD69" s="1"/>
      <c r="AE69" s="1"/>
      <c r="AF69" s="1"/>
      <c r="AG69" s="1"/>
      <c r="AH69" s="1"/>
      <c r="AI69" s="1"/>
      <c r="AJ69" s="1"/>
      <c r="AK69" s="1"/>
      <c r="AL69" s="1"/>
      <c r="AM69" s="1"/>
      <c r="AN69" s="1"/>
      <c r="AO69" s="1"/>
      <c r="AP69" s="1"/>
    </row>
    <row r="70" spans="1:42" ht="15" customHeight="1" x14ac:dyDescent="0.3">
      <c r="A70" s="1"/>
      <c r="B70" s="397"/>
      <c r="C70" s="397"/>
      <c r="D70" s="397"/>
      <c r="E70" s="397"/>
      <c r="F70" s="397"/>
      <c r="G70" s="397"/>
      <c r="H70" s="397"/>
      <c r="I70" s="397"/>
      <c r="J70" s="397"/>
      <c r="K70" s="397"/>
      <c r="L70" s="397"/>
      <c r="M70" s="397"/>
      <c r="N70" s="397"/>
      <c r="O70" s="397"/>
      <c r="P70" s="397"/>
      <c r="Q70" s="397"/>
      <c r="R70" s="397"/>
      <c r="S70" s="1"/>
      <c r="T70" s="1"/>
      <c r="U70" s="1"/>
      <c r="V70" s="1"/>
      <c r="W70" s="1"/>
      <c r="X70" s="1"/>
      <c r="Y70" s="1"/>
      <c r="Z70" s="1"/>
      <c r="AA70" s="1"/>
      <c r="AB70" s="1"/>
      <c r="AC70" s="1"/>
      <c r="AD70" s="1"/>
      <c r="AE70" s="1"/>
      <c r="AF70" s="1"/>
      <c r="AG70" s="1"/>
      <c r="AH70" s="1"/>
      <c r="AI70" s="1"/>
      <c r="AJ70" s="1"/>
      <c r="AK70" s="1"/>
      <c r="AL70" s="1"/>
      <c r="AM70" s="1"/>
      <c r="AN70" s="1"/>
      <c r="AO70" s="1"/>
      <c r="AP70" s="1"/>
    </row>
    <row r="71" spans="1:42" ht="15" customHeight="1" x14ac:dyDescent="0.3">
      <c r="A71" s="1"/>
      <c r="B71" s="397"/>
      <c r="C71" s="397"/>
      <c r="D71" s="397"/>
      <c r="E71" s="397"/>
      <c r="F71" s="397"/>
      <c r="G71" s="397"/>
      <c r="H71" s="397"/>
      <c r="I71" s="397"/>
      <c r="J71" s="397"/>
      <c r="K71" s="397"/>
      <c r="L71" s="397"/>
      <c r="M71" s="397"/>
      <c r="N71" s="397"/>
      <c r="O71" s="397"/>
      <c r="P71" s="397"/>
      <c r="Q71" s="397"/>
      <c r="R71" s="397"/>
      <c r="S71" s="1"/>
      <c r="T71" s="1"/>
      <c r="U71" s="1"/>
      <c r="V71" s="1"/>
      <c r="W71" s="1"/>
      <c r="X71" s="1"/>
      <c r="Y71" s="1"/>
      <c r="Z71" s="1"/>
      <c r="AA71" s="1"/>
      <c r="AB71" s="1"/>
      <c r="AC71" s="1"/>
      <c r="AD71" s="1"/>
      <c r="AE71" s="1"/>
      <c r="AF71" s="1"/>
      <c r="AG71" s="1"/>
      <c r="AH71" s="1"/>
      <c r="AI71" s="1"/>
      <c r="AJ71" s="1"/>
      <c r="AK71" s="1"/>
      <c r="AL71" s="1"/>
      <c r="AM71" s="1"/>
      <c r="AN71" s="1"/>
      <c r="AO71" s="1"/>
      <c r="AP71" s="1"/>
    </row>
    <row r="72" spans="1:42" ht="15" customHeight="1" thickBot="1" x14ac:dyDescent="0.35">
      <c r="A72" s="1"/>
      <c r="B72" s="20"/>
      <c r="C72" s="20"/>
      <c r="D72" s="20"/>
      <c r="E72" s="20"/>
      <c r="F72" s="20"/>
      <c r="G72" s="20"/>
      <c r="H72" s="20"/>
      <c r="I72" s="20"/>
      <c r="J72" s="20"/>
      <c r="K72" s="20"/>
      <c r="L72" s="20"/>
      <c r="M72" s="20"/>
      <c r="N72" s="20"/>
      <c r="O72" s="20"/>
      <c r="P72" s="20"/>
      <c r="Q72" s="20"/>
      <c r="R72" s="20"/>
      <c r="S72" s="1"/>
      <c r="T72" s="1"/>
      <c r="U72" s="1"/>
      <c r="V72" s="1"/>
      <c r="W72" s="1"/>
      <c r="X72" s="1"/>
      <c r="Y72" s="1"/>
      <c r="Z72" s="1"/>
      <c r="AA72" s="1"/>
      <c r="AB72" s="1"/>
      <c r="AC72" s="1"/>
      <c r="AD72" s="1"/>
      <c r="AE72" s="1"/>
      <c r="AF72" s="1"/>
      <c r="AG72" s="1"/>
      <c r="AH72" s="1"/>
      <c r="AI72" s="1"/>
      <c r="AJ72" s="1"/>
      <c r="AK72" s="1"/>
      <c r="AL72" s="1"/>
      <c r="AM72" s="1"/>
      <c r="AN72" s="1"/>
      <c r="AO72" s="1"/>
      <c r="AP72" s="1"/>
    </row>
    <row r="73" spans="1:42" ht="15" customHeight="1" x14ac:dyDescent="0.3">
      <c r="A73" s="1"/>
      <c r="B73" s="331">
        <v>1</v>
      </c>
      <c r="C73" s="331">
        <f>'Training Plan'!I16</f>
        <v>0</v>
      </c>
      <c r="D73" s="332"/>
      <c r="E73" s="332"/>
      <c r="F73" s="333"/>
      <c r="G73" s="20"/>
      <c r="H73" s="331">
        <v>2</v>
      </c>
      <c r="I73" s="331">
        <f>'Training Plan'!I24</f>
        <v>0</v>
      </c>
      <c r="J73" s="332"/>
      <c r="K73" s="332"/>
      <c r="L73" s="333"/>
      <c r="M73" s="20"/>
      <c r="N73" s="331">
        <v>3</v>
      </c>
      <c r="O73" s="331">
        <f>'Training Plan'!I32</f>
        <v>0</v>
      </c>
      <c r="P73" s="332"/>
      <c r="Q73" s="332"/>
      <c r="R73" s="333"/>
      <c r="S73" s="1"/>
      <c r="T73" s="1"/>
      <c r="U73" s="1"/>
      <c r="V73" s="1"/>
      <c r="W73" s="1"/>
      <c r="X73" s="1"/>
      <c r="Y73" s="1"/>
      <c r="Z73" s="1"/>
      <c r="AA73" s="1"/>
      <c r="AB73" s="1"/>
      <c r="AC73" s="1"/>
      <c r="AD73" s="1"/>
      <c r="AE73" s="1"/>
      <c r="AF73" s="1"/>
      <c r="AG73" s="1"/>
      <c r="AH73" s="1"/>
      <c r="AI73" s="1"/>
      <c r="AJ73" s="1"/>
      <c r="AK73" s="1"/>
      <c r="AL73" s="1"/>
      <c r="AM73" s="1"/>
      <c r="AN73" s="1"/>
      <c r="AO73" s="1"/>
      <c r="AP73" s="1"/>
    </row>
    <row r="74" spans="1:42" ht="15" customHeight="1" thickBot="1" x14ac:dyDescent="0.35">
      <c r="A74" s="1"/>
      <c r="B74" s="334"/>
      <c r="C74" s="334"/>
      <c r="D74" s="335"/>
      <c r="E74" s="335"/>
      <c r="F74" s="336"/>
      <c r="G74" s="20"/>
      <c r="H74" s="334"/>
      <c r="I74" s="334"/>
      <c r="J74" s="335"/>
      <c r="K74" s="335"/>
      <c r="L74" s="336"/>
      <c r="M74" s="20"/>
      <c r="N74" s="334"/>
      <c r="O74" s="334"/>
      <c r="P74" s="335"/>
      <c r="Q74" s="335"/>
      <c r="R74" s="336"/>
      <c r="S74" s="1"/>
      <c r="T74" s="1"/>
      <c r="U74" s="1"/>
      <c r="V74" s="1"/>
      <c r="W74" s="1"/>
      <c r="X74" s="1"/>
      <c r="Y74" s="1"/>
      <c r="Z74" s="1"/>
      <c r="AA74" s="1"/>
      <c r="AB74" s="1"/>
      <c r="AC74" s="1"/>
      <c r="AD74" s="1"/>
      <c r="AE74" s="1"/>
      <c r="AF74" s="1"/>
      <c r="AG74" s="1"/>
      <c r="AH74" s="1"/>
      <c r="AI74" s="1"/>
      <c r="AJ74" s="1"/>
      <c r="AK74" s="1"/>
      <c r="AL74" s="1"/>
      <c r="AM74" s="1"/>
      <c r="AN74" s="1"/>
      <c r="AO74" s="1"/>
      <c r="AP74" s="1"/>
    </row>
    <row r="75" spans="1:42" ht="15" customHeight="1" x14ac:dyDescent="0.3">
      <c r="A75" s="1"/>
      <c r="B75" s="415" t="s">
        <v>85</v>
      </c>
      <c r="C75" s="416"/>
      <c r="D75" s="421">
        <f>'Training Plan'!I17</f>
        <v>0</v>
      </c>
      <c r="E75" s="422"/>
      <c r="F75" s="423"/>
      <c r="G75" s="20"/>
      <c r="H75" s="415" t="s">
        <v>85</v>
      </c>
      <c r="I75" s="416"/>
      <c r="J75" s="421">
        <f>'Training Plan'!I25</f>
        <v>0</v>
      </c>
      <c r="K75" s="422"/>
      <c r="L75" s="423"/>
      <c r="M75" s="20"/>
      <c r="N75" s="415" t="s">
        <v>85</v>
      </c>
      <c r="O75" s="416"/>
      <c r="P75" s="421">
        <f>'Training Plan'!I33</f>
        <v>0</v>
      </c>
      <c r="Q75" s="422"/>
      <c r="R75" s="423"/>
      <c r="S75" s="1"/>
      <c r="T75" s="1"/>
      <c r="U75" s="1"/>
      <c r="V75" s="1"/>
      <c r="W75" s="1"/>
      <c r="X75" s="1"/>
      <c r="Y75" s="1"/>
      <c r="Z75" s="1"/>
      <c r="AA75" s="1"/>
      <c r="AB75" s="1"/>
      <c r="AC75" s="1"/>
      <c r="AD75" s="1"/>
      <c r="AE75" s="1"/>
      <c r="AF75" s="1"/>
      <c r="AG75" s="1"/>
      <c r="AH75" s="1"/>
      <c r="AI75" s="1"/>
      <c r="AJ75" s="1"/>
      <c r="AK75" s="1"/>
      <c r="AL75" s="1"/>
      <c r="AM75" s="1"/>
      <c r="AN75" s="1"/>
      <c r="AO75" s="1"/>
      <c r="AP75" s="1"/>
    </row>
    <row r="76" spans="1:42" ht="15" customHeight="1" x14ac:dyDescent="0.3">
      <c r="A76" s="1"/>
      <c r="B76" s="417"/>
      <c r="C76" s="418"/>
      <c r="D76" s="424"/>
      <c r="E76" s="425"/>
      <c r="F76" s="426"/>
      <c r="G76" s="20"/>
      <c r="H76" s="417"/>
      <c r="I76" s="418"/>
      <c r="J76" s="424"/>
      <c r="K76" s="425"/>
      <c r="L76" s="426"/>
      <c r="M76" s="20"/>
      <c r="N76" s="417"/>
      <c r="O76" s="418"/>
      <c r="P76" s="424"/>
      <c r="Q76" s="425"/>
      <c r="R76" s="426"/>
      <c r="S76" s="1"/>
      <c r="T76" s="1"/>
      <c r="U76" s="1"/>
      <c r="V76" s="1"/>
      <c r="W76" s="1"/>
      <c r="X76" s="1"/>
      <c r="Y76" s="1"/>
      <c r="Z76" s="1"/>
      <c r="AA76" s="1"/>
      <c r="AB76" s="1"/>
      <c r="AC76" s="1"/>
      <c r="AD76" s="1"/>
      <c r="AE76" s="1"/>
      <c r="AF76" s="1"/>
      <c r="AG76" s="1"/>
      <c r="AH76" s="1"/>
      <c r="AI76" s="1"/>
      <c r="AJ76" s="1"/>
      <c r="AK76" s="1"/>
      <c r="AL76" s="1"/>
      <c r="AM76" s="1"/>
      <c r="AN76" s="1"/>
      <c r="AO76" s="1"/>
      <c r="AP76" s="1"/>
    </row>
    <row r="77" spans="1:42" ht="15" customHeight="1" x14ac:dyDescent="0.3">
      <c r="A77" s="1"/>
      <c r="B77" s="417"/>
      <c r="C77" s="418"/>
      <c r="D77" s="424"/>
      <c r="E77" s="425"/>
      <c r="F77" s="426"/>
      <c r="G77" s="20"/>
      <c r="H77" s="417"/>
      <c r="I77" s="418"/>
      <c r="J77" s="424"/>
      <c r="K77" s="425"/>
      <c r="L77" s="426"/>
      <c r="M77" s="20"/>
      <c r="N77" s="417"/>
      <c r="O77" s="418"/>
      <c r="P77" s="424"/>
      <c r="Q77" s="425"/>
      <c r="R77" s="426"/>
      <c r="S77" s="1"/>
      <c r="T77" s="1"/>
      <c r="U77" s="1"/>
      <c r="V77" s="1"/>
      <c r="W77" s="1"/>
      <c r="X77" s="1"/>
      <c r="Y77" s="1"/>
      <c r="Z77" s="1"/>
      <c r="AA77" s="1"/>
      <c r="AB77" s="1"/>
      <c r="AC77" s="1"/>
      <c r="AD77" s="1"/>
      <c r="AE77" s="1"/>
      <c r="AF77" s="1"/>
      <c r="AG77" s="1"/>
      <c r="AH77" s="1"/>
      <c r="AI77" s="1"/>
      <c r="AJ77" s="1"/>
      <c r="AK77" s="1"/>
      <c r="AL77" s="1"/>
      <c r="AM77" s="1"/>
      <c r="AN77" s="1"/>
      <c r="AO77" s="1"/>
      <c r="AP77" s="1"/>
    </row>
    <row r="78" spans="1:42" ht="15" customHeight="1" x14ac:dyDescent="0.3">
      <c r="A78" s="1"/>
      <c r="B78" s="417"/>
      <c r="C78" s="418"/>
      <c r="D78" s="424"/>
      <c r="E78" s="425"/>
      <c r="F78" s="426"/>
      <c r="G78" s="20"/>
      <c r="H78" s="417"/>
      <c r="I78" s="418"/>
      <c r="J78" s="424"/>
      <c r="K78" s="425"/>
      <c r="L78" s="426"/>
      <c r="M78" s="20"/>
      <c r="N78" s="417"/>
      <c r="O78" s="418"/>
      <c r="P78" s="424"/>
      <c r="Q78" s="425"/>
      <c r="R78" s="426"/>
      <c r="S78" s="1"/>
      <c r="T78" s="1"/>
      <c r="U78" s="1"/>
      <c r="V78" s="1"/>
      <c r="W78" s="1"/>
      <c r="X78" s="1"/>
      <c r="Y78" s="1"/>
      <c r="Z78" s="1"/>
      <c r="AA78" s="1"/>
      <c r="AB78" s="1"/>
      <c r="AC78" s="1"/>
      <c r="AD78" s="1"/>
      <c r="AE78" s="1"/>
      <c r="AF78" s="1"/>
      <c r="AG78" s="1"/>
      <c r="AH78" s="1"/>
      <c r="AI78" s="1"/>
      <c r="AJ78" s="1"/>
      <c r="AK78" s="1"/>
      <c r="AL78" s="1"/>
      <c r="AM78" s="1"/>
      <c r="AN78" s="1"/>
      <c r="AO78" s="1"/>
      <c r="AP78" s="1"/>
    </row>
    <row r="79" spans="1:42" ht="15" customHeight="1" thickBot="1" x14ac:dyDescent="0.35">
      <c r="A79" s="1"/>
      <c r="B79" s="419"/>
      <c r="C79" s="420"/>
      <c r="D79" s="424"/>
      <c r="E79" s="425"/>
      <c r="F79" s="426"/>
      <c r="G79" s="20"/>
      <c r="H79" s="419"/>
      <c r="I79" s="420"/>
      <c r="J79" s="424"/>
      <c r="K79" s="425"/>
      <c r="L79" s="426"/>
      <c r="M79" s="20"/>
      <c r="N79" s="419"/>
      <c r="O79" s="420"/>
      <c r="P79" s="424"/>
      <c r="Q79" s="425"/>
      <c r="R79" s="426"/>
      <c r="S79" s="1"/>
      <c r="T79" s="1"/>
      <c r="U79" s="1"/>
      <c r="V79" s="1"/>
      <c r="W79" s="1"/>
      <c r="X79" s="1"/>
      <c r="Y79" s="1"/>
      <c r="Z79" s="1"/>
      <c r="AA79" s="1"/>
      <c r="AB79" s="1"/>
      <c r="AC79" s="1"/>
      <c r="AD79" s="1"/>
      <c r="AE79" s="1"/>
      <c r="AF79" s="1"/>
      <c r="AG79" s="1"/>
      <c r="AH79" s="1"/>
      <c r="AI79" s="1"/>
      <c r="AJ79" s="1"/>
      <c r="AK79" s="1"/>
      <c r="AL79" s="1"/>
      <c r="AM79" s="1"/>
      <c r="AN79" s="1"/>
      <c r="AO79" s="1"/>
      <c r="AP79" s="1"/>
    </row>
    <row r="80" spans="1:42" ht="15" customHeight="1" x14ac:dyDescent="0.3">
      <c r="A80" s="1"/>
      <c r="B80" s="427" t="s">
        <v>86</v>
      </c>
      <c r="C80" s="428"/>
      <c r="D80" s="409">
        <f>'Training Plan'!J22</f>
        <v>0</v>
      </c>
      <c r="E80" s="410"/>
      <c r="F80" s="411"/>
      <c r="G80" s="20"/>
      <c r="H80" s="427" t="s">
        <v>86</v>
      </c>
      <c r="I80" s="428"/>
      <c r="J80" s="409">
        <f>'Training Plan'!J30</f>
        <v>0</v>
      </c>
      <c r="K80" s="410"/>
      <c r="L80" s="411"/>
      <c r="M80" s="20"/>
      <c r="N80" s="427" t="s">
        <v>86</v>
      </c>
      <c r="O80" s="428"/>
      <c r="P80" s="409">
        <f>'Training Plan'!J38</f>
        <v>0</v>
      </c>
      <c r="Q80" s="410"/>
      <c r="R80" s="411"/>
      <c r="S80" s="1"/>
      <c r="T80" s="1"/>
      <c r="U80" s="1"/>
      <c r="V80" s="1"/>
      <c r="W80" s="1"/>
      <c r="X80" s="1"/>
      <c r="Y80" s="1"/>
      <c r="Z80" s="1"/>
      <c r="AA80" s="1"/>
      <c r="AB80" s="1"/>
      <c r="AC80" s="1"/>
      <c r="AD80" s="1"/>
      <c r="AE80" s="1"/>
      <c r="AF80" s="1"/>
      <c r="AG80" s="1"/>
      <c r="AH80" s="1"/>
      <c r="AI80" s="1"/>
      <c r="AJ80" s="1"/>
      <c r="AK80" s="1"/>
      <c r="AL80" s="1"/>
      <c r="AM80" s="1"/>
      <c r="AN80" s="1"/>
      <c r="AO80" s="1"/>
      <c r="AP80" s="1"/>
    </row>
    <row r="81" spans="1:42" ht="15" customHeight="1" thickBot="1" x14ac:dyDescent="0.35">
      <c r="A81" s="1"/>
      <c r="B81" s="429"/>
      <c r="C81" s="430"/>
      <c r="D81" s="412"/>
      <c r="E81" s="413"/>
      <c r="F81" s="414"/>
      <c r="G81" s="20"/>
      <c r="H81" s="429"/>
      <c r="I81" s="430"/>
      <c r="J81" s="412"/>
      <c r="K81" s="413"/>
      <c r="L81" s="414"/>
      <c r="M81" s="20"/>
      <c r="N81" s="429"/>
      <c r="O81" s="430"/>
      <c r="P81" s="412"/>
      <c r="Q81" s="413"/>
      <c r="R81" s="414"/>
      <c r="S81" s="1"/>
      <c r="T81" s="1"/>
      <c r="U81" s="1"/>
      <c r="V81" s="1"/>
      <c r="W81" s="1"/>
      <c r="X81" s="1"/>
      <c r="Y81" s="1"/>
      <c r="Z81" s="1"/>
      <c r="AA81" s="1"/>
      <c r="AB81" s="1"/>
      <c r="AC81" s="1"/>
      <c r="AD81" s="1"/>
      <c r="AE81" s="1"/>
      <c r="AF81" s="1"/>
      <c r="AG81" s="1"/>
      <c r="AH81" s="1"/>
      <c r="AI81" s="1"/>
      <c r="AJ81" s="1"/>
      <c r="AK81" s="1"/>
      <c r="AL81" s="1"/>
      <c r="AM81" s="1"/>
      <c r="AN81" s="1"/>
      <c r="AO81" s="1"/>
      <c r="AP81" s="1"/>
    </row>
    <row r="82" spans="1:42" ht="30" customHeight="1" thickBot="1" x14ac:dyDescent="0.35">
      <c r="A82" s="1"/>
      <c r="B82" s="3" t="s">
        <v>60</v>
      </c>
      <c r="C82" s="3" t="s">
        <v>0</v>
      </c>
      <c r="D82" s="3" t="s">
        <v>42</v>
      </c>
      <c r="E82" s="3" t="s">
        <v>11</v>
      </c>
      <c r="F82" s="21" t="s">
        <v>71</v>
      </c>
      <c r="G82" s="20"/>
      <c r="H82" s="3" t="s">
        <v>60</v>
      </c>
      <c r="I82" s="3" t="s">
        <v>0</v>
      </c>
      <c r="J82" s="3" t="s">
        <v>42</v>
      </c>
      <c r="K82" s="3" t="s">
        <v>11</v>
      </c>
      <c r="L82" s="21" t="s">
        <v>71</v>
      </c>
      <c r="M82" s="20"/>
      <c r="N82" s="3" t="s">
        <v>60</v>
      </c>
      <c r="O82" s="3" t="s">
        <v>0</v>
      </c>
      <c r="P82" s="3" t="s">
        <v>42</v>
      </c>
      <c r="Q82" s="3" t="s">
        <v>11</v>
      </c>
      <c r="R82" s="21" t="s">
        <v>71</v>
      </c>
      <c r="S82" s="1"/>
      <c r="T82" s="1"/>
      <c r="U82" s="1"/>
      <c r="V82" s="1"/>
      <c r="W82" s="1"/>
      <c r="X82" s="1"/>
      <c r="Y82" s="1"/>
      <c r="Z82" s="1"/>
      <c r="AA82" s="1"/>
      <c r="AB82" s="1"/>
      <c r="AC82" s="1"/>
      <c r="AD82" s="1"/>
      <c r="AE82" s="1"/>
      <c r="AF82" s="1"/>
      <c r="AG82" s="1"/>
      <c r="AH82" s="1"/>
      <c r="AI82" s="1"/>
      <c r="AJ82" s="1"/>
      <c r="AK82" s="1"/>
      <c r="AL82" s="1"/>
      <c r="AM82" s="1"/>
      <c r="AN82" s="1"/>
      <c r="AO82" s="1"/>
      <c r="AP82" s="1"/>
    </row>
    <row r="83" spans="1:42" ht="15" customHeight="1" thickBot="1" x14ac:dyDescent="0.35">
      <c r="A83" s="1"/>
      <c r="B83" s="16">
        <v>1</v>
      </c>
      <c r="C83" s="143"/>
      <c r="D83" s="140"/>
      <c r="E83" s="146"/>
      <c r="F83" s="149">
        <f>IF(ISNUMBER(D83),D83/B95,)</f>
        <v>0</v>
      </c>
      <c r="G83" s="20"/>
      <c r="H83" s="16">
        <v>1</v>
      </c>
      <c r="I83" s="143"/>
      <c r="J83" s="140"/>
      <c r="K83" s="146"/>
      <c r="L83" s="149">
        <f>IF(ISNUMBER(J83),J83/H95,)</f>
        <v>0</v>
      </c>
      <c r="M83" s="20"/>
      <c r="N83" s="16">
        <v>1</v>
      </c>
      <c r="O83" s="143"/>
      <c r="P83" s="140"/>
      <c r="Q83" s="146"/>
      <c r="R83" s="149">
        <f>IF(ISNUMBER(P83),P83/N95,)</f>
        <v>0</v>
      </c>
      <c r="S83" s="1"/>
      <c r="T83" s="1"/>
      <c r="U83" s="1"/>
      <c r="V83" s="1"/>
      <c r="W83" s="1"/>
      <c r="X83" s="1"/>
      <c r="Y83" s="1"/>
      <c r="Z83" s="1"/>
      <c r="AA83" s="1"/>
      <c r="AB83" s="1"/>
      <c r="AC83" s="1"/>
      <c r="AD83" s="1"/>
      <c r="AE83" s="1"/>
      <c r="AF83" s="1"/>
      <c r="AG83" s="1"/>
      <c r="AH83" s="1"/>
      <c r="AI83" s="1"/>
      <c r="AJ83" s="1"/>
      <c r="AK83" s="1"/>
      <c r="AL83" s="1"/>
      <c r="AM83" s="1"/>
      <c r="AN83" s="1"/>
      <c r="AO83" s="1"/>
      <c r="AP83" s="1"/>
    </row>
    <row r="84" spans="1:42" ht="15" customHeight="1" thickBot="1" x14ac:dyDescent="0.35">
      <c r="A84" s="1"/>
      <c r="B84" s="16">
        <v>2</v>
      </c>
      <c r="C84" s="144"/>
      <c r="D84" s="141"/>
      <c r="E84" s="147"/>
      <c r="F84" s="151">
        <f>IF(ISNUMBER(D84),D84/B95,)</f>
        <v>0</v>
      </c>
      <c r="G84" s="20"/>
      <c r="H84" s="16">
        <v>2</v>
      </c>
      <c r="I84" s="144"/>
      <c r="J84" s="141"/>
      <c r="K84" s="147"/>
      <c r="L84" s="151">
        <f>IF(ISNUMBER(J84),J84/H95,)</f>
        <v>0</v>
      </c>
      <c r="M84" s="20"/>
      <c r="N84" s="16">
        <v>2</v>
      </c>
      <c r="O84" s="144"/>
      <c r="P84" s="141"/>
      <c r="Q84" s="147"/>
      <c r="R84" s="151">
        <f>IF(ISNUMBER(P84),P84/N95,)</f>
        <v>0</v>
      </c>
      <c r="S84" s="1"/>
      <c r="T84" s="1"/>
      <c r="U84" s="1"/>
      <c r="V84" s="1"/>
      <c r="W84" s="1"/>
      <c r="X84" s="1"/>
      <c r="Y84" s="1"/>
      <c r="Z84" s="1"/>
      <c r="AA84" s="1"/>
      <c r="AB84" s="1"/>
      <c r="AC84" s="1"/>
      <c r="AD84" s="1"/>
      <c r="AE84" s="1"/>
      <c r="AF84" s="1"/>
      <c r="AG84" s="1"/>
      <c r="AH84" s="1"/>
      <c r="AI84" s="1"/>
      <c r="AJ84" s="1"/>
      <c r="AK84" s="1"/>
      <c r="AL84" s="1"/>
      <c r="AM84" s="1"/>
      <c r="AN84" s="1"/>
      <c r="AO84" s="1"/>
      <c r="AP84" s="1"/>
    </row>
    <row r="85" spans="1:42" ht="15" customHeight="1" thickBot="1" x14ac:dyDescent="0.35">
      <c r="A85" s="1"/>
      <c r="B85" s="16">
        <v>3</v>
      </c>
      <c r="C85" s="144"/>
      <c r="D85" s="141"/>
      <c r="E85" s="147"/>
      <c r="F85" s="151">
        <f>IF(ISNUMBER(D85),D85/B95,)</f>
        <v>0</v>
      </c>
      <c r="G85" s="20"/>
      <c r="H85" s="16">
        <v>3</v>
      </c>
      <c r="I85" s="144"/>
      <c r="J85" s="141"/>
      <c r="K85" s="147"/>
      <c r="L85" s="151">
        <f>IF(ISNUMBER(J85),J85/H95,)</f>
        <v>0</v>
      </c>
      <c r="M85" s="19"/>
      <c r="N85" s="16">
        <v>3</v>
      </c>
      <c r="O85" s="144"/>
      <c r="P85" s="141"/>
      <c r="Q85" s="147"/>
      <c r="R85" s="151">
        <f>IF(ISNUMBER(P85),P85/N95,)</f>
        <v>0</v>
      </c>
      <c r="S85" s="1"/>
      <c r="T85" s="1"/>
      <c r="U85" s="1"/>
      <c r="V85" s="1"/>
      <c r="W85" s="1"/>
      <c r="X85" s="1"/>
      <c r="Y85" s="1"/>
      <c r="Z85" s="1"/>
      <c r="AA85" s="1"/>
      <c r="AB85" s="1"/>
      <c r="AC85" s="1"/>
      <c r="AD85" s="1"/>
      <c r="AE85" s="1"/>
      <c r="AF85" s="1"/>
      <c r="AG85" s="1"/>
      <c r="AH85" s="1"/>
      <c r="AI85" s="1"/>
      <c r="AJ85" s="1"/>
      <c r="AK85" s="1"/>
      <c r="AL85" s="1"/>
      <c r="AM85" s="1"/>
      <c r="AN85" s="1"/>
      <c r="AO85" s="1"/>
      <c r="AP85" s="1"/>
    </row>
    <row r="86" spans="1:42" ht="15" customHeight="1" thickBot="1" x14ac:dyDescent="0.35">
      <c r="A86" s="1"/>
      <c r="B86" s="16">
        <v>4</v>
      </c>
      <c r="C86" s="144"/>
      <c r="D86" s="141"/>
      <c r="E86" s="147"/>
      <c r="F86" s="151">
        <f>IF(ISNUMBER(D86),D86/B95,)</f>
        <v>0</v>
      </c>
      <c r="G86" s="20"/>
      <c r="H86" s="16">
        <v>4</v>
      </c>
      <c r="I86" s="144"/>
      <c r="J86" s="141"/>
      <c r="K86" s="147"/>
      <c r="L86" s="151">
        <f>IF(ISNUMBER(J86),J86/H95,)</f>
        <v>0</v>
      </c>
      <c r="M86" s="12"/>
      <c r="N86" s="16">
        <v>4</v>
      </c>
      <c r="O86" s="144"/>
      <c r="P86" s="141"/>
      <c r="Q86" s="147"/>
      <c r="R86" s="151">
        <f>IF(ISNUMBER(P86),P86/N95,)</f>
        <v>0</v>
      </c>
      <c r="S86" s="1"/>
      <c r="T86" s="1"/>
      <c r="U86" s="1"/>
      <c r="V86" s="1"/>
      <c r="W86" s="1"/>
      <c r="X86" s="1"/>
      <c r="Y86" s="1"/>
      <c r="Z86" s="1"/>
      <c r="AA86" s="1"/>
      <c r="AB86" s="1"/>
      <c r="AC86" s="1"/>
      <c r="AD86" s="1"/>
      <c r="AE86" s="1"/>
      <c r="AF86" s="1"/>
      <c r="AG86" s="1"/>
      <c r="AH86" s="1"/>
      <c r="AI86" s="1"/>
      <c r="AJ86" s="1"/>
      <c r="AK86" s="1"/>
      <c r="AL86" s="1"/>
      <c r="AM86" s="1"/>
      <c r="AN86" s="1"/>
      <c r="AO86" s="1"/>
      <c r="AP86" s="1"/>
    </row>
    <row r="87" spans="1:42" ht="15" customHeight="1" thickBot="1" x14ac:dyDescent="0.35">
      <c r="A87" s="1"/>
      <c r="B87" s="16">
        <v>5</v>
      </c>
      <c r="C87" s="144"/>
      <c r="D87" s="141"/>
      <c r="E87" s="147"/>
      <c r="F87" s="151">
        <f>IF(ISNUMBER(D87),D87/B95,)</f>
        <v>0</v>
      </c>
      <c r="G87" s="20"/>
      <c r="H87" s="16">
        <v>5</v>
      </c>
      <c r="I87" s="144"/>
      <c r="J87" s="141"/>
      <c r="K87" s="147"/>
      <c r="L87" s="151">
        <f>IF(ISNUMBER(J87),J87/H95,)</f>
        <v>0</v>
      </c>
      <c r="M87" s="18"/>
      <c r="N87" s="16">
        <v>5</v>
      </c>
      <c r="O87" s="144"/>
      <c r="P87" s="141"/>
      <c r="Q87" s="147"/>
      <c r="R87" s="151">
        <f>IF(ISNUMBER(P87),P87/N95,)</f>
        <v>0</v>
      </c>
      <c r="S87" s="1"/>
      <c r="T87" s="1"/>
      <c r="U87" s="1"/>
      <c r="V87" s="1"/>
      <c r="W87" s="1"/>
      <c r="X87" s="1"/>
      <c r="Y87" s="1"/>
      <c r="Z87" s="1"/>
      <c r="AA87" s="1"/>
      <c r="AB87" s="1"/>
      <c r="AC87" s="1"/>
      <c r="AD87" s="1"/>
      <c r="AE87" s="1"/>
      <c r="AF87" s="1"/>
      <c r="AG87" s="1"/>
      <c r="AH87" s="1"/>
      <c r="AI87" s="1"/>
      <c r="AJ87" s="1"/>
      <c r="AK87" s="1"/>
      <c r="AL87" s="1"/>
      <c r="AM87" s="1"/>
      <c r="AN87" s="1"/>
      <c r="AO87" s="1"/>
      <c r="AP87" s="1"/>
    </row>
    <row r="88" spans="1:42" ht="15" customHeight="1" thickBot="1" x14ac:dyDescent="0.35">
      <c r="A88" s="1"/>
      <c r="B88" s="16">
        <v>6</v>
      </c>
      <c r="C88" s="144"/>
      <c r="D88" s="141"/>
      <c r="E88" s="147"/>
      <c r="F88" s="151">
        <f>IF(ISNUMBER(D88),D88/B95,)</f>
        <v>0</v>
      </c>
      <c r="G88" s="20"/>
      <c r="H88" s="16">
        <v>6</v>
      </c>
      <c r="I88" s="144"/>
      <c r="J88" s="141"/>
      <c r="K88" s="147"/>
      <c r="L88" s="151">
        <f>IF(ISNUMBER(J88),J88/H95,)</f>
        <v>0</v>
      </c>
      <c r="M88" s="18"/>
      <c r="N88" s="16">
        <v>6</v>
      </c>
      <c r="O88" s="144"/>
      <c r="P88" s="141"/>
      <c r="Q88" s="147"/>
      <c r="R88" s="151">
        <f>IF(ISNUMBER(P88),P88/N95,)</f>
        <v>0</v>
      </c>
      <c r="S88" s="1"/>
      <c r="T88" s="1"/>
      <c r="U88" s="1"/>
      <c r="V88" s="1"/>
      <c r="W88" s="1"/>
      <c r="X88" s="1"/>
      <c r="Y88" s="1"/>
      <c r="Z88" s="1"/>
      <c r="AA88" s="1"/>
      <c r="AB88" s="1"/>
      <c r="AC88" s="1"/>
      <c r="AD88" s="1"/>
      <c r="AE88" s="1"/>
      <c r="AF88" s="1"/>
      <c r="AG88" s="1"/>
      <c r="AH88" s="1"/>
      <c r="AI88" s="1"/>
      <c r="AJ88" s="1"/>
      <c r="AK88" s="1"/>
      <c r="AL88" s="1"/>
      <c r="AM88" s="1"/>
      <c r="AN88" s="1"/>
      <c r="AO88" s="1"/>
      <c r="AP88" s="1"/>
    </row>
    <row r="89" spans="1:42" ht="15" customHeight="1" thickBot="1" x14ac:dyDescent="0.35">
      <c r="A89" s="1"/>
      <c r="B89" s="16">
        <v>7</v>
      </c>
      <c r="C89" s="144"/>
      <c r="D89" s="141"/>
      <c r="E89" s="147"/>
      <c r="F89" s="151">
        <f>IF(ISNUMBER(D89),D89/B95,)</f>
        <v>0</v>
      </c>
      <c r="G89" s="20"/>
      <c r="H89" s="16">
        <v>7</v>
      </c>
      <c r="I89" s="144"/>
      <c r="J89" s="141"/>
      <c r="K89" s="147"/>
      <c r="L89" s="151">
        <f>IF(ISNUMBER(J89),J89/H95,)</f>
        <v>0</v>
      </c>
      <c r="M89" s="18"/>
      <c r="N89" s="16">
        <v>7</v>
      </c>
      <c r="O89" s="144"/>
      <c r="P89" s="141"/>
      <c r="Q89" s="147"/>
      <c r="R89" s="151">
        <f>IF(ISNUMBER(P89),P89/N95,)</f>
        <v>0</v>
      </c>
      <c r="S89" s="1"/>
      <c r="T89" s="1"/>
      <c r="U89" s="1"/>
      <c r="V89" s="1"/>
      <c r="W89" s="1"/>
      <c r="X89" s="1"/>
      <c r="Y89" s="1"/>
      <c r="Z89" s="1"/>
      <c r="AA89" s="1"/>
      <c r="AB89" s="1"/>
      <c r="AC89" s="1"/>
      <c r="AD89" s="1"/>
      <c r="AE89" s="1"/>
      <c r="AF89" s="1"/>
      <c r="AG89" s="1"/>
      <c r="AH89" s="1"/>
      <c r="AI89" s="1"/>
      <c r="AJ89" s="1"/>
      <c r="AK89" s="1"/>
      <c r="AL89" s="1"/>
      <c r="AM89" s="1"/>
      <c r="AN89" s="1"/>
      <c r="AO89" s="1"/>
      <c r="AP89" s="1"/>
    </row>
    <row r="90" spans="1:42" ht="15" customHeight="1" thickBot="1" x14ac:dyDescent="0.35">
      <c r="A90" s="1"/>
      <c r="B90" s="16">
        <v>8</v>
      </c>
      <c r="C90" s="144"/>
      <c r="D90" s="141"/>
      <c r="E90" s="147"/>
      <c r="F90" s="151">
        <f>IF(ISNUMBER(D90),D90/B95,)</f>
        <v>0</v>
      </c>
      <c r="G90" s="20"/>
      <c r="H90" s="16">
        <v>8</v>
      </c>
      <c r="I90" s="144"/>
      <c r="J90" s="141"/>
      <c r="K90" s="147"/>
      <c r="L90" s="151">
        <f>IF(ISNUMBER(J90),J90/H95,)</f>
        <v>0</v>
      </c>
      <c r="M90" s="18"/>
      <c r="N90" s="16">
        <v>8</v>
      </c>
      <c r="O90" s="144"/>
      <c r="P90" s="141"/>
      <c r="Q90" s="147"/>
      <c r="R90" s="151">
        <f>IF(ISNUMBER(P90),P90/N95,)</f>
        <v>0</v>
      </c>
      <c r="S90" s="1"/>
      <c r="T90" s="1"/>
      <c r="U90" s="1"/>
      <c r="V90" s="1"/>
      <c r="W90" s="1"/>
      <c r="X90" s="1"/>
      <c r="Y90" s="1"/>
      <c r="Z90" s="1"/>
      <c r="AA90" s="1"/>
      <c r="AB90" s="1"/>
      <c r="AC90" s="1"/>
      <c r="AD90" s="1"/>
      <c r="AE90" s="1"/>
      <c r="AF90" s="1"/>
      <c r="AG90" s="1"/>
      <c r="AH90" s="1"/>
      <c r="AI90" s="1"/>
      <c r="AJ90" s="1"/>
      <c r="AK90" s="1"/>
      <c r="AL90" s="1"/>
      <c r="AM90" s="1"/>
      <c r="AN90" s="1"/>
      <c r="AO90" s="1"/>
      <c r="AP90" s="1"/>
    </row>
    <row r="91" spans="1:42" ht="15" customHeight="1" thickBot="1" x14ac:dyDescent="0.35">
      <c r="A91" s="1"/>
      <c r="B91" s="16">
        <v>9</v>
      </c>
      <c r="C91" s="144"/>
      <c r="D91" s="141"/>
      <c r="E91" s="147"/>
      <c r="F91" s="151">
        <f>IF(ISNUMBER(D91),D91/B95,)</f>
        <v>0</v>
      </c>
      <c r="G91" s="20"/>
      <c r="H91" s="16">
        <v>9</v>
      </c>
      <c r="I91" s="144"/>
      <c r="J91" s="141"/>
      <c r="K91" s="147"/>
      <c r="L91" s="151">
        <f>IF(ISNUMBER(J91),J91/H95,)</f>
        <v>0</v>
      </c>
      <c r="M91" s="18"/>
      <c r="N91" s="16">
        <v>9</v>
      </c>
      <c r="O91" s="144"/>
      <c r="P91" s="141"/>
      <c r="Q91" s="147"/>
      <c r="R91" s="151">
        <f>IF(ISNUMBER(P91),P91/N95,)</f>
        <v>0</v>
      </c>
      <c r="S91" s="1"/>
      <c r="T91" s="1"/>
      <c r="U91" s="1"/>
      <c r="V91" s="1"/>
      <c r="W91" s="1"/>
      <c r="X91" s="1"/>
      <c r="Y91" s="1"/>
      <c r="Z91" s="1"/>
      <c r="AA91" s="1"/>
      <c r="AB91" s="1"/>
      <c r="AC91" s="1"/>
      <c r="AD91" s="1"/>
      <c r="AE91" s="1"/>
      <c r="AF91" s="1"/>
      <c r="AG91" s="1"/>
      <c r="AH91" s="1"/>
      <c r="AI91" s="1"/>
      <c r="AJ91" s="1"/>
      <c r="AK91" s="1"/>
      <c r="AL91" s="1"/>
      <c r="AM91" s="1"/>
      <c r="AN91" s="1"/>
      <c r="AO91" s="1"/>
      <c r="AP91" s="1"/>
    </row>
    <row r="92" spans="1:42" ht="15" customHeight="1" thickBot="1" x14ac:dyDescent="0.35">
      <c r="A92" s="1"/>
      <c r="B92" s="17">
        <v>10</v>
      </c>
      <c r="C92" s="145"/>
      <c r="D92" s="142"/>
      <c r="E92" s="148"/>
      <c r="F92" s="151">
        <f>IF(ISNUMBER(D92),D92/B95,)</f>
        <v>0</v>
      </c>
      <c r="G92" s="20"/>
      <c r="H92" s="17">
        <v>10</v>
      </c>
      <c r="I92" s="145"/>
      <c r="J92" s="142"/>
      <c r="K92" s="148"/>
      <c r="L92" s="151">
        <f>IF(ISNUMBER(J92),J92/H95,)</f>
        <v>0</v>
      </c>
      <c r="M92" s="18"/>
      <c r="N92" s="17">
        <v>10</v>
      </c>
      <c r="O92" s="145"/>
      <c r="P92" s="142"/>
      <c r="Q92" s="148"/>
      <c r="R92" s="151">
        <f>IF(ISNUMBER(P92),P92/N95,)</f>
        <v>0</v>
      </c>
      <c r="S92" s="1"/>
      <c r="T92" s="1"/>
      <c r="U92" s="1"/>
      <c r="V92" s="1"/>
      <c r="W92" s="1"/>
      <c r="X92" s="1"/>
      <c r="Y92" s="1"/>
      <c r="Z92" s="1"/>
      <c r="AA92" s="1"/>
      <c r="AB92" s="1"/>
      <c r="AC92" s="1"/>
      <c r="AD92" s="1"/>
      <c r="AE92" s="1"/>
      <c r="AF92" s="1"/>
      <c r="AG92" s="1"/>
      <c r="AH92" s="1"/>
      <c r="AI92" s="1"/>
      <c r="AJ92" s="1"/>
      <c r="AK92" s="1"/>
      <c r="AL92" s="1"/>
      <c r="AM92" s="1"/>
      <c r="AN92" s="1"/>
      <c r="AO92" s="1"/>
      <c r="AP92" s="1"/>
    </row>
    <row r="93" spans="1:42" ht="15" customHeight="1" x14ac:dyDescent="0.3">
      <c r="A93" s="1"/>
      <c r="B93" s="431" t="s">
        <v>4</v>
      </c>
      <c r="C93" s="451" t="s">
        <v>61</v>
      </c>
      <c r="D93" s="452"/>
      <c r="E93" s="433">
        <f>IFERROR(IF(COUNT(F83:F92)&gt;0,AVERAGEIF(F83:F92,"&gt;0"),0),)</f>
        <v>0</v>
      </c>
      <c r="F93" s="434"/>
      <c r="G93" s="20"/>
      <c r="H93" s="431" t="s">
        <v>4</v>
      </c>
      <c r="I93" s="451" t="s">
        <v>61</v>
      </c>
      <c r="J93" s="452"/>
      <c r="K93" s="433">
        <f>IFERROR(IF(COUNT(L83:L92)&gt;0,AVERAGEIF(L83:L92,"&gt;0"),0),)</f>
        <v>0</v>
      </c>
      <c r="L93" s="434"/>
      <c r="M93" s="18"/>
      <c r="N93" s="431" t="s">
        <v>4</v>
      </c>
      <c r="O93" s="439" t="s">
        <v>70</v>
      </c>
      <c r="P93" s="441">
        <f>IFERROR(IF(COUNT(R83:R92)&gt;0,AVERAGEIF(R83:R92,"&gt;0"),0),)</f>
        <v>0</v>
      </c>
      <c r="Q93" s="443" t="s">
        <v>110</v>
      </c>
      <c r="R93" s="445" t="str">
        <f>IFERROR(Q97*R97,"")</f>
        <v/>
      </c>
      <c r="S93" s="1"/>
      <c r="T93" s="1"/>
      <c r="U93" s="1"/>
      <c r="V93" s="1"/>
      <c r="W93" s="1"/>
      <c r="X93" s="1"/>
      <c r="Y93" s="1"/>
      <c r="Z93" s="1"/>
      <c r="AA93" s="1"/>
      <c r="AB93" s="1"/>
      <c r="AC93" s="1"/>
      <c r="AD93" s="1"/>
      <c r="AE93" s="1"/>
      <c r="AF93" s="1"/>
      <c r="AG93" s="1"/>
      <c r="AH93" s="1"/>
      <c r="AI93" s="1"/>
      <c r="AJ93" s="1"/>
      <c r="AK93" s="1"/>
      <c r="AL93" s="1"/>
      <c r="AM93" s="1"/>
      <c r="AN93" s="1"/>
      <c r="AO93" s="1"/>
      <c r="AP93" s="1"/>
    </row>
    <row r="94" spans="1:42" ht="15" customHeight="1" thickBot="1" x14ac:dyDescent="0.35">
      <c r="A94" s="1"/>
      <c r="B94" s="432"/>
      <c r="C94" s="440"/>
      <c r="D94" s="453"/>
      <c r="E94" s="435"/>
      <c r="F94" s="436"/>
      <c r="G94" s="20"/>
      <c r="H94" s="432"/>
      <c r="I94" s="440"/>
      <c r="J94" s="453"/>
      <c r="K94" s="435"/>
      <c r="L94" s="436"/>
      <c r="M94" s="18"/>
      <c r="N94" s="432"/>
      <c r="O94" s="440"/>
      <c r="P94" s="442"/>
      <c r="Q94" s="444"/>
      <c r="R94" s="446"/>
      <c r="S94" s="1"/>
      <c r="T94" s="1"/>
      <c r="U94" s="1"/>
      <c r="V94" s="1"/>
      <c r="W94" s="1"/>
      <c r="X94" s="1"/>
      <c r="Y94" s="1"/>
      <c r="Z94" s="1"/>
      <c r="AA94" s="1"/>
      <c r="AB94" s="1"/>
      <c r="AC94" s="1"/>
      <c r="AD94" s="1"/>
      <c r="AE94" s="1"/>
      <c r="AF94" s="1"/>
      <c r="AG94" s="1"/>
      <c r="AH94" s="1"/>
      <c r="AI94" s="1"/>
      <c r="AJ94" s="1"/>
      <c r="AK94" s="1"/>
      <c r="AL94" s="1"/>
      <c r="AM94" s="1"/>
      <c r="AN94" s="1"/>
      <c r="AO94" s="1"/>
      <c r="AP94" s="1"/>
    </row>
    <row r="95" spans="1:42" ht="15" customHeight="1" x14ac:dyDescent="0.3">
      <c r="A95" s="1"/>
      <c r="B95" s="437">
        <f ca="1">IFERROR(ROUNDUP(B97/(0.0005*C97^2-0.0342*C97+1.034),0),)</f>
        <v>0</v>
      </c>
      <c r="C95" s="439" t="s">
        <v>189</v>
      </c>
      <c r="D95" s="449">
        <f>SUM(C83:C92)</f>
        <v>0</v>
      </c>
      <c r="E95" s="451" t="s">
        <v>44</v>
      </c>
      <c r="F95" s="447">
        <f>SUM(C83*D83,C84*D84,C85*D85,C86*D86,C87*D87,C88*D88,C89*D89,C90*D90,C91*D91,C92*D92)</f>
        <v>0</v>
      </c>
      <c r="G95" s="20"/>
      <c r="H95" s="437">
        <f ca="1">IFERROR(ROUNDUP(H97/(0.0005*I97^2-0.0342*I97+1.034),0),)</f>
        <v>0</v>
      </c>
      <c r="I95" s="439" t="s">
        <v>189</v>
      </c>
      <c r="J95" s="449">
        <f>SUM(I83:I92)</f>
        <v>0</v>
      </c>
      <c r="K95" s="451" t="s">
        <v>44</v>
      </c>
      <c r="L95" s="447">
        <f>SUM(I83*J83,I84*J84,I85*J85,I86*J86,I87*J87,I88*J88,I89*J89,I90*J90,I91*J91,I92*J92)</f>
        <v>0</v>
      </c>
      <c r="M95" s="18"/>
      <c r="N95" s="437">
        <f ca="1">IFERROR(ROUNDUP(N97/(0.0005*O97^2-0.0342*O97+1.034),0),)</f>
        <v>0</v>
      </c>
      <c r="O95" s="439" t="s">
        <v>189</v>
      </c>
      <c r="P95" s="449">
        <f>SUM(O83:O92)</f>
        <v>0</v>
      </c>
      <c r="Q95" s="451" t="s">
        <v>44</v>
      </c>
      <c r="R95" s="447">
        <f>SUM(O83*P83,O84*P84,O85*P85,O86*P86,O87*P87,O88*P88,O89*P89,O90*P90,O91*P91,O92*P92)</f>
        <v>0</v>
      </c>
      <c r="S95" s="1"/>
      <c r="T95" s="1"/>
      <c r="U95" s="1"/>
      <c r="V95" s="1"/>
      <c r="W95" s="1"/>
      <c r="X95" s="1"/>
      <c r="Y95" s="1"/>
      <c r="Z95" s="1"/>
      <c r="AA95" s="1"/>
      <c r="AB95" s="1"/>
      <c r="AC95" s="1"/>
      <c r="AD95" s="1"/>
      <c r="AE95" s="1"/>
      <c r="AF95" s="1"/>
      <c r="AG95" s="1"/>
      <c r="AH95" s="1"/>
      <c r="AI95" s="1"/>
      <c r="AJ95" s="1"/>
      <c r="AK95" s="1"/>
      <c r="AL95" s="1"/>
      <c r="AM95" s="1"/>
      <c r="AN95" s="1"/>
      <c r="AO95" s="1"/>
      <c r="AP95" s="1"/>
    </row>
    <row r="96" spans="1:42" ht="15" customHeight="1" thickBot="1" x14ac:dyDescent="0.35">
      <c r="A96" s="1"/>
      <c r="B96" s="438"/>
      <c r="C96" s="440"/>
      <c r="D96" s="450"/>
      <c r="E96" s="440"/>
      <c r="F96" s="448"/>
      <c r="G96" s="20"/>
      <c r="H96" s="438"/>
      <c r="I96" s="440"/>
      <c r="J96" s="450"/>
      <c r="K96" s="440"/>
      <c r="L96" s="448"/>
      <c r="M96" s="18"/>
      <c r="N96" s="438"/>
      <c r="O96" s="440"/>
      <c r="P96" s="450"/>
      <c r="Q96" s="440"/>
      <c r="R96" s="448"/>
      <c r="S96" s="1"/>
      <c r="T96" s="1"/>
      <c r="U96" s="1"/>
      <c r="V96" s="1"/>
      <c r="W96" s="1"/>
      <c r="X96" s="1"/>
      <c r="Y96" s="1"/>
      <c r="Z96" s="1"/>
      <c r="AA96" s="1"/>
      <c r="AB96" s="1"/>
      <c r="AC96" s="1"/>
      <c r="AD96" s="1"/>
      <c r="AE96" s="1"/>
      <c r="AF96" s="1"/>
      <c r="AG96" s="1"/>
      <c r="AH96" s="1"/>
      <c r="AI96" s="1"/>
      <c r="AJ96" s="1"/>
      <c r="AK96" s="1"/>
      <c r="AL96" s="1"/>
      <c r="AM96" s="1"/>
      <c r="AN96" s="1"/>
      <c r="AO96" s="1"/>
      <c r="AP96" s="1"/>
    </row>
    <row r="97" spans="1:42" ht="15" customHeight="1" x14ac:dyDescent="0.3">
      <c r="A97" s="1"/>
      <c r="B97" s="2" t="str">
        <f ca="1">IFERROR(OFFSET(D82,MATCH(MAX(D83:D92),D83:D92,0),0),"")</f>
        <v/>
      </c>
      <c r="C97" s="22" t="str">
        <f ca="1">IFERROR(OFFSET(C82,MATCH(MAX(D83:D92),D83:D92,0),0)+(10-OFFSET(E82,MATCH(MAX(D83:D92),D83:D92,0),0)),"")</f>
        <v/>
      </c>
      <c r="D97" s="20"/>
      <c r="E97" s="20"/>
      <c r="F97" s="20"/>
      <c r="G97" s="20"/>
      <c r="H97" s="2" t="str">
        <f ca="1">IFERROR(OFFSET(J82,MATCH(MAX(J83:J92),J83:J92,0),0),"")</f>
        <v/>
      </c>
      <c r="I97" s="22" t="str">
        <f ca="1">IFERROR(OFFSET(I82,MATCH(MAX(J83:J92),J83:J92,0),0)+(10-OFFSET(K82,MATCH(MAX(J83:J92),J83:J92,0),0)),"")</f>
        <v/>
      </c>
      <c r="J97" s="20"/>
      <c r="K97" s="20"/>
      <c r="L97" s="20"/>
      <c r="M97" s="11"/>
      <c r="N97" s="2" t="str">
        <f ca="1">IFERROR(OFFSET(P82,MATCH(MAX(P83:P92),P83:P92,0),0),"")</f>
        <v/>
      </c>
      <c r="O97" s="22" t="str">
        <f ca="1">IFERROR(OFFSET(O82,MATCH(MAX(P83:P92),P83:P92,0),0)+(10-OFFSET(Q82,MATCH(MAX(P83:P92),P83:P92,0),0)),"")</f>
        <v/>
      </c>
      <c r="P97" s="20"/>
      <c r="Q97" s="184" t="str">
        <f>IFERROR(AVERAGE(AVERAGE(E83:E92),AVERAGE(K83:K92),AVERAGE(Q83:Q92)),"")</f>
        <v/>
      </c>
      <c r="R97" s="185">
        <f>SUM(C83:C92,I83:I92,O83:O92)</f>
        <v>0</v>
      </c>
      <c r="S97" s="1"/>
      <c r="T97" s="1"/>
      <c r="U97" s="1"/>
      <c r="V97" s="1"/>
      <c r="W97" s="1"/>
      <c r="X97" s="1"/>
      <c r="Y97" s="1"/>
      <c r="Z97" s="1"/>
      <c r="AA97" s="1"/>
      <c r="AB97" s="1"/>
      <c r="AC97" s="1"/>
      <c r="AD97" s="1"/>
      <c r="AE97" s="1"/>
      <c r="AF97" s="1"/>
      <c r="AG97" s="1"/>
      <c r="AH97" s="1"/>
      <c r="AI97" s="1"/>
      <c r="AJ97" s="1"/>
      <c r="AK97" s="1"/>
      <c r="AL97" s="1"/>
      <c r="AM97" s="1"/>
      <c r="AN97" s="1"/>
      <c r="AO97" s="1"/>
      <c r="AP97" s="1"/>
    </row>
    <row r="98" spans="1:42" ht="15" customHeight="1" x14ac:dyDescent="0.3">
      <c r="A98" s="1"/>
      <c r="B98" s="1"/>
      <c r="C98" s="1"/>
      <c r="D98" s="1"/>
      <c r="E98" s="1"/>
      <c r="F98" s="1"/>
      <c r="G98" s="1"/>
      <c r="H98" s="1"/>
      <c r="I98" s="1"/>
      <c r="J98" s="1"/>
      <c r="K98" s="1"/>
      <c r="L98" s="1"/>
      <c r="M98" s="1"/>
      <c r="N98" s="1"/>
      <c r="O98" s="1"/>
      <c r="P98" s="1"/>
      <c r="Q98" s="1"/>
      <c r="R98" s="1"/>
      <c r="S98" s="1"/>
      <c r="T98" s="1"/>
      <c r="U98" s="1"/>
      <c r="V98" s="1"/>
      <c r="W98" s="1"/>
      <c r="X98" s="1"/>
      <c r="Y98" s="1"/>
      <c r="Z98" s="1"/>
      <c r="AA98" s="1"/>
      <c r="AB98" s="1"/>
      <c r="AC98" s="1"/>
      <c r="AD98" s="1"/>
      <c r="AE98" s="1"/>
      <c r="AF98" s="1"/>
      <c r="AG98" s="1"/>
      <c r="AH98" s="1"/>
      <c r="AI98" s="1"/>
      <c r="AJ98" s="1"/>
      <c r="AK98" s="1"/>
      <c r="AL98" s="1"/>
      <c r="AM98" s="1"/>
      <c r="AN98" s="1"/>
      <c r="AO98" s="1"/>
      <c r="AP98" s="1"/>
    </row>
    <row r="99" spans="1:42" ht="15" customHeight="1" x14ac:dyDescent="0.3">
      <c r="A99" s="1"/>
      <c r="B99" s="397" t="s">
        <v>50</v>
      </c>
      <c r="C99" s="397"/>
      <c r="D99" s="397"/>
      <c r="E99" s="397"/>
      <c r="F99" s="397"/>
      <c r="G99" s="397"/>
      <c r="H99" s="397"/>
      <c r="I99" s="397"/>
      <c r="J99" s="397"/>
      <c r="K99" s="397"/>
      <c r="L99" s="397"/>
      <c r="M99" s="397"/>
      <c r="N99" s="397"/>
      <c r="O99" s="397"/>
      <c r="P99" s="397"/>
      <c r="Q99" s="397"/>
      <c r="R99" s="397"/>
      <c r="S99" s="1"/>
      <c r="T99" s="1"/>
      <c r="U99" s="1"/>
      <c r="V99" s="1"/>
      <c r="W99" s="1"/>
      <c r="X99" s="1"/>
      <c r="Y99" s="1"/>
      <c r="Z99" s="1"/>
      <c r="AA99" s="1"/>
      <c r="AB99" s="1"/>
      <c r="AC99" s="1"/>
      <c r="AD99" s="1"/>
      <c r="AE99" s="1"/>
      <c r="AF99" s="1"/>
      <c r="AG99" s="1"/>
      <c r="AH99" s="1"/>
      <c r="AI99" s="1"/>
      <c r="AJ99" s="1"/>
      <c r="AK99" s="1"/>
      <c r="AL99" s="1"/>
      <c r="AM99" s="1"/>
      <c r="AN99" s="1"/>
      <c r="AO99" s="1"/>
      <c r="AP99" s="1"/>
    </row>
    <row r="100" spans="1:42" ht="15" customHeight="1" x14ac:dyDescent="0.3">
      <c r="A100" s="1"/>
      <c r="B100" s="397"/>
      <c r="C100" s="397"/>
      <c r="D100" s="397"/>
      <c r="E100" s="397"/>
      <c r="F100" s="397"/>
      <c r="G100" s="397"/>
      <c r="H100" s="397"/>
      <c r="I100" s="397"/>
      <c r="J100" s="397"/>
      <c r="K100" s="397"/>
      <c r="L100" s="397"/>
      <c r="M100" s="397"/>
      <c r="N100" s="397"/>
      <c r="O100" s="397"/>
      <c r="P100" s="397"/>
      <c r="Q100" s="397"/>
      <c r="R100" s="397"/>
      <c r="S100" s="1"/>
      <c r="T100" s="1"/>
      <c r="U100" s="1"/>
      <c r="V100" s="1"/>
      <c r="W100" s="1"/>
      <c r="X100" s="1"/>
      <c r="Y100" s="1"/>
      <c r="Z100" s="1"/>
      <c r="AA100" s="1"/>
      <c r="AB100" s="1"/>
      <c r="AC100" s="1"/>
      <c r="AD100" s="1"/>
      <c r="AE100" s="1"/>
      <c r="AF100" s="1"/>
      <c r="AG100" s="1"/>
      <c r="AH100" s="1"/>
      <c r="AI100" s="1"/>
      <c r="AJ100" s="1"/>
      <c r="AK100" s="1"/>
      <c r="AL100" s="1"/>
      <c r="AM100" s="1"/>
      <c r="AN100" s="1"/>
      <c r="AO100" s="1"/>
      <c r="AP100" s="1"/>
    </row>
    <row r="101" spans="1:42" ht="15" customHeight="1" x14ac:dyDescent="0.3">
      <c r="A101" s="1"/>
      <c r="B101" s="397"/>
      <c r="C101" s="397"/>
      <c r="D101" s="397"/>
      <c r="E101" s="397"/>
      <c r="F101" s="397"/>
      <c r="G101" s="397"/>
      <c r="H101" s="397"/>
      <c r="I101" s="397"/>
      <c r="J101" s="397"/>
      <c r="K101" s="397"/>
      <c r="L101" s="397"/>
      <c r="M101" s="397"/>
      <c r="N101" s="397"/>
      <c r="O101" s="397"/>
      <c r="P101" s="397"/>
      <c r="Q101" s="397"/>
      <c r="R101" s="397"/>
      <c r="S101" s="1"/>
      <c r="T101" s="1"/>
      <c r="U101" s="1"/>
      <c r="V101" s="1"/>
      <c r="W101" s="1"/>
      <c r="X101" s="1"/>
      <c r="Y101" s="1"/>
      <c r="Z101" s="1"/>
      <c r="AA101" s="1"/>
      <c r="AB101" s="1"/>
      <c r="AC101" s="1"/>
      <c r="AD101" s="1"/>
      <c r="AE101" s="1"/>
      <c r="AF101" s="1"/>
      <c r="AG101" s="1"/>
      <c r="AH101" s="1"/>
      <c r="AI101" s="1"/>
      <c r="AJ101" s="1"/>
      <c r="AK101" s="1"/>
      <c r="AL101" s="1"/>
      <c r="AM101" s="1"/>
      <c r="AN101" s="1"/>
      <c r="AO101" s="1"/>
      <c r="AP101" s="1"/>
    </row>
    <row r="102" spans="1:42" ht="15" customHeight="1" thickBot="1" x14ac:dyDescent="0.35">
      <c r="A102" s="1"/>
      <c r="B102" s="20"/>
      <c r="C102" s="20"/>
      <c r="D102" s="20"/>
      <c r="E102" s="20"/>
      <c r="F102" s="20"/>
      <c r="G102" s="20"/>
      <c r="H102" s="20"/>
      <c r="I102" s="20"/>
      <c r="J102" s="20"/>
      <c r="K102" s="20"/>
      <c r="L102" s="20"/>
      <c r="M102" s="20"/>
      <c r="N102" s="20"/>
      <c r="O102" s="20"/>
      <c r="P102" s="20"/>
      <c r="Q102" s="20"/>
      <c r="R102" s="20"/>
      <c r="S102" s="1"/>
      <c r="T102" s="1"/>
      <c r="U102" s="1"/>
      <c r="V102" s="1"/>
      <c r="W102" s="1"/>
      <c r="X102" s="1"/>
      <c r="Y102" s="1"/>
      <c r="Z102" s="1"/>
      <c r="AA102" s="1"/>
      <c r="AB102" s="1"/>
      <c r="AC102" s="1"/>
      <c r="AD102" s="1"/>
      <c r="AE102" s="1"/>
      <c r="AF102" s="1"/>
      <c r="AG102" s="1"/>
      <c r="AH102" s="1"/>
      <c r="AI102" s="1"/>
      <c r="AJ102" s="1"/>
      <c r="AK102" s="1"/>
      <c r="AL102" s="1"/>
      <c r="AM102" s="1"/>
      <c r="AN102" s="1"/>
      <c r="AO102" s="1"/>
      <c r="AP102" s="1"/>
    </row>
    <row r="103" spans="1:42" ht="15" customHeight="1" x14ac:dyDescent="0.3">
      <c r="A103" s="1"/>
      <c r="B103" s="331">
        <v>1</v>
      </c>
      <c r="C103" s="331">
        <f>'Training Plan'!L16</f>
        <v>0</v>
      </c>
      <c r="D103" s="332"/>
      <c r="E103" s="332"/>
      <c r="F103" s="333"/>
      <c r="G103" s="20"/>
      <c r="H103" s="331">
        <v>2</v>
      </c>
      <c r="I103" s="331">
        <f>'Training Plan'!L24</f>
        <v>0</v>
      </c>
      <c r="J103" s="332"/>
      <c r="K103" s="332"/>
      <c r="L103" s="333"/>
      <c r="M103" s="20"/>
      <c r="N103" s="331">
        <v>3</v>
      </c>
      <c r="O103" s="331">
        <f>'Training Plan'!L32</f>
        <v>0</v>
      </c>
      <c r="P103" s="332"/>
      <c r="Q103" s="332"/>
      <c r="R103" s="333"/>
      <c r="S103" s="1"/>
      <c r="T103" s="1"/>
      <c r="U103" s="1"/>
      <c r="V103" s="1"/>
      <c r="W103" s="1"/>
      <c r="X103" s="1"/>
      <c r="Y103" s="1"/>
      <c r="Z103" s="1"/>
      <c r="AA103" s="1"/>
      <c r="AB103" s="1"/>
      <c r="AC103" s="1"/>
      <c r="AD103" s="1"/>
      <c r="AE103" s="1"/>
      <c r="AF103" s="1"/>
      <c r="AG103" s="1"/>
      <c r="AH103" s="1"/>
      <c r="AI103" s="1"/>
      <c r="AJ103" s="1"/>
      <c r="AK103" s="1"/>
      <c r="AL103" s="1"/>
      <c r="AM103" s="1"/>
      <c r="AN103" s="1"/>
      <c r="AO103" s="1"/>
      <c r="AP103" s="1"/>
    </row>
    <row r="104" spans="1:42" ht="15" customHeight="1" thickBot="1" x14ac:dyDescent="0.35">
      <c r="A104" s="1"/>
      <c r="B104" s="334"/>
      <c r="C104" s="334"/>
      <c r="D104" s="335"/>
      <c r="E104" s="335"/>
      <c r="F104" s="336"/>
      <c r="G104" s="20"/>
      <c r="H104" s="334"/>
      <c r="I104" s="334"/>
      <c r="J104" s="335"/>
      <c r="K104" s="335"/>
      <c r="L104" s="336"/>
      <c r="M104" s="20"/>
      <c r="N104" s="334"/>
      <c r="O104" s="334"/>
      <c r="P104" s="335"/>
      <c r="Q104" s="335"/>
      <c r="R104" s="336"/>
      <c r="S104" s="1"/>
      <c r="T104" s="1"/>
      <c r="U104" s="1"/>
      <c r="V104" s="1"/>
      <c r="W104" s="1"/>
      <c r="X104" s="1"/>
      <c r="Y104" s="1"/>
      <c r="Z104" s="1"/>
      <c r="AA104" s="1"/>
      <c r="AB104" s="1"/>
      <c r="AC104" s="1"/>
      <c r="AD104" s="1"/>
      <c r="AE104" s="1"/>
      <c r="AF104" s="1"/>
      <c r="AG104" s="1"/>
      <c r="AH104" s="1"/>
      <c r="AI104" s="1"/>
      <c r="AJ104" s="1"/>
      <c r="AK104" s="1"/>
      <c r="AL104" s="1"/>
      <c r="AM104" s="1"/>
      <c r="AN104" s="1"/>
      <c r="AO104" s="1"/>
      <c r="AP104" s="1"/>
    </row>
    <row r="105" spans="1:42" ht="15" customHeight="1" x14ac:dyDescent="0.3">
      <c r="A105" s="1"/>
      <c r="B105" s="415" t="s">
        <v>85</v>
      </c>
      <c r="C105" s="416"/>
      <c r="D105" s="421">
        <f>'Training Plan'!L17</f>
        <v>0</v>
      </c>
      <c r="E105" s="422"/>
      <c r="F105" s="423"/>
      <c r="G105" s="20"/>
      <c r="H105" s="415" t="s">
        <v>85</v>
      </c>
      <c r="I105" s="416"/>
      <c r="J105" s="421">
        <f>'Training Plan'!L25</f>
        <v>0</v>
      </c>
      <c r="K105" s="422"/>
      <c r="L105" s="423"/>
      <c r="M105" s="20"/>
      <c r="N105" s="415" t="s">
        <v>85</v>
      </c>
      <c r="O105" s="416"/>
      <c r="P105" s="421">
        <f>'Training Plan'!L33</f>
        <v>0</v>
      </c>
      <c r="Q105" s="422"/>
      <c r="R105" s="423"/>
      <c r="S105" s="1"/>
      <c r="T105" s="1"/>
      <c r="U105" s="1"/>
      <c r="V105" s="1"/>
      <c r="W105" s="1"/>
      <c r="X105" s="1"/>
      <c r="Y105" s="1"/>
      <c r="Z105" s="1"/>
      <c r="AA105" s="1"/>
      <c r="AB105" s="1"/>
      <c r="AC105" s="1"/>
      <c r="AD105" s="1"/>
      <c r="AE105" s="1"/>
      <c r="AF105" s="1"/>
      <c r="AG105" s="1"/>
      <c r="AH105" s="1"/>
      <c r="AI105" s="1"/>
      <c r="AJ105" s="1"/>
      <c r="AK105" s="1"/>
      <c r="AL105" s="1"/>
      <c r="AM105" s="1"/>
      <c r="AN105" s="1"/>
      <c r="AO105" s="1"/>
      <c r="AP105" s="1"/>
    </row>
    <row r="106" spans="1:42" ht="15" customHeight="1" x14ac:dyDescent="0.3">
      <c r="A106" s="1"/>
      <c r="B106" s="417"/>
      <c r="C106" s="418"/>
      <c r="D106" s="424"/>
      <c r="E106" s="425"/>
      <c r="F106" s="426"/>
      <c r="G106" s="20"/>
      <c r="H106" s="417"/>
      <c r="I106" s="418"/>
      <c r="J106" s="424"/>
      <c r="K106" s="425"/>
      <c r="L106" s="426"/>
      <c r="M106" s="20"/>
      <c r="N106" s="417"/>
      <c r="O106" s="418"/>
      <c r="P106" s="424"/>
      <c r="Q106" s="425"/>
      <c r="R106" s="426"/>
      <c r="S106" s="1"/>
      <c r="T106" s="1"/>
      <c r="U106" s="1"/>
      <c r="V106" s="1"/>
      <c r="W106" s="1"/>
      <c r="X106" s="1"/>
      <c r="Y106" s="1"/>
      <c r="Z106" s="1"/>
      <c r="AA106" s="1"/>
      <c r="AB106" s="1"/>
      <c r="AC106" s="1"/>
      <c r="AD106" s="1"/>
      <c r="AE106" s="1"/>
      <c r="AF106" s="1"/>
      <c r="AG106" s="1"/>
      <c r="AH106" s="1"/>
      <c r="AI106" s="1"/>
      <c r="AJ106" s="1"/>
      <c r="AK106" s="1"/>
      <c r="AL106" s="1"/>
      <c r="AM106" s="1"/>
      <c r="AN106" s="1"/>
      <c r="AO106" s="1"/>
      <c r="AP106" s="1"/>
    </row>
    <row r="107" spans="1:42" ht="15" customHeight="1" x14ac:dyDescent="0.3">
      <c r="A107" s="1"/>
      <c r="B107" s="417"/>
      <c r="C107" s="418"/>
      <c r="D107" s="424"/>
      <c r="E107" s="425"/>
      <c r="F107" s="426"/>
      <c r="G107" s="20"/>
      <c r="H107" s="417"/>
      <c r="I107" s="418"/>
      <c r="J107" s="424"/>
      <c r="K107" s="425"/>
      <c r="L107" s="426"/>
      <c r="M107" s="20"/>
      <c r="N107" s="417"/>
      <c r="O107" s="418"/>
      <c r="P107" s="424"/>
      <c r="Q107" s="425"/>
      <c r="R107" s="426"/>
      <c r="S107" s="1"/>
      <c r="T107" s="1"/>
      <c r="U107" s="1"/>
      <c r="V107" s="1"/>
      <c r="W107" s="1"/>
      <c r="X107" s="1"/>
      <c r="Y107" s="1"/>
      <c r="Z107" s="1"/>
      <c r="AA107" s="1"/>
      <c r="AB107" s="1"/>
      <c r="AC107" s="1"/>
      <c r="AD107" s="1"/>
      <c r="AE107" s="1"/>
      <c r="AF107" s="1"/>
      <c r="AG107" s="1"/>
      <c r="AH107" s="1"/>
      <c r="AI107" s="1"/>
      <c r="AJ107" s="1"/>
      <c r="AK107" s="1"/>
      <c r="AL107" s="1"/>
      <c r="AM107" s="1"/>
      <c r="AN107" s="1"/>
      <c r="AO107" s="1"/>
      <c r="AP107" s="1"/>
    </row>
    <row r="108" spans="1:42" ht="15" customHeight="1" x14ac:dyDescent="0.3">
      <c r="A108" s="1"/>
      <c r="B108" s="417"/>
      <c r="C108" s="418"/>
      <c r="D108" s="424"/>
      <c r="E108" s="425"/>
      <c r="F108" s="426"/>
      <c r="G108" s="20"/>
      <c r="H108" s="417"/>
      <c r="I108" s="418"/>
      <c r="J108" s="424"/>
      <c r="K108" s="425"/>
      <c r="L108" s="426"/>
      <c r="M108" s="20"/>
      <c r="N108" s="417"/>
      <c r="O108" s="418"/>
      <c r="P108" s="424"/>
      <c r="Q108" s="425"/>
      <c r="R108" s="426"/>
      <c r="S108" s="1"/>
      <c r="T108" s="1"/>
      <c r="U108" s="1"/>
      <c r="V108" s="1"/>
      <c r="W108" s="1"/>
      <c r="X108" s="1"/>
      <c r="Y108" s="1"/>
      <c r="Z108" s="1"/>
      <c r="AA108" s="1"/>
      <c r="AB108" s="1"/>
      <c r="AC108" s="1"/>
      <c r="AD108" s="1"/>
      <c r="AE108" s="1"/>
      <c r="AF108" s="1"/>
      <c r="AG108" s="1"/>
      <c r="AH108" s="1"/>
      <c r="AI108" s="1"/>
      <c r="AJ108" s="1"/>
      <c r="AK108" s="1"/>
      <c r="AL108" s="1"/>
      <c r="AM108" s="1"/>
      <c r="AN108" s="1"/>
      <c r="AO108" s="1"/>
      <c r="AP108" s="1"/>
    </row>
    <row r="109" spans="1:42" ht="15" customHeight="1" thickBot="1" x14ac:dyDescent="0.35">
      <c r="A109" s="1"/>
      <c r="B109" s="419"/>
      <c r="C109" s="420"/>
      <c r="D109" s="424"/>
      <c r="E109" s="425"/>
      <c r="F109" s="426"/>
      <c r="G109" s="20"/>
      <c r="H109" s="419"/>
      <c r="I109" s="420"/>
      <c r="J109" s="424"/>
      <c r="K109" s="425"/>
      <c r="L109" s="426"/>
      <c r="M109" s="20"/>
      <c r="N109" s="419"/>
      <c r="O109" s="420"/>
      <c r="P109" s="424"/>
      <c r="Q109" s="425"/>
      <c r="R109" s="426"/>
      <c r="S109" s="1"/>
      <c r="T109" s="1"/>
      <c r="U109" s="1"/>
      <c r="V109" s="1"/>
      <c r="W109" s="1"/>
      <c r="X109" s="1"/>
      <c r="Y109" s="1"/>
      <c r="Z109" s="1"/>
      <c r="AA109" s="1"/>
      <c r="AB109" s="1"/>
      <c r="AC109" s="1"/>
      <c r="AD109" s="1"/>
      <c r="AE109" s="1"/>
      <c r="AF109" s="1"/>
      <c r="AG109" s="1"/>
      <c r="AH109" s="1"/>
      <c r="AI109" s="1"/>
      <c r="AJ109" s="1"/>
      <c r="AK109" s="1"/>
      <c r="AL109" s="1"/>
      <c r="AM109" s="1"/>
      <c r="AN109" s="1"/>
      <c r="AO109" s="1"/>
      <c r="AP109" s="1"/>
    </row>
    <row r="110" spans="1:42" ht="15" customHeight="1" x14ac:dyDescent="0.3">
      <c r="A110" s="1"/>
      <c r="B110" s="427" t="s">
        <v>86</v>
      </c>
      <c r="C110" s="428"/>
      <c r="D110" s="409">
        <f>'Training Plan'!M22</f>
        <v>0</v>
      </c>
      <c r="E110" s="410"/>
      <c r="F110" s="411"/>
      <c r="G110" s="20"/>
      <c r="H110" s="427" t="s">
        <v>86</v>
      </c>
      <c r="I110" s="428"/>
      <c r="J110" s="409">
        <f>'Training Plan'!M30</f>
        <v>0</v>
      </c>
      <c r="K110" s="410"/>
      <c r="L110" s="411"/>
      <c r="M110" s="20"/>
      <c r="N110" s="427" t="s">
        <v>86</v>
      </c>
      <c r="O110" s="428"/>
      <c r="P110" s="409">
        <f>'Training Plan'!M38</f>
        <v>0</v>
      </c>
      <c r="Q110" s="410"/>
      <c r="R110" s="411"/>
      <c r="S110" s="1"/>
      <c r="T110" s="1"/>
      <c r="U110" s="1"/>
      <c r="V110" s="1"/>
      <c r="W110" s="1"/>
      <c r="X110" s="1"/>
      <c r="Y110" s="1"/>
      <c r="Z110" s="1"/>
      <c r="AA110" s="1"/>
      <c r="AB110" s="1"/>
      <c r="AC110" s="1"/>
      <c r="AD110" s="1"/>
      <c r="AE110" s="1"/>
      <c r="AF110" s="1"/>
      <c r="AG110" s="1"/>
      <c r="AH110" s="1"/>
      <c r="AI110" s="1"/>
      <c r="AJ110" s="1"/>
      <c r="AK110" s="1"/>
      <c r="AL110" s="1"/>
      <c r="AM110" s="1"/>
      <c r="AN110" s="1"/>
      <c r="AO110" s="1"/>
      <c r="AP110" s="1"/>
    </row>
    <row r="111" spans="1:42" ht="15" customHeight="1" thickBot="1" x14ac:dyDescent="0.35">
      <c r="A111" s="1"/>
      <c r="B111" s="429"/>
      <c r="C111" s="430"/>
      <c r="D111" s="412"/>
      <c r="E111" s="413"/>
      <c r="F111" s="414"/>
      <c r="G111" s="20"/>
      <c r="H111" s="429"/>
      <c r="I111" s="430"/>
      <c r="J111" s="412"/>
      <c r="K111" s="413"/>
      <c r="L111" s="414"/>
      <c r="M111" s="20"/>
      <c r="N111" s="429"/>
      <c r="O111" s="430"/>
      <c r="P111" s="412"/>
      <c r="Q111" s="413"/>
      <c r="R111" s="414"/>
      <c r="S111" s="1"/>
      <c r="T111" s="1"/>
      <c r="U111" s="1"/>
      <c r="V111" s="1"/>
      <c r="W111" s="1"/>
      <c r="X111" s="1"/>
      <c r="Y111" s="1"/>
      <c r="Z111" s="1"/>
      <c r="AA111" s="1"/>
      <c r="AB111" s="1"/>
      <c r="AC111" s="1"/>
      <c r="AD111" s="1"/>
      <c r="AE111" s="1"/>
      <c r="AF111" s="1"/>
      <c r="AG111" s="1"/>
      <c r="AH111" s="1"/>
      <c r="AI111" s="1"/>
      <c r="AJ111" s="1"/>
      <c r="AK111" s="1"/>
      <c r="AL111" s="1"/>
      <c r="AM111" s="1"/>
      <c r="AN111" s="1"/>
      <c r="AO111" s="1"/>
      <c r="AP111" s="1"/>
    </row>
    <row r="112" spans="1:42" ht="30" customHeight="1" thickBot="1" x14ac:dyDescent="0.35">
      <c r="A112" s="1"/>
      <c r="B112" s="3" t="s">
        <v>60</v>
      </c>
      <c r="C112" s="3" t="s">
        <v>0</v>
      </c>
      <c r="D112" s="3" t="s">
        <v>42</v>
      </c>
      <c r="E112" s="3" t="s">
        <v>11</v>
      </c>
      <c r="F112" s="21" t="s">
        <v>71</v>
      </c>
      <c r="G112" s="20"/>
      <c r="H112" s="3" t="s">
        <v>60</v>
      </c>
      <c r="I112" s="3" t="s">
        <v>0</v>
      </c>
      <c r="J112" s="3" t="s">
        <v>42</v>
      </c>
      <c r="K112" s="3" t="s">
        <v>11</v>
      </c>
      <c r="L112" s="21" t="s">
        <v>71</v>
      </c>
      <c r="M112" s="20"/>
      <c r="N112" s="3" t="s">
        <v>60</v>
      </c>
      <c r="O112" s="3" t="s">
        <v>0</v>
      </c>
      <c r="P112" s="3" t="s">
        <v>42</v>
      </c>
      <c r="Q112" s="3" t="s">
        <v>11</v>
      </c>
      <c r="R112" s="21" t="s">
        <v>71</v>
      </c>
      <c r="S112" s="1"/>
      <c r="T112" s="1"/>
      <c r="U112" s="1"/>
      <c r="V112" s="1"/>
      <c r="W112" s="1"/>
      <c r="X112" s="1"/>
      <c r="Y112" s="1"/>
      <c r="Z112" s="1"/>
      <c r="AA112" s="1"/>
      <c r="AB112" s="1"/>
      <c r="AC112" s="1"/>
      <c r="AD112" s="1"/>
      <c r="AE112" s="1"/>
      <c r="AF112" s="1"/>
      <c r="AG112" s="1"/>
      <c r="AH112" s="1"/>
      <c r="AI112" s="1"/>
      <c r="AJ112" s="1"/>
      <c r="AK112" s="1"/>
      <c r="AL112" s="1"/>
      <c r="AM112" s="1"/>
      <c r="AN112" s="1"/>
      <c r="AO112" s="1"/>
      <c r="AP112" s="1"/>
    </row>
    <row r="113" spans="1:42" ht="15" customHeight="1" thickBot="1" x14ac:dyDescent="0.35">
      <c r="A113" s="1"/>
      <c r="B113" s="16">
        <v>1</v>
      </c>
      <c r="C113" s="143"/>
      <c r="D113" s="140"/>
      <c r="E113" s="146"/>
      <c r="F113" s="149">
        <f>IF(ISNUMBER(D113),D113/B125,)</f>
        <v>0</v>
      </c>
      <c r="G113" s="20"/>
      <c r="H113" s="16">
        <v>1</v>
      </c>
      <c r="I113" s="143"/>
      <c r="J113" s="140"/>
      <c r="K113" s="146"/>
      <c r="L113" s="149">
        <f>IF(ISNUMBER(J113),J113/H125,)</f>
        <v>0</v>
      </c>
      <c r="M113" s="20"/>
      <c r="N113" s="16">
        <v>1</v>
      </c>
      <c r="O113" s="143"/>
      <c r="P113" s="140"/>
      <c r="Q113" s="146"/>
      <c r="R113" s="149">
        <f>IF(ISNUMBER(P113),P113/N125,)</f>
        <v>0</v>
      </c>
      <c r="S113" s="1"/>
      <c r="T113" s="1"/>
      <c r="U113" s="1"/>
      <c r="V113" s="1"/>
      <c r="W113" s="1"/>
      <c r="X113" s="1"/>
      <c r="Y113" s="1"/>
      <c r="Z113" s="1"/>
      <c r="AA113" s="1"/>
      <c r="AB113" s="1"/>
      <c r="AC113" s="1"/>
      <c r="AD113" s="1"/>
      <c r="AE113" s="1"/>
      <c r="AF113" s="1"/>
      <c r="AG113" s="1"/>
      <c r="AH113" s="1"/>
      <c r="AI113" s="1"/>
      <c r="AJ113" s="1"/>
      <c r="AK113" s="1"/>
      <c r="AL113" s="1"/>
      <c r="AM113" s="1"/>
      <c r="AN113" s="1"/>
      <c r="AO113" s="1"/>
      <c r="AP113" s="1"/>
    </row>
    <row r="114" spans="1:42" ht="15" customHeight="1" thickBot="1" x14ac:dyDescent="0.35">
      <c r="A114" s="1"/>
      <c r="B114" s="16">
        <v>2</v>
      </c>
      <c r="C114" s="144"/>
      <c r="D114" s="141"/>
      <c r="E114" s="147"/>
      <c r="F114" s="151">
        <f>IF(ISNUMBER(D114),D114/B125,)</f>
        <v>0</v>
      </c>
      <c r="G114" s="20"/>
      <c r="H114" s="16">
        <v>2</v>
      </c>
      <c r="I114" s="144"/>
      <c r="J114" s="141"/>
      <c r="K114" s="147"/>
      <c r="L114" s="151">
        <f>IF(ISNUMBER(J114),J114/H125,)</f>
        <v>0</v>
      </c>
      <c r="M114" s="20"/>
      <c r="N114" s="16">
        <v>2</v>
      </c>
      <c r="O114" s="144"/>
      <c r="P114" s="141"/>
      <c r="Q114" s="147"/>
      <c r="R114" s="151">
        <f>IF(ISNUMBER(P114),P114/N125,)</f>
        <v>0</v>
      </c>
      <c r="S114" s="1"/>
      <c r="T114" s="1"/>
      <c r="U114" s="1"/>
      <c r="V114" s="1"/>
      <c r="W114" s="1"/>
      <c r="X114" s="1"/>
      <c r="Y114" s="1"/>
      <c r="Z114" s="1"/>
      <c r="AA114" s="1"/>
      <c r="AB114" s="1"/>
      <c r="AC114" s="1"/>
      <c r="AD114" s="1"/>
      <c r="AE114" s="1"/>
      <c r="AF114" s="1"/>
      <c r="AG114" s="1"/>
      <c r="AH114" s="1"/>
      <c r="AI114" s="1"/>
      <c r="AJ114" s="1"/>
      <c r="AK114" s="1"/>
      <c r="AL114" s="1"/>
      <c r="AM114" s="1"/>
      <c r="AN114" s="1"/>
      <c r="AO114" s="1"/>
      <c r="AP114" s="1"/>
    </row>
    <row r="115" spans="1:42" ht="15" customHeight="1" thickBot="1" x14ac:dyDescent="0.35">
      <c r="A115" s="1"/>
      <c r="B115" s="16">
        <v>3</v>
      </c>
      <c r="C115" s="144"/>
      <c r="D115" s="141"/>
      <c r="E115" s="147"/>
      <c r="F115" s="151">
        <f>IF(ISNUMBER(D115),D115/B125,)</f>
        <v>0</v>
      </c>
      <c r="G115" s="20"/>
      <c r="H115" s="16">
        <v>3</v>
      </c>
      <c r="I115" s="144"/>
      <c r="J115" s="141"/>
      <c r="K115" s="147"/>
      <c r="L115" s="151">
        <f>IF(ISNUMBER(J115),J115/H125,)</f>
        <v>0</v>
      </c>
      <c r="M115" s="19"/>
      <c r="N115" s="16">
        <v>3</v>
      </c>
      <c r="O115" s="144"/>
      <c r="P115" s="141"/>
      <c r="Q115" s="147"/>
      <c r="R115" s="151">
        <f>IF(ISNUMBER(P115),P115/N125,)</f>
        <v>0</v>
      </c>
      <c r="S115" s="1"/>
      <c r="T115" s="1"/>
      <c r="U115" s="1"/>
      <c r="V115" s="1"/>
      <c r="W115" s="1"/>
      <c r="X115" s="1"/>
      <c r="Y115" s="1"/>
      <c r="Z115" s="1"/>
      <c r="AA115" s="1"/>
      <c r="AB115" s="1"/>
      <c r="AC115" s="1"/>
      <c r="AD115" s="1"/>
      <c r="AE115" s="1"/>
      <c r="AF115" s="1"/>
      <c r="AG115" s="1"/>
      <c r="AH115" s="1"/>
      <c r="AI115" s="1"/>
      <c r="AJ115" s="1"/>
      <c r="AK115" s="1"/>
      <c r="AL115" s="1"/>
      <c r="AM115" s="1"/>
      <c r="AN115" s="1"/>
      <c r="AO115" s="1"/>
      <c r="AP115" s="1"/>
    </row>
    <row r="116" spans="1:42" ht="15" customHeight="1" thickBot="1" x14ac:dyDescent="0.35">
      <c r="A116" s="1"/>
      <c r="B116" s="16">
        <v>4</v>
      </c>
      <c r="C116" s="144"/>
      <c r="D116" s="141"/>
      <c r="E116" s="147"/>
      <c r="F116" s="151">
        <f>IF(ISNUMBER(D116),D116/B125,)</f>
        <v>0</v>
      </c>
      <c r="G116" s="20"/>
      <c r="H116" s="16">
        <v>4</v>
      </c>
      <c r="I116" s="144"/>
      <c r="J116" s="141"/>
      <c r="K116" s="147"/>
      <c r="L116" s="151">
        <f>IF(ISNUMBER(J116),J116/H125,)</f>
        <v>0</v>
      </c>
      <c r="M116" s="12"/>
      <c r="N116" s="16">
        <v>4</v>
      </c>
      <c r="O116" s="144"/>
      <c r="P116" s="141"/>
      <c r="Q116" s="147"/>
      <c r="R116" s="151">
        <f>IF(ISNUMBER(P116),P116/N125,)</f>
        <v>0</v>
      </c>
      <c r="S116" s="1"/>
      <c r="T116" s="1"/>
      <c r="U116" s="1"/>
      <c r="V116" s="1"/>
      <c r="W116" s="1"/>
      <c r="X116" s="1"/>
      <c r="Y116" s="1"/>
      <c r="Z116" s="1"/>
      <c r="AA116" s="1"/>
      <c r="AB116" s="1"/>
      <c r="AC116" s="1"/>
      <c r="AD116" s="1"/>
      <c r="AE116" s="1"/>
      <c r="AF116" s="1"/>
      <c r="AG116" s="1"/>
      <c r="AH116" s="1"/>
      <c r="AI116" s="1"/>
      <c r="AJ116" s="1"/>
      <c r="AK116" s="1"/>
      <c r="AL116" s="1"/>
      <c r="AM116" s="1"/>
      <c r="AN116" s="1"/>
      <c r="AO116" s="1"/>
      <c r="AP116" s="1"/>
    </row>
    <row r="117" spans="1:42" ht="15" customHeight="1" thickBot="1" x14ac:dyDescent="0.35">
      <c r="A117" s="1"/>
      <c r="B117" s="16">
        <v>5</v>
      </c>
      <c r="C117" s="144"/>
      <c r="D117" s="141"/>
      <c r="E117" s="147"/>
      <c r="F117" s="151">
        <f>IF(ISNUMBER(D117),D117/B125,)</f>
        <v>0</v>
      </c>
      <c r="G117" s="20"/>
      <c r="H117" s="16">
        <v>5</v>
      </c>
      <c r="I117" s="144"/>
      <c r="J117" s="141"/>
      <c r="K117" s="147"/>
      <c r="L117" s="151">
        <f>IF(ISNUMBER(J117),J117/H125,)</f>
        <v>0</v>
      </c>
      <c r="M117" s="18"/>
      <c r="N117" s="16">
        <v>5</v>
      </c>
      <c r="O117" s="144"/>
      <c r="P117" s="141"/>
      <c r="Q117" s="147"/>
      <c r="R117" s="151">
        <f>IF(ISNUMBER(P117),P117/N125,)</f>
        <v>0</v>
      </c>
      <c r="S117" s="1"/>
      <c r="T117" s="1"/>
      <c r="U117" s="1"/>
      <c r="V117" s="1"/>
      <c r="W117" s="1"/>
      <c r="X117" s="1"/>
      <c r="Y117" s="1"/>
      <c r="Z117" s="1"/>
      <c r="AA117" s="1"/>
      <c r="AB117" s="1"/>
      <c r="AC117" s="1"/>
      <c r="AD117" s="1"/>
      <c r="AE117" s="1"/>
      <c r="AF117" s="1"/>
      <c r="AG117" s="1"/>
      <c r="AH117" s="1"/>
      <c r="AI117" s="1"/>
      <c r="AJ117" s="1"/>
      <c r="AK117" s="1"/>
      <c r="AL117" s="1"/>
      <c r="AM117" s="1"/>
      <c r="AN117" s="1"/>
      <c r="AO117" s="1"/>
      <c r="AP117" s="1"/>
    </row>
    <row r="118" spans="1:42" ht="15" customHeight="1" thickBot="1" x14ac:dyDescent="0.35">
      <c r="A118" s="1"/>
      <c r="B118" s="16">
        <v>6</v>
      </c>
      <c r="C118" s="144"/>
      <c r="D118" s="141"/>
      <c r="E118" s="147"/>
      <c r="F118" s="151">
        <f>IF(ISNUMBER(D118),D118/B125,)</f>
        <v>0</v>
      </c>
      <c r="G118" s="20"/>
      <c r="H118" s="16">
        <v>6</v>
      </c>
      <c r="I118" s="144"/>
      <c r="J118" s="141"/>
      <c r="K118" s="147"/>
      <c r="L118" s="151">
        <f>IF(ISNUMBER(J118),J118/H125,)</f>
        <v>0</v>
      </c>
      <c r="M118" s="18"/>
      <c r="N118" s="16">
        <v>6</v>
      </c>
      <c r="O118" s="144"/>
      <c r="P118" s="141"/>
      <c r="Q118" s="147"/>
      <c r="R118" s="151">
        <f>IF(ISNUMBER(P118),P118/N125,)</f>
        <v>0</v>
      </c>
      <c r="S118" s="1"/>
      <c r="T118" s="1"/>
      <c r="U118" s="1"/>
      <c r="V118" s="1"/>
      <c r="W118" s="1"/>
      <c r="X118" s="1"/>
      <c r="Y118" s="1"/>
      <c r="Z118" s="1"/>
      <c r="AA118" s="1"/>
      <c r="AB118" s="1"/>
      <c r="AC118" s="1"/>
      <c r="AD118" s="1"/>
      <c r="AE118" s="1"/>
      <c r="AF118" s="1"/>
      <c r="AG118" s="1"/>
      <c r="AH118" s="1"/>
      <c r="AI118" s="1"/>
      <c r="AJ118" s="1"/>
      <c r="AK118" s="1"/>
      <c r="AL118" s="1"/>
      <c r="AM118" s="1"/>
      <c r="AN118" s="1"/>
      <c r="AO118" s="1"/>
      <c r="AP118" s="1"/>
    </row>
    <row r="119" spans="1:42" ht="15" customHeight="1" thickBot="1" x14ac:dyDescent="0.35">
      <c r="A119" s="1"/>
      <c r="B119" s="16">
        <v>7</v>
      </c>
      <c r="C119" s="144"/>
      <c r="D119" s="141"/>
      <c r="E119" s="147"/>
      <c r="F119" s="151">
        <f>IF(ISNUMBER(D119),D119/B125,)</f>
        <v>0</v>
      </c>
      <c r="G119" s="20"/>
      <c r="H119" s="16">
        <v>7</v>
      </c>
      <c r="I119" s="144"/>
      <c r="J119" s="141"/>
      <c r="K119" s="147"/>
      <c r="L119" s="151">
        <f>IF(ISNUMBER(J119),J119/H125,)</f>
        <v>0</v>
      </c>
      <c r="M119" s="18"/>
      <c r="N119" s="16">
        <v>7</v>
      </c>
      <c r="O119" s="144"/>
      <c r="P119" s="141"/>
      <c r="Q119" s="147"/>
      <c r="R119" s="151">
        <f>IF(ISNUMBER(P119),P119/N125,)</f>
        <v>0</v>
      </c>
      <c r="S119" s="1"/>
      <c r="T119" s="1"/>
      <c r="U119" s="1"/>
      <c r="V119" s="1"/>
      <c r="W119" s="1"/>
      <c r="X119" s="1"/>
      <c r="Y119" s="1"/>
      <c r="Z119" s="1"/>
      <c r="AA119" s="1"/>
      <c r="AB119" s="1"/>
      <c r="AC119" s="1"/>
      <c r="AD119" s="1"/>
      <c r="AE119" s="1"/>
      <c r="AF119" s="1"/>
      <c r="AG119" s="1"/>
      <c r="AH119" s="1"/>
      <c r="AI119" s="1"/>
      <c r="AJ119" s="1"/>
      <c r="AK119" s="1"/>
      <c r="AL119" s="1"/>
      <c r="AM119" s="1"/>
      <c r="AN119" s="1"/>
      <c r="AO119" s="1"/>
      <c r="AP119" s="1"/>
    </row>
    <row r="120" spans="1:42" ht="15" customHeight="1" thickBot="1" x14ac:dyDescent="0.35">
      <c r="A120" s="1"/>
      <c r="B120" s="16">
        <v>8</v>
      </c>
      <c r="C120" s="144"/>
      <c r="D120" s="141"/>
      <c r="E120" s="147"/>
      <c r="F120" s="151">
        <f>IF(ISNUMBER(D120),D120/B125,)</f>
        <v>0</v>
      </c>
      <c r="G120" s="20"/>
      <c r="H120" s="16">
        <v>8</v>
      </c>
      <c r="I120" s="144"/>
      <c r="J120" s="141"/>
      <c r="K120" s="147"/>
      <c r="L120" s="151">
        <f>IF(ISNUMBER(J120),J120/H125,)</f>
        <v>0</v>
      </c>
      <c r="M120" s="18"/>
      <c r="N120" s="16">
        <v>8</v>
      </c>
      <c r="O120" s="144"/>
      <c r="P120" s="141"/>
      <c r="Q120" s="147"/>
      <c r="R120" s="151">
        <f>IF(ISNUMBER(P120),P120/N125,)</f>
        <v>0</v>
      </c>
      <c r="S120" s="1"/>
      <c r="T120" s="1"/>
      <c r="U120" s="1"/>
      <c r="V120" s="1"/>
      <c r="W120" s="1"/>
      <c r="X120" s="1"/>
      <c r="Y120" s="1"/>
      <c r="Z120" s="1"/>
      <c r="AA120" s="1"/>
      <c r="AB120" s="1"/>
      <c r="AC120" s="1"/>
      <c r="AD120" s="1"/>
      <c r="AE120" s="1"/>
      <c r="AF120" s="1"/>
      <c r="AG120" s="1"/>
      <c r="AH120" s="1"/>
      <c r="AI120" s="1"/>
      <c r="AJ120" s="1"/>
      <c r="AK120" s="1"/>
      <c r="AL120" s="1"/>
      <c r="AM120" s="1"/>
      <c r="AN120" s="1"/>
      <c r="AO120" s="1"/>
      <c r="AP120" s="1"/>
    </row>
    <row r="121" spans="1:42" ht="15" customHeight="1" thickBot="1" x14ac:dyDescent="0.35">
      <c r="A121" s="1"/>
      <c r="B121" s="16">
        <v>9</v>
      </c>
      <c r="C121" s="144"/>
      <c r="D121" s="141"/>
      <c r="E121" s="147"/>
      <c r="F121" s="151">
        <f>IF(ISNUMBER(D121),D121/B125,)</f>
        <v>0</v>
      </c>
      <c r="G121" s="20"/>
      <c r="H121" s="16">
        <v>9</v>
      </c>
      <c r="I121" s="144"/>
      <c r="J121" s="141"/>
      <c r="K121" s="147"/>
      <c r="L121" s="151">
        <f>IF(ISNUMBER(J121),J121/H125,)</f>
        <v>0</v>
      </c>
      <c r="M121" s="18"/>
      <c r="N121" s="16">
        <v>9</v>
      </c>
      <c r="O121" s="144"/>
      <c r="P121" s="141"/>
      <c r="Q121" s="147"/>
      <c r="R121" s="151">
        <f>IF(ISNUMBER(P121),P121/N125,)</f>
        <v>0</v>
      </c>
      <c r="S121" s="1"/>
      <c r="T121" s="1"/>
      <c r="U121" s="1"/>
      <c r="V121" s="1"/>
      <c r="W121" s="1"/>
      <c r="X121" s="1"/>
      <c r="Y121" s="1"/>
      <c r="Z121" s="1"/>
      <c r="AA121" s="1"/>
      <c r="AB121" s="1"/>
      <c r="AC121" s="1"/>
      <c r="AD121" s="1"/>
      <c r="AE121" s="1"/>
      <c r="AF121" s="1"/>
      <c r="AG121" s="1"/>
      <c r="AH121" s="1"/>
      <c r="AI121" s="1"/>
      <c r="AJ121" s="1"/>
      <c r="AK121" s="1"/>
      <c r="AL121" s="1"/>
      <c r="AM121" s="1"/>
      <c r="AN121" s="1"/>
      <c r="AO121" s="1"/>
      <c r="AP121" s="1"/>
    </row>
    <row r="122" spans="1:42" ht="15" customHeight="1" thickBot="1" x14ac:dyDescent="0.35">
      <c r="A122" s="1"/>
      <c r="B122" s="17">
        <v>10</v>
      </c>
      <c r="C122" s="145"/>
      <c r="D122" s="142"/>
      <c r="E122" s="148"/>
      <c r="F122" s="151">
        <f>IF(ISNUMBER(D122),D122/B125,)</f>
        <v>0</v>
      </c>
      <c r="G122" s="20"/>
      <c r="H122" s="17">
        <v>10</v>
      </c>
      <c r="I122" s="145"/>
      <c r="J122" s="142"/>
      <c r="K122" s="148"/>
      <c r="L122" s="151">
        <f>IF(ISNUMBER(J122),J122/H125,)</f>
        <v>0</v>
      </c>
      <c r="M122" s="18"/>
      <c r="N122" s="17">
        <v>10</v>
      </c>
      <c r="O122" s="145"/>
      <c r="P122" s="142"/>
      <c r="Q122" s="148"/>
      <c r="R122" s="151">
        <f>IF(ISNUMBER(P122),P122/N125,)</f>
        <v>0</v>
      </c>
      <c r="S122" s="1"/>
      <c r="T122" s="1"/>
      <c r="U122" s="1"/>
      <c r="V122" s="1"/>
      <c r="W122" s="1"/>
      <c r="X122" s="1"/>
      <c r="Y122" s="1"/>
      <c r="Z122" s="1"/>
      <c r="AA122" s="1"/>
      <c r="AB122" s="1"/>
      <c r="AC122" s="1"/>
      <c r="AD122" s="1"/>
      <c r="AE122" s="1"/>
      <c r="AF122" s="1"/>
      <c r="AG122" s="1"/>
      <c r="AH122" s="1"/>
      <c r="AI122" s="1"/>
      <c r="AJ122" s="1"/>
      <c r="AK122" s="1"/>
      <c r="AL122" s="1"/>
      <c r="AM122" s="1"/>
      <c r="AN122" s="1"/>
      <c r="AO122" s="1"/>
      <c r="AP122" s="1"/>
    </row>
    <row r="123" spans="1:42" ht="15" customHeight="1" x14ac:dyDescent="0.3">
      <c r="A123" s="1"/>
      <c r="B123" s="431" t="s">
        <v>4</v>
      </c>
      <c r="C123" s="451" t="s">
        <v>61</v>
      </c>
      <c r="D123" s="452"/>
      <c r="E123" s="433">
        <f>IFERROR(IF(COUNT(F113:F122)&gt;0,AVERAGEIF(F113:F122,"&gt;0"),0),)</f>
        <v>0</v>
      </c>
      <c r="F123" s="434"/>
      <c r="G123" s="20"/>
      <c r="H123" s="431" t="s">
        <v>4</v>
      </c>
      <c r="I123" s="451" t="s">
        <v>61</v>
      </c>
      <c r="J123" s="452"/>
      <c r="K123" s="433">
        <f>IFERROR(IF(COUNT(L113:L122)&gt;0,AVERAGEIF(L113:L122,"&gt;0"),0),)</f>
        <v>0</v>
      </c>
      <c r="L123" s="434"/>
      <c r="M123" s="18"/>
      <c r="N123" s="431" t="s">
        <v>4</v>
      </c>
      <c r="O123" s="439" t="s">
        <v>70</v>
      </c>
      <c r="P123" s="441">
        <f>IFERROR(IF(COUNT(R113:R122)&gt;0,AVERAGEIF(R113:R122,"&gt;0"),0),)</f>
        <v>0</v>
      </c>
      <c r="Q123" s="443" t="s">
        <v>110</v>
      </c>
      <c r="R123" s="445" t="str">
        <f>IFERROR(Q127*R127,"")</f>
        <v/>
      </c>
      <c r="S123" s="1"/>
      <c r="T123" s="1"/>
      <c r="U123" s="1"/>
      <c r="V123" s="1"/>
      <c r="W123" s="1"/>
      <c r="X123" s="1"/>
      <c r="Y123" s="1"/>
      <c r="Z123" s="1"/>
      <c r="AA123" s="1"/>
      <c r="AB123" s="1"/>
      <c r="AC123" s="1"/>
      <c r="AD123" s="1"/>
      <c r="AE123" s="1"/>
      <c r="AF123" s="1"/>
      <c r="AG123" s="1"/>
      <c r="AH123" s="1"/>
      <c r="AI123" s="1"/>
      <c r="AJ123" s="1"/>
      <c r="AK123" s="1"/>
      <c r="AL123" s="1"/>
      <c r="AM123" s="1"/>
      <c r="AN123" s="1"/>
      <c r="AO123" s="1"/>
      <c r="AP123" s="1"/>
    </row>
    <row r="124" spans="1:42" ht="15" customHeight="1" thickBot="1" x14ac:dyDescent="0.35">
      <c r="A124" s="1"/>
      <c r="B124" s="432"/>
      <c r="C124" s="440"/>
      <c r="D124" s="453"/>
      <c r="E124" s="435"/>
      <c r="F124" s="436"/>
      <c r="G124" s="20"/>
      <c r="H124" s="432"/>
      <c r="I124" s="440"/>
      <c r="J124" s="453"/>
      <c r="K124" s="435"/>
      <c r="L124" s="436"/>
      <c r="M124" s="18"/>
      <c r="N124" s="432"/>
      <c r="O124" s="440"/>
      <c r="P124" s="442"/>
      <c r="Q124" s="444"/>
      <c r="R124" s="446"/>
      <c r="S124" s="1"/>
      <c r="T124" s="1"/>
      <c r="U124" s="1"/>
      <c r="V124" s="1"/>
      <c r="W124" s="1"/>
      <c r="X124" s="1"/>
      <c r="Y124" s="1"/>
      <c r="Z124" s="1"/>
      <c r="AA124" s="1"/>
      <c r="AB124" s="1"/>
      <c r="AC124" s="1"/>
      <c r="AD124" s="1"/>
      <c r="AE124" s="1"/>
      <c r="AF124" s="1"/>
      <c r="AG124" s="1"/>
      <c r="AH124" s="1"/>
      <c r="AI124" s="1"/>
      <c r="AJ124" s="1"/>
      <c r="AK124" s="1"/>
      <c r="AL124" s="1"/>
      <c r="AM124" s="1"/>
      <c r="AN124" s="1"/>
      <c r="AO124" s="1"/>
      <c r="AP124" s="1"/>
    </row>
    <row r="125" spans="1:42" ht="15" customHeight="1" x14ac:dyDescent="0.3">
      <c r="A125" s="1"/>
      <c r="B125" s="437">
        <f ca="1">IFERROR(ROUNDUP(B127/(0.0005*C127^2-0.0342*C127+1.034),0),)</f>
        <v>0</v>
      </c>
      <c r="C125" s="439" t="s">
        <v>189</v>
      </c>
      <c r="D125" s="449">
        <f>SUM(C113:C122)</f>
        <v>0</v>
      </c>
      <c r="E125" s="451" t="s">
        <v>44</v>
      </c>
      <c r="F125" s="447">
        <f>SUM(C113*D113,C114*D114,C115*D115,C116*D116,C117*D117,C118*D118,C119*D119,C120*D120,C121*D121,C122*D122)</f>
        <v>0</v>
      </c>
      <c r="G125" s="20"/>
      <c r="H125" s="437">
        <f ca="1">IFERROR(ROUNDUP(H127/(0.0005*I127^2-0.0342*I127+1.034),0),)</f>
        <v>0</v>
      </c>
      <c r="I125" s="439" t="s">
        <v>189</v>
      </c>
      <c r="J125" s="449">
        <f>SUM(I113:I122)</f>
        <v>0</v>
      </c>
      <c r="K125" s="451" t="s">
        <v>44</v>
      </c>
      <c r="L125" s="447">
        <f>SUM(I113*J113,I114*J114,I115*J115,I116*J116,I117*J117,I118*J118,I119*J119,I120*J120,I121*J121,I122*J122)</f>
        <v>0</v>
      </c>
      <c r="M125" s="18"/>
      <c r="N125" s="437">
        <f ca="1">IFERROR(ROUNDUP(N127/(0.0005*O127^2-0.0342*O127+1.034),0),)</f>
        <v>0</v>
      </c>
      <c r="O125" s="439" t="s">
        <v>189</v>
      </c>
      <c r="P125" s="449">
        <f>SUM(O113:O122)</f>
        <v>0</v>
      </c>
      <c r="Q125" s="451" t="s">
        <v>44</v>
      </c>
      <c r="R125" s="447">
        <f>SUM(O113*P113,O114*P114,O115*P115,O116*P116,O117*P117,O118*P118,O119*P119,O120*P120,O121*P121,O122*P122)</f>
        <v>0</v>
      </c>
      <c r="S125" s="1"/>
      <c r="T125" s="1"/>
      <c r="U125" s="1"/>
      <c r="V125" s="1"/>
      <c r="W125" s="1"/>
      <c r="X125" s="1"/>
      <c r="Y125" s="1"/>
      <c r="Z125" s="1"/>
      <c r="AA125" s="1"/>
      <c r="AB125" s="1"/>
      <c r="AC125" s="1"/>
      <c r="AD125" s="1"/>
      <c r="AE125" s="1"/>
      <c r="AF125" s="1"/>
      <c r="AG125" s="1"/>
      <c r="AH125" s="1"/>
      <c r="AI125" s="1"/>
      <c r="AJ125" s="1"/>
      <c r="AK125" s="1"/>
      <c r="AL125" s="1"/>
      <c r="AM125" s="1"/>
      <c r="AN125" s="1"/>
      <c r="AO125" s="1"/>
      <c r="AP125" s="1"/>
    </row>
    <row r="126" spans="1:42" ht="15" customHeight="1" thickBot="1" x14ac:dyDescent="0.35">
      <c r="A126" s="1"/>
      <c r="B126" s="438"/>
      <c r="C126" s="440"/>
      <c r="D126" s="450"/>
      <c r="E126" s="440"/>
      <c r="F126" s="448"/>
      <c r="G126" s="20"/>
      <c r="H126" s="438"/>
      <c r="I126" s="440"/>
      <c r="J126" s="450"/>
      <c r="K126" s="440"/>
      <c r="L126" s="448"/>
      <c r="M126" s="18"/>
      <c r="N126" s="438"/>
      <c r="O126" s="440"/>
      <c r="P126" s="450"/>
      <c r="Q126" s="440"/>
      <c r="R126" s="448"/>
      <c r="S126" s="1"/>
      <c r="T126" s="1"/>
      <c r="U126" s="1"/>
      <c r="V126" s="1"/>
      <c r="W126" s="1"/>
      <c r="X126" s="1"/>
      <c r="Y126" s="1"/>
      <c r="Z126" s="1"/>
      <c r="AA126" s="1"/>
      <c r="AB126" s="1"/>
      <c r="AC126" s="1"/>
      <c r="AD126" s="1"/>
      <c r="AE126" s="1"/>
      <c r="AF126" s="1"/>
      <c r="AG126" s="1"/>
      <c r="AH126" s="1"/>
      <c r="AI126" s="1"/>
      <c r="AJ126" s="1"/>
      <c r="AK126" s="1"/>
      <c r="AL126" s="1"/>
      <c r="AM126" s="1"/>
      <c r="AN126" s="1"/>
      <c r="AO126" s="1"/>
      <c r="AP126" s="1"/>
    </row>
    <row r="127" spans="1:42" ht="15" customHeight="1" x14ac:dyDescent="0.3">
      <c r="A127" s="1"/>
      <c r="B127" s="2" t="str">
        <f ca="1">IFERROR(OFFSET(D112,MATCH(MAX(D113:D122),D113:D122,0),0),"")</f>
        <v/>
      </c>
      <c r="C127" s="22" t="str">
        <f ca="1">IFERROR(OFFSET(C112,MATCH(MAX(D113:D122),D113:D122,0),0)+(10-OFFSET(E112,MATCH(MAX(D113:D122),D113:D122,0),0)),"")</f>
        <v/>
      </c>
      <c r="D127" s="20"/>
      <c r="E127" s="20"/>
      <c r="F127" s="20"/>
      <c r="G127" s="20"/>
      <c r="H127" s="2" t="str">
        <f ca="1">IFERROR(OFFSET(J112,MATCH(MAX(J113:J122),J113:J122,0),0),"")</f>
        <v/>
      </c>
      <c r="I127" s="22" t="str">
        <f ca="1">IFERROR(OFFSET(I112,MATCH(MAX(J113:J122),J113:J122,0),0)+(10-OFFSET(K112,MATCH(MAX(J113:J122),J113:J122,0),0)),"")</f>
        <v/>
      </c>
      <c r="J127" s="20"/>
      <c r="K127" s="20"/>
      <c r="L127" s="20"/>
      <c r="M127" s="11"/>
      <c r="N127" s="2" t="str">
        <f ca="1">IFERROR(OFFSET(P112,MATCH(MAX(P113:P122),P113:P122,0),0),"")</f>
        <v/>
      </c>
      <c r="O127" s="22" t="str">
        <f ca="1">IFERROR(OFFSET(O112,MATCH(MAX(P113:P122),P113:P122,0),0)+(10-OFFSET(Q112,MATCH(MAX(P113:P122),P113:P122,0),0)),"")</f>
        <v/>
      </c>
      <c r="P127" s="20"/>
      <c r="Q127" s="184" t="str">
        <f>IFERROR(AVERAGE(AVERAGE(E113:E122),AVERAGE(K113:K122),AVERAGE(Q113:Q122)),"")</f>
        <v/>
      </c>
      <c r="R127" s="185">
        <f>SUM(C113:C122,I113:I122,O113:O122)</f>
        <v>0</v>
      </c>
      <c r="S127" s="1"/>
      <c r="T127" s="1"/>
      <c r="U127" s="1"/>
      <c r="V127" s="1"/>
      <c r="W127" s="1"/>
      <c r="X127" s="1"/>
      <c r="Y127" s="1"/>
      <c r="Z127" s="1"/>
      <c r="AA127" s="1"/>
      <c r="AB127" s="1"/>
      <c r="AC127" s="1"/>
      <c r="AD127" s="1"/>
      <c r="AE127" s="1"/>
      <c r="AF127" s="1"/>
      <c r="AG127" s="1"/>
      <c r="AH127" s="1"/>
      <c r="AI127" s="1"/>
      <c r="AJ127" s="1"/>
      <c r="AK127" s="1"/>
      <c r="AL127" s="1"/>
      <c r="AM127" s="1"/>
      <c r="AN127" s="1"/>
      <c r="AO127" s="1"/>
      <c r="AP127" s="1"/>
    </row>
    <row r="128" spans="1:42" ht="15" customHeight="1" x14ac:dyDescent="0.3">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c r="AA128" s="1"/>
      <c r="AB128" s="1"/>
      <c r="AC128" s="1"/>
      <c r="AD128" s="1"/>
      <c r="AE128" s="1"/>
      <c r="AF128" s="1"/>
      <c r="AG128" s="1"/>
      <c r="AH128" s="1"/>
      <c r="AI128" s="1"/>
      <c r="AJ128" s="1"/>
      <c r="AK128" s="1"/>
      <c r="AL128" s="1"/>
      <c r="AM128" s="1"/>
      <c r="AN128" s="1"/>
      <c r="AO128" s="1"/>
      <c r="AP128" s="1"/>
    </row>
    <row r="129" spans="1:42" ht="15" customHeight="1" x14ac:dyDescent="0.3">
      <c r="A129" s="20"/>
      <c r="B129" s="397" t="s">
        <v>73</v>
      </c>
      <c r="C129" s="397"/>
      <c r="D129" s="397"/>
      <c r="E129" s="397"/>
      <c r="F129" s="397"/>
      <c r="G129" s="397"/>
      <c r="H129" s="397"/>
      <c r="I129" s="397"/>
      <c r="J129" s="397"/>
      <c r="K129" s="397"/>
      <c r="L129" s="397"/>
      <c r="M129" s="397"/>
      <c r="N129" s="397"/>
      <c r="O129" s="397"/>
      <c r="P129" s="397"/>
      <c r="Q129" s="397"/>
      <c r="R129" s="397"/>
      <c r="S129" s="20"/>
      <c r="T129" s="20"/>
      <c r="U129" s="20"/>
      <c r="V129" s="20"/>
      <c r="W129" s="20"/>
      <c r="X129" s="20"/>
      <c r="Y129" s="20"/>
      <c r="Z129" s="20"/>
      <c r="AA129" s="20"/>
      <c r="AB129" s="20"/>
      <c r="AC129" s="20"/>
      <c r="AD129" s="20"/>
      <c r="AE129" s="20"/>
      <c r="AF129" s="20"/>
      <c r="AG129" s="20"/>
      <c r="AH129" s="20"/>
      <c r="AI129" s="20"/>
      <c r="AJ129" s="20"/>
      <c r="AK129" s="20"/>
      <c r="AL129" s="20"/>
      <c r="AM129" s="20"/>
      <c r="AN129" s="20"/>
      <c r="AO129" s="20"/>
      <c r="AP129" s="20"/>
    </row>
    <row r="130" spans="1:42" ht="15" customHeight="1" x14ac:dyDescent="0.3">
      <c r="A130" s="20"/>
      <c r="B130" s="397"/>
      <c r="C130" s="397"/>
      <c r="D130" s="397"/>
      <c r="E130" s="397"/>
      <c r="F130" s="397"/>
      <c r="G130" s="397"/>
      <c r="H130" s="397"/>
      <c r="I130" s="397"/>
      <c r="J130" s="397"/>
      <c r="K130" s="397"/>
      <c r="L130" s="397"/>
      <c r="M130" s="397"/>
      <c r="N130" s="397"/>
      <c r="O130" s="397"/>
      <c r="P130" s="397"/>
      <c r="Q130" s="397"/>
      <c r="R130" s="397"/>
      <c r="S130" s="20"/>
      <c r="T130" s="20"/>
      <c r="U130" s="20"/>
      <c r="V130" s="20"/>
      <c r="W130" s="20"/>
      <c r="X130" s="20"/>
      <c r="Y130" s="20"/>
      <c r="Z130" s="20"/>
      <c r="AA130" s="20"/>
      <c r="AB130" s="20"/>
      <c r="AC130" s="20"/>
      <c r="AD130" s="20"/>
      <c r="AE130" s="20"/>
      <c r="AF130" s="20"/>
      <c r="AG130" s="20"/>
      <c r="AH130" s="20"/>
      <c r="AI130" s="20"/>
      <c r="AJ130" s="20"/>
      <c r="AK130" s="20"/>
      <c r="AL130" s="20"/>
      <c r="AM130" s="20"/>
      <c r="AN130" s="20"/>
      <c r="AO130" s="20"/>
      <c r="AP130" s="20"/>
    </row>
    <row r="131" spans="1:42" ht="15" customHeight="1" x14ac:dyDescent="0.3">
      <c r="A131" s="20"/>
      <c r="B131" s="397"/>
      <c r="C131" s="397"/>
      <c r="D131" s="397"/>
      <c r="E131" s="397"/>
      <c r="F131" s="397"/>
      <c r="G131" s="397"/>
      <c r="H131" s="397"/>
      <c r="I131" s="397"/>
      <c r="J131" s="397"/>
      <c r="K131" s="397"/>
      <c r="L131" s="397"/>
      <c r="M131" s="397"/>
      <c r="N131" s="397"/>
      <c r="O131" s="397"/>
      <c r="P131" s="397"/>
      <c r="Q131" s="397"/>
      <c r="R131" s="397"/>
      <c r="S131" s="20"/>
      <c r="T131" s="20"/>
      <c r="U131" s="20"/>
      <c r="V131" s="20"/>
      <c r="W131" s="20"/>
      <c r="X131" s="20"/>
      <c r="Y131" s="20"/>
      <c r="Z131" s="20"/>
      <c r="AA131" s="20"/>
      <c r="AB131" s="20"/>
      <c r="AC131" s="20"/>
      <c r="AD131" s="20"/>
      <c r="AE131" s="20"/>
      <c r="AF131" s="20"/>
      <c r="AG131" s="20"/>
      <c r="AH131" s="20"/>
      <c r="AI131" s="20"/>
      <c r="AJ131" s="20"/>
      <c r="AK131" s="20"/>
      <c r="AL131" s="20"/>
      <c r="AM131" s="20"/>
      <c r="AN131" s="20"/>
      <c r="AO131" s="20"/>
      <c r="AP131" s="20"/>
    </row>
    <row r="132" spans="1:42" ht="15" customHeight="1" thickBot="1" x14ac:dyDescent="0.35">
      <c r="A132" s="20"/>
      <c r="B132" s="20"/>
      <c r="C132" s="20"/>
      <c r="D132" s="20"/>
      <c r="E132" s="20"/>
      <c r="F132" s="20"/>
      <c r="G132" s="20"/>
      <c r="H132" s="20"/>
      <c r="I132" s="20"/>
      <c r="J132" s="20"/>
      <c r="K132" s="20"/>
      <c r="L132" s="20"/>
      <c r="M132" s="20"/>
      <c r="N132" s="20"/>
      <c r="O132" s="20"/>
      <c r="P132" s="20"/>
      <c r="Q132" s="20"/>
      <c r="R132" s="20"/>
      <c r="S132" s="20"/>
      <c r="T132" s="20"/>
      <c r="U132" s="20"/>
      <c r="V132" s="20"/>
      <c r="W132" s="20"/>
      <c r="X132" s="20"/>
      <c r="Y132" s="20"/>
      <c r="Z132" s="20"/>
      <c r="AA132" s="20"/>
      <c r="AB132" s="20"/>
      <c r="AC132" s="20"/>
      <c r="AD132" s="20"/>
      <c r="AE132" s="20"/>
      <c r="AF132" s="20"/>
      <c r="AG132" s="20"/>
      <c r="AH132" s="20"/>
      <c r="AI132" s="20"/>
      <c r="AJ132" s="20"/>
      <c r="AK132" s="20"/>
      <c r="AL132" s="20"/>
      <c r="AM132" s="20"/>
      <c r="AN132" s="20"/>
      <c r="AO132" s="20"/>
      <c r="AP132" s="20"/>
    </row>
    <row r="133" spans="1:42" ht="15" customHeight="1" x14ac:dyDescent="0.3">
      <c r="A133" s="20"/>
      <c r="B133" s="331">
        <v>1</v>
      </c>
      <c r="C133" s="331">
        <f>'Training Plan'!O16</f>
        <v>0</v>
      </c>
      <c r="D133" s="332"/>
      <c r="E133" s="332"/>
      <c r="F133" s="333"/>
      <c r="G133" s="20"/>
      <c r="H133" s="331">
        <v>2</v>
      </c>
      <c r="I133" s="331">
        <f>'Training Plan'!O24</f>
        <v>0</v>
      </c>
      <c r="J133" s="332"/>
      <c r="K133" s="332"/>
      <c r="L133" s="333"/>
      <c r="M133" s="20"/>
      <c r="N133" s="331">
        <v>3</v>
      </c>
      <c r="O133" s="331">
        <f>'Training Plan'!O32</f>
        <v>0</v>
      </c>
      <c r="P133" s="332"/>
      <c r="Q133" s="332"/>
      <c r="R133" s="333"/>
      <c r="S133" s="20"/>
      <c r="T133" s="20"/>
      <c r="U133" s="20"/>
      <c r="V133" s="20"/>
      <c r="W133" s="20"/>
      <c r="X133" s="20"/>
      <c r="Y133" s="20"/>
      <c r="Z133" s="20"/>
      <c r="AA133" s="20"/>
      <c r="AB133" s="20"/>
      <c r="AC133" s="20"/>
      <c r="AD133" s="20"/>
      <c r="AE133" s="20"/>
      <c r="AF133" s="20"/>
      <c r="AG133" s="20"/>
      <c r="AH133" s="20"/>
      <c r="AI133" s="20"/>
      <c r="AJ133" s="20"/>
      <c r="AK133" s="20"/>
      <c r="AL133" s="20"/>
      <c r="AM133" s="20"/>
      <c r="AN133" s="20"/>
      <c r="AO133" s="20"/>
      <c r="AP133" s="20"/>
    </row>
    <row r="134" spans="1:42" ht="15" customHeight="1" thickBot="1" x14ac:dyDescent="0.35">
      <c r="A134" s="20"/>
      <c r="B134" s="334"/>
      <c r="C134" s="334"/>
      <c r="D134" s="335"/>
      <c r="E134" s="335"/>
      <c r="F134" s="336"/>
      <c r="G134" s="20"/>
      <c r="H134" s="334"/>
      <c r="I134" s="334"/>
      <c r="J134" s="335"/>
      <c r="K134" s="335"/>
      <c r="L134" s="336"/>
      <c r="M134" s="20"/>
      <c r="N134" s="334"/>
      <c r="O134" s="334"/>
      <c r="P134" s="335"/>
      <c r="Q134" s="335"/>
      <c r="R134" s="336"/>
      <c r="S134" s="20"/>
      <c r="T134" s="20"/>
      <c r="U134" s="20"/>
      <c r="V134" s="20"/>
      <c r="W134" s="20"/>
      <c r="X134" s="20"/>
      <c r="Y134" s="20"/>
      <c r="Z134" s="20"/>
      <c r="AA134" s="20"/>
      <c r="AB134" s="20"/>
      <c r="AC134" s="20"/>
      <c r="AD134" s="20"/>
      <c r="AE134" s="20"/>
      <c r="AF134" s="20"/>
      <c r="AG134" s="20"/>
      <c r="AH134" s="20"/>
      <c r="AI134" s="20"/>
      <c r="AJ134" s="20"/>
      <c r="AK134" s="20"/>
      <c r="AL134" s="20"/>
      <c r="AM134" s="20"/>
      <c r="AN134" s="20"/>
      <c r="AO134" s="20"/>
      <c r="AP134" s="20"/>
    </row>
    <row r="135" spans="1:42" ht="15" customHeight="1" x14ac:dyDescent="0.3">
      <c r="A135" s="20"/>
      <c r="B135" s="415" t="s">
        <v>85</v>
      </c>
      <c r="C135" s="416"/>
      <c r="D135" s="421">
        <f>'Training Plan'!O17</f>
        <v>0</v>
      </c>
      <c r="E135" s="422"/>
      <c r="F135" s="423"/>
      <c r="G135" s="20"/>
      <c r="H135" s="415" t="s">
        <v>85</v>
      </c>
      <c r="I135" s="416"/>
      <c r="J135" s="421">
        <f>'Training Plan'!O25</f>
        <v>0</v>
      </c>
      <c r="K135" s="422"/>
      <c r="L135" s="423"/>
      <c r="M135" s="20"/>
      <c r="N135" s="415" t="s">
        <v>85</v>
      </c>
      <c r="O135" s="416"/>
      <c r="P135" s="421">
        <f>'Training Plan'!O33</f>
        <v>0</v>
      </c>
      <c r="Q135" s="422"/>
      <c r="R135" s="423"/>
      <c r="S135" s="20"/>
      <c r="T135" s="20"/>
      <c r="U135" s="20"/>
      <c r="V135" s="20"/>
      <c r="W135" s="20"/>
      <c r="X135" s="20"/>
      <c r="Y135" s="20"/>
      <c r="Z135" s="20"/>
      <c r="AA135" s="20"/>
      <c r="AB135" s="20"/>
      <c r="AC135" s="20"/>
      <c r="AD135" s="20"/>
      <c r="AE135" s="20"/>
      <c r="AF135" s="20"/>
      <c r="AG135" s="20"/>
      <c r="AH135" s="20"/>
      <c r="AI135" s="20"/>
      <c r="AJ135" s="20"/>
      <c r="AK135" s="20"/>
      <c r="AL135" s="20"/>
      <c r="AM135" s="20"/>
      <c r="AN135" s="20"/>
      <c r="AO135" s="20"/>
      <c r="AP135" s="20"/>
    </row>
    <row r="136" spans="1:42" ht="15" customHeight="1" x14ac:dyDescent="0.3">
      <c r="A136" s="20"/>
      <c r="B136" s="417"/>
      <c r="C136" s="418"/>
      <c r="D136" s="424"/>
      <c r="E136" s="425"/>
      <c r="F136" s="426"/>
      <c r="G136" s="20"/>
      <c r="H136" s="417"/>
      <c r="I136" s="418"/>
      <c r="J136" s="424"/>
      <c r="K136" s="425"/>
      <c r="L136" s="426"/>
      <c r="M136" s="20"/>
      <c r="N136" s="417"/>
      <c r="O136" s="418"/>
      <c r="P136" s="424"/>
      <c r="Q136" s="425"/>
      <c r="R136" s="426"/>
      <c r="S136" s="20"/>
      <c r="T136" s="20"/>
      <c r="U136" s="20"/>
      <c r="V136" s="20"/>
      <c r="W136" s="20"/>
      <c r="X136" s="20"/>
      <c r="Y136" s="20"/>
      <c r="Z136" s="20"/>
      <c r="AA136" s="20"/>
      <c r="AB136" s="20"/>
      <c r="AC136" s="20"/>
      <c r="AD136" s="20"/>
      <c r="AE136" s="20"/>
      <c r="AF136" s="20"/>
      <c r="AG136" s="20"/>
      <c r="AH136" s="20"/>
      <c r="AI136" s="20"/>
      <c r="AJ136" s="20"/>
      <c r="AK136" s="20"/>
      <c r="AL136" s="20"/>
      <c r="AM136" s="20"/>
      <c r="AN136" s="20"/>
      <c r="AO136" s="20"/>
      <c r="AP136" s="20"/>
    </row>
    <row r="137" spans="1:42" ht="15" customHeight="1" x14ac:dyDescent="0.3">
      <c r="A137" s="20"/>
      <c r="B137" s="417"/>
      <c r="C137" s="418"/>
      <c r="D137" s="424"/>
      <c r="E137" s="425"/>
      <c r="F137" s="426"/>
      <c r="G137" s="20"/>
      <c r="H137" s="417"/>
      <c r="I137" s="418"/>
      <c r="J137" s="424"/>
      <c r="K137" s="425"/>
      <c r="L137" s="426"/>
      <c r="M137" s="20"/>
      <c r="N137" s="417"/>
      <c r="O137" s="418"/>
      <c r="P137" s="424"/>
      <c r="Q137" s="425"/>
      <c r="R137" s="426"/>
      <c r="S137" s="20"/>
      <c r="T137" s="20"/>
      <c r="U137" s="20"/>
      <c r="V137" s="20"/>
      <c r="W137" s="20"/>
      <c r="X137" s="20"/>
      <c r="Y137" s="20"/>
      <c r="Z137" s="20"/>
      <c r="AA137" s="20"/>
      <c r="AB137" s="20"/>
      <c r="AC137" s="20"/>
      <c r="AD137" s="20"/>
      <c r="AE137" s="20"/>
      <c r="AF137" s="20"/>
      <c r="AG137" s="20"/>
      <c r="AH137" s="20"/>
      <c r="AI137" s="20"/>
      <c r="AJ137" s="20"/>
      <c r="AK137" s="20"/>
      <c r="AL137" s="20"/>
      <c r="AM137" s="20"/>
      <c r="AN137" s="20"/>
      <c r="AO137" s="20"/>
      <c r="AP137" s="20"/>
    </row>
    <row r="138" spans="1:42" ht="15" customHeight="1" x14ac:dyDescent="0.3">
      <c r="A138" s="20"/>
      <c r="B138" s="417"/>
      <c r="C138" s="418"/>
      <c r="D138" s="424"/>
      <c r="E138" s="425"/>
      <c r="F138" s="426"/>
      <c r="G138" s="20"/>
      <c r="H138" s="417"/>
      <c r="I138" s="418"/>
      <c r="J138" s="424"/>
      <c r="K138" s="425"/>
      <c r="L138" s="426"/>
      <c r="M138" s="20"/>
      <c r="N138" s="417"/>
      <c r="O138" s="418"/>
      <c r="P138" s="424"/>
      <c r="Q138" s="425"/>
      <c r="R138" s="426"/>
      <c r="S138" s="20"/>
      <c r="T138" s="20"/>
      <c r="U138" s="20"/>
      <c r="V138" s="20"/>
      <c r="W138" s="20"/>
      <c r="X138" s="20"/>
      <c r="Y138" s="20"/>
      <c r="Z138" s="20"/>
      <c r="AA138" s="20"/>
      <c r="AB138" s="20"/>
      <c r="AC138" s="20"/>
      <c r="AD138" s="20"/>
      <c r="AE138" s="20"/>
      <c r="AF138" s="20"/>
      <c r="AG138" s="20"/>
      <c r="AH138" s="20"/>
      <c r="AI138" s="20"/>
      <c r="AJ138" s="20"/>
      <c r="AK138" s="20"/>
      <c r="AL138" s="20"/>
      <c r="AM138" s="20"/>
      <c r="AN138" s="20"/>
      <c r="AO138" s="20"/>
      <c r="AP138" s="20"/>
    </row>
    <row r="139" spans="1:42" ht="15" customHeight="1" thickBot="1" x14ac:dyDescent="0.35">
      <c r="A139" s="20"/>
      <c r="B139" s="419"/>
      <c r="C139" s="420"/>
      <c r="D139" s="424"/>
      <c r="E139" s="425"/>
      <c r="F139" s="426"/>
      <c r="G139" s="20"/>
      <c r="H139" s="419"/>
      <c r="I139" s="420"/>
      <c r="J139" s="424"/>
      <c r="K139" s="425"/>
      <c r="L139" s="426"/>
      <c r="M139" s="20"/>
      <c r="N139" s="419"/>
      <c r="O139" s="420"/>
      <c r="P139" s="424"/>
      <c r="Q139" s="425"/>
      <c r="R139" s="426"/>
      <c r="S139" s="20"/>
      <c r="T139" s="20"/>
      <c r="U139" s="20"/>
      <c r="V139" s="20"/>
      <c r="W139" s="20"/>
      <c r="X139" s="20"/>
      <c r="Y139" s="20"/>
      <c r="Z139" s="20"/>
      <c r="AA139" s="20"/>
      <c r="AB139" s="20"/>
      <c r="AC139" s="20"/>
      <c r="AD139" s="20"/>
      <c r="AE139" s="20"/>
      <c r="AF139" s="20"/>
      <c r="AG139" s="20"/>
      <c r="AH139" s="20"/>
      <c r="AI139" s="20"/>
      <c r="AJ139" s="20"/>
      <c r="AK139" s="20"/>
      <c r="AL139" s="20"/>
      <c r="AM139" s="20"/>
      <c r="AN139" s="20"/>
      <c r="AO139" s="20"/>
      <c r="AP139" s="20"/>
    </row>
    <row r="140" spans="1:42" ht="15" customHeight="1" x14ac:dyDescent="0.3">
      <c r="A140" s="20"/>
      <c r="B140" s="427" t="s">
        <v>86</v>
      </c>
      <c r="C140" s="428"/>
      <c r="D140" s="409">
        <f>'Training Plan'!P22</f>
        <v>0</v>
      </c>
      <c r="E140" s="410"/>
      <c r="F140" s="411"/>
      <c r="G140" s="20"/>
      <c r="H140" s="427" t="s">
        <v>86</v>
      </c>
      <c r="I140" s="428"/>
      <c r="J140" s="409">
        <f>'Training Plan'!P30</f>
        <v>0</v>
      </c>
      <c r="K140" s="410"/>
      <c r="L140" s="411"/>
      <c r="M140" s="20"/>
      <c r="N140" s="427" t="s">
        <v>86</v>
      </c>
      <c r="O140" s="428"/>
      <c r="P140" s="409">
        <f>'Training Plan'!P38</f>
        <v>0</v>
      </c>
      <c r="Q140" s="410"/>
      <c r="R140" s="411"/>
      <c r="S140" s="20"/>
      <c r="T140" s="20"/>
      <c r="U140" s="20"/>
      <c r="V140" s="20"/>
      <c r="W140" s="20"/>
      <c r="X140" s="20"/>
      <c r="Y140" s="20"/>
      <c r="Z140" s="20"/>
      <c r="AA140" s="20"/>
      <c r="AB140" s="20"/>
      <c r="AC140" s="20"/>
      <c r="AD140" s="20"/>
      <c r="AE140" s="20"/>
      <c r="AF140" s="20"/>
      <c r="AG140" s="20"/>
      <c r="AH140" s="20"/>
      <c r="AI140" s="20"/>
      <c r="AJ140" s="20"/>
      <c r="AK140" s="20"/>
      <c r="AL140" s="20"/>
      <c r="AM140" s="20"/>
      <c r="AN140" s="20"/>
      <c r="AO140" s="20"/>
      <c r="AP140" s="20"/>
    </row>
    <row r="141" spans="1:42" ht="15" customHeight="1" thickBot="1" x14ac:dyDescent="0.35">
      <c r="A141" s="20"/>
      <c r="B141" s="429"/>
      <c r="C141" s="430"/>
      <c r="D141" s="412"/>
      <c r="E141" s="413"/>
      <c r="F141" s="414"/>
      <c r="G141" s="20"/>
      <c r="H141" s="429"/>
      <c r="I141" s="430"/>
      <c r="J141" s="412"/>
      <c r="K141" s="413"/>
      <c r="L141" s="414"/>
      <c r="M141" s="20"/>
      <c r="N141" s="429"/>
      <c r="O141" s="430"/>
      <c r="P141" s="412"/>
      <c r="Q141" s="413"/>
      <c r="R141" s="414"/>
      <c r="S141" s="20"/>
      <c r="T141" s="20"/>
      <c r="U141" s="20"/>
      <c r="V141" s="20"/>
      <c r="W141" s="20"/>
      <c r="X141" s="20"/>
      <c r="Y141" s="20"/>
      <c r="Z141" s="20"/>
      <c r="AA141" s="20"/>
      <c r="AB141" s="20"/>
      <c r="AC141" s="20"/>
      <c r="AD141" s="20"/>
      <c r="AE141" s="20"/>
      <c r="AF141" s="20"/>
      <c r="AG141" s="20"/>
      <c r="AH141" s="20"/>
      <c r="AI141" s="20"/>
      <c r="AJ141" s="20"/>
      <c r="AK141" s="20"/>
      <c r="AL141" s="20"/>
      <c r="AM141" s="20"/>
      <c r="AN141" s="20"/>
      <c r="AO141" s="20"/>
      <c r="AP141" s="20"/>
    </row>
    <row r="142" spans="1:42" ht="30" customHeight="1" thickBot="1" x14ac:dyDescent="0.35">
      <c r="A142" s="20"/>
      <c r="B142" s="3" t="s">
        <v>60</v>
      </c>
      <c r="C142" s="3" t="s">
        <v>0</v>
      </c>
      <c r="D142" s="3" t="s">
        <v>42</v>
      </c>
      <c r="E142" s="3" t="s">
        <v>11</v>
      </c>
      <c r="F142" s="21" t="s">
        <v>71</v>
      </c>
      <c r="G142" s="20"/>
      <c r="H142" s="3" t="s">
        <v>60</v>
      </c>
      <c r="I142" s="3" t="s">
        <v>0</v>
      </c>
      <c r="J142" s="3" t="s">
        <v>42</v>
      </c>
      <c r="K142" s="3" t="s">
        <v>11</v>
      </c>
      <c r="L142" s="21" t="s">
        <v>71</v>
      </c>
      <c r="M142" s="20"/>
      <c r="N142" s="3" t="s">
        <v>60</v>
      </c>
      <c r="O142" s="3" t="s">
        <v>0</v>
      </c>
      <c r="P142" s="3" t="s">
        <v>42</v>
      </c>
      <c r="Q142" s="3" t="s">
        <v>11</v>
      </c>
      <c r="R142" s="21" t="s">
        <v>71</v>
      </c>
      <c r="S142" s="20"/>
      <c r="T142" s="20"/>
      <c r="U142" s="20"/>
      <c r="V142" s="20"/>
      <c r="W142" s="20"/>
      <c r="X142" s="20"/>
      <c r="Y142" s="20"/>
      <c r="Z142" s="20"/>
      <c r="AA142" s="20"/>
      <c r="AB142" s="20"/>
      <c r="AC142" s="20"/>
      <c r="AD142" s="20"/>
      <c r="AE142" s="20"/>
      <c r="AF142" s="20"/>
      <c r="AG142" s="20"/>
      <c r="AH142" s="20"/>
      <c r="AI142" s="20"/>
      <c r="AJ142" s="20"/>
      <c r="AK142" s="20"/>
      <c r="AL142" s="20"/>
      <c r="AM142" s="20"/>
      <c r="AN142" s="20"/>
      <c r="AO142" s="20"/>
      <c r="AP142" s="20"/>
    </row>
    <row r="143" spans="1:42" ht="15" customHeight="1" thickBot="1" x14ac:dyDescent="0.35">
      <c r="A143" s="20"/>
      <c r="B143" s="16">
        <v>1</v>
      </c>
      <c r="C143" s="143"/>
      <c r="D143" s="140"/>
      <c r="E143" s="146"/>
      <c r="F143" s="149">
        <f>IF(ISNUMBER(D143),D143/B155,)</f>
        <v>0</v>
      </c>
      <c r="G143" s="20"/>
      <c r="H143" s="16">
        <v>1</v>
      </c>
      <c r="I143" s="143"/>
      <c r="J143" s="140"/>
      <c r="K143" s="146"/>
      <c r="L143" s="149">
        <f>IF(ISNUMBER(J143),J143/H155,)</f>
        <v>0</v>
      </c>
      <c r="M143" s="20"/>
      <c r="N143" s="16">
        <v>1</v>
      </c>
      <c r="O143" s="143"/>
      <c r="P143" s="140"/>
      <c r="Q143" s="146"/>
      <c r="R143" s="149">
        <f>IF(ISNUMBER(P143),P143/N155,)</f>
        <v>0</v>
      </c>
      <c r="S143" s="20"/>
      <c r="T143" s="20"/>
      <c r="U143" s="20"/>
      <c r="V143" s="20"/>
      <c r="W143" s="20"/>
      <c r="X143" s="20"/>
      <c r="Y143" s="20"/>
      <c r="Z143" s="20"/>
      <c r="AA143" s="20"/>
      <c r="AB143" s="20"/>
      <c r="AC143" s="20"/>
      <c r="AD143" s="20"/>
      <c r="AE143" s="20"/>
      <c r="AF143" s="20"/>
      <c r="AG143" s="20"/>
      <c r="AH143" s="20"/>
      <c r="AI143" s="20"/>
      <c r="AJ143" s="20"/>
      <c r="AK143" s="20"/>
      <c r="AL143" s="20"/>
      <c r="AM143" s="20"/>
      <c r="AN143" s="20"/>
      <c r="AO143" s="20"/>
      <c r="AP143" s="20"/>
    </row>
    <row r="144" spans="1:42" ht="15" customHeight="1" thickBot="1" x14ac:dyDescent="0.35">
      <c r="A144" s="20"/>
      <c r="B144" s="16">
        <v>2</v>
      </c>
      <c r="C144" s="144"/>
      <c r="D144" s="141"/>
      <c r="E144" s="147"/>
      <c r="F144" s="151">
        <f>IF(ISNUMBER(D144),D144/B155,)</f>
        <v>0</v>
      </c>
      <c r="G144" s="20"/>
      <c r="H144" s="16">
        <v>2</v>
      </c>
      <c r="I144" s="144"/>
      <c r="J144" s="141"/>
      <c r="K144" s="147"/>
      <c r="L144" s="151">
        <f>IF(ISNUMBER(J144),J144/H155,)</f>
        <v>0</v>
      </c>
      <c r="M144" s="20"/>
      <c r="N144" s="16">
        <v>2</v>
      </c>
      <c r="O144" s="144"/>
      <c r="P144" s="141"/>
      <c r="Q144" s="147"/>
      <c r="R144" s="151">
        <f>IF(ISNUMBER(P144),P144/N155,)</f>
        <v>0</v>
      </c>
      <c r="S144" s="20"/>
      <c r="T144" s="20"/>
      <c r="U144" s="20"/>
      <c r="V144" s="20"/>
      <c r="W144" s="20"/>
      <c r="X144" s="20"/>
      <c r="Y144" s="20"/>
      <c r="Z144" s="20"/>
      <c r="AA144" s="20"/>
      <c r="AB144" s="20"/>
      <c r="AC144" s="20"/>
      <c r="AD144" s="20"/>
      <c r="AE144" s="20"/>
      <c r="AF144" s="20"/>
      <c r="AG144" s="20"/>
      <c r="AH144" s="20"/>
      <c r="AI144" s="20"/>
      <c r="AJ144" s="20"/>
      <c r="AK144" s="20"/>
      <c r="AL144" s="20"/>
      <c r="AM144" s="20"/>
      <c r="AN144" s="20"/>
      <c r="AO144" s="20"/>
      <c r="AP144" s="20"/>
    </row>
    <row r="145" spans="1:42" ht="15" customHeight="1" thickBot="1" x14ac:dyDescent="0.35">
      <c r="A145" s="20"/>
      <c r="B145" s="16">
        <v>3</v>
      </c>
      <c r="C145" s="144"/>
      <c r="D145" s="141"/>
      <c r="E145" s="147"/>
      <c r="F145" s="151">
        <f>IF(ISNUMBER(D145),D145/B155,)</f>
        <v>0</v>
      </c>
      <c r="G145" s="20"/>
      <c r="H145" s="16">
        <v>3</v>
      </c>
      <c r="I145" s="144"/>
      <c r="J145" s="141"/>
      <c r="K145" s="147"/>
      <c r="L145" s="151">
        <f>IF(ISNUMBER(J145),J145/H155,)</f>
        <v>0</v>
      </c>
      <c r="M145" s="19"/>
      <c r="N145" s="16">
        <v>3</v>
      </c>
      <c r="O145" s="144"/>
      <c r="P145" s="141"/>
      <c r="Q145" s="147"/>
      <c r="R145" s="151">
        <f>IF(ISNUMBER(P145),P145/N155,)</f>
        <v>0</v>
      </c>
      <c r="S145" s="20"/>
      <c r="T145" s="20"/>
      <c r="U145" s="20"/>
      <c r="V145" s="20"/>
      <c r="W145" s="20"/>
      <c r="X145" s="20"/>
      <c r="Y145" s="20"/>
      <c r="Z145" s="20"/>
      <c r="AA145" s="20"/>
      <c r="AB145" s="20"/>
      <c r="AC145" s="20"/>
      <c r="AD145" s="20"/>
      <c r="AE145" s="20"/>
      <c r="AF145" s="20"/>
      <c r="AG145" s="20"/>
      <c r="AH145" s="20"/>
      <c r="AI145" s="20"/>
      <c r="AJ145" s="20"/>
      <c r="AK145" s="20"/>
      <c r="AL145" s="20"/>
      <c r="AM145" s="20"/>
      <c r="AN145" s="20"/>
      <c r="AO145" s="20"/>
      <c r="AP145" s="20"/>
    </row>
    <row r="146" spans="1:42" ht="15" customHeight="1" thickBot="1" x14ac:dyDescent="0.35">
      <c r="A146" s="20"/>
      <c r="B146" s="16">
        <v>4</v>
      </c>
      <c r="C146" s="144"/>
      <c r="D146" s="141"/>
      <c r="E146" s="147"/>
      <c r="F146" s="151">
        <f>IF(ISNUMBER(D146),D146/B155,)</f>
        <v>0</v>
      </c>
      <c r="G146" s="20"/>
      <c r="H146" s="16">
        <v>4</v>
      </c>
      <c r="I146" s="144"/>
      <c r="J146" s="141"/>
      <c r="K146" s="147"/>
      <c r="L146" s="151">
        <f>IF(ISNUMBER(J146),J146/H155,)</f>
        <v>0</v>
      </c>
      <c r="M146" s="12"/>
      <c r="N146" s="16">
        <v>4</v>
      </c>
      <c r="O146" s="144"/>
      <c r="P146" s="141"/>
      <c r="Q146" s="147"/>
      <c r="R146" s="151">
        <f>IF(ISNUMBER(P146),P146/N155,)</f>
        <v>0</v>
      </c>
      <c r="S146" s="20"/>
      <c r="T146" s="20"/>
      <c r="U146" s="20"/>
      <c r="V146" s="20"/>
      <c r="W146" s="20"/>
      <c r="X146" s="20"/>
      <c r="Y146" s="20"/>
      <c r="Z146" s="20"/>
      <c r="AA146" s="20"/>
      <c r="AB146" s="20"/>
      <c r="AC146" s="20"/>
      <c r="AD146" s="20"/>
      <c r="AE146" s="20"/>
      <c r="AF146" s="20"/>
      <c r="AG146" s="20"/>
      <c r="AH146" s="20"/>
      <c r="AI146" s="20"/>
      <c r="AJ146" s="20"/>
      <c r="AK146" s="20"/>
      <c r="AL146" s="20"/>
      <c r="AM146" s="20"/>
      <c r="AN146" s="20"/>
      <c r="AO146" s="20"/>
      <c r="AP146" s="20"/>
    </row>
    <row r="147" spans="1:42" ht="15" customHeight="1" thickBot="1" x14ac:dyDescent="0.35">
      <c r="A147" s="20"/>
      <c r="B147" s="16">
        <v>5</v>
      </c>
      <c r="C147" s="144"/>
      <c r="D147" s="141"/>
      <c r="E147" s="147"/>
      <c r="F147" s="151">
        <f>IF(ISNUMBER(D147),D147/B155,)</f>
        <v>0</v>
      </c>
      <c r="G147" s="20"/>
      <c r="H147" s="16">
        <v>5</v>
      </c>
      <c r="I147" s="144"/>
      <c r="J147" s="141"/>
      <c r="K147" s="147"/>
      <c r="L147" s="151">
        <f>IF(ISNUMBER(J147),J147/H155,)</f>
        <v>0</v>
      </c>
      <c r="M147" s="18"/>
      <c r="N147" s="16">
        <v>5</v>
      </c>
      <c r="O147" s="144"/>
      <c r="P147" s="141"/>
      <c r="Q147" s="147"/>
      <c r="R147" s="151">
        <f>IF(ISNUMBER(P147),P147/N155,)</f>
        <v>0</v>
      </c>
      <c r="S147" s="20"/>
      <c r="T147" s="20"/>
      <c r="U147" s="20"/>
      <c r="V147" s="20"/>
      <c r="W147" s="20"/>
      <c r="X147" s="20"/>
      <c r="Y147" s="20"/>
      <c r="Z147" s="20"/>
      <c r="AA147" s="20"/>
      <c r="AB147" s="20"/>
      <c r="AC147" s="20"/>
      <c r="AD147" s="20"/>
      <c r="AE147" s="20"/>
      <c r="AF147" s="20"/>
      <c r="AG147" s="20"/>
      <c r="AH147" s="20"/>
      <c r="AI147" s="20"/>
      <c r="AJ147" s="20"/>
      <c r="AK147" s="20"/>
      <c r="AL147" s="20"/>
      <c r="AM147" s="20"/>
      <c r="AN147" s="20"/>
      <c r="AO147" s="20"/>
      <c r="AP147" s="20"/>
    </row>
    <row r="148" spans="1:42" ht="15" customHeight="1" thickBot="1" x14ac:dyDescent="0.35">
      <c r="A148" s="20"/>
      <c r="B148" s="16">
        <v>6</v>
      </c>
      <c r="C148" s="144"/>
      <c r="D148" s="141"/>
      <c r="E148" s="147"/>
      <c r="F148" s="151">
        <f>IF(ISNUMBER(D148),D148/B155,)</f>
        <v>0</v>
      </c>
      <c r="G148" s="20"/>
      <c r="H148" s="16">
        <v>6</v>
      </c>
      <c r="I148" s="144"/>
      <c r="J148" s="141"/>
      <c r="K148" s="147"/>
      <c r="L148" s="151">
        <f>IF(ISNUMBER(J148),J148/H155,)</f>
        <v>0</v>
      </c>
      <c r="M148" s="18"/>
      <c r="N148" s="16">
        <v>6</v>
      </c>
      <c r="O148" s="144"/>
      <c r="P148" s="141"/>
      <c r="Q148" s="147"/>
      <c r="R148" s="151">
        <f>IF(ISNUMBER(P148),P148/N155,)</f>
        <v>0</v>
      </c>
      <c r="S148" s="20"/>
      <c r="T148" s="20"/>
      <c r="U148" s="20"/>
      <c r="V148" s="20"/>
      <c r="W148" s="20"/>
      <c r="X148" s="20"/>
      <c r="Y148" s="20"/>
      <c r="Z148" s="20"/>
      <c r="AA148" s="20"/>
      <c r="AB148" s="20"/>
      <c r="AC148" s="20"/>
      <c r="AD148" s="20"/>
      <c r="AE148" s="20"/>
      <c r="AF148" s="20"/>
      <c r="AG148" s="20"/>
      <c r="AH148" s="20"/>
      <c r="AI148" s="20"/>
      <c r="AJ148" s="20"/>
      <c r="AK148" s="20"/>
      <c r="AL148" s="20"/>
      <c r="AM148" s="20"/>
      <c r="AN148" s="20"/>
      <c r="AO148" s="20"/>
      <c r="AP148" s="20"/>
    </row>
    <row r="149" spans="1:42" ht="15" customHeight="1" thickBot="1" x14ac:dyDescent="0.35">
      <c r="A149" s="20"/>
      <c r="B149" s="16">
        <v>7</v>
      </c>
      <c r="C149" s="144"/>
      <c r="D149" s="141"/>
      <c r="E149" s="147"/>
      <c r="F149" s="151">
        <f>IF(ISNUMBER(D149),D149/B155,)</f>
        <v>0</v>
      </c>
      <c r="G149" s="20"/>
      <c r="H149" s="16">
        <v>7</v>
      </c>
      <c r="I149" s="144"/>
      <c r="J149" s="141"/>
      <c r="K149" s="147"/>
      <c r="L149" s="151">
        <f>IF(ISNUMBER(J149),J149/H155,)</f>
        <v>0</v>
      </c>
      <c r="M149" s="18"/>
      <c r="N149" s="16">
        <v>7</v>
      </c>
      <c r="O149" s="144"/>
      <c r="P149" s="141"/>
      <c r="Q149" s="147"/>
      <c r="R149" s="151">
        <f>IF(ISNUMBER(P149),P149/N155,)</f>
        <v>0</v>
      </c>
      <c r="S149" s="20"/>
      <c r="T149" s="20"/>
      <c r="U149" s="20"/>
      <c r="V149" s="20"/>
      <c r="W149" s="20"/>
      <c r="X149" s="20"/>
      <c r="Y149" s="20"/>
      <c r="Z149" s="20"/>
      <c r="AA149" s="20"/>
      <c r="AB149" s="20"/>
      <c r="AC149" s="20"/>
      <c r="AD149" s="20"/>
      <c r="AE149" s="20"/>
      <c r="AF149" s="20"/>
      <c r="AG149" s="20"/>
      <c r="AH149" s="20"/>
      <c r="AI149" s="20"/>
      <c r="AJ149" s="20"/>
      <c r="AK149" s="20"/>
      <c r="AL149" s="20"/>
      <c r="AM149" s="20"/>
      <c r="AN149" s="20"/>
      <c r="AO149" s="20"/>
      <c r="AP149" s="20"/>
    </row>
    <row r="150" spans="1:42" ht="15" customHeight="1" thickBot="1" x14ac:dyDescent="0.35">
      <c r="A150" s="20"/>
      <c r="B150" s="16">
        <v>8</v>
      </c>
      <c r="C150" s="144"/>
      <c r="D150" s="141"/>
      <c r="E150" s="147"/>
      <c r="F150" s="151">
        <f>IF(ISNUMBER(D150),D150/B155,)</f>
        <v>0</v>
      </c>
      <c r="G150" s="20"/>
      <c r="H150" s="16">
        <v>8</v>
      </c>
      <c r="I150" s="144"/>
      <c r="J150" s="141"/>
      <c r="K150" s="147"/>
      <c r="L150" s="151">
        <f>IF(ISNUMBER(J150),J150/H155,)</f>
        <v>0</v>
      </c>
      <c r="M150" s="18"/>
      <c r="N150" s="16">
        <v>8</v>
      </c>
      <c r="O150" s="144"/>
      <c r="P150" s="141"/>
      <c r="Q150" s="147"/>
      <c r="R150" s="151">
        <f>IF(ISNUMBER(P150),P150/N155,)</f>
        <v>0</v>
      </c>
      <c r="S150" s="20"/>
      <c r="T150" s="20"/>
      <c r="U150" s="20"/>
      <c r="V150" s="20"/>
      <c r="W150" s="20"/>
      <c r="X150" s="20"/>
      <c r="Y150" s="20"/>
      <c r="Z150" s="20"/>
      <c r="AA150" s="20"/>
      <c r="AB150" s="20"/>
      <c r="AC150" s="20"/>
      <c r="AD150" s="20"/>
      <c r="AE150" s="20"/>
      <c r="AF150" s="20"/>
      <c r="AG150" s="20"/>
      <c r="AH150" s="20"/>
      <c r="AI150" s="20"/>
      <c r="AJ150" s="20"/>
      <c r="AK150" s="20"/>
      <c r="AL150" s="20"/>
      <c r="AM150" s="20"/>
      <c r="AN150" s="20"/>
      <c r="AO150" s="20"/>
      <c r="AP150" s="20"/>
    </row>
    <row r="151" spans="1:42" ht="15" customHeight="1" thickBot="1" x14ac:dyDescent="0.35">
      <c r="A151" s="20"/>
      <c r="B151" s="16">
        <v>9</v>
      </c>
      <c r="C151" s="144"/>
      <c r="D151" s="141"/>
      <c r="E151" s="147"/>
      <c r="F151" s="151">
        <f>IF(ISNUMBER(D151),D151/B155,)</f>
        <v>0</v>
      </c>
      <c r="G151" s="20"/>
      <c r="H151" s="16">
        <v>9</v>
      </c>
      <c r="I151" s="144"/>
      <c r="J151" s="141"/>
      <c r="K151" s="147"/>
      <c r="L151" s="151">
        <f>IF(ISNUMBER(J151),J151/H155,)</f>
        <v>0</v>
      </c>
      <c r="M151" s="18"/>
      <c r="N151" s="16">
        <v>9</v>
      </c>
      <c r="O151" s="144"/>
      <c r="P151" s="141"/>
      <c r="Q151" s="147"/>
      <c r="R151" s="151">
        <f>IF(ISNUMBER(P151),P151/N155,)</f>
        <v>0</v>
      </c>
      <c r="S151" s="20"/>
      <c r="T151" s="20"/>
      <c r="U151" s="20"/>
      <c r="V151" s="20"/>
      <c r="W151" s="20"/>
      <c r="X151" s="20"/>
      <c r="Y151" s="20"/>
      <c r="Z151" s="20"/>
      <c r="AA151" s="20"/>
      <c r="AB151" s="20"/>
      <c r="AC151" s="20"/>
      <c r="AD151" s="20"/>
      <c r="AE151" s="20"/>
      <c r="AF151" s="20"/>
      <c r="AG151" s="20"/>
      <c r="AH151" s="20"/>
      <c r="AI151" s="20"/>
      <c r="AJ151" s="20"/>
      <c r="AK151" s="20"/>
      <c r="AL151" s="20"/>
      <c r="AM151" s="20"/>
      <c r="AN151" s="20"/>
      <c r="AO151" s="20"/>
      <c r="AP151" s="20"/>
    </row>
    <row r="152" spans="1:42" ht="15" customHeight="1" thickBot="1" x14ac:dyDescent="0.35">
      <c r="A152" s="20"/>
      <c r="B152" s="180">
        <v>10</v>
      </c>
      <c r="C152" s="145"/>
      <c r="D152" s="142"/>
      <c r="E152" s="148"/>
      <c r="F152" s="151">
        <f>IF(ISNUMBER(D152),D152/B155,)</f>
        <v>0</v>
      </c>
      <c r="G152" s="20"/>
      <c r="H152" s="180">
        <v>10</v>
      </c>
      <c r="I152" s="145"/>
      <c r="J152" s="142"/>
      <c r="K152" s="148"/>
      <c r="L152" s="151">
        <f>IF(ISNUMBER(J152),J152/H155,)</f>
        <v>0</v>
      </c>
      <c r="M152" s="18"/>
      <c r="N152" s="180">
        <v>10</v>
      </c>
      <c r="O152" s="145"/>
      <c r="P152" s="142"/>
      <c r="Q152" s="148"/>
      <c r="R152" s="151">
        <f>IF(ISNUMBER(P152),P152/N155,)</f>
        <v>0</v>
      </c>
      <c r="S152" s="20"/>
      <c r="T152" s="20"/>
      <c r="U152" s="20"/>
      <c r="V152" s="20"/>
      <c r="W152" s="20"/>
      <c r="X152" s="20"/>
      <c r="Y152" s="20"/>
      <c r="Z152" s="20"/>
      <c r="AA152" s="20"/>
      <c r="AB152" s="20"/>
      <c r="AC152" s="20"/>
      <c r="AD152" s="20"/>
      <c r="AE152" s="20"/>
      <c r="AF152" s="20"/>
      <c r="AG152" s="20"/>
      <c r="AH152" s="20"/>
      <c r="AI152" s="20"/>
      <c r="AJ152" s="20"/>
      <c r="AK152" s="20"/>
      <c r="AL152" s="20"/>
      <c r="AM152" s="20"/>
      <c r="AN152" s="20"/>
      <c r="AO152" s="20"/>
      <c r="AP152" s="20"/>
    </row>
    <row r="153" spans="1:42" ht="15" customHeight="1" x14ac:dyDescent="0.3">
      <c r="A153" s="20"/>
      <c r="B153" s="431" t="s">
        <v>4</v>
      </c>
      <c r="C153" s="451" t="s">
        <v>61</v>
      </c>
      <c r="D153" s="452"/>
      <c r="E153" s="433">
        <f>IFERROR(IF(COUNT(F143:F152)&gt;0,AVERAGEIF(F143:F152,"&gt;0"),0),)</f>
        <v>0</v>
      </c>
      <c r="F153" s="434"/>
      <c r="G153" s="20"/>
      <c r="H153" s="431" t="s">
        <v>4</v>
      </c>
      <c r="I153" s="451" t="s">
        <v>61</v>
      </c>
      <c r="J153" s="452"/>
      <c r="K153" s="433">
        <f>IFERROR(IF(COUNT(L143:L152)&gt;0,AVERAGEIF(L143:L152,"&gt;0"),0),)</f>
        <v>0</v>
      </c>
      <c r="L153" s="434"/>
      <c r="M153" s="18"/>
      <c r="N153" s="431" t="s">
        <v>4</v>
      </c>
      <c r="O153" s="439" t="s">
        <v>70</v>
      </c>
      <c r="P153" s="441">
        <f>IFERROR(IF(COUNT(R143:R152)&gt;0,AVERAGEIF(R143:R152,"&gt;0"),0),)</f>
        <v>0</v>
      </c>
      <c r="Q153" s="443" t="s">
        <v>110</v>
      </c>
      <c r="R153" s="445" t="str">
        <f>IFERROR(Q157*R157,"")</f>
        <v/>
      </c>
      <c r="S153" s="20"/>
      <c r="T153" s="20"/>
      <c r="U153" s="20"/>
      <c r="V153" s="20"/>
      <c r="W153" s="20"/>
      <c r="X153" s="20"/>
      <c r="Y153" s="20"/>
      <c r="Z153" s="20"/>
      <c r="AA153" s="20"/>
      <c r="AB153" s="20"/>
      <c r="AC153" s="20"/>
      <c r="AD153" s="20"/>
      <c r="AE153" s="20"/>
      <c r="AF153" s="20"/>
      <c r="AG153" s="20"/>
      <c r="AH153" s="20"/>
      <c r="AI153" s="20"/>
      <c r="AJ153" s="20"/>
      <c r="AK153" s="20"/>
      <c r="AL153" s="20"/>
      <c r="AM153" s="20"/>
      <c r="AN153" s="20"/>
      <c r="AO153" s="20"/>
      <c r="AP153" s="20"/>
    </row>
    <row r="154" spans="1:42" ht="15" customHeight="1" thickBot="1" x14ac:dyDescent="0.35">
      <c r="A154" s="20"/>
      <c r="B154" s="432"/>
      <c r="C154" s="440"/>
      <c r="D154" s="453"/>
      <c r="E154" s="435"/>
      <c r="F154" s="436"/>
      <c r="G154" s="20"/>
      <c r="H154" s="432"/>
      <c r="I154" s="440"/>
      <c r="J154" s="453"/>
      <c r="K154" s="435"/>
      <c r="L154" s="436"/>
      <c r="M154" s="18"/>
      <c r="N154" s="432"/>
      <c r="O154" s="440"/>
      <c r="P154" s="442"/>
      <c r="Q154" s="444"/>
      <c r="R154" s="446"/>
      <c r="S154" s="20"/>
      <c r="T154" s="20"/>
      <c r="U154" s="20"/>
      <c r="V154" s="20"/>
      <c r="W154" s="20"/>
      <c r="X154" s="20"/>
      <c r="Y154" s="20"/>
      <c r="Z154" s="20"/>
      <c r="AA154" s="20"/>
      <c r="AB154" s="20"/>
      <c r="AC154" s="20"/>
      <c r="AD154" s="20"/>
      <c r="AE154" s="20"/>
      <c r="AF154" s="20"/>
      <c r="AG154" s="20"/>
      <c r="AH154" s="20"/>
      <c r="AI154" s="20"/>
      <c r="AJ154" s="20"/>
      <c r="AK154" s="20"/>
      <c r="AL154" s="20"/>
      <c r="AM154" s="20"/>
      <c r="AN154" s="20"/>
      <c r="AO154" s="20"/>
      <c r="AP154" s="20"/>
    </row>
    <row r="155" spans="1:42" ht="15" customHeight="1" x14ac:dyDescent="0.3">
      <c r="A155" s="20"/>
      <c r="B155" s="437">
        <f ca="1">IFERROR(ROUNDUP(B157/(0.0005*C157^2-0.0342*C157+1.034),0),)</f>
        <v>0</v>
      </c>
      <c r="C155" s="439" t="s">
        <v>189</v>
      </c>
      <c r="D155" s="449">
        <f>SUM(C143:C152)</f>
        <v>0</v>
      </c>
      <c r="E155" s="451" t="s">
        <v>44</v>
      </c>
      <c r="F155" s="447">
        <f>SUM(C143*D143,C144*D144,C145*D145,C146*D146,C147*D147,C148*D148,C149*D149,C150*D150,C151*D151,C152*D152)</f>
        <v>0</v>
      </c>
      <c r="G155" s="20"/>
      <c r="H155" s="437">
        <f ca="1">IFERROR(ROUNDUP(H157/(0.0005*I157^2-0.0342*I157+1.034),0),)</f>
        <v>0</v>
      </c>
      <c r="I155" s="439" t="s">
        <v>189</v>
      </c>
      <c r="J155" s="449">
        <f>SUM(I143:I152)</f>
        <v>0</v>
      </c>
      <c r="K155" s="451" t="s">
        <v>44</v>
      </c>
      <c r="L155" s="447">
        <f>SUM(I143*J143,I144*J144,I145*J145,I146*J146,I147*J147,I148*J148,I149*J149,I150*J150,I151*J151,I152*J152)</f>
        <v>0</v>
      </c>
      <c r="M155" s="18"/>
      <c r="N155" s="437">
        <f ca="1">IFERROR(ROUNDUP(N157/(0.0005*O157^2-0.0342*O157+1.034),0),)</f>
        <v>0</v>
      </c>
      <c r="O155" s="439" t="s">
        <v>189</v>
      </c>
      <c r="P155" s="449">
        <f>SUM(O143:O152)</f>
        <v>0</v>
      </c>
      <c r="Q155" s="451" t="s">
        <v>44</v>
      </c>
      <c r="R155" s="447">
        <f>SUM(O143*P143,O144*P144,O145*P145,O146*P146,O147*P147,O148*P148,O149*P149,O150*P150,O151*P151,O152*P152)</f>
        <v>0</v>
      </c>
      <c r="S155" s="20"/>
      <c r="T155" s="20"/>
      <c r="U155" s="20"/>
      <c r="V155" s="20"/>
      <c r="W155" s="20"/>
      <c r="X155" s="20"/>
      <c r="Y155" s="20"/>
      <c r="Z155" s="20"/>
      <c r="AA155" s="20"/>
      <c r="AB155" s="20"/>
      <c r="AC155" s="20"/>
      <c r="AD155" s="20"/>
      <c r="AE155" s="20"/>
      <c r="AF155" s="20"/>
      <c r="AG155" s="20"/>
      <c r="AH155" s="20"/>
      <c r="AI155" s="20"/>
      <c r="AJ155" s="20"/>
      <c r="AK155" s="20"/>
      <c r="AL155" s="20"/>
      <c r="AM155" s="20"/>
      <c r="AN155" s="20"/>
      <c r="AO155" s="20"/>
      <c r="AP155" s="20"/>
    </row>
    <row r="156" spans="1:42" ht="15" customHeight="1" thickBot="1" x14ac:dyDescent="0.35">
      <c r="A156" s="20"/>
      <c r="B156" s="438"/>
      <c r="C156" s="440"/>
      <c r="D156" s="450"/>
      <c r="E156" s="440"/>
      <c r="F156" s="448"/>
      <c r="G156" s="20"/>
      <c r="H156" s="438"/>
      <c r="I156" s="440"/>
      <c r="J156" s="450"/>
      <c r="K156" s="440"/>
      <c r="L156" s="448"/>
      <c r="M156" s="18"/>
      <c r="N156" s="438"/>
      <c r="O156" s="440"/>
      <c r="P156" s="450"/>
      <c r="Q156" s="440"/>
      <c r="R156" s="448"/>
      <c r="S156" s="20"/>
      <c r="T156" s="20"/>
      <c r="U156" s="20"/>
      <c r="V156" s="20"/>
      <c r="W156" s="20"/>
      <c r="X156" s="20"/>
      <c r="Y156" s="20"/>
      <c r="Z156" s="20"/>
      <c r="AA156" s="20"/>
      <c r="AB156" s="20"/>
      <c r="AC156" s="20"/>
      <c r="AD156" s="20"/>
      <c r="AE156" s="20"/>
      <c r="AF156" s="20"/>
      <c r="AG156" s="20"/>
      <c r="AH156" s="20"/>
      <c r="AI156" s="20"/>
      <c r="AJ156" s="20"/>
      <c r="AK156" s="20"/>
      <c r="AL156" s="20"/>
      <c r="AM156" s="20"/>
      <c r="AN156" s="20"/>
      <c r="AO156" s="20"/>
      <c r="AP156" s="20"/>
    </row>
    <row r="157" spans="1:42" ht="15" customHeight="1" x14ac:dyDescent="0.3">
      <c r="A157" s="20"/>
      <c r="B157" s="2" t="str">
        <f ca="1">IFERROR(OFFSET(D142,MATCH(MAX(D143:D152),D143:D152,0),0),"")</f>
        <v/>
      </c>
      <c r="C157" s="22" t="str">
        <f ca="1">IFERROR(OFFSET(C142,MATCH(MAX(D143:D152),D143:D152,0),0)+(10-OFFSET(E142,MATCH(MAX(D143:D152),D143:D152,0),0)),"")</f>
        <v/>
      </c>
      <c r="D157" s="20"/>
      <c r="E157" s="20"/>
      <c r="F157" s="20"/>
      <c r="G157" s="20"/>
      <c r="H157" s="2" t="str">
        <f ca="1">IFERROR(OFFSET(J142,MATCH(MAX(J143:J152),J143:J152,0),0),"")</f>
        <v/>
      </c>
      <c r="I157" s="22" t="str">
        <f ca="1">IFERROR(OFFSET(I142,MATCH(MAX(J143:J152),J143:J152,0),0)+(10-OFFSET(K142,MATCH(MAX(J143:J152),J143:J152,0),0)),"")</f>
        <v/>
      </c>
      <c r="J157" s="20"/>
      <c r="K157" s="20"/>
      <c r="L157" s="20"/>
      <c r="M157" s="176"/>
      <c r="N157" s="2" t="str">
        <f ca="1">IFERROR(OFFSET(P142,MATCH(MAX(P143:P152),P143:P152,0),0),"")</f>
        <v/>
      </c>
      <c r="O157" s="22" t="str">
        <f ca="1">IFERROR(OFFSET(O142,MATCH(MAX(P143:P152),P143:P152,0),0)+(10-OFFSET(Q142,MATCH(MAX(P143:P152),P143:P152,0),0)),"")</f>
        <v/>
      </c>
      <c r="P157" s="20"/>
      <c r="Q157" s="184" t="str">
        <f>IFERROR(AVERAGE(AVERAGE(E143:E152),AVERAGE(K143:K152),AVERAGE(Q143:Q152)),"")</f>
        <v/>
      </c>
      <c r="R157" s="185">
        <f>SUM(C143:C152,I143:I152,O143:O152)</f>
        <v>0</v>
      </c>
      <c r="S157" s="20"/>
      <c r="T157" s="20"/>
      <c r="U157" s="20"/>
      <c r="V157" s="20"/>
      <c r="W157" s="20"/>
      <c r="X157" s="20"/>
      <c r="Y157" s="20"/>
      <c r="Z157" s="20"/>
      <c r="AA157" s="20"/>
      <c r="AB157" s="20"/>
      <c r="AC157" s="20"/>
      <c r="AD157" s="20"/>
      <c r="AE157" s="20"/>
      <c r="AF157" s="20"/>
      <c r="AG157" s="20"/>
      <c r="AH157" s="20"/>
      <c r="AI157" s="20"/>
      <c r="AJ157" s="20"/>
      <c r="AK157" s="20"/>
      <c r="AL157" s="20"/>
      <c r="AM157" s="20"/>
      <c r="AN157" s="20"/>
      <c r="AO157" s="20"/>
      <c r="AP157" s="20"/>
    </row>
    <row r="158" spans="1:42" ht="15" customHeight="1" x14ac:dyDescent="0.3">
      <c r="A158" s="20"/>
      <c r="B158" s="20"/>
      <c r="C158" s="20"/>
      <c r="D158" s="20"/>
      <c r="E158" s="20"/>
      <c r="F158" s="20"/>
      <c r="G158" s="20"/>
      <c r="H158" s="20"/>
      <c r="I158" s="20"/>
      <c r="J158" s="20"/>
      <c r="K158" s="20"/>
      <c r="L158" s="20"/>
      <c r="M158" s="20"/>
      <c r="N158" s="20"/>
      <c r="O158" s="20"/>
      <c r="P158" s="20"/>
      <c r="Q158" s="20"/>
      <c r="R158" s="20"/>
      <c r="S158" s="20"/>
      <c r="T158" s="20"/>
      <c r="U158" s="20"/>
      <c r="V158" s="20"/>
      <c r="W158" s="20"/>
      <c r="X158" s="20"/>
      <c r="Y158" s="20"/>
      <c r="Z158" s="20"/>
      <c r="AA158" s="20"/>
      <c r="AB158" s="20"/>
      <c r="AC158" s="20"/>
      <c r="AD158" s="20"/>
      <c r="AE158" s="20"/>
      <c r="AF158" s="20"/>
      <c r="AG158" s="20"/>
      <c r="AH158" s="20"/>
      <c r="AI158" s="20"/>
      <c r="AJ158" s="20"/>
      <c r="AK158" s="20"/>
      <c r="AL158" s="20"/>
      <c r="AM158" s="20"/>
      <c r="AN158" s="20"/>
      <c r="AO158" s="20"/>
      <c r="AP158" s="20"/>
    </row>
    <row r="159" spans="1:42" ht="15" customHeight="1" x14ac:dyDescent="0.3">
      <c r="A159" s="20"/>
      <c r="B159" s="397" t="s">
        <v>62</v>
      </c>
      <c r="C159" s="397"/>
      <c r="D159" s="397"/>
      <c r="E159" s="397"/>
      <c r="F159" s="397"/>
      <c r="G159" s="397"/>
      <c r="H159" s="397"/>
      <c r="I159" s="397"/>
      <c r="J159" s="397"/>
      <c r="K159" s="397"/>
      <c r="L159" s="397"/>
      <c r="M159" s="397"/>
      <c r="N159" s="397"/>
      <c r="O159" s="397"/>
      <c r="P159" s="397"/>
      <c r="Q159" s="397"/>
      <c r="R159" s="397"/>
      <c r="S159" s="20"/>
      <c r="T159" s="20"/>
      <c r="U159" s="20"/>
      <c r="V159" s="20"/>
      <c r="W159" s="20"/>
      <c r="X159" s="20"/>
      <c r="Y159" s="20"/>
      <c r="Z159" s="20"/>
      <c r="AA159" s="20"/>
      <c r="AB159" s="20"/>
      <c r="AC159" s="20"/>
      <c r="AD159" s="20"/>
      <c r="AE159" s="20"/>
      <c r="AF159" s="20"/>
      <c r="AG159" s="20"/>
      <c r="AH159" s="20"/>
      <c r="AI159" s="20"/>
      <c r="AJ159" s="20"/>
      <c r="AK159" s="20"/>
      <c r="AL159" s="20"/>
      <c r="AM159" s="20"/>
      <c r="AN159" s="20"/>
      <c r="AO159" s="20"/>
      <c r="AP159" s="20"/>
    </row>
    <row r="160" spans="1:42" ht="15" customHeight="1" x14ac:dyDescent="0.3">
      <c r="A160" s="20"/>
      <c r="B160" s="397"/>
      <c r="C160" s="397"/>
      <c r="D160" s="397"/>
      <c r="E160" s="397"/>
      <c r="F160" s="397"/>
      <c r="G160" s="397"/>
      <c r="H160" s="397"/>
      <c r="I160" s="397"/>
      <c r="J160" s="397"/>
      <c r="K160" s="397"/>
      <c r="L160" s="397"/>
      <c r="M160" s="397"/>
      <c r="N160" s="397"/>
      <c r="O160" s="397"/>
      <c r="P160" s="397"/>
      <c r="Q160" s="397"/>
      <c r="R160" s="397"/>
      <c r="S160" s="20"/>
      <c r="T160" s="20"/>
      <c r="U160" s="20"/>
      <c r="V160" s="20"/>
      <c r="W160" s="20"/>
      <c r="X160" s="20"/>
      <c r="Y160" s="20"/>
      <c r="Z160" s="20"/>
      <c r="AA160" s="20"/>
      <c r="AB160" s="20"/>
      <c r="AC160" s="20"/>
      <c r="AD160" s="20"/>
      <c r="AE160" s="20"/>
      <c r="AF160" s="20"/>
      <c r="AG160" s="20"/>
      <c r="AH160" s="20"/>
      <c r="AI160" s="20"/>
      <c r="AJ160" s="20"/>
      <c r="AK160" s="20"/>
      <c r="AL160" s="20"/>
      <c r="AM160" s="20"/>
      <c r="AN160" s="20"/>
      <c r="AO160" s="20"/>
      <c r="AP160" s="20"/>
    </row>
    <row r="161" spans="1:42" ht="15" customHeight="1" x14ac:dyDescent="0.3">
      <c r="A161" s="20"/>
      <c r="B161" s="397"/>
      <c r="C161" s="397"/>
      <c r="D161" s="397"/>
      <c r="E161" s="397"/>
      <c r="F161" s="397"/>
      <c r="G161" s="397"/>
      <c r="H161" s="397"/>
      <c r="I161" s="397"/>
      <c r="J161" s="397"/>
      <c r="K161" s="397"/>
      <c r="L161" s="397"/>
      <c r="M161" s="397"/>
      <c r="N161" s="397"/>
      <c r="O161" s="397"/>
      <c r="P161" s="397"/>
      <c r="Q161" s="397"/>
      <c r="R161" s="397"/>
      <c r="S161" s="20"/>
      <c r="T161" s="20"/>
      <c r="U161" s="20"/>
      <c r="V161" s="20"/>
      <c r="W161" s="20"/>
      <c r="X161" s="20"/>
      <c r="Y161" s="20"/>
      <c r="Z161" s="20"/>
      <c r="AA161" s="20"/>
      <c r="AB161" s="20"/>
      <c r="AC161" s="20"/>
      <c r="AD161" s="20"/>
      <c r="AE161" s="20"/>
      <c r="AF161" s="20"/>
      <c r="AG161" s="20"/>
      <c r="AH161" s="20"/>
      <c r="AI161" s="20"/>
      <c r="AJ161" s="20"/>
      <c r="AK161" s="20"/>
      <c r="AL161" s="20"/>
      <c r="AM161" s="20"/>
      <c r="AN161" s="20"/>
      <c r="AO161" s="20"/>
      <c r="AP161" s="20"/>
    </row>
    <row r="162" spans="1:42" ht="15" customHeight="1" thickBot="1" x14ac:dyDescent="0.35">
      <c r="A162" s="20"/>
      <c r="B162" s="20"/>
      <c r="C162" s="20"/>
      <c r="D162" s="20"/>
      <c r="E162" s="20"/>
      <c r="F162" s="20"/>
      <c r="G162" s="20"/>
      <c r="H162" s="20"/>
      <c r="I162" s="20"/>
      <c r="J162" s="20"/>
      <c r="K162" s="20"/>
      <c r="L162" s="20"/>
      <c r="M162" s="20"/>
      <c r="N162" s="20"/>
      <c r="O162" s="20"/>
      <c r="P162" s="20"/>
      <c r="Q162" s="20"/>
      <c r="R162" s="20"/>
      <c r="S162" s="20"/>
      <c r="T162" s="20"/>
      <c r="U162" s="20"/>
      <c r="V162" s="20"/>
      <c r="W162" s="20"/>
      <c r="X162" s="20"/>
      <c r="Y162" s="20"/>
      <c r="Z162" s="20"/>
      <c r="AA162" s="20"/>
      <c r="AB162" s="20"/>
      <c r="AC162" s="20"/>
      <c r="AD162" s="20"/>
      <c r="AE162" s="20"/>
      <c r="AF162" s="20"/>
      <c r="AG162" s="20"/>
      <c r="AH162" s="20"/>
      <c r="AI162" s="20"/>
      <c r="AJ162" s="20"/>
      <c r="AK162" s="20"/>
      <c r="AL162" s="20"/>
      <c r="AM162" s="20"/>
      <c r="AN162" s="20"/>
      <c r="AO162" s="20"/>
      <c r="AP162" s="20"/>
    </row>
    <row r="163" spans="1:42" ht="15" customHeight="1" x14ac:dyDescent="0.3">
      <c r="A163" s="20"/>
      <c r="B163" s="20"/>
      <c r="C163" s="260">
        <f>'Training Plan'!C41</f>
        <v>0</v>
      </c>
      <c r="D163" s="261"/>
      <c r="E163" s="262"/>
      <c r="F163" s="260">
        <f>'Training Plan'!F41</f>
        <v>0</v>
      </c>
      <c r="G163" s="261"/>
      <c r="H163" s="262"/>
      <c r="I163" s="260">
        <f>'Training Plan'!I41</f>
        <v>0</v>
      </c>
      <c r="J163" s="261"/>
      <c r="K163" s="262"/>
      <c r="L163" s="260">
        <f>'Training Plan'!L41</f>
        <v>0</v>
      </c>
      <c r="M163" s="261"/>
      <c r="N163" s="262"/>
      <c r="O163" s="260">
        <f>'Training Plan'!O41</f>
        <v>0</v>
      </c>
      <c r="P163" s="261"/>
      <c r="Q163" s="262"/>
      <c r="R163" s="20"/>
      <c r="S163" s="20"/>
      <c r="T163" s="20"/>
      <c r="U163" s="20"/>
      <c r="V163" s="20"/>
      <c r="W163" s="20"/>
      <c r="X163" s="20"/>
      <c r="Y163" s="20"/>
      <c r="Z163" s="20"/>
      <c r="AA163" s="20"/>
      <c r="AB163" s="20"/>
      <c r="AC163" s="20"/>
      <c r="AD163" s="20"/>
      <c r="AE163" s="20"/>
      <c r="AF163" s="20"/>
      <c r="AG163" s="20"/>
      <c r="AH163" s="20"/>
      <c r="AI163" s="20"/>
      <c r="AJ163" s="20"/>
      <c r="AK163" s="20"/>
      <c r="AL163" s="20"/>
      <c r="AM163" s="20"/>
      <c r="AN163" s="20"/>
      <c r="AO163" s="20"/>
      <c r="AP163" s="20"/>
    </row>
    <row r="164" spans="1:42" ht="15" customHeight="1" thickBot="1" x14ac:dyDescent="0.35">
      <c r="A164" s="20"/>
      <c r="B164" s="20"/>
      <c r="C164" s="266"/>
      <c r="D164" s="267"/>
      <c r="E164" s="268"/>
      <c r="F164" s="266"/>
      <c r="G164" s="267"/>
      <c r="H164" s="268"/>
      <c r="I164" s="266"/>
      <c r="J164" s="267"/>
      <c r="K164" s="268"/>
      <c r="L164" s="266"/>
      <c r="M164" s="267"/>
      <c r="N164" s="268"/>
      <c r="O164" s="266"/>
      <c r="P164" s="267"/>
      <c r="Q164" s="268"/>
      <c r="R164" s="20"/>
      <c r="S164" s="20"/>
      <c r="T164" s="20"/>
      <c r="U164" s="20"/>
      <c r="V164" s="20"/>
      <c r="W164" s="20"/>
      <c r="X164" s="20"/>
      <c r="Y164" s="20"/>
      <c r="Z164" s="20"/>
      <c r="AA164" s="20"/>
      <c r="AB164" s="20"/>
      <c r="AC164" s="20"/>
      <c r="AD164" s="20"/>
      <c r="AE164" s="20"/>
      <c r="AF164" s="20"/>
      <c r="AG164" s="20"/>
      <c r="AH164" s="20"/>
      <c r="AI164" s="20"/>
      <c r="AJ164" s="20"/>
      <c r="AK164" s="20"/>
      <c r="AL164" s="20"/>
      <c r="AM164" s="20"/>
      <c r="AN164" s="20"/>
      <c r="AO164" s="20"/>
      <c r="AP164" s="20"/>
    </row>
    <row r="165" spans="1:42" ht="15" customHeight="1" x14ac:dyDescent="0.3">
      <c r="A165" s="20"/>
      <c r="B165" s="20"/>
      <c r="C165" s="466">
        <f>'Training Plan'!C42</f>
        <v>0</v>
      </c>
      <c r="D165" s="467"/>
      <c r="E165" s="468"/>
      <c r="F165" s="466">
        <f>'Training Plan'!F42</f>
        <v>0</v>
      </c>
      <c r="G165" s="467"/>
      <c r="H165" s="468"/>
      <c r="I165" s="466">
        <f>'Training Plan'!I42</f>
        <v>0</v>
      </c>
      <c r="J165" s="467"/>
      <c r="K165" s="468"/>
      <c r="L165" s="466">
        <f>'Training Plan'!L42</f>
        <v>0</v>
      </c>
      <c r="M165" s="467"/>
      <c r="N165" s="468"/>
      <c r="O165" s="466">
        <f>'Training Plan'!O42</f>
        <v>0</v>
      </c>
      <c r="P165" s="467"/>
      <c r="Q165" s="468"/>
      <c r="R165" s="20"/>
      <c r="S165" s="20"/>
      <c r="T165" s="20"/>
      <c r="U165" s="20"/>
      <c r="V165" s="20"/>
      <c r="W165" s="20"/>
      <c r="X165" s="20"/>
      <c r="Y165" s="20"/>
      <c r="Z165" s="20"/>
      <c r="AA165" s="20"/>
      <c r="AB165" s="20"/>
      <c r="AC165" s="20"/>
      <c r="AD165" s="20"/>
      <c r="AE165" s="20"/>
      <c r="AF165" s="20"/>
      <c r="AG165" s="20"/>
      <c r="AH165" s="20"/>
      <c r="AI165" s="20"/>
      <c r="AJ165" s="20"/>
      <c r="AK165" s="20"/>
      <c r="AL165" s="20"/>
      <c r="AM165" s="20"/>
      <c r="AN165" s="20"/>
      <c r="AO165" s="20"/>
      <c r="AP165" s="20"/>
    </row>
    <row r="166" spans="1:42" ht="15" customHeight="1" x14ac:dyDescent="0.3">
      <c r="A166" s="20"/>
      <c r="B166" s="20"/>
      <c r="C166" s="469"/>
      <c r="D166" s="470"/>
      <c r="E166" s="471"/>
      <c r="F166" s="469"/>
      <c r="G166" s="470"/>
      <c r="H166" s="471"/>
      <c r="I166" s="469"/>
      <c r="J166" s="470"/>
      <c r="K166" s="471"/>
      <c r="L166" s="469"/>
      <c r="M166" s="470"/>
      <c r="N166" s="471"/>
      <c r="O166" s="469"/>
      <c r="P166" s="470"/>
      <c r="Q166" s="471"/>
      <c r="R166" s="20"/>
      <c r="S166" s="20"/>
      <c r="T166" s="20"/>
      <c r="U166" s="20"/>
      <c r="V166" s="20"/>
      <c r="W166" s="20"/>
      <c r="X166" s="20"/>
      <c r="Y166" s="20"/>
      <c r="Z166" s="20"/>
      <c r="AA166" s="20"/>
      <c r="AB166" s="20"/>
      <c r="AC166" s="20"/>
      <c r="AD166" s="20"/>
      <c r="AE166" s="20"/>
      <c r="AF166" s="20"/>
      <c r="AG166" s="20"/>
      <c r="AH166" s="20"/>
      <c r="AI166" s="20"/>
      <c r="AJ166" s="20"/>
      <c r="AK166" s="20"/>
      <c r="AL166" s="20"/>
      <c r="AM166" s="20"/>
      <c r="AN166" s="20"/>
      <c r="AO166" s="20"/>
      <c r="AP166" s="20"/>
    </row>
    <row r="167" spans="1:42" ht="15" customHeight="1" thickBot="1" x14ac:dyDescent="0.35">
      <c r="A167" s="20"/>
      <c r="B167" s="20"/>
      <c r="C167" s="472"/>
      <c r="D167" s="473"/>
      <c r="E167" s="474"/>
      <c r="F167" s="472"/>
      <c r="G167" s="473"/>
      <c r="H167" s="474"/>
      <c r="I167" s="472"/>
      <c r="J167" s="473"/>
      <c r="K167" s="474"/>
      <c r="L167" s="472"/>
      <c r="M167" s="473"/>
      <c r="N167" s="474"/>
      <c r="O167" s="472"/>
      <c r="P167" s="473"/>
      <c r="Q167" s="474"/>
      <c r="R167" s="20"/>
      <c r="S167" s="20"/>
      <c r="T167" s="20"/>
      <c r="U167" s="20"/>
      <c r="V167" s="20"/>
      <c r="W167" s="20"/>
      <c r="X167" s="20"/>
      <c r="Y167" s="20"/>
      <c r="Z167" s="20"/>
      <c r="AA167" s="20"/>
      <c r="AB167" s="20"/>
      <c r="AC167" s="20"/>
      <c r="AD167" s="20"/>
      <c r="AE167" s="20"/>
      <c r="AF167" s="20"/>
      <c r="AG167" s="20"/>
      <c r="AH167" s="20"/>
      <c r="AI167" s="20"/>
      <c r="AJ167" s="20"/>
      <c r="AK167" s="20"/>
      <c r="AL167" s="20"/>
      <c r="AM167" s="20"/>
      <c r="AN167" s="20"/>
      <c r="AO167" s="20"/>
      <c r="AP167" s="20"/>
    </row>
    <row r="168" spans="1:42" ht="15" customHeight="1" thickBot="1" x14ac:dyDescent="0.35">
      <c r="A168" s="20"/>
      <c r="B168" s="20"/>
      <c r="C168" s="451" t="s">
        <v>63</v>
      </c>
      <c r="D168" s="452"/>
      <c r="E168" s="475"/>
      <c r="F168" s="451" t="s">
        <v>63</v>
      </c>
      <c r="G168" s="452"/>
      <c r="H168" s="475"/>
      <c r="I168" s="451" t="s">
        <v>63</v>
      </c>
      <c r="J168" s="452"/>
      <c r="K168" s="475"/>
      <c r="L168" s="451" t="s">
        <v>63</v>
      </c>
      <c r="M168" s="452"/>
      <c r="N168" s="475"/>
      <c r="O168" s="451" t="s">
        <v>63</v>
      </c>
      <c r="P168" s="452"/>
      <c r="Q168" s="475"/>
      <c r="R168" s="20"/>
      <c r="S168" s="20"/>
      <c r="T168" s="20"/>
      <c r="U168" s="20"/>
      <c r="V168" s="20"/>
      <c r="W168" s="20"/>
      <c r="X168" s="20"/>
      <c r="Y168" s="20"/>
      <c r="Z168" s="20"/>
      <c r="AA168" s="20"/>
      <c r="AB168" s="20"/>
      <c r="AC168" s="20"/>
      <c r="AD168" s="20"/>
      <c r="AE168" s="20"/>
      <c r="AF168" s="20"/>
      <c r="AG168" s="20"/>
      <c r="AH168" s="20"/>
      <c r="AI168" s="20"/>
      <c r="AJ168" s="20"/>
      <c r="AK168" s="20"/>
      <c r="AL168" s="20"/>
      <c r="AM168" s="20"/>
      <c r="AN168" s="20"/>
      <c r="AO168" s="20"/>
      <c r="AP168" s="20"/>
    </row>
    <row r="169" spans="1:42" ht="15" customHeight="1" x14ac:dyDescent="0.3">
      <c r="A169" s="20"/>
      <c r="B169" s="20"/>
      <c r="C169" s="466"/>
      <c r="D169" s="467"/>
      <c r="E169" s="468"/>
      <c r="F169" s="466"/>
      <c r="G169" s="467"/>
      <c r="H169" s="468"/>
      <c r="I169" s="466"/>
      <c r="J169" s="467"/>
      <c r="K169" s="468"/>
      <c r="L169" s="466"/>
      <c r="M169" s="467"/>
      <c r="N169" s="468"/>
      <c r="O169" s="466"/>
      <c r="P169" s="467"/>
      <c r="Q169" s="468"/>
      <c r="R169" s="20"/>
      <c r="S169" s="20"/>
      <c r="T169" s="20"/>
      <c r="U169" s="20"/>
      <c r="V169" s="20"/>
      <c r="W169" s="20"/>
      <c r="X169" s="20"/>
      <c r="Y169" s="20"/>
      <c r="Z169" s="20"/>
      <c r="AA169" s="20"/>
      <c r="AB169" s="20"/>
      <c r="AC169" s="20"/>
      <c r="AD169" s="20"/>
      <c r="AE169" s="20"/>
      <c r="AF169" s="20"/>
      <c r="AG169" s="20"/>
      <c r="AH169" s="20"/>
      <c r="AI169" s="20"/>
      <c r="AJ169" s="20"/>
      <c r="AK169" s="20"/>
      <c r="AL169" s="20"/>
      <c r="AM169" s="20"/>
      <c r="AN169" s="20"/>
      <c r="AO169" s="20"/>
      <c r="AP169" s="20"/>
    </row>
    <row r="170" spans="1:42" ht="15" customHeight="1" x14ac:dyDescent="0.3">
      <c r="A170" s="20"/>
      <c r="B170" s="20"/>
      <c r="C170" s="469"/>
      <c r="D170" s="470"/>
      <c r="E170" s="471"/>
      <c r="F170" s="469"/>
      <c r="G170" s="470"/>
      <c r="H170" s="471"/>
      <c r="I170" s="469"/>
      <c r="J170" s="470"/>
      <c r="K170" s="471"/>
      <c r="L170" s="469"/>
      <c r="M170" s="470"/>
      <c r="N170" s="471"/>
      <c r="O170" s="469"/>
      <c r="P170" s="470"/>
      <c r="Q170" s="471"/>
      <c r="R170" s="20"/>
      <c r="S170" s="20"/>
      <c r="T170" s="20"/>
      <c r="U170" s="20"/>
      <c r="V170" s="20"/>
      <c r="W170" s="20"/>
      <c r="X170" s="20"/>
      <c r="Y170" s="20"/>
      <c r="Z170" s="20"/>
      <c r="AA170" s="20"/>
      <c r="AB170" s="20"/>
      <c r="AC170" s="20"/>
      <c r="AD170" s="20"/>
      <c r="AE170" s="20"/>
      <c r="AF170" s="20"/>
      <c r="AG170" s="20"/>
      <c r="AH170" s="20"/>
      <c r="AI170" s="20"/>
      <c r="AJ170" s="20"/>
      <c r="AK170" s="20"/>
      <c r="AL170" s="20"/>
      <c r="AM170" s="20"/>
      <c r="AN170" s="20"/>
      <c r="AO170" s="20"/>
      <c r="AP170" s="20"/>
    </row>
    <row r="171" spans="1:42" ht="15" customHeight="1" thickBot="1" x14ac:dyDescent="0.35">
      <c r="A171" s="20"/>
      <c r="B171" s="20"/>
      <c r="C171" s="472"/>
      <c r="D171" s="473"/>
      <c r="E171" s="474"/>
      <c r="F171" s="472"/>
      <c r="G171" s="473"/>
      <c r="H171" s="474"/>
      <c r="I171" s="472"/>
      <c r="J171" s="473"/>
      <c r="K171" s="474"/>
      <c r="L171" s="472"/>
      <c r="M171" s="473"/>
      <c r="N171" s="474"/>
      <c r="O171" s="472"/>
      <c r="P171" s="473"/>
      <c r="Q171" s="474"/>
      <c r="R171" s="20"/>
      <c r="S171" s="20"/>
      <c r="T171" s="20"/>
      <c r="U171" s="20"/>
      <c r="V171" s="20"/>
      <c r="W171" s="20"/>
      <c r="X171" s="20"/>
      <c r="Y171" s="20"/>
      <c r="Z171" s="20"/>
      <c r="AA171" s="20"/>
      <c r="AB171" s="20"/>
      <c r="AC171" s="20"/>
      <c r="AD171" s="20"/>
      <c r="AE171" s="20"/>
      <c r="AF171" s="20"/>
      <c r="AG171" s="20"/>
      <c r="AH171" s="20"/>
      <c r="AI171" s="20"/>
      <c r="AJ171" s="20"/>
      <c r="AK171" s="20"/>
      <c r="AL171" s="20"/>
      <c r="AM171" s="20"/>
      <c r="AN171" s="20"/>
      <c r="AO171" s="20"/>
      <c r="AP171" s="20"/>
    </row>
    <row r="172" spans="1:42" ht="15" customHeight="1" x14ac:dyDescent="0.3">
      <c r="A172" s="20"/>
      <c r="B172" s="20"/>
      <c r="C172" s="20"/>
      <c r="D172" s="20"/>
      <c r="E172" s="20"/>
      <c r="F172" s="20"/>
      <c r="G172" s="20"/>
      <c r="H172" s="20"/>
      <c r="I172" s="20"/>
      <c r="J172" s="20"/>
      <c r="K172" s="20"/>
      <c r="L172" s="20"/>
      <c r="M172" s="20"/>
      <c r="N172" s="20"/>
      <c r="O172" s="20"/>
      <c r="P172" s="20"/>
      <c r="Q172" s="20"/>
      <c r="R172" s="20"/>
      <c r="S172" s="20"/>
      <c r="T172" s="20"/>
      <c r="U172" s="20"/>
      <c r="V172" s="20"/>
      <c r="W172" s="20"/>
      <c r="X172" s="20"/>
      <c r="Y172" s="20"/>
      <c r="Z172" s="20"/>
      <c r="AA172" s="20"/>
      <c r="AB172" s="20"/>
      <c r="AC172" s="20"/>
      <c r="AD172" s="20"/>
      <c r="AE172" s="20"/>
      <c r="AF172" s="20"/>
      <c r="AG172" s="20"/>
      <c r="AH172" s="20"/>
      <c r="AI172" s="20"/>
      <c r="AJ172" s="20"/>
      <c r="AK172" s="20"/>
      <c r="AL172" s="20"/>
      <c r="AM172" s="20"/>
      <c r="AN172" s="20"/>
      <c r="AO172" s="20"/>
      <c r="AP172" s="20"/>
    </row>
    <row r="173" spans="1:42" ht="15" customHeight="1" x14ac:dyDescent="0.3">
      <c r="A173" s="20"/>
      <c r="B173" s="20"/>
      <c r="C173" s="20"/>
      <c r="D173" s="20"/>
      <c r="E173" s="20"/>
      <c r="F173" s="20"/>
      <c r="G173" s="20"/>
      <c r="H173" s="20"/>
      <c r="I173" s="20"/>
      <c r="J173" s="20"/>
      <c r="K173" s="20"/>
      <c r="L173" s="20"/>
      <c r="M173" s="20"/>
      <c r="N173" s="20"/>
      <c r="O173" s="20"/>
      <c r="P173" s="20"/>
      <c r="Q173" s="20"/>
      <c r="R173" s="20"/>
      <c r="S173" s="20"/>
      <c r="T173" s="20"/>
      <c r="U173" s="20"/>
      <c r="V173" s="20"/>
      <c r="W173" s="20"/>
      <c r="X173" s="20"/>
      <c r="Y173" s="20"/>
      <c r="Z173" s="20"/>
      <c r="AA173" s="20"/>
      <c r="AB173" s="20"/>
      <c r="AC173" s="20"/>
      <c r="AD173" s="20"/>
      <c r="AE173" s="20"/>
      <c r="AF173" s="20"/>
      <c r="AG173" s="20"/>
      <c r="AH173" s="20"/>
      <c r="AI173" s="20"/>
      <c r="AJ173" s="20"/>
      <c r="AK173" s="20"/>
      <c r="AL173" s="20"/>
      <c r="AM173" s="20"/>
      <c r="AN173" s="20"/>
      <c r="AO173" s="20"/>
      <c r="AP173" s="20"/>
    </row>
    <row r="174" spans="1:42" ht="15" customHeight="1" x14ac:dyDescent="0.3">
      <c r="A174" s="20"/>
      <c r="B174" s="397" t="s">
        <v>198</v>
      </c>
      <c r="C174" s="397"/>
      <c r="D174" s="397"/>
      <c r="E174" s="397"/>
      <c r="F174" s="397"/>
      <c r="G174" s="397"/>
      <c r="H174" s="397"/>
      <c r="I174" s="397"/>
      <c r="J174" s="397"/>
      <c r="K174" s="397"/>
      <c r="L174" s="397"/>
      <c r="M174" s="397"/>
      <c r="N174" s="397"/>
      <c r="O174" s="397"/>
      <c r="P174" s="397"/>
      <c r="Q174" s="397"/>
      <c r="R174" s="397"/>
      <c r="S174" s="20"/>
      <c r="T174" s="20"/>
      <c r="U174" s="20"/>
      <c r="V174" s="20"/>
      <c r="W174" s="20"/>
      <c r="X174" s="20"/>
      <c r="Y174" s="20"/>
      <c r="Z174" s="20"/>
      <c r="AA174" s="20"/>
      <c r="AB174" s="20"/>
      <c r="AC174" s="20"/>
      <c r="AD174" s="20"/>
      <c r="AE174" s="20"/>
      <c r="AF174" s="20"/>
      <c r="AG174" s="20"/>
      <c r="AH174" s="20"/>
      <c r="AI174" s="20"/>
      <c r="AJ174" s="20"/>
      <c r="AK174" s="20"/>
      <c r="AL174" s="20"/>
      <c r="AM174" s="20"/>
      <c r="AN174" s="20"/>
      <c r="AO174" s="20"/>
      <c r="AP174" s="20"/>
    </row>
    <row r="175" spans="1:42" ht="15" customHeight="1" x14ac:dyDescent="0.3">
      <c r="A175" s="20"/>
      <c r="B175" s="397"/>
      <c r="C175" s="397"/>
      <c r="D175" s="397"/>
      <c r="E175" s="397"/>
      <c r="F175" s="397"/>
      <c r="G175" s="397"/>
      <c r="H175" s="397"/>
      <c r="I175" s="397"/>
      <c r="J175" s="397"/>
      <c r="K175" s="397"/>
      <c r="L175" s="397"/>
      <c r="M175" s="397"/>
      <c r="N175" s="397"/>
      <c r="O175" s="397"/>
      <c r="P175" s="397"/>
      <c r="Q175" s="397"/>
      <c r="R175" s="397"/>
      <c r="S175" s="20"/>
      <c r="T175" s="20"/>
      <c r="U175" s="20"/>
      <c r="V175" s="20"/>
      <c r="W175" s="20"/>
      <c r="X175" s="20"/>
      <c r="Y175" s="20"/>
      <c r="Z175" s="20"/>
      <c r="AA175" s="20"/>
      <c r="AB175" s="20"/>
      <c r="AC175" s="20"/>
      <c r="AD175" s="20"/>
      <c r="AE175" s="20"/>
      <c r="AF175" s="20"/>
      <c r="AG175" s="20"/>
      <c r="AH175" s="20"/>
      <c r="AI175" s="20"/>
      <c r="AJ175" s="20"/>
      <c r="AK175" s="20"/>
      <c r="AL175" s="20"/>
      <c r="AM175" s="20"/>
      <c r="AN175" s="20"/>
      <c r="AO175" s="20"/>
      <c r="AP175" s="20"/>
    </row>
    <row r="176" spans="1:42" ht="15" customHeight="1" x14ac:dyDescent="0.3">
      <c r="A176" s="20"/>
      <c r="B176" s="397"/>
      <c r="C176" s="397"/>
      <c r="D176" s="397"/>
      <c r="E176" s="397"/>
      <c r="F176" s="397"/>
      <c r="G176" s="397"/>
      <c r="H176" s="397"/>
      <c r="I176" s="397"/>
      <c r="J176" s="397"/>
      <c r="K176" s="397"/>
      <c r="L176" s="397"/>
      <c r="M176" s="397"/>
      <c r="N176" s="397"/>
      <c r="O176" s="397"/>
      <c r="P176" s="397"/>
      <c r="Q176" s="397"/>
      <c r="R176" s="397"/>
      <c r="S176" s="20"/>
      <c r="T176" s="20"/>
      <c r="U176" s="20"/>
      <c r="V176" s="20"/>
      <c r="W176" s="20"/>
      <c r="X176" s="20"/>
      <c r="Y176" s="20"/>
      <c r="Z176" s="20"/>
      <c r="AA176" s="20"/>
      <c r="AB176" s="20"/>
      <c r="AC176" s="20"/>
      <c r="AD176" s="20"/>
      <c r="AE176" s="20"/>
      <c r="AF176" s="20"/>
      <c r="AG176" s="20"/>
      <c r="AH176" s="20"/>
      <c r="AI176" s="20"/>
      <c r="AJ176" s="20"/>
      <c r="AK176" s="20"/>
      <c r="AL176" s="20"/>
      <c r="AM176" s="20"/>
      <c r="AN176" s="20"/>
      <c r="AO176" s="20"/>
      <c r="AP176" s="20"/>
    </row>
    <row r="177" spans="1:42" ht="15" thickBot="1" x14ac:dyDescent="0.35">
      <c r="A177" s="20"/>
      <c r="B177" s="20"/>
      <c r="C177" s="20"/>
      <c r="D177" s="20"/>
      <c r="E177" s="20"/>
      <c r="F177" s="20"/>
      <c r="G177" s="20"/>
      <c r="H177" s="20"/>
      <c r="I177" s="20"/>
      <c r="J177" s="20"/>
      <c r="K177" s="20"/>
      <c r="L177" s="20"/>
      <c r="M177" s="20"/>
      <c r="N177" s="20"/>
      <c r="O177" s="20"/>
      <c r="P177" s="20"/>
      <c r="Q177" s="20"/>
      <c r="R177" s="20"/>
      <c r="S177" s="20"/>
      <c r="T177" s="20"/>
      <c r="U177" s="20"/>
      <c r="V177" s="20"/>
      <c r="W177" s="20"/>
      <c r="X177" s="20"/>
      <c r="Y177" s="20"/>
      <c r="Z177" s="20"/>
      <c r="AA177" s="20"/>
      <c r="AB177" s="20"/>
      <c r="AC177" s="20"/>
      <c r="AD177" s="20"/>
      <c r="AE177" s="20"/>
      <c r="AF177" s="20"/>
      <c r="AG177" s="20"/>
      <c r="AH177" s="20"/>
      <c r="AI177" s="20"/>
      <c r="AJ177" s="20"/>
      <c r="AK177" s="20"/>
      <c r="AL177" s="20"/>
      <c r="AM177" s="20"/>
      <c r="AN177" s="20"/>
      <c r="AO177" s="20"/>
      <c r="AP177" s="20"/>
    </row>
    <row r="178" spans="1:42" x14ac:dyDescent="0.3">
      <c r="A178" s="20"/>
      <c r="B178" s="354"/>
      <c r="C178" s="260" t="s">
        <v>112</v>
      </c>
      <c r="D178" s="262"/>
      <c r="E178" s="260" t="s">
        <v>113</v>
      </c>
      <c r="F178" s="262"/>
      <c r="G178" s="260" t="s">
        <v>114</v>
      </c>
      <c r="H178" s="262"/>
      <c r="I178" s="260" t="s">
        <v>134</v>
      </c>
      <c r="J178" s="262"/>
      <c r="K178" s="260" t="s">
        <v>182</v>
      </c>
      <c r="L178" s="262"/>
      <c r="M178" s="260" t="s">
        <v>199</v>
      </c>
      <c r="N178" s="261"/>
      <c r="O178" s="261"/>
      <c r="P178" s="261"/>
      <c r="Q178" s="261"/>
      <c r="R178" s="262"/>
      <c r="S178" s="20"/>
      <c r="T178" s="20"/>
      <c r="U178" s="20"/>
      <c r="V178" s="20"/>
      <c r="W178" s="20"/>
      <c r="X178" s="20"/>
      <c r="Y178" s="20"/>
      <c r="Z178" s="20"/>
      <c r="AA178" s="20"/>
      <c r="AB178" s="20"/>
      <c r="AC178" s="20"/>
      <c r="AD178" s="20"/>
      <c r="AE178" s="20"/>
      <c r="AF178" s="20"/>
      <c r="AG178" s="20"/>
      <c r="AH178" s="20"/>
      <c r="AI178" s="20"/>
      <c r="AJ178" s="20"/>
      <c r="AK178" s="20"/>
      <c r="AL178" s="20"/>
      <c r="AM178" s="20"/>
      <c r="AN178" s="20"/>
      <c r="AO178" s="20"/>
      <c r="AP178" s="20"/>
    </row>
    <row r="179" spans="1:42" ht="15" thickBot="1" x14ac:dyDescent="0.35">
      <c r="A179" s="20"/>
      <c r="B179" s="358"/>
      <c r="C179" s="266"/>
      <c r="D179" s="268"/>
      <c r="E179" s="266"/>
      <c r="F179" s="268"/>
      <c r="G179" s="266"/>
      <c r="H179" s="268"/>
      <c r="I179" s="266"/>
      <c r="J179" s="268"/>
      <c r="K179" s="266"/>
      <c r="L179" s="268"/>
      <c r="M179" s="266"/>
      <c r="N179" s="267"/>
      <c r="O179" s="267"/>
      <c r="P179" s="267"/>
      <c r="Q179" s="267"/>
      <c r="R179" s="268"/>
      <c r="S179" s="20"/>
      <c r="T179" s="20"/>
      <c r="U179" s="20"/>
      <c r="V179" s="20"/>
      <c r="W179" s="20"/>
      <c r="X179" s="20"/>
      <c r="Y179" s="20"/>
      <c r="Z179" s="20"/>
      <c r="AA179" s="20"/>
      <c r="AB179" s="20"/>
      <c r="AC179" s="20"/>
      <c r="AD179" s="20"/>
      <c r="AE179" s="20"/>
      <c r="AF179" s="20"/>
      <c r="AG179" s="20"/>
      <c r="AH179" s="20"/>
      <c r="AI179" s="20"/>
      <c r="AJ179" s="20"/>
      <c r="AK179" s="20"/>
      <c r="AL179" s="20"/>
      <c r="AM179" s="20"/>
      <c r="AN179" s="20"/>
      <c r="AO179" s="20"/>
      <c r="AP179" s="20"/>
    </row>
    <row r="180" spans="1:42" x14ac:dyDescent="0.3">
      <c r="A180" s="20"/>
      <c r="B180" s="354" t="s">
        <v>47</v>
      </c>
      <c r="C180" s="387"/>
      <c r="D180" s="388"/>
      <c r="E180" s="387"/>
      <c r="F180" s="388"/>
      <c r="G180" s="387"/>
      <c r="H180" s="388"/>
      <c r="I180" s="387"/>
      <c r="J180" s="388"/>
      <c r="K180" s="391"/>
      <c r="L180" s="392"/>
      <c r="M180" s="400"/>
      <c r="N180" s="401"/>
      <c r="O180" s="401"/>
      <c r="P180" s="401"/>
      <c r="Q180" s="401"/>
      <c r="R180" s="402"/>
      <c r="S180" s="20"/>
      <c r="T180" s="20"/>
      <c r="U180" s="20"/>
      <c r="V180" s="20"/>
      <c r="W180" s="20"/>
      <c r="X180" s="20"/>
      <c r="Y180" s="20"/>
      <c r="Z180" s="20"/>
      <c r="AA180" s="20"/>
      <c r="AB180" s="20"/>
      <c r="AC180" s="20"/>
      <c r="AD180" s="20"/>
      <c r="AE180" s="20"/>
      <c r="AF180" s="20"/>
      <c r="AG180" s="20"/>
      <c r="AH180" s="20"/>
      <c r="AI180" s="20"/>
      <c r="AJ180" s="20"/>
      <c r="AK180" s="20"/>
      <c r="AL180" s="20"/>
      <c r="AM180" s="20"/>
      <c r="AN180" s="20"/>
      <c r="AO180" s="20"/>
      <c r="AP180" s="20"/>
    </row>
    <row r="181" spans="1:42" ht="15" thickBot="1" x14ac:dyDescent="0.35">
      <c r="A181" s="20"/>
      <c r="B181" s="358"/>
      <c r="C181" s="395"/>
      <c r="D181" s="396"/>
      <c r="E181" s="395"/>
      <c r="F181" s="396"/>
      <c r="G181" s="395"/>
      <c r="H181" s="396"/>
      <c r="I181" s="395"/>
      <c r="J181" s="396"/>
      <c r="K181" s="398"/>
      <c r="L181" s="399"/>
      <c r="M181" s="403"/>
      <c r="N181" s="404"/>
      <c r="O181" s="404"/>
      <c r="P181" s="404"/>
      <c r="Q181" s="404"/>
      <c r="R181" s="405"/>
      <c r="S181" s="20"/>
      <c r="T181" s="20"/>
      <c r="U181" s="20"/>
      <c r="V181" s="20"/>
      <c r="W181" s="20"/>
      <c r="X181" s="20"/>
      <c r="Y181" s="20"/>
      <c r="Z181" s="20"/>
      <c r="AA181" s="20"/>
      <c r="AB181" s="20"/>
      <c r="AC181" s="20"/>
      <c r="AD181" s="20"/>
      <c r="AE181" s="20"/>
      <c r="AF181" s="20"/>
      <c r="AG181" s="20"/>
      <c r="AH181" s="20"/>
      <c r="AI181" s="20"/>
      <c r="AJ181" s="20"/>
      <c r="AK181" s="20"/>
      <c r="AL181" s="20"/>
      <c r="AM181" s="20"/>
      <c r="AN181" s="20"/>
      <c r="AO181" s="20"/>
      <c r="AP181" s="20"/>
    </row>
    <row r="182" spans="1:42" x14ac:dyDescent="0.3">
      <c r="A182" s="20"/>
      <c r="B182" s="260" t="s">
        <v>48</v>
      </c>
      <c r="C182" s="387"/>
      <c r="D182" s="388"/>
      <c r="E182" s="387"/>
      <c r="F182" s="388"/>
      <c r="G182" s="387"/>
      <c r="H182" s="388"/>
      <c r="I182" s="387"/>
      <c r="J182" s="388"/>
      <c r="K182" s="391"/>
      <c r="L182" s="392"/>
      <c r="M182" s="403"/>
      <c r="N182" s="404"/>
      <c r="O182" s="404"/>
      <c r="P182" s="404"/>
      <c r="Q182" s="404"/>
      <c r="R182" s="405"/>
      <c r="S182" s="20"/>
      <c r="T182" s="20"/>
      <c r="U182" s="20"/>
      <c r="V182" s="20"/>
      <c r="W182" s="20"/>
      <c r="X182" s="20"/>
      <c r="Y182" s="20"/>
      <c r="Z182" s="20"/>
      <c r="AA182" s="20"/>
      <c r="AB182" s="20"/>
      <c r="AC182" s="20"/>
      <c r="AD182" s="20"/>
      <c r="AE182" s="20"/>
      <c r="AF182" s="20"/>
      <c r="AG182" s="20"/>
      <c r="AH182" s="20"/>
      <c r="AI182" s="20"/>
      <c r="AJ182" s="20"/>
      <c r="AK182" s="20"/>
      <c r="AL182" s="20"/>
      <c r="AM182" s="20"/>
      <c r="AN182" s="20"/>
      <c r="AO182" s="20"/>
      <c r="AP182" s="20"/>
    </row>
    <row r="183" spans="1:42" ht="15" thickBot="1" x14ac:dyDescent="0.35">
      <c r="A183" s="20"/>
      <c r="B183" s="266"/>
      <c r="C183" s="389"/>
      <c r="D183" s="390"/>
      <c r="E183" s="395"/>
      <c r="F183" s="396"/>
      <c r="G183" s="395"/>
      <c r="H183" s="396"/>
      <c r="I183" s="395"/>
      <c r="J183" s="396"/>
      <c r="K183" s="393"/>
      <c r="L183" s="394"/>
      <c r="M183" s="403"/>
      <c r="N183" s="404"/>
      <c r="O183" s="404"/>
      <c r="P183" s="404"/>
      <c r="Q183" s="404"/>
      <c r="R183" s="405"/>
      <c r="S183" s="20"/>
      <c r="T183" s="20"/>
      <c r="U183" s="20"/>
      <c r="V183" s="20"/>
      <c r="W183" s="20"/>
      <c r="X183" s="20"/>
      <c r="Y183" s="20"/>
      <c r="Z183" s="20"/>
      <c r="AA183" s="20"/>
      <c r="AB183" s="20"/>
      <c r="AC183" s="20"/>
      <c r="AD183" s="20"/>
      <c r="AE183" s="20"/>
      <c r="AF183" s="20"/>
      <c r="AG183" s="20"/>
      <c r="AH183" s="20"/>
      <c r="AI183" s="20"/>
      <c r="AJ183" s="20"/>
      <c r="AK183" s="20"/>
      <c r="AL183" s="20"/>
      <c r="AM183" s="20"/>
      <c r="AN183" s="20"/>
      <c r="AO183" s="20"/>
      <c r="AP183" s="20"/>
    </row>
    <row r="184" spans="1:42" x14ac:dyDescent="0.3">
      <c r="A184" s="20"/>
      <c r="B184" s="260" t="s">
        <v>49</v>
      </c>
      <c r="C184" s="387"/>
      <c r="D184" s="388"/>
      <c r="E184" s="387"/>
      <c r="F184" s="388"/>
      <c r="G184" s="387"/>
      <c r="H184" s="388"/>
      <c r="I184" s="387"/>
      <c r="J184" s="388"/>
      <c r="K184" s="391"/>
      <c r="L184" s="392"/>
      <c r="M184" s="403"/>
      <c r="N184" s="404"/>
      <c r="O184" s="404"/>
      <c r="P184" s="404"/>
      <c r="Q184" s="404"/>
      <c r="R184" s="405"/>
      <c r="S184" s="20"/>
      <c r="T184" s="20"/>
      <c r="U184" s="20"/>
      <c r="V184" s="20"/>
      <c r="W184" s="20"/>
      <c r="X184" s="20"/>
      <c r="Y184" s="20"/>
      <c r="Z184" s="20"/>
      <c r="AA184" s="20"/>
      <c r="AB184" s="20"/>
      <c r="AC184" s="20"/>
      <c r="AD184" s="20"/>
      <c r="AE184" s="20"/>
      <c r="AF184" s="20"/>
      <c r="AG184" s="20"/>
      <c r="AH184" s="20"/>
      <c r="AI184" s="20"/>
      <c r="AJ184" s="20"/>
      <c r="AK184" s="20"/>
      <c r="AL184" s="20"/>
      <c r="AM184" s="20"/>
      <c r="AN184" s="20"/>
      <c r="AO184" s="20"/>
      <c r="AP184" s="20"/>
    </row>
    <row r="185" spans="1:42" ht="15" thickBot="1" x14ac:dyDescent="0.35">
      <c r="A185" s="20"/>
      <c r="B185" s="266"/>
      <c r="C185" s="389"/>
      <c r="D185" s="390"/>
      <c r="E185" s="395"/>
      <c r="F185" s="396"/>
      <c r="G185" s="395"/>
      <c r="H185" s="396"/>
      <c r="I185" s="395"/>
      <c r="J185" s="396"/>
      <c r="K185" s="393"/>
      <c r="L185" s="394"/>
      <c r="M185" s="403"/>
      <c r="N185" s="404"/>
      <c r="O185" s="404"/>
      <c r="P185" s="404"/>
      <c r="Q185" s="404"/>
      <c r="R185" s="405"/>
      <c r="S185" s="20"/>
      <c r="T185" s="20"/>
      <c r="U185" s="20"/>
      <c r="V185" s="20"/>
      <c r="W185" s="20"/>
      <c r="X185" s="20"/>
      <c r="Y185" s="20"/>
      <c r="Z185" s="20"/>
      <c r="AA185" s="20"/>
      <c r="AB185" s="20"/>
      <c r="AC185" s="20"/>
      <c r="AD185" s="20"/>
      <c r="AE185" s="20"/>
      <c r="AF185" s="20"/>
      <c r="AG185" s="20"/>
      <c r="AH185" s="20"/>
      <c r="AI185" s="20"/>
      <c r="AJ185" s="20"/>
      <c r="AK185" s="20"/>
      <c r="AL185" s="20"/>
      <c r="AM185" s="20"/>
      <c r="AN185" s="20"/>
      <c r="AO185" s="20"/>
      <c r="AP185" s="20"/>
    </row>
    <row r="186" spans="1:42" x14ac:dyDescent="0.3">
      <c r="A186" s="20"/>
      <c r="B186" s="260" t="s">
        <v>50</v>
      </c>
      <c r="C186" s="387"/>
      <c r="D186" s="388"/>
      <c r="E186" s="387"/>
      <c r="F186" s="388"/>
      <c r="G186" s="387"/>
      <c r="H186" s="388"/>
      <c r="I186" s="387"/>
      <c r="J186" s="388"/>
      <c r="K186" s="391"/>
      <c r="L186" s="392"/>
      <c r="M186" s="403"/>
      <c r="N186" s="404"/>
      <c r="O186" s="404"/>
      <c r="P186" s="404"/>
      <c r="Q186" s="404"/>
      <c r="R186" s="405"/>
      <c r="S186" s="20"/>
      <c r="T186" s="20"/>
      <c r="U186" s="20"/>
      <c r="V186" s="20"/>
      <c r="W186" s="20"/>
      <c r="X186" s="20"/>
      <c r="Y186" s="20"/>
      <c r="Z186" s="20"/>
      <c r="AA186" s="20"/>
      <c r="AB186" s="20"/>
      <c r="AC186" s="20"/>
      <c r="AD186" s="20"/>
      <c r="AE186" s="20"/>
      <c r="AF186" s="20"/>
      <c r="AG186" s="20"/>
      <c r="AH186" s="20"/>
      <c r="AI186" s="20"/>
      <c r="AJ186" s="20"/>
      <c r="AK186" s="20"/>
      <c r="AL186" s="20"/>
      <c r="AM186" s="20"/>
      <c r="AN186" s="20"/>
      <c r="AO186" s="20"/>
      <c r="AP186" s="20"/>
    </row>
    <row r="187" spans="1:42" ht="15" thickBot="1" x14ac:dyDescent="0.35">
      <c r="A187" s="20"/>
      <c r="B187" s="266"/>
      <c r="C187" s="389"/>
      <c r="D187" s="390"/>
      <c r="E187" s="395"/>
      <c r="F187" s="396"/>
      <c r="G187" s="395"/>
      <c r="H187" s="396"/>
      <c r="I187" s="395"/>
      <c r="J187" s="396"/>
      <c r="K187" s="393"/>
      <c r="L187" s="394"/>
      <c r="M187" s="403"/>
      <c r="N187" s="404"/>
      <c r="O187" s="404"/>
      <c r="P187" s="404"/>
      <c r="Q187" s="404"/>
      <c r="R187" s="405"/>
      <c r="S187" s="20"/>
      <c r="T187" s="20"/>
      <c r="U187" s="20"/>
      <c r="V187" s="20"/>
      <c r="W187" s="20"/>
      <c r="X187" s="20"/>
      <c r="Y187" s="20"/>
      <c r="Z187" s="20"/>
      <c r="AA187" s="20"/>
      <c r="AB187" s="20"/>
      <c r="AC187" s="20"/>
      <c r="AD187" s="20"/>
      <c r="AE187" s="20"/>
      <c r="AF187" s="20"/>
      <c r="AG187" s="20"/>
      <c r="AH187" s="20"/>
      <c r="AI187" s="20"/>
      <c r="AJ187" s="20"/>
      <c r="AK187" s="20"/>
      <c r="AL187" s="20"/>
      <c r="AM187" s="20"/>
      <c r="AN187" s="20"/>
      <c r="AO187" s="20"/>
      <c r="AP187" s="20"/>
    </row>
    <row r="188" spans="1:42" x14ac:dyDescent="0.3">
      <c r="A188" s="20"/>
      <c r="B188" s="260" t="s">
        <v>73</v>
      </c>
      <c r="C188" s="387"/>
      <c r="D188" s="388"/>
      <c r="E188" s="387"/>
      <c r="F188" s="388"/>
      <c r="G188" s="387"/>
      <c r="H188" s="388"/>
      <c r="I188" s="387"/>
      <c r="J188" s="388"/>
      <c r="K188" s="391"/>
      <c r="L188" s="392"/>
      <c r="M188" s="403"/>
      <c r="N188" s="404"/>
      <c r="O188" s="404"/>
      <c r="P188" s="404"/>
      <c r="Q188" s="404"/>
      <c r="R188" s="405"/>
      <c r="S188" s="20"/>
      <c r="T188" s="20"/>
      <c r="U188" s="20"/>
      <c r="V188" s="20"/>
      <c r="W188" s="20"/>
      <c r="X188" s="20"/>
      <c r="Y188" s="20"/>
      <c r="Z188" s="20"/>
      <c r="AA188" s="20"/>
      <c r="AB188" s="20"/>
      <c r="AC188" s="20"/>
      <c r="AD188" s="20"/>
      <c r="AE188" s="20"/>
      <c r="AF188" s="20"/>
      <c r="AG188" s="20"/>
      <c r="AH188" s="20"/>
      <c r="AI188" s="20"/>
      <c r="AJ188" s="20"/>
      <c r="AK188" s="20"/>
      <c r="AL188" s="20"/>
      <c r="AM188" s="20"/>
      <c r="AN188" s="20"/>
      <c r="AO188" s="20"/>
      <c r="AP188" s="20"/>
    </row>
    <row r="189" spans="1:42" ht="15" thickBot="1" x14ac:dyDescent="0.35">
      <c r="A189" s="20"/>
      <c r="B189" s="266"/>
      <c r="C189" s="389"/>
      <c r="D189" s="390"/>
      <c r="E189" s="395"/>
      <c r="F189" s="396"/>
      <c r="G189" s="395"/>
      <c r="H189" s="396"/>
      <c r="I189" s="395"/>
      <c r="J189" s="396"/>
      <c r="K189" s="393"/>
      <c r="L189" s="394"/>
      <c r="M189" s="403"/>
      <c r="N189" s="404"/>
      <c r="O189" s="404"/>
      <c r="P189" s="404"/>
      <c r="Q189" s="404"/>
      <c r="R189" s="405"/>
      <c r="S189" s="20"/>
      <c r="T189" s="20"/>
      <c r="U189" s="20"/>
      <c r="V189" s="20"/>
      <c r="W189" s="20"/>
      <c r="X189" s="20"/>
      <c r="Y189" s="20"/>
      <c r="Z189" s="20"/>
      <c r="AA189" s="20"/>
      <c r="AB189" s="20"/>
      <c r="AC189" s="20"/>
      <c r="AD189" s="20"/>
      <c r="AE189" s="20"/>
      <c r="AF189" s="20"/>
      <c r="AG189" s="20"/>
      <c r="AH189" s="20"/>
      <c r="AI189" s="20"/>
      <c r="AJ189" s="20"/>
      <c r="AK189" s="20"/>
      <c r="AL189" s="20"/>
      <c r="AM189" s="20"/>
      <c r="AN189" s="20"/>
      <c r="AO189" s="20"/>
      <c r="AP189" s="20"/>
    </row>
    <row r="190" spans="1:42" x14ac:dyDescent="0.3">
      <c r="A190" s="20"/>
      <c r="B190" s="260" t="s">
        <v>74</v>
      </c>
      <c r="C190" s="387"/>
      <c r="D190" s="388"/>
      <c r="E190" s="387"/>
      <c r="F190" s="388"/>
      <c r="G190" s="387"/>
      <c r="H190" s="388"/>
      <c r="I190" s="387"/>
      <c r="J190" s="388"/>
      <c r="K190" s="391"/>
      <c r="L190" s="392"/>
      <c r="M190" s="403"/>
      <c r="N190" s="404"/>
      <c r="O190" s="404"/>
      <c r="P190" s="404"/>
      <c r="Q190" s="404"/>
      <c r="R190" s="405"/>
      <c r="S190" s="20"/>
      <c r="T190" s="20"/>
      <c r="U190" s="20"/>
      <c r="V190" s="20"/>
      <c r="W190" s="20"/>
      <c r="X190" s="20"/>
      <c r="Y190" s="20"/>
      <c r="Z190" s="20"/>
      <c r="AA190" s="20"/>
      <c r="AB190" s="20"/>
      <c r="AC190" s="20"/>
      <c r="AD190" s="20"/>
      <c r="AE190" s="20"/>
      <c r="AF190" s="20"/>
      <c r="AG190" s="20"/>
      <c r="AH190" s="20"/>
      <c r="AI190" s="20"/>
      <c r="AJ190" s="20"/>
      <c r="AK190" s="20"/>
      <c r="AL190" s="20"/>
      <c r="AM190" s="20"/>
      <c r="AN190" s="20"/>
      <c r="AO190" s="20"/>
      <c r="AP190" s="20"/>
    </row>
    <row r="191" spans="1:42" ht="15" thickBot="1" x14ac:dyDescent="0.35">
      <c r="A191" s="20"/>
      <c r="B191" s="266"/>
      <c r="C191" s="389"/>
      <c r="D191" s="390"/>
      <c r="E191" s="395"/>
      <c r="F191" s="396"/>
      <c r="G191" s="395"/>
      <c r="H191" s="396"/>
      <c r="I191" s="395"/>
      <c r="J191" s="396"/>
      <c r="K191" s="393"/>
      <c r="L191" s="394"/>
      <c r="M191" s="403"/>
      <c r="N191" s="404"/>
      <c r="O191" s="404"/>
      <c r="P191" s="404"/>
      <c r="Q191" s="404"/>
      <c r="R191" s="405"/>
      <c r="S191" s="20"/>
      <c r="T191" s="20"/>
      <c r="U191" s="20"/>
      <c r="V191" s="20"/>
      <c r="W191" s="20"/>
      <c r="X191" s="20"/>
      <c r="Y191" s="20"/>
      <c r="Z191" s="20"/>
      <c r="AA191" s="20"/>
      <c r="AB191" s="20"/>
      <c r="AC191" s="20"/>
      <c r="AD191" s="20"/>
      <c r="AE191" s="20"/>
      <c r="AF191" s="20"/>
      <c r="AG191" s="20"/>
      <c r="AH191" s="20"/>
      <c r="AI191" s="20"/>
      <c r="AJ191" s="20"/>
      <c r="AK191" s="20"/>
      <c r="AL191" s="20"/>
      <c r="AM191" s="20"/>
      <c r="AN191" s="20"/>
      <c r="AO191" s="20"/>
      <c r="AP191" s="20"/>
    </row>
    <row r="192" spans="1:42" x14ac:dyDescent="0.3">
      <c r="A192" s="20"/>
      <c r="B192" s="260" t="s">
        <v>75</v>
      </c>
      <c r="C192" s="387"/>
      <c r="D192" s="388"/>
      <c r="E192" s="387"/>
      <c r="F192" s="388"/>
      <c r="G192" s="387"/>
      <c r="H192" s="388"/>
      <c r="I192" s="387"/>
      <c r="J192" s="388"/>
      <c r="K192" s="391"/>
      <c r="L192" s="392"/>
      <c r="M192" s="403"/>
      <c r="N192" s="404"/>
      <c r="O192" s="404"/>
      <c r="P192" s="404"/>
      <c r="Q192" s="404"/>
      <c r="R192" s="405"/>
      <c r="S192" s="20"/>
      <c r="T192" s="20"/>
      <c r="U192" s="20"/>
      <c r="V192" s="20"/>
      <c r="W192" s="20"/>
      <c r="X192" s="20"/>
      <c r="Y192" s="20"/>
      <c r="Z192" s="20"/>
      <c r="AA192" s="20"/>
      <c r="AB192" s="20"/>
      <c r="AC192" s="20"/>
      <c r="AD192" s="20"/>
      <c r="AE192" s="20"/>
      <c r="AF192" s="20"/>
      <c r="AG192" s="20"/>
      <c r="AH192" s="20"/>
      <c r="AI192" s="20"/>
      <c r="AJ192" s="20"/>
      <c r="AK192" s="20"/>
      <c r="AL192" s="20"/>
      <c r="AM192" s="20"/>
      <c r="AN192" s="20"/>
      <c r="AO192" s="20"/>
      <c r="AP192" s="20"/>
    </row>
    <row r="193" spans="1:42" ht="15" thickBot="1" x14ac:dyDescent="0.35">
      <c r="A193" s="20"/>
      <c r="B193" s="266"/>
      <c r="C193" s="389"/>
      <c r="D193" s="390"/>
      <c r="E193" s="389"/>
      <c r="F193" s="390"/>
      <c r="G193" s="389"/>
      <c r="H193" s="390"/>
      <c r="I193" s="389"/>
      <c r="J193" s="390"/>
      <c r="K193" s="393"/>
      <c r="L193" s="394"/>
      <c r="M193" s="406"/>
      <c r="N193" s="407"/>
      <c r="O193" s="407"/>
      <c r="P193" s="407"/>
      <c r="Q193" s="407"/>
      <c r="R193" s="408"/>
      <c r="S193" s="20"/>
      <c r="T193" s="20"/>
      <c r="U193" s="20"/>
      <c r="V193" s="20"/>
      <c r="W193" s="20"/>
      <c r="X193" s="20"/>
      <c r="Y193" s="20"/>
      <c r="Z193" s="20"/>
      <c r="AA193" s="20"/>
      <c r="AB193" s="20"/>
      <c r="AC193" s="20"/>
      <c r="AD193" s="20"/>
      <c r="AE193" s="20"/>
      <c r="AF193" s="20"/>
      <c r="AG193" s="20"/>
      <c r="AH193" s="20"/>
      <c r="AI193" s="20"/>
      <c r="AJ193" s="20"/>
      <c r="AK193" s="20"/>
      <c r="AL193" s="20"/>
      <c r="AM193" s="20"/>
      <c r="AN193" s="20"/>
      <c r="AO193" s="20"/>
      <c r="AP193" s="20"/>
    </row>
    <row r="194" spans="1:42" x14ac:dyDescent="0.3">
      <c r="A194" s="20"/>
      <c r="B194" s="8"/>
      <c r="C194" s="8"/>
      <c r="D194" s="8"/>
      <c r="E194" s="8"/>
      <c r="F194" s="8"/>
      <c r="G194" s="8"/>
      <c r="H194" s="8"/>
      <c r="I194" s="8"/>
      <c r="J194" s="8"/>
      <c r="K194" s="8"/>
      <c r="L194" s="8"/>
      <c r="M194" s="8"/>
      <c r="N194" s="8"/>
      <c r="O194" s="8"/>
      <c r="P194" s="8"/>
      <c r="Q194" s="8"/>
      <c r="R194" s="20"/>
      <c r="S194" s="20"/>
      <c r="T194" s="20"/>
      <c r="U194" s="20"/>
      <c r="V194" s="20"/>
      <c r="W194" s="20"/>
      <c r="X194" s="20"/>
      <c r="Y194" s="20"/>
      <c r="Z194" s="20"/>
      <c r="AA194" s="20"/>
      <c r="AB194" s="20"/>
      <c r="AC194" s="20"/>
      <c r="AD194" s="20"/>
      <c r="AE194" s="20"/>
      <c r="AF194" s="20"/>
      <c r="AG194" s="20"/>
      <c r="AH194" s="20"/>
      <c r="AI194" s="20"/>
      <c r="AJ194" s="20"/>
      <c r="AK194" s="20"/>
      <c r="AL194" s="20"/>
      <c r="AM194" s="20"/>
      <c r="AN194" s="20"/>
      <c r="AO194" s="20"/>
      <c r="AP194" s="20"/>
    </row>
    <row r="195" spans="1:42" x14ac:dyDescent="0.3">
      <c r="A195" s="20"/>
      <c r="B195" s="8"/>
      <c r="C195" s="8"/>
      <c r="D195" s="8"/>
      <c r="E195" s="8"/>
      <c r="F195" s="8"/>
      <c r="G195" s="8"/>
      <c r="H195" s="8"/>
      <c r="I195" s="8"/>
      <c r="J195" s="8"/>
      <c r="K195" s="8"/>
      <c r="L195" s="8"/>
      <c r="M195" s="8"/>
      <c r="N195" s="8"/>
      <c r="O195" s="8"/>
      <c r="P195" s="8"/>
      <c r="Q195" s="8"/>
      <c r="R195" s="20"/>
      <c r="S195" s="20"/>
      <c r="T195" s="20"/>
      <c r="U195" s="20"/>
      <c r="V195" s="20"/>
      <c r="W195" s="20"/>
      <c r="X195" s="20"/>
      <c r="Y195" s="20"/>
      <c r="Z195" s="20"/>
      <c r="AA195" s="20"/>
      <c r="AB195" s="20"/>
      <c r="AC195" s="20"/>
      <c r="AD195" s="20"/>
      <c r="AE195" s="20"/>
      <c r="AF195" s="20"/>
      <c r="AG195" s="20"/>
      <c r="AH195" s="20"/>
      <c r="AI195" s="20"/>
      <c r="AJ195" s="20"/>
      <c r="AK195" s="20"/>
      <c r="AL195" s="20"/>
      <c r="AM195" s="20"/>
      <c r="AN195" s="20"/>
      <c r="AO195" s="20"/>
      <c r="AP195" s="20"/>
    </row>
    <row r="196" spans="1:42" x14ac:dyDescent="0.3">
      <c r="A196" s="20"/>
      <c r="B196" s="8"/>
      <c r="C196" s="8"/>
      <c r="D196" s="8"/>
      <c r="E196" s="8"/>
      <c r="F196" s="8"/>
      <c r="G196" s="8"/>
      <c r="H196" s="8"/>
      <c r="I196" s="8"/>
      <c r="J196" s="8"/>
      <c r="K196" s="8"/>
      <c r="L196" s="8"/>
      <c r="M196" s="8"/>
      <c r="N196" s="8"/>
      <c r="O196" s="8"/>
      <c r="P196" s="8"/>
      <c r="Q196" s="8"/>
      <c r="R196" s="20"/>
      <c r="S196" s="20"/>
      <c r="T196" s="20"/>
      <c r="U196" s="20"/>
      <c r="V196" s="20"/>
      <c r="W196" s="20"/>
      <c r="X196" s="20"/>
      <c r="Y196" s="20"/>
      <c r="Z196" s="20"/>
      <c r="AA196" s="20"/>
      <c r="AB196" s="20"/>
      <c r="AC196" s="20"/>
      <c r="AD196" s="20"/>
      <c r="AE196" s="20"/>
      <c r="AF196" s="20"/>
      <c r="AG196" s="20"/>
      <c r="AH196" s="20"/>
      <c r="AI196" s="20"/>
      <c r="AJ196" s="20"/>
      <c r="AK196" s="20"/>
      <c r="AL196" s="20"/>
      <c r="AM196" s="20"/>
      <c r="AN196" s="20"/>
      <c r="AO196" s="20"/>
      <c r="AP196" s="20"/>
    </row>
    <row r="197" spans="1:42" x14ac:dyDescent="0.3">
      <c r="A197" s="20"/>
      <c r="B197" s="8"/>
      <c r="C197" s="8"/>
      <c r="D197" s="8"/>
      <c r="E197" s="8"/>
      <c r="F197" s="8"/>
      <c r="G197" s="8"/>
      <c r="H197" s="8"/>
      <c r="I197" s="8"/>
      <c r="J197" s="8"/>
      <c r="K197" s="8"/>
      <c r="L197" s="8"/>
      <c r="M197" s="8"/>
      <c r="N197" s="8"/>
      <c r="O197" s="8"/>
      <c r="P197" s="8"/>
      <c r="Q197" s="8"/>
      <c r="R197" s="20"/>
      <c r="S197" s="20"/>
      <c r="T197" s="20"/>
      <c r="U197" s="20"/>
      <c r="V197" s="20"/>
      <c r="W197" s="20"/>
      <c r="X197" s="20"/>
      <c r="Y197" s="20"/>
      <c r="Z197" s="20"/>
      <c r="AA197" s="20"/>
      <c r="AB197" s="20"/>
      <c r="AC197" s="20"/>
      <c r="AD197" s="20"/>
      <c r="AE197" s="20"/>
      <c r="AF197" s="20"/>
      <c r="AG197" s="20"/>
      <c r="AH197" s="20"/>
      <c r="AI197" s="20"/>
      <c r="AJ197" s="20"/>
      <c r="AK197" s="20"/>
      <c r="AL197" s="20"/>
      <c r="AM197" s="20"/>
      <c r="AN197" s="20"/>
      <c r="AO197" s="20"/>
      <c r="AP197" s="20"/>
    </row>
    <row r="198" spans="1:42" x14ac:dyDescent="0.3">
      <c r="A198" s="20"/>
      <c r="B198" s="8"/>
      <c r="C198" s="8"/>
      <c r="D198" s="8"/>
      <c r="E198" s="8"/>
      <c r="F198" s="8"/>
      <c r="G198" s="8"/>
      <c r="H198" s="8"/>
      <c r="I198" s="8"/>
      <c r="J198" s="8"/>
      <c r="K198" s="8"/>
      <c r="L198" s="8"/>
      <c r="M198" s="8"/>
      <c r="N198" s="8"/>
      <c r="O198" s="8"/>
      <c r="P198" s="8"/>
      <c r="Q198" s="8"/>
      <c r="R198" s="20"/>
      <c r="S198" s="20"/>
      <c r="T198" s="20"/>
      <c r="U198" s="20"/>
      <c r="V198" s="20"/>
      <c r="W198" s="20"/>
      <c r="X198" s="20"/>
      <c r="Y198" s="20"/>
      <c r="Z198" s="20"/>
      <c r="AA198" s="20"/>
      <c r="AB198" s="20"/>
      <c r="AC198" s="20"/>
      <c r="AD198" s="20"/>
      <c r="AE198" s="20"/>
      <c r="AF198" s="20"/>
      <c r="AG198" s="20"/>
      <c r="AH198" s="20"/>
      <c r="AI198" s="20"/>
      <c r="AJ198" s="20"/>
      <c r="AK198" s="20"/>
      <c r="AL198" s="20"/>
      <c r="AM198" s="20"/>
      <c r="AN198" s="20"/>
      <c r="AO198" s="20"/>
      <c r="AP198" s="20"/>
    </row>
    <row r="199" spans="1:42" x14ac:dyDescent="0.3">
      <c r="A199" s="20"/>
      <c r="B199" s="8"/>
      <c r="C199" s="8"/>
      <c r="D199" s="8"/>
      <c r="E199" s="8"/>
      <c r="F199" s="8"/>
      <c r="G199" s="8"/>
      <c r="H199" s="8"/>
      <c r="I199" s="8"/>
      <c r="J199" s="8"/>
      <c r="K199" s="8"/>
      <c r="L199" s="8"/>
      <c r="M199" s="8"/>
      <c r="N199" s="8"/>
      <c r="O199" s="8"/>
      <c r="P199" s="8"/>
      <c r="Q199" s="8"/>
      <c r="R199" s="20"/>
      <c r="S199" s="20"/>
      <c r="T199" s="20"/>
      <c r="U199" s="20"/>
      <c r="V199" s="20"/>
      <c r="W199" s="20"/>
      <c r="X199" s="20"/>
      <c r="Y199" s="20"/>
      <c r="Z199" s="20"/>
      <c r="AA199" s="20"/>
      <c r="AB199" s="20"/>
      <c r="AC199" s="20"/>
      <c r="AD199" s="20"/>
      <c r="AE199" s="20"/>
      <c r="AF199" s="20"/>
      <c r="AG199" s="20"/>
      <c r="AH199" s="20"/>
      <c r="AI199" s="20"/>
      <c r="AJ199" s="20"/>
      <c r="AK199" s="20"/>
      <c r="AL199" s="20"/>
      <c r="AM199" s="20"/>
      <c r="AN199" s="20"/>
      <c r="AO199" s="20"/>
      <c r="AP199" s="20"/>
    </row>
    <row r="200" spans="1:42" x14ac:dyDescent="0.3">
      <c r="A200" s="20"/>
      <c r="B200" s="8"/>
      <c r="C200" s="8"/>
      <c r="D200" s="8"/>
      <c r="E200" s="8"/>
      <c r="F200" s="8"/>
      <c r="G200" s="8"/>
      <c r="H200" s="8"/>
      <c r="I200" s="8"/>
      <c r="J200" s="8"/>
      <c r="K200" s="8"/>
      <c r="L200" s="8"/>
      <c r="M200" s="8"/>
      <c r="N200" s="8"/>
      <c r="O200" s="8"/>
      <c r="P200" s="8"/>
      <c r="Q200" s="8"/>
      <c r="R200" s="20"/>
      <c r="S200" s="20"/>
      <c r="T200" s="20"/>
      <c r="U200" s="20"/>
      <c r="V200" s="20"/>
      <c r="W200" s="20"/>
      <c r="X200" s="20"/>
      <c r="Y200" s="20"/>
      <c r="Z200" s="20"/>
      <c r="AA200" s="20"/>
      <c r="AB200" s="20"/>
      <c r="AC200" s="20"/>
      <c r="AD200" s="20"/>
      <c r="AE200" s="20"/>
      <c r="AF200" s="20"/>
      <c r="AG200" s="20"/>
      <c r="AH200" s="20"/>
      <c r="AI200" s="20"/>
      <c r="AJ200" s="20"/>
      <c r="AK200" s="20"/>
      <c r="AL200" s="20"/>
      <c r="AM200" s="20"/>
      <c r="AN200" s="20"/>
      <c r="AO200" s="20"/>
      <c r="AP200" s="20"/>
    </row>
    <row r="201" spans="1:42" x14ac:dyDescent="0.3">
      <c r="A201" s="20"/>
      <c r="B201" s="8"/>
      <c r="C201" s="8"/>
      <c r="D201" s="8"/>
      <c r="E201" s="8"/>
      <c r="F201" s="8"/>
      <c r="G201" s="8"/>
      <c r="H201" s="8"/>
      <c r="I201" s="8"/>
      <c r="J201" s="8"/>
      <c r="K201" s="8"/>
      <c r="L201" s="8"/>
      <c r="M201" s="8"/>
      <c r="N201" s="8"/>
      <c r="O201" s="8"/>
      <c r="P201" s="8"/>
      <c r="Q201" s="8"/>
      <c r="R201" s="20"/>
      <c r="S201" s="20"/>
      <c r="T201" s="20"/>
      <c r="U201" s="20"/>
      <c r="V201" s="20"/>
      <c r="W201" s="20"/>
      <c r="X201" s="20"/>
      <c r="Y201" s="20"/>
      <c r="Z201" s="20"/>
      <c r="AA201" s="20"/>
      <c r="AB201" s="20"/>
      <c r="AC201" s="20"/>
      <c r="AD201" s="20"/>
      <c r="AE201" s="20"/>
      <c r="AF201" s="20"/>
      <c r="AG201" s="20"/>
      <c r="AH201" s="20"/>
      <c r="AI201" s="20"/>
      <c r="AJ201" s="20"/>
      <c r="AK201" s="20"/>
      <c r="AL201" s="20"/>
      <c r="AM201" s="20"/>
      <c r="AN201" s="20"/>
      <c r="AO201" s="20"/>
      <c r="AP201" s="20"/>
    </row>
    <row r="202" spans="1:42" x14ac:dyDescent="0.3">
      <c r="A202" s="20"/>
      <c r="B202" s="8"/>
      <c r="C202" s="8"/>
      <c r="D202" s="8"/>
      <c r="E202" s="8"/>
      <c r="F202" s="8"/>
      <c r="G202" s="2"/>
      <c r="H202" s="2"/>
      <c r="I202" s="2"/>
      <c r="J202" s="2"/>
      <c r="K202" s="2"/>
      <c r="L202" s="2"/>
      <c r="M202" s="2"/>
      <c r="N202" s="2"/>
      <c r="O202" s="2"/>
      <c r="P202" s="2"/>
      <c r="Q202" s="2"/>
      <c r="R202" s="2"/>
      <c r="S202" s="2"/>
      <c r="T202" s="20"/>
      <c r="U202" s="20"/>
      <c r="V202" s="20"/>
      <c r="W202" s="20"/>
      <c r="X202" s="20"/>
      <c r="Y202" s="20"/>
      <c r="Z202" s="20"/>
      <c r="AA202" s="20"/>
      <c r="AB202" s="20"/>
      <c r="AC202" s="20"/>
      <c r="AD202" s="20"/>
      <c r="AE202" s="20"/>
      <c r="AF202" s="20"/>
      <c r="AG202" s="20"/>
      <c r="AH202" s="20"/>
      <c r="AI202" s="20"/>
      <c r="AJ202" s="20"/>
      <c r="AK202" s="20"/>
      <c r="AL202" s="20"/>
      <c r="AM202" s="20"/>
      <c r="AN202" s="20"/>
      <c r="AO202" s="20"/>
      <c r="AP202" s="20"/>
    </row>
    <row r="203" spans="1:42" x14ac:dyDescent="0.3">
      <c r="A203" s="20"/>
      <c r="B203" s="8"/>
      <c r="C203" s="8"/>
      <c r="D203" s="8"/>
      <c r="E203" s="8"/>
      <c r="F203" s="8"/>
      <c r="G203" s="2"/>
      <c r="H203" s="2"/>
      <c r="I203" s="2"/>
      <c r="J203" s="2"/>
      <c r="K203" s="2"/>
      <c r="L203" s="2"/>
      <c r="M203" s="2"/>
      <c r="N203" s="2"/>
      <c r="O203" s="2"/>
      <c r="P203" s="2"/>
      <c r="Q203" s="2"/>
      <c r="R203" s="2"/>
      <c r="S203" s="2"/>
      <c r="T203" s="20"/>
      <c r="U203" s="20"/>
      <c r="V203" s="20"/>
      <c r="W203" s="20"/>
      <c r="X203" s="20"/>
      <c r="Y203" s="20"/>
      <c r="Z203" s="20"/>
      <c r="AA203" s="20"/>
      <c r="AB203" s="20"/>
      <c r="AC203" s="20"/>
      <c r="AD203" s="20"/>
      <c r="AE203" s="20"/>
      <c r="AF203" s="20"/>
      <c r="AG203" s="20"/>
      <c r="AH203" s="20"/>
      <c r="AI203" s="20"/>
      <c r="AJ203" s="20"/>
      <c r="AK203" s="20"/>
      <c r="AL203" s="20"/>
      <c r="AM203" s="20"/>
      <c r="AN203" s="20"/>
      <c r="AO203" s="20"/>
      <c r="AP203" s="20"/>
    </row>
    <row r="204" spans="1:42" x14ac:dyDescent="0.3">
      <c r="A204" s="20"/>
      <c r="B204" s="8"/>
      <c r="C204" s="8"/>
      <c r="D204" s="8"/>
      <c r="E204" s="8"/>
      <c r="F204" s="8"/>
      <c r="G204" s="2"/>
      <c r="H204" s="2"/>
      <c r="I204" s="2"/>
      <c r="J204" s="2"/>
      <c r="K204" s="2"/>
      <c r="L204" s="2"/>
      <c r="M204" s="2"/>
      <c r="N204" s="2"/>
      <c r="O204" s="2"/>
      <c r="P204" s="2"/>
      <c r="Q204" s="2"/>
      <c r="R204" s="2"/>
      <c r="S204" s="2"/>
      <c r="T204" s="20"/>
      <c r="U204" s="20"/>
      <c r="V204" s="20"/>
      <c r="W204" s="20"/>
      <c r="X204" s="20"/>
      <c r="Y204" s="20"/>
      <c r="Z204" s="20"/>
      <c r="AA204" s="20"/>
      <c r="AB204" s="20"/>
      <c r="AC204" s="20"/>
      <c r="AD204" s="20"/>
      <c r="AE204" s="20"/>
      <c r="AF204" s="20"/>
      <c r="AG204" s="20"/>
      <c r="AH204" s="20"/>
      <c r="AI204" s="20"/>
      <c r="AJ204" s="20"/>
      <c r="AK204" s="20"/>
      <c r="AL204" s="20"/>
      <c r="AM204" s="20"/>
      <c r="AN204" s="20"/>
      <c r="AO204" s="20"/>
      <c r="AP204" s="20"/>
    </row>
    <row r="205" spans="1:42" x14ac:dyDescent="0.3">
      <c r="A205" s="20"/>
      <c r="B205" s="8"/>
      <c r="C205" s="8"/>
      <c r="D205" s="8"/>
      <c r="E205" s="8"/>
      <c r="F205" s="8"/>
      <c r="G205" s="2"/>
      <c r="H205" s="2"/>
      <c r="I205" s="2"/>
      <c r="J205" s="2"/>
      <c r="K205" s="2"/>
      <c r="L205" s="2"/>
      <c r="M205" s="2"/>
      <c r="N205" s="2"/>
      <c r="O205" s="2"/>
      <c r="P205" s="2"/>
      <c r="Q205" s="2"/>
      <c r="R205" s="2"/>
      <c r="S205" s="2"/>
      <c r="T205" s="20"/>
      <c r="U205" s="20"/>
      <c r="V205" s="20"/>
      <c r="W205" s="20"/>
      <c r="X205" s="20"/>
      <c r="Y205" s="20"/>
      <c r="Z205" s="20"/>
      <c r="AA205" s="20"/>
      <c r="AB205" s="20"/>
      <c r="AC205" s="20"/>
      <c r="AD205" s="20"/>
      <c r="AE205" s="20"/>
      <c r="AF205" s="20"/>
      <c r="AG205" s="20"/>
      <c r="AH205" s="20"/>
      <c r="AI205" s="20"/>
      <c r="AJ205" s="20"/>
      <c r="AK205" s="20"/>
      <c r="AL205" s="20"/>
      <c r="AM205" s="20"/>
      <c r="AN205" s="20"/>
      <c r="AO205" s="20"/>
      <c r="AP205" s="20"/>
    </row>
    <row r="206" spans="1:42" x14ac:dyDescent="0.3">
      <c r="A206" s="20"/>
      <c r="B206" s="8"/>
      <c r="C206" s="8"/>
      <c r="D206" s="8"/>
      <c r="E206" s="8"/>
      <c r="F206" s="8"/>
      <c r="G206" s="362" t="s">
        <v>112</v>
      </c>
      <c r="H206" s="362"/>
      <c r="I206" s="362"/>
      <c r="J206" s="362"/>
      <c r="K206" s="2"/>
      <c r="L206" s="2"/>
      <c r="M206" s="2"/>
      <c r="N206" s="2"/>
      <c r="O206" s="2"/>
      <c r="P206" s="2"/>
      <c r="Q206" s="2"/>
      <c r="R206" s="2"/>
      <c r="S206" s="2"/>
      <c r="T206" s="20"/>
      <c r="U206" s="20"/>
      <c r="V206" s="20"/>
      <c r="W206" s="20"/>
      <c r="X206" s="20"/>
      <c r="Y206" s="20"/>
      <c r="Z206" s="20"/>
      <c r="AA206" s="20"/>
      <c r="AB206" s="20"/>
      <c r="AC206" s="20"/>
      <c r="AD206" s="20"/>
      <c r="AE206" s="20"/>
      <c r="AF206" s="20"/>
      <c r="AG206" s="20"/>
      <c r="AH206" s="20"/>
      <c r="AI206" s="20"/>
      <c r="AJ206" s="20"/>
      <c r="AK206" s="20"/>
      <c r="AL206" s="20"/>
      <c r="AM206" s="20"/>
      <c r="AN206" s="20"/>
      <c r="AO206" s="20"/>
      <c r="AP206" s="20"/>
    </row>
    <row r="207" spans="1:42" x14ac:dyDescent="0.3">
      <c r="A207" s="20"/>
      <c r="B207" s="8"/>
      <c r="C207" s="8"/>
      <c r="D207" s="8"/>
      <c r="E207" s="8"/>
      <c r="F207" s="8"/>
      <c r="G207" s="2"/>
      <c r="H207" s="2" t="s">
        <v>120</v>
      </c>
      <c r="I207" s="2">
        <v>0.2</v>
      </c>
      <c r="J207" s="2"/>
      <c r="K207" s="2"/>
      <c r="L207" s="2"/>
      <c r="M207" s="2"/>
      <c r="N207" s="2"/>
      <c r="O207" s="2"/>
      <c r="P207" s="2"/>
      <c r="Q207" s="2"/>
      <c r="R207" s="2"/>
      <c r="S207" s="2"/>
      <c r="T207" s="20"/>
      <c r="U207" s="20"/>
      <c r="V207" s="20"/>
      <c r="W207" s="20"/>
      <c r="X207" s="20"/>
      <c r="Y207" s="20"/>
      <c r="Z207" s="20"/>
      <c r="AA207" s="20"/>
      <c r="AB207" s="20"/>
      <c r="AC207" s="20"/>
      <c r="AD207" s="20"/>
      <c r="AE207" s="20"/>
      <c r="AF207" s="20"/>
      <c r="AG207" s="20"/>
      <c r="AH207" s="20"/>
      <c r="AI207" s="20"/>
      <c r="AJ207" s="20"/>
      <c r="AK207" s="20"/>
      <c r="AL207" s="20"/>
      <c r="AM207" s="20"/>
      <c r="AN207" s="20"/>
      <c r="AO207" s="20"/>
      <c r="AP207" s="20"/>
    </row>
    <row r="208" spans="1:42" x14ac:dyDescent="0.3">
      <c r="A208" s="20"/>
      <c r="B208" s="8"/>
      <c r="C208" s="8"/>
      <c r="D208" s="8"/>
      <c r="E208" s="8"/>
      <c r="F208" s="8"/>
      <c r="G208" s="2"/>
      <c r="H208" s="2" t="s">
        <v>121</v>
      </c>
      <c r="I208" s="2">
        <v>0.4</v>
      </c>
      <c r="J208" s="2"/>
      <c r="K208" s="2"/>
      <c r="L208" s="212"/>
      <c r="M208" s="213"/>
      <c r="N208" s="213"/>
      <c r="O208" s="213"/>
      <c r="P208" s="213"/>
      <c r="Q208" s="2"/>
      <c r="R208" s="2"/>
      <c r="S208" s="2"/>
      <c r="T208" s="20"/>
      <c r="U208" s="20"/>
      <c r="V208" s="20"/>
      <c r="W208" s="20"/>
      <c r="X208" s="20"/>
      <c r="Y208" s="20"/>
      <c r="Z208" s="20"/>
      <c r="AA208" s="20"/>
      <c r="AB208" s="20"/>
      <c r="AC208" s="20"/>
      <c r="AD208" s="20"/>
      <c r="AE208" s="20"/>
      <c r="AF208" s="20"/>
      <c r="AG208" s="20"/>
      <c r="AH208" s="20"/>
      <c r="AI208" s="20"/>
      <c r="AJ208" s="20"/>
      <c r="AK208" s="20"/>
      <c r="AL208" s="20"/>
      <c r="AM208" s="20"/>
      <c r="AN208" s="20"/>
      <c r="AO208" s="20"/>
      <c r="AP208" s="20"/>
    </row>
    <row r="209" spans="1:42" x14ac:dyDescent="0.3">
      <c r="A209" s="20"/>
      <c r="B209" s="8"/>
      <c r="C209" s="8"/>
      <c r="D209" s="8"/>
      <c r="E209" s="8"/>
      <c r="F209" s="8"/>
      <c r="G209" s="2"/>
      <c r="H209" s="2" t="s">
        <v>122</v>
      </c>
      <c r="I209" s="2">
        <v>0.6</v>
      </c>
      <c r="J209" s="2"/>
      <c r="K209" s="2"/>
      <c r="L209" s="212"/>
      <c r="M209" s="212" t="s">
        <v>136</v>
      </c>
      <c r="N209" s="212" t="s">
        <v>135</v>
      </c>
      <c r="O209" s="212" t="s">
        <v>137</v>
      </c>
      <c r="P209" s="212" t="s">
        <v>138</v>
      </c>
      <c r="Q209" s="2"/>
      <c r="R209" s="2"/>
      <c r="S209" s="2"/>
      <c r="T209" s="20"/>
      <c r="U209" s="20"/>
      <c r="V209" s="20"/>
      <c r="W209" s="20"/>
      <c r="X209" s="20"/>
      <c r="Y209" s="20"/>
      <c r="Z209" s="20"/>
      <c r="AA209" s="20"/>
      <c r="AB209" s="20"/>
      <c r="AC209" s="20"/>
      <c r="AD209" s="20"/>
      <c r="AE209" s="20"/>
      <c r="AF209" s="20"/>
      <c r="AG209" s="20"/>
      <c r="AH209" s="20"/>
      <c r="AI209" s="20"/>
      <c r="AJ209" s="20"/>
      <c r="AK209" s="20"/>
      <c r="AL209" s="20"/>
      <c r="AM209" s="20"/>
      <c r="AN209" s="20"/>
      <c r="AO209" s="20"/>
      <c r="AP209" s="20"/>
    </row>
    <row r="210" spans="1:42" x14ac:dyDescent="0.3">
      <c r="A210" s="20"/>
      <c r="B210" s="8"/>
      <c r="C210" s="8"/>
      <c r="D210" s="8"/>
      <c r="E210" s="8"/>
      <c r="F210" s="8"/>
      <c r="G210" s="2"/>
      <c r="H210" s="2" t="s">
        <v>123</v>
      </c>
      <c r="I210" s="2">
        <v>0.8</v>
      </c>
      <c r="J210" s="2"/>
      <c r="K210" s="2"/>
      <c r="L210" s="212">
        <v>1</v>
      </c>
      <c r="M210" s="212" t="str">
        <f>IF(C180="","",VLOOKUP(C180,H207:I211,2,0))</f>
        <v/>
      </c>
      <c r="N210" s="212" t="str">
        <f>IF(E180="","",VLOOKUP(E180,H214:I218,2,0))</f>
        <v/>
      </c>
      <c r="O210" s="212" t="str">
        <f>IF(G180="","",VLOOKUP(G180,H221:I225,2,0))</f>
        <v/>
      </c>
      <c r="P210" s="212" t="str">
        <f>IF(I180="","",VLOOKUP(I180,H228:I232,2,0))</f>
        <v/>
      </c>
      <c r="Q210" s="2"/>
      <c r="R210" s="2"/>
      <c r="S210" s="2"/>
      <c r="T210" s="20"/>
      <c r="U210" s="20"/>
      <c r="V210" s="20"/>
      <c r="W210" s="20"/>
      <c r="X210" s="20"/>
      <c r="Y210" s="20"/>
      <c r="Z210" s="20"/>
      <c r="AA210" s="20"/>
      <c r="AB210" s="20"/>
      <c r="AC210" s="20"/>
      <c r="AD210" s="20"/>
      <c r="AE210" s="20"/>
      <c r="AF210" s="20"/>
      <c r="AG210" s="20"/>
      <c r="AH210" s="20"/>
      <c r="AI210" s="20"/>
      <c r="AJ210" s="20"/>
      <c r="AK210" s="20"/>
      <c r="AL210" s="20"/>
      <c r="AM210" s="20"/>
      <c r="AN210" s="20"/>
      <c r="AO210" s="20"/>
      <c r="AP210" s="20"/>
    </row>
    <row r="211" spans="1:42" x14ac:dyDescent="0.3">
      <c r="A211" s="20"/>
      <c r="B211" s="8"/>
      <c r="C211" s="8"/>
      <c r="D211" s="8"/>
      <c r="E211" s="8"/>
      <c r="F211" s="8"/>
      <c r="G211" s="2"/>
      <c r="H211" s="2" t="s">
        <v>124</v>
      </c>
      <c r="I211" s="2">
        <v>1</v>
      </c>
      <c r="J211" s="2"/>
      <c r="K211" s="2"/>
      <c r="L211" s="212">
        <v>2</v>
      </c>
      <c r="M211" s="212" t="str">
        <f>IF(C182="","",VLOOKUP(C182,H207:I211,2,0))</f>
        <v/>
      </c>
      <c r="N211" s="212" t="str">
        <f>IF(E182="","",VLOOKUP(E182,H214:I218,2,0))</f>
        <v/>
      </c>
      <c r="O211" s="212" t="str">
        <f>IF(G182="","",VLOOKUP(G182,H221:I225,2,0))</f>
        <v/>
      </c>
      <c r="P211" s="212" t="str">
        <f>IF(I182="","",VLOOKUP(I182,H228:I232,2,0))</f>
        <v/>
      </c>
      <c r="Q211" s="2"/>
      <c r="R211" s="2"/>
      <c r="S211" s="2"/>
      <c r="T211" s="20"/>
      <c r="U211" s="20"/>
      <c r="V211" s="20"/>
      <c r="W211" s="20"/>
      <c r="X211" s="20"/>
      <c r="Y211" s="20"/>
      <c r="Z211" s="20"/>
      <c r="AA211" s="20"/>
      <c r="AB211" s="20"/>
      <c r="AC211" s="20"/>
      <c r="AD211" s="20"/>
      <c r="AE211" s="20"/>
      <c r="AF211" s="20"/>
      <c r="AG211" s="20"/>
      <c r="AH211" s="20"/>
      <c r="AI211" s="20"/>
      <c r="AJ211" s="20"/>
      <c r="AK211" s="20"/>
      <c r="AL211" s="20"/>
      <c r="AM211" s="20"/>
      <c r="AN211" s="20"/>
      <c r="AO211" s="20"/>
      <c r="AP211" s="20"/>
    </row>
    <row r="212" spans="1:42" x14ac:dyDescent="0.3">
      <c r="A212" s="20"/>
      <c r="B212" s="8"/>
      <c r="C212" s="8"/>
      <c r="D212" s="8"/>
      <c r="E212" s="8"/>
      <c r="F212" s="8"/>
      <c r="G212" s="2"/>
      <c r="H212" s="2"/>
      <c r="I212" s="2"/>
      <c r="J212" s="2"/>
      <c r="K212" s="2"/>
      <c r="L212" s="212">
        <v>3</v>
      </c>
      <c r="M212" s="212" t="str">
        <f>IF(C184="","",VLOOKUP(C184,H207:I211,2,0))</f>
        <v/>
      </c>
      <c r="N212" s="212" t="str">
        <f>IF(E184="","",VLOOKUP(E184,H214:I218,2,0))</f>
        <v/>
      </c>
      <c r="O212" s="212" t="str">
        <f>IF(G184="","",VLOOKUP(G184,H221:I225,2,0))</f>
        <v/>
      </c>
      <c r="P212" s="212" t="str">
        <f>IF(I184="","",VLOOKUP(I184,H228:I232,2,0))</f>
        <v/>
      </c>
      <c r="Q212" s="2"/>
      <c r="R212" s="2"/>
      <c r="S212" s="2"/>
      <c r="T212" s="20"/>
      <c r="U212" s="20"/>
      <c r="V212" s="20"/>
      <c r="W212" s="20"/>
      <c r="X212" s="20"/>
      <c r="Y212" s="20"/>
      <c r="Z212" s="20"/>
      <c r="AA212" s="20"/>
      <c r="AB212" s="20"/>
      <c r="AC212" s="20"/>
      <c r="AD212" s="20"/>
      <c r="AE212" s="20"/>
      <c r="AF212" s="20"/>
      <c r="AG212" s="20"/>
      <c r="AH212" s="20"/>
      <c r="AI212" s="20"/>
      <c r="AJ212" s="20"/>
      <c r="AK212" s="20"/>
      <c r="AL212" s="20"/>
      <c r="AM212" s="20"/>
      <c r="AN212" s="20"/>
      <c r="AO212" s="20"/>
      <c r="AP212" s="20"/>
    </row>
    <row r="213" spans="1:42" x14ac:dyDescent="0.3">
      <c r="A213" s="20"/>
      <c r="B213" s="8"/>
      <c r="C213" s="8"/>
      <c r="D213" s="8"/>
      <c r="E213" s="8"/>
      <c r="F213" s="8"/>
      <c r="G213" s="362" t="s">
        <v>113</v>
      </c>
      <c r="H213" s="362"/>
      <c r="I213" s="362"/>
      <c r="J213" s="362"/>
      <c r="K213" s="2"/>
      <c r="L213" s="212">
        <v>4</v>
      </c>
      <c r="M213" s="212" t="str">
        <f>IF(C186="","",VLOOKUP(C186,H207:I211,2,0))</f>
        <v/>
      </c>
      <c r="N213" s="212" t="str">
        <f>IF(E186="","",VLOOKUP(E186,H214:I218,2,0))</f>
        <v/>
      </c>
      <c r="O213" s="212" t="str">
        <f>IF(G186="","",VLOOKUP(G186,H221:I225,2,0))</f>
        <v/>
      </c>
      <c r="P213" s="212" t="str">
        <f>IF(I186="","",VLOOKUP(I186,H228:I232,2,0))</f>
        <v/>
      </c>
      <c r="Q213" s="2"/>
      <c r="R213" s="2"/>
      <c r="S213" s="2"/>
      <c r="T213" s="20"/>
      <c r="U213" s="20"/>
      <c r="V213" s="20"/>
      <c r="W213" s="20"/>
      <c r="X213" s="20"/>
      <c r="Y213" s="20"/>
      <c r="Z213" s="20"/>
      <c r="AA213" s="20"/>
      <c r="AB213" s="20"/>
      <c r="AC213" s="20"/>
      <c r="AD213" s="20"/>
      <c r="AE213" s="20"/>
      <c r="AF213" s="20"/>
      <c r="AG213" s="20"/>
      <c r="AH213" s="20"/>
      <c r="AI213" s="20"/>
      <c r="AJ213" s="20"/>
      <c r="AK213" s="20"/>
      <c r="AL213" s="20"/>
      <c r="AM213" s="20"/>
      <c r="AN213" s="20"/>
      <c r="AO213" s="20"/>
      <c r="AP213" s="20"/>
    </row>
    <row r="214" spans="1:42" x14ac:dyDescent="0.3">
      <c r="A214" s="20"/>
      <c r="B214" s="8"/>
      <c r="C214" s="8"/>
      <c r="D214" s="8"/>
      <c r="E214" s="8"/>
      <c r="F214" s="8"/>
      <c r="G214" s="2"/>
      <c r="H214" s="2" t="s">
        <v>115</v>
      </c>
      <c r="I214" s="2">
        <v>0.1</v>
      </c>
      <c r="J214" s="2"/>
      <c r="K214" s="2"/>
      <c r="L214" s="212">
        <v>5</v>
      </c>
      <c r="M214" s="212" t="str">
        <f>IF(C188="","",VLOOKUP(C188,H207:I211,2,0))</f>
        <v/>
      </c>
      <c r="N214" s="212" t="str">
        <f>IF(E188="","",VLOOKUP(E188,H214:I218,2,0))</f>
        <v/>
      </c>
      <c r="O214" s="212" t="str">
        <f>IF(G188="","",VLOOKUP(G188,H221:I225,2,0))</f>
        <v/>
      </c>
      <c r="P214" s="212" t="str">
        <f>IF(I188="","",VLOOKUP(I188,H228:I232,2,0))</f>
        <v/>
      </c>
      <c r="Q214" s="2"/>
      <c r="R214" s="2"/>
      <c r="S214" s="2"/>
      <c r="T214" s="20"/>
      <c r="U214" s="20"/>
      <c r="V214" s="20"/>
      <c r="W214" s="20"/>
      <c r="X214" s="20"/>
      <c r="Y214" s="20"/>
      <c r="Z214" s="20"/>
      <c r="AA214" s="20"/>
      <c r="AB214" s="20"/>
      <c r="AC214" s="20"/>
      <c r="AD214" s="20"/>
      <c r="AE214" s="20"/>
      <c r="AF214" s="20"/>
      <c r="AG214" s="20"/>
      <c r="AH214" s="20"/>
      <c r="AI214" s="20"/>
      <c r="AJ214" s="20"/>
      <c r="AK214" s="20"/>
      <c r="AL214" s="20"/>
      <c r="AM214" s="20"/>
      <c r="AN214" s="20"/>
      <c r="AO214" s="20"/>
      <c r="AP214" s="20"/>
    </row>
    <row r="215" spans="1:42" x14ac:dyDescent="0.3">
      <c r="A215" s="20"/>
      <c r="B215" s="8"/>
      <c r="C215" s="8"/>
      <c r="D215" s="8"/>
      <c r="E215" s="8"/>
      <c r="F215" s="8"/>
      <c r="G215" s="2"/>
      <c r="H215" s="2" t="s">
        <v>116</v>
      </c>
      <c r="I215" s="2">
        <v>0.2</v>
      </c>
      <c r="J215" s="2"/>
      <c r="K215" s="2"/>
      <c r="L215" s="212">
        <v>6</v>
      </c>
      <c r="M215" s="212" t="str">
        <f>IF(C190="","",VLOOKUP(C190,H207:I211,2,0))</f>
        <v/>
      </c>
      <c r="N215" s="212" t="str">
        <f>IF(E190="","",VLOOKUP(E190,H214:I218,2,0))</f>
        <v/>
      </c>
      <c r="O215" s="212" t="str">
        <f>IF(G190="","",VLOOKUP(G190,H221:I225,2,0))</f>
        <v/>
      </c>
      <c r="P215" s="212" t="str">
        <f>IF(I190="","",VLOOKUP(I190,H228:I232,2,0))</f>
        <v/>
      </c>
      <c r="Q215" s="2"/>
      <c r="R215" s="2"/>
      <c r="S215" s="2"/>
      <c r="T215" s="20"/>
      <c r="U215" s="20"/>
      <c r="V215" s="20"/>
      <c r="W215" s="20"/>
      <c r="X215" s="20"/>
      <c r="Y215" s="20"/>
      <c r="Z215" s="20"/>
      <c r="AA215" s="20"/>
      <c r="AB215" s="20"/>
      <c r="AC215" s="20"/>
      <c r="AD215" s="20"/>
      <c r="AE215" s="20"/>
      <c r="AF215" s="20"/>
      <c r="AG215" s="20"/>
      <c r="AH215" s="20"/>
      <c r="AI215" s="20"/>
      <c r="AJ215" s="20"/>
      <c r="AK215" s="20"/>
      <c r="AL215" s="20"/>
      <c r="AM215" s="20"/>
      <c r="AN215" s="20"/>
      <c r="AO215" s="20"/>
      <c r="AP215" s="20"/>
    </row>
    <row r="216" spans="1:42" x14ac:dyDescent="0.3">
      <c r="A216" s="20"/>
      <c r="B216" s="8"/>
      <c r="C216" s="8"/>
      <c r="D216" s="8"/>
      <c r="E216" s="8"/>
      <c r="F216" s="8"/>
      <c r="G216" s="2"/>
      <c r="H216" s="2" t="s">
        <v>68</v>
      </c>
      <c r="I216" s="2">
        <v>0.3</v>
      </c>
      <c r="J216" s="2"/>
      <c r="K216" s="2"/>
      <c r="L216" s="212">
        <v>7</v>
      </c>
      <c r="M216" s="212" t="str">
        <f>IF(C192="","",VLOOKUP(C192,H207:I211,2,0))</f>
        <v/>
      </c>
      <c r="N216" s="212" t="str">
        <f>IF(E192="","",VLOOKUP(E192,H214:I218,2,0))</f>
        <v/>
      </c>
      <c r="O216" s="212" t="str">
        <f>IF(G192="","",VLOOKUP(G192,H221:I225,2,0))</f>
        <v/>
      </c>
      <c r="P216" s="212" t="str">
        <f>IF(I192="","",VLOOKUP(I192,H228:I232,2,0))</f>
        <v/>
      </c>
      <c r="Q216" s="2"/>
      <c r="R216" s="2"/>
      <c r="S216" s="2"/>
      <c r="T216" s="20"/>
      <c r="U216" s="20"/>
      <c r="V216" s="20"/>
      <c r="W216" s="20"/>
      <c r="X216" s="20"/>
      <c r="Y216" s="20"/>
      <c r="Z216" s="20"/>
      <c r="AA216" s="20"/>
      <c r="AB216" s="20"/>
      <c r="AC216" s="20"/>
      <c r="AD216" s="20"/>
      <c r="AE216" s="20"/>
      <c r="AF216" s="20"/>
      <c r="AG216" s="20"/>
      <c r="AH216" s="20"/>
      <c r="AI216" s="20"/>
      <c r="AJ216" s="20"/>
      <c r="AK216" s="20"/>
      <c r="AL216" s="20"/>
      <c r="AM216" s="20"/>
      <c r="AN216" s="20"/>
      <c r="AO216" s="20"/>
      <c r="AP216" s="20"/>
    </row>
    <row r="217" spans="1:42" x14ac:dyDescent="0.3">
      <c r="A217" s="20"/>
      <c r="B217" s="8"/>
      <c r="C217" s="8"/>
      <c r="D217" s="8"/>
      <c r="E217" s="8"/>
      <c r="F217" s="8"/>
      <c r="G217" s="2"/>
      <c r="H217" s="2" t="s">
        <v>117</v>
      </c>
      <c r="I217" s="2">
        <v>0.4</v>
      </c>
      <c r="J217" s="2"/>
      <c r="K217" s="2"/>
      <c r="L217" s="2"/>
      <c r="M217" s="2"/>
      <c r="N217" s="2"/>
      <c r="O217" s="2"/>
      <c r="P217" s="2"/>
      <c r="Q217" s="2"/>
      <c r="R217" s="2"/>
      <c r="S217" s="2"/>
      <c r="T217" s="20"/>
      <c r="U217" s="20"/>
      <c r="V217" s="20"/>
      <c r="W217" s="20"/>
      <c r="X217" s="20"/>
      <c r="Y217" s="20"/>
      <c r="Z217" s="20"/>
      <c r="AA217" s="20"/>
      <c r="AB217" s="20"/>
      <c r="AC217" s="20"/>
      <c r="AD217" s="20"/>
      <c r="AE217" s="20"/>
      <c r="AF217" s="20"/>
      <c r="AG217" s="20"/>
      <c r="AH217" s="20"/>
      <c r="AI217" s="20"/>
      <c r="AJ217" s="20"/>
      <c r="AK217" s="20"/>
      <c r="AL217" s="20"/>
      <c r="AM217" s="20"/>
      <c r="AN217" s="20"/>
      <c r="AO217" s="20"/>
      <c r="AP217" s="20"/>
    </row>
    <row r="218" spans="1:42" x14ac:dyDescent="0.3">
      <c r="A218" s="20"/>
      <c r="B218" s="8"/>
      <c r="C218" s="8"/>
      <c r="D218" s="8"/>
      <c r="E218" s="8"/>
      <c r="F218" s="8"/>
      <c r="G218" s="2"/>
      <c r="H218" s="2" t="s">
        <v>118</v>
      </c>
      <c r="I218" s="2">
        <v>0.5</v>
      </c>
      <c r="J218" s="2"/>
      <c r="K218" s="2"/>
      <c r="L218" s="2"/>
      <c r="M218" s="2"/>
      <c r="N218" s="2"/>
      <c r="O218" s="2"/>
      <c r="P218" s="2"/>
      <c r="Q218" s="2"/>
      <c r="R218" s="2"/>
      <c r="S218" s="2"/>
      <c r="T218" s="20"/>
      <c r="U218" s="20"/>
      <c r="V218" s="20"/>
      <c r="W218" s="20"/>
      <c r="X218" s="20"/>
      <c r="Y218" s="20"/>
      <c r="Z218" s="20"/>
      <c r="AA218" s="20"/>
      <c r="AB218" s="20"/>
      <c r="AC218" s="20"/>
      <c r="AD218" s="20"/>
      <c r="AE218" s="20"/>
      <c r="AF218" s="20"/>
      <c r="AG218" s="20"/>
      <c r="AH218" s="20"/>
      <c r="AI218" s="20"/>
      <c r="AJ218" s="20"/>
      <c r="AK218" s="20"/>
      <c r="AL218" s="20"/>
      <c r="AM218" s="20"/>
      <c r="AN218" s="20"/>
      <c r="AO218" s="20"/>
      <c r="AP218" s="20"/>
    </row>
    <row r="219" spans="1:42" x14ac:dyDescent="0.3">
      <c r="A219" s="20"/>
      <c r="B219" s="8"/>
      <c r="C219" s="8"/>
      <c r="D219" s="8"/>
      <c r="E219" s="8"/>
      <c r="F219" s="8"/>
      <c r="G219" s="2"/>
      <c r="H219" s="2"/>
      <c r="I219" s="2"/>
      <c r="J219" s="2"/>
      <c r="K219" s="2"/>
      <c r="L219" s="2"/>
      <c r="M219" s="2"/>
      <c r="N219" s="2"/>
      <c r="O219" s="2"/>
      <c r="P219" s="2"/>
      <c r="Q219" s="2"/>
      <c r="R219" s="2"/>
      <c r="S219" s="2"/>
      <c r="T219" s="20"/>
      <c r="U219" s="20"/>
      <c r="V219" s="20"/>
      <c r="W219" s="20"/>
      <c r="X219" s="20"/>
      <c r="Y219" s="20"/>
      <c r="Z219" s="20"/>
      <c r="AA219" s="20"/>
      <c r="AB219" s="20"/>
      <c r="AC219" s="20"/>
      <c r="AD219" s="20"/>
      <c r="AE219" s="20"/>
      <c r="AF219" s="20"/>
      <c r="AG219" s="20"/>
      <c r="AH219" s="20"/>
      <c r="AI219" s="20"/>
      <c r="AJ219" s="20"/>
      <c r="AK219" s="20"/>
      <c r="AL219" s="20"/>
      <c r="AM219" s="20"/>
      <c r="AN219" s="20"/>
      <c r="AO219" s="20"/>
      <c r="AP219" s="20"/>
    </row>
    <row r="220" spans="1:42" x14ac:dyDescent="0.3">
      <c r="A220" s="20"/>
      <c r="B220" s="8"/>
      <c r="C220" s="8"/>
      <c r="D220" s="8"/>
      <c r="E220" s="8"/>
      <c r="F220" s="8"/>
      <c r="G220" s="362" t="s">
        <v>114</v>
      </c>
      <c r="H220" s="362"/>
      <c r="I220" s="362"/>
      <c r="J220" s="362"/>
      <c r="K220" s="2"/>
      <c r="L220" s="2"/>
      <c r="M220" s="2"/>
      <c r="N220" s="214" t="str">
        <f>IFERROR(AVERAGE(K180:L193),"0,0 kg")</f>
        <v>0,0 kg</v>
      </c>
      <c r="O220" s="2"/>
      <c r="P220" s="2"/>
      <c r="Q220" s="2"/>
      <c r="R220" s="2"/>
      <c r="S220" s="2"/>
      <c r="T220" s="20"/>
      <c r="U220" s="20"/>
      <c r="V220" s="20"/>
      <c r="W220" s="20"/>
      <c r="X220" s="20"/>
      <c r="Y220" s="20"/>
      <c r="Z220" s="20"/>
      <c r="AA220" s="20"/>
      <c r="AB220" s="20"/>
      <c r="AC220" s="20"/>
      <c r="AD220" s="20"/>
      <c r="AE220" s="20"/>
      <c r="AF220" s="20"/>
      <c r="AG220" s="20"/>
      <c r="AH220" s="20"/>
      <c r="AI220" s="20"/>
      <c r="AJ220" s="20"/>
      <c r="AK220" s="20"/>
      <c r="AL220" s="20"/>
      <c r="AM220" s="20"/>
      <c r="AN220" s="20"/>
      <c r="AO220" s="20"/>
      <c r="AP220" s="20"/>
    </row>
    <row r="221" spans="1:42" x14ac:dyDescent="0.3">
      <c r="A221" s="20"/>
      <c r="B221" s="8"/>
      <c r="C221" s="8"/>
      <c r="D221" s="8"/>
      <c r="E221" s="8"/>
      <c r="F221" s="8"/>
      <c r="G221" s="2"/>
      <c r="H221" s="2" t="s">
        <v>128</v>
      </c>
      <c r="I221" s="2">
        <v>0.1</v>
      </c>
      <c r="J221" s="2"/>
      <c r="K221" s="2"/>
      <c r="L221" s="2"/>
      <c r="M221" s="2"/>
      <c r="N221" s="2"/>
      <c r="O221" s="2"/>
      <c r="P221" s="2"/>
      <c r="Q221" s="2"/>
      <c r="R221" s="2"/>
      <c r="S221" s="2"/>
      <c r="T221" s="20"/>
      <c r="U221" s="20"/>
      <c r="V221" s="20"/>
      <c r="W221" s="20"/>
      <c r="X221" s="20"/>
      <c r="Y221" s="20"/>
      <c r="Z221" s="20"/>
      <c r="AA221" s="20"/>
      <c r="AB221" s="20"/>
      <c r="AC221" s="20"/>
      <c r="AD221" s="20"/>
      <c r="AE221" s="20"/>
      <c r="AF221" s="20"/>
      <c r="AG221" s="20"/>
      <c r="AH221" s="20"/>
      <c r="AI221" s="20"/>
      <c r="AJ221" s="20"/>
      <c r="AK221" s="20"/>
      <c r="AL221" s="20"/>
      <c r="AM221" s="20"/>
      <c r="AN221" s="20"/>
      <c r="AO221" s="20"/>
      <c r="AP221" s="20"/>
    </row>
    <row r="222" spans="1:42" x14ac:dyDescent="0.3">
      <c r="A222" s="20"/>
      <c r="B222" s="8"/>
      <c r="C222" s="8"/>
      <c r="D222" s="8"/>
      <c r="E222" s="8"/>
      <c r="F222" s="8"/>
      <c r="G222" s="2"/>
      <c r="H222" s="2" t="s">
        <v>119</v>
      </c>
      <c r="I222" s="2">
        <v>0.2</v>
      </c>
      <c r="J222" s="2"/>
      <c r="K222" s="2"/>
      <c r="L222" s="2"/>
      <c r="M222" s="2"/>
      <c r="N222" s="2"/>
      <c r="O222" s="2"/>
      <c r="P222" s="2"/>
      <c r="Q222" s="2"/>
      <c r="R222" s="2"/>
      <c r="S222" s="2"/>
      <c r="T222" s="20"/>
      <c r="U222" s="20"/>
      <c r="V222" s="20"/>
      <c r="W222" s="20"/>
      <c r="X222" s="20"/>
      <c r="Y222" s="20"/>
      <c r="Z222" s="20"/>
      <c r="AA222" s="20"/>
      <c r="AB222" s="20"/>
      <c r="AC222" s="20"/>
      <c r="AD222" s="20"/>
      <c r="AE222" s="20"/>
      <c r="AF222" s="20"/>
      <c r="AG222" s="20"/>
      <c r="AH222" s="20"/>
      <c r="AI222" s="20"/>
      <c r="AJ222" s="20"/>
      <c r="AK222" s="20"/>
      <c r="AL222" s="20"/>
      <c r="AM222" s="20"/>
      <c r="AN222" s="20"/>
      <c r="AO222" s="20"/>
      <c r="AP222" s="20"/>
    </row>
    <row r="223" spans="1:42" x14ac:dyDescent="0.3">
      <c r="A223" s="20"/>
      <c r="B223" s="8"/>
      <c r="C223" s="8"/>
      <c r="D223" s="8"/>
      <c r="E223" s="8"/>
      <c r="F223" s="8"/>
      <c r="G223" s="2"/>
      <c r="H223" s="2" t="s">
        <v>125</v>
      </c>
      <c r="I223" s="2">
        <v>0.3</v>
      </c>
      <c r="J223" s="2"/>
      <c r="K223" s="2"/>
      <c r="L223" s="2"/>
      <c r="M223" s="2"/>
      <c r="N223" s="2"/>
      <c r="O223" s="2"/>
      <c r="P223" s="2"/>
      <c r="Q223" s="2"/>
      <c r="R223" s="2"/>
      <c r="S223" s="2"/>
      <c r="T223" s="20"/>
      <c r="U223" s="20"/>
      <c r="V223" s="20"/>
      <c r="W223" s="20"/>
      <c r="X223" s="20"/>
      <c r="Y223" s="20"/>
      <c r="Z223" s="20"/>
      <c r="AA223" s="20"/>
      <c r="AB223" s="20"/>
      <c r="AC223" s="20"/>
      <c r="AD223" s="20"/>
      <c r="AE223" s="20"/>
      <c r="AF223" s="20"/>
      <c r="AG223" s="20"/>
      <c r="AH223" s="20"/>
      <c r="AI223" s="20"/>
      <c r="AJ223" s="20"/>
      <c r="AK223" s="20"/>
      <c r="AL223" s="20"/>
      <c r="AM223" s="20"/>
      <c r="AN223" s="20"/>
      <c r="AO223" s="20"/>
      <c r="AP223" s="20"/>
    </row>
    <row r="224" spans="1:42" x14ac:dyDescent="0.3">
      <c r="A224" s="20"/>
      <c r="B224" s="8"/>
      <c r="C224" s="8"/>
      <c r="D224" s="8"/>
      <c r="E224" s="8"/>
      <c r="F224" s="8"/>
      <c r="G224" s="2"/>
      <c r="H224" s="2" t="s">
        <v>126</v>
      </c>
      <c r="I224" s="2">
        <v>0.4</v>
      </c>
      <c r="J224" s="2"/>
      <c r="K224" s="2"/>
      <c r="L224" s="2"/>
      <c r="M224" s="2"/>
      <c r="N224" s="2"/>
      <c r="O224" s="2"/>
      <c r="P224" s="2"/>
      <c r="Q224" s="2"/>
      <c r="R224" s="2"/>
      <c r="S224" s="2"/>
      <c r="T224" s="20"/>
      <c r="U224" s="20"/>
      <c r="V224" s="20"/>
      <c r="W224" s="20"/>
      <c r="X224" s="20"/>
      <c r="Y224" s="20"/>
      <c r="Z224" s="20"/>
      <c r="AA224" s="20"/>
      <c r="AB224" s="20"/>
      <c r="AC224" s="20"/>
      <c r="AD224" s="20"/>
      <c r="AE224" s="20"/>
      <c r="AF224" s="20"/>
      <c r="AG224" s="20"/>
      <c r="AH224" s="20"/>
      <c r="AI224" s="20"/>
      <c r="AJ224" s="20"/>
      <c r="AK224" s="20"/>
      <c r="AL224" s="20"/>
      <c r="AM224" s="20"/>
      <c r="AN224" s="20"/>
      <c r="AO224" s="20"/>
      <c r="AP224" s="20"/>
    </row>
    <row r="225" spans="1:42" x14ac:dyDescent="0.3">
      <c r="A225" s="20"/>
      <c r="B225" s="8"/>
      <c r="C225" s="8"/>
      <c r="D225" s="8"/>
      <c r="E225" s="8"/>
      <c r="F225" s="8"/>
      <c r="G225" s="2"/>
      <c r="H225" s="2" t="s">
        <v>127</v>
      </c>
      <c r="I225" s="2">
        <v>0.5</v>
      </c>
      <c r="J225" s="2"/>
      <c r="K225" s="2"/>
      <c r="L225" s="2"/>
      <c r="M225" s="2"/>
      <c r="N225" s="2"/>
      <c r="O225" s="2"/>
      <c r="P225" s="2"/>
      <c r="Q225" s="2"/>
      <c r="R225" s="2"/>
      <c r="S225" s="2"/>
      <c r="T225" s="20"/>
      <c r="U225" s="20"/>
      <c r="V225" s="20"/>
      <c r="W225" s="20"/>
      <c r="X225" s="20"/>
      <c r="Y225" s="20"/>
      <c r="Z225" s="20"/>
      <c r="AA225" s="20"/>
      <c r="AB225" s="20"/>
      <c r="AC225" s="20"/>
      <c r="AD225" s="20"/>
      <c r="AE225" s="20"/>
      <c r="AF225" s="20"/>
      <c r="AG225" s="20"/>
      <c r="AH225" s="20"/>
      <c r="AI225" s="20"/>
      <c r="AJ225" s="20"/>
      <c r="AK225" s="20"/>
      <c r="AL225" s="20"/>
      <c r="AM225" s="20"/>
      <c r="AN225" s="20"/>
      <c r="AO225" s="20"/>
      <c r="AP225" s="20"/>
    </row>
    <row r="226" spans="1:42" x14ac:dyDescent="0.3">
      <c r="A226" s="20"/>
      <c r="B226" s="8"/>
      <c r="C226" s="8"/>
      <c r="D226" s="8"/>
      <c r="E226" s="8"/>
      <c r="F226" s="8"/>
      <c r="G226" s="2"/>
      <c r="H226" s="2"/>
      <c r="I226" s="2"/>
      <c r="J226" s="2"/>
      <c r="K226" s="2"/>
      <c r="L226" s="2"/>
      <c r="M226" s="2"/>
      <c r="N226" s="2"/>
      <c r="O226" s="2"/>
      <c r="P226" s="2"/>
      <c r="Q226" s="2"/>
      <c r="R226" s="2"/>
      <c r="S226" s="2"/>
      <c r="T226" s="20"/>
      <c r="U226" s="20"/>
      <c r="V226" s="20"/>
      <c r="W226" s="20"/>
      <c r="X226" s="20"/>
      <c r="Y226" s="20"/>
      <c r="Z226" s="20"/>
      <c r="AA226" s="20"/>
      <c r="AB226" s="20"/>
      <c r="AC226" s="20"/>
      <c r="AD226" s="20"/>
      <c r="AE226" s="20"/>
      <c r="AF226" s="20"/>
      <c r="AG226" s="20"/>
      <c r="AH226" s="20"/>
      <c r="AI226" s="20"/>
      <c r="AJ226" s="20"/>
      <c r="AK226" s="20"/>
      <c r="AL226" s="20"/>
      <c r="AM226" s="20"/>
      <c r="AN226" s="20"/>
      <c r="AO226" s="20"/>
      <c r="AP226" s="20"/>
    </row>
    <row r="227" spans="1:42" x14ac:dyDescent="0.3">
      <c r="A227" s="20"/>
      <c r="B227" s="8"/>
      <c r="C227" s="8"/>
      <c r="D227" s="8"/>
      <c r="E227" s="8"/>
      <c r="F227" s="8"/>
      <c r="G227" s="362" t="s">
        <v>111</v>
      </c>
      <c r="H227" s="362"/>
      <c r="I227" s="362"/>
      <c r="J227" s="362"/>
      <c r="K227" s="2"/>
      <c r="L227" s="2"/>
      <c r="M227" s="2"/>
      <c r="N227" s="2"/>
      <c r="O227" s="2"/>
      <c r="P227" s="2"/>
      <c r="Q227" s="2"/>
      <c r="R227" s="2"/>
      <c r="S227" s="2"/>
      <c r="T227" s="20"/>
      <c r="U227" s="20"/>
      <c r="V227" s="20"/>
      <c r="W227" s="20"/>
      <c r="X227" s="20"/>
      <c r="Y227" s="20"/>
      <c r="Z227" s="20"/>
      <c r="AA227" s="20"/>
      <c r="AB227" s="20"/>
      <c r="AC227" s="20"/>
      <c r="AD227" s="20"/>
      <c r="AE227" s="20"/>
      <c r="AF227" s="20"/>
      <c r="AG227" s="20"/>
      <c r="AH227" s="20"/>
      <c r="AI227" s="20"/>
      <c r="AJ227" s="20"/>
      <c r="AK227" s="20"/>
      <c r="AL227" s="20"/>
      <c r="AM227" s="20"/>
      <c r="AN227" s="20"/>
      <c r="AO227" s="20"/>
      <c r="AP227" s="20"/>
    </row>
    <row r="228" spans="1:42" x14ac:dyDescent="0.3">
      <c r="A228" s="20"/>
      <c r="B228" s="8"/>
      <c r="C228" s="8"/>
      <c r="D228" s="8"/>
      <c r="E228" s="8"/>
      <c r="F228" s="8"/>
      <c r="G228" s="2"/>
      <c r="H228" s="2" t="s">
        <v>129</v>
      </c>
      <c r="I228" s="2">
        <v>0.2</v>
      </c>
      <c r="J228" s="2"/>
      <c r="K228" s="2"/>
      <c r="L228" s="2"/>
      <c r="M228" s="2"/>
      <c r="N228" s="2"/>
      <c r="O228" s="2"/>
      <c r="P228" s="2"/>
      <c r="Q228" s="2"/>
      <c r="R228" s="2"/>
      <c r="S228" s="2"/>
      <c r="T228" s="20"/>
      <c r="U228" s="20"/>
      <c r="V228" s="20"/>
      <c r="W228" s="20"/>
      <c r="X228" s="20"/>
      <c r="Y228" s="20"/>
      <c r="Z228" s="20"/>
      <c r="AA228" s="20"/>
      <c r="AB228" s="20"/>
      <c r="AC228" s="20"/>
      <c r="AD228" s="20"/>
      <c r="AE228" s="20"/>
      <c r="AF228" s="20"/>
      <c r="AG228" s="20"/>
      <c r="AH228" s="20"/>
      <c r="AI228" s="20"/>
      <c r="AJ228" s="20"/>
      <c r="AK228" s="20"/>
      <c r="AL228" s="20"/>
      <c r="AM228" s="20"/>
      <c r="AN228" s="20"/>
      <c r="AO228" s="20"/>
      <c r="AP228" s="20"/>
    </row>
    <row r="229" spans="1:42" x14ac:dyDescent="0.3">
      <c r="A229" s="20"/>
      <c r="B229" s="8"/>
      <c r="C229" s="8"/>
      <c r="D229" s="8"/>
      <c r="E229" s="8"/>
      <c r="F229" s="8"/>
      <c r="G229" s="2"/>
      <c r="H229" s="2" t="s">
        <v>130</v>
      </c>
      <c r="I229" s="2">
        <v>0.4</v>
      </c>
      <c r="J229" s="2"/>
      <c r="K229" s="2"/>
      <c r="L229" s="2"/>
      <c r="M229" s="2"/>
      <c r="N229" s="2"/>
      <c r="O229" s="2"/>
      <c r="P229" s="2"/>
      <c r="Q229" s="2"/>
      <c r="R229" s="2"/>
      <c r="S229" s="2"/>
      <c r="T229" s="20"/>
      <c r="U229" s="20"/>
      <c r="V229" s="20"/>
      <c r="W229" s="20"/>
      <c r="X229" s="20"/>
      <c r="Y229" s="20"/>
      <c r="Z229" s="20"/>
      <c r="AA229" s="20"/>
      <c r="AB229" s="20"/>
      <c r="AC229" s="20"/>
      <c r="AD229" s="20"/>
      <c r="AE229" s="20"/>
      <c r="AF229" s="20"/>
      <c r="AG229" s="20"/>
      <c r="AH229" s="20"/>
      <c r="AI229" s="20"/>
      <c r="AJ229" s="20"/>
      <c r="AK229" s="20"/>
      <c r="AL229" s="20"/>
      <c r="AM229" s="20"/>
      <c r="AN229" s="20"/>
      <c r="AO229" s="20"/>
      <c r="AP229" s="20"/>
    </row>
    <row r="230" spans="1:42" x14ac:dyDescent="0.3">
      <c r="A230" s="20"/>
      <c r="B230" s="8"/>
      <c r="C230" s="8"/>
      <c r="D230" s="8"/>
      <c r="E230" s="8"/>
      <c r="F230" s="8"/>
      <c r="G230" s="2"/>
      <c r="H230" s="2" t="s">
        <v>131</v>
      </c>
      <c r="I230" s="2">
        <v>0.6</v>
      </c>
      <c r="J230" s="2"/>
      <c r="K230" s="2"/>
      <c r="L230" s="2"/>
      <c r="M230" s="2"/>
      <c r="N230" s="2"/>
      <c r="O230" s="2"/>
      <c r="P230" s="2"/>
      <c r="Q230" s="2"/>
      <c r="R230" s="2"/>
      <c r="S230" s="2"/>
      <c r="T230" s="20"/>
      <c r="U230" s="20"/>
      <c r="V230" s="20"/>
      <c r="W230" s="20"/>
      <c r="X230" s="20"/>
      <c r="Y230" s="20"/>
      <c r="Z230" s="20"/>
      <c r="AA230" s="20"/>
      <c r="AB230" s="20"/>
      <c r="AC230" s="20"/>
      <c r="AD230" s="20"/>
      <c r="AE230" s="20"/>
      <c r="AF230" s="20"/>
      <c r="AG230" s="20"/>
      <c r="AH230" s="20"/>
      <c r="AI230" s="20"/>
      <c r="AJ230" s="20"/>
      <c r="AK230" s="20"/>
      <c r="AL230" s="20"/>
      <c r="AM230" s="20"/>
      <c r="AN230" s="20"/>
      <c r="AO230" s="20"/>
      <c r="AP230" s="20"/>
    </row>
    <row r="231" spans="1:42" x14ac:dyDescent="0.3">
      <c r="A231" s="20"/>
      <c r="B231" s="8"/>
      <c r="C231" s="8"/>
      <c r="D231" s="8"/>
      <c r="E231" s="8"/>
      <c r="F231" s="8"/>
      <c r="G231" s="2"/>
      <c r="H231" s="2" t="s">
        <v>132</v>
      </c>
      <c r="I231" s="2">
        <v>0.8</v>
      </c>
      <c r="J231" s="2"/>
      <c r="K231" s="2"/>
      <c r="L231" s="2"/>
      <c r="M231" s="2"/>
      <c r="N231" s="2"/>
      <c r="O231" s="2"/>
      <c r="P231" s="2"/>
      <c r="Q231" s="2"/>
      <c r="R231" s="2"/>
      <c r="S231" s="2"/>
      <c r="T231" s="20"/>
      <c r="U231" s="20"/>
      <c r="V231" s="20"/>
      <c r="W231" s="20"/>
      <c r="X231" s="20"/>
      <c r="Y231" s="20"/>
      <c r="Z231" s="20"/>
      <c r="AA231" s="20"/>
      <c r="AB231" s="20"/>
      <c r="AC231" s="20"/>
      <c r="AD231" s="20"/>
      <c r="AE231" s="20"/>
      <c r="AF231" s="20"/>
      <c r="AG231" s="20"/>
      <c r="AH231" s="20"/>
      <c r="AI231" s="20"/>
      <c r="AJ231" s="20"/>
      <c r="AK231" s="20"/>
      <c r="AL231" s="20"/>
      <c r="AM231" s="20"/>
      <c r="AN231" s="20"/>
      <c r="AO231" s="20"/>
      <c r="AP231" s="20"/>
    </row>
    <row r="232" spans="1:42" x14ac:dyDescent="0.3">
      <c r="A232" s="20"/>
      <c r="B232" s="8"/>
      <c r="C232" s="8"/>
      <c r="D232" s="8"/>
      <c r="E232" s="8"/>
      <c r="F232" s="8"/>
      <c r="G232" s="2"/>
      <c r="H232" s="2" t="s">
        <v>133</v>
      </c>
      <c r="I232" s="2">
        <v>1</v>
      </c>
      <c r="J232" s="2"/>
      <c r="K232" s="2"/>
      <c r="L232" s="2"/>
      <c r="M232" s="2"/>
      <c r="N232" s="2"/>
      <c r="O232" s="2"/>
      <c r="P232" s="2"/>
      <c r="Q232" s="2"/>
      <c r="R232" s="2"/>
      <c r="S232" s="2"/>
      <c r="T232" s="20"/>
      <c r="U232" s="20"/>
      <c r="V232" s="20"/>
      <c r="W232" s="20"/>
      <c r="X232" s="20"/>
      <c r="Y232" s="20"/>
      <c r="Z232" s="20"/>
      <c r="AA232" s="20"/>
      <c r="AB232" s="20"/>
      <c r="AC232" s="20"/>
      <c r="AD232" s="20"/>
      <c r="AE232" s="20"/>
      <c r="AF232" s="20"/>
      <c r="AG232" s="20"/>
      <c r="AH232" s="20"/>
      <c r="AI232" s="20"/>
      <c r="AJ232" s="20"/>
      <c r="AK232" s="20"/>
      <c r="AL232" s="20"/>
      <c r="AM232" s="20"/>
      <c r="AN232" s="20"/>
      <c r="AO232" s="20"/>
      <c r="AP232" s="20"/>
    </row>
    <row r="233" spans="1:42" x14ac:dyDescent="0.3">
      <c r="A233" s="20"/>
      <c r="B233" s="8"/>
      <c r="C233" s="8"/>
      <c r="D233" s="8"/>
      <c r="E233" s="8"/>
      <c r="F233" s="8"/>
      <c r="G233" s="2"/>
      <c r="H233" s="2"/>
      <c r="I233" s="2"/>
      <c r="J233" s="2"/>
      <c r="K233" s="2"/>
      <c r="L233" s="2"/>
      <c r="M233" s="2"/>
      <c r="N233" s="2"/>
      <c r="O233" s="2"/>
      <c r="P233" s="2"/>
      <c r="Q233" s="2"/>
      <c r="R233" s="2"/>
      <c r="S233" s="2"/>
      <c r="T233" s="20"/>
      <c r="U233" s="20"/>
      <c r="V233" s="20"/>
      <c r="W233" s="20"/>
      <c r="X233" s="20"/>
      <c r="Y233" s="20"/>
      <c r="Z233" s="20"/>
      <c r="AA233" s="20"/>
      <c r="AB233" s="20"/>
      <c r="AC233" s="20"/>
      <c r="AD233" s="20"/>
      <c r="AE233" s="20"/>
      <c r="AF233" s="20"/>
      <c r="AG233" s="20"/>
      <c r="AH233" s="20"/>
      <c r="AI233" s="20"/>
      <c r="AJ233" s="20"/>
      <c r="AK233" s="20"/>
      <c r="AL233" s="20"/>
      <c r="AM233" s="20"/>
      <c r="AN233" s="20"/>
      <c r="AO233" s="20"/>
      <c r="AP233" s="20"/>
    </row>
    <row r="234" spans="1:42" x14ac:dyDescent="0.3">
      <c r="A234" s="20"/>
      <c r="B234" s="8"/>
      <c r="C234" s="8"/>
      <c r="D234" s="8"/>
      <c r="E234" s="8"/>
      <c r="F234" s="8"/>
      <c r="G234" s="2"/>
      <c r="H234" s="2"/>
      <c r="I234" s="2"/>
      <c r="J234" s="2"/>
      <c r="K234" s="2"/>
      <c r="L234" s="2"/>
      <c r="M234" s="2"/>
      <c r="N234" s="2"/>
      <c r="O234" s="2"/>
      <c r="P234" s="2"/>
      <c r="Q234" s="2"/>
      <c r="R234" s="2"/>
      <c r="S234" s="2"/>
      <c r="T234" s="20"/>
      <c r="U234" s="20"/>
      <c r="V234" s="20"/>
      <c r="W234" s="20"/>
      <c r="X234" s="20"/>
      <c r="Y234" s="20"/>
      <c r="Z234" s="20"/>
      <c r="AA234" s="20"/>
      <c r="AB234" s="20"/>
      <c r="AC234" s="20"/>
      <c r="AD234" s="20"/>
      <c r="AE234" s="20"/>
      <c r="AF234" s="20"/>
      <c r="AG234" s="20"/>
      <c r="AH234" s="20"/>
      <c r="AI234" s="20"/>
      <c r="AJ234" s="20"/>
      <c r="AK234" s="20"/>
      <c r="AL234" s="20"/>
      <c r="AM234" s="20"/>
      <c r="AN234" s="20"/>
      <c r="AO234" s="20"/>
      <c r="AP234" s="20"/>
    </row>
    <row r="235" spans="1:42" x14ac:dyDescent="0.3">
      <c r="A235" s="20"/>
      <c r="B235" s="8"/>
      <c r="C235" s="8"/>
      <c r="D235" s="8"/>
      <c r="E235" s="8"/>
      <c r="F235" s="8"/>
      <c r="G235" s="2"/>
      <c r="H235" s="2"/>
      <c r="I235" s="2"/>
      <c r="J235" s="2"/>
      <c r="K235" s="2"/>
      <c r="L235" s="2"/>
      <c r="M235" s="2"/>
      <c r="N235" s="2"/>
      <c r="O235" s="2"/>
      <c r="P235" s="2"/>
      <c r="Q235" s="2"/>
      <c r="R235" s="2"/>
      <c r="S235" s="2"/>
      <c r="T235" s="20"/>
      <c r="U235" s="20"/>
      <c r="V235" s="20"/>
      <c r="W235" s="20"/>
      <c r="X235" s="20"/>
      <c r="Y235" s="20"/>
      <c r="Z235" s="20"/>
      <c r="AA235" s="20"/>
      <c r="AB235" s="20"/>
      <c r="AC235" s="20"/>
      <c r="AD235" s="20"/>
      <c r="AE235" s="20"/>
      <c r="AF235" s="20"/>
      <c r="AG235" s="20"/>
      <c r="AH235" s="20"/>
      <c r="AI235" s="20"/>
      <c r="AJ235" s="20"/>
      <c r="AK235" s="20"/>
      <c r="AL235" s="20"/>
      <c r="AM235" s="20"/>
      <c r="AN235" s="20"/>
      <c r="AO235" s="20"/>
      <c r="AP235" s="20"/>
    </row>
    <row r="236" spans="1:42" x14ac:dyDescent="0.3">
      <c r="A236" s="20"/>
      <c r="B236" s="8"/>
      <c r="C236" s="8"/>
      <c r="D236" s="8"/>
      <c r="E236" s="8"/>
      <c r="F236" s="8"/>
      <c r="G236" s="2"/>
      <c r="H236" s="2"/>
      <c r="I236" s="2"/>
      <c r="J236" s="2"/>
      <c r="K236" s="2"/>
      <c r="L236" s="2"/>
      <c r="M236" s="2"/>
      <c r="N236" s="2"/>
      <c r="O236" s="2"/>
      <c r="P236" s="2"/>
      <c r="Q236" s="2"/>
      <c r="R236" s="2"/>
      <c r="S236" s="2"/>
      <c r="T236" s="20"/>
      <c r="U236" s="20"/>
      <c r="V236" s="20"/>
      <c r="W236" s="20"/>
      <c r="X236" s="20"/>
      <c r="Y236" s="20"/>
      <c r="Z236" s="20"/>
      <c r="AA236" s="20"/>
      <c r="AB236" s="20"/>
      <c r="AC236" s="20"/>
      <c r="AD236" s="20"/>
      <c r="AE236" s="20"/>
      <c r="AF236" s="20"/>
      <c r="AG236" s="20"/>
      <c r="AH236" s="20"/>
      <c r="AI236" s="20"/>
      <c r="AJ236" s="20"/>
      <c r="AK236" s="20"/>
      <c r="AL236" s="20"/>
      <c r="AM236" s="20"/>
      <c r="AN236" s="20"/>
      <c r="AO236" s="20"/>
      <c r="AP236" s="20"/>
    </row>
    <row r="237" spans="1:42" x14ac:dyDescent="0.3">
      <c r="A237" s="20"/>
      <c r="B237" s="8"/>
      <c r="C237" s="8"/>
      <c r="D237" s="8"/>
      <c r="E237" s="8"/>
      <c r="F237" s="8"/>
      <c r="G237" s="2"/>
      <c r="H237" s="2"/>
      <c r="I237" s="2"/>
      <c r="J237" s="2"/>
      <c r="K237" s="2"/>
      <c r="L237" s="2"/>
      <c r="M237" s="2"/>
      <c r="N237" s="2"/>
      <c r="O237" s="2"/>
      <c r="P237" s="2"/>
      <c r="Q237" s="2"/>
      <c r="R237" s="2"/>
      <c r="S237" s="2"/>
      <c r="T237" s="20"/>
      <c r="U237" s="20"/>
      <c r="V237" s="20"/>
      <c r="W237" s="20"/>
      <c r="X237" s="20"/>
      <c r="Y237" s="20"/>
      <c r="Z237" s="20"/>
      <c r="AA237" s="20"/>
      <c r="AB237" s="20"/>
      <c r="AC237" s="20"/>
      <c r="AD237" s="20"/>
      <c r="AE237" s="20"/>
      <c r="AF237" s="20"/>
      <c r="AG237" s="20"/>
      <c r="AH237" s="20"/>
      <c r="AI237" s="20"/>
      <c r="AJ237" s="20"/>
      <c r="AK237" s="20"/>
      <c r="AL237" s="20"/>
      <c r="AM237" s="20"/>
      <c r="AN237" s="20"/>
      <c r="AO237" s="20"/>
      <c r="AP237" s="20"/>
    </row>
    <row r="238" spans="1:42" x14ac:dyDescent="0.3">
      <c r="A238" s="20"/>
      <c r="B238" s="8"/>
      <c r="C238" s="8"/>
      <c r="D238" s="8"/>
      <c r="E238" s="8"/>
      <c r="F238" s="8"/>
      <c r="G238" s="2"/>
      <c r="H238" s="2"/>
      <c r="I238" s="2"/>
      <c r="J238" s="2"/>
      <c r="K238" s="2"/>
      <c r="L238" s="2"/>
      <c r="M238" s="2"/>
      <c r="N238" s="2"/>
      <c r="O238" s="2"/>
      <c r="P238" s="2"/>
      <c r="Q238" s="2"/>
      <c r="R238" s="2"/>
      <c r="S238" s="2"/>
      <c r="T238" s="20"/>
      <c r="U238" s="20"/>
      <c r="V238" s="20"/>
      <c r="W238" s="20"/>
      <c r="X238" s="20"/>
      <c r="Y238" s="20"/>
      <c r="Z238" s="20"/>
      <c r="AA238" s="20"/>
      <c r="AB238" s="20"/>
      <c r="AC238" s="20"/>
      <c r="AD238" s="20"/>
      <c r="AE238" s="20"/>
      <c r="AF238" s="20"/>
      <c r="AG238" s="20"/>
      <c r="AH238" s="20"/>
      <c r="AI238" s="20"/>
      <c r="AJ238" s="20"/>
      <c r="AK238" s="20"/>
      <c r="AL238" s="20"/>
      <c r="AM238" s="20"/>
      <c r="AN238" s="20"/>
      <c r="AO238" s="20"/>
      <c r="AP238" s="20"/>
    </row>
    <row r="239" spans="1:42" x14ac:dyDescent="0.3">
      <c r="A239" s="20"/>
      <c r="B239" s="8"/>
      <c r="C239" s="8"/>
      <c r="D239" s="8"/>
      <c r="E239" s="8"/>
      <c r="F239" s="8"/>
      <c r="G239" s="2"/>
      <c r="H239" s="2"/>
      <c r="I239" s="2"/>
      <c r="J239" s="2"/>
      <c r="K239" s="2"/>
      <c r="L239" s="2"/>
      <c r="M239" s="2"/>
      <c r="N239" s="2"/>
      <c r="O239" s="2"/>
      <c r="P239" s="2"/>
      <c r="Q239" s="2"/>
      <c r="R239" s="20"/>
      <c r="S239" s="20"/>
      <c r="T239" s="20"/>
      <c r="U239" s="20"/>
      <c r="V239" s="20"/>
      <c r="W239" s="20"/>
      <c r="X239" s="20"/>
      <c r="Y239" s="20"/>
      <c r="Z239" s="20"/>
      <c r="AA239" s="20"/>
      <c r="AB239" s="20"/>
      <c r="AC239" s="20"/>
      <c r="AD239" s="20"/>
      <c r="AE239" s="20"/>
      <c r="AF239" s="20"/>
      <c r="AG239" s="20"/>
      <c r="AH239" s="20"/>
      <c r="AI239" s="20"/>
      <c r="AJ239" s="20"/>
      <c r="AK239" s="20"/>
      <c r="AL239" s="20"/>
      <c r="AM239" s="20"/>
      <c r="AN239" s="20"/>
      <c r="AO239" s="20"/>
      <c r="AP239" s="20"/>
    </row>
    <row r="240" spans="1:42" x14ac:dyDescent="0.3">
      <c r="A240" s="20"/>
      <c r="B240" s="8"/>
      <c r="C240" s="8"/>
      <c r="D240" s="8"/>
      <c r="E240" s="8"/>
      <c r="F240" s="8"/>
      <c r="G240" s="2"/>
      <c r="H240" s="2"/>
      <c r="I240" s="2"/>
      <c r="J240" s="2"/>
      <c r="K240" s="2"/>
      <c r="L240" s="2"/>
      <c r="M240" s="2"/>
      <c r="N240" s="2"/>
      <c r="O240" s="2"/>
      <c r="P240" s="2"/>
      <c r="Q240" s="2"/>
      <c r="R240" s="20"/>
      <c r="S240" s="20"/>
      <c r="T240" s="20"/>
      <c r="U240" s="20"/>
      <c r="V240" s="20"/>
      <c r="W240" s="20"/>
      <c r="X240" s="20"/>
      <c r="Y240" s="20"/>
      <c r="Z240" s="20"/>
      <c r="AA240" s="20"/>
      <c r="AB240" s="20"/>
      <c r="AC240" s="20"/>
      <c r="AD240" s="20"/>
      <c r="AE240" s="20"/>
      <c r="AF240" s="20"/>
      <c r="AG240" s="20"/>
      <c r="AH240" s="20"/>
      <c r="AI240" s="20"/>
      <c r="AJ240" s="20"/>
      <c r="AK240" s="20"/>
      <c r="AL240" s="20"/>
      <c r="AM240" s="20"/>
      <c r="AN240" s="20"/>
      <c r="AO240" s="20"/>
      <c r="AP240" s="20"/>
    </row>
    <row r="241" spans="1:42" x14ac:dyDescent="0.3">
      <c r="A241" s="20"/>
      <c r="B241" s="8"/>
      <c r="C241" s="8"/>
      <c r="D241" s="8"/>
      <c r="E241" s="8"/>
      <c r="F241" s="8"/>
      <c r="G241" s="2"/>
      <c r="H241" s="2"/>
      <c r="I241" s="2"/>
      <c r="J241" s="2"/>
      <c r="K241" s="2"/>
      <c r="L241" s="2"/>
      <c r="M241" s="2"/>
      <c r="N241" s="2"/>
      <c r="O241" s="2"/>
      <c r="P241" s="2"/>
      <c r="Q241" s="2"/>
      <c r="R241" s="20"/>
      <c r="S241" s="20"/>
      <c r="T241" s="20"/>
      <c r="U241" s="20"/>
      <c r="V241" s="20"/>
      <c r="W241" s="20"/>
      <c r="X241" s="20"/>
      <c r="Y241" s="20"/>
      <c r="Z241" s="20"/>
      <c r="AA241" s="20"/>
      <c r="AB241" s="20"/>
      <c r="AC241" s="20"/>
      <c r="AD241" s="20"/>
      <c r="AE241" s="20"/>
      <c r="AF241" s="20"/>
      <c r="AG241" s="20"/>
      <c r="AH241" s="20"/>
      <c r="AI241" s="20"/>
      <c r="AJ241" s="20"/>
      <c r="AK241" s="20"/>
      <c r="AL241" s="20"/>
      <c r="AM241" s="20"/>
      <c r="AN241" s="20"/>
      <c r="AO241" s="20"/>
      <c r="AP241" s="20"/>
    </row>
    <row r="242" spans="1:42" x14ac:dyDescent="0.3">
      <c r="A242" s="20"/>
      <c r="B242" s="8"/>
      <c r="C242" s="8"/>
      <c r="D242" s="8"/>
      <c r="E242" s="8"/>
      <c r="F242" s="8"/>
      <c r="G242" s="2"/>
      <c r="H242" s="2"/>
      <c r="I242" s="2"/>
      <c r="J242" s="2"/>
      <c r="K242" s="2"/>
      <c r="L242" s="2"/>
      <c r="M242" s="2"/>
      <c r="N242" s="2"/>
      <c r="O242" s="2"/>
      <c r="P242" s="2"/>
      <c r="Q242" s="2"/>
      <c r="R242" s="20"/>
      <c r="S242" s="20"/>
      <c r="T242" s="20"/>
      <c r="U242" s="20"/>
      <c r="V242" s="20"/>
      <c r="W242" s="20"/>
      <c r="X242" s="20"/>
      <c r="Y242" s="20"/>
      <c r="Z242" s="20"/>
      <c r="AA242" s="20"/>
      <c r="AB242" s="20"/>
      <c r="AC242" s="20"/>
      <c r="AD242" s="20"/>
      <c r="AE242" s="20"/>
      <c r="AF242" s="20"/>
      <c r="AG242" s="20"/>
      <c r="AH242" s="20"/>
      <c r="AI242" s="20"/>
      <c r="AJ242" s="20"/>
      <c r="AK242" s="20"/>
      <c r="AL242" s="20"/>
      <c r="AM242" s="20"/>
      <c r="AN242" s="20"/>
      <c r="AO242" s="20"/>
      <c r="AP242" s="20"/>
    </row>
    <row r="243" spans="1:42" x14ac:dyDescent="0.3">
      <c r="A243" s="20"/>
      <c r="B243" s="8"/>
      <c r="C243" s="8"/>
      <c r="D243" s="8"/>
      <c r="E243" s="8"/>
      <c r="F243" s="8"/>
      <c r="G243" s="8"/>
      <c r="H243" s="8"/>
      <c r="I243" s="8"/>
      <c r="J243" s="8"/>
      <c r="K243" s="8"/>
      <c r="L243" s="8"/>
      <c r="M243" s="8"/>
      <c r="N243" s="8"/>
      <c r="O243" s="8"/>
      <c r="P243" s="8"/>
      <c r="Q243" s="8"/>
      <c r="R243" s="20"/>
      <c r="S243" s="20"/>
      <c r="T243" s="20"/>
      <c r="U243" s="20"/>
      <c r="V243" s="20"/>
      <c r="W243" s="20"/>
      <c r="X243" s="20"/>
      <c r="Y243" s="20"/>
      <c r="Z243" s="20"/>
      <c r="AA243" s="20"/>
      <c r="AB243" s="20"/>
      <c r="AC243" s="20"/>
      <c r="AD243" s="20"/>
      <c r="AE243" s="20"/>
      <c r="AF243" s="20"/>
      <c r="AG243" s="20"/>
      <c r="AH243" s="20"/>
      <c r="AI243" s="20"/>
      <c r="AJ243" s="20"/>
      <c r="AK243" s="20"/>
      <c r="AL243" s="20"/>
      <c r="AM243" s="20"/>
      <c r="AN243" s="20"/>
      <c r="AO243" s="20"/>
      <c r="AP243" s="20"/>
    </row>
    <row r="244" spans="1:42" x14ac:dyDescent="0.3">
      <c r="A244" s="20"/>
      <c r="B244" s="8"/>
      <c r="C244" s="8"/>
      <c r="D244" s="8"/>
      <c r="E244" s="8"/>
      <c r="F244" s="8"/>
      <c r="G244" s="8"/>
      <c r="H244" s="8"/>
      <c r="I244" s="8"/>
      <c r="J244" s="8"/>
      <c r="K244" s="8"/>
      <c r="L244" s="8"/>
      <c r="M244" s="8"/>
      <c r="N244" s="8"/>
      <c r="O244" s="8"/>
      <c r="P244" s="8"/>
      <c r="Q244" s="8"/>
      <c r="R244" s="20"/>
      <c r="S244" s="20"/>
      <c r="T244" s="20"/>
      <c r="U244" s="20"/>
      <c r="V244" s="20"/>
      <c r="W244" s="20"/>
      <c r="X244" s="20"/>
      <c r="Y244" s="20"/>
      <c r="Z244" s="20"/>
      <c r="AA244" s="20"/>
      <c r="AB244" s="20"/>
      <c r="AC244" s="20"/>
      <c r="AD244" s="20"/>
      <c r="AE244" s="20"/>
      <c r="AF244" s="20"/>
      <c r="AG244" s="20"/>
      <c r="AH244" s="20"/>
      <c r="AI244" s="20"/>
      <c r="AJ244" s="20"/>
      <c r="AK244" s="20"/>
      <c r="AL244" s="20"/>
      <c r="AM244" s="20"/>
      <c r="AN244" s="20"/>
      <c r="AO244" s="20"/>
      <c r="AP244" s="20"/>
    </row>
    <row r="245" spans="1:42" x14ac:dyDescent="0.3">
      <c r="A245" s="20"/>
      <c r="B245" s="8"/>
      <c r="C245" s="8"/>
      <c r="D245" s="8"/>
      <c r="E245" s="8"/>
      <c r="F245" s="8"/>
      <c r="G245" s="8"/>
      <c r="H245" s="8"/>
      <c r="I245" s="8"/>
      <c r="J245" s="8"/>
      <c r="K245" s="8"/>
      <c r="L245" s="8"/>
      <c r="M245" s="8"/>
      <c r="N245" s="8"/>
      <c r="O245" s="8"/>
      <c r="P245" s="8"/>
      <c r="Q245" s="8"/>
      <c r="R245" s="20"/>
      <c r="S245" s="20"/>
      <c r="T245" s="20"/>
      <c r="U245" s="20"/>
      <c r="V245" s="20"/>
      <c r="W245" s="20"/>
      <c r="X245" s="20"/>
      <c r="Y245" s="20"/>
      <c r="Z245" s="20"/>
      <c r="AA245" s="20"/>
      <c r="AB245" s="20"/>
      <c r="AC245" s="20"/>
      <c r="AD245" s="20"/>
      <c r="AE245" s="20"/>
      <c r="AF245" s="20"/>
      <c r="AG245" s="20"/>
      <c r="AH245" s="20"/>
      <c r="AI245" s="20"/>
      <c r="AJ245" s="20"/>
      <c r="AK245" s="20"/>
      <c r="AL245" s="20"/>
      <c r="AM245" s="20"/>
      <c r="AN245" s="20"/>
      <c r="AO245" s="20"/>
      <c r="AP245" s="20"/>
    </row>
    <row r="246" spans="1:42" x14ac:dyDescent="0.3">
      <c r="A246" s="20"/>
      <c r="B246" s="8"/>
      <c r="C246" s="8"/>
      <c r="D246" s="8"/>
      <c r="E246" s="8"/>
      <c r="F246" s="8"/>
      <c r="G246" s="8"/>
      <c r="H246" s="8"/>
      <c r="I246" s="8"/>
      <c r="J246" s="8"/>
      <c r="K246" s="8"/>
      <c r="L246" s="8"/>
      <c r="M246" s="8"/>
      <c r="N246" s="8"/>
      <c r="O246" s="8"/>
      <c r="P246" s="8"/>
      <c r="Q246" s="8"/>
      <c r="R246" s="20"/>
      <c r="S246" s="20"/>
      <c r="T246" s="20"/>
      <c r="U246" s="20"/>
      <c r="V246" s="20"/>
      <c r="W246" s="20"/>
      <c r="X246" s="20"/>
      <c r="Y246" s="20"/>
      <c r="Z246" s="20"/>
      <c r="AA246" s="20"/>
      <c r="AB246" s="20"/>
      <c r="AC246" s="20"/>
      <c r="AD246" s="20"/>
      <c r="AE246" s="20"/>
      <c r="AF246" s="20"/>
      <c r="AG246" s="20"/>
      <c r="AH246" s="20"/>
      <c r="AI246" s="20"/>
      <c r="AJ246" s="20"/>
      <c r="AK246" s="20"/>
      <c r="AL246" s="20"/>
      <c r="AM246" s="20"/>
      <c r="AN246" s="20"/>
      <c r="AO246" s="20"/>
      <c r="AP246" s="20"/>
    </row>
    <row r="247" spans="1:42" x14ac:dyDescent="0.3">
      <c r="A247" s="20"/>
      <c r="B247" s="8"/>
      <c r="C247" s="8"/>
      <c r="D247" s="8"/>
      <c r="E247" s="8"/>
      <c r="F247" s="8"/>
      <c r="G247" s="8"/>
      <c r="H247" s="8"/>
      <c r="I247" s="8"/>
      <c r="J247" s="8"/>
      <c r="K247" s="8"/>
      <c r="L247" s="8"/>
      <c r="M247" s="8"/>
      <c r="N247" s="8"/>
      <c r="O247" s="8"/>
      <c r="P247" s="8"/>
      <c r="Q247" s="8"/>
      <c r="R247" s="20"/>
      <c r="S247" s="20"/>
      <c r="T247" s="20"/>
      <c r="U247" s="20"/>
      <c r="V247" s="20"/>
      <c r="W247" s="20"/>
      <c r="X247" s="20"/>
      <c r="Y247" s="20"/>
      <c r="Z247" s="20"/>
      <c r="AA247" s="20"/>
      <c r="AB247" s="20"/>
      <c r="AC247" s="20"/>
      <c r="AD247" s="20"/>
      <c r="AE247" s="20"/>
      <c r="AF247" s="20"/>
      <c r="AG247" s="20"/>
      <c r="AH247" s="20"/>
      <c r="AI247" s="20"/>
      <c r="AJ247" s="20"/>
      <c r="AK247" s="20"/>
      <c r="AL247" s="20"/>
      <c r="AM247" s="20"/>
      <c r="AN247" s="20"/>
      <c r="AO247" s="20"/>
      <c r="AP247" s="20"/>
    </row>
    <row r="248" spans="1:42" x14ac:dyDescent="0.3">
      <c r="A248" s="20"/>
      <c r="B248" s="8"/>
      <c r="C248" s="8"/>
      <c r="D248" s="8"/>
      <c r="E248" s="8"/>
      <c r="F248" s="8"/>
      <c r="G248" s="8"/>
      <c r="H248" s="8"/>
      <c r="I248" s="8"/>
      <c r="J248" s="8"/>
      <c r="K248" s="8"/>
      <c r="L248" s="8"/>
      <c r="M248" s="8"/>
      <c r="N248" s="8"/>
      <c r="O248" s="8"/>
      <c r="P248" s="8"/>
      <c r="Q248" s="8"/>
      <c r="R248" s="20"/>
      <c r="S248" s="20"/>
      <c r="T248" s="20"/>
      <c r="U248" s="20"/>
      <c r="V248" s="20"/>
      <c r="W248" s="20"/>
      <c r="X248" s="20"/>
      <c r="Y248" s="20"/>
      <c r="Z248" s="20"/>
      <c r="AA248" s="20"/>
      <c r="AB248" s="20"/>
      <c r="AC248" s="20"/>
      <c r="AD248" s="20"/>
      <c r="AE248" s="20"/>
      <c r="AF248" s="20"/>
      <c r="AG248" s="20"/>
      <c r="AH248" s="20"/>
      <c r="AI248" s="20"/>
      <c r="AJ248" s="20"/>
      <c r="AK248" s="20"/>
      <c r="AL248" s="20"/>
      <c r="AM248" s="20"/>
      <c r="AN248" s="20"/>
      <c r="AO248" s="20"/>
      <c r="AP248" s="20"/>
    </row>
    <row r="249" spans="1:42" x14ac:dyDescent="0.3">
      <c r="A249" s="20"/>
      <c r="B249" s="8"/>
      <c r="C249" s="8"/>
      <c r="D249" s="8"/>
      <c r="E249" s="8"/>
      <c r="F249" s="8"/>
      <c r="G249" s="8"/>
      <c r="H249" s="8"/>
      <c r="I249" s="8"/>
      <c r="J249" s="8"/>
      <c r="K249" s="8"/>
      <c r="L249" s="8"/>
      <c r="M249" s="8"/>
      <c r="N249" s="8"/>
      <c r="O249" s="8"/>
      <c r="P249" s="8"/>
      <c r="Q249" s="8"/>
      <c r="R249" s="20"/>
      <c r="S249" s="20"/>
      <c r="T249" s="20"/>
      <c r="U249" s="20"/>
      <c r="V249" s="20"/>
      <c r="W249" s="20"/>
      <c r="X249" s="20"/>
      <c r="Y249" s="20"/>
      <c r="Z249" s="20"/>
      <c r="AA249" s="20"/>
      <c r="AB249" s="20"/>
      <c r="AC249" s="20"/>
      <c r="AD249" s="20"/>
      <c r="AE249" s="20"/>
      <c r="AF249" s="20"/>
      <c r="AG249" s="20"/>
      <c r="AH249" s="20"/>
      <c r="AI249" s="20"/>
      <c r="AJ249" s="20"/>
      <c r="AK249" s="20"/>
      <c r="AL249" s="20"/>
      <c r="AM249" s="20"/>
      <c r="AN249" s="20"/>
      <c r="AO249" s="20"/>
      <c r="AP249" s="20"/>
    </row>
    <row r="250" spans="1:42" x14ac:dyDescent="0.3">
      <c r="A250" s="20"/>
      <c r="B250" s="8"/>
      <c r="C250" s="8"/>
      <c r="D250" s="8"/>
      <c r="E250" s="8"/>
      <c r="F250" s="8"/>
      <c r="G250" s="8"/>
      <c r="H250" s="8"/>
      <c r="I250" s="8"/>
      <c r="J250" s="8"/>
      <c r="K250" s="8"/>
      <c r="L250" s="8"/>
      <c r="M250" s="8"/>
      <c r="N250" s="8"/>
      <c r="O250" s="8"/>
      <c r="P250" s="8"/>
      <c r="Q250" s="8"/>
      <c r="R250" s="20"/>
      <c r="S250" s="20"/>
      <c r="T250" s="20"/>
      <c r="U250" s="20"/>
      <c r="V250" s="20"/>
      <c r="W250" s="20"/>
      <c r="X250" s="20"/>
      <c r="Y250" s="20"/>
      <c r="Z250" s="20"/>
      <c r="AA250" s="20"/>
      <c r="AB250" s="20"/>
      <c r="AC250" s="20"/>
      <c r="AD250" s="20"/>
      <c r="AE250" s="20"/>
      <c r="AF250" s="20"/>
      <c r="AG250" s="20"/>
      <c r="AH250" s="20"/>
      <c r="AI250" s="20"/>
      <c r="AJ250" s="20"/>
      <c r="AK250" s="20"/>
      <c r="AL250" s="20"/>
      <c r="AM250" s="20"/>
      <c r="AN250" s="20"/>
      <c r="AO250" s="20"/>
      <c r="AP250" s="20"/>
    </row>
    <row r="251" spans="1:42" x14ac:dyDescent="0.3">
      <c r="A251" s="20"/>
      <c r="B251" s="8"/>
      <c r="C251" s="8"/>
      <c r="D251" s="8"/>
      <c r="E251" s="8"/>
      <c r="F251" s="8"/>
      <c r="G251" s="8"/>
      <c r="H251" s="8"/>
      <c r="I251" s="8"/>
      <c r="J251" s="8"/>
      <c r="K251" s="8"/>
      <c r="L251" s="8"/>
      <c r="M251" s="8"/>
      <c r="N251" s="8"/>
      <c r="O251" s="8"/>
      <c r="P251" s="8"/>
      <c r="Q251" s="8"/>
      <c r="R251" s="20"/>
      <c r="S251" s="20"/>
      <c r="T251" s="20"/>
      <c r="U251" s="20"/>
      <c r="V251" s="20"/>
      <c r="W251" s="20"/>
      <c r="X251" s="20"/>
      <c r="Y251" s="20"/>
      <c r="Z251" s="20"/>
      <c r="AA251" s="20"/>
      <c r="AB251" s="20"/>
      <c r="AC251" s="20"/>
      <c r="AD251" s="20"/>
      <c r="AE251" s="20"/>
      <c r="AF251" s="20"/>
      <c r="AG251" s="20"/>
      <c r="AH251" s="20"/>
      <c r="AI251" s="20"/>
      <c r="AJ251" s="20"/>
      <c r="AK251" s="20"/>
      <c r="AL251" s="20"/>
      <c r="AM251" s="20"/>
      <c r="AN251" s="20"/>
      <c r="AO251" s="20"/>
      <c r="AP251" s="20"/>
    </row>
    <row r="252" spans="1:42" x14ac:dyDescent="0.3">
      <c r="A252" s="20"/>
      <c r="B252" s="8"/>
      <c r="C252" s="8"/>
      <c r="D252" s="8"/>
      <c r="E252" s="8"/>
      <c r="F252" s="8"/>
      <c r="G252" s="8"/>
      <c r="H252" s="8"/>
      <c r="I252" s="8"/>
      <c r="J252" s="8"/>
      <c r="K252" s="8"/>
      <c r="L252" s="8"/>
      <c r="M252" s="8"/>
      <c r="N252" s="8"/>
      <c r="O252" s="8"/>
      <c r="P252" s="8"/>
      <c r="Q252" s="8"/>
      <c r="R252" s="20"/>
      <c r="S252" s="20"/>
      <c r="T252" s="20"/>
      <c r="U252" s="20"/>
      <c r="V252" s="20"/>
      <c r="W252" s="20"/>
      <c r="X252" s="20"/>
      <c r="Y252" s="20"/>
      <c r="Z252" s="20"/>
      <c r="AA252" s="20"/>
      <c r="AB252" s="20"/>
      <c r="AC252" s="20"/>
      <c r="AD252" s="20"/>
      <c r="AE252" s="20"/>
      <c r="AF252" s="20"/>
      <c r="AG252" s="20"/>
      <c r="AH252" s="20"/>
      <c r="AI252" s="20"/>
      <c r="AJ252" s="20"/>
      <c r="AK252" s="20"/>
      <c r="AL252" s="20"/>
      <c r="AM252" s="20"/>
      <c r="AN252" s="20"/>
      <c r="AO252" s="20"/>
      <c r="AP252" s="20"/>
    </row>
    <row r="253" spans="1:42" x14ac:dyDescent="0.3">
      <c r="A253" s="20"/>
      <c r="B253" s="8"/>
      <c r="C253" s="8"/>
      <c r="D253" s="8"/>
      <c r="E253" s="8"/>
      <c r="F253" s="8"/>
      <c r="G253" s="8"/>
      <c r="H253" s="8"/>
      <c r="I253" s="8"/>
      <c r="J253" s="8"/>
      <c r="K253" s="8"/>
      <c r="L253" s="8"/>
      <c r="M253" s="8"/>
      <c r="N253" s="8"/>
      <c r="O253" s="8"/>
      <c r="P253" s="8"/>
      <c r="Q253" s="8"/>
      <c r="R253" s="20"/>
      <c r="S253" s="20"/>
      <c r="T253" s="20"/>
      <c r="U253" s="20"/>
      <c r="V253" s="20"/>
      <c r="W253" s="20"/>
      <c r="X253" s="20"/>
      <c r="Y253" s="20"/>
      <c r="Z253" s="20"/>
      <c r="AA253" s="20"/>
      <c r="AB253" s="20"/>
      <c r="AC253" s="20"/>
      <c r="AD253" s="20"/>
      <c r="AE253" s="20"/>
      <c r="AF253" s="20"/>
      <c r="AG253" s="20"/>
      <c r="AH253" s="20"/>
      <c r="AI253" s="20"/>
      <c r="AJ253" s="20"/>
      <c r="AK253" s="20"/>
      <c r="AL253" s="20"/>
      <c r="AM253" s="20"/>
      <c r="AN253" s="20"/>
      <c r="AO253" s="20"/>
      <c r="AP253" s="20"/>
    </row>
    <row r="254" spans="1:42" x14ac:dyDescent="0.3">
      <c r="A254" s="20"/>
      <c r="B254" s="8"/>
      <c r="C254" s="8"/>
      <c r="D254" s="8"/>
      <c r="E254" s="8"/>
      <c r="F254" s="8"/>
      <c r="G254" s="8"/>
      <c r="H254" s="8"/>
      <c r="I254" s="8"/>
      <c r="J254" s="8"/>
      <c r="K254" s="8"/>
      <c r="L254" s="8"/>
      <c r="M254" s="8"/>
      <c r="N254" s="8"/>
      <c r="O254" s="8"/>
      <c r="P254" s="8"/>
      <c r="Q254" s="8"/>
      <c r="R254" s="20"/>
      <c r="S254" s="20"/>
      <c r="T254" s="20"/>
      <c r="U254" s="20"/>
      <c r="V254" s="20"/>
      <c r="W254" s="20"/>
      <c r="X254" s="20"/>
      <c r="Y254" s="20"/>
      <c r="Z254" s="20"/>
      <c r="AA254" s="20"/>
      <c r="AB254" s="20"/>
      <c r="AC254" s="20"/>
      <c r="AD254" s="20"/>
      <c r="AE254" s="20"/>
      <c r="AF254" s="20"/>
      <c r="AG254" s="20"/>
      <c r="AH254" s="20"/>
      <c r="AI254" s="20"/>
      <c r="AJ254" s="20"/>
      <c r="AK254" s="20"/>
      <c r="AL254" s="20"/>
      <c r="AM254" s="20"/>
      <c r="AN254" s="20"/>
      <c r="AO254" s="20"/>
      <c r="AP254" s="20"/>
    </row>
    <row r="255" spans="1:42" x14ac:dyDescent="0.3">
      <c r="A255" s="20"/>
      <c r="B255" s="8"/>
      <c r="C255" s="8"/>
      <c r="D255" s="8"/>
      <c r="E255" s="8"/>
      <c r="F255" s="8"/>
      <c r="G255" s="8"/>
      <c r="H255" s="8"/>
      <c r="I255" s="8"/>
      <c r="J255" s="8"/>
      <c r="K255" s="8"/>
      <c r="L255" s="8"/>
      <c r="M255" s="8"/>
      <c r="N255" s="8"/>
      <c r="O255" s="8"/>
      <c r="P255" s="8"/>
      <c r="Q255" s="8"/>
      <c r="R255" s="20"/>
      <c r="S255" s="20"/>
      <c r="T255" s="20"/>
      <c r="U255" s="20"/>
      <c r="V255" s="20"/>
      <c r="W255" s="20"/>
      <c r="X255" s="20"/>
      <c r="Y255" s="20"/>
      <c r="Z255" s="20"/>
      <c r="AA255" s="20"/>
      <c r="AB255" s="20"/>
      <c r="AC255" s="20"/>
      <c r="AD255" s="20"/>
      <c r="AE255" s="20"/>
      <c r="AF255" s="20"/>
      <c r="AG255" s="20"/>
      <c r="AH255" s="20"/>
      <c r="AI255" s="20"/>
      <c r="AJ255" s="20"/>
      <c r="AK255" s="20"/>
      <c r="AL255" s="20"/>
      <c r="AM255" s="20"/>
      <c r="AN255" s="20"/>
      <c r="AO255" s="20"/>
      <c r="AP255" s="20"/>
    </row>
    <row r="256" spans="1:42" x14ac:dyDescent="0.3">
      <c r="A256" s="20"/>
      <c r="B256" s="8"/>
      <c r="C256" s="8"/>
      <c r="D256" s="8"/>
      <c r="E256" s="8"/>
      <c r="F256" s="8"/>
      <c r="G256" s="8"/>
      <c r="H256" s="8"/>
      <c r="I256" s="8"/>
      <c r="J256" s="8"/>
      <c r="K256" s="8"/>
      <c r="L256" s="8"/>
      <c r="M256" s="8"/>
      <c r="N256" s="8"/>
      <c r="O256" s="8"/>
      <c r="P256" s="8"/>
      <c r="Q256" s="8"/>
      <c r="R256" s="20"/>
      <c r="S256" s="20"/>
      <c r="T256" s="20"/>
      <c r="U256" s="20"/>
      <c r="V256" s="20"/>
      <c r="W256" s="20"/>
      <c r="X256" s="20"/>
      <c r="Y256" s="20"/>
      <c r="Z256" s="20"/>
      <c r="AA256" s="20"/>
      <c r="AB256" s="20"/>
      <c r="AC256" s="20"/>
      <c r="AD256" s="20"/>
      <c r="AE256" s="20"/>
      <c r="AF256" s="20"/>
      <c r="AG256" s="20"/>
      <c r="AH256" s="20"/>
      <c r="AI256" s="20"/>
      <c r="AJ256" s="20"/>
      <c r="AK256" s="20"/>
      <c r="AL256" s="20"/>
      <c r="AM256" s="20"/>
      <c r="AN256" s="20"/>
      <c r="AO256" s="20"/>
      <c r="AP256" s="20"/>
    </row>
    <row r="257" spans="1:42" x14ac:dyDescent="0.3">
      <c r="A257" s="20"/>
      <c r="B257" s="8"/>
      <c r="C257" s="8"/>
      <c r="D257" s="8"/>
      <c r="E257" s="8"/>
      <c r="F257" s="8"/>
      <c r="G257" s="8"/>
      <c r="H257" s="8"/>
      <c r="I257" s="8"/>
      <c r="J257" s="8"/>
      <c r="K257" s="8"/>
      <c r="L257" s="8"/>
      <c r="M257" s="8"/>
      <c r="N257" s="8"/>
      <c r="O257" s="8"/>
      <c r="P257" s="8"/>
      <c r="Q257" s="8"/>
      <c r="R257" s="20"/>
      <c r="S257" s="20"/>
      <c r="T257" s="20"/>
      <c r="U257" s="20"/>
      <c r="V257" s="20"/>
      <c r="W257" s="20"/>
      <c r="X257" s="20"/>
      <c r="Y257" s="20"/>
      <c r="Z257" s="20"/>
      <c r="AA257" s="20"/>
      <c r="AB257" s="20"/>
      <c r="AC257" s="20"/>
      <c r="AD257" s="20"/>
      <c r="AE257" s="20"/>
      <c r="AF257" s="20"/>
      <c r="AG257" s="20"/>
      <c r="AH257" s="20"/>
      <c r="AI257" s="20"/>
      <c r="AJ257" s="20"/>
      <c r="AK257" s="20"/>
      <c r="AL257" s="20"/>
      <c r="AM257" s="20"/>
      <c r="AN257" s="20"/>
      <c r="AO257" s="20"/>
      <c r="AP257" s="20"/>
    </row>
    <row r="258" spans="1:42" x14ac:dyDescent="0.3">
      <c r="A258" s="20"/>
      <c r="B258" s="8"/>
      <c r="C258" s="8"/>
      <c r="D258" s="8"/>
      <c r="E258" s="8"/>
      <c r="F258" s="8"/>
      <c r="G258" s="8"/>
      <c r="H258" s="8"/>
      <c r="I258" s="8"/>
      <c r="J258" s="8"/>
      <c r="K258" s="8"/>
      <c r="L258" s="8"/>
      <c r="M258" s="8"/>
      <c r="N258" s="8"/>
      <c r="O258" s="8"/>
      <c r="P258" s="8"/>
      <c r="Q258" s="8"/>
      <c r="R258" s="20"/>
      <c r="S258" s="20"/>
      <c r="T258" s="20"/>
      <c r="U258" s="20"/>
      <c r="V258" s="20"/>
      <c r="W258" s="20"/>
      <c r="X258" s="20"/>
      <c r="Y258" s="20"/>
      <c r="Z258" s="20"/>
      <c r="AA258" s="20"/>
      <c r="AB258" s="20"/>
      <c r="AC258" s="20"/>
      <c r="AD258" s="20"/>
      <c r="AE258" s="20"/>
      <c r="AF258" s="20"/>
      <c r="AG258" s="20"/>
      <c r="AH258" s="20"/>
      <c r="AI258" s="20"/>
      <c r="AJ258" s="20"/>
      <c r="AK258" s="20"/>
      <c r="AL258" s="20"/>
      <c r="AM258" s="20"/>
      <c r="AN258" s="20"/>
      <c r="AO258" s="20"/>
      <c r="AP258" s="20"/>
    </row>
    <row r="259" spans="1:42" x14ac:dyDescent="0.3">
      <c r="A259" s="20"/>
      <c r="B259" s="8"/>
      <c r="C259" s="8"/>
      <c r="D259" s="8"/>
      <c r="E259" s="8"/>
      <c r="F259" s="8"/>
      <c r="G259" s="8"/>
      <c r="H259" s="8"/>
      <c r="I259" s="8"/>
      <c r="J259" s="8"/>
      <c r="K259" s="8"/>
      <c r="L259" s="8"/>
      <c r="M259" s="8"/>
      <c r="N259" s="8"/>
      <c r="O259" s="8"/>
      <c r="P259" s="8"/>
      <c r="Q259" s="8"/>
      <c r="R259" s="20"/>
      <c r="S259" s="20"/>
      <c r="T259" s="20"/>
      <c r="U259" s="20"/>
      <c r="V259" s="20"/>
      <c r="W259" s="20"/>
      <c r="X259" s="20"/>
      <c r="Y259" s="20"/>
      <c r="Z259" s="20"/>
      <c r="AA259" s="20"/>
      <c r="AB259" s="20"/>
      <c r="AC259" s="20"/>
      <c r="AD259" s="20"/>
      <c r="AE259" s="20"/>
      <c r="AF259" s="20"/>
      <c r="AG259" s="20"/>
      <c r="AH259" s="20"/>
      <c r="AI259" s="20"/>
      <c r="AJ259" s="20"/>
      <c r="AK259" s="20"/>
      <c r="AL259" s="20"/>
      <c r="AM259" s="20"/>
      <c r="AN259" s="20"/>
      <c r="AO259" s="20"/>
      <c r="AP259" s="20"/>
    </row>
    <row r="260" spans="1:42" x14ac:dyDescent="0.3">
      <c r="A260" s="20"/>
      <c r="B260" s="8"/>
      <c r="C260" s="8"/>
      <c r="D260" s="8"/>
      <c r="E260" s="8"/>
      <c r="F260" s="8"/>
      <c r="G260" s="8"/>
      <c r="H260" s="8"/>
      <c r="I260" s="8"/>
      <c r="J260" s="8"/>
      <c r="K260" s="8"/>
      <c r="L260" s="8"/>
      <c r="M260" s="8"/>
      <c r="N260" s="8"/>
      <c r="O260" s="8"/>
      <c r="P260" s="8"/>
      <c r="Q260" s="8"/>
      <c r="R260" s="20"/>
      <c r="S260" s="20"/>
      <c r="T260" s="20"/>
      <c r="U260" s="20"/>
      <c r="V260" s="20"/>
      <c r="W260" s="20"/>
      <c r="X260" s="20"/>
      <c r="Y260" s="20"/>
      <c r="Z260" s="20"/>
      <c r="AA260" s="20"/>
      <c r="AB260" s="20"/>
      <c r="AC260" s="20"/>
      <c r="AD260" s="20"/>
      <c r="AE260" s="20"/>
      <c r="AF260" s="20"/>
      <c r="AG260" s="20"/>
      <c r="AH260" s="20"/>
      <c r="AI260" s="20"/>
      <c r="AJ260" s="20"/>
      <c r="AK260" s="20"/>
      <c r="AL260" s="20"/>
      <c r="AM260" s="20"/>
      <c r="AN260" s="20"/>
      <c r="AO260" s="20"/>
      <c r="AP260" s="20"/>
    </row>
    <row r="261" spans="1:42" x14ac:dyDescent="0.3">
      <c r="A261" s="20"/>
      <c r="B261" s="8"/>
      <c r="C261" s="8"/>
      <c r="D261" s="8"/>
      <c r="E261" s="8"/>
      <c r="F261" s="8"/>
      <c r="G261" s="8"/>
      <c r="H261" s="8"/>
      <c r="I261" s="8"/>
      <c r="J261" s="8"/>
      <c r="K261" s="8"/>
      <c r="L261" s="8"/>
      <c r="M261" s="8"/>
      <c r="N261" s="8"/>
      <c r="O261" s="8"/>
      <c r="P261" s="8"/>
      <c r="Q261" s="8"/>
      <c r="R261" s="20"/>
      <c r="S261" s="20"/>
      <c r="T261" s="20"/>
      <c r="U261" s="20"/>
      <c r="V261" s="20"/>
      <c r="W261" s="20"/>
      <c r="X261" s="20"/>
      <c r="Y261" s="20"/>
      <c r="Z261" s="20"/>
      <c r="AA261" s="20"/>
      <c r="AB261" s="20"/>
      <c r="AC261" s="20"/>
      <c r="AD261" s="20"/>
      <c r="AE261" s="20"/>
      <c r="AF261" s="20"/>
      <c r="AG261" s="20"/>
      <c r="AH261" s="20"/>
      <c r="AI261" s="20"/>
      <c r="AJ261" s="20"/>
      <c r="AK261" s="20"/>
      <c r="AL261" s="20"/>
      <c r="AM261" s="20"/>
      <c r="AN261" s="20"/>
      <c r="AO261" s="20"/>
      <c r="AP261" s="20"/>
    </row>
    <row r="262" spans="1:42" x14ac:dyDescent="0.3">
      <c r="A262" s="20"/>
      <c r="B262" s="8"/>
      <c r="C262" s="8"/>
      <c r="D262" s="8"/>
      <c r="E262" s="8"/>
      <c r="F262" s="8"/>
      <c r="G262" s="8"/>
      <c r="H262" s="8"/>
      <c r="I262" s="8"/>
      <c r="J262" s="8"/>
      <c r="K262" s="8"/>
      <c r="L262" s="8"/>
      <c r="M262" s="8"/>
      <c r="N262" s="8"/>
      <c r="O262" s="8"/>
      <c r="P262" s="8"/>
      <c r="Q262" s="8"/>
      <c r="R262" s="20"/>
      <c r="S262" s="20"/>
      <c r="T262" s="20"/>
      <c r="U262" s="20"/>
      <c r="V262" s="20"/>
      <c r="W262" s="20"/>
      <c r="X262" s="20"/>
      <c r="Y262" s="20"/>
      <c r="Z262" s="20"/>
      <c r="AA262" s="20"/>
      <c r="AB262" s="20"/>
      <c r="AC262" s="20"/>
      <c r="AD262" s="20"/>
      <c r="AE262" s="20"/>
      <c r="AF262" s="20"/>
      <c r="AG262" s="20"/>
      <c r="AH262" s="20"/>
      <c r="AI262" s="20"/>
      <c r="AJ262" s="20"/>
      <c r="AK262" s="20"/>
      <c r="AL262" s="20"/>
      <c r="AM262" s="20"/>
      <c r="AN262" s="20"/>
      <c r="AO262" s="20"/>
      <c r="AP262" s="20"/>
    </row>
    <row r="263" spans="1:42" x14ac:dyDescent="0.3">
      <c r="A263" s="20"/>
      <c r="B263" s="8"/>
      <c r="C263" s="8"/>
      <c r="D263" s="8"/>
      <c r="E263" s="8"/>
      <c r="F263" s="8"/>
      <c r="G263" s="8"/>
      <c r="H263" s="8"/>
      <c r="I263" s="8"/>
      <c r="J263" s="8"/>
      <c r="K263" s="8"/>
      <c r="L263" s="8"/>
      <c r="M263" s="8"/>
      <c r="N263" s="8"/>
      <c r="O263" s="8"/>
      <c r="P263" s="8"/>
      <c r="Q263" s="8"/>
      <c r="R263" s="20"/>
      <c r="S263" s="20"/>
      <c r="T263" s="20"/>
      <c r="U263" s="20"/>
      <c r="V263" s="20"/>
      <c r="W263" s="20"/>
      <c r="X263" s="20"/>
      <c r="Y263" s="20"/>
      <c r="Z263" s="20"/>
      <c r="AA263" s="20"/>
      <c r="AB263" s="20"/>
      <c r="AC263" s="20"/>
      <c r="AD263" s="20"/>
      <c r="AE263" s="20"/>
      <c r="AF263" s="20"/>
      <c r="AG263" s="20"/>
      <c r="AH263" s="20"/>
      <c r="AI263" s="20"/>
      <c r="AJ263" s="20"/>
      <c r="AK263" s="20"/>
      <c r="AL263" s="20"/>
      <c r="AM263" s="20"/>
      <c r="AN263" s="20"/>
      <c r="AO263" s="20"/>
      <c r="AP263" s="20"/>
    </row>
    <row r="264" spans="1:42" x14ac:dyDescent="0.3">
      <c r="A264" s="20"/>
      <c r="B264" s="8"/>
      <c r="C264" s="8"/>
      <c r="D264" s="8"/>
      <c r="E264" s="8"/>
      <c r="F264" s="8"/>
      <c r="G264" s="8"/>
      <c r="H264" s="8"/>
      <c r="I264" s="8"/>
      <c r="J264" s="8"/>
      <c r="K264" s="8"/>
      <c r="L264" s="8"/>
      <c r="M264" s="8"/>
      <c r="N264" s="8"/>
      <c r="O264" s="8"/>
      <c r="P264" s="8"/>
      <c r="Q264" s="8"/>
      <c r="R264" s="20"/>
      <c r="S264" s="20"/>
      <c r="T264" s="20"/>
      <c r="U264" s="20"/>
      <c r="V264" s="20"/>
      <c r="W264" s="20"/>
      <c r="X264" s="20"/>
      <c r="Y264" s="20"/>
      <c r="Z264" s="20"/>
      <c r="AA264" s="20"/>
      <c r="AB264" s="20"/>
      <c r="AC264" s="20"/>
      <c r="AD264" s="20"/>
      <c r="AE264" s="20"/>
      <c r="AF264" s="20"/>
      <c r="AG264" s="20"/>
      <c r="AH264" s="20"/>
      <c r="AI264" s="20"/>
      <c r="AJ264" s="20"/>
      <c r="AK264" s="20"/>
      <c r="AL264" s="20"/>
      <c r="AM264" s="20"/>
      <c r="AN264" s="20"/>
      <c r="AO264" s="20"/>
      <c r="AP264" s="20"/>
    </row>
    <row r="265" spans="1:42" x14ac:dyDescent="0.3">
      <c r="A265" s="20"/>
      <c r="B265" s="8"/>
      <c r="C265" s="8"/>
      <c r="D265" s="8"/>
      <c r="E265" s="8"/>
      <c r="F265" s="8"/>
      <c r="G265" s="8"/>
      <c r="H265" s="8"/>
      <c r="I265" s="8"/>
      <c r="J265" s="8"/>
      <c r="K265" s="8"/>
      <c r="L265" s="8"/>
      <c r="M265" s="8"/>
      <c r="N265" s="8"/>
      <c r="O265" s="8"/>
      <c r="P265" s="8"/>
      <c r="Q265" s="8"/>
      <c r="R265" s="20"/>
      <c r="S265" s="20"/>
      <c r="T265" s="20"/>
      <c r="U265" s="20"/>
      <c r="V265" s="20"/>
      <c r="W265" s="20"/>
      <c r="X265" s="20"/>
      <c r="Y265" s="20"/>
      <c r="Z265" s="20"/>
      <c r="AA265" s="20"/>
      <c r="AB265" s="20"/>
      <c r="AC265" s="20"/>
      <c r="AD265" s="20"/>
      <c r="AE265" s="20"/>
      <c r="AF265" s="20"/>
      <c r="AG265" s="20"/>
      <c r="AH265" s="20"/>
      <c r="AI265" s="20"/>
      <c r="AJ265" s="20"/>
      <c r="AK265" s="20"/>
      <c r="AL265" s="20"/>
      <c r="AM265" s="20"/>
      <c r="AN265" s="20"/>
      <c r="AO265" s="20"/>
      <c r="AP265" s="20"/>
    </row>
    <row r="266" spans="1:42" x14ac:dyDescent="0.3">
      <c r="A266" s="20"/>
      <c r="B266" s="8"/>
      <c r="C266" s="8"/>
      <c r="D266" s="8"/>
      <c r="E266" s="8"/>
      <c r="F266" s="8"/>
      <c r="G266" s="8"/>
      <c r="H266" s="8"/>
      <c r="I266" s="8"/>
      <c r="J266" s="8"/>
      <c r="K266" s="8"/>
      <c r="L266" s="8"/>
      <c r="M266" s="8"/>
      <c r="N266" s="8"/>
      <c r="O266" s="8"/>
      <c r="P266" s="8"/>
      <c r="Q266" s="8"/>
      <c r="R266" s="20"/>
      <c r="S266" s="20"/>
      <c r="T266" s="20"/>
      <c r="U266" s="20"/>
      <c r="V266" s="20"/>
      <c r="W266" s="20"/>
      <c r="X266" s="20"/>
      <c r="Y266" s="20"/>
      <c r="Z266" s="20"/>
      <c r="AA266" s="20"/>
      <c r="AB266" s="20"/>
      <c r="AC266" s="20"/>
      <c r="AD266" s="20"/>
      <c r="AE266" s="20"/>
      <c r="AF266" s="20"/>
      <c r="AG266" s="20"/>
      <c r="AH266" s="20"/>
      <c r="AI266" s="20"/>
      <c r="AJ266" s="20"/>
      <c r="AK266" s="20"/>
      <c r="AL266" s="20"/>
      <c r="AM266" s="20"/>
      <c r="AN266" s="20"/>
      <c r="AO266" s="20"/>
      <c r="AP266" s="20"/>
    </row>
    <row r="267" spans="1:42" x14ac:dyDescent="0.3">
      <c r="A267" s="20"/>
      <c r="B267" s="8"/>
      <c r="C267" s="8"/>
      <c r="D267" s="8"/>
      <c r="E267" s="8"/>
      <c r="F267" s="8"/>
      <c r="G267" s="8"/>
      <c r="H267" s="8"/>
      <c r="I267" s="8"/>
      <c r="J267" s="8"/>
      <c r="K267" s="8"/>
      <c r="L267" s="8"/>
      <c r="M267" s="8"/>
      <c r="N267" s="8"/>
      <c r="O267" s="8"/>
      <c r="P267" s="8"/>
      <c r="Q267" s="8"/>
      <c r="R267" s="20"/>
      <c r="S267" s="20"/>
      <c r="T267" s="20"/>
      <c r="U267" s="20"/>
      <c r="V267" s="20"/>
      <c r="W267" s="20"/>
      <c r="X267" s="20"/>
      <c r="Y267" s="20"/>
      <c r="Z267" s="20"/>
      <c r="AA267" s="20"/>
      <c r="AB267" s="20"/>
      <c r="AC267" s="20"/>
      <c r="AD267" s="20"/>
      <c r="AE267" s="20"/>
      <c r="AF267" s="20"/>
      <c r="AG267" s="20"/>
      <c r="AH267" s="20"/>
      <c r="AI267" s="20"/>
      <c r="AJ267" s="20"/>
      <c r="AK267" s="20"/>
      <c r="AL267" s="20"/>
      <c r="AM267" s="20"/>
      <c r="AN267" s="20"/>
      <c r="AO267" s="20"/>
      <c r="AP267" s="20"/>
    </row>
    <row r="268" spans="1:42" x14ac:dyDescent="0.3">
      <c r="A268" s="20"/>
      <c r="B268" s="8"/>
      <c r="C268" s="8"/>
      <c r="D268" s="8"/>
      <c r="E268" s="8"/>
      <c r="F268" s="8"/>
      <c r="G268" s="8"/>
      <c r="H268" s="8"/>
      <c r="I268" s="8"/>
      <c r="J268" s="8"/>
      <c r="K268" s="8"/>
      <c r="L268" s="8"/>
      <c r="M268" s="8"/>
      <c r="N268" s="8"/>
      <c r="O268" s="8"/>
      <c r="P268" s="8"/>
      <c r="Q268" s="8"/>
      <c r="R268" s="20"/>
      <c r="S268" s="20"/>
      <c r="T268" s="20"/>
      <c r="U268" s="20"/>
      <c r="V268" s="20"/>
      <c r="W268" s="20"/>
      <c r="X268" s="20"/>
      <c r="Y268" s="20"/>
      <c r="Z268" s="20"/>
      <c r="AA268" s="20"/>
      <c r="AB268" s="20"/>
      <c r="AC268" s="20"/>
      <c r="AD268" s="20"/>
      <c r="AE268" s="20"/>
      <c r="AF268" s="20"/>
      <c r="AG268" s="20"/>
      <c r="AH268" s="20"/>
      <c r="AI268" s="20"/>
      <c r="AJ268" s="20"/>
      <c r="AK268" s="20"/>
      <c r="AL268" s="20"/>
      <c r="AM268" s="20"/>
      <c r="AN268" s="20"/>
      <c r="AO268" s="20"/>
      <c r="AP268" s="20"/>
    </row>
    <row r="269" spans="1:42" x14ac:dyDescent="0.3">
      <c r="A269" s="20"/>
      <c r="B269" s="8"/>
      <c r="C269" s="8"/>
      <c r="D269" s="8"/>
      <c r="E269" s="8"/>
      <c r="F269" s="8"/>
      <c r="G269" s="8"/>
      <c r="H269" s="8"/>
      <c r="I269" s="8"/>
      <c r="J269" s="8"/>
      <c r="K269" s="8"/>
      <c r="L269" s="8"/>
      <c r="M269" s="8"/>
      <c r="N269" s="8"/>
      <c r="O269" s="8"/>
      <c r="P269" s="8"/>
      <c r="Q269" s="8"/>
      <c r="R269" s="20"/>
      <c r="S269" s="20"/>
      <c r="T269" s="20"/>
      <c r="U269" s="20"/>
      <c r="V269" s="20"/>
      <c r="W269" s="20"/>
      <c r="X269" s="20"/>
      <c r="Y269" s="20"/>
      <c r="Z269" s="20"/>
      <c r="AA269" s="20"/>
      <c r="AB269" s="20"/>
      <c r="AC269" s="20"/>
      <c r="AD269" s="20"/>
      <c r="AE269" s="20"/>
      <c r="AF269" s="20"/>
      <c r="AG269" s="20"/>
      <c r="AH269" s="20"/>
      <c r="AI269" s="20"/>
      <c r="AJ269" s="20"/>
      <c r="AK269" s="20"/>
      <c r="AL269" s="20"/>
      <c r="AM269" s="20"/>
      <c r="AN269" s="20"/>
      <c r="AO269" s="20"/>
      <c r="AP269" s="20"/>
    </row>
    <row r="270" spans="1:42" x14ac:dyDescent="0.3">
      <c r="A270" s="20"/>
      <c r="B270" s="8"/>
      <c r="C270" s="8"/>
      <c r="D270" s="8"/>
      <c r="E270" s="8"/>
      <c r="F270" s="8"/>
      <c r="G270" s="8"/>
      <c r="H270" s="8"/>
      <c r="I270" s="8"/>
      <c r="J270" s="8"/>
      <c r="K270" s="8"/>
      <c r="L270" s="8"/>
      <c r="M270" s="8"/>
      <c r="N270" s="8"/>
      <c r="O270" s="8"/>
      <c r="P270" s="8"/>
      <c r="Q270" s="8"/>
      <c r="R270" s="20"/>
      <c r="S270" s="20"/>
      <c r="T270" s="20"/>
      <c r="U270" s="20"/>
      <c r="V270" s="20"/>
      <c r="W270" s="20"/>
      <c r="X270" s="20"/>
      <c r="Y270" s="20"/>
      <c r="Z270" s="20"/>
      <c r="AA270" s="20"/>
      <c r="AB270" s="20"/>
      <c r="AC270" s="20"/>
      <c r="AD270" s="20"/>
      <c r="AE270" s="20"/>
      <c r="AF270" s="20"/>
      <c r="AG270" s="20"/>
      <c r="AH270" s="20"/>
      <c r="AI270" s="20"/>
      <c r="AJ270" s="20"/>
      <c r="AK270" s="20"/>
      <c r="AL270" s="20"/>
      <c r="AM270" s="20"/>
      <c r="AN270" s="20"/>
      <c r="AO270" s="20"/>
      <c r="AP270" s="20"/>
    </row>
    <row r="271" spans="1:42" x14ac:dyDescent="0.3">
      <c r="A271" s="20"/>
      <c r="B271" s="8"/>
      <c r="C271" s="8"/>
      <c r="D271" s="8"/>
      <c r="E271" s="8"/>
      <c r="F271" s="8"/>
      <c r="G271" s="8"/>
      <c r="H271" s="8"/>
      <c r="I271" s="8"/>
      <c r="J271" s="8"/>
      <c r="K271" s="8"/>
      <c r="L271" s="8"/>
      <c r="M271" s="8"/>
      <c r="N271" s="8"/>
      <c r="O271" s="8"/>
      <c r="P271" s="8"/>
      <c r="Q271" s="8"/>
      <c r="R271" s="20"/>
      <c r="S271" s="20"/>
      <c r="T271" s="20"/>
      <c r="U271" s="20"/>
      <c r="V271" s="20"/>
      <c r="W271" s="20"/>
      <c r="X271" s="20"/>
      <c r="Y271" s="20"/>
      <c r="Z271" s="20"/>
      <c r="AA271" s="20"/>
      <c r="AB271" s="20"/>
      <c r="AC271" s="20"/>
      <c r="AD271" s="20"/>
      <c r="AE271" s="20"/>
      <c r="AF271" s="20"/>
      <c r="AG271" s="20"/>
      <c r="AH271" s="20"/>
      <c r="AI271" s="20"/>
      <c r="AJ271" s="20"/>
      <c r="AK271" s="20"/>
      <c r="AL271" s="20"/>
      <c r="AM271" s="20"/>
      <c r="AN271" s="20"/>
      <c r="AO271" s="20"/>
      <c r="AP271" s="20"/>
    </row>
    <row r="272" spans="1:42" x14ac:dyDescent="0.3">
      <c r="A272" s="20"/>
      <c r="B272" s="8"/>
      <c r="C272" s="8"/>
      <c r="D272" s="8"/>
      <c r="E272" s="8"/>
      <c r="F272" s="8"/>
      <c r="G272" s="8"/>
      <c r="H272" s="8"/>
      <c r="I272" s="8"/>
      <c r="J272" s="8"/>
      <c r="K272" s="8"/>
      <c r="L272" s="8"/>
      <c r="M272" s="8"/>
      <c r="N272" s="8"/>
      <c r="O272" s="8"/>
      <c r="P272" s="8"/>
      <c r="Q272" s="8"/>
      <c r="R272" s="20"/>
      <c r="S272" s="20"/>
      <c r="T272" s="20"/>
      <c r="U272" s="20"/>
      <c r="V272" s="20"/>
      <c r="W272" s="20"/>
      <c r="X272" s="20"/>
      <c r="Y272" s="20"/>
      <c r="Z272" s="20"/>
      <c r="AA272" s="20"/>
      <c r="AB272" s="20"/>
      <c r="AC272" s="20"/>
      <c r="AD272" s="20"/>
      <c r="AE272" s="20"/>
      <c r="AF272" s="20"/>
      <c r="AG272" s="20"/>
      <c r="AH272" s="20"/>
      <c r="AI272" s="20"/>
      <c r="AJ272" s="20"/>
      <c r="AK272" s="20"/>
      <c r="AL272" s="20"/>
      <c r="AM272" s="20"/>
      <c r="AN272" s="20"/>
      <c r="AO272" s="20"/>
      <c r="AP272" s="20"/>
    </row>
    <row r="273" spans="1:42" x14ac:dyDescent="0.3">
      <c r="A273" s="20"/>
      <c r="B273" s="8"/>
      <c r="C273" s="8"/>
      <c r="D273" s="8"/>
      <c r="E273" s="8"/>
      <c r="F273" s="8"/>
      <c r="G273" s="8"/>
      <c r="H273" s="8"/>
      <c r="I273" s="8"/>
      <c r="J273" s="8"/>
      <c r="K273" s="8"/>
      <c r="L273" s="8"/>
      <c r="M273" s="8"/>
      <c r="N273" s="8"/>
      <c r="O273" s="8"/>
      <c r="P273" s="8"/>
      <c r="Q273" s="8"/>
      <c r="R273" s="20"/>
      <c r="S273" s="20"/>
      <c r="T273" s="20"/>
      <c r="U273" s="20"/>
      <c r="V273" s="20"/>
      <c r="W273" s="20"/>
      <c r="X273" s="20"/>
      <c r="Y273" s="20"/>
      <c r="Z273" s="20"/>
      <c r="AA273" s="20"/>
      <c r="AB273" s="20"/>
      <c r="AC273" s="20"/>
      <c r="AD273" s="20"/>
      <c r="AE273" s="20"/>
      <c r="AF273" s="20"/>
      <c r="AG273" s="20"/>
      <c r="AH273" s="20"/>
      <c r="AI273" s="20"/>
      <c r="AJ273" s="20"/>
      <c r="AK273" s="20"/>
      <c r="AL273" s="20"/>
      <c r="AM273" s="20"/>
      <c r="AN273" s="20"/>
      <c r="AO273" s="20"/>
      <c r="AP273" s="20"/>
    </row>
    <row r="274" spans="1:42" x14ac:dyDescent="0.3">
      <c r="A274" s="20"/>
      <c r="B274" s="8"/>
      <c r="C274" s="8"/>
      <c r="D274" s="8"/>
      <c r="E274" s="8"/>
      <c r="F274" s="8"/>
      <c r="G274" s="8"/>
      <c r="H274" s="8"/>
      <c r="I274" s="8"/>
      <c r="J274" s="8"/>
      <c r="K274" s="8"/>
      <c r="L274" s="8"/>
      <c r="M274" s="8"/>
      <c r="N274" s="8"/>
      <c r="O274" s="8"/>
      <c r="P274" s="8"/>
      <c r="Q274" s="8"/>
      <c r="R274" s="20"/>
      <c r="S274" s="20"/>
      <c r="T274" s="20"/>
      <c r="U274" s="20"/>
      <c r="V274" s="20"/>
      <c r="W274" s="20"/>
      <c r="X274" s="20"/>
      <c r="Y274" s="20"/>
      <c r="Z274" s="20"/>
      <c r="AA274" s="20"/>
      <c r="AB274" s="20"/>
      <c r="AC274" s="20"/>
      <c r="AD274" s="20"/>
      <c r="AE274" s="20"/>
      <c r="AF274" s="20"/>
      <c r="AG274" s="20"/>
      <c r="AH274" s="20"/>
      <c r="AI274" s="20"/>
      <c r="AJ274" s="20"/>
      <c r="AK274" s="20"/>
      <c r="AL274" s="20"/>
      <c r="AM274" s="20"/>
      <c r="AN274" s="20"/>
      <c r="AO274" s="20"/>
      <c r="AP274" s="20"/>
    </row>
    <row r="275" spans="1:42" x14ac:dyDescent="0.3">
      <c r="A275" s="20"/>
      <c r="B275" s="8"/>
      <c r="C275" s="8"/>
      <c r="D275" s="8"/>
      <c r="E275" s="8"/>
      <c r="F275" s="8"/>
      <c r="G275" s="8"/>
      <c r="H275" s="8"/>
      <c r="I275" s="8"/>
      <c r="J275" s="8"/>
      <c r="K275" s="8"/>
      <c r="L275" s="8"/>
      <c r="M275" s="8"/>
      <c r="N275" s="8"/>
      <c r="O275" s="8"/>
      <c r="P275" s="8"/>
      <c r="Q275" s="8"/>
      <c r="R275" s="20"/>
      <c r="S275" s="20"/>
      <c r="T275" s="20"/>
      <c r="U275" s="20"/>
      <c r="V275" s="20"/>
      <c r="W275" s="20"/>
      <c r="X275" s="20"/>
      <c r="Y275" s="20"/>
      <c r="Z275" s="20"/>
      <c r="AA275" s="20"/>
      <c r="AB275" s="20"/>
      <c r="AC275" s="20"/>
      <c r="AD275" s="20"/>
      <c r="AE275" s="20"/>
      <c r="AF275" s="20"/>
      <c r="AG275" s="20"/>
      <c r="AH275" s="20"/>
      <c r="AI275" s="20"/>
      <c r="AJ275" s="20"/>
      <c r="AK275" s="20"/>
      <c r="AL275" s="20"/>
      <c r="AM275" s="20"/>
      <c r="AN275" s="20"/>
      <c r="AO275" s="20"/>
      <c r="AP275" s="20"/>
    </row>
    <row r="276" spans="1:42" x14ac:dyDescent="0.3">
      <c r="A276" s="20"/>
      <c r="B276" s="8"/>
      <c r="C276" s="8"/>
      <c r="D276" s="8"/>
      <c r="E276" s="8"/>
      <c r="F276" s="8"/>
      <c r="G276" s="8"/>
      <c r="H276" s="8"/>
      <c r="I276" s="8"/>
      <c r="J276" s="8"/>
      <c r="K276" s="8"/>
      <c r="L276" s="8"/>
      <c r="M276" s="8"/>
      <c r="N276" s="8"/>
      <c r="O276" s="8"/>
      <c r="P276" s="8"/>
      <c r="Q276" s="8"/>
      <c r="R276" s="20"/>
      <c r="S276" s="20"/>
      <c r="T276" s="20"/>
      <c r="U276" s="20"/>
      <c r="V276" s="20"/>
      <c r="W276" s="20"/>
      <c r="X276" s="20"/>
      <c r="Y276" s="20"/>
      <c r="Z276" s="20"/>
      <c r="AA276" s="20"/>
      <c r="AB276" s="20"/>
      <c r="AC276" s="20"/>
      <c r="AD276" s="20"/>
      <c r="AE276" s="20"/>
      <c r="AF276" s="20"/>
      <c r="AG276" s="20"/>
      <c r="AH276" s="20"/>
      <c r="AI276" s="20"/>
      <c r="AJ276" s="20"/>
      <c r="AK276" s="20"/>
      <c r="AL276" s="20"/>
      <c r="AM276" s="20"/>
      <c r="AN276" s="20"/>
      <c r="AO276" s="20"/>
      <c r="AP276" s="20"/>
    </row>
    <row r="277" spans="1:42" x14ac:dyDescent="0.3">
      <c r="A277" s="20"/>
      <c r="B277" s="8"/>
      <c r="C277" s="8"/>
      <c r="D277" s="8"/>
      <c r="E277" s="8"/>
      <c r="F277" s="8"/>
      <c r="G277" s="8"/>
      <c r="H277" s="8"/>
      <c r="I277" s="8"/>
      <c r="J277" s="8"/>
      <c r="K277" s="8"/>
      <c r="L277" s="8"/>
      <c r="M277" s="8"/>
      <c r="N277" s="8"/>
      <c r="O277" s="8"/>
      <c r="P277" s="8"/>
      <c r="Q277" s="8"/>
      <c r="R277" s="20"/>
      <c r="S277" s="20"/>
      <c r="T277" s="20"/>
      <c r="U277" s="20"/>
      <c r="V277" s="20"/>
      <c r="W277" s="20"/>
      <c r="X277" s="20"/>
      <c r="Y277" s="20"/>
      <c r="Z277" s="20"/>
      <c r="AA277" s="20"/>
      <c r="AB277" s="20"/>
      <c r="AC277" s="20"/>
      <c r="AD277" s="20"/>
      <c r="AE277" s="20"/>
      <c r="AF277" s="20"/>
      <c r="AG277" s="20"/>
      <c r="AH277" s="20"/>
      <c r="AI277" s="20"/>
      <c r="AJ277" s="20"/>
      <c r="AK277" s="20"/>
      <c r="AL277" s="20"/>
      <c r="AM277" s="20"/>
      <c r="AN277" s="20"/>
      <c r="AO277" s="20"/>
      <c r="AP277" s="20"/>
    </row>
    <row r="278" spans="1:42" x14ac:dyDescent="0.3">
      <c r="A278" s="20"/>
      <c r="B278" s="8"/>
      <c r="C278" s="8"/>
      <c r="D278" s="8"/>
      <c r="E278" s="8"/>
      <c r="F278" s="8"/>
      <c r="G278" s="8"/>
      <c r="H278" s="8"/>
      <c r="I278" s="8"/>
      <c r="J278" s="8"/>
      <c r="K278" s="8"/>
      <c r="L278" s="8"/>
      <c r="M278" s="8"/>
      <c r="N278" s="8"/>
      <c r="O278" s="8"/>
      <c r="P278" s="8"/>
      <c r="Q278" s="8"/>
      <c r="R278" s="20"/>
      <c r="S278" s="20"/>
      <c r="T278" s="20"/>
      <c r="U278" s="20"/>
      <c r="V278" s="20"/>
      <c r="W278" s="20"/>
      <c r="X278" s="20"/>
      <c r="Y278" s="20"/>
      <c r="Z278" s="20"/>
      <c r="AA278" s="20"/>
      <c r="AB278" s="20"/>
      <c r="AC278" s="20"/>
      <c r="AD278" s="20"/>
      <c r="AE278" s="20"/>
      <c r="AF278" s="20"/>
      <c r="AG278" s="20"/>
      <c r="AH278" s="20"/>
      <c r="AI278" s="20"/>
      <c r="AJ278" s="20"/>
      <c r="AK278" s="20"/>
      <c r="AL278" s="20"/>
      <c r="AM278" s="20"/>
      <c r="AN278" s="20"/>
      <c r="AO278" s="20"/>
      <c r="AP278" s="20"/>
    </row>
    <row r="279" spans="1:42" x14ac:dyDescent="0.3">
      <c r="A279" s="20"/>
      <c r="B279" s="8"/>
      <c r="C279" s="8"/>
      <c r="D279" s="8"/>
      <c r="E279" s="8"/>
      <c r="F279" s="8"/>
      <c r="G279" s="8"/>
      <c r="H279" s="8"/>
      <c r="I279" s="8"/>
      <c r="J279" s="8"/>
      <c r="K279" s="8"/>
      <c r="L279" s="8"/>
      <c r="M279" s="8"/>
      <c r="N279" s="8"/>
      <c r="O279" s="8"/>
      <c r="P279" s="8"/>
      <c r="Q279" s="8"/>
      <c r="R279" s="20"/>
      <c r="S279" s="20"/>
      <c r="T279" s="20"/>
      <c r="U279" s="20"/>
      <c r="V279" s="20"/>
      <c r="W279" s="20"/>
      <c r="X279" s="20"/>
      <c r="Y279" s="20"/>
      <c r="Z279" s="20"/>
      <c r="AA279" s="20"/>
      <c r="AB279" s="20"/>
      <c r="AC279" s="20"/>
      <c r="AD279" s="20"/>
      <c r="AE279" s="20"/>
      <c r="AF279" s="20"/>
      <c r="AG279" s="20"/>
      <c r="AH279" s="20"/>
      <c r="AI279" s="20"/>
      <c r="AJ279" s="20"/>
      <c r="AK279" s="20"/>
      <c r="AL279" s="20"/>
      <c r="AM279" s="20"/>
      <c r="AN279" s="20"/>
      <c r="AO279" s="20"/>
      <c r="AP279" s="20"/>
    </row>
    <row r="280" spans="1:42" x14ac:dyDescent="0.3">
      <c r="A280" s="20"/>
      <c r="B280" s="8"/>
      <c r="C280" s="8"/>
      <c r="D280" s="8"/>
      <c r="E280" s="8"/>
      <c r="F280" s="8"/>
      <c r="G280" s="8"/>
      <c r="H280" s="8"/>
      <c r="I280" s="8"/>
      <c r="J280" s="8"/>
      <c r="K280" s="8"/>
      <c r="L280" s="8"/>
      <c r="M280" s="8"/>
      <c r="N280" s="8"/>
      <c r="O280" s="8"/>
      <c r="P280" s="8"/>
      <c r="Q280" s="8"/>
      <c r="R280" s="20"/>
      <c r="S280" s="20"/>
      <c r="T280" s="20"/>
      <c r="U280" s="20"/>
      <c r="V280" s="20"/>
      <c r="W280" s="20"/>
      <c r="X280" s="20"/>
      <c r="Y280" s="20"/>
      <c r="Z280" s="20"/>
      <c r="AA280" s="20"/>
      <c r="AB280" s="20"/>
      <c r="AC280" s="20"/>
      <c r="AD280" s="20"/>
      <c r="AE280" s="20"/>
      <c r="AF280" s="20"/>
      <c r="AG280" s="20"/>
      <c r="AH280" s="20"/>
      <c r="AI280" s="20"/>
      <c r="AJ280" s="20"/>
      <c r="AK280" s="20"/>
      <c r="AL280" s="20"/>
      <c r="AM280" s="20"/>
      <c r="AN280" s="20"/>
      <c r="AO280" s="20"/>
      <c r="AP280" s="20"/>
    </row>
    <row r="281" spans="1:42" x14ac:dyDescent="0.3">
      <c r="A281" s="20"/>
      <c r="B281" s="8"/>
      <c r="C281" s="8"/>
      <c r="D281" s="8"/>
      <c r="E281" s="8"/>
      <c r="F281" s="8"/>
      <c r="G281" s="8"/>
      <c r="H281" s="8"/>
      <c r="I281" s="8"/>
      <c r="J281" s="8"/>
      <c r="K281" s="8"/>
      <c r="L281" s="8"/>
      <c r="M281" s="8"/>
      <c r="N281" s="8"/>
      <c r="O281" s="8"/>
      <c r="P281" s="8"/>
      <c r="Q281" s="8"/>
      <c r="R281" s="20"/>
      <c r="S281" s="20"/>
      <c r="T281" s="20"/>
      <c r="U281" s="20"/>
      <c r="V281" s="20"/>
      <c r="W281" s="20"/>
      <c r="X281" s="20"/>
      <c r="Y281" s="20"/>
      <c r="Z281" s="20"/>
      <c r="AA281" s="20"/>
      <c r="AB281" s="20"/>
      <c r="AC281" s="20"/>
      <c r="AD281" s="20"/>
      <c r="AE281" s="20"/>
      <c r="AF281" s="20"/>
      <c r="AG281" s="20"/>
      <c r="AH281" s="20"/>
      <c r="AI281" s="20"/>
      <c r="AJ281" s="20"/>
      <c r="AK281" s="20"/>
      <c r="AL281" s="20"/>
      <c r="AM281" s="20"/>
      <c r="AN281" s="20"/>
      <c r="AO281" s="20"/>
      <c r="AP281" s="20"/>
    </row>
    <row r="282" spans="1:42" x14ac:dyDescent="0.3">
      <c r="A282" s="20"/>
      <c r="B282" s="8"/>
      <c r="C282" s="8"/>
      <c r="D282" s="8"/>
      <c r="E282" s="8"/>
      <c r="F282" s="8"/>
      <c r="G282" s="8"/>
      <c r="H282" s="8"/>
      <c r="I282" s="8"/>
      <c r="J282" s="8"/>
      <c r="K282" s="8"/>
      <c r="L282" s="8"/>
      <c r="M282" s="8"/>
      <c r="N282" s="8"/>
      <c r="O282" s="8"/>
      <c r="P282" s="8"/>
      <c r="Q282" s="8"/>
      <c r="R282" s="20"/>
      <c r="S282" s="20"/>
      <c r="T282" s="20"/>
      <c r="U282" s="20"/>
      <c r="V282" s="20"/>
      <c r="W282" s="20"/>
      <c r="X282" s="20"/>
      <c r="Y282" s="20"/>
      <c r="Z282" s="20"/>
      <c r="AA282" s="20"/>
      <c r="AB282" s="20"/>
      <c r="AC282" s="20"/>
      <c r="AD282" s="20"/>
      <c r="AE282" s="20"/>
      <c r="AF282" s="20"/>
      <c r="AG282" s="20"/>
      <c r="AH282" s="20"/>
      <c r="AI282" s="20"/>
      <c r="AJ282" s="20"/>
      <c r="AK282" s="20"/>
      <c r="AL282" s="20"/>
      <c r="AM282" s="20"/>
      <c r="AN282" s="20"/>
      <c r="AO282" s="20"/>
      <c r="AP282" s="20"/>
    </row>
    <row r="283" spans="1:42" x14ac:dyDescent="0.3">
      <c r="A283" s="20"/>
      <c r="B283" s="8"/>
      <c r="C283" s="8"/>
      <c r="D283" s="8"/>
      <c r="E283" s="8"/>
      <c r="F283" s="8"/>
      <c r="G283" s="8"/>
      <c r="H283" s="8"/>
      <c r="I283" s="8"/>
      <c r="J283" s="8"/>
      <c r="K283" s="8"/>
      <c r="L283" s="8"/>
      <c r="M283" s="8"/>
      <c r="N283" s="8"/>
      <c r="O283" s="8"/>
      <c r="P283" s="8"/>
      <c r="Q283" s="8"/>
      <c r="R283" s="20"/>
      <c r="S283" s="20"/>
      <c r="T283" s="20"/>
      <c r="U283" s="20"/>
      <c r="V283" s="20"/>
      <c r="W283" s="20"/>
      <c r="X283" s="20"/>
      <c r="Y283" s="20"/>
      <c r="Z283" s="20"/>
      <c r="AA283" s="20"/>
      <c r="AB283" s="20"/>
      <c r="AC283" s="20"/>
      <c r="AD283" s="20"/>
      <c r="AE283" s="20"/>
      <c r="AF283" s="20"/>
      <c r="AG283" s="20"/>
      <c r="AH283" s="20"/>
      <c r="AI283" s="20"/>
      <c r="AJ283" s="20"/>
      <c r="AK283" s="20"/>
      <c r="AL283" s="20"/>
      <c r="AM283" s="20"/>
      <c r="AN283" s="20"/>
      <c r="AO283" s="20"/>
      <c r="AP283" s="20"/>
    </row>
    <row r="284" spans="1:42" x14ac:dyDescent="0.3">
      <c r="A284" s="20"/>
      <c r="B284" s="8"/>
      <c r="C284" s="8"/>
      <c r="D284" s="8"/>
      <c r="E284" s="8"/>
      <c r="F284" s="8"/>
      <c r="G284" s="8"/>
      <c r="H284" s="8"/>
      <c r="I284" s="8"/>
      <c r="J284" s="8"/>
      <c r="K284" s="8"/>
      <c r="L284" s="8"/>
      <c r="M284" s="8"/>
      <c r="N284" s="8"/>
      <c r="O284" s="8"/>
      <c r="P284" s="8"/>
      <c r="Q284" s="8"/>
      <c r="R284" s="20"/>
      <c r="S284" s="20"/>
      <c r="T284" s="20"/>
      <c r="U284" s="20"/>
      <c r="V284" s="20"/>
      <c r="W284" s="20"/>
      <c r="X284" s="20"/>
      <c r="Y284" s="20"/>
      <c r="Z284" s="20"/>
      <c r="AA284" s="20"/>
      <c r="AB284" s="20"/>
      <c r="AC284" s="20"/>
      <c r="AD284" s="20"/>
      <c r="AE284" s="20"/>
      <c r="AF284" s="20"/>
      <c r="AG284" s="20"/>
      <c r="AH284" s="20"/>
      <c r="AI284" s="20"/>
      <c r="AJ284" s="20"/>
      <c r="AK284" s="20"/>
      <c r="AL284" s="20"/>
      <c r="AM284" s="20"/>
      <c r="AN284" s="20"/>
      <c r="AO284" s="20"/>
      <c r="AP284" s="20"/>
    </row>
    <row r="285" spans="1:42" x14ac:dyDescent="0.3">
      <c r="A285" s="20"/>
      <c r="B285" s="8"/>
      <c r="C285" s="8"/>
      <c r="D285" s="8"/>
      <c r="E285" s="8"/>
      <c r="F285" s="8"/>
      <c r="G285" s="8"/>
      <c r="H285" s="8"/>
      <c r="I285" s="8"/>
      <c r="J285" s="8"/>
      <c r="K285" s="8"/>
      <c r="L285" s="8"/>
      <c r="M285" s="8"/>
      <c r="N285" s="8"/>
      <c r="O285" s="8"/>
      <c r="P285" s="8"/>
      <c r="Q285" s="8"/>
      <c r="R285" s="20"/>
      <c r="S285" s="20"/>
      <c r="T285" s="20"/>
      <c r="U285" s="20"/>
      <c r="V285" s="20"/>
      <c r="W285" s="20"/>
      <c r="X285" s="20"/>
      <c r="Y285" s="20"/>
      <c r="Z285" s="20"/>
      <c r="AA285" s="20"/>
      <c r="AB285" s="20"/>
      <c r="AC285" s="20"/>
      <c r="AD285" s="20"/>
      <c r="AE285" s="20"/>
      <c r="AF285" s="20"/>
      <c r="AG285" s="20"/>
      <c r="AH285" s="20"/>
      <c r="AI285" s="20"/>
      <c r="AJ285" s="20"/>
      <c r="AK285" s="20"/>
      <c r="AL285" s="20"/>
      <c r="AM285" s="20"/>
      <c r="AN285" s="20"/>
      <c r="AO285" s="20"/>
      <c r="AP285" s="20"/>
    </row>
    <row r="286" spans="1:42" x14ac:dyDescent="0.3">
      <c r="A286" s="20"/>
      <c r="B286" s="8"/>
      <c r="C286" s="8"/>
      <c r="D286" s="8"/>
      <c r="E286" s="8"/>
      <c r="F286" s="8"/>
      <c r="G286" s="8"/>
      <c r="H286" s="8"/>
      <c r="I286" s="8"/>
      <c r="J286" s="8"/>
      <c r="K286" s="8"/>
      <c r="L286" s="8"/>
      <c r="M286" s="8"/>
      <c r="N286" s="8"/>
      <c r="O286" s="8"/>
      <c r="P286" s="8"/>
      <c r="Q286" s="8"/>
      <c r="R286" s="20"/>
      <c r="S286" s="20"/>
      <c r="T286" s="20"/>
      <c r="U286" s="20"/>
      <c r="V286" s="20"/>
      <c r="W286" s="20"/>
      <c r="X286" s="20"/>
      <c r="Y286" s="20"/>
      <c r="Z286" s="20"/>
      <c r="AA286" s="20"/>
      <c r="AB286" s="20"/>
      <c r="AC286" s="20"/>
      <c r="AD286" s="20"/>
      <c r="AE286" s="20"/>
      <c r="AF286" s="20"/>
      <c r="AG286" s="20"/>
      <c r="AH286" s="20"/>
      <c r="AI286" s="20"/>
      <c r="AJ286" s="20"/>
      <c r="AK286" s="20"/>
      <c r="AL286" s="20"/>
      <c r="AM286" s="20"/>
      <c r="AN286" s="20"/>
      <c r="AO286" s="20"/>
      <c r="AP286" s="20"/>
    </row>
    <row r="287" spans="1:42" x14ac:dyDescent="0.3">
      <c r="A287" s="20"/>
      <c r="B287" s="8"/>
      <c r="C287" s="8"/>
      <c r="D287" s="8"/>
      <c r="E287" s="8"/>
      <c r="F287" s="8"/>
      <c r="G287" s="8"/>
      <c r="H287" s="8"/>
      <c r="I287" s="8"/>
      <c r="J287" s="8"/>
      <c r="K287" s="8"/>
      <c r="L287" s="8"/>
      <c r="M287" s="8"/>
      <c r="N287" s="8"/>
      <c r="O287" s="8"/>
      <c r="P287" s="8"/>
      <c r="Q287" s="8"/>
      <c r="R287" s="20"/>
      <c r="S287" s="20"/>
      <c r="T287" s="20"/>
      <c r="U287" s="20"/>
      <c r="V287" s="20"/>
      <c r="W287" s="20"/>
      <c r="X287" s="20"/>
      <c r="Y287" s="20"/>
      <c r="Z287" s="20"/>
      <c r="AA287" s="20"/>
      <c r="AB287" s="20"/>
      <c r="AC287" s="20"/>
      <c r="AD287" s="20"/>
      <c r="AE287" s="20"/>
      <c r="AF287" s="20"/>
      <c r="AG287" s="20"/>
      <c r="AH287" s="20"/>
      <c r="AI287" s="20"/>
      <c r="AJ287" s="20"/>
      <c r="AK287" s="20"/>
      <c r="AL287" s="20"/>
      <c r="AM287" s="20"/>
      <c r="AN287" s="20"/>
      <c r="AO287" s="20"/>
      <c r="AP287" s="20"/>
    </row>
    <row r="288" spans="1:42" x14ac:dyDescent="0.3">
      <c r="A288" s="20"/>
      <c r="B288" s="8"/>
      <c r="C288" s="8"/>
      <c r="D288" s="8"/>
      <c r="E288" s="8"/>
      <c r="F288" s="8"/>
      <c r="G288" s="8"/>
      <c r="H288" s="8"/>
      <c r="I288" s="8"/>
      <c r="J288" s="8"/>
      <c r="K288" s="8"/>
      <c r="L288" s="8"/>
      <c r="M288" s="8"/>
      <c r="N288" s="8"/>
      <c r="O288" s="8"/>
      <c r="P288" s="8"/>
      <c r="Q288" s="8"/>
      <c r="R288" s="20"/>
      <c r="S288" s="20"/>
      <c r="T288" s="20"/>
      <c r="U288" s="20"/>
      <c r="V288" s="20"/>
      <c r="W288" s="20"/>
      <c r="X288" s="20"/>
      <c r="Y288" s="20"/>
      <c r="Z288" s="20"/>
      <c r="AA288" s="20"/>
      <c r="AB288" s="20"/>
      <c r="AC288" s="20"/>
      <c r="AD288" s="20"/>
      <c r="AE288" s="20"/>
      <c r="AF288" s="20"/>
      <c r="AG288" s="20"/>
      <c r="AH288" s="20"/>
      <c r="AI288" s="20"/>
      <c r="AJ288" s="20"/>
      <c r="AK288" s="20"/>
      <c r="AL288" s="20"/>
      <c r="AM288" s="20"/>
      <c r="AN288" s="20"/>
      <c r="AO288" s="20"/>
      <c r="AP288" s="20"/>
    </row>
    <row r="289" spans="1:42" x14ac:dyDescent="0.3">
      <c r="A289" s="20"/>
      <c r="B289" s="8"/>
      <c r="C289" s="8"/>
      <c r="D289" s="8"/>
      <c r="E289" s="8"/>
      <c r="F289" s="8"/>
      <c r="G289" s="8"/>
      <c r="H289" s="8"/>
      <c r="I289" s="8"/>
      <c r="J289" s="8"/>
      <c r="K289" s="8"/>
      <c r="L289" s="8"/>
      <c r="M289" s="8"/>
      <c r="N289" s="8"/>
      <c r="O289" s="8"/>
      <c r="P289" s="8"/>
      <c r="Q289" s="8"/>
      <c r="R289" s="20"/>
      <c r="S289" s="20"/>
      <c r="T289" s="20"/>
      <c r="U289" s="20"/>
      <c r="V289" s="20"/>
      <c r="W289" s="20"/>
      <c r="X289" s="20"/>
      <c r="Y289" s="20"/>
      <c r="Z289" s="20"/>
      <c r="AA289" s="20"/>
      <c r="AB289" s="20"/>
      <c r="AC289" s="20"/>
      <c r="AD289" s="20"/>
      <c r="AE289" s="20"/>
      <c r="AF289" s="20"/>
      <c r="AG289" s="20"/>
      <c r="AH289" s="20"/>
      <c r="AI289" s="20"/>
      <c r="AJ289" s="20"/>
      <c r="AK289" s="20"/>
      <c r="AL289" s="20"/>
      <c r="AM289" s="20"/>
      <c r="AN289" s="20"/>
      <c r="AO289" s="20"/>
      <c r="AP289" s="20"/>
    </row>
    <row r="290" spans="1:42" x14ac:dyDescent="0.3">
      <c r="A290" s="20"/>
      <c r="B290" s="8"/>
      <c r="C290" s="8"/>
      <c r="D290" s="8"/>
      <c r="E290" s="8"/>
      <c r="F290" s="8"/>
      <c r="G290" s="8"/>
      <c r="H290" s="8"/>
      <c r="I290" s="8"/>
      <c r="J290" s="8"/>
      <c r="K290" s="8"/>
      <c r="L290" s="8"/>
      <c r="M290" s="8"/>
      <c r="N290" s="8"/>
      <c r="O290" s="8"/>
      <c r="P290" s="8"/>
      <c r="Q290" s="8"/>
      <c r="R290" s="20"/>
      <c r="S290" s="20"/>
      <c r="T290" s="20"/>
      <c r="U290" s="20"/>
      <c r="V290" s="20"/>
      <c r="W290" s="20"/>
      <c r="X290" s="20"/>
      <c r="Y290" s="20"/>
      <c r="Z290" s="20"/>
      <c r="AA290" s="20"/>
      <c r="AB290" s="20"/>
      <c r="AC290" s="20"/>
      <c r="AD290" s="20"/>
      <c r="AE290" s="20"/>
      <c r="AF290" s="20"/>
      <c r="AG290" s="20"/>
      <c r="AH290" s="20"/>
      <c r="AI290" s="20"/>
      <c r="AJ290" s="20"/>
      <c r="AK290" s="20"/>
      <c r="AL290" s="20"/>
      <c r="AM290" s="20"/>
      <c r="AN290" s="20"/>
      <c r="AO290" s="20"/>
      <c r="AP290" s="20"/>
    </row>
    <row r="291" spans="1:42" x14ac:dyDescent="0.3">
      <c r="A291" s="20"/>
      <c r="B291" s="8"/>
      <c r="C291" s="8"/>
      <c r="D291" s="8"/>
      <c r="E291" s="8"/>
      <c r="F291" s="8"/>
      <c r="G291" s="8"/>
      <c r="H291" s="8"/>
      <c r="I291" s="8"/>
      <c r="J291" s="8"/>
      <c r="K291" s="8"/>
      <c r="L291" s="8"/>
      <c r="M291" s="8"/>
      <c r="N291" s="8"/>
      <c r="O291" s="8"/>
      <c r="P291" s="8"/>
      <c r="Q291" s="8"/>
      <c r="R291" s="20"/>
      <c r="S291" s="20"/>
      <c r="T291" s="20"/>
      <c r="U291" s="20"/>
      <c r="V291" s="20"/>
      <c r="W291" s="20"/>
      <c r="X291" s="20"/>
      <c r="Y291" s="20"/>
      <c r="Z291" s="20"/>
      <c r="AA291" s="20"/>
      <c r="AB291" s="20"/>
      <c r="AC291" s="20"/>
      <c r="AD291" s="20"/>
      <c r="AE291" s="20"/>
      <c r="AF291" s="20"/>
      <c r="AG291" s="20"/>
      <c r="AH291" s="20"/>
      <c r="AI291" s="20"/>
      <c r="AJ291" s="20"/>
      <c r="AK291" s="20"/>
      <c r="AL291" s="20"/>
      <c r="AM291" s="20"/>
      <c r="AN291" s="20"/>
      <c r="AO291" s="20"/>
      <c r="AP291" s="20"/>
    </row>
    <row r="292" spans="1:42" x14ac:dyDescent="0.3">
      <c r="A292" s="20"/>
      <c r="B292" s="8"/>
      <c r="C292" s="8"/>
      <c r="D292" s="8"/>
      <c r="E292" s="8"/>
      <c r="F292" s="8"/>
      <c r="G292" s="8"/>
      <c r="H292" s="8"/>
      <c r="I292" s="8"/>
      <c r="J292" s="8"/>
      <c r="K292" s="8"/>
      <c r="L292" s="8"/>
      <c r="M292" s="8"/>
      <c r="N292" s="8"/>
      <c r="O292" s="8"/>
      <c r="P292" s="8"/>
      <c r="Q292" s="8"/>
      <c r="R292" s="20"/>
      <c r="S292" s="20"/>
      <c r="T292" s="20"/>
      <c r="U292" s="20"/>
      <c r="V292" s="20"/>
      <c r="W292" s="20"/>
      <c r="X292" s="20"/>
      <c r="Y292" s="20"/>
      <c r="Z292" s="20"/>
      <c r="AA292" s="20"/>
      <c r="AB292" s="20"/>
      <c r="AC292" s="20"/>
      <c r="AD292" s="20"/>
      <c r="AE292" s="20"/>
      <c r="AF292" s="20"/>
      <c r="AG292" s="20"/>
      <c r="AH292" s="20"/>
      <c r="AI292" s="20"/>
      <c r="AJ292" s="20"/>
      <c r="AK292" s="20"/>
      <c r="AL292" s="20"/>
      <c r="AM292" s="20"/>
      <c r="AN292" s="20"/>
      <c r="AO292" s="20"/>
      <c r="AP292" s="20"/>
    </row>
    <row r="293" spans="1:42" x14ac:dyDescent="0.3">
      <c r="A293" s="20"/>
      <c r="B293" s="8"/>
      <c r="C293" s="8"/>
      <c r="D293" s="8"/>
      <c r="E293" s="8"/>
      <c r="F293" s="8"/>
      <c r="G293" s="8"/>
      <c r="H293" s="8"/>
      <c r="I293" s="8"/>
      <c r="J293" s="8"/>
      <c r="K293" s="8"/>
      <c r="L293" s="8"/>
      <c r="M293" s="8"/>
      <c r="N293" s="8"/>
      <c r="O293" s="8"/>
      <c r="P293" s="8"/>
      <c r="Q293" s="8"/>
      <c r="R293" s="20"/>
      <c r="S293" s="20"/>
      <c r="T293" s="20"/>
      <c r="U293" s="20"/>
      <c r="V293" s="20"/>
      <c r="W293" s="20"/>
      <c r="X293" s="20"/>
      <c r="Y293" s="20"/>
      <c r="Z293" s="20"/>
      <c r="AA293" s="20"/>
      <c r="AB293" s="20"/>
      <c r="AC293" s="20"/>
      <c r="AD293" s="20"/>
      <c r="AE293" s="20"/>
      <c r="AF293" s="20"/>
      <c r="AG293" s="20"/>
      <c r="AH293" s="20"/>
      <c r="AI293" s="20"/>
      <c r="AJ293" s="20"/>
      <c r="AK293" s="20"/>
      <c r="AL293" s="20"/>
      <c r="AM293" s="20"/>
      <c r="AN293" s="20"/>
      <c r="AO293" s="20"/>
      <c r="AP293" s="20"/>
    </row>
    <row r="294" spans="1:42" x14ac:dyDescent="0.3">
      <c r="A294" s="20"/>
      <c r="B294" s="8"/>
      <c r="C294" s="8"/>
      <c r="D294" s="8"/>
      <c r="E294" s="8"/>
      <c r="F294" s="8"/>
      <c r="G294" s="8"/>
      <c r="H294" s="8"/>
      <c r="I294" s="8"/>
      <c r="J294" s="8"/>
      <c r="K294" s="8"/>
      <c r="L294" s="8"/>
      <c r="M294" s="8"/>
      <c r="N294" s="8"/>
      <c r="O294" s="8"/>
      <c r="P294" s="8"/>
      <c r="Q294" s="8"/>
      <c r="R294" s="20"/>
      <c r="S294" s="20"/>
      <c r="T294" s="20"/>
      <c r="U294" s="20"/>
      <c r="V294" s="20"/>
      <c r="W294" s="20"/>
      <c r="X294" s="20"/>
      <c r="Y294" s="20"/>
      <c r="Z294" s="20"/>
      <c r="AA294" s="20"/>
      <c r="AB294" s="20"/>
      <c r="AC294" s="20"/>
      <c r="AD294" s="20"/>
      <c r="AE294" s="20"/>
      <c r="AF294" s="20"/>
      <c r="AG294" s="20"/>
      <c r="AH294" s="20"/>
      <c r="AI294" s="20"/>
      <c r="AJ294" s="20"/>
      <c r="AK294" s="20"/>
      <c r="AL294" s="20"/>
      <c r="AM294" s="20"/>
      <c r="AN294" s="20"/>
      <c r="AO294" s="20"/>
      <c r="AP294" s="20"/>
    </row>
    <row r="295" spans="1:42" x14ac:dyDescent="0.3">
      <c r="A295" s="20"/>
      <c r="B295" s="8"/>
      <c r="C295" s="8"/>
      <c r="D295" s="8"/>
      <c r="E295" s="8"/>
      <c r="F295" s="8"/>
      <c r="G295" s="8"/>
      <c r="H295" s="8"/>
      <c r="I295" s="8"/>
      <c r="J295" s="8"/>
      <c r="K295" s="8"/>
      <c r="L295" s="8"/>
      <c r="M295" s="8"/>
      <c r="N295" s="8"/>
      <c r="O295" s="8"/>
      <c r="P295" s="8"/>
      <c r="Q295" s="8"/>
      <c r="R295" s="20"/>
      <c r="S295" s="20"/>
      <c r="T295" s="20"/>
      <c r="U295" s="20"/>
      <c r="V295" s="20"/>
      <c r="W295" s="20"/>
      <c r="X295" s="20"/>
      <c r="Y295" s="20"/>
      <c r="Z295" s="20"/>
      <c r="AA295" s="20"/>
      <c r="AB295" s="20"/>
      <c r="AC295" s="20"/>
      <c r="AD295" s="20"/>
      <c r="AE295" s="20"/>
      <c r="AF295" s="20"/>
      <c r="AG295" s="20"/>
      <c r="AH295" s="20"/>
      <c r="AI295" s="20"/>
      <c r="AJ295" s="20"/>
      <c r="AK295" s="20"/>
      <c r="AL295" s="20"/>
      <c r="AM295" s="20"/>
      <c r="AN295" s="20"/>
      <c r="AO295" s="20"/>
      <c r="AP295" s="20"/>
    </row>
    <row r="296" spans="1:42" x14ac:dyDescent="0.3">
      <c r="A296" s="20"/>
      <c r="B296" s="8"/>
      <c r="C296" s="8"/>
      <c r="D296" s="8"/>
      <c r="E296" s="8"/>
      <c r="F296" s="8"/>
      <c r="G296" s="8"/>
      <c r="H296" s="8"/>
      <c r="I296" s="8"/>
      <c r="J296" s="8"/>
      <c r="K296" s="8"/>
      <c r="L296" s="8"/>
      <c r="M296" s="8"/>
      <c r="N296" s="8"/>
      <c r="O296" s="8"/>
      <c r="P296" s="8"/>
      <c r="Q296" s="8"/>
      <c r="R296" s="20"/>
      <c r="S296" s="20"/>
      <c r="T296" s="20"/>
      <c r="U296" s="20"/>
      <c r="V296" s="20"/>
      <c r="W296" s="20"/>
      <c r="X296" s="20"/>
      <c r="Y296" s="20"/>
      <c r="Z296" s="20"/>
      <c r="AA296" s="20"/>
      <c r="AB296" s="20"/>
      <c r="AC296" s="20"/>
      <c r="AD296" s="20"/>
      <c r="AE296" s="20"/>
      <c r="AF296" s="20"/>
      <c r="AG296" s="20"/>
      <c r="AH296" s="20"/>
      <c r="AI296" s="20"/>
      <c r="AJ296" s="20"/>
      <c r="AK296" s="20"/>
      <c r="AL296" s="20"/>
      <c r="AM296" s="20"/>
      <c r="AN296" s="20"/>
      <c r="AO296" s="20"/>
      <c r="AP296" s="20"/>
    </row>
    <row r="297" spans="1:42" x14ac:dyDescent="0.3">
      <c r="A297" s="20"/>
      <c r="B297" s="8"/>
      <c r="C297" s="8"/>
      <c r="D297" s="8"/>
      <c r="E297" s="8"/>
      <c r="F297" s="8"/>
      <c r="G297" s="8"/>
      <c r="H297" s="8"/>
      <c r="I297" s="8"/>
      <c r="J297" s="8"/>
      <c r="K297" s="8"/>
      <c r="L297" s="8"/>
      <c r="M297" s="8"/>
      <c r="N297" s="8"/>
      <c r="O297" s="8"/>
      <c r="P297" s="8"/>
      <c r="Q297" s="8"/>
      <c r="R297" s="20"/>
      <c r="S297" s="20"/>
      <c r="T297" s="20"/>
      <c r="U297" s="20"/>
      <c r="V297" s="20"/>
      <c r="W297" s="20"/>
      <c r="X297" s="20"/>
      <c r="Y297" s="20"/>
      <c r="Z297" s="20"/>
      <c r="AA297" s="20"/>
      <c r="AB297" s="20"/>
      <c r="AC297" s="20"/>
      <c r="AD297" s="20"/>
      <c r="AE297" s="20"/>
      <c r="AF297" s="20"/>
      <c r="AG297" s="20"/>
      <c r="AH297" s="20"/>
      <c r="AI297" s="20"/>
      <c r="AJ297" s="20"/>
      <c r="AK297" s="20"/>
      <c r="AL297" s="20"/>
      <c r="AM297" s="20"/>
      <c r="AN297" s="20"/>
      <c r="AO297" s="20"/>
      <c r="AP297" s="20"/>
    </row>
    <row r="298" spans="1:42" x14ac:dyDescent="0.3">
      <c r="A298" s="20"/>
      <c r="B298" s="8"/>
      <c r="C298" s="8"/>
      <c r="D298" s="8"/>
      <c r="E298" s="8"/>
      <c r="F298" s="8"/>
      <c r="G298" s="8"/>
      <c r="H298" s="8"/>
      <c r="I298" s="8"/>
      <c r="J298" s="8"/>
      <c r="K298" s="8"/>
      <c r="L298" s="8"/>
      <c r="M298" s="8"/>
      <c r="N298" s="8"/>
      <c r="O298" s="8"/>
      <c r="P298" s="8"/>
      <c r="Q298" s="8"/>
      <c r="R298" s="20"/>
      <c r="S298" s="20"/>
      <c r="T298" s="20"/>
      <c r="U298" s="20"/>
      <c r="V298" s="20"/>
      <c r="W298" s="20"/>
      <c r="X298" s="20"/>
      <c r="Y298" s="20"/>
      <c r="Z298" s="20"/>
      <c r="AA298" s="20"/>
      <c r="AB298" s="20"/>
      <c r="AC298" s="20"/>
      <c r="AD298" s="20"/>
      <c r="AE298" s="20"/>
      <c r="AF298" s="20"/>
      <c r="AG298" s="20"/>
      <c r="AH298" s="20"/>
      <c r="AI298" s="20"/>
      <c r="AJ298" s="20"/>
      <c r="AK298" s="20"/>
      <c r="AL298" s="20"/>
      <c r="AM298" s="20"/>
      <c r="AN298" s="20"/>
      <c r="AO298" s="20"/>
      <c r="AP298" s="20"/>
    </row>
    <row r="299" spans="1:42" x14ac:dyDescent="0.3">
      <c r="A299" s="20"/>
      <c r="B299" s="8"/>
      <c r="C299" s="8"/>
      <c r="D299" s="8"/>
      <c r="E299" s="8"/>
      <c r="F299" s="8"/>
      <c r="G299" s="8"/>
      <c r="H299" s="8"/>
      <c r="I299" s="8"/>
      <c r="J299" s="8"/>
      <c r="K299" s="8"/>
      <c r="L299" s="8"/>
      <c r="M299" s="8"/>
      <c r="N299" s="8"/>
      <c r="O299" s="8"/>
      <c r="P299" s="8"/>
      <c r="Q299" s="8"/>
      <c r="R299" s="20"/>
      <c r="S299" s="20"/>
      <c r="T299" s="20"/>
      <c r="U299" s="20"/>
      <c r="V299" s="20"/>
      <c r="W299" s="20"/>
      <c r="X299" s="20"/>
      <c r="Y299" s="20"/>
      <c r="Z299" s="20"/>
      <c r="AA299" s="20"/>
      <c r="AB299" s="20"/>
      <c r="AC299" s="20"/>
      <c r="AD299" s="20"/>
      <c r="AE299" s="20"/>
      <c r="AF299" s="20"/>
      <c r="AG299" s="20"/>
      <c r="AH299" s="20"/>
      <c r="AI299" s="20"/>
      <c r="AJ299" s="20"/>
      <c r="AK299" s="20"/>
      <c r="AL299" s="20"/>
      <c r="AM299" s="20"/>
      <c r="AN299" s="20"/>
      <c r="AO299" s="20"/>
      <c r="AP299" s="20"/>
    </row>
    <row r="300" spans="1:42" x14ac:dyDescent="0.3">
      <c r="A300" s="20"/>
      <c r="B300" s="8"/>
      <c r="C300" s="8"/>
      <c r="D300" s="8"/>
      <c r="E300" s="8"/>
      <c r="F300" s="8"/>
      <c r="G300" s="8"/>
      <c r="H300" s="8"/>
      <c r="I300" s="8"/>
      <c r="J300" s="8"/>
      <c r="K300" s="8"/>
      <c r="L300" s="8"/>
      <c r="M300" s="8"/>
      <c r="N300" s="8"/>
      <c r="O300" s="8"/>
      <c r="P300" s="8"/>
      <c r="Q300" s="8"/>
      <c r="R300" s="20"/>
      <c r="S300" s="20"/>
      <c r="T300" s="20"/>
      <c r="U300" s="20"/>
      <c r="V300" s="20"/>
      <c r="W300" s="20"/>
      <c r="X300" s="20"/>
      <c r="Y300" s="20"/>
      <c r="Z300" s="20"/>
      <c r="AA300" s="20"/>
      <c r="AB300" s="20"/>
      <c r="AC300" s="20"/>
      <c r="AD300" s="20"/>
      <c r="AE300" s="20"/>
      <c r="AF300" s="20"/>
      <c r="AG300" s="20"/>
      <c r="AH300" s="20"/>
      <c r="AI300" s="20"/>
      <c r="AJ300" s="20"/>
      <c r="AK300" s="20"/>
      <c r="AL300" s="20"/>
      <c r="AM300" s="20"/>
      <c r="AN300" s="20"/>
      <c r="AO300" s="20"/>
      <c r="AP300" s="20"/>
    </row>
    <row r="301" spans="1:42" x14ac:dyDescent="0.3">
      <c r="A301" s="20"/>
      <c r="B301" s="8"/>
      <c r="C301" s="8"/>
      <c r="D301" s="8"/>
      <c r="E301" s="8"/>
      <c r="F301" s="8"/>
      <c r="G301" s="8"/>
      <c r="H301" s="8"/>
      <c r="I301" s="8"/>
      <c r="J301" s="8"/>
      <c r="K301" s="8"/>
      <c r="L301" s="8"/>
      <c r="M301" s="8"/>
      <c r="N301" s="8"/>
      <c r="O301" s="8"/>
      <c r="P301" s="8"/>
      <c r="Q301" s="8"/>
      <c r="R301" s="20"/>
      <c r="S301" s="20"/>
      <c r="T301" s="20"/>
      <c r="U301" s="20"/>
      <c r="V301" s="20"/>
      <c r="W301" s="20"/>
      <c r="X301" s="20"/>
      <c r="Y301" s="20"/>
      <c r="Z301" s="20"/>
      <c r="AA301" s="20"/>
      <c r="AB301" s="20"/>
      <c r="AC301" s="20"/>
      <c r="AD301" s="20"/>
      <c r="AE301" s="20"/>
      <c r="AF301" s="20"/>
      <c r="AG301" s="20"/>
      <c r="AH301" s="20"/>
      <c r="AI301" s="20"/>
      <c r="AJ301" s="20"/>
      <c r="AK301" s="20"/>
      <c r="AL301" s="20"/>
      <c r="AM301" s="20"/>
      <c r="AN301" s="20"/>
      <c r="AO301" s="20"/>
      <c r="AP301" s="20"/>
    </row>
    <row r="302" spans="1:42" x14ac:dyDescent="0.3">
      <c r="A302" s="20"/>
      <c r="B302" s="8"/>
      <c r="C302" s="8"/>
      <c r="D302" s="8"/>
      <c r="E302" s="8"/>
      <c r="F302" s="8"/>
      <c r="G302" s="8"/>
      <c r="H302" s="8"/>
      <c r="I302" s="8"/>
      <c r="J302" s="8"/>
      <c r="K302" s="8"/>
      <c r="L302" s="8"/>
      <c r="M302" s="8"/>
      <c r="N302" s="8"/>
      <c r="O302" s="8"/>
      <c r="P302" s="8"/>
      <c r="Q302" s="8"/>
      <c r="R302" s="20"/>
      <c r="S302" s="20"/>
      <c r="T302" s="20"/>
      <c r="U302" s="20"/>
      <c r="V302" s="20"/>
      <c r="W302" s="20"/>
      <c r="X302" s="20"/>
      <c r="Y302" s="20"/>
      <c r="Z302" s="20"/>
      <c r="AA302" s="20"/>
      <c r="AB302" s="20"/>
      <c r="AC302" s="20"/>
      <c r="AD302" s="20"/>
      <c r="AE302" s="20"/>
      <c r="AF302" s="20"/>
      <c r="AG302" s="20"/>
      <c r="AH302" s="20"/>
      <c r="AI302" s="20"/>
      <c r="AJ302" s="20"/>
      <c r="AK302" s="20"/>
      <c r="AL302" s="20"/>
      <c r="AM302" s="20"/>
      <c r="AN302" s="20"/>
      <c r="AO302" s="20"/>
      <c r="AP302" s="20"/>
    </row>
    <row r="303" spans="1:42" x14ac:dyDescent="0.3">
      <c r="A303" s="20"/>
      <c r="B303" s="8"/>
      <c r="C303" s="8"/>
      <c r="D303" s="8"/>
      <c r="E303" s="8"/>
      <c r="F303" s="8"/>
      <c r="G303" s="8"/>
      <c r="H303" s="8"/>
      <c r="I303" s="8"/>
      <c r="J303" s="8"/>
      <c r="K303" s="8"/>
      <c r="L303" s="8"/>
      <c r="M303" s="8"/>
      <c r="N303" s="8"/>
      <c r="O303" s="8"/>
      <c r="P303" s="8"/>
      <c r="Q303" s="8"/>
      <c r="R303" s="20"/>
      <c r="S303" s="20"/>
      <c r="T303" s="20"/>
      <c r="U303" s="20"/>
      <c r="V303" s="20"/>
      <c r="W303" s="20"/>
      <c r="X303" s="20"/>
      <c r="Y303" s="20"/>
      <c r="Z303" s="20"/>
      <c r="AA303" s="20"/>
      <c r="AB303" s="20"/>
      <c r="AC303" s="20"/>
      <c r="AD303" s="20"/>
      <c r="AE303" s="20"/>
      <c r="AF303" s="20"/>
      <c r="AG303" s="20"/>
      <c r="AH303" s="20"/>
      <c r="AI303" s="20"/>
      <c r="AJ303" s="20"/>
      <c r="AK303" s="20"/>
      <c r="AL303" s="20"/>
      <c r="AM303" s="20"/>
      <c r="AN303" s="20"/>
      <c r="AO303" s="20"/>
      <c r="AP303" s="20"/>
    </row>
    <row r="304" spans="1:42" x14ac:dyDescent="0.3">
      <c r="A304" s="20"/>
      <c r="B304" s="8"/>
      <c r="C304" s="8"/>
      <c r="D304" s="8"/>
      <c r="E304" s="8"/>
      <c r="F304" s="8"/>
      <c r="G304" s="8"/>
      <c r="H304" s="8"/>
      <c r="I304" s="8"/>
      <c r="J304" s="8"/>
      <c r="K304" s="8"/>
      <c r="L304" s="8"/>
      <c r="M304" s="8"/>
      <c r="N304" s="8"/>
      <c r="O304" s="8"/>
      <c r="P304" s="8"/>
      <c r="Q304" s="8"/>
      <c r="R304" s="20"/>
      <c r="S304" s="20"/>
      <c r="T304" s="20"/>
      <c r="U304" s="20"/>
      <c r="V304" s="20"/>
      <c r="W304" s="20"/>
      <c r="X304" s="20"/>
      <c r="Y304" s="20"/>
      <c r="Z304" s="20"/>
      <c r="AA304" s="20"/>
      <c r="AB304" s="20"/>
      <c r="AC304" s="20"/>
      <c r="AD304" s="20"/>
      <c r="AE304" s="20"/>
      <c r="AF304" s="20"/>
      <c r="AG304" s="20"/>
      <c r="AH304" s="20"/>
      <c r="AI304" s="20"/>
      <c r="AJ304" s="20"/>
      <c r="AK304" s="20"/>
      <c r="AL304" s="20"/>
      <c r="AM304" s="20"/>
      <c r="AN304" s="20"/>
      <c r="AO304" s="20"/>
      <c r="AP304" s="20"/>
    </row>
    <row r="305" spans="1:42" x14ac:dyDescent="0.3">
      <c r="A305" s="20"/>
      <c r="B305" s="8"/>
      <c r="C305" s="8"/>
      <c r="D305" s="8"/>
      <c r="E305" s="8"/>
      <c r="F305" s="8"/>
      <c r="G305" s="8"/>
      <c r="H305" s="8"/>
      <c r="I305" s="8"/>
      <c r="J305" s="8"/>
      <c r="K305" s="8"/>
      <c r="L305" s="8"/>
      <c r="M305" s="8"/>
      <c r="N305" s="8"/>
      <c r="O305" s="8"/>
      <c r="P305" s="8"/>
      <c r="Q305" s="8"/>
      <c r="R305" s="20"/>
      <c r="S305" s="20"/>
      <c r="T305" s="20"/>
      <c r="U305" s="20"/>
      <c r="V305" s="20"/>
      <c r="W305" s="20"/>
      <c r="X305" s="20"/>
      <c r="Y305" s="20"/>
      <c r="Z305" s="20"/>
      <c r="AA305" s="20"/>
      <c r="AB305" s="20"/>
      <c r="AC305" s="20"/>
      <c r="AD305" s="20"/>
      <c r="AE305" s="20"/>
      <c r="AF305" s="20"/>
      <c r="AG305" s="20"/>
      <c r="AH305" s="20"/>
      <c r="AI305" s="20"/>
      <c r="AJ305" s="20"/>
      <c r="AK305" s="20"/>
      <c r="AL305" s="20"/>
      <c r="AM305" s="20"/>
      <c r="AN305" s="20"/>
      <c r="AO305" s="20"/>
      <c r="AP305" s="20"/>
    </row>
    <row r="306" spans="1:42" x14ac:dyDescent="0.3">
      <c r="A306" s="20"/>
      <c r="B306" s="8"/>
      <c r="C306" s="8"/>
      <c r="D306" s="8"/>
      <c r="E306" s="8"/>
      <c r="F306" s="8"/>
      <c r="G306" s="8"/>
      <c r="H306" s="8"/>
      <c r="I306" s="8"/>
      <c r="J306" s="8"/>
      <c r="K306" s="8"/>
      <c r="L306" s="8"/>
      <c r="M306" s="8"/>
      <c r="N306" s="8"/>
      <c r="O306" s="8"/>
      <c r="P306" s="8"/>
      <c r="Q306" s="8"/>
      <c r="R306" s="20"/>
      <c r="S306" s="20"/>
      <c r="T306" s="20"/>
      <c r="U306" s="20"/>
      <c r="V306" s="20"/>
      <c r="W306" s="20"/>
      <c r="X306" s="20"/>
      <c r="Y306" s="20"/>
      <c r="Z306" s="20"/>
      <c r="AA306" s="20"/>
      <c r="AB306" s="20"/>
      <c r="AC306" s="20"/>
      <c r="AD306" s="20"/>
      <c r="AE306" s="20"/>
      <c r="AF306" s="20"/>
      <c r="AG306" s="20"/>
      <c r="AH306" s="20"/>
      <c r="AI306" s="20"/>
      <c r="AJ306" s="20"/>
      <c r="AK306" s="20"/>
      <c r="AL306" s="20"/>
      <c r="AM306" s="20"/>
      <c r="AN306" s="20"/>
      <c r="AO306" s="20"/>
      <c r="AP306" s="20"/>
    </row>
    <row r="307" spans="1:42" x14ac:dyDescent="0.3">
      <c r="A307" s="20"/>
      <c r="B307" s="8"/>
      <c r="C307" s="8"/>
      <c r="D307" s="8"/>
      <c r="E307" s="8"/>
      <c r="F307" s="8"/>
      <c r="G307" s="8"/>
      <c r="H307" s="8"/>
      <c r="I307" s="8"/>
      <c r="J307" s="8"/>
      <c r="K307" s="8"/>
      <c r="L307" s="8"/>
      <c r="M307" s="8"/>
      <c r="N307" s="8"/>
      <c r="O307" s="8"/>
      <c r="P307" s="8"/>
      <c r="Q307" s="8"/>
      <c r="R307" s="20"/>
      <c r="S307" s="20"/>
      <c r="T307" s="20"/>
      <c r="U307" s="20"/>
      <c r="V307" s="20"/>
      <c r="W307" s="20"/>
      <c r="X307" s="20"/>
      <c r="Y307" s="20"/>
      <c r="Z307" s="20"/>
      <c r="AA307" s="20"/>
      <c r="AB307" s="20"/>
      <c r="AC307" s="20"/>
      <c r="AD307" s="20"/>
      <c r="AE307" s="20"/>
      <c r="AF307" s="20"/>
      <c r="AG307" s="20"/>
      <c r="AH307" s="20"/>
      <c r="AI307" s="20"/>
      <c r="AJ307" s="20"/>
      <c r="AK307" s="20"/>
      <c r="AL307" s="20"/>
      <c r="AM307" s="20"/>
      <c r="AN307" s="20"/>
      <c r="AO307" s="20"/>
      <c r="AP307" s="20"/>
    </row>
    <row r="308" spans="1:42" x14ac:dyDescent="0.3">
      <c r="A308" s="20"/>
      <c r="B308" s="8"/>
      <c r="C308" s="8"/>
      <c r="D308" s="8"/>
      <c r="E308" s="8"/>
      <c r="F308" s="8"/>
      <c r="G308" s="8"/>
      <c r="H308" s="8"/>
      <c r="I308" s="8"/>
      <c r="J308" s="8"/>
      <c r="K308" s="8"/>
      <c r="L308" s="8"/>
      <c r="M308" s="8"/>
      <c r="N308" s="8"/>
      <c r="O308" s="8"/>
      <c r="P308" s="8"/>
      <c r="Q308" s="8"/>
      <c r="R308" s="20"/>
      <c r="S308" s="20"/>
      <c r="T308" s="20"/>
      <c r="U308" s="20"/>
      <c r="V308" s="20"/>
      <c r="W308" s="20"/>
      <c r="X308" s="20"/>
      <c r="Y308" s="20"/>
      <c r="Z308" s="20"/>
      <c r="AA308" s="20"/>
      <c r="AB308" s="20"/>
      <c r="AC308" s="20"/>
      <c r="AD308" s="20"/>
      <c r="AE308" s="20"/>
      <c r="AF308" s="20"/>
      <c r="AG308" s="20"/>
      <c r="AH308" s="20"/>
      <c r="AI308" s="20"/>
      <c r="AJ308" s="20"/>
      <c r="AK308" s="20"/>
      <c r="AL308" s="20"/>
      <c r="AM308" s="20"/>
      <c r="AN308" s="20"/>
      <c r="AO308" s="20"/>
      <c r="AP308" s="20"/>
    </row>
    <row r="309" spans="1:42" x14ac:dyDescent="0.3">
      <c r="A309" s="20"/>
      <c r="B309" s="8"/>
      <c r="C309" s="8"/>
      <c r="D309" s="8"/>
      <c r="E309" s="8"/>
      <c r="F309" s="8"/>
      <c r="G309" s="8"/>
      <c r="H309" s="8"/>
      <c r="I309" s="8"/>
      <c r="J309" s="8"/>
      <c r="K309" s="8"/>
      <c r="L309" s="8"/>
      <c r="M309" s="8"/>
      <c r="N309" s="8"/>
      <c r="O309" s="8"/>
      <c r="P309" s="8"/>
      <c r="Q309" s="8"/>
      <c r="R309" s="20"/>
      <c r="S309" s="20"/>
      <c r="T309" s="20"/>
      <c r="U309" s="20"/>
      <c r="V309" s="20"/>
      <c r="W309" s="20"/>
      <c r="X309" s="20"/>
      <c r="Y309" s="20"/>
      <c r="Z309" s="20"/>
      <c r="AA309" s="20"/>
      <c r="AB309" s="20"/>
      <c r="AC309" s="20"/>
      <c r="AD309" s="20"/>
      <c r="AE309" s="20"/>
      <c r="AF309" s="20"/>
      <c r="AG309" s="20"/>
      <c r="AH309" s="20"/>
      <c r="AI309" s="20"/>
      <c r="AJ309" s="20"/>
      <c r="AK309" s="20"/>
      <c r="AL309" s="20"/>
      <c r="AM309" s="20"/>
      <c r="AN309" s="20"/>
      <c r="AO309" s="20"/>
      <c r="AP309" s="20"/>
    </row>
    <row r="310" spans="1:42" x14ac:dyDescent="0.3">
      <c r="A310" s="20"/>
      <c r="B310" s="8"/>
      <c r="C310" s="8"/>
      <c r="D310" s="8"/>
      <c r="E310" s="8"/>
      <c r="F310" s="8"/>
      <c r="G310" s="8"/>
      <c r="H310" s="8"/>
      <c r="I310" s="8"/>
      <c r="J310" s="8"/>
      <c r="K310" s="8"/>
      <c r="L310" s="8"/>
      <c r="M310" s="8"/>
      <c r="N310" s="8"/>
      <c r="O310" s="8"/>
      <c r="P310" s="8"/>
      <c r="Q310" s="8"/>
      <c r="R310" s="20"/>
      <c r="S310" s="20"/>
      <c r="T310" s="20"/>
      <c r="U310" s="20"/>
      <c r="V310" s="20"/>
      <c r="W310" s="20"/>
      <c r="X310" s="20"/>
      <c r="Y310" s="20"/>
      <c r="Z310" s="20"/>
      <c r="AA310" s="20"/>
      <c r="AB310" s="20"/>
      <c r="AC310" s="20"/>
      <c r="AD310" s="20"/>
      <c r="AE310" s="20"/>
      <c r="AF310" s="20"/>
      <c r="AG310" s="20"/>
      <c r="AH310" s="20"/>
      <c r="AI310" s="20"/>
      <c r="AJ310" s="20"/>
      <c r="AK310" s="20"/>
      <c r="AL310" s="20"/>
      <c r="AM310" s="20"/>
      <c r="AN310" s="20"/>
      <c r="AO310" s="20"/>
      <c r="AP310" s="20"/>
    </row>
    <row r="311" spans="1:42" x14ac:dyDescent="0.3">
      <c r="A311" s="20"/>
      <c r="B311" s="8"/>
      <c r="C311" s="8"/>
      <c r="D311" s="8"/>
      <c r="E311" s="8"/>
      <c r="F311" s="8"/>
      <c r="G311" s="8"/>
      <c r="H311" s="8"/>
      <c r="I311" s="8"/>
      <c r="J311" s="8"/>
      <c r="K311" s="8"/>
      <c r="L311" s="8"/>
      <c r="M311" s="8"/>
      <c r="N311" s="8"/>
      <c r="O311" s="8"/>
      <c r="P311" s="8"/>
      <c r="Q311" s="8"/>
      <c r="R311" s="20"/>
      <c r="S311" s="20"/>
      <c r="T311" s="20"/>
      <c r="U311" s="20"/>
      <c r="V311" s="20"/>
      <c r="W311" s="20"/>
      <c r="X311" s="20"/>
      <c r="Y311" s="20"/>
      <c r="Z311" s="20"/>
      <c r="AA311" s="20"/>
      <c r="AB311" s="20"/>
      <c r="AC311" s="20"/>
      <c r="AD311" s="20"/>
      <c r="AE311" s="20"/>
      <c r="AF311" s="20"/>
      <c r="AG311" s="20"/>
      <c r="AH311" s="20"/>
      <c r="AI311" s="20"/>
      <c r="AJ311" s="20"/>
      <c r="AK311" s="20"/>
      <c r="AL311" s="20"/>
      <c r="AM311" s="20"/>
      <c r="AN311" s="20"/>
      <c r="AO311" s="20"/>
      <c r="AP311" s="20"/>
    </row>
    <row r="312" spans="1:42" x14ac:dyDescent="0.3">
      <c r="A312" s="20"/>
      <c r="B312" s="8"/>
      <c r="C312" s="8"/>
      <c r="D312" s="8"/>
      <c r="E312" s="8"/>
      <c r="F312" s="8"/>
      <c r="G312" s="8"/>
      <c r="H312" s="8"/>
      <c r="I312" s="8"/>
      <c r="J312" s="8"/>
      <c r="K312" s="8"/>
      <c r="L312" s="8"/>
      <c r="M312" s="8"/>
      <c r="N312" s="8"/>
      <c r="O312" s="8"/>
      <c r="P312" s="8"/>
      <c r="Q312" s="8"/>
      <c r="R312" s="20"/>
      <c r="S312" s="20"/>
      <c r="T312" s="20"/>
      <c r="U312" s="20"/>
      <c r="V312" s="20"/>
      <c r="W312" s="20"/>
      <c r="X312" s="20"/>
      <c r="Y312" s="20"/>
      <c r="Z312" s="20"/>
      <c r="AA312" s="20"/>
      <c r="AB312" s="20"/>
      <c r="AC312" s="20"/>
      <c r="AD312" s="20"/>
      <c r="AE312" s="20"/>
      <c r="AF312" s="20"/>
      <c r="AG312" s="20"/>
      <c r="AH312" s="20"/>
      <c r="AI312" s="20"/>
      <c r="AJ312" s="20"/>
      <c r="AK312" s="20"/>
      <c r="AL312" s="20"/>
      <c r="AM312" s="20"/>
      <c r="AN312" s="20"/>
      <c r="AO312" s="20"/>
      <c r="AP312" s="20"/>
    </row>
    <row r="313" spans="1:42" x14ac:dyDescent="0.3">
      <c r="A313" s="20"/>
      <c r="B313" s="8"/>
      <c r="C313" s="8"/>
      <c r="D313" s="8"/>
      <c r="E313" s="8"/>
      <c r="F313" s="8"/>
      <c r="G313" s="8"/>
      <c r="H313" s="8"/>
      <c r="I313" s="8"/>
      <c r="J313" s="8"/>
      <c r="K313" s="8"/>
      <c r="L313" s="8"/>
      <c r="M313" s="8"/>
      <c r="N313" s="8"/>
      <c r="O313" s="8"/>
      <c r="P313" s="8"/>
      <c r="Q313" s="8"/>
      <c r="R313" s="20"/>
      <c r="S313" s="20"/>
      <c r="T313" s="20"/>
      <c r="U313" s="20"/>
      <c r="V313" s="20"/>
      <c r="W313" s="20"/>
      <c r="X313" s="20"/>
      <c r="Y313" s="20"/>
      <c r="Z313" s="20"/>
      <c r="AA313" s="20"/>
      <c r="AB313" s="20"/>
      <c r="AC313" s="20"/>
      <c r="AD313" s="20"/>
      <c r="AE313" s="20"/>
      <c r="AF313" s="20"/>
      <c r="AG313" s="20"/>
      <c r="AH313" s="20"/>
      <c r="AI313" s="20"/>
      <c r="AJ313" s="20"/>
      <c r="AK313" s="20"/>
      <c r="AL313" s="20"/>
      <c r="AM313" s="20"/>
      <c r="AN313" s="20"/>
      <c r="AO313" s="20"/>
      <c r="AP313" s="20"/>
    </row>
    <row r="314" spans="1:42" x14ac:dyDescent="0.3">
      <c r="A314" s="20"/>
      <c r="B314" s="8"/>
      <c r="C314" s="8"/>
      <c r="D314" s="8"/>
      <c r="E314" s="8"/>
      <c r="F314" s="8"/>
      <c r="G314" s="8"/>
      <c r="H314" s="8"/>
      <c r="I314" s="8"/>
      <c r="J314" s="8"/>
      <c r="K314" s="8"/>
      <c r="L314" s="8"/>
      <c r="M314" s="8"/>
      <c r="N314" s="8"/>
      <c r="O314" s="8"/>
      <c r="P314" s="8"/>
      <c r="Q314" s="8"/>
      <c r="R314" s="20"/>
      <c r="S314" s="20"/>
      <c r="T314" s="20"/>
      <c r="U314" s="20"/>
      <c r="V314" s="20"/>
      <c r="W314" s="20"/>
      <c r="X314" s="20"/>
      <c r="Y314" s="20"/>
      <c r="Z314" s="20"/>
      <c r="AA314" s="20"/>
      <c r="AB314" s="20"/>
      <c r="AC314" s="20"/>
      <c r="AD314" s="20"/>
      <c r="AE314" s="20"/>
      <c r="AF314" s="20"/>
      <c r="AG314" s="20"/>
      <c r="AH314" s="20"/>
      <c r="AI314" s="20"/>
      <c r="AJ314" s="20"/>
      <c r="AK314" s="20"/>
      <c r="AL314" s="20"/>
      <c r="AM314" s="20"/>
      <c r="AN314" s="20"/>
      <c r="AO314" s="20"/>
      <c r="AP314" s="20"/>
    </row>
    <row r="315" spans="1:42" x14ac:dyDescent="0.3">
      <c r="A315" s="20"/>
      <c r="B315" s="8"/>
      <c r="C315" s="8"/>
      <c r="D315" s="8"/>
      <c r="E315" s="8"/>
      <c r="F315" s="8"/>
      <c r="G315" s="8"/>
      <c r="H315" s="8"/>
      <c r="I315" s="8"/>
      <c r="J315" s="8"/>
      <c r="K315" s="8"/>
      <c r="L315" s="8"/>
      <c r="M315" s="8"/>
      <c r="N315" s="8"/>
      <c r="O315" s="8"/>
      <c r="P315" s="8"/>
      <c r="Q315" s="8"/>
      <c r="R315" s="20"/>
      <c r="S315" s="20"/>
      <c r="T315" s="20"/>
      <c r="U315" s="20"/>
      <c r="V315" s="20"/>
      <c r="W315" s="20"/>
      <c r="X315" s="20"/>
      <c r="Y315" s="20"/>
      <c r="Z315" s="20"/>
      <c r="AA315" s="20"/>
      <c r="AB315" s="20"/>
      <c r="AC315" s="20"/>
      <c r="AD315" s="20"/>
      <c r="AE315" s="20"/>
      <c r="AF315" s="20"/>
      <c r="AG315" s="20"/>
      <c r="AH315" s="20"/>
      <c r="AI315" s="20"/>
      <c r="AJ315" s="20"/>
      <c r="AK315" s="20"/>
      <c r="AL315" s="20"/>
      <c r="AM315" s="20"/>
      <c r="AN315" s="20"/>
      <c r="AO315" s="20"/>
      <c r="AP315" s="20"/>
    </row>
    <row r="316" spans="1:42" x14ac:dyDescent="0.3">
      <c r="A316" s="20"/>
      <c r="B316" s="8"/>
      <c r="C316" s="8"/>
      <c r="D316" s="8"/>
      <c r="E316" s="8"/>
      <c r="F316" s="8"/>
      <c r="G316" s="8"/>
      <c r="H316" s="8"/>
      <c r="I316" s="8"/>
      <c r="J316" s="8"/>
      <c r="K316" s="8"/>
      <c r="L316" s="8"/>
      <c r="M316" s="8"/>
      <c r="N316" s="8"/>
      <c r="O316" s="8"/>
      <c r="P316" s="8"/>
      <c r="Q316" s="8"/>
      <c r="R316" s="20"/>
      <c r="S316" s="20"/>
      <c r="T316" s="20"/>
      <c r="U316" s="20"/>
      <c r="V316" s="20"/>
      <c r="W316" s="20"/>
      <c r="X316" s="20"/>
      <c r="Y316" s="20"/>
      <c r="Z316" s="20"/>
      <c r="AA316" s="20"/>
      <c r="AB316" s="20"/>
      <c r="AC316" s="20"/>
      <c r="AD316" s="20"/>
      <c r="AE316" s="20"/>
      <c r="AF316" s="20"/>
      <c r="AG316" s="20"/>
      <c r="AH316" s="20"/>
      <c r="AI316" s="20"/>
      <c r="AJ316" s="20"/>
      <c r="AK316" s="20"/>
      <c r="AL316" s="20"/>
      <c r="AM316" s="20"/>
      <c r="AN316" s="20"/>
      <c r="AO316" s="20"/>
      <c r="AP316" s="20"/>
    </row>
    <row r="317" spans="1:42" x14ac:dyDescent="0.3">
      <c r="A317" s="20"/>
      <c r="B317" s="8"/>
      <c r="C317" s="8"/>
      <c r="D317" s="8"/>
      <c r="E317" s="8"/>
      <c r="F317" s="8"/>
      <c r="G317" s="8"/>
      <c r="H317" s="8"/>
      <c r="I317" s="8"/>
      <c r="J317" s="8"/>
      <c r="K317" s="8"/>
      <c r="L317" s="8"/>
      <c r="M317" s="8"/>
      <c r="N317" s="8"/>
      <c r="O317" s="8"/>
      <c r="P317" s="8"/>
      <c r="Q317" s="8"/>
      <c r="R317" s="20"/>
      <c r="S317" s="20"/>
      <c r="T317" s="20"/>
      <c r="U317" s="20"/>
      <c r="V317" s="20"/>
      <c r="W317" s="20"/>
      <c r="X317" s="20"/>
      <c r="Y317" s="20"/>
      <c r="Z317" s="20"/>
      <c r="AA317" s="20"/>
      <c r="AB317" s="20"/>
      <c r="AC317" s="20"/>
      <c r="AD317" s="20"/>
      <c r="AE317" s="20"/>
      <c r="AF317" s="20"/>
      <c r="AG317" s="20"/>
      <c r="AH317" s="20"/>
      <c r="AI317" s="20"/>
      <c r="AJ317" s="20"/>
      <c r="AK317" s="20"/>
      <c r="AL317" s="20"/>
      <c r="AM317" s="20"/>
      <c r="AN317" s="20"/>
      <c r="AO317" s="20"/>
      <c r="AP317" s="20"/>
    </row>
    <row r="318" spans="1:42" x14ac:dyDescent="0.3">
      <c r="A318" s="20"/>
      <c r="B318" s="8"/>
      <c r="C318" s="8"/>
      <c r="D318" s="8"/>
      <c r="E318" s="8"/>
      <c r="F318" s="8"/>
      <c r="G318" s="8"/>
      <c r="H318" s="8"/>
      <c r="I318" s="8"/>
      <c r="J318" s="8"/>
      <c r="K318" s="8"/>
      <c r="L318" s="8"/>
      <c r="M318" s="8"/>
      <c r="N318" s="8"/>
      <c r="O318" s="8"/>
      <c r="P318" s="8"/>
      <c r="Q318" s="8"/>
      <c r="R318" s="20"/>
      <c r="S318" s="20"/>
      <c r="T318" s="20"/>
      <c r="U318" s="20"/>
      <c r="V318" s="20"/>
      <c r="W318" s="20"/>
      <c r="X318" s="20"/>
      <c r="Y318" s="20"/>
      <c r="Z318" s="20"/>
      <c r="AA318" s="20"/>
      <c r="AB318" s="20"/>
      <c r="AC318" s="20"/>
      <c r="AD318" s="20"/>
      <c r="AE318" s="20"/>
      <c r="AF318" s="20"/>
      <c r="AG318" s="20"/>
      <c r="AH318" s="20"/>
      <c r="AI318" s="20"/>
      <c r="AJ318" s="20"/>
      <c r="AK318" s="20"/>
      <c r="AL318" s="20"/>
      <c r="AM318" s="20"/>
      <c r="AN318" s="20"/>
      <c r="AO318" s="20"/>
      <c r="AP318" s="20"/>
    </row>
    <row r="319" spans="1:42" x14ac:dyDescent="0.3">
      <c r="A319" s="20"/>
      <c r="B319" s="8"/>
      <c r="C319" s="8"/>
      <c r="D319" s="8"/>
      <c r="E319" s="8"/>
      <c r="F319" s="8"/>
      <c r="G319" s="8"/>
      <c r="H319" s="8"/>
      <c r="I319" s="8"/>
      <c r="J319" s="8"/>
      <c r="K319" s="8"/>
      <c r="L319" s="8"/>
      <c r="M319" s="8"/>
      <c r="N319" s="8"/>
      <c r="O319" s="8"/>
      <c r="P319" s="8"/>
      <c r="Q319" s="8"/>
      <c r="R319" s="20"/>
      <c r="S319" s="20"/>
      <c r="T319" s="20"/>
      <c r="U319" s="20"/>
      <c r="V319" s="20"/>
      <c r="W319" s="20"/>
      <c r="X319" s="20"/>
      <c r="Y319" s="20"/>
      <c r="Z319" s="20"/>
      <c r="AA319" s="20"/>
      <c r="AB319" s="20"/>
      <c r="AC319" s="20"/>
      <c r="AD319" s="20"/>
      <c r="AE319" s="20"/>
      <c r="AF319" s="20"/>
      <c r="AG319" s="20"/>
      <c r="AH319" s="20"/>
      <c r="AI319" s="20"/>
      <c r="AJ319" s="20"/>
      <c r="AK319" s="20"/>
      <c r="AL319" s="20"/>
      <c r="AM319" s="20"/>
      <c r="AN319" s="20"/>
      <c r="AO319" s="20"/>
      <c r="AP319" s="20"/>
    </row>
    <row r="320" spans="1:42" x14ac:dyDescent="0.3">
      <c r="A320" s="20"/>
      <c r="B320" s="8"/>
      <c r="C320" s="8"/>
      <c r="D320" s="8"/>
      <c r="E320" s="8"/>
      <c r="F320" s="8"/>
      <c r="G320" s="8"/>
      <c r="H320" s="8"/>
      <c r="I320" s="8"/>
      <c r="J320" s="8"/>
      <c r="K320" s="8"/>
      <c r="L320" s="8"/>
      <c r="M320" s="8"/>
      <c r="N320" s="8"/>
      <c r="O320" s="8"/>
      <c r="P320" s="8"/>
      <c r="Q320" s="8"/>
      <c r="R320" s="20"/>
      <c r="S320" s="20"/>
      <c r="T320" s="20"/>
      <c r="U320" s="20"/>
      <c r="V320" s="20"/>
      <c r="W320" s="20"/>
      <c r="X320" s="20"/>
      <c r="Y320" s="20"/>
      <c r="Z320" s="20"/>
      <c r="AA320" s="20"/>
      <c r="AB320" s="20"/>
      <c r="AC320" s="20"/>
      <c r="AD320" s="20"/>
      <c r="AE320" s="20"/>
      <c r="AF320" s="20"/>
      <c r="AG320" s="20"/>
      <c r="AH320" s="20"/>
      <c r="AI320" s="20"/>
      <c r="AJ320" s="20"/>
      <c r="AK320" s="20"/>
      <c r="AL320" s="20"/>
      <c r="AM320" s="20"/>
      <c r="AN320" s="20"/>
      <c r="AO320" s="20"/>
      <c r="AP320" s="20"/>
    </row>
    <row r="321" spans="1:42" x14ac:dyDescent="0.3">
      <c r="A321" s="20"/>
      <c r="B321" s="8"/>
      <c r="C321" s="8"/>
      <c r="D321" s="8"/>
      <c r="E321" s="8"/>
      <c r="F321" s="8"/>
      <c r="G321" s="8"/>
      <c r="H321" s="8"/>
      <c r="I321" s="8"/>
      <c r="J321" s="8"/>
      <c r="K321" s="8"/>
      <c r="L321" s="8"/>
      <c r="M321" s="8"/>
      <c r="N321" s="8"/>
      <c r="O321" s="8"/>
      <c r="P321" s="8"/>
      <c r="Q321" s="8"/>
      <c r="R321" s="20"/>
      <c r="S321" s="20"/>
      <c r="T321" s="20"/>
      <c r="U321" s="20"/>
      <c r="V321" s="20"/>
      <c r="W321" s="20"/>
      <c r="X321" s="20"/>
      <c r="Y321" s="20"/>
      <c r="Z321" s="20"/>
      <c r="AA321" s="20"/>
      <c r="AB321" s="20"/>
      <c r="AC321" s="20"/>
      <c r="AD321" s="20"/>
      <c r="AE321" s="20"/>
      <c r="AF321" s="20"/>
      <c r="AG321" s="20"/>
      <c r="AH321" s="20"/>
      <c r="AI321" s="20"/>
      <c r="AJ321" s="20"/>
      <c r="AK321" s="20"/>
      <c r="AL321" s="20"/>
      <c r="AM321" s="20"/>
      <c r="AN321" s="20"/>
      <c r="AO321" s="20"/>
      <c r="AP321" s="20"/>
    </row>
    <row r="322" spans="1:42" x14ac:dyDescent="0.3">
      <c r="A322" s="20"/>
      <c r="B322" s="8"/>
      <c r="C322" s="8"/>
      <c r="D322" s="8"/>
      <c r="E322" s="8"/>
      <c r="F322" s="8"/>
      <c r="G322" s="8"/>
      <c r="H322" s="8"/>
      <c r="I322" s="8"/>
      <c r="J322" s="8"/>
      <c r="K322" s="8"/>
      <c r="L322" s="8"/>
      <c r="M322" s="8"/>
      <c r="N322" s="8"/>
      <c r="O322" s="8"/>
      <c r="P322" s="8"/>
      <c r="Q322" s="8"/>
      <c r="R322" s="20"/>
      <c r="S322" s="20"/>
      <c r="T322" s="20"/>
      <c r="U322" s="20"/>
      <c r="V322" s="20"/>
      <c r="W322" s="20"/>
      <c r="X322" s="20"/>
      <c r="Y322" s="20"/>
      <c r="Z322" s="20"/>
      <c r="AA322" s="20"/>
      <c r="AB322" s="20"/>
      <c r="AC322" s="20"/>
      <c r="AD322" s="20"/>
      <c r="AE322" s="20"/>
      <c r="AF322" s="20"/>
      <c r="AG322" s="20"/>
      <c r="AH322" s="20"/>
      <c r="AI322" s="20"/>
      <c r="AJ322" s="20"/>
      <c r="AK322" s="20"/>
      <c r="AL322" s="20"/>
      <c r="AM322" s="20"/>
      <c r="AN322" s="20"/>
      <c r="AO322" s="20"/>
      <c r="AP322" s="20"/>
    </row>
    <row r="323" spans="1:42" x14ac:dyDescent="0.3">
      <c r="A323" s="20"/>
      <c r="B323" s="20"/>
      <c r="C323" s="20"/>
      <c r="D323" s="20"/>
      <c r="E323" s="20"/>
      <c r="F323" s="20"/>
      <c r="G323" s="20"/>
      <c r="H323" s="20"/>
      <c r="I323" s="20"/>
      <c r="J323" s="20"/>
      <c r="K323" s="20"/>
      <c r="L323" s="20"/>
      <c r="M323" s="20"/>
      <c r="N323" s="20"/>
      <c r="O323" s="20"/>
      <c r="P323" s="20"/>
      <c r="Q323" s="20"/>
      <c r="R323" s="20"/>
      <c r="S323" s="20"/>
      <c r="T323" s="20"/>
      <c r="U323" s="20"/>
      <c r="V323" s="20"/>
      <c r="W323" s="20"/>
      <c r="X323" s="20"/>
      <c r="Y323" s="20"/>
      <c r="Z323" s="20"/>
      <c r="AA323" s="20"/>
      <c r="AB323" s="20"/>
      <c r="AC323" s="20"/>
      <c r="AD323" s="20"/>
      <c r="AE323" s="20"/>
      <c r="AF323" s="20"/>
      <c r="AG323" s="20"/>
      <c r="AH323" s="20"/>
      <c r="AI323" s="20"/>
      <c r="AJ323" s="20"/>
      <c r="AK323" s="20"/>
      <c r="AL323" s="20"/>
      <c r="AM323" s="20"/>
      <c r="AN323" s="20"/>
      <c r="AO323" s="20"/>
      <c r="AP323" s="20"/>
    </row>
    <row r="324" spans="1:42" x14ac:dyDescent="0.3">
      <c r="A324" s="20"/>
      <c r="B324" s="20"/>
      <c r="C324" s="20"/>
      <c r="D324" s="20"/>
      <c r="E324" s="20"/>
      <c r="F324" s="20"/>
      <c r="G324" s="20"/>
      <c r="H324" s="20"/>
      <c r="I324" s="20"/>
      <c r="J324" s="20"/>
      <c r="K324" s="20"/>
      <c r="L324" s="20"/>
      <c r="M324" s="20"/>
      <c r="N324" s="20"/>
      <c r="O324" s="20"/>
      <c r="P324" s="20"/>
      <c r="Q324" s="20"/>
      <c r="R324" s="20"/>
      <c r="S324" s="20"/>
      <c r="T324" s="20"/>
      <c r="U324" s="20"/>
      <c r="V324" s="20"/>
      <c r="W324" s="20"/>
      <c r="X324" s="20"/>
      <c r="Y324" s="20"/>
      <c r="Z324" s="20"/>
      <c r="AA324" s="20"/>
      <c r="AB324" s="20"/>
      <c r="AC324" s="20"/>
      <c r="AD324" s="20"/>
      <c r="AE324" s="20"/>
      <c r="AF324" s="20"/>
      <c r="AG324" s="20"/>
      <c r="AH324" s="20"/>
      <c r="AI324" s="20"/>
      <c r="AJ324" s="20"/>
      <c r="AK324" s="20"/>
      <c r="AL324" s="20"/>
      <c r="AM324" s="20"/>
      <c r="AN324" s="20"/>
      <c r="AO324" s="20"/>
      <c r="AP324" s="20"/>
    </row>
    <row r="325" spans="1:42" x14ac:dyDescent="0.3">
      <c r="A325" s="20"/>
      <c r="B325" s="20"/>
      <c r="C325" s="20"/>
      <c r="D325" s="20"/>
      <c r="E325" s="20"/>
      <c r="F325" s="20"/>
      <c r="G325" s="20"/>
      <c r="H325" s="20"/>
      <c r="I325" s="20"/>
      <c r="J325" s="20"/>
      <c r="K325" s="20"/>
      <c r="L325" s="20"/>
      <c r="M325" s="20"/>
      <c r="N325" s="20"/>
      <c r="O325" s="20"/>
      <c r="P325" s="20"/>
      <c r="Q325" s="20"/>
      <c r="R325" s="20"/>
      <c r="S325" s="20"/>
      <c r="T325" s="20"/>
      <c r="U325" s="20"/>
      <c r="V325" s="20"/>
      <c r="W325" s="20"/>
      <c r="X325" s="20"/>
      <c r="Y325" s="20"/>
      <c r="Z325" s="20"/>
      <c r="AA325" s="20"/>
      <c r="AB325" s="20"/>
      <c r="AC325" s="20"/>
      <c r="AD325" s="20"/>
      <c r="AE325" s="20"/>
      <c r="AF325" s="20"/>
      <c r="AG325" s="20"/>
      <c r="AH325" s="20"/>
      <c r="AI325" s="20"/>
      <c r="AJ325" s="20"/>
      <c r="AK325" s="20"/>
      <c r="AL325" s="20"/>
      <c r="AM325" s="20"/>
      <c r="AN325" s="20"/>
      <c r="AO325" s="20"/>
      <c r="AP325" s="20"/>
    </row>
    <row r="326" spans="1:42" x14ac:dyDescent="0.3">
      <c r="A326" s="20"/>
      <c r="B326" s="20"/>
      <c r="C326" s="20"/>
      <c r="D326" s="20"/>
      <c r="E326" s="20"/>
      <c r="F326" s="20"/>
      <c r="G326" s="20"/>
      <c r="H326" s="20"/>
      <c r="I326" s="20"/>
      <c r="J326" s="20"/>
      <c r="K326" s="20"/>
      <c r="L326" s="20"/>
      <c r="M326" s="20"/>
      <c r="N326" s="20"/>
      <c r="O326" s="20"/>
      <c r="P326" s="20"/>
      <c r="Q326" s="20"/>
      <c r="R326" s="20"/>
      <c r="S326" s="20"/>
      <c r="T326" s="20"/>
      <c r="U326" s="20"/>
      <c r="V326" s="20"/>
      <c r="W326" s="20"/>
      <c r="X326" s="20"/>
      <c r="Y326" s="20"/>
      <c r="Z326" s="20"/>
      <c r="AA326" s="20"/>
      <c r="AB326" s="20"/>
      <c r="AC326" s="20"/>
      <c r="AD326" s="20"/>
      <c r="AE326" s="20"/>
      <c r="AF326" s="20"/>
      <c r="AG326" s="20"/>
      <c r="AH326" s="20"/>
      <c r="AI326" s="20"/>
      <c r="AJ326" s="20"/>
      <c r="AK326" s="20"/>
      <c r="AL326" s="20"/>
      <c r="AM326" s="20"/>
      <c r="AN326" s="20"/>
      <c r="AO326" s="20"/>
      <c r="AP326" s="20"/>
    </row>
    <row r="327" spans="1:42" x14ac:dyDescent="0.3">
      <c r="A327" s="20"/>
      <c r="B327" s="20"/>
      <c r="C327" s="20"/>
      <c r="D327" s="20"/>
      <c r="E327" s="20"/>
      <c r="F327" s="20"/>
      <c r="G327" s="20"/>
      <c r="H327" s="20"/>
      <c r="I327" s="20"/>
      <c r="J327" s="20"/>
      <c r="K327" s="20"/>
      <c r="L327" s="20"/>
      <c r="M327" s="20"/>
      <c r="N327" s="20"/>
      <c r="O327" s="20"/>
      <c r="P327" s="20"/>
      <c r="Q327" s="20"/>
      <c r="R327" s="20"/>
      <c r="S327" s="20"/>
      <c r="T327" s="20"/>
      <c r="U327" s="20"/>
      <c r="V327" s="20"/>
      <c r="W327" s="20"/>
      <c r="X327" s="20"/>
      <c r="Y327" s="20"/>
      <c r="Z327" s="20"/>
      <c r="AA327" s="20"/>
      <c r="AB327" s="20"/>
      <c r="AC327" s="20"/>
      <c r="AD327" s="20"/>
      <c r="AE327" s="20"/>
      <c r="AF327" s="20"/>
      <c r="AG327" s="20"/>
      <c r="AH327" s="20"/>
      <c r="AI327" s="20"/>
      <c r="AJ327" s="20"/>
      <c r="AK327" s="20"/>
      <c r="AL327" s="20"/>
      <c r="AM327" s="20"/>
      <c r="AN327" s="20"/>
      <c r="AO327" s="20"/>
      <c r="AP327" s="20"/>
    </row>
    <row r="328" spans="1:42" x14ac:dyDescent="0.3">
      <c r="A328" s="20"/>
      <c r="B328" s="20"/>
      <c r="C328" s="20"/>
      <c r="D328" s="20"/>
      <c r="E328" s="20"/>
      <c r="F328" s="20"/>
      <c r="G328" s="20"/>
      <c r="H328" s="20"/>
      <c r="I328" s="20"/>
      <c r="J328" s="20"/>
      <c r="K328" s="20"/>
      <c r="L328" s="20"/>
      <c r="M328" s="20"/>
      <c r="N328" s="20"/>
      <c r="O328" s="20"/>
      <c r="P328" s="20"/>
      <c r="Q328" s="20"/>
      <c r="R328" s="20"/>
      <c r="S328" s="20"/>
      <c r="T328" s="20"/>
      <c r="U328" s="20"/>
      <c r="V328" s="20"/>
      <c r="W328" s="20"/>
      <c r="X328" s="20"/>
      <c r="Y328" s="20"/>
      <c r="Z328" s="20"/>
      <c r="AA328" s="20"/>
      <c r="AB328" s="20"/>
      <c r="AC328" s="20"/>
      <c r="AD328" s="20"/>
      <c r="AE328" s="20"/>
      <c r="AF328" s="20"/>
      <c r="AG328" s="20"/>
      <c r="AH328" s="20"/>
      <c r="AI328" s="20"/>
      <c r="AJ328" s="20"/>
      <c r="AK328" s="20"/>
      <c r="AL328" s="20"/>
      <c r="AM328" s="20"/>
      <c r="AN328" s="20"/>
      <c r="AO328" s="20"/>
      <c r="AP328" s="20"/>
    </row>
    <row r="329" spans="1:42" x14ac:dyDescent="0.3">
      <c r="A329" s="20"/>
      <c r="B329" s="20"/>
      <c r="C329" s="20"/>
      <c r="D329" s="20"/>
      <c r="E329" s="20"/>
      <c r="F329" s="20"/>
      <c r="G329" s="20"/>
      <c r="H329" s="20"/>
      <c r="I329" s="20"/>
      <c r="J329" s="20"/>
      <c r="K329" s="20"/>
      <c r="L329" s="20"/>
      <c r="M329" s="20"/>
      <c r="N329" s="20"/>
      <c r="O329" s="20"/>
      <c r="P329" s="20"/>
      <c r="Q329" s="20"/>
      <c r="R329" s="20"/>
      <c r="S329" s="20"/>
      <c r="T329" s="20"/>
      <c r="U329" s="20"/>
      <c r="V329" s="20"/>
      <c r="W329" s="20"/>
      <c r="X329" s="20"/>
      <c r="Y329" s="20"/>
      <c r="Z329" s="20"/>
      <c r="AA329" s="20"/>
      <c r="AB329" s="20"/>
      <c r="AC329" s="20"/>
      <c r="AD329" s="20"/>
      <c r="AE329" s="20"/>
      <c r="AF329" s="20"/>
      <c r="AG329" s="20"/>
      <c r="AH329" s="20"/>
      <c r="AI329" s="20"/>
      <c r="AJ329" s="20"/>
      <c r="AK329" s="20"/>
      <c r="AL329" s="20"/>
      <c r="AM329" s="20"/>
      <c r="AN329" s="20"/>
      <c r="AO329" s="20"/>
      <c r="AP329" s="20"/>
    </row>
    <row r="330" spans="1:42" x14ac:dyDescent="0.3">
      <c r="A330" s="20"/>
      <c r="B330" s="20"/>
      <c r="C330" s="20"/>
      <c r="D330" s="20"/>
      <c r="E330" s="20"/>
      <c r="F330" s="20"/>
      <c r="G330" s="20"/>
      <c r="H330" s="20"/>
      <c r="I330" s="20"/>
      <c r="J330" s="20"/>
      <c r="K330" s="20"/>
      <c r="L330" s="20"/>
      <c r="M330" s="20"/>
      <c r="N330" s="20"/>
      <c r="O330" s="20"/>
      <c r="P330" s="20"/>
      <c r="Q330" s="20"/>
      <c r="R330" s="20"/>
      <c r="S330" s="20"/>
      <c r="T330" s="20"/>
      <c r="U330" s="20"/>
      <c r="V330" s="20"/>
      <c r="W330" s="20"/>
      <c r="X330" s="20"/>
      <c r="Y330" s="20"/>
      <c r="Z330" s="20"/>
      <c r="AA330" s="20"/>
      <c r="AB330" s="20"/>
      <c r="AC330" s="20"/>
      <c r="AD330" s="20"/>
      <c r="AE330" s="20"/>
      <c r="AF330" s="20"/>
      <c r="AG330" s="20"/>
      <c r="AH330" s="20"/>
      <c r="AI330" s="20"/>
      <c r="AJ330" s="20"/>
      <c r="AK330" s="20"/>
      <c r="AL330" s="20"/>
      <c r="AM330" s="20"/>
      <c r="AN330" s="20"/>
      <c r="AO330" s="20"/>
      <c r="AP330" s="20"/>
    </row>
  </sheetData>
  <mergeCells count="303">
    <mergeCell ref="C169:E171"/>
    <mergeCell ref="F169:H171"/>
    <mergeCell ref="I169:K171"/>
    <mergeCell ref="L169:N171"/>
    <mergeCell ref="O169:Q171"/>
    <mergeCell ref="C165:E167"/>
    <mergeCell ref="F165:H167"/>
    <mergeCell ref="I165:K167"/>
    <mergeCell ref="L165:N167"/>
    <mergeCell ref="O165:Q167"/>
    <mergeCell ref="C168:E168"/>
    <mergeCell ref="F168:H168"/>
    <mergeCell ref="I168:K168"/>
    <mergeCell ref="L168:N168"/>
    <mergeCell ref="O168:Q168"/>
    <mergeCell ref="C163:E164"/>
    <mergeCell ref="F163:H164"/>
    <mergeCell ref="I163:K164"/>
    <mergeCell ref="L163:N164"/>
    <mergeCell ref="O163:Q164"/>
    <mergeCell ref="B155:B156"/>
    <mergeCell ref="C155:C156"/>
    <mergeCell ref="D155:D156"/>
    <mergeCell ref="E155:E156"/>
    <mergeCell ref="F155:F156"/>
    <mergeCell ref="H155:H156"/>
    <mergeCell ref="I155:I156"/>
    <mergeCell ref="J155:J156"/>
    <mergeCell ref="K155:K156"/>
    <mergeCell ref="Q153:Q154"/>
    <mergeCell ref="R153:R154"/>
    <mergeCell ref="L155:L156"/>
    <mergeCell ref="N155:N156"/>
    <mergeCell ref="O155:O156"/>
    <mergeCell ref="P155:P156"/>
    <mergeCell ref="Q155:Q156"/>
    <mergeCell ref="R155:R156"/>
    <mergeCell ref="B159:R161"/>
    <mergeCell ref="B153:B154"/>
    <mergeCell ref="C153:D154"/>
    <mergeCell ref="E153:F154"/>
    <mergeCell ref="H153:H154"/>
    <mergeCell ref="I153:J154"/>
    <mergeCell ref="K153:L154"/>
    <mergeCell ref="N153:N154"/>
    <mergeCell ref="O153:O154"/>
    <mergeCell ref="P153:P154"/>
    <mergeCell ref="B135:C139"/>
    <mergeCell ref="D135:F139"/>
    <mergeCell ref="H135:I139"/>
    <mergeCell ref="J135:L139"/>
    <mergeCell ref="N135:O139"/>
    <mergeCell ref="P135:R139"/>
    <mergeCell ref="B140:C141"/>
    <mergeCell ref="D140:F141"/>
    <mergeCell ref="H140:I141"/>
    <mergeCell ref="J140:L141"/>
    <mergeCell ref="N140:O141"/>
    <mergeCell ref="P140:R141"/>
    <mergeCell ref="H95:H96"/>
    <mergeCell ref="I95:I96"/>
    <mergeCell ref="J95:J96"/>
    <mergeCell ref="B129:R131"/>
    <mergeCell ref="B133:B134"/>
    <mergeCell ref="C133:F134"/>
    <mergeCell ref="H133:H134"/>
    <mergeCell ref="I133:L134"/>
    <mergeCell ref="N133:N134"/>
    <mergeCell ref="O133:R134"/>
    <mergeCell ref="P125:P126"/>
    <mergeCell ref="Q125:Q126"/>
    <mergeCell ref="R125:R126"/>
    <mergeCell ref="O123:O124"/>
    <mergeCell ref="P123:P124"/>
    <mergeCell ref="J105:L109"/>
    <mergeCell ref="N105:O109"/>
    <mergeCell ref="P105:R109"/>
    <mergeCell ref="B110:C111"/>
    <mergeCell ref="D110:F111"/>
    <mergeCell ref="H110:I111"/>
    <mergeCell ref="B125:B126"/>
    <mergeCell ref="C125:C126"/>
    <mergeCell ref="D125:D126"/>
    <mergeCell ref="E125:E126"/>
    <mergeCell ref="F125:F126"/>
    <mergeCell ref="N125:N126"/>
    <mergeCell ref="O125:O126"/>
    <mergeCell ref="H125:H126"/>
    <mergeCell ref="I125:I126"/>
    <mergeCell ref="J125:J126"/>
    <mergeCell ref="K125:K126"/>
    <mergeCell ref="L125:L126"/>
    <mergeCell ref="C3:D6"/>
    <mergeCell ref="E3:Q6"/>
    <mergeCell ref="P110:R111"/>
    <mergeCell ref="B75:C79"/>
    <mergeCell ref="D75:F79"/>
    <mergeCell ref="H75:I79"/>
    <mergeCell ref="J75:L79"/>
    <mergeCell ref="N75:O79"/>
    <mergeCell ref="P75:R79"/>
    <mergeCell ref="B80:C81"/>
    <mergeCell ref="D80:F81"/>
    <mergeCell ref="H80:I81"/>
    <mergeCell ref="J80:L81"/>
    <mergeCell ref="N80:O81"/>
    <mergeCell ref="P80:R81"/>
    <mergeCell ref="B105:C109"/>
    <mergeCell ref="D105:F109"/>
    <mergeCell ref="C95:C96"/>
    <mergeCell ref="D95:D96"/>
    <mergeCell ref="E95:E96"/>
    <mergeCell ref="F95:F96"/>
    <mergeCell ref="B93:B94"/>
    <mergeCell ref="C93:D94"/>
    <mergeCell ref="E93:F94"/>
    <mergeCell ref="B99:R101"/>
    <mergeCell ref="B103:B104"/>
    <mergeCell ref="C103:F104"/>
    <mergeCell ref="H103:H104"/>
    <mergeCell ref="I103:L104"/>
    <mergeCell ref="N103:N104"/>
    <mergeCell ref="O103:R104"/>
    <mergeCell ref="B123:B124"/>
    <mergeCell ref="C123:D124"/>
    <mergeCell ref="E123:F124"/>
    <mergeCell ref="H123:H124"/>
    <mergeCell ref="I123:J124"/>
    <mergeCell ref="K123:L124"/>
    <mergeCell ref="N123:N124"/>
    <mergeCell ref="J110:L111"/>
    <mergeCell ref="N110:O111"/>
    <mergeCell ref="Q123:Q124"/>
    <mergeCell ref="R123:R124"/>
    <mergeCell ref="H105:I109"/>
    <mergeCell ref="O73:R74"/>
    <mergeCell ref="B69:R71"/>
    <mergeCell ref="B73:B74"/>
    <mergeCell ref="O93:O94"/>
    <mergeCell ref="P93:P94"/>
    <mergeCell ref="Q93:Q94"/>
    <mergeCell ref="R93:R94"/>
    <mergeCell ref="R95:R96"/>
    <mergeCell ref="O65:O66"/>
    <mergeCell ref="B95:B96"/>
    <mergeCell ref="N93:N94"/>
    <mergeCell ref="K95:K96"/>
    <mergeCell ref="L95:L96"/>
    <mergeCell ref="K93:L94"/>
    <mergeCell ref="C73:F74"/>
    <mergeCell ref="H73:H74"/>
    <mergeCell ref="I73:L74"/>
    <mergeCell ref="N73:N74"/>
    <mergeCell ref="N95:N96"/>
    <mergeCell ref="O95:O96"/>
    <mergeCell ref="P95:P96"/>
    <mergeCell ref="Q95:Q96"/>
    <mergeCell ref="H93:H94"/>
    <mergeCell ref="I93:J94"/>
    <mergeCell ref="B63:B64"/>
    <mergeCell ref="C63:D64"/>
    <mergeCell ref="E63:F64"/>
    <mergeCell ref="H63:H64"/>
    <mergeCell ref="I63:J64"/>
    <mergeCell ref="P65:P66"/>
    <mergeCell ref="Q65:Q66"/>
    <mergeCell ref="Q63:Q64"/>
    <mergeCell ref="R65:R66"/>
    <mergeCell ref="K63:L64"/>
    <mergeCell ref="N63:N64"/>
    <mergeCell ref="B65:B66"/>
    <mergeCell ref="C65:C66"/>
    <mergeCell ref="D65:D66"/>
    <mergeCell ref="E65:E66"/>
    <mergeCell ref="F65:F66"/>
    <mergeCell ref="H65:H66"/>
    <mergeCell ref="I65:I66"/>
    <mergeCell ref="J65:J66"/>
    <mergeCell ref="K65:K66"/>
    <mergeCell ref="L65:L66"/>
    <mergeCell ref="N65:N66"/>
    <mergeCell ref="O63:O64"/>
    <mergeCell ref="P63:P64"/>
    <mergeCell ref="R63:R64"/>
    <mergeCell ref="B9:R11"/>
    <mergeCell ref="B33:B34"/>
    <mergeCell ref="B35:B36"/>
    <mergeCell ref="C35:C36"/>
    <mergeCell ref="D35:D36"/>
    <mergeCell ref="E35:E36"/>
    <mergeCell ref="F35:F36"/>
    <mergeCell ref="C33:D34"/>
    <mergeCell ref="E33:F34"/>
    <mergeCell ref="I33:J34"/>
    <mergeCell ref="N35:N36"/>
    <mergeCell ref="O35:O36"/>
    <mergeCell ref="P35:P36"/>
    <mergeCell ref="Q35:Q36"/>
    <mergeCell ref="R35:R36"/>
    <mergeCell ref="N15:O19"/>
    <mergeCell ref="P15:R19"/>
    <mergeCell ref="N20:O21"/>
    <mergeCell ref="P20:R21"/>
    <mergeCell ref="N33:N34"/>
    <mergeCell ref="I13:L14"/>
    <mergeCell ref="J35:J36"/>
    <mergeCell ref="K35:K36"/>
    <mergeCell ref="B13:B14"/>
    <mergeCell ref="C13:F14"/>
    <mergeCell ref="H13:H14"/>
    <mergeCell ref="H33:H34"/>
    <mergeCell ref="N13:N14"/>
    <mergeCell ref="O13:R14"/>
    <mergeCell ref="K33:L34"/>
    <mergeCell ref="H35:H36"/>
    <mergeCell ref="I35:I36"/>
    <mergeCell ref="B15:C19"/>
    <mergeCell ref="D15:F19"/>
    <mergeCell ref="H15:I19"/>
    <mergeCell ref="J15:L19"/>
    <mergeCell ref="B20:C21"/>
    <mergeCell ref="D20:F21"/>
    <mergeCell ref="H20:I21"/>
    <mergeCell ref="J20:L21"/>
    <mergeCell ref="O33:O34"/>
    <mergeCell ref="P33:P34"/>
    <mergeCell ref="Q33:Q34"/>
    <mergeCell ref="R33:R34"/>
    <mergeCell ref="L35:L36"/>
    <mergeCell ref="P50:R51"/>
    <mergeCell ref="B39:R41"/>
    <mergeCell ref="B43:B44"/>
    <mergeCell ref="C43:F44"/>
    <mergeCell ref="H43:H44"/>
    <mergeCell ref="I43:L44"/>
    <mergeCell ref="N43:N44"/>
    <mergeCell ref="O43:R44"/>
    <mergeCell ref="B45:C49"/>
    <mergeCell ref="D45:F49"/>
    <mergeCell ref="H45:I49"/>
    <mergeCell ref="J45:L49"/>
    <mergeCell ref="N45:O49"/>
    <mergeCell ref="P45:R49"/>
    <mergeCell ref="B50:C51"/>
    <mergeCell ref="D50:F51"/>
    <mergeCell ref="H50:I51"/>
    <mergeCell ref="J50:L51"/>
    <mergeCell ref="N50:O51"/>
    <mergeCell ref="B174:R176"/>
    <mergeCell ref="B178:B179"/>
    <mergeCell ref="C178:D179"/>
    <mergeCell ref="E178:F179"/>
    <mergeCell ref="G178:H179"/>
    <mergeCell ref="I178:J179"/>
    <mergeCell ref="K178:L179"/>
    <mergeCell ref="M178:R179"/>
    <mergeCell ref="B180:B181"/>
    <mergeCell ref="C180:D181"/>
    <mergeCell ref="E180:F181"/>
    <mergeCell ref="G180:H181"/>
    <mergeCell ref="I180:J181"/>
    <mergeCell ref="K180:L181"/>
    <mergeCell ref="M180:R193"/>
    <mergeCell ref="B182:B183"/>
    <mergeCell ref="C182:D183"/>
    <mergeCell ref="E182:F183"/>
    <mergeCell ref="G182:H183"/>
    <mergeCell ref="I182:J183"/>
    <mergeCell ref="K182:L183"/>
    <mergeCell ref="B184:B185"/>
    <mergeCell ref="C184:D185"/>
    <mergeCell ref="E184:F185"/>
    <mergeCell ref="G184:H185"/>
    <mergeCell ref="I184:J185"/>
    <mergeCell ref="K184:L185"/>
    <mergeCell ref="B186:B187"/>
    <mergeCell ref="C186:D187"/>
    <mergeCell ref="E186:F187"/>
    <mergeCell ref="G186:H187"/>
    <mergeCell ref="I186:J187"/>
    <mergeCell ref="K186:L187"/>
    <mergeCell ref="B188:B189"/>
    <mergeCell ref="C188:D189"/>
    <mergeCell ref="E188:F189"/>
    <mergeCell ref="G188:H189"/>
    <mergeCell ref="I188:J189"/>
    <mergeCell ref="K188:L189"/>
    <mergeCell ref="B190:B191"/>
    <mergeCell ref="C190:D191"/>
    <mergeCell ref="E190:F191"/>
    <mergeCell ref="G190:H191"/>
    <mergeCell ref="I190:J191"/>
    <mergeCell ref="K190:L191"/>
    <mergeCell ref="G227:J227"/>
    <mergeCell ref="B192:B193"/>
    <mergeCell ref="C192:D193"/>
    <mergeCell ref="E192:F193"/>
    <mergeCell ref="G192:H193"/>
    <mergeCell ref="I192:J193"/>
    <mergeCell ref="K192:L193"/>
    <mergeCell ref="G206:J206"/>
    <mergeCell ref="G213:J213"/>
    <mergeCell ref="G220:J220"/>
  </mergeCells>
  <dataValidations count="4">
    <dataValidation type="list" allowBlank="1" showInputMessage="1" showErrorMessage="1" sqref="I180:J193">
      <formula1>$H$228:$H$232</formula1>
    </dataValidation>
    <dataValidation type="list" allowBlank="1" showInputMessage="1" showErrorMessage="1" sqref="G180:H193">
      <formula1>$H$221:$H$225</formula1>
    </dataValidation>
    <dataValidation type="list" allowBlank="1" showInputMessage="1" showErrorMessage="1" sqref="E180:F193">
      <formula1>$H$214:$H$218</formula1>
    </dataValidation>
    <dataValidation type="list" allowBlank="1" showInputMessage="1" showErrorMessage="1" sqref="C180:D193">
      <formula1>$H$207:$H$211</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499984740745262"/>
  </sheetPr>
  <dimension ref="A1:AP330"/>
  <sheetViews>
    <sheetView showGridLines="0" showZeros="0" topLeftCell="A5" workbookViewId="0">
      <selection activeCell="P23" sqref="P23"/>
    </sheetView>
  </sheetViews>
  <sheetFormatPr baseColWidth="10" defaultRowHeight="14.4" x14ac:dyDescent="0.3"/>
  <cols>
    <col min="1" max="1" width="5.33203125" customWidth="1"/>
    <col min="4" max="4" width="11.5546875" customWidth="1"/>
  </cols>
  <sheetData>
    <row r="1" spans="1:42" ht="15" customHeight="1" x14ac:dyDescent="0.3">
      <c r="A1" s="20"/>
      <c r="B1" s="20"/>
      <c r="C1" s="20"/>
      <c r="D1" s="20"/>
      <c r="E1" s="20"/>
      <c r="F1" s="20"/>
      <c r="G1" s="20"/>
      <c r="H1" s="20"/>
      <c r="I1" s="20"/>
      <c r="J1" s="20"/>
      <c r="K1" s="20"/>
      <c r="L1" s="20"/>
      <c r="M1" s="20"/>
      <c r="N1" s="20"/>
      <c r="O1" s="20"/>
      <c r="P1" s="20"/>
      <c r="Q1" s="20"/>
      <c r="R1" s="20"/>
      <c r="S1" s="20"/>
      <c r="T1" s="20"/>
      <c r="U1" s="20"/>
      <c r="V1" s="20"/>
      <c r="W1" s="20"/>
      <c r="X1" s="20"/>
      <c r="Y1" s="20"/>
      <c r="Z1" s="20"/>
      <c r="AA1" s="20"/>
      <c r="AB1" s="20"/>
      <c r="AC1" s="20"/>
      <c r="AD1" s="20"/>
      <c r="AE1" s="20"/>
      <c r="AF1" s="20"/>
      <c r="AG1" s="20"/>
      <c r="AH1" s="20"/>
      <c r="AI1" s="20"/>
      <c r="AJ1" s="20"/>
      <c r="AK1" s="20"/>
      <c r="AL1" s="20"/>
      <c r="AM1" s="20"/>
      <c r="AN1" s="20"/>
      <c r="AO1" s="20"/>
      <c r="AP1" s="20"/>
    </row>
    <row r="2" spans="1:42" ht="15" customHeight="1" thickBot="1" x14ac:dyDescent="0.35">
      <c r="A2" s="20"/>
      <c r="B2" s="20"/>
      <c r="C2" s="20"/>
      <c r="D2" s="20"/>
      <c r="E2" s="20"/>
      <c r="F2" s="20"/>
      <c r="G2" s="20"/>
      <c r="H2" s="20"/>
      <c r="I2" s="20"/>
      <c r="J2" s="20"/>
      <c r="K2" s="20"/>
      <c r="L2" s="20"/>
      <c r="M2" s="20"/>
      <c r="N2" s="20"/>
      <c r="O2" s="20"/>
      <c r="P2" s="20"/>
      <c r="Q2" s="20"/>
      <c r="R2" s="20"/>
      <c r="S2" s="20"/>
      <c r="T2" s="20"/>
      <c r="U2" s="20"/>
      <c r="V2" s="20"/>
      <c r="W2" s="20"/>
      <c r="X2" s="20"/>
      <c r="Y2" s="20"/>
      <c r="Z2" s="20"/>
      <c r="AA2" s="20"/>
      <c r="AB2" s="20"/>
      <c r="AC2" s="20"/>
      <c r="AD2" s="20"/>
      <c r="AE2" s="20"/>
      <c r="AF2" s="20"/>
      <c r="AG2" s="20"/>
      <c r="AH2" s="20"/>
      <c r="AI2" s="20"/>
      <c r="AJ2" s="20"/>
      <c r="AK2" s="20"/>
      <c r="AL2" s="20"/>
      <c r="AM2" s="20"/>
      <c r="AN2" s="20"/>
      <c r="AO2" s="20"/>
      <c r="AP2" s="20"/>
    </row>
    <row r="3" spans="1:42" ht="15" customHeight="1" x14ac:dyDescent="0.3">
      <c r="A3" s="20"/>
      <c r="B3" s="20"/>
      <c r="C3" s="455">
        <f>'Training Plan'!B47</f>
        <v>0</v>
      </c>
      <c r="D3" s="456"/>
      <c r="E3" s="488" t="s">
        <v>76</v>
      </c>
      <c r="F3" s="461"/>
      <c r="G3" s="461"/>
      <c r="H3" s="461"/>
      <c r="I3" s="461"/>
      <c r="J3" s="461"/>
      <c r="K3" s="461"/>
      <c r="L3" s="461"/>
      <c r="M3" s="461"/>
      <c r="N3" s="461"/>
      <c r="O3" s="461"/>
      <c r="P3" s="461"/>
      <c r="Q3" s="462"/>
      <c r="R3" s="20"/>
      <c r="S3" s="20"/>
      <c r="T3" s="20"/>
      <c r="U3" s="20"/>
      <c r="V3" s="20"/>
      <c r="W3" s="20"/>
      <c r="X3" s="20"/>
      <c r="Y3" s="20"/>
      <c r="Z3" s="20"/>
      <c r="AA3" s="20"/>
      <c r="AB3" s="20"/>
      <c r="AC3" s="20"/>
      <c r="AD3" s="20"/>
      <c r="AE3" s="20"/>
      <c r="AF3" s="20"/>
      <c r="AG3" s="20"/>
      <c r="AH3" s="20"/>
      <c r="AI3" s="20"/>
      <c r="AJ3" s="20"/>
      <c r="AK3" s="20"/>
      <c r="AL3" s="20"/>
      <c r="AM3" s="20"/>
      <c r="AN3" s="20"/>
      <c r="AO3" s="20"/>
      <c r="AP3" s="20"/>
    </row>
    <row r="4" spans="1:42" ht="15" customHeight="1" x14ac:dyDescent="0.3">
      <c r="A4" s="20"/>
      <c r="B4" s="20"/>
      <c r="C4" s="457"/>
      <c r="D4" s="458"/>
      <c r="E4" s="489"/>
      <c r="F4" s="315"/>
      <c r="G4" s="315"/>
      <c r="H4" s="315"/>
      <c r="I4" s="315"/>
      <c r="J4" s="315"/>
      <c r="K4" s="315"/>
      <c r="L4" s="315"/>
      <c r="M4" s="315"/>
      <c r="N4" s="315"/>
      <c r="O4" s="315"/>
      <c r="P4" s="315"/>
      <c r="Q4" s="463"/>
      <c r="R4" s="20"/>
      <c r="S4" s="20"/>
      <c r="T4" s="20"/>
      <c r="U4" s="20"/>
      <c r="V4" s="20"/>
      <c r="W4" s="20"/>
      <c r="X4" s="20"/>
      <c r="Y4" s="20"/>
      <c r="Z4" s="20"/>
      <c r="AA4" s="20"/>
      <c r="AB4" s="20"/>
      <c r="AC4" s="20"/>
      <c r="AD4" s="20"/>
      <c r="AE4" s="20"/>
      <c r="AF4" s="20"/>
      <c r="AG4" s="20"/>
      <c r="AH4" s="20"/>
      <c r="AI4" s="20"/>
      <c r="AJ4" s="20"/>
      <c r="AK4" s="20"/>
      <c r="AL4" s="20"/>
      <c r="AM4" s="20"/>
      <c r="AN4" s="20"/>
      <c r="AO4" s="20"/>
      <c r="AP4" s="20"/>
    </row>
    <row r="5" spans="1:42" ht="15" customHeight="1" x14ac:dyDescent="0.3">
      <c r="A5" s="20"/>
      <c r="B5" s="20"/>
      <c r="C5" s="457"/>
      <c r="D5" s="458"/>
      <c r="E5" s="489"/>
      <c r="F5" s="315"/>
      <c r="G5" s="315"/>
      <c r="H5" s="315"/>
      <c r="I5" s="315"/>
      <c r="J5" s="315"/>
      <c r="K5" s="315"/>
      <c r="L5" s="315"/>
      <c r="M5" s="315"/>
      <c r="N5" s="315"/>
      <c r="O5" s="315"/>
      <c r="P5" s="315"/>
      <c r="Q5" s="463"/>
      <c r="R5" s="20"/>
      <c r="S5" s="20"/>
      <c r="T5" s="20"/>
      <c r="U5" s="20"/>
      <c r="V5" s="20"/>
      <c r="W5" s="20"/>
      <c r="X5" s="20"/>
      <c r="Y5" s="20"/>
      <c r="Z5" s="20"/>
      <c r="AA5" s="20"/>
      <c r="AB5" s="20"/>
      <c r="AC5" s="20"/>
      <c r="AD5" s="20"/>
      <c r="AE5" s="20"/>
      <c r="AF5" s="20"/>
      <c r="AG5" s="20"/>
      <c r="AH5" s="20"/>
      <c r="AI5" s="20"/>
      <c r="AJ5" s="20"/>
      <c r="AK5" s="20"/>
      <c r="AL5" s="20"/>
      <c r="AM5" s="20"/>
      <c r="AN5" s="20"/>
      <c r="AO5" s="20"/>
      <c r="AP5" s="20"/>
    </row>
    <row r="6" spans="1:42" ht="15" customHeight="1" thickBot="1" x14ac:dyDescent="0.35">
      <c r="A6" s="20"/>
      <c r="B6" s="20"/>
      <c r="C6" s="459"/>
      <c r="D6" s="460"/>
      <c r="E6" s="490"/>
      <c r="F6" s="464"/>
      <c r="G6" s="464"/>
      <c r="H6" s="464"/>
      <c r="I6" s="464"/>
      <c r="J6" s="464"/>
      <c r="K6" s="464"/>
      <c r="L6" s="464"/>
      <c r="M6" s="464"/>
      <c r="N6" s="464"/>
      <c r="O6" s="464"/>
      <c r="P6" s="464"/>
      <c r="Q6" s="465"/>
      <c r="R6" s="20"/>
      <c r="S6" s="20"/>
      <c r="T6" s="20"/>
      <c r="U6" s="20"/>
      <c r="V6" s="20"/>
      <c r="W6" s="20"/>
      <c r="X6" s="20"/>
      <c r="Y6" s="20"/>
      <c r="Z6" s="20"/>
      <c r="AA6" s="20"/>
      <c r="AB6" s="20"/>
      <c r="AC6" s="20"/>
      <c r="AD6" s="20"/>
      <c r="AE6" s="20"/>
      <c r="AF6" s="20"/>
      <c r="AG6" s="20"/>
      <c r="AH6" s="20"/>
      <c r="AI6" s="20"/>
      <c r="AJ6" s="20"/>
      <c r="AK6" s="20"/>
      <c r="AL6" s="20"/>
      <c r="AM6" s="20"/>
      <c r="AN6" s="20"/>
      <c r="AO6" s="20"/>
      <c r="AP6" s="20"/>
    </row>
    <row r="7" spans="1:42" ht="15" customHeight="1" x14ac:dyDescent="0.3">
      <c r="A7" s="20"/>
      <c r="B7" s="20"/>
      <c r="C7" s="20"/>
      <c r="D7" s="20"/>
      <c r="E7" s="20"/>
      <c r="F7" s="20"/>
      <c r="G7" s="20"/>
      <c r="H7" s="20"/>
      <c r="I7" s="20"/>
      <c r="J7" s="20"/>
      <c r="K7" s="20"/>
      <c r="L7" s="20"/>
      <c r="M7" s="20"/>
      <c r="N7" s="20"/>
      <c r="O7" s="20"/>
      <c r="P7" s="20"/>
      <c r="Q7" s="20"/>
      <c r="R7" s="20"/>
      <c r="S7" s="20"/>
      <c r="T7" s="20"/>
      <c r="U7" s="20"/>
      <c r="V7" s="20"/>
      <c r="W7" s="20"/>
      <c r="X7" s="20"/>
      <c r="Y7" s="20"/>
      <c r="Z7" s="20"/>
      <c r="AA7" s="20"/>
      <c r="AB7" s="20"/>
      <c r="AC7" s="20"/>
      <c r="AD7" s="20"/>
      <c r="AE7" s="20"/>
      <c r="AF7" s="20"/>
      <c r="AG7" s="20"/>
      <c r="AH7" s="20"/>
      <c r="AI7" s="20"/>
      <c r="AJ7" s="20"/>
      <c r="AK7" s="20"/>
      <c r="AL7" s="20"/>
      <c r="AM7" s="20"/>
      <c r="AN7" s="20"/>
      <c r="AO7" s="20"/>
      <c r="AP7" s="20"/>
    </row>
    <row r="8" spans="1:42" ht="15" customHeight="1" x14ac:dyDescent="0.3">
      <c r="A8" s="20"/>
      <c r="B8" s="20"/>
      <c r="C8" s="20"/>
      <c r="D8" s="20"/>
      <c r="E8" s="20"/>
      <c r="F8" s="20"/>
      <c r="G8" s="20"/>
      <c r="H8" s="20"/>
      <c r="I8" s="20"/>
      <c r="J8" s="20"/>
      <c r="K8" s="20"/>
      <c r="L8" s="20"/>
      <c r="M8" s="20"/>
      <c r="N8" s="20"/>
      <c r="O8" s="20"/>
      <c r="P8" s="20"/>
      <c r="Q8" s="20"/>
      <c r="R8" s="20"/>
      <c r="S8" s="20"/>
      <c r="T8" s="20"/>
      <c r="U8" s="20"/>
      <c r="V8" s="20"/>
      <c r="W8" s="20"/>
      <c r="X8" s="20"/>
      <c r="Y8" s="20"/>
      <c r="Z8" s="20"/>
      <c r="AA8" s="20"/>
      <c r="AB8" s="20"/>
      <c r="AC8" s="20"/>
      <c r="AD8" s="20"/>
      <c r="AE8" s="20"/>
      <c r="AF8" s="20"/>
      <c r="AG8" s="20"/>
      <c r="AH8" s="20"/>
      <c r="AI8" s="20"/>
      <c r="AJ8" s="20"/>
      <c r="AK8" s="20"/>
      <c r="AL8" s="20"/>
      <c r="AM8" s="20"/>
      <c r="AN8" s="20"/>
      <c r="AO8" s="20"/>
      <c r="AP8" s="20"/>
    </row>
    <row r="9" spans="1:42" ht="15" customHeight="1" x14ac:dyDescent="0.3">
      <c r="A9" s="20"/>
      <c r="B9" s="397" t="s">
        <v>47</v>
      </c>
      <c r="C9" s="397"/>
      <c r="D9" s="397"/>
      <c r="E9" s="397"/>
      <c r="F9" s="397"/>
      <c r="G9" s="397"/>
      <c r="H9" s="397"/>
      <c r="I9" s="397"/>
      <c r="J9" s="397"/>
      <c r="K9" s="397"/>
      <c r="L9" s="397"/>
      <c r="M9" s="397"/>
      <c r="N9" s="397"/>
      <c r="O9" s="397"/>
      <c r="P9" s="397"/>
      <c r="Q9" s="397"/>
      <c r="R9" s="397"/>
      <c r="S9" s="20"/>
      <c r="T9" s="20"/>
      <c r="U9" s="20"/>
      <c r="V9" s="20"/>
      <c r="W9" s="20"/>
      <c r="X9" s="20"/>
      <c r="Y9" s="20"/>
      <c r="Z9" s="20"/>
      <c r="AA9" s="20"/>
      <c r="AB9" s="20"/>
      <c r="AC9" s="20"/>
      <c r="AD9" s="20"/>
      <c r="AE9" s="20"/>
      <c r="AF9" s="20"/>
      <c r="AG9" s="20"/>
      <c r="AH9" s="20"/>
      <c r="AI9" s="20"/>
      <c r="AJ9" s="20"/>
      <c r="AK9" s="20"/>
      <c r="AL9" s="20"/>
      <c r="AM9" s="20"/>
      <c r="AN9" s="20"/>
      <c r="AO9" s="20"/>
      <c r="AP9" s="20"/>
    </row>
    <row r="10" spans="1:42" ht="15" customHeight="1" x14ac:dyDescent="0.3">
      <c r="A10" s="20"/>
      <c r="B10" s="397"/>
      <c r="C10" s="397"/>
      <c r="D10" s="397"/>
      <c r="E10" s="397"/>
      <c r="F10" s="397"/>
      <c r="G10" s="397"/>
      <c r="H10" s="397"/>
      <c r="I10" s="397"/>
      <c r="J10" s="397"/>
      <c r="K10" s="397"/>
      <c r="L10" s="397"/>
      <c r="M10" s="397"/>
      <c r="N10" s="397"/>
      <c r="O10" s="397"/>
      <c r="P10" s="397"/>
      <c r="Q10" s="397"/>
      <c r="R10" s="397"/>
      <c r="S10" s="20"/>
      <c r="T10" s="20"/>
      <c r="U10" s="20"/>
      <c r="V10" s="20"/>
      <c r="W10" s="20"/>
      <c r="X10" s="20"/>
      <c r="Y10" s="20"/>
      <c r="Z10" s="20"/>
      <c r="AA10" s="20"/>
      <c r="AB10" s="20"/>
      <c r="AC10" s="20"/>
      <c r="AD10" s="20"/>
      <c r="AE10" s="20"/>
      <c r="AF10" s="20"/>
      <c r="AG10" s="20"/>
      <c r="AH10" s="20"/>
      <c r="AI10" s="20"/>
      <c r="AJ10" s="20"/>
      <c r="AK10" s="20"/>
      <c r="AL10" s="20"/>
      <c r="AM10" s="20"/>
      <c r="AN10" s="20"/>
      <c r="AO10" s="20"/>
      <c r="AP10" s="20"/>
    </row>
    <row r="11" spans="1:42" ht="15" customHeight="1" x14ac:dyDescent="0.3">
      <c r="A11" s="20"/>
      <c r="B11" s="397"/>
      <c r="C11" s="397"/>
      <c r="D11" s="397"/>
      <c r="E11" s="397"/>
      <c r="F11" s="397"/>
      <c r="G11" s="397"/>
      <c r="H11" s="397"/>
      <c r="I11" s="397"/>
      <c r="J11" s="397"/>
      <c r="K11" s="397"/>
      <c r="L11" s="397"/>
      <c r="M11" s="397"/>
      <c r="N11" s="397"/>
      <c r="O11" s="397"/>
      <c r="P11" s="397"/>
      <c r="Q11" s="397"/>
      <c r="R11" s="397"/>
      <c r="S11" s="20"/>
      <c r="T11" s="20"/>
      <c r="U11" s="20"/>
      <c r="V11" s="20"/>
      <c r="W11" s="20"/>
      <c r="X11" s="20"/>
      <c r="Y11" s="20"/>
      <c r="Z11" s="20"/>
      <c r="AA11" s="20"/>
      <c r="AB11" s="20"/>
      <c r="AC11" s="20"/>
      <c r="AD11" s="20"/>
      <c r="AE11" s="20"/>
      <c r="AF11" s="20"/>
      <c r="AG11" s="20"/>
      <c r="AH11" s="20"/>
      <c r="AI11" s="20"/>
      <c r="AJ11" s="20"/>
      <c r="AK11" s="20"/>
      <c r="AL11" s="20"/>
      <c r="AM11" s="20"/>
      <c r="AN11" s="20"/>
      <c r="AO11" s="20"/>
      <c r="AP11" s="20"/>
    </row>
    <row r="12" spans="1:42" ht="15" customHeight="1" thickBot="1" x14ac:dyDescent="0.35">
      <c r="A12" s="20"/>
      <c r="B12" s="20"/>
      <c r="C12" s="20"/>
      <c r="D12" s="20"/>
      <c r="E12" s="20"/>
      <c r="F12" s="20"/>
      <c r="G12" s="20"/>
      <c r="H12" s="20"/>
      <c r="I12" s="20"/>
      <c r="J12" s="20"/>
      <c r="K12" s="20"/>
      <c r="L12" s="20"/>
      <c r="M12" s="20"/>
      <c r="N12" s="20"/>
      <c r="O12" s="20"/>
      <c r="P12" s="20"/>
      <c r="Q12" s="20"/>
      <c r="R12" s="20"/>
      <c r="S12" s="20"/>
      <c r="T12" s="20"/>
      <c r="U12" s="20"/>
      <c r="V12" s="20"/>
      <c r="W12" s="20"/>
      <c r="X12" s="20"/>
      <c r="Y12" s="20"/>
      <c r="Z12" s="20"/>
      <c r="AA12" s="20"/>
      <c r="AB12" s="20"/>
      <c r="AC12" s="20"/>
      <c r="AD12" s="20"/>
      <c r="AE12" s="20"/>
      <c r="AF12" s="20"/>
      <c r="AG12" s="20"/>
      <c r="AH12" s="20"/>
      <c r="AI12" s="20"/>
      <c r="AJ12" s="20"/>
      <c r="AK12" s="20"/>
      <c r="AL12" s="20"/>
      <c r="AM12" s="20"/>
      <c r="AN12" s="20"/>
      <c r="AO12" s="20"/>
      <c r="AP12" s="20"/>
    </row>
    <row r="13" spans="1:42" ht="15" customHeight="1" x14ac:dyDescent="0.3">
      <c r="A13" s="20"/>
      <c r="B13" s="486">
        <v>1</v>
      </c>
      <c r="C13" s="331" t="str">
        <f>'Training Plan'!C51</f>
        <v>Competition Squat</v>
      </c>
      <c r="D13" s="332"/>
      <c r="E13" s="332"/>
      <c r="F13" s="333"/>
      <c r="G13" s="20"/>
      <c r="H13" s="486">
        <v>2</v>
      </c>
      <c r="I13" s="331" t="str">
        <f>'Training Plan'!C59</f>
        <v>Competition Bench</v>
      </c>
      <c r="J13" s="332"/>
      <c r="K13" s="332"/>
      <c r="L13" s="333"/>
      <c r="M13" s="20"/>
      <c r="N13" s="486">
        <v>3</v>
      </c>
      <c r="O13" s="331" t="str">
        <f>'Training Plan'!C67</f>
        <v>Competition Deadlift</v>
      </c>
      <c r="P13" s="332"/>
      <c r="Q13" s="332"/>
      <c r="R13" s="333"/>
      <c r="S13" s="20"/>
      <c r="T13" s="20"/>
      <c r="U13" s="20"/>
      <c r="V13" s="20"/>
      <c r="W13" s="20"/>
      <c r="X13" s="20"/>
      <c r="Y13" s="20"/>
      <c r="Z13" s="20"/>
      <c r="AA13" s="20"/>
      <c r="AB13" s="20"/>
      <c r="AC13" s="20"/>
      <c r="AD13" s="20"/>
      <c r="AE13" s="20"/>
      <c r="AF13" s="20"/>
      <c r="AG13" s="20"/>
      <c r="AH13" s="20"/>
      <c r="AI13" s="20"/>
      <c r="AJ13" s="20"/>
      <c r="AK13" s="20"/>
      <c r="AL13" s="20"/>
      <c r="AM13" s="20"/>
      <c r="AN13" s="20"/>
      <c r="AO13" s="20"/>
      <c r="AP13" s="20"/>
    </row>
    <row r="14" spans="1:42" ht="15" customHeight="1" thickBot="1" x14ac:dyDescent="0.35">
      <c r="A14" s="20"/>
      <c r="B14" s="487"/>
      <c r="C14" s="334"/>
      <c r="D14" s="335"/>
      <c r="E14" s="335"/>
      <c r="F14" s="336"/>
      <c r="G14" s="20"/>
      <c r="H14" s="487"/>
      <c r="I14" s="334"/>
      <c r="J14" s="335"/>
      <c r="K14" s="335"/>
      <c r="L14" s="336"/>
      <c r="M14" s="20"/>
      <c r="N14" s="487"/>
      <c r="O14" s="334"/>
      <c r="P14" s="335"/>
      <c r="Q14" s="335"/>
      <c r="R14" s="336"/>
      <c r="S14" s="20"/>
      <c r="T14" s="20"/>
      <c r="U14" s="20"/>
      <c r="V14" s="20"/>
      <c r="W14" s="20"/>
      <c r="X14" s="20"/>
      <c r="Y14" s="20"/>
      <c r="Z14" s="20"/>
      <c r="AA14" s="20"/>
      <c r="AB14" s="20"/>
      <c r="AC14" s="20"/>
      <c r="AD14" s="20"/>
      <c r="AE14" s="20"/>
      <c r="AF14" s="20"/>
      <c r="AG14" s="20"/>
      <c r="AH14" s="20"/>
      <c r="AI14" s="20"/>
      <c r="AJ14" s="20"/>
      <c r="AK14" s="20"/>
      <c r="AL14" s="20"/>
      <c r="AM14" s="20"/>
      <c r="AN14" s="20"/>
      <c r="AO14" s="20"/>
      <c r="AP14" s="20"/>
    </row>
    <row r="15" spans="1:42" ht="15" customHeight="1" x14ac:dyDescent="0.3">
      <c r="A15" s="20"/>
      <c r="B15" s="415" t="s">
        <v>85</v>
      </c>
      <c r="C15" s="416"/>
      <c r="D15" s="476">
        <f>'Training Plan'!C52</f>
        <v>0</v>
      </c>
      <c r="E15" s="422"/>
      <c r="F15" s="423"/>
      <c r="G15" s="20"/>
      <c r="H15" s="415" t="s">
        <v>85</v>
      </c>
      <c r="I15" s="416"/>
      <c r="J15" s="476">
        <f>'Training Plan'!C60</f>
        <v>0</v>
      </c>
      <c r="K15" s="422"/>
      <c r="L15" s="423"/>
      <c r="M15" s="20"/>
      <c r="N15" s="415" t="s">
        <v>85</v>
      </c>
      <c r="O15" s="416"/>
      <c r="P15" s="476">
        <f>'Training Plan'!C68</f>
        <v>0</v>
      </c>
      <c r="Q15" s="422"/>
      <c r="R15" s="423"/>
      <c r="S15" s="20"/>
      <c r="T15" s="20"/>
      <c r="U15" s="20"/>
      <c r="V15" s="20"/>
      <c r="W15" s="20"/>
      <c r="X15" s="20"/>
      <c r="Y15" s="20"/>
      <c r="Z15" s="20"/>
      <c r="AA15" s="20"/>
      <c r="AB15" s="20"/>
      <c r="AC15" s="20"/>
      <c r="AD15" s="20"/>
      <c r="AE15" s="20"/>
      <c r="AF15" s="20"/>
      <c r="AG15" s="20"/>
      <c r="AH15" s="20"/>
      <c r="AI15" s="20"/>
      <c r="AJ15" s="20"/>
      <c r="AK15" s="20"/>
      <c r="AL15" s="20"/>
      <c r="AM15" s="20"/>
      <c r="AN15" s="20"/>
      <c r="AO15" s="20"/>
      <c r="AP15" s="20"/>
    </row>
    <row r="16" spans="1:42" ht="15" customHeight="1" x14ac:dyDescent="0.3">
      <c r="A16" s="20"/>
      <c r="B16" s="417"/>
      <c r="C16" s="418"/>
      <c r="D16" s="477"/>
      <c r="E16" s="425"/>
      <c r="F16" s="426"/>
      <c r="G16" s="20"/>
      <c r="H16" s="417"/>
      <c r="I16" s="418"/>
      <c r="J16" s="477"/>
      <c r="K16" s="425"/>
      <c r="L16" s="426"/>
      <c r="M16" s="20"/>
      <c r="N16" s="417"/>
      <c r="O16" s="418"/>
      <c r="P16" s="477"/>
      <c r="Q16" s="425"/>
      <c r="R16" s="426"/>
      <c r="S16" s="20"/>
      <c r="T16" s="20"/>
      <c r="U16" s="20"/>
      <c r="V16" s="20"/>
      <c r="W16" s="20"/>
      <c r="X16" s="20"/>
      <c r="Y16" s="20"/>
      <c r="Z16" s="20"/>
      <c r="AA16" s="20"/>
      <c r="AB16" s="20"/>
      <c r="AC16" s="20"/>
      <c r="AD16" s="20"/>
      <c r="AE16" s="20"/>
      <c r="AF16" s="20"/>
      <c r="AG16" s="20"/>
      <c r="AH16" s="20"/>
      <c r="AI16" s="20"/>
      <c r="AJ16" s="20"/>
      <c r="AK16" s="20"/>
      <c r="AL16" s="20"/>
      <c r="AM16" s="20"/>
      <c r="AN16" s="20"/>
      <c r="AO16" s="20"/>
      <c r="AP16" s="20"/>
    </row>
    <row r="17" spans="1:42" ht="15" customHeight="1" x14ac:dyDescent="0.3">
      <c r="A17" s="20"/>
      <c r="B17" s="417"/>
      <c r="C17" s="418"/>
      <c r="D17" s="477"/>
      <c r="E17" s="425"/>
      <c r="F17" s="426"/>
      <c r="G17" s="20"/>
      <c r="H17" s="417"/>
      <c r="I17" s="418"/>
      <c r="J17" s="477"/>
      <c r="K17" s="425"/>
      <c r="L17" s="426"/>
      <c r="M17" s="20"/>
      <c r="N17" s="417"/>
      <c r="O17" s="418"/>
      <c r="P17" s="477"/>
      <c r="Q17" s="425"/>
      <c r="R17" s="426"/>
      <c r="S17" s="20"/>
      <c r="T17" s="20"/>
      <c r="U17" s="20"/>
      <c r="V17" s="20"/>
      <c r="W17" s="20"/>
      <c r="X17" s="20"/>
      <c r="Y17" s="20"/>
      <c r="Z17" s="20"/>
      <c r="AA17" s="20"/>
      <c r="AB17" s="20"/>
      <c r="AC17" s="20"/>
      <c r="AD17" s="20"/>
      <c r="AE17" s="20"/>
      <c r="AF17" s="20"/>
      <c r="AG17" s="20"/>
      <c r="AH17" s="20"/>
      <c r="AI17" s="20"/>
      <c r="AJ17" s="20"/>
      <c r="AK17" s="20"/>
      <c r="AL17" s="20"/>
      <c r="AM17" s="20"/>
      <c r="AN17" s="20"/>
      <c r="AO17" s="20"/>
      <c r="AP17" s="20"/>
    </row>
    <row r="18" spans="1:42" ht="15" customHeight="1" x14ac:dyDescent="0.3">
      <c r="A18" s="20"/>
      <c r="B18" s="417"/>
      <c r="C18" s="418"/>
      <c r="D18" s="477"/>
      <c r="E18" s="425"/>
      <c r="F18" s="426"/>
      <c r="G18" s="20"/>
      <c r="H18" s="417"/>
      <c r="I18" s="418"/>
      <c r="J18" s="477"/>
      <c r="K18" s="425"/>
      <c r="L18" s="426"/>
      <c r="M18" s="20"/>
      <c r="N18" s="417"/>
      <c r="O18" s="418"/>
      <c r="P18" s="477"/>
      <c r="Q18" s="425"/>
      <c r="R18" s="426"/>
      <c r="S18" s="20"/>
      <c r="T18" s="20"/>
      <c r="U18" s="20"/>
      <c r="V18" s="20"/>
      <c r="W18" s="20"/>
      <c r="X18" s="20"/>
      <c r="Y18" s="20"/>
      <c r="Z18" s="20"/>
      <c r="AA18" s="20"/>
      <c r="AB18" s="20"/>
      <c r="AC18" s="20"/>
      <c r="AD18" s="20"/>
      <c r="AE18" s="20"/>
      <c r="AF18" s="20"/>
      <c r="AG18" s="20"/>
      <c r="AH18" s="20"/>
      <c r="AI18" s="20"/>
      <c r="AJ18" s="20"/>
      <c r="AK18" s="20"/>
      <c r="AL18" s="20"/>
      <c r="AM18" s="20"/>
      <c r="AN18" s="20"/>
      <c r="AO18" s="20"/>
      <c r="AP18" s="20"/>
    </row>
    <row r="19" spans="1:42" ht="15" customHeight="1" thickBot="1" x14ac:dyDescent="0.35">
      <c r="A19" s="20"/>
      <c r="B19" s="419"/>
      <c r="C19" s="420"/>
      <c r="D19" s="478"/>
      <c r="E19" s="479"/>
      <c r="F19" s="480"/>
      <c r="G19" s="20"/>
      <c r="H19" s="419"/>
      <c r="I19" s="420"/>
      <c r="J19" s="478"/>
      <c r="K19" s="479"/>
      <c r="L19" s="480"/>
      <c r="M19" s="20"/>
      <c r="N19" s="419"/>
      <c r="O19" s="420"/>
      <c r="P19" s="478"/>
      <c r="Q19" s="479"/>
      <c r="R19" s="480"/>
      <c r="S19" s="20"/>
      <c r="T19" s="20"/>
      <c r="U19" s="20"/>
      <c r="V19" s="20"/>
      <c r="W19" s="20"/>
      <c r="X19" s="20"/>
      <c r="Y19" s="20"/>
      <c r="Z19" s="20"/>
      <c r="AA19" s="20"/>
      <c r="AB19" s="20"/>
      <c r="AC19" s="20"/>
      <c r="AD19" s="20"/>
      <c r="AE19" s="20"/>
      <c r="AF19" s="20"/>
      <c r="AG19" s="20"/>
      <c r="AH19" s="20"/>
      <c r="AI19" s="20"/>
      <c r="AJ19" s="20"/>
      <c r="AK19" s="20"/>
      <c r="AL19" s="20"/>
      <c r="AM19" s="20"/>
      <c r="AN19" s="20"/>
      <c r="AO19" s="20"/>
      <c r="AP19" s="20"/>
    </row>
    <row r="20" spans="1:42" ht="15" customHeight="1" x14ac:dyDescent="0.3">
      <c r="A20" s="20"/>
      <c r="B20" s="427" t="s">
        <v>86</v>
      </c>
      <c r="C20" s="428"/>
      <c r="D20" s="409">
        <f>'Training Plan'!D57</f>
        <v>0</v>
      </c>
      <c r="E20" s="410"/>
      <c r="F20" s="411"/>
      <c r="G20" s="20"/>
      <c r="H20" s="427" t="s">
        <v>86</v>
      </c>
      <c r="I20" s="428"/>
      <c r="J20" s="409">
        <f>'Training Plan'!D65</f>
        <v>0</v>
      </c>
      <c r="K20" s="410"/>
      <c r="L20" s="411"/>
      <c r="M20" s="20"/>
      <c r="N20" s="427" t="s">
        <v>86</v>
      </c>
      <c r="O20" s="428"/>
      <c r="P20" s="409">
        <f>'Training Plan'!D73</f>
        <v>0</v>
      </c>
      <c r="Q20" s="410"/>
      <c r="R20" s="411"/>
      <c r="S20" s="20"/>
      <c r="T20" s="20"/>
      <c r="U20" s="20"/>
      <c r="V20" s="20"/>
      <c r="W20" s="20"/>
      <c r="X20" s="20"/>
      <c r="Y20" s="20"/>
      <c r="Z20" s="20"/>
      <c r="AA20" s="20"/>
      <c r="AB20" s="20"/>
      <c r="AC20" s="20"/>
      <c r="AD20" s="20"/>
      <c r="AE20" s="20"/>
      <c r="AF20" s="20"/>
      <c r="AG20" s="20"/>
      <c r="AH20" s="20"/>
      <c r="AI20" s="20"/>
      <c r="AJ20" s="20"/>
      <c r="AK20" s="20"/>
      <c r="AL20" s="20"/>
      <c r="AM20" s="20"/>
      <c r="AN20" s="20"/>
      <c r="AO20" s="20"/>
      <c r="AP20" s="20"/>
    </row>
    <row r="21" spans="1:42" ht="15" customHeight="1" thickBot="1" x14ac:dyDescent="0.35">
      <c r="A21" s="20"/>
      <c r="B21" s="429"/>
      <c r="C21" s="430"/>
      <c r="D21" s="412"/>
      <c r="E21" s="413"/>
      <c r="F21" s="414"/>
      <c r="G21" s="20"/>
      <c r="H21" s="429"/>
      <c r="I21" s="430"/>
      <c r="J21" s="412"/>
      <c r="K21" s="413"/>
      <c r="L21" s="414"/>
      <c r="M21" s="20"/>
      <c r="N21" s="429"/>
      <c r="O21" s="430"/>
      <c r="P21" s="412"/>
      <c r="Q21" s="413"/>
      <c r="R21" s="414"/>
      <c r="S21" s="20"/>
      <c r="T21" s="20"/>
      <c r="U21" s="20"/>
      <c r="V21" s="20"/>
      <c r="W21" s="20"/>
      <c r="X21" s="20"/>
      <c r="Y21" s="20"/>
      <c r="Z21" s="20"/>
      <c r="AA21" s="20"/>
      <c r="AB21" s="20"/>
      <c r="AC21" s="20"/>
      <c r="AD21" s="20"/>
      <c r="AE21" s="20"/>
      <c r="AF21" s="20"/>
      <c r="AG21" s="20"/>
      <c r="AH21" s="20"/>
      <c r="AI21" s="20"/>
      <c r="AJ21" s="20"/>
      <c r="AK21" s="20"/>
      <c r="AL21" s="20"/>
      <c r="AM21" s="20"/>
      <c r="AN21" s="20"/>
      <c r="AO21" s="20"/>
      <c r="AP21" s="20"/>
    </row>
    <row r="22" spans="1:42" ht="30" customHeight="1" thickBot="1" x14ac:dyDescent="0.35">
      <c r="A22" s="20"/>
      <c r="B22" s="3" t="s">
        <v>60</v>
      </c>
      <c r="C22" s="3" t="s">
        <v>0</v>
      </c>
      <c r="D22" s="3" t="s">
        <v>42</v>
      </c>
      <c r="E22" s="3" t="s">
        <v>11</v>
      </c>
      <c r="F22" s="21" t="s">
        <v>71</v>
      </c>
      <c r="G22" s="20"/>
      <c r="H22" s="3" t="s">
        <v>60</v>
      </c>
      <c r="I22" s="3" t="s">
        <v>0</v>
      </c>
      <c r="J22" s="3" t="s">
        <v>42</v>
      </c>
      <c r="K22" s="3" t="s">
        <v>11</v>
      </c>
      <c r="L22" s="21" t="s">
        <v>71</v>
      </c>
      <c r="M22" s="20"/>
      <c r="N22" s="3" t="s">
        <v>60</v>
      </c>
      <c r="O22" s="3" t="s">
        <v>0</v>
      </c>
      <c r="P22" s="3" t="s">
        <v>42</v>
      </c>
      <c r="Q22" s="3" t="s">
        <v>11</v>
      </c>
      <c r="R22" s="21" t="s">
        <v>71</v>
      </c>
      <c r="S22" s="20"/>
      <c r="T22" s="20"/>
      <c r="U22" s="20"/>
      <c r="V22" s="20"/>
      <c r="W22" s="20"/>
      <c r="X22" s="20"/>
      <c r="Y22" s="20"/>
      <c r="Z22" s="20"/>
      <c r="AA22" s="20"/>
      <c r="AB22" s="20"/>
      <c r="AC22" s="20"/>
      <c r="AD22" s="20"/>
      <c r="AE22" s="20"/>
      <c r="AF22" s="20"/>
      <c r="AG22" s="20"/>
      <c r="AH22" s="20"/>
      <c r="AI22" s="20"/>
      <c r="AJ22" s="20"/>
      <c r="AK22" s="20"/>
      <c r="AL22" s="20"/>
      <c r="AM22" s="20"/>
      <c r="AN22" s="20"/>
      <c r="AO22" s="20"/>
      <c r="AP22" s="20"/>
    </row>
    <row r="23" spans="1:42" ht="15" customHeight="1" thickBot="1" x14ac:dyDescent="0.35">
      <c r="A23" s="20"/>
      <c r="B23" s="16">
        <v>1</v>
      </c>
      <c r="C23" s="143">
        <v>1</v>
      </c>
      <c r="D23" s="140">
        <v>160</v>
      </c>
      <c r="E23" s="146"/>
      <c r="F23" s="149">
        <f ca="1">IF(ISNUMBER(D23),D23/B35,)</f>
        <v>0.71748878923766812</v>
      </c>
      <c r="G23" s="20"/>
      <c r="H23" s="16">
        <v>1</v>
      </c>
      <c r="I23" s="143">
        <v>1</v>
      </c>
      <c r="J23" s="140">
        <v>110</v>
      </c>
      <c r="K23" s="146"/>
      <c r="L23" s="149">
        <f ca="1">IF(ISNUMBER(J23),J23/H35,)</f>
        <v>0.7142857142857143</v>
      </c>
      <c r="M23" s="20"/>
      <c r="N23" s="16">
        <v>1</v>
      </c>
      <c r="O23" s="143">
        <v>1</v>
      </c>
      <c r="P23" s="140">
        <v>210</v>
      </c>
      <c r="Q23" s="146"/>
      <c r="R23" s="149">
        <f ca="1">IF(ISNUMBER(P23),P23/N35,)</f>
        <v>0.71672354948805461</v>
      </c>
      <c r="S23" s="20"/>
      <c r="T23" s="20"/>
      <c r="U23" s="20"/>
      <c r="V23" s="20"/>
      <c r="W23" s="20"/>
      <c r="X23" s="20"/>
      <c r="Y23" s="20"/>
      <c r="Z23" s="20"/>
      <c r="AA23" s="20"/>
      <c r="AB23" s="20"/>
      <c r="AC23" s="20"/>
      <c r="AD23" s="20"/>
      <c r="AE23" s="20"/>
      <c r="AF23" s="20"/>
      <c r="AG23" s="20"/>
      <c r="AH23" s="20"/>
      <c r="AI23" s="20"/>
      <c r="AJ23" s="20"/>
      <c r="AK23" s="20"/>
      <c r="AL23" s="20"/>
      <c r="AM23" s="20"/>
      <c r="AN23" s="20"/>
      <c r="AO23" s="20"/>
      <c r="AP23" s="20"/>
    </row>
    <row r="24" spans="1:42" ht="15" customHeight="1" thickBot="1" x14ac:dyDescent="0.35">
      <c r="A24" s="20"/>
      <c r="B24" s="16">
        <v>2</v>
      </c>
      <c r="C24" s="144"/>
      <c r="D24" s="141"/>
      <c r="E24" s="147"/>
      <c r="F24" s="151">
        <f>IF(ISNUMBER(D24),D24/B35,)</f>
        <v>0</v>
      </c>
      <c r="G24" s="20"/>
      <c r="H24" s="16">
        <v>2</v>
      </c>
      <c r="I24" s="144"/>
      <c r="J24" s="141"/>
      <c r="K24" s="147"/>
      <c r="L24" s="151">
        <f>IF(ISNUMBER(J24),J24/H35,)</f>
        <v>0</v>
      </c>
      <c r="M24" s="20"/>
      <c r="N24" s="16">
        <v>2</v>
      </c>
      <c r="O24" s="144"/>
      <c r="P24" s="141"/>
      <c r="Q24" s="147"/>
      <c r="R24" s="151">
        <f>IF(ISNUMBER(P24),P24/N35,)</f>
        <v>0</v>
      </c>
      <c r="S24" s="20"/>
      <c r="T24" s="20"/>
      <c r="U24" s="20"/>
      <c r="V24" s="20"/>
      <c r="W24" s="20"/>
      <c r="X24" s="20"/>
      <c r="Y24" s="20"/>
      <c r="Z24" s="20"/>
      <c r="AA24" s="20"/>
      <c r="AB24" s="20"/>
      <c r="AC24" s="20"/>
      <c r="AD24" s="20"/>
      <c r="AE24" s="20"/>
      <c r="AF24" s="20"/>
      <c r="AG24" s="20"/>
      <c r="AH24" s="20"/>
      <c r="AI24" s="20"/>
      <c r="AJ24" s="20"/>
      <c r="AK24" s="20"/>
      <c r="AL24" s="20"/>
      <c r="AM24" s="20"/>
      <c r="AN24" s="20"/>
      <c r="AO24" s="20"/>
      <c r="AP24" s="20"/>
    </row>
    <row r="25" spans="1:42" ht="15" customHeight="1" thickBot="1" x14ac:dyDescent="0.35">
      <c r="A25" s="20"/>
      <c r="B25" s="16">
        <v>3</v>
      </c>
      <c r="C25" s="144"/>
      <c r="D25" s="141"/>
      <c r="E25" s="147"/>
      <c r="F25" s="151">
        <f>IF(ISNUMBER(D25),D25/B35,)</f>
        <v>0</v>
      </c>
      <c r="G25" s="20"/>
      <c r="H25" s="16">
        <v>3</v>
      </c>
      <c r="I25" s="144"/>
      <c r="J25" s="141"/>
      <c r="K25" s="147"/>
      <c r="L25" s="151">
        <f>IF(ISNUMBER(J25),J25/H35,)</f>
        <v>0</v>
      </c>
      <c r="M25" s="19"/>
      <c r="N25" s="16">
        <v>3</v>
      </c>
      <c r="O25" s="144"/>
      <c r="P25" s="141"/>
      <c r="Q25" s="147"/>
      <c r="R25" s="151">
        <f>IF(ISNUMBER(P25),P25/N35,)</f>
        <v>0</v>
      </c>
      <c r="S25" s="20"/>
      <c r="T25" s="20"/>
      <c r="U25" s="20"/>
      <c r="V25" s="20"/>
      <c r="W25" s="20"/>
      <c r="X25" s="20"/>
      <c r="Y25" s="20"/>
      <c r="Z25" s="20"/>
      <c r="AA25" s="20"/>
      <c r="AB25" s="20"/>
      <c r="AC25" s="20"/>
      <c r="AD25" s="20"/>
      <c r="AE25" s="20"/>
      <c r="AF25" s="20"/>
      <c r="AG25" s="20"/>
      <c r="AH25" s="20"/>
      <c r="AI25" s="20"/>
      <c r="AJ25" s="20"/>
      <c r="AK25" s="20"/>
      <c r="AL25" s="20"/>
      <c r="AM25" s="20"/>
      <c r="AN25" s="20"/>
      <c r="AO25" s="20"/>
      <c r="AP25" s="20"/>
    </row>
    <row r="26" spans="1:42" ht="15" customHeight="1" thickBot="1" x14ac:dyDescent="0.35">
      <c r="A26" s="20"/>
      <c r="B26" s="16">
        <v>4</v>
      </c>
      <c r="C26" s="144"/>
      <c r="D26" s="141"/>
      <c r="E26" s="147"/>
      <c r="F26" s="151">
        <f>IF(ISNUMBER(D26),D26/B35,)</f>
        <v>0</v>
      </c>
      <c r="G26" s="20"/>
      <c r="H26" s="16">
        <v>4</v>
      </c>
      <c r="I26" s="144"/>
      <c r="J26" s="141"/>
      <c r="K26" s="147"/>
      <c r="L26" s="151">
        <f>IF(ISNUMBER(J26),J26/H35,)</f>
        <v>0</v>
      </c>
      <c r="M26" s="12"/>
      <c r="N26" s="16">
        <v>4</v>
      </c>
      <c r="O26" s="144"/>
      <c r="P26" s="141"/>
      <c r="Q26" s="147"/>
      <c r="R26" s="151">
        <f>IF(ISNUMBER(P26),P26/N35,)</f>
        <v>0</v>
      </c>
      <c r="S26" s="20"/>
      <c r="T26" s="20"/>
      <c r="U26" s="20"/>
      <c r="V26" s="20"/>
      <c r="W26" s="20"/>
      <c r="X26" s="20"/>
      <c r="Y26" s="20"/>
      <c r="Z26" s="20"/>
      <c r="AA26" s="20"/>
      <c r="AB26" s="20"/>
      <c r="AC26" s="20"/>
      <c r="AD26" s="20"/>
      <c r="AE26" s="20"/>
      <c r="AF26" s="20"/>
      <c r="AG26" s="20"/>
      <c r="AH26" s="20"/>
      <c r="AI26" s="20"/>
      <c r="AJ26" s="20"/>
      <c r="AK26" s="20"/>
      <c r="AL26" s="20"/>
      <c r="AM26" s="20"/>
      <c r="AN26" s="20"/>
      <c r="AO26" s="20"/>
      <c r="AP26" s="20"/>
    </row>
    <row r="27" spans="1:42" ht="15" customHeight="1" thickBot="1" x14ac:dyDescent="0.35">
      <c r="A27" s="20"/>
      <c r="B27" s="16">
        <v>5</v>
      </c>
      <c r="C27" s="144"/>
      <c r="D27" s="141"/>
      <c r="E27" s="147"/>
      <c r="F27" s="151">
        <f>IF(ISNUMBER(D27),D27/B35,)</f>
        <v>0</v>
      </c>
      <c r="G27" s="20"/>
      <c r="H27" s="16">
        <v>5</v>
      </c>
      <c r="I27" s="144"/>
      <c r="J27" s="141"/>
      <c r="K27" s="147"/>
      <c r="L27" s="151">
        <f>IF(ISNUMBER(J27),J27/H35,)</f>
        <v>0</v>
      </c>
      <c r="M27" s="18"/>
      <c r="N27" s="16">
        <v>5</v>
      </c>
      <c r="O27" s="144"/>
      <c r="P27" s="141"/>
      <c r="Q27" s="147"/>
      <c r="R27" s="151">
        <f>IF(ISNUMBER(P27),P27/N35,)</f>
        <v>0</v>
      </c>
      <c r="S27" s="20"/>
      <c r="T27" s="20"/>
      <c r="U27" s="20"/>
      <c r="V27" s="20"/>
      <c r="W27" s="20"/>
      <c r="X27" s="20"/>
      <c r="Y27" s="20"/>
      <c r="Z27" s="20"/>
      <c r="AA27" s="20"/>
      <c r="AB27" s="20"/>
      <c r="AC27" s="20"/>
      <c r="AD27" s="20"/>
      <c r="AE27" s="20"/>
      <c r="AF27" s="20"/>
      <c r="AG27" s="20"/>
      <c r="AH27" s="20"/>
      <c r="AI27" s="20"/>
      <c r="AJ27" s="20"/>
      <c r="AK27" s="20"/>
      <c r="AL27" s="20"/>
      <c r="AM27" s="20"/>
      <c r="AN27" s="20"/>
      <c r="AO27" s="20"/>
      <c r="AP27" s="20"/>
    </row>
    <row r="28" spans="1:42" ht="15" customHeight="1" thickBot="1" x14ac:dyDescent="0.35">
      <c r="A28" s="20"/>
      <c r="B28" s="16">
        <v>6</v>
      </c>
      <c r="C28" s="144"/>
      <c r="D28" s="141"/>
      <c r="E28" s="147"/>
      <c r="F28" s="151">
        <f>IF(ISNUMBER(D28),D28/B35,)</f>
        <v>0</v>
      </c>
      <c r="G28" s="20"/>
      <c r="H28" s="16">
        <v>6</v>
      </c>
      <c r="I28" s="144"/>
      <c r="J28" s="141"/>
      <c r="K28" s="147"/>
      <c r="L28" s="151">
        <f>IF(ISNUMBER(J28),J28/H35,)</f>
        <v>0</v>
      </c>
      <c r="M28" s="18"/>
      <c r="N28" s="16">
        <v>6</v>
      </c>
      <c r="O28" s="144"/>
      <c r="P28" s="141"/>
      <c r="Q28" s="147"/>
      <c r="R28" s="151">
        <f>IF(ISNUMBER(P28),P28/N35,)</f>
        <v>0</v>
      </c>
      <c r="S28" s="20"/>
      <c r="T28" s="20"/>
      <c r="U28" s="20"/>
      <c r="V28" s="20"/>
      <c r="W28" s="20"/>
      <c r="X28" s="20"/>
      <c r="Y28" s="20"/>
      <c r="Z28" s="20"/>
      <c r="AA28" s="20"/>
      <c r="AB28" s="20"/>
      <c r="AC28" s="20"/>
      <c r="AD28" s="20"/>
      <c r="AE28" s="20"/>
      <c r="AF28" s="20"/>
      <c r="AG28" s="20"/>
      <c r="AH28" s="20"/>
      <c r="AI28" s="20"/>
      <c r="AJ28" s="20"/>
      <c r="AK28" s="20"/>
      <c r="AL28" s="20"/>
      <c r="AM28" s="20"/>
      <c r="AN28" s="20"/>
      <c r="AO28" s="20"/>
      <c r="AP28" s="20"/>
    </row>
    <row r="29" spans="1:42" ht="15" customHeight="1" thickBot="1" x14ac:dyDescent="0.35">
      <c r="A29" s="20"/>
      <c r="B29" s="16">
        <v>7</v>
      </c>
      <c r="C29" s="144"/>
      <c r="D29" s="141"/>
      <c r="E29" s="147"/>
      <c r="F29" s="151">
        <f>IF(ISNUMBER(D29),D29/B35,)</f>
        <v>0</v>
      </c>
      <c r="G29" s="20"/>
      <c r="H29" s="16">
        <v>7</v>
      </c>
      <c r="I29" s="144"/>
      <c r="J29" s="141"/>
      <c r="K29" s="147"/>
      <c r="L29" s="151">
        <f>IF(ISNUMBER(J29),J29/H35,)</f>
        <v>0</v>
      </c>
      <c r="M29" s="18"/>
      <c r="N29" s="16">
        <v>7</v>
      </c>
      <c r="O29" s="144"/>
      <c r="P29" s="141"/>
      <c r="Q29" s="147"/>
      <c r="R29" s="151">
        <f>IF(ISNUMBER(P29),P29/N35,)</f>
        <v>0</v>
      </c>
      <c r="S29" s="20"/>
      <c r="T29" s="20"/>
      <c r="U29" s="20"/>
      <c r="V29" s="20"/>
      <c r="W29" s="20"/>
      <c r="X29" s="20"/>
      <c r="Y29" s="20"/>
      <c r="Z29" s="20"/>
      <c r="AA29" s="20"/>
      <c r="AB29" s="20"/>
      <c r="AC29" s="20"/>
      <c r="AD29" s="20"/>
      <c r="AE29" s="20"/>
      <c r="AF29" s="20"/>
      <c r="AG29" s="20"/>
      <c r="AH29" s="20"/>
      <c r="AI29" s="20"/>
      <c r="AJ29" s="20"/>
      <c r="AK29" s="20"/>
      <c r="AL29" s="20"/>
      <c r="AM29" s="20"/>
      <c r="AN29" s="20"/>
      <c r="AO29" s="20"/>
      <c r="AP29" s="20"/>
    </row>
    <row r="30" spans="1:42" ht="15" customHeight="1" thickBot="1" x14ac:dyDescent="0.35">
      <c r="A30" s="20"/>
      <c r="B30" s="16">
        <v>8</v>
      </c>
      <c r="C30" s="144"/>
      <c r="D30" s="141"/>
      <c r="E30" s="147"/>
      <c r="F30" s="151">
        <f>IF(ISNUMBER(D30),D30/B35,)</f>
        <v>0</v>
      </c>
      <c r="G30" s="20"/>
      <c r="H30" s="16">
        <v>8</v>
      </c>
      <c r="I30" s="144"/>
      <c r="J30" s="141"/>
      <c r="K30" s="147"/>
      <c r="L30" s="151">
        <f>IF(ISNUMBER(J30),J30/H35,)</f>
        <v>0</v>
      </c>
      <c r="M30" s="18"/>
      <c r="N30" s="16">
        <v>8</v>
      </c>
      <c r="O30" s="144"/>
      <c r="P30" s="141"/>
      <c r="Q30" s="147"/>
      <c r="R30" s="151">
        <f>IF(ISNUMBER(P30),P30/N35,)</f>
        <v>0</v>
      </c>
      <c r="S30" s="20"/>
      <c r="T30" s="20"/>
      <c r="U30" s="20"/>
      <c r="V30" s="20"/>
      <c r="W30" s="20"/>
      <c r="X30" s="20"/>
      <c r="Y30" s="20"/>
      <c r="Z30" s="20"/>
      <c r="AA30" s="20"/>
      <c r="AB30" s="20"/>
      <c r="AC30" s="20"/>
      <c r="AD30" s="20"/>
      <c r="AE30" s="20"/>
      <c r="AF30" s="20"/>
      <c r="AG30" s="20"/>
      <c r="AH30" s="20"/>
      <c r="AI30" s="20"/>
      <c r="AJ30" s="20"/>
      <c r="AK30" s="20"/>
      <c r="AL30" s="20"/>
      <c r="AM30" s="20"/>
      <c r="AN30" s="20"/>
      <c r="AO30" s="20"/>
      <c r="AP30" s="20"/>
    </row>
    <row r="31" spans="1:42" ht="15" customHeight="1" thickBot="1" x14ac:dyDescent="0.35">
      <c r="A31" s="20"/>
      <c r="B31" s="16">
        <v>9</v>
      </c>
      <c r="C31" s="144"/>
      <c r="D31" s="141"/>
      <c r="E31" s="147"/>
      <c r="F31" s="151">
        <f>IF(ISNUMBER(D31),D31/B35,)</f>
        <v>0</v>
      </c>
      <c r="G31" s="20"/>
      <c r="H31" s="16">
        <v>9</v>
      </c>
      <c r="I31" s="144"/>
      <c r="J31" s="141"/>
      <c r="K31" s="147"/>
      <c r="L31" s="151">
        <f>IF(ISNUMBER(J31),J31/H35,)</f>
        <v>0</v>
      </c>
      <c r="M31" s="18"/>
      <c r="N31" s="16">
        <v>9</v>
      </c>
      <c r="O31" s="144"/>
      <c r="P31" s="141"/>
      <c r="Q31" s="147"/>
      <c r="R31" s="151">
        <f>IF(ISNUMBER(P31),P31/N35,)</f>
        <v>0</v>
      </c>
      <c r="S31" s="20"/>
      <c r="T31" s="20"/>
      <c r="U31" s="20"/>
      <c r="V31" s="20"/>
      <c r="W31" s="20"/>
      <c r="X31" s="20"/>
      <c r="Y31" s="20"/>
      <c r="Z31" s="20"/>
      <c r="AA31" s="20"/>
      <c r="AB31" s="20"/>
      <c r="AC31" s="20"/>
      <c r="AD31" s="20"/>
      <c r="AE31" s="20"/>
      <c r="AF31" s="20"/>
      <c r="AG31" s="20"/>
      <c r="AH31" s="20"/>
      <c r="AI31" s="20"/>
      <c r="AJ31" s="20"/>
      <c r="AK31" s="20"/>
      <c r="AL31" s="20"/>
      <c r="AM31" s="20"/>
      <c r="AN31" s="20"/>
      <c r="AO31" s="20"/>
      <c r="AP31" s="20"/>
    </row>
    <row r="32" spans="1:42" ht="15" customHeight="1" thickBot="1" x14ac:dyDescent="0.35">
      <c r="A32" s="20"/>
      <c r="B32" s="180">
        <v>10</v>
      </c>
      <c r="C32" s="145"/>
      <c r="D32" s="142"/>
      <c r="E32" s="148"/>
      <c r="F32" s="151">
        <f>IF(ISNUMBER(D32),D32/B35,)</f>
        <v>0</v>
      </c>
      <c r="G32" s="20"/>
      <c r="H32" s="180">
        <v>10</v>
      </c>
      <c r="I32" s="145"/>
      <c r="J32" s="142"/>
      <c r="K32" s="148"/>
      <c r="L32" s="151">
        <f>IF(ISNUMBER(J32),J32/H35,)</f>
        <v>0</v>
      </c>
      <c r="M32" s="18"/>
      <c r="N32" s="180">
        <v>10</v>
      </c>
      <c r="O32" s="145"/>
      <c r="P32" s="142"/>
      <c r="Q32" s="148"/>
      <c r="R32" s="151">
        <f>IF(ISNUMBER(P32),P32/N35,)</f>
        <v>0</v>
      </c>
      <c r="S32" s="20"/>
      <c r="T32" s="20"/>
      <c r="U32" s="20"/>
      <c r="V32" s="20"/>
      <c r="W32" s="20"/>
      <c r="X32" s="20"/>
      <c r="Y32" s="20"/>
      <c r="Z32" s="20"/>
      <c r="AA32" s="20"/>
      <c r="AB32" s="20"/>
      <c r="AC32" s="20"/>
      <c r="AD32" s="20"/>
      <c r="AE32" s="20"/>
      <c r="AF32" s="20"/>
      <c r="AG32" s="20"/>
      <c r="AH32" s="20"/>
      <c r="AI32" s="20"/>
      <c r="AJ32" s="20"/>
      <c r="AK32" s="20"/>
      <c r="AL32" s="20"/>
      <c r="AM32" s="20"/>
      <c r="AN32" s="20"/>
      <c r="AO32" s="20"/>
      <c r="AP32" s="20"/>
    </row>
    <row r="33" spans="1:42" ht="15" customHeight="1" x14ac:dyDescent="0.3">
      <c r="A33" s="20"/>
      <c r="B33" s="431" t="s">
        <v>4</v>
      </c>
      <c r="C33" s="451" t="s">
        <v>61</v>
      </c>
      <c r="D33" s="452"/>
      <c r="E33" s="433">
        <f ca="1">IFERROR(IF(COUNT(F23:F32)&gt;0,AVERAGEIF(F23:F32,"&gt;0"),0),)</f>
        <v>0.71748878923766812</v>
      </c>
      <c r="F33" s="483"/>
      <c r="G33" s="20"/>
      <c r="H33" s="431" t="s">
        <v>4</v>
      </c>
      <c r="I33" s="451" t="s">
        <v>61</v>
      </c>
      <c r="J33" s="452"/>
      <c r="K33" s="433">
        <f ca="1">IFERROR(IF(COUNT(L23:L32)&gt;0,AVERAGEIF(L23:L32,"&gt;0"),0),)</f>
        <v>0.7142857142857143</v>
      </c>
      <c r="L33" s="483"/>
      <c r="M33" s="18"/>
      <c r="N33" s="431" t="s">
        <v>4</v>
      </c>
      <c r="O33" s="439" t="s">
        <v>70</v>
      </c>
      <c r="P33" s="481">
        <f ca="1">IFERROR(IF(COUNT(R23:R32)&gt;0,AVERAGEIF(R23:R32,"&gt;0"),0),)</f>
        <v>0.71672354948805461</v>
      </c>
      <c r="Q33" s="443" t="s">
        <v>110</v>
      </c>
      <c r="R33" s="445" t="str">
        <f>IFERROR(Q37*R37,"")</f>
        <v/>
      </c>
      <c r="S33" s="20"/>
      <c r="T33" s="20"/>
      <c r="U33" s="20"/>
      <c r="V33" s="20"/>
      <c r="W33" s="20"/>
      <c r="X33" s="20"/>
      <c r="Y33" s="20"/>
      <c r="Z33" s="20"/>
      <c r="AA33" s="20"/>
      <c r="AB33" s="20"/>
      <c r="AC33" s="20"/>
      <c r="AD33" s="20"/>
      <c r="AE33" s="20"/>
      <c r="AF33" s="20"/>
      <c r="AG33" s="20"/>
      <c r="AH33" s="20"/>
      <c r="AI33" s="20"/>
      <c r="AJ33" s="20"/>
      <c r="AK33" s="20"/>
      <c r="AL33" s="20"/>
      <c r="AM33" s="20"/>
      <c r="AN33" s="20"/>
      <c r="AO33" s="20"/>
      <c r="AP33" s="20"/>
    </row>
    <row r="34" spans="1:42" ht="15" customHeight="1" thickBot="1" x14ac:dyDescent="0.35">
      <c r="A34" s="20"/>
      <c r="B34" s="432"/>
      <c r="C34" s="440"/>
      <c r="D34" s="453"/>
      <c r="E34" s="484"/>
      <c r="F34" s="485"/>
      <c r="G34" s="20"/>
      <c r="H34" s="432"/>
      <c r="I34" s="440"/>
      <c r="J34" s="453"/>
      <c r="K34" s="484"/>
      <c r="L34" s="485"/>
      <c r="M34" s="18"/>
      <c r="N34" s="432"/>
      <c r="O34" s="454"/>
      <c r="P34" s="482"/>
      <c r="Q34" s="444"/>
      <c r="R34" s="446"/>
      <c r="S34" s="20"/>
      <c r="T34" s="20"/>
      <c r="U34" s="20"/>
      <c r="V34" s="20"/>
      <c r="W34" s="20"/>
      <c r="X34" s="20"/>
      <c r="Y34" s="20"/>
      <c r="Z34" s="20"/>
      <c r="AA34" s="20"/>
      <c r="AB34" s="20"/>
      <c r="AC34" s="20"/>
      <c r="AD34" s="20"/>
      <c r="AE34" s="20"/>
      <c r="AF34" s="20"/>
      <c r="AG34" s="20"/>
      <c r="AH34" s="20"/>
      <c r="AI34" s="20"/>
      <c r="AJ34" s="20"/>
      <c r="AK34" s="20"/>
      <c r="AL34" s="20"/>
      <c r="AM34" s="20"/>
      <c r="AN34" s="20"/>
      <c r="AO34" s="20"/>
      <c r="AP34" s="20"/>
    </row>
    <row r="35" spans="1:42" ht="15" customHeight="1" x14ac:dyDescent="0.3">
      <c r="A35" s="9"/>
      <c r="B35" s="437">
        <f ca="1">IFERROR(ROUNDUP(B37/(0.0005*C37^2-0.0342*C37+1.034),0),)</f>
        <v>223</v>
      </c>
      <c r="C35" s="439" t="s">
        <v>189</v>
      </c>
      <c r="D35" s="449">
        <f>SUM(C23:C32)</f>
        <v>1</v>
      </c>
      <c r="E35" s="451" t="s">
        <v>44</v>
      </c>
      <c r="F35" s="447">
        <f>SUM(C23*D23,C24*D24,C25*D25,C26*D26,C27*D27,C28*D28,C29*D29,C30*D30,C31*D31,C32*D32)</f>
        <v>160</v>
      </c>
      <c r="G35" s="20"/>
      <c r="H35" s="437">
        <f ca="1">IFERROR(ROUNDUP(H37/(0.0005*I37^2-0.0342*I37+1.034),0),)</f>
        <v>154</v>
      </c>
      <c r="I35" s="439" t="s">
        <v>189</v>
      </c>
      <c r="J35" s="449">
        <f>SUM(I23:I32)</f>
        <v>1</v>
      </c>
      <c r="K35" s="451" t="s">
        <v>44</v>
      </c>
      <c r="L35" s="447">
        <f>SUM(I23*J23,I24*J24,I25*J25,I26*J26,I27*J27,I28*J28,I29*J29,I30*J30,I31*J31,I32*J32)</f>
        <v>110</v>
      </c>
      <c r="M35" s="18"/>
      <c r="N35" s="437">
        <f ca="1">IFERROR(ROUNDUP(N37/(0.0005*O37^2-0.0342*O37+1.034),0),)</f>
        <v>293</v>
      </c>
      <c r="O35" s="439" t="s">
        <v>189</v>
      </c>
      <c r="P35" s="449">
        <f>SUM(O23:O32)</f>
        <v>1</v>
      </c>
      <c r="Q35" s="451" t="s">
        <v>44</v>
      </c>
      <c r="R35" s="447">
        <f>SUM(O23*P23,O24*P24,O25*P25,O26*P26,O27*P27,O28*P28,O29*P29,O30*P30,O31*P31,O32*P32)</f>
        <v>210</v>
      </c>
      <c r="S35" s="20"/>
      <c r="T35" s="20"/>
      <c r="U35" s="20"/>
      <c r="V35" s="20"/>
      <c r="W35" s="20"/>
      <c r="X35" s="20"/>
      <c r="Y35" s="20"/>
      <c r="Z35" s="20"/>
      <c r="AA35" s="20"/>
      <c r="AB35" s="20"/>
      <c r="AC35" s="20"/>
      <c r="AD35" s="20"/>
      <c r="AE35" s="20"/>
      <c r="AF35" s="20"/>
      <c r="AG35" s="20"/>
      <c r="AH35" s="20"/>
      <c r="AI35" s="20"/>
      <c r="AJ35" s="20"/>
      <c r="AK35" s="20"/>
      <c r="AL35" s="20"/>
      <c r="AM35" s="20"/>
      <c r="AN35" s="20"/>
      <c r="AO35" s="20"/>
      <c r="AP35" s="20"/>
    </row>
    <row r="36" spans="1:42" ht="15" customHeight="1" thickBot="1" x14ac:dyDescent="0.35">
      <c r="A36" s="9"/>
      <c r="B36" s="438"/>
      <c r="C36" s="440"/>
      <c r="D36" s="450"/>
      <c r="E36" s="440"/>
      <c r="F36" s="448"/>
      <c r="G36" s="20"/>
      <c r="H36" s="438"/>
      <c r="I36" s="440"/>
      <c r="J36" s="450"/>
      <c r="K36" s="440"/>
      <c r="L36" s="448"/>
      <c r="M36" s="18"/>
      <c r="N36" s="438"/>
      <c r="O36" s="440"/>
      <c r="P36" s="450"/>
      <c r="Q36" s="440"/>
      <c r="R36" s="448"/>
      <c r="S36" s="20"/>
      <c r="T36" s="20"/>
      <c r="U36" s="20"/>
      <c r="V36" s="20"/>
      <c r="W36" s="20"/>
      <c r="X36" s="20"/>
      <c r="Y36" s="20"/>
      <c r="Z36" s="20"/>
      <c r="AA36" s="20"/>
      <c r="AB36" s="20"/>
      <c r="AC36" s="20"/>
      <c r="AD36" s="20"/>
      <c r="AE36" s="20"/>
      <c r="AF36" s="20"/>
      <c r="AG36" s="20"/>
      <c r="AH36" s="20"/>
      <c r="AI36" s="20"/>
      <c r="AJ36" s="20"/>
      <c r="AK36" s="20"/>
      <c r="AL36" s="20"/>
      <c r="AM36" s="20"/>
      <c r="AN36" s="20"/>
      <c r="AO36" s="20"/>
      <c r="AP36" s="20"/>
    </row>
    <row r="37" spans="1:42" ht="15" customHeight="1" x14ac:dyDescent="0.3">
      <c r="A37" s="20"/>
      <c r="B37" s="2">
        <f ca="1">IFERROR(OFFSET(D22,MATCH(MAX(D23:D32),D23:D32,0),0),"")</f>
        <v>160</v>
      </c>
      <c r="C37" s="22">
        <f ca="1">IFERROR(OFFSET(C22,MATCH(MAX(D23:D32),D23:D32,0),0)+(10-OFFSET(E22,MATCH(MAX(D23:D32),D23:D32,0),0)),"")</f>
        <v>11</v>
      </c>
      <c r="D37" s="20"/>
      <c r="E37" s="20"/>
      <c r="F37" s="20"/>
      <c r="G37" s="20"/>
      <c r="H37" s="2">
        <f ca="1">IFERROR(OFFSET(J22,MATCH(MAX(J23:J32),J23:J32,0),0),"")</f>
        <v>110</v>
      </c>
      <c r="I37" s="22">
        <f ca="1">IFERROR(OFFSET(I22,MATCH(MAX(J23:J32),J23:J32,0),0)+(10-OFFSET(K22,MATCH(MAX(J23:J32),J23:J32,0),0)),"")</f>
        <v>11</v>
      </c>
      <c r="J37" s="20"/>
      <c r="K37" s="20"/>
      <c r="L37" s="20"/>
      <c r="M37" s="176"/>
      <c r="N37" s="2">
        <f ca="1">IFERROR(OFFSET(P22,MATCH(MAX(P23:P32),P23:P32,0),0),"")</f>
        <v>210</v>
      </c>
      <c r="O37" s="22">
        <f ca="1">IFERROR(OFFSET(O22,MATCH(MAX(P23:P32),P23:P32,0),0)+(10-OFFSET(Q22,MATCH(MAX(P23:P32),P23:P32,0),0)),"")</f>
        <v>11</v>
      </c>
      <c r="P37" s="20"/>
      <c r="Q37" s="184" t="str">
        <f>IFERROR(AVERAGE(AVERAGE(E23:E32),AVERAGE(K23:K32),AVERAGE(Q23:Q32)),"")</f>
        <v/>
      </c>
      <c r="R37" s="185">
        <f>SUM(C23:C32,I23:I32,O23:O32)</f>
        <v>3</v>
      </c>
      <c r="S37" s="20"/>
      <c r="T37" s="20"/>
      <c r="U37" s="20"/>
      <c r="V37" s="20"/>
      <c r="W37" s="20"/>
      <c r="X37" s="20"/>
      <c r="Y37" s="20"/>
      <c r="Z37" s="20"/>
      <c r="AA37" s="20"/>
      <c r="AB37" s="20"/>
      <c r="AC37" s="20"/>
      <c r="AD37" s="20"/>
      <c r="AE37" s="20"/>
      <c r="AF37" s="20"/>
      <c r="AG37" s="20"/>
      <c r="AH37" s="20"/>
      <c r="AI37" s="20"/>
      <c r="AJ37" s="20"/>
      <c r="AK37" s="20"/>
      <c r="AL37" s="20"/>
      <c r="AM37" s="20"/>
      <c r="AN37" s="20"/>
      <c r="AO37" s="20"/>
      <c r="AP37" s="20"/>
    </row>
    <row r="38" spans="1:42" ht="15" customHeight="1" x14ac:dyDescent="0.3">
      <c r="A38" s="20"/>
      <c r="B38" s="20"/>
      <c r="C38" s="20"/>
      <c r="D38" s="20"/>
      <c r="E38" s="20"/>
      <c r="F38" s="20"/>
      <c r="G38" s="20"/>
      <c r="H38" s="20"/>
      <c r="I38" s="20"/>
      <c r="J38" s="20"/>
      <c r="K38" s="20"/>
      <c r="L38" s="20"/>
      <c r="M38" s="20"/>
      <c r="N38" s="20"/>
      <c r="O38" s="20"/>
      <c r="P38" s="20"/>
      <c r="Q38" s="20"/>
      <c r="R38" s="20"/>
      <c r="S38" s="20"/>
      <c r="T38" s="20"/>
      <c r="U38" s="20"/>
      <c r="V38" s="20"/>
      <c r="W38" s="20"/>
      <c r="X38" s="20"/>
      <c r="Y38" s="20"/>
      <c r="Z38" s="20"/>
      <c r="AA38" s="20"/>
      <c r="AB38" s="20"/>
      <c r="AC38" s="20"/>
      <c r="AD38" s="20"/>
      <c r="AE38" s="20"/>
      <c r="AF38" s="20"/>
      <c r="AG38" s="20"/>
      <c r="AH38" s="20"/>
      <c r="AI38" s="20"/>
      <c r="AJ38" s="20"/>
      <c r="AK38" s="20"/>
      <c r="AL38" s="20"/>
      <c r="AM38" s="20"/>
      <c r="AN38" s="20"/>
      <c r="AO38" s="20"/>
      <c r="AP38" s="20"/>
    </row>
    <row r="39" spans="1:42" ht="15" customHeight="1" x14ac:dyDescent="0.3">
      <c r="A39" s="20"/>
      <c r="B39" s="397" t="s">
        <v>48</v>
      </c>
      <c r="C39" s="397"/>
      <c r="D39" s="397"/>
      <c r="E39" s="397"/>
      <c r="F39" s="397"/>
      <c r="G39" s="397"/>
      <c r="H39" s="397"/>
      <c r="I39" s="397"/>
      <c r="J39" s="397"/>
      <c r="K39" s="397"/>
      <c r="L39" s="397"/>
      <c r="M39" s="397"/>
      <c r="N39" s="397"/>
      <c r="O39" s="397"/>
      <c r="P39" s="397"/>
      <c r="Q39" s="397"/>
      <c r="R39" s="397"/>
      <c r="S39" s="20"/>
      <c r="T39" s="20"/>
      <c r="U39" s="20"/>
      <c r="V39" s="20"/>
      <c r="W39" s="20"/>
      <c r="X39" s="20"/>
      <c r="Y39" s="20"/>
      <c r="Z39" s="20"/>
      <c r="AA39" s="20"/>
      <c r="AB39" s="20"/>
      <c r="AC39" s="20"/>
      <c r="AD39" s="20"/>
      <c r="AE39" s="20"/>
      <c r="AF39" s="20"/>
      <c r="AG39" s="20"/>
      <c r="AH39" s="20"/>
      <c r="AI39" s="20"/>
      <c r="AJ39" s="20"/>
      <c r="AK39" s="20"/>
      <c r="AL39" s="20"/>
      <c r="AM39" s="20"/>
      <c r="AN39" s="20"/>
      <c r="AO39" s="20"/>
      <c r="AP39" s="20"/>
    </row>
    <row r="40" spans="1:42" ht="15" customHeight="1" x14ac:dyDescent="0.3">
      <c r="A40" s="20"/>
      <c r="B40" s="397"/>
      <c r="C40" s="397"/>
      <c r="D40" s="397"/>
      <c r="E40" s="397"/>
      <c r="F40" s="397"/>
      <c r="G40" s="397"/>
      <c r="H40" s="397"/>
      <c r="I40" s="397"/>
      <c r="J40" s="397"/>
      <c r="K40" s="397"/>
      <c r="L40" s="397"/>
      <c r="M40" s="397"/>
      <c r="N40" s="397"/>
      <c r="O40" s="397"/>
      <c r="P40" s="397"/>
      <c r="Q40" s="397"/>
      <c r="R40" s="397"/>
      <c r="S40" s="20"/>
      <c r="T40" s="20"/>
      <c r="U40" s="20"/>
      <c r="V40" s="20"/>
      <c r="W40" s="20"/>
      <c r="X40" s="20"/>
      <c r="Y40" s="20"/>
      <c r="Z40" s="20"/>
      <c r="AA40" s="20"/>
      <c r="AB40" s="20"/>
      <c r="AC40" s="20"/>
      <c r="AD40" s="20"/>
      <c r="AE40" s="20"/>
      <c r="AF40" s="20"/>
      <c r="AG40" s="20"/>
      <c r="AH40" s="20"/>
      <c r="AI40" s="20"/>
      <c r="AJ40" s="20"/>
      <c r="AK40" s="20"/>
      <c r="AL40" s="20"/>
      <c r="AM40" s="20"/>
      <c r="AN40" s="20"/>
      <c r="AO40" s="20"/>
      <c r="AP40" s="20"/>
    </row>
    <row r="41" spans="1:42" ht="15" customHeight="1" x14ac:dyDescent="0.3">
      <c r="A41" s="20"/>
      <c r="B41" s="397"/>
      <c r="C41" s="397"/>
      <c r="D41" s="397"/>
      <c r="E41" s="397"/>
      <c r="F41" s="397"/>
      <c r="G41" s="397"/>
      <c r="H41" s="397"/>
      <c r="I41" s="397"/>
      <c r="J41" s="397"/>
      <c r="K41" s="397"/>
      <c r="L41" s="397"/>
      <c r="M41" s="397"/>
      <c r="N41" s="397"/>
      <c r="O41" s="397"/>
      <c r="P41" s="397"/>
      <c r="Q41" s="397"/>
      <c r="R41" s="397"/>
      <c r="S41" s="20"/>
      <c r="T41" s="20"/>
      <c r="U41" s="20"/>
      <c r="V41" s="20"/>
      <c r="W41" s="20"/>
      <c r="X41" s="20"/>
      <c r="Y41" s="20"/>
      <c r="Z41" s="20"/>
      <c r="AA41" s="20"/>
      <c r="AB41" s="20"/>
      <c r="AC41" s="20"/>
      <c r="AD41" s="20"/>
      <c r="AE41" s="20"/>
      <c r="AF41" s="20"/>
      <c r="AG41" s="20"/>
      <c r="AH41" s="20"/>
      <c r="AI41" s="20"/>
      <c r="AJ41" s="20"/>
      <c r="AK41" s="20"/>
      <c r="AL41" s="20"/>
      <c r="AM41" s="20"/>
      <c r="AN41" s="20"/>
      <c r="AO41" s="20"/>
      <c r="AP41" s="20"/>
    </row>
    <row r="42" spans="1:42" ht="15" customHeight="1" thickBot="1" x14ac:dyDescent="0.35">
      <c r="A42" s="20"/>
      <c r="B42" s="20"/>
      <c r="C42" s="20"/>
      <c r="D42" s="20"/>
      <c r="E42" s="20"/>
      <c r="F42" s="20"/>
      <c r="G42" s="20"/>
      <c r="H42" s="20"/>
      <c r="I42" s="20"/>
      <c r="J42" s="20"/>
      <c r="K42" s="20"/>
      <c r="L42" s="20"/>
      <c r="M42" s="20"/>
      <c r="N42" s="20"/>
      <c r="O42" s="20"/>
      <c r="P42" s="20"/>
      <c r="Q42" s="20"/>
      <c r="R42" s="20"/>
      <c r="S42" s="20"/>
      <c r="T42" s="20"/>
      <c r="U42" s="20"/>
      <c r="V42" s="20"/>
      <c r="W42" s="20"/>
      <c r="X42" s="20"/>
      <c r="Y42" s="20"/>
      <c r="Z42" s="20"/>
      <c r="AA42" s="20"/>
      <c r="AB42" s="20"/>
      <c r="AC42" s="20"/>
      <c r="AD42" s="20"/>
      <c r="AE42" s="20"/>
      <c r="AF42" s="20"/>
      <c r="AG42" s="20"/>
      <c r="AH42" s="20"/>
      <c r="AI42" s="20"/>
      <c r="AJ42" s="20"/>
      <c r="AK42" s="20"/>
      <c r="AL42" s="20"/>
      <c r="AM42" s="20"/>
      <c r="AN42" s="20"/>
      <c r="AO42" s="20"/>
      <c r="AP42" s="20"/>
    </row>
    <row r="43" spans="1:42" ht="15" customHeight="1" x14ac:dyDescent="0.3">
      <c r="A43" s="20"/>
      <c r="B43" s="486">
        <v>1</v>
      </c>
      <c r="C43" s="331">
        <f>'Training Plan'!F51</f>
        <v>0</v>
      </c>
      <c r="D43" s="332"/>
      <c r="E43" s="332"/>
      <c r="F43" s="333"/>
      <c r="G43" s="20"/>
      <c r="H43" s="486">
        <v>2</v>
      </c>
      <c r="I43" s="331">
        <f>'Training Plan'!F59</f>
        <v>0</v>
      </c>
      <c r="J43" s="332"/>
      <c r="K43" s="332"/>
      <c r="L43" s="333"/>
      <c r="M43" s="20"/>
      <c r="N43" s="486">
        <v>3</v>
      </c>
      <c r="O43" s="331">
        <f>'Training Plan'!F67</f>
        <v>0</v>
      </c>
      <c r="P43" s="332"/>
      <c r="Q43" s="332"/>
      <c r="R43" s="333"/>
      <c r="S43" s="20"/>
      <c r="T43" s="20"/>
      <c r="U43" s="20"/>
      <c r="V43" s="20"/>
      <c r="W43" s="20"/>
      <c r="X43" s="20"/>
      <c r="Y43" s="20"/>
      <c r="Z43" s="20"/>
      <c r="AA43" s="20"/>
      <c r="AB43" s="20"/>
      <c r="AC43" s="20"/>
      <c r="AD43" s="20"/>
      <c r="AE43" s="20"/>
      <c r="AF43" s="20"/>
      <c r="AG43" s="20"/>
      <c r="AH43" s="20"/>
      <c r="AI43" s="20"/>
      <c r="AJ43" s="20"/>
      <c r="AK43" s="20"/>
      <c r="AL43" s="20"/>
      <c r="AM43" s="20"/>
      <c r="AN43" s="20"/>
      <c r="AO43" s="20"/>
      <c r="AP43" s="20"/>
    </row>
    <row r="44" spans="1:42" ht="15" customHeight="1" thickBot="1" x14ac:dyDescent="0.35">
      <c r="A44" s="20"/>
      <c r="B44" s="487"/>
      <c r="C44" s="334"/>
      <c r="D44" s="335"/>
      <c r="E44" s="335"/>
      <c r="F44" s="336"/>
      <c r="G44" s="20"/>
      <c r="H44" s="487"/>
      <c r="I44" s="334"/>
      <c r="J44" s="335"/>
      <c r="K44" s="335"/>
      <c r="L44" s="336"/>
      <c r="M44" s="20"/>
      <c r="N44" s="487"/>
      <c r="O44" s="334"/>
      <c r="P44" s="335"/>
      <c r="Q44" s="335"/>
      <c r="R44" s="336"/>
      <c r="S44" s="20"/>
      <c r="T44" s="20"/>
      <c r="U44" s="20"/>
      <c r="V44" s="20"/>
      <c r="W44" s="20"/>
      <c r="X44" s="20"/>
      <c r="Y44" s="20"/>
      <c r="Z44" s="20"/>
      <c r="AA44" s="20"/>
      <c r="AB44" s="20"/>
      <c r="AC44" s="20"/>
      <c r="AD44" s="20"/>
      <c r="AE44" s="20"/>
      <c r="AF44" s="20"/>
      <c r="AG44" s="20"/>
      <c r="AH44" s="20"/>
      <c r="AI44" s="20"/>
      <c r="AJ44" s="20"/>
      <c r="AK44" s="20"/>
      <c r="AL44" s="20"/>
      <c r="AM44" s="20"/>
      <c r="AN44" s="20"/>
      <c r="AO44" s="20"/>
      <c r="AP44" s="20"/>
    </row>
    <row r="45" spans="1:42" ht="15" customHeight="1" x14ac:dyDescent="0.3">
      <c r="A45" s="20"/>
      <c r="B45" s="415" t="s">
        <v>85</v>
      </c>
      <c r="C45" s="416"/>
      <c r="D45" s="476">
        <f>'Training Plan'!F52</f>
        <v>0</v>
      </c>
      <c r="E45" s="422"/>
      <c r="F45" s="423"/>
      <c r="G45" s="20"/>
      <c r="H45" s="415" t="s">
        <v>85</v>
      </c>
      <c r="I45" s="416"/>
      <c r="J45" s="476">
        <f>'Training Plan'!F60</f>
        <v>0</v>
      </c>
      <c r="K45" s="422"/>
      <c r="L45" s="423"/>
      <c r="M45" s="20"/>
      <c r="N45" s="415" t="s">
        <v>85</v>
      </c>
      <c r="O45" s="416"/>
      <c r="P45" s="476">
        <f>'Training Plan'!F68</f>
        <v>0</v>
      </c>
      <c r="Q45" s="422"/>
      <c r="R45" s="423"/>
      <c r="S45" s="20"/>
      <c r="T45" s="20"/>
      <c r="U45" s="20"/>
      <c r="V45" s="20"/>
      <c r="W45" s="20"/>
      <c r="X45" s="20"/>
      <c r="Y45" s="20"/>
      <c r="Z45" s="20"/>
      <c r="AA45" s="20"/>
      <c r="AB45" s="20"/>
      <c r="AC45" s="20"/>
      <c r="AD45" s="20"/>
      <c r="AE45" s="20"/>
      <c r="AF45" s="20"/>
      <c r="AG45" s="20"/>
      <c r="AH45" s="20"/>
      <c r="AI45" s="20"/>
      <c r="AJ45" s="20"/>
      <c r="AK45" s="20"/>
      <c r="AL45" s="20"/>
      <c r="AM45" s="20"/>
      <c r="AN45" s="20"/>
      <c r="AO45" s="20"/>
      <c r="AP45" s="20"/>
    </row>
    <row r="46" spans="1:42" ht="15" customHeight="1" x14ac:dyDescent="0.3">
      <c r="A46" s="20"/>
      <c r="B46" s="417"/>
      <c r="C46" s="418"/>
      <c r="D46" s="477"/>
      <c r="E46" s="425"/>
      <c r="F46" s="426"/>
      <c r="G46" s="20"/>
      <c r="H46" s="417"/>
      <c r="I46" s="418"/>
      <c r="J46" s="477"/>
      <c r="K46" s="425"/>
      <c r="L46" s="426"/>
      <c r="M46" s="20"/>
      <c r="N46" s="417"/>
      <c r="O46" s="418"/>
      <c r="P46" s="477"/>
      <c r="Q46" s="425"/>
      <c r="R46" s="426"/>
      <c r="S46" s="20"/>
      <c r="T46" s="20"/>
      <c r="U46" s="20"/>
      <c r="V46" s="20"/>
      <c r="W46" s="20"/>
      <c r="X46" s="20"/>
      <c r="Y46" s="20"/>
      <c r="Z46" s="20"/>
      <c r="AA46" s="20"/>
      <c r="AB46" s="20"/>
      <c r="AC46" s="20"/>
      <c r="AD46" s="20"/>
      <c r="AE46" s="20"/>
      <c r="AF46" s="20"/>
      <c r="AG46" s="20"/>
      <c r="AH46" s="20"/>
      <c r="AI46" s="20"/>
      <c r="AJ46" s="20"/>
      <c r="AK46" s="20"/>
      <c r="AL46" s="20"/>
      <c r="AM46" s="20"/>
      <c r="AN46" s="20"/>
      <c r="AO46" s="20"/>
      <c r="AP46" s="20"/>
    </row>
    <row r="47" spans="1:42" ht="15" customHeight="1" x14ac:dyDescent="0.3">
      <c r="A47" s="20"/>
      <c r="B47" s="417"/>
      <c r="C47" s="418"/>
      <c r="D47" s="477"/>
      <c r="E47" s="425"/>
      <c r="F47" s="426"/>
      <c r="G47" s="20"/>
      <c r="H47" s="417"/>
      <c r="I47" s="418"/>
      <c r="J47" s="477"/>
      <c r="K47" s="425"/>
      <c r="L47" s="426"/>
      <c r="M47" s="20"/>
      <c r="N47" s="417"/>
      <c r="O47" s="418"/>
      <c r="P47" s="477"/>
      <c r="Q47" s="425"/>
      <c r="R47" s="426"/>
      <c r="S47" s="20"/>
      <c r="T47" s="20"/>
      <c r="U47" s="20"/>
      <c r="V47" s="20"/>
      <c r="W47" s="20"/>
      <c r="X47" s="20"/>
      <c r="Y47" s="20"/>
      <c r="Z47" s="20"/>
      <c r="AA47" s="20"/>
      <c r="AB47" s="20"/>
      <c r="AC47" s="20"/>
      <c r="AD47" s="20"/>
      <c r="AE47" s="20"/>
      <c r="AF47" s="20"/>
      <c r="AG47" s="20"/>
      <c r="AH47" s="20"/>
      <c r="AI47" s="20"/>
      <c r="AJ47" s="20"/>
      <c r="AK47" s="20"/>
      <c r="AL47" s="20"/>
      <c r="AM47" s="20"/>
      <c r="AN47" s="20"/>
      <c r="AO47" s="20"/>
      <c r="AP47" s="20"/>
    </row>
    <row r="48" spans="1:42" ht="15" customHeight="1" x14ac:dyDescent="0.3">
      <c r="A48" s="20"/>
      <c r="B48" s="417"/>
      <c r="C48" s="418"/>
      <c r="D48" s="477"/>
      <c r="E48" s="425"/>
      <c r="F48" s="426"/>
      <c r="G48" s="20"/>
      <c r="H48" s="417"/>
      <c r="I48" s="418"/>
      <c r="J48" s="477"/>
      <c r="K48" s="425"/>
      <c r="L48" s="426"/>
      <c r="M48" s="20"/>
      <c r="N48" s="417"/>
      <c r="O48" s="418"/>
      <c r="P48" s="477"/>
      <c r="Q48" s="425"/>
      <c r="R48" s="426"/>
      <c r="S48" s="20"/>
      <c r="T48" s="20"/>
      <c r="U48" s="20"/>
      <c r="V48" s="20"/>
      <c r="W48" s="20"/>
      <c r="X48" s="20"/>
      <c r="Y48" s="20"/>
      <c r="Z48" s="20"/>
      <c r="AA48" s="20"/>
      <c r="AB48" s="20"/>
      <c r="AC48" s="20"/>
      <c r="AD48" s="20"/>
      <c r="AE48" s="20"/>
      <c r="AF48" s="20"/>
      <c r="AG48" s="20"/>
      <c r="AH48" s="20"/>
      <c r="AI48" s="20"/>
      <c r="AJ48" s="20"/>
      <c r="AK48" s="20"/>
      <c r="AL48" s="20"/>
      <c r="AM48" s="20"/>
      <c r="AN48" s="20"/>
      <c r="AO48" s="20"/>
      <c r="AP48" s="20"/>
    </row>
    <row r="49" spans="1:42" ht="15" customHeight="1" thickBot="1" x14ac:dyDescent="0.35">
      <c r="A49" s="20"/>
      <c r="B49" s="419"/>
      <c r="C49" s="420"/>
      <c r="D49" s="478"/>
      <c r="E49" s="479"/>
      <c r="F49" s="480"/>
      <c r="G49" s="20"/>
      <c r="H49" s="419"/>
      <c r="I49" s="420"/>
      <c r="J49" s="478"/>
      <c r="K49" s="479"/>
      <c r="L49" s="480"/>
      <c r="M49" s="20"/>
      <c r="N49" s="419"/>
      <c r="O49" s="420"/>
      <c r="P49" s="478"/>
      <c r="Q49" s="479"/>
      <c r="R49" s="480"/>
      <c r="S49" s="20"/>
      <c r="T49" s="20"/>
      <c r="U49" s="20"/>
      <c r="V49" s="20"/>
      <c r="W49" s="20"/>
      <c r="X49" s="20"/>
      <c r="Y49" s="20"/>
      <c r="Z49" s="20"/>
      <c r="AA49" s="20"/>
      <c r="AB49" s="20"/>
      <c r="AC49" s="20"/>
      <c r="AD49" s="20"/>
      <c r="AE49" s="20"/>
      <c r="AF49" s="20"/>
      <c r="AG49" s="20"/>
      <c r="AH49" s="20"/>
      <c r="AI49" s="20"/>
      <c r="AJ49" s="20"/>
      <c r="AK49" s="20"/>
      <c r="AL49" s="20"/>
      <c r="AM49" s="20"/>
      <c r="AN49" s="20"/>
      <c r="AO49" s="20"/>
      <c r="AP49" s="20"/>
    </row>
    <row r="50" spans="1:42" ht="15" customHeight="1" x14ac:dyDescent="0.3">
      <c r="A50" s="20"/>
      <c r="B50" s="427" t="s">
        <v>86</v>
      </c>
      <c r="C50" s="428"/>
      <c r="D50" s="409">
        <f>'Training Plan'!G57</f>
        <v>0</v>
      </c>
      <c r="E50" s="410"/>
      <c r="F50" s="411"/>
      <c r="G50" s="20"/>
      <c r="H50" s="427" t="s">
        <v>86</v>
      </c>
      <c r="I50" s="428"/>
      <c r="J50" s="409">
        <f>'Training Plan'!G65</f>
        <v>0</v>
      </c>
      <c r="K50" s="410"/>
      <c r="L50" s="411"/>
      <c r="M50" s="20"/>
      <c r="N50" s="427" t="s">
        <v>86</v>
      </c>
      <c r="O50" s="428"/>
      <c r="P50" s="409">
        <f>'Training Plan'!G73</f>
        <v>0</v>
      </c>
      <c r="Q50" s="410"/>
      <c r="R50" s="411"/>
      <c r="S50" s="20"/>
      <c r="T50" s="20"/>
      <c r="U50" s="20"/>
      <c r="V50" s="20"/>
      <c r="W50" s="20"/>
      <c r="X50" s="20"/>
      <c r="Y50" s="20"/>
      <c r="Z50" s="20"/>
      <c r="AA50" s="20"/>
      <c r="AB50" s="20"/>
      <c r="AC50" s="20"/>
      <c r="AD50" s="20"/>
      <c r="AE50" s="20"/>
      <c r="AF50" s="20"/>
      <c r="AG50" s="20"/>
      <c r="AH50" s="20"/>
      <c r="AI50" s="20"/>
      <c r="AJ50" s="20"/>
      <c r="AK50" s="20"/>
      <c r="AL50" s="20"/>
      <c r="AM50" s="20"/>
      <c r="AN50" s="20"/>
      <c r="AO50" s="20"/>
      <c r="AP50" s="20"/>
    </row>
    <row r="51" spans="1:42" ht="15" customHeight="1" thickBot="1" x14ac:dyDescent="0.35">
      <c r="A51" s="20"/>
      <c r="B51" s="429"/>
      <c r="C51" s="430"/>
      <c r="D51" s="412"/>
      <c r="E51" s="413"/>
      <c r="F51" s="414"/>
      <c r="G51" s="20"/>
      <c r="H51" s="429"/>
      <c r="I51" s="430"/>
      <c r="J51" s="412"/>
      <c r="K51" s="413"/>
      <c r="L51" s="414"/>
      <c r="M51" s="20"/>
      <c r="N51" s="429"/>
      <c r="O51" s="430"/>
      <c r="P51" s="412"/>
      <c r="Q51" s="413"/>
      <c r="R51" s="414"/>
      <c r="S51" s="20"/>
      <c r="T51" s="20"/>
      <c r="U51" s="20"/>
      <c r="V51" s="20"/>
      <c r="W51" s="20"/>
      <c r="X51" s="20"/>
      <c r="Y51" s="20"/>
      <c r="Z51" s="20"/>
      <c r="AA51" s="20"/>
      <c r="AB51" s="20"/>
      <c r="AC51" s="20"/>
      <c r="AD51" s="20"/>
      <c r="AE51" s="20"/>
      <c r="AF51" s="20"/>
      <c r="AG51" s="20"/>
      <c r="AH51" s="20"/>
      <c r="AI51" s="20"/>
      <c r="AJ51" s="20"/>
      <c r="AK51" s="20"/>
      <c r="AL51" s="20"/>
      <c r="AM51" s="20"/>
      <c r="AN51" s="20"/>
      <c r="AO51" s="20"/>
      <c r="AP51" s="20"/>
    </row>
    <row r="52" spans="1:42" ht="30" customHeight="1" thickBot="1" x14ac:dyDescent="0.35">
      <c r="A52" s="20"/>
      <c r="B52" s="3" t="s">
        <v>60</v>
      </c>
      <c r="C52" s="3" t="s">
        <v>0</v>
      </c>
      <c r="D52" s="3" t="s">
        <v>42</v>
      </c>
      <c r="E52" s="3" t="s">
        <v>11</v>
      </c>
      <c r="F52" s="21" t="s">
        <v>71</v>
      </c>
      <c r="G52" s="20"/>
      <c r="H52" s="3" t="s">
        <v>60</v>
      </c>
      <c r="I52" s="3" t="s">
        <v>0</v>
      </c>
      <c r="J52" s="3" t="s">
        <v>42</v>
      </c>
      <c r="K52" s="3" t="s">
        <v>11</v>
      </c>
      <c r="L52" s="21" t="s">
        <v>71</v>
      </c>
      <c r="M52" s="20"/>
      <c r="N52" s="3" t="s">
        <v>60</v>
      </c>
      <c r="O52" s="3" t="s">
        <v>0</v>
      </c>
      <c r="P52" s="3" t="s">
        <v>42</v>
      </c>
      <c r="Q52" s="3" t="s">
        <v>11</v>
      </c>
      <c r="R52" s="21" t="s">
        <v>71</v>
      </c>
      <c r="S52" s="20"/>
      <c r="T52" s="20"/>
      <c r="U52" s="20"/>
      <c r="V52" s="20"/>
      <c r="W52" s="20"/>
      <c r="X52" s="20"/>
      <c r="Y52" s="20"/>
      <c r="Z52" s="20"/>
      <c r="AA52" s="20"/>
      <c r="AB52" s="20"/>
      <c r="AC52" s="20"/>
      <c r="AD52" s="20"/>
      <c r="AE52" s="20"/>
      <c r="AF52" s="20"/>
      <c r="AG52" s="20"/>
      <c r="AH52" s="20"/>
      <c r="AI52" s="20"/>
      <c r="AJ52" s="20"/>
      <c r="AK52" s="20"/>
      <c r="AL52" s="20"/>
      <c r="AM52" s="20"/>
      <c r="AN52" s="20"/>
      <c r="AO52" s="20"/>
      <c r="AP52" s="20"/>
    </row>
    <row r="53" spans="1:42" ht="15" customHeight="1" thickBot="1" x14ac:dyDescent="0.35">
      <c r="A53" s="20"/>
      <c r="B53" s="16">
        <v>1</v>
      </c>
      <c r="C53" s="143"/>
      <c r="D53" s="140"/>
      <c r="E53" s="146"/>
      <c r="F53" s="149">
        <f>IF(ISNUMBER(D53),D53/B65,)</f>
        <v>0</v>
      </c>
      <c r="G53" s="20"/>
      <c r="H53" s="16">
        <v>1</v>
      </c>
      <c r="I53" s="143"/>
      <c r="J53" s="140"/>
      <c r="K53" s="146"/>
      <c r="L53" s="149">
        <f>IF(ISNUMBER(J53),J53/H65,)</f>
        <v>0</v>
      </c>
      <c r="M53" s="20"/>
      <c r="N53" s="16">
        <v>1</v>
      </c>
      <c r="O53" s="143"/>
      <c r="P53" s="140"/>
      <c r="Q53" s="146"/>
      <c r="R53" s="149">
        <f>IF(ISNUMBER(P53),P53/N65,)</f>
        <v>0</v>
      </c>
      <c r="S53" s="20"/>
      <c r="T53" s="20"/>
      <c r="U53" s="20"/>
      <c r="V53" s="20"/>
      <c r="W53" s="20"/>
      <c r="X53" s="20"/>
      <c r="Y53" s="20"/>
      <c r="Z53" s="20"/>
      <c r="AA53" s="20"/>
      <c r="AB53" s="20"/>
      <c r="AC53" s="20"/>
      <c r="AD53" s="20"/>
      <c r="AE53" s="20"/>
      <c r="AF53" s="20"/>
      <c r="AG53" s="20"/>
      <c r="AH53" s="20"/>
      <c r="AI53" s="20"/>
      <c r="AJ53" s="20"/>
      <c r="AK53" s="20"/>
      <c r="AL53" s="20"/>
      <c r="AM53" s="20"/>
      <c r="AN53" s="20"/>
      <c r="AO53" s="20"/>
      <c r="AP53" s="20"/>
    </row>
    <row r="54" spans="1:42" ht="15" customHeight="1" thickBot="1" x14ac:dyDescent="0.35">
      <c r="A54" s="20"/>
      <c r="B54" s="16">
        <v>2</v>
      </c>
      <c r="C54" s="144"/>
      <c r="D54" s="141"/>
      <c r="E54" s="147"/>
      <c r="F54" s="151">
        <f>IF(ISNUMBER(D54),D54/B65,)</f>
        <v>0</v>
      </c>
      <c r="G54" s="20"/>
      <c r="H54" s="16">
        <v>2</v>
      </c>
      <c r="I54" s="144"/>
      <c r="J54" s="141"/>
      <c r="K54" s="147"/>
      <c r="L54" s="151">
        <f>IF(ISNUMBER(J54),J54/H65,)</f>
        <v>0</v>
      </c>
      <c r="M54" s="20"/>
      <c r="N54" s="16">
        <v>2</v>
      </c>
      <c r="O54" s="144"/>
      <c r="P54" s="141"/>
      <c r="Q54" s="147"/>
      <c r="R54" s="151">
        <f>IF(ISNUMBER(P54),P54/N65,)</f>
        <v>0</v>
      </c>
      <c r="S54" s="20"/>
      <c r="T54" s="20"/>
      <c r="U54" s="20"/>
      <c r="V54" s="20"/>
      <c r="W54" s="20"/>
      <c r="X54" s="20"/>
      <c r="Y54" s="20"/>
      <c r="Z54" s="20"/>
      <c r="AA54" s="20"/>
      <c r="AB54" s="20"/>
      <c r="AC54" s="20"/>
      <c r="AD54" s="20"/>
      <c r="AE54" s="20"/>
      <c r="AF54" s="20"/>
      <c r="AG54" s="20"/>
      <c r="AH54" s="20"/>
      <c r="AI54" s="20"/>
      <c r="AJ54" s="20"/>
      <c r="AK54" s="20"/>
      <c r="AL54" s="20"/>
      <c r="AM54" s="20"/>
      <c r="AN54" s="20"/>
      <c r="AO54" s="20"/>
      <c r="AP54" s="20"/>
    </row>
    <row r="55" spans="1:42" ht="15" customHeight="1" thickBot="1" x14ac:dyDescent="0.35">
      <c r="A55" s="20"/>
      <c r="B55" s="16">
        <v>3</v>
      </c>
      <c r="C55" s="144"/>
      <c r="D55" s="141"/>
      <c r="E55" s="147"/>
      <c r="F55" s="151">
        <f>IF(ISNUMBER(D55),D55/B65,)</f>
        <v>0</v>
      </c>
      <c r="G55" s="20"/>
      <c r="H55" s="16">
        <v>3</v>
      </c>
      <c r="I55" s="144"/>
      <c r="J55" s="141"/>
      <c r="K55" s="147"/>
      <c r="L55" s="151">
        <f>IF(ISNUMBER(J55),J55/H65,)</f>
        <v>0</v>
      </c>
      <c r="M55" s="19"/>
      <c r="N55" s="16">
        <v>3</v>
      </c>
      <c r="O55" s="144"/>
      <c r="P55" s="141"/>
      <c r="Q55" s="147"/>
      <c r="R55" s="151">
        <f>IF(ISNUMBER(P55),P55/N65,)</f>
        <v>0</v>
      </c>
      <c r="S55" s="20"/>
      <c r="T55" s="20"/>
      <c r="U55" s="20"/>
      <c r="V55" s="20"/>
      <c r="W55" s="20"/>
      <c r="X55" s="20"/>
      <c r="Y55" s="20"/>
      <c r="Z55" s="20"/>
      <c r="AA55" s="20"/>
      <c r="AB55" s="20"/>
      <c r="AC55" s="20"/>
      <c r="AD55" s="20"/>
      <c r="AE55" s="20"/>
      <c r="AF55" s="20"/>
      <c r="AG55" s="20"/>
      <c r="AH55" s="20"/>
      <c r="AI55" s="20"/>
      <c r="AJ55" s="20"/>
      <c r="AK55" s="20"/>
      <c r="AL55" s="20"/>
      <c r="AM55" s="20"/>
      <c r="AN55" s="20"/>
      <c r="AO55" s="20"/>
      <c r="AP55" s="20"/>
    </row>
    <row r="56" spans="1:42" ht="15" customHeight="1" thickBot="1" x14ac:dyDescent="0.35">
      <c r="A56" s="20"/>
      <c r="B56" s="16">
        <v>4</v>
      </c>
      <c r="C56" s="144"/>
      <c r="D56" s="141"/>
      <c r="E56" s="147"/>
      <c r="F56" s="151">
        <f>IF(ISNUMBER(D56),D56/B65,)</f>
        <v>0</v>
      </c>
      <c r="G56" s="20"/>
      <c r="H56" s="16">
        <v>4</v>
      </c>
      <c r="I56" s="144"/>
      <c r="J56" s="141"/>
      <c r="K56" s="147"/>
      <c r="L56" s="151">
        <f>IF(ISNUMBER(J56),J56/H65,)</f>
        <v>0</v>
      </c>
      <c r="M56" s="12"/>
      <c r="N56" s="16">
        <v>4</v>
      </c>
      <c r="O56" s="144"/>
      <c r="P56" s="141"/>
      <c r="Q56" s="147"/>
      <c r="R56" s="151">
        <f>IF(ISNUMBER(P56),P56/N65,)</f>
        <v>0</v>
      </c>
      <c r="S56" s="20"/>
      <c r="T56" s="20"/>
      <c r="U56" s="20"/>
      <c r="V56" s="20"/>
      <c r="W56" s="20"/>
      <c r="X56" s="20"/>
      <c r="Y56" s="20"/>
      <c r="Z56" s="20"/>
      <c r="AA56" s="20"/>
      <c r="AB56" s="20"/>
      <c r="AC56" s="20"/>
      <c r="AD56" s="20"/>
      <c r="AE56" s="20"/>
      <c r="AF56" s="20"/>
      <c r="AG56" s="20"/>
      <c r="AH56" s="20"/>
      <c r="AI56" s="20"/>
      <c r="AJ56" s="20"/>
      <c r="AK56" s="20"/>
      <c r="AL56" s="20"/>
      <c r="AM56" s="20"/>
      <c r="AN56" s="20"/>
      <c r="AO56" s="20"/>
      <c r="AP56" s="20"/>
    </row>
    <row r="57" spans="1:42" ht="15" customHeight="1" thickBot="1" x14ac:dyDescent="0.35">
      <c r="A57" s="20"/>
      <c r="B57" s="16">
        <v>5</v>
      </c>
      <c r="C57" s="144"/>
      <c r="D57" s="141"/>
      <c r="E57" s="147"/>
      <c r="F57" s="151">
        <f>IF(ISNUMBER(D57),D57/B65,)</f>
        <v>0</v>
      </c>
      <c r="G57" s="20"/>
      <c r="H57" s="16">
        <v>5</v>
      </c>
      <c r="I57" s="144"/>
      <c r="J57" s="141"/>
      <c r="K57" s="147"/>
      <c r="L57" s="151">
        <f>IF(ISNUMBER(J57),J57/H65,)</f>
        <v>0</v>
      </c>
      <c r="M57" s="18"/>
      <c r="N57" s="16">
        <v>5</v>
      </c>
      <c r="O57" s="144"/>
      <c r="P57" s="141"/>
      <c r="Q57" s="147"/>
      <c r="R57" s="151">
        <f>IF(ISNUMBER(P57),P57/N65,)</f>
        <v>0</v>
      </c>
      <c r="S57" s="20"/>
      <c r="T57" s="20"/>
      <c r="U57" s="20"/>
      <c r="V57" s="20"/>
      <c r="W57" s="20"/>
      <c r="X57" s="20"/>
      <c r="Y57" s="20"/>
      <c r="Z57" s="20"/>
      <c r="AA57" s="20"/>
      <c r="AB57" s="20"/>
      <c r="AC57" s="20"/>
      <c r="AD57" s="20"/>
      <c r="AE57" s="20"/>
      <c r="AF57" s="20"/>
      <c r="AG57" s="20"/>
      <c r="AH57" s="20"/>
      <c r="AI57" s="20"/>
      <c r="AJ57" s="20"/>
      <c r="AK57" s="20"/>
      <c r="AL57" s="20"/>
      <c r="AM57" s="20"/>
      <c r="AN57" s="20"/>
      <c r="AO57" s="20"/>
      <c r="AP57" s="20"/>
    </row>
    <row r="58" spans="1:42" ht="15" customHeight="1" thickBot="1" x14ac:dyDescent="0.35">
      <c r="A58" s="20"/>
      <c r="B58" s="16">
        <v>6</v>
      </c>
      <c r="C58" s="144"/>
      <c r="D58" s="141"/>
      <c r="E58" s="147"/>
      <c r="F58" s="151">
        <f>IF(ISNUMBER(D58),D58/B65,)</f>
        <v>0</v>
      </c>
      <c r="G58" s="20"/>
      <c r="H58" s="16">
        <v>6</v>
      </c>
      <c r="I58" s="144"/>
      <c r="J58" s="141"/>
      <c r="K58" s="147"/>
      <c r="L58" s="151">
        <f>IF(ISNUMBER(J58),J58/H65,)</f>
        <v>0</v>
      </c>
      <c r="M58" s="18"/>
      <c r="N58" s="16">
        <v>6</v>
      </c>
      <c r="O58" s="144"/>
      <c r="P58" s="141"/>
      <c r="Q58" s="147"/>
      <c r="R58" s="151">
        <f>IF(ISNUMBER(P58),P58/N65,)</f>
        <v>0</v>
      </c>
      <c r="S58" s="20"/>
      <c r="T58" s="20"/>
      <c r="U58" s="20"/>
      <c r="V58" s="20"/>
      <c r="W58" s="20"/>
      <c r="X58" s="20"/>
      <c r="Y58" s="20"/>
      <c r="Z58" s="20"/>
      <c r="AA58" s="20"/>
      <c r="AB58" s="20"/>
      <c r="AC58" s="20"/>
      <c r="AD58" s="20"/>
      <c r="AE58" s="20"/>
      <c r="AF58" s="20"/>
      <c r="AG58" s="20"/>
      <c r="AH58" s="20"/>
      <c r="AI58" s="20"/>
      <c r="AJ58" s="20"/>
      <c r="AK58" s="20"/>
      <c r="AL58" s="20"/>
      <c r="AM58" s="20"/>
      <c r="AN58" s="20"/>
      <c r="AO58" s="20"/>
      <c r="AP58" s="20"/>
    </row>
    <row r="59" spans="1:42" ht="15" customHeight="1" thickBot="1" x14ac:dyDescent="0.35">
      <c r="A59" s="20"/>
      <c r="B59" s="16">
        <v>7</v>
      </c>
      <c r="C59" s="144"/>
      <c r="D59" s="141"/>
      <c r="E59" s="147"/>
      <c r="F59" s="151">
        <f>IF(ISNUMBER(D59),D59/B65,)</f>
        <v>0</v>
      </c>
      <c r="G59" s="20"/>
      <c r="H59" s="16">
        <v>7</v>
      </c>
      <c r="I59" s="144"/>
      <c r="J59" s="141"/>
      <c r="K59" s="147"/>
      <c r="L59" s="151">
        <f>IF(ISNUMBER(J59),J59/H65,)</f>
        <v>0</v>
      </c>
      <c r="M59" s="18"/>
      <c r="N59" s="16">
        <v>7</v>
      </c>
      <c r="O59" s="144"/>
      <c r="P59" s="141"/>
      <c r="Q59" s="147"/>
      <c r="R59" s="151">
        <f>IF(ISNUMBER(P59),P59/N65,)</f>
        <v>0</v>
      </c>
      <c r="S59" s="20"/>
      <c r="T59" s="20"/>
      <c r="U59" s="20"/>
      <c r="V59" s="20"/>
      <c r="W59" s="20"/>
      <c r="X59" s="20"/>
      <c r="Y59" s="20"/>
      <c r="Z59" s="20"/>
      <c r="AA59" s="20"/>
      <c r="AB59" s="20"/>
      <c r="AC59" s="20"/>
      <c r="AD59" s="20"/>
      <c r="AE59" s="20"/>
      <c r="AF59" s="20"/>
      <c r="AG59" s="20"/>
      <c r="AH59" s="20"/>
      <c r="AI59" s="20"/>
      <c r="AJ59" s="20"/>
      <c r="AK59" s="20"/>
      <c r="AL59" s="20"/>
      <c r="AM59" s="20"/>
      <c r="AN59" s="20"/>
      <c r="AO59" s="20"/>
      <c r="AP59" s="20"/>
    </row>
    <row r="60" spans="1:42" ht="15" customHeight="1" thickBot="1" x14ac:dyDescent="0.35">
      <c r="A60" s="20"/>
      <c r="B60" s="16">
        <v>8</v>
      </c>
      <c r="C60" s="144"/>
      <c r="D60" s="141"/>
      <c r="E60" s="147"/>
      <c r="F60" s="151">
        <f>IF(ISNUMBER(D60),D60/B65,)</f>
        <v>0</v>
      </c>
      <c r="G60" s="20"/>
      <c r="H60" s="16">
        <v>8</v>
      </c>
      <c r="I60" s="144"/>
      <c r="J60" s="141"/>
      <c r="K60" s="147"/>
      <c r="L60" s="151">
        <f>IF(ISNUMBER(J60),J60/H65,)</f>
        <v>0</v>
      </c>
      <c r="M60" s="18"/>
      <c r="N60" s="16">
        <v>8</v>
      </c>
      <c r="O60" s="144"/>
      <c r="P60" s="141"/>
      <c r="Q60" s="147"/>
      <c r="R60" s="151">
        <f>IF(ISNUMBER(P60),P60/N65,)</f>
        <v>0</v>
      </c>
      <c r="S60" s="20"/>
      <c r="T60" s="20"/>
      <c r="U60" s="20"/>
      <c r="V60" s="20"/>
      <c r="W60" s="20"/>
      <c r="X60" s="20"/>
      <c r="Y60" s="20"/>
      <c r="Z60" s="20"/>
      <c r="AA60" s="20"/>
      <c r="AB60" s="20"/>
      <c r="AC60" s="20"/>
      <c r="AD60" s="20"/>
      <c r="AE60" s="20"/>
      <c r="AF60" s="20"/>
      <c r="AG60" s="20"/>
      <c r="AH60" s="20"/>
      <c r="AI60" s="20"/>
      <c r="AJ60" s="20"/>
      <c r="AK60" s="20"/>
      <c r="AL60" s="20"/>
      <c r="AM60" s="20"/>
      <c r="AN60" s="20"/>
      <c r="AO60" s="20"/>
      <c r="AP60" s="20"/>
    </row>
    <row r="61" spans="1:42" ht="15" customHeight="1" thickBot="1" x14ac:dyDescent="0.35">
      <c r="A61" s="20"/>
      <c r="B61" s="16">
        <v>9</v>
      </c>
      <c r="C61" s="144"/>
      <c r="D61" s="141"/>
      <c r="E61" s="147"/>
      <c r="F61" s="151">
        <f>IF(ISNUMBER(D61),D61/B65,)</f>
        <v>0</v>
      </c>
      <c r="G61" s="20"/>
      <c r="H61" s="16">
        <v>9</v>
      </c>
      <c r="I61" s="144"/>
      <c r="J61" s="141"/>
      <c r="K61" s="147"/>
      <c r="L61" s="151">
        <f>IF(ISNUMBER(J61),J61/H65,)</f>
        <v>0</v>
      </c>
      <c r="M61" s="18"/>
      <c r="N61" s="16">
        <v>9</v>
      </c>
      <c r="O61" s="144"/>
      <c r="P61" s="141"/>
      <c r="Q61" s="147"/>
      <c r="R61" s="151">
        <f>IF(ISNUMBER(P61),P61/N65,)</f>
        <v>0</v>
      </c>
      <c r="S61" s="20"/>
      <c r="T61" s="20"/>
      <c r="U61" s="20"/>
      <c r="V61" s="20"/>
      <c r="W61" s="20"/>
      <c r="X61" s="20"/>
      <c r="Y61" s="20"/>
      <c r="Z61" s="20"/>
      <c r="AA61" s="20"/>
      <c r="AB61" s="20"/>
      <c r="AC61" s="20"/>
      <c r="AD61" s="20"/>
      <c r="AE61" s="20"/>
      <c r="AF61" s="20"/>
      <c r="AG61" s="20"/>
      <c r="AH61" s="20"/>
      <c r="AI61" s="20"/>
      <c r="AJ61" s="20"/>
      <c r="AK61" s="20"/>
      <c r="AL61" s="20"/>
      <c r="AM61" s="20"/>
      <c r="AN61" s="20"/>
      <c r="AO61" s="20"/>
      <c r="AP61" s="20"/>
    </row>
    <row r="62" spans="1:42" ht="15" customHeight="1" thickBot="1" x14ac:dyDescent="0.35">
      <c r="A62" s="20"/>
      <c r="B62" s="180">
        <v>10</v>
      </c>
      <c r="C62" s="145"/>
      <c r="D62" s="142"/>
      <c r="E62" s="148"/>
      <c r="F62" s="151">
        <f>IF(ISNUMBER(D62),D62/B65,)</f>
        <v>0</v>
      </c>
      <c r="G62" s="20"/>
      <c r="H62" s="180">
        <v>10</v>
      </c>
      <c r="I62" s="145"/>
      <c r="J62" s="142"/>
      <c r="K62" s="148"/>
      <c r="L62" s="151">
        <f>IF(ISNUMBER(J62),J62/H65,)</f>
        <v>0</v>
      </c>
      <c r="M62" s="18"/>
      <c r="N62" s="180">
        <v>10</v>
      </c>
      <c r="O62" s="145"/>
      <c r="P62" s="142"/>
      <c r="Q62" s="148"/>
      <c r="R62" s="151">
        <f>IF(ISNUMBER(P62),P62/N65,)</f>
        <v>0</v>
      </c>
      <c r="S62" s="20"/>
      <c r="T62" s="20"/>
      <c r="U62" s="20"/>
      <c r="V62" s="20"/>
      <c r="W62" s="20"/>
      <c r="X62" s="20"/>
      <c r="Y62" s="20"/>
      <c r="Z62" s="20"/>
      <c r="AA62" s="20"/>
      <c r="AB62" s="20"/>
      <c r="AC62" s="20"/>
      <c r="AD62" s="20"/>
      <c r="AE62" s="20"/>
      <c r="AF62" s="20"/>
      <c r="AG62" s="20"/>
      <c r="AH62" s="20"/>
      <c r="AI62" s="20"/>
      <c r="AJ62" s="20"/>
      <c r="AK62" s="20"/>
      <c r="AL62" s="20"/>
      <c r="AM62" s="20"/>
      <c r="AN62" s="20"/>
      <c r="AO62" s="20"/>
      <c r="AP62" s="20"/>
    </row>
    <row r="63" spans="1:42" ht="15" customHeight="1" x14ac:dyDescent="0.3">
      <c r="A63" s="20"/>
      <c r="B63" s="431" t="s">
        <v>4</v>
      </c>
      <c r="C63" s="451" t="s">
        <v>61</v>
      </c>
      <c r="D63" s="452"/>
      <c r="E63" s="433">
        <f>IFERROR(IF(COUNT(F53:F62)&gt;0,AVERAGEIF(F53:F62,"&gt;0"),0),)</f>
        <v>0</v>
      </c>
      <c r="F63" s="483"/>
      <c r="G63" s="20"/>
      <c r="H63" s="431" t="s">
        <v>4</v>
      </c>
      <c r="I63" s="451" t="s">
        <v>61</v>
      </c>
      <c r="J63" s="452"/>
      <c r="K63" s="433">
        <f>IFERROR(IF(COUNT(L53:L62)&gt;0,AVERAGEIF(L53:L62,"&gt;0"),0),)</f>
        <v>0</v>
      </c>
      <c r="L63" s="483"/>
      <c r="M63" s="18"/>
      <c r="N63" s="431" t="s">
        <v>4</v>
      </c>
      <c r="O63" s="439" t="s">
        <v>70</v>
      </c>
      <c r="P63" s="481">
        <f>IFERROR(IF(COUNT(R53:R62)&gt;0,AVERAGEIF(R53:R62,"&gt;0"),0),)</f>
        <v>0</v>
      </c>
      <c r="Q63" s="443" t="s">
        <v>110</v>
      </c>
      <c r="R63" s="445" t="str">
        <f>IFERROR(Q67*R67,"")</f>
        <v/>
      </c>
      <c r="S63" s="20"/>
      <c r="T63" s="20"/>
      <c r="U63" s="20"/>
      <c r="V63" s="20"/>
      <c r="W63" s="20"/>
      <c r="X63" s="20"/>
      <c r="Y63" s="20"/>
      <c r="Z63" s="20"/>
      <c r="AA63" s="20"/>
      <c r="AB63" s="20"/>
      <c r="AC63" s="20"/>
      <c r="AD63" s="20"/>
      <c r="AE63" s="20"/>
      <c r="AF63" s="20"/>
      <c r="AG63" s="20"/>
      <c r="AH63" s="20"/>
      <c r="AI63" s="20"/>
      <c r="AJ63" s="20"/>
      <c r="AK63" s="20"/>
      <c r="AL63" s="20"/>
      <c r="AM63" s="20"/>
      <c r="AN63" s="20"/>
      <c r="AO63" s="20"/>
      <c r="AP63" s="20"/>
    </row>
    <row r="64" spans="1:42" ht="15" customHeight="1" thickBot="1" x14ac:dyDescent="0.35">
      <c r="A64" s="20"/>
      <c r="B64" s="432"/>
      <c r="C64" s="440"/>
      <c r="D64" s="453"/>
      <c r="E64" s="484"/>
      <c r="F64" s="485"/>
      <c r="G64" s="20"/>
      <c r="H64" s="432"/>
      <c r="I64" s="440"/>
      <c r="J64" s="453"/>
      <c r="K64" s="484"/>
      <c r="L64" s="485"/>
      <c r="M64" s="18"/>
      <c r="N64" s="432"/>
      <c r="O64" s="454"/>
      <c r="P64" s="482"/>
      <c r="Q64" s="444"/>
      <c r="R64" s="446"/>
      <c r="S64" s="20"/>
      <c r="T64" s="20"/>
      <c r="U64" s="20"/>
      <c r="V64" s="20"/>
      <c r="W64" s="20"/>
      <c r="X64" s="20"/>
      <c r="Y64" s="20"/>
      <c r="Z64" s="20"/>
      <c r="AA64" s="20"/>
      <c r="AB64" s="20"/>
      <c r="AC64" s="20"/>
      <c r="AD64" s="20"/>
      <c r="AE64" s="20"/>
      <c r="AF64" s="20"/>
      <c r="AG64" s="20"/>
      <c r="AH64" s="20"/>
      <c r="AI64" s="20"/>
      <c r="AJ64" s="20"/>
      <c r="AK64" s="20"/>
      <c r="AL64" s="20"/>
      <c r="AM64" s="20"/>
      <c r="AN64" s="20"/>
      <c r="AO64" s="20"/>
      <c r="AP64" s="20"/>
    </row>
    <row r="65" spans="1:42" ht="15" customHeight="1" x14ac:dyDescent="0.3">
      <c r="A65" s="20"/>
      <c r="B65" s="437">
        <f ca="1">IFERROR(ROUNDUP(B67/(0.0005*C67^2-0.0342*C67+1.034),0),)</f>
        <v>0</v>
      </c>
      <c r="C65" s="439" t="s">
        <v>189</v>
      </c>
      <c r="D65" s="449">
        <f>SUM(C53:C62)</f>
        <v>0</v>
      </c>
      <c r="E65" s="451" t="s">
        <v>44</v>
      </c>
      <c r="F65" s="447">
        <f>SUM(C53*D53,C54*D54,C55*D55,C56*D56,C57*D57,C58*D58,C59*D59,C60*D60,C61*D61,C62*D62)</f>
        <v>0</v>
      </c>
      <c r="G65" s="20"/>
      <c r="H65" s="437">
        <f ca="1">IFERROR(ROUNDUP(H67/(0.0005*I67^2-0.0342*I67+1.034),0),)</f>
        <v>0</v>
      </c>
      <c r="I65" s="439" t="s">
        <v>189</v>
      </c>
      <c r="J65" s="449">
        <f>SUM(I53:I62)</f>
        <v>0</v>
      </c>
      <c r="K65" s="451" t="s">
        <v>44</v>
      </c>
      <c r="L65" s="447">
        <f>SUM(I53*J53,I54*J54,I55*J55,I56*J56,I57*J57,I58*J58,I59*J59,I60*J60,I61*J61,I62*J62)</f>
        <v>0</v>
      </c>
      <c r="M65" s="18"/>
      <c r="N65" s="437">
        <f ca="1">IFERROR(ROUNDUP(N67/(0.0005*O67^2-0.0342*O67+1.034),0),)</f>
        <v>0</v>
      </c>
      <c r="O65" s="439" t="s">
        <v>189</v>
      </c>
      <c r="P65" s="449">
        <f>SUM(O53:O62)</f>
        <v>0</v>
      </c>
      <c r="Q65" s="451" t="s">
        <v>44</v>
      </c>
      <c r="R65" s="447">
        <f>SUM(O53*P53,O54*P54,O55*P55,O56*P56,O57*P57,O58*P58,O59*P59,O60*P60,O61*P61,O62*P62)</f>
        <v>0</v>
      </c>
      <c r="S65" s="20"/>
      <c r="T65" s="20"/>
      <c r="U65" s="20"/>
      <c r="V65" s="20"/>
      <c r="W65" s="20"/>
      <c r="X65" s="20"/>
      <c r="Y65" s="20"/>
      <c r="Z65" s="20"/>
      <c r="AA65" s="20"/>
      <c r="AB65" s="20"/>
      <c r="AC65" s="20"/>
      <c r="AD65" s="20"/>
      <c r="AE65" s="20"/>
      <c r="AF65" s="20"/>
      <c r="AG65" s="20"/>
      <c r="AH65" s="20"/>
      <c r="AI65" s="20"/>
      <c r="AJ65" s="20"/>
      <c r="AK65" s="20"/>
      <c r="AL65" s="20"/>
      <c r="AM65" s="20"/>
      <c r="AN65" s="20"/>
      <c r="AO65" s="20"/>
      <c r="AP65" s="20"/>
    </row>
    <row r="66" spans="1:42" ht="15" customHeight="1" thickBot="1" x14ac:dyDescent="0.35">
      <c r="A66" s="20"/>
      <c r="B66" s="438"/>
      <c r="C66" s="440"/>
      <c r="D66" s="450"/>
      <c r="E66" s="440"/>
      <c r="F66" s="448"/>
      <c r="G66" s="20"/>
      <c r="H66" s="438"/>
      <c r="I66" s="440"/>
      <c r="J66" s="450"/>
      <c r="K66" s="440"/>
      <c r="L66" s="448"/>
      <c r="M66" s="18"/>
      <c r="N66" s="438"/>
      <c r="O66" s="440"/>
      <c r="P66" s="450"/>
      <c r="Q66" s="440"/>
      <c r="R66" s="448"/>
      <c r="S66" s="20"/>
      <c r="T66" s="20"/>
      <c r="U66" s="20"/>
      <c r="V66" s="20"/>
      <c r="W66" s="20"/>
      <c r="X66" s="20"/>
      <c r="Y66" s="20"/>
      <c r="Z66" s="20"/>
      <c r="AA66" s="20"/>
      <c r="AB66" s="20"/>
      <c r="AC66" s="20"/>
      <c r="AD66" s="20"/>
      <c r="AE66" s="20"/>
      <c r="AF66" s="20"/>
      <c r="AG66" s="20"/>
      <c r="AH66" s="20"/>
      <c r="AI66" s="20"/>
      <c r="AJ66" s="20"/>
      <c r="AK66" s="20"/>
      <c r="AL66" s="20"/>
      <c r="AM66" s="20"/>
      <c r="AN66" s="20"/>
      <c r="AO66" s="20"/>
      <c r="AP66" s="20"/>
    </row>
    <row r="67" spans="1:42" ht="15" customHeight="1" x14ac:dyDescent="0.3">
      <c r="A67" s="20"/>
      <c r="B67" s="2" t="str">
        <f ca="1">IFERROR(OFFSET(D52,MATCH(MAX(D53:D62),D53:D62,0),0),"")</f>
        <v/>
      </c>
      <c r="C67" s="22" t="str">
        <f ca="1">IFERROR(OFFSET(C52,MATCH(MAX(D53:D62),D53:D62,0),0)+(10-OFFSET(E52,MATCH(MAX(D53:D62),D53:D62,0),0)),"")</f>
        <v/>
      </c>
      <c r="D67" s="20"/>
      <c r="E67" s="20"/>
      <c r="F67" s="20"/>
      <c r="G67" s="20"/>
      <c r="H67" s="2" t="str">
        <f ca="1">IFERROR(OFFSET(J52,MATCH(MAX(J53:J62),J53:J62,0),0),"")</f>
        <v/>
      </c>
      <c r="I67" s="22" t="str">
        <f ca="1">IFERROR(OFFSET(I52,MATCH(MAX(J53:J62),J53:J62,0),0)+(10-OFFSET(K52,MATCH(MAX(J53:J62),J53:J62,0),0)),"")</f>
        <v/>
      </c>
      <c r="J67" s="20"/>
      <c r="K67" s="20"/>
      <c r="L67" s="20"/>
      <c r="M67" s="176"/>
      <c r="N67" s="2" t="str">
        <f ca="1">IFERROR(OFFSET(P52,MATCH(MAX(P53:P62),P53:P62,0),0),"")</f>
        <v/>
      </c>
      <c r="O67" s="22" t="str">
        <f ca="1">IFERROR(OFFSET(O52,MATCH(MAX(P53:P62),P53:P62,0),0)+(10-OFFSET(Q52,MATCH(MAX(P53:P62),P53:P62,0),0)),"")</f>
        <v/>
      </c>
      <c r="P67" s="20"/>
      <c r="Q67" s="184" t="str">
        <f>IFERROR(AVERAGE(AVERAGE(E53:E62),AVERAGE(K53:K62),AVERAGE(Q53:Q62)),"")</f>
        <v/>
      </c>
      <c r="R67" s="185">
        <f>SUM(C53:C62,I53:I62,O53:O62)</f>
        <v>0</v>
      </c>
      <c r="S67" s="20"/>
      <c r="T67" s="20"/>
      <c r="U67" s="20"/>
      <c r="V67" s="20"/>
      <c r="W67" s="20"/>
      <c r="X67" s="20"/>
      <c r="Y67" s="20"/>
      <c r="Z67" s="20"/>
      <c r="AA67" s="20"/>
      <c r="AB67" s="20"/>
      <c r="AC67" s="20"/>
      <c r="AD67" s="20"/>
      <c r="AE67" s="20"/>
      <c r="AF67" s="20"/>
      <c r="AG67" s="20"/>
      <c r="AH67" s="20"/>
      <c r="AI67" s="20"/>
      <c r="AJ67" s="20"/>
      <c r="AK67" s="20"/>
      <c r="AL67" s="20"/>
      <c r="AM67" s="20"/>
      <c r="AN67" s="20"/>
      <c r="AO67" s="20"/>
      <c r="AP67" s="20"/>
    </row>
    <row r="68" spans="1:42" ht="15" customHeight="1" x14ac:dyDescent="0.3">
      <c r="A68" s="20"/>
      <c r="B68" s="20"/>
      <c r="C68" s="20"/>
      <c r="D68" s="20"/>
      <c r="E68" s="20"/>
      <c r="F68" s="20"/>
      <c r="G68" s="20"/>
      <c r="H68" s="20"/>
      <c r="I68" s="20"/>
      <c r="J68" s="20"/>
      <c r="K68" s="20"/>
      <c r="L68" s="20"/>
      <c r="M68" s="20"/>
      <c r="N68" s="20"/>
      <c r="O68" s="20"/>
      <c r="P68" s="20"/>
      <c r="Q68" s="20"/>
      <c r="R68" s="20"/>
      <c r="S68" s="20"/>
      <c r="T68" s="20"/>
      <c r="U68" s="20"/>
      <c r="V68" s="20"/>
      <c r="W68" s="20"/>
      <c r="X68" s="20"/>
      <c r="Y68" s="20"/>
      <c r="Z68" s="20"/>
      <c r="AA68" s="20"/>
      <c r="AB68" s="20"/>
      <c r="AC68" s="20"/>
      <c r="AD68" s="20"/>
      <c r="AE68" s="20"/>
      <c r="AF68" s="20"/>
      <c r="AG68" s="20"/>
      <c r="AH68" s="20"/>
      <c r="AI68" s="20"/>
      <c r="AJ68" s="20"/>
      <c r="AK68" s="20"/>
      <c r="AL68" s="20"/>
      <c r="AM68" s="20"/>
      <c r="AN68" s="20"/>
      <c r="AO68" s="20"/>
      <c r="AP68" s="20"/>
    </row>
    <row r="69" spans="1:42" ht="15" customHeight="1" x14ac:dyDescent="0.3">
      <c r="A69" s="20"/>
      <c r="B69" s="397" t="s">
        <v>49</v>
      </c>
      <c r="C69" s="397"/>
      <c r="D69" s="397"/>
      <c r="E69" s="397"/>
      <c r="F69" s="397"/>
      <c r="G69" s="397"/>
      <c r="H69" s="397"/>
      <c r="I69" s="397"/>
      <c r="J69" s="397"/>
      <c r="K69" s="397"/>
      <c r="L69" s="397"/>
      <c r="M69" s="397"/>
      <c r="N69" s="397"/>
      <c r="O69" s="397"/>
      <c r="P69" s="397"/>
      <c r="Q69" s="397"/>
      <c r="R69" s="397"/>
      <c r="S69" s="20"/>
      <c r="T69" s="20"/>
      <c r="U69" s="20"/>
      <c r="V69" s="20"/>
      <c r="W69" s="20"/>
      <c r="X69" s="20"/>
      <c r="Y69" s="20"/>
      <c r="Z69" s="20"/>
      <c r="AA69" s="20"/>
      <c r="AB69" s="20"/>
      <c r="AC69" s="20"/>
      <c r="AD69" s="20"/>
      <c r="AE69" s="20"/>
      <c r="AF69" s="20"/>
      <c r="AG69" s="20"/>
      <c r="AH69" s="20"/>
      <c r="AI69" s="20"/>
      <c r="AJ69" s="20"/>
      <c r="AK69" s="20"/>
      <c r="AL69" s="20"/>
      <c r="AM69" s="20"/>
      <c r="AN69" s="20"/>
      <c r="AO69" s="20"/>
      <c r="AP69" s="20"/>
    </row>
    <row r="70" spans="1:42" ht="15" customHeight="1" x14ac:dyDescent="0.3">
      <c r="A70" s="20"/>
      <c r="B70" s="397"/>
      <c r="C70" s="397"/>
      <c r="D70" s="397"/>
      <c r="E70" s="397"/>
      <c r="F70" s="397"/>
      <c r="G70" s="397"/>
      <c r="H70" s="397"/>
      <c r="I70" s="397"/>
      <c r="J70" s="397"/>
      <c r="K70" s="397"/>
      <c r="L70" s="397"/>
      <c r="M70" s="397"/>
      <c r="N70" s="397"/>
      <c r="O70" s="397"/>
      <c r="P70" s="397"/>
      <c r="Q70" s="397"/>
      <c r="R70" s="397"/>
      <c r="S70" s="20"/>
      <c r="T70" s="20"/>
      <c r="U70" s="20"/>
      <c r="V70" s="20"/>
      <c r="W70" s="20"/>
      <c r="X70" s="20"/>
      <c r="Y70" s="20"/>
      <c r="Z70" s="20"/>
      <c r="AA70" s="20"/>
      <c r="AB70" s="20"/>
      <c r="AC70" s="20"/>
      <c r="AD70" s="20"/>
      <c r="AE70" s="20"/>
      <c r="AF70" s="20"/>
      <c r="AG70" s="20"/>
      <c r="AH70" s="20"/>
      <c r="AI70" s="20"/>
      <c r="AJ70" s="20"/>
      <c r="AK70" s="20"/>
      <c r="AL70" s="20"/>
      <c r="AM70" s="20"/>
      <c r="AN70" s="20"/>
      <c r="AO70" s="20"/>
      <c r="AP70" s="20"/>
    </row>
    <row r="71" spans="1:42" ht="15" customHeight="1" x14ac:dyDescent="0.3">
      <c r="A71" s="20"/>
      <c r="B71" s="397"/>
      <c r="C71" s="397"/>
      <c r="D71" s="397"/>
      <c r="E71" s="397"/>
      <c r="F71" s="397"/>
      <c r="G71" s="397"/>
      <c r="H71" s="397"/>
      <c r="I71" s="397"/>
      <c r="J71" s="397"/>
      <c r="K71" s="397"/>
      <c r="L71" s="397"/>
      <c r="M71" s="397"/>
      <c r="N71" s="397"/>
      <c r="O71" s="397"/>
      <c r="P71" s="397"/>
      <c r="Q71" s="397"/>
      <c r="R71" s="397"/>
      <c r="S71" s="20"/>
      <c r="T71" s="20"/>
      <c r="U71" s="20"/>
      <c r="V71" s="20"/>
      <c r="W71" s="20"/>
      <c r="X71" s="20"/>
      <c r="Y71" s="20"/>
      <c r="Z71" s="20"/>
      <c r="AA71" s="20"/>
      <c r="AB71" s="20"/>
      <c r="AC71" s="20"/>
      <c r="AD71" s="20"/>
      <c r="AE71" s="20"/>
      <c r="AF71" s="20"/>
      <c r="AG71" s="20"/>
      <c r="AH71" s="20"/>
      <c r="AI71" s="20"/>
      <c r="AJ71" s="20"/>
      <c r="AK71" s="20"/>
      <c r="AL71" s="20"/>
      <c r="AM71" s="20"/>
      <c r="AN71" s="20"/>
      <c r="AO71" s="20"/>
      <c r="AP71" s="20"/>
    </row>
    <row r="72" spans="1:42" ht="15" customHeight="1" thickBot="1" x14ac:dyDescent="0.35">
      <c r="A72" s="20"/>
      <c r="B72" s="20"/>
      <c r="C72" s="20"/>
      <c r="D72" s="20"/>
      <c r="E72" s="20"/>
      <c r="F72" s="20"/>
      <c r="G72" s="20"/>
      <c r="H72" s="20"/>
      <c r="I72" s="20"/>
      <c r="J72" s="20"/>
      <c r="K72" s="20"/>
      <c r="L72" s="20"/>
      <c r="M72" s="20"/>
      <c r="N72" s="20"/>
      <c r="O72" s="20"/>
      <c r="P72" s="20"/>
      <c r="Q72" s="20"/>
      <c r="R72" s="20"/>
      <c r="S72" s="20"/>
      <c r="T72" s="20"/>
      <c r="U72" s="20"/>
      <c r="V72" s="20"/>
      <c r="W72" s="20"/>
      <c r="X72" s="20"/>
      <c r="Y72" s="20"/>
      <c r="Z72" s="20"/>
      <c r="AA72" s="20"/>
      <c r="AB72" s="20"/>
      <c r="AC72" s="20"/>
      <c r="AD72" s="20"/>
      <c r="AE72" s="20"/>
      <c r="AF72" s="20"/>
      <c r="AG72" s="20"/>
      <c r="AH72" s="20"/>
      <c r="AI72" s="20"/>
      <c r="AJ72" s="20"/>
      <c r="AK72" s="20"/>
      <c r="AL72" s="20"/>
      <c r="AM72" s="20"/>
      <c r="AN72" s="20"/>
      <c r="AO72" s="20"/>
      <c r="AP72" s="20"/>
    </row>
    <row r="73" spans="1:42" ht="15" customHeight="1" x14ac:dyDescent="0.3">
      <c r="A73" s="20"/>
      <c r="B73" s="486">
        <v>1</v>
      </c>
      <c r="C73" s="331">
        <f>'Training Plan'!I51</f>
        <v>0</v>
      </c>
      <c r="D73" s="332"/>
      <c r="E73" s="332"/>
      <c r="F73" s="333"/>
      <c r="G73" s="20"/>
      <c r="H73" s="486">
        <v>2</v>
      </c>
      <c r="I73" s="331">
        <f>'Training Plan'!I59</f>
        <v>0</v>
      </c>
      <c r="J73" s="332"/>
      <c r="K73" s="332"/>
      <c r="L73" s="333"/>
      <c r="M73" s="20"/>
      <c r="N73" s="486">
        <v>3</v>
      </c>
      <c r="O73" s="331">
        <f>'Training Plan'!I67</f>
        <v>0</v>
      </c>
      <c r="P73" s="332"/>
      <c r="Q73" s="332"/>
      <c r="R73" s="333"/>
      <c r="S73" s="20"/>
      <c r="T73" s="20"/>
      <c r="U73" s="20"/>
      <c r="V73" s="20"/>
      <c r="W73" s="20"/>
      <c r="X73" s="20"/>
      <c r="Y73" s="20"/>
      <c r="Z73" s="20"/>
      <c r="AA73" s="20"/>
      <c r="AB73" s="20"/>
      <c r="AC73" s="20"/>
      <c r="AD73" s="20"/>
      <c r="AE73" s="20"/>
      <c r="AF73" s="20"/>
      <c r="AG73" s="20"/>
      <c r="AH73" s="20"/>
      <c r="AI73" s="20"/>
      <c r="AJ73" s="20"/>
      <c r="AK73" s="20"/>
      <c r="AL73" s="20"/>
      <c r="AM73" s="20"/>
      <c r="AN73" s="20"/>
      <c r="AO73" s="20"/>
      <c r="AP73" s="20"/>
    </row>
    <row r="74" spans="1:42" ht="15" customHeight="1" thickBot="1" x14ac:dyDescent="0.35">
      <c r="A74" s="20"/>
      <c r="B74" s="487"/>
      <c r="C74" s="334"/>
      <c r="D74" s="335"/>
      <c r="E74" s="335"/>
      <c r="F74" s="336"/>
      <c r="G74" s="20"/>
      <c r="H74" s="487"/>
      <c r="I74" s="334"/>
      <c r="J74" s="335"/>
      <c r="K74" s="335"/>
      <c r="L74" s="336"/>
      <c r="M74" s="20"/>
      <c r="N74" s="487"/>
      <c r="O74" s="334"/>
      <c r="P74" s="335"/>
      <c r="Q74" s="335"/>
      <c r="R74" s="336"/>
      <c r="S74" s="20"/>
      <c r="T74" s="20"/>
      <c r="U74" s="20"/>
      <c r="V74" s="20"/>
      <c r="W74" s="20"/>
      <c r="X74" s="20"/>
      <c r="Y74" s="20"/>
      <c r="Z74" s="20"/>
      <c r="AA74" s="20"/>
      <c r="AB74" s="20"/>
      <c r="AC74" s="20"/>
      <c r="AD74" s="20"/>
      <c r="AE74" s="20"/>
      <c r="AF74" s="20"/>
      <c r="AG74" s="20"/>
      <c r="AH74" s="20"/>
      <c r="AI74" s="20"/>
      <c r="AJ74" s="20"/>
      <c r="AK74" s="20"/>
      <c r="AL74" s="20"/>
      <c r="AM74" s="20"/>
      <c r="AN74" s="20"/>
      <c r="AO74" s="20"/>
      <c r="AP74" s="20"/>
    </row>
    <row r="75" spans="1:42" ht="15" customHeight="1" x14ac:dyDescent="0.3">
      <c r="A75" s="20"/>
      <c r="B75" s="415" t="s">
        <v>85</v>
      </c>
      <c r="C75" s="416"/>
      <c r="D75" s="476">
        <f>'Training Plan'!I52</f>
        <v>0</v>
      </c>
      <c r="E75" s="422"/>
      <c r="F75" s="423"/>
      <c r="G75" s="20"/>
      <c r="H75" s="415" t="s">
        <v>85</v>
      </c>
      <c r="I75" s="416"/>
      <c r="J75" s="476">
        <f>'Training Plan'!I60</f>
        <v>0</v>
      </c>
      <c r="K75" s="422"/>
      <c r="L75" s="423"/>
      <c r="M75" s="20"/>
      <c r="N75" s="415" t="s">
        <v>85</v>
      </c>
      <c r="O75" s="416"/>
      <c r="P75" s="476">
        <f>'Training Plan'!I68</f>
        <v>0</v>
      </c>
      <c r="Q75" s="422"/>
      <c r="R75" s="423"/>
      <c r="S75" s="20"/>
      <c r="T75" s="20"/>
      <c r="U75" s="20"/>
      <c r="V75" s="20"/>
      <c r="W75" s="20"/>
      <c r="X75" s="20"/>
      <c r="Y75" s="20"/>
      <c r="Z75" s="20"/>
      <c r="AA75" s="20"/>
      <c r="AB75" s="20"/>
      <c r="AC75" s="20"/>
      <c r="AD75" s="20"/>
      <c r="AE75" s="20"/>
      <c r="AF75" s="20"/>
      <c r="AG75" s="20"/>
      <c r="AH75" s="20"/>
      <c r="AI75" s="20"/>
      <c r="AJ75" s="20"/>
      <c r="AK75" s="20"/>
      <c r="AL75" s="20"/>
      <c r="AM75" s="20"/>
      <c r="AN75" s="20"/>
      <c r="AO75" s="20"/>
      <c r="AP75" s="20"/>
    </row>
    <row r="76" spans="1:42" ht="15" customHeight="1" x14ac:dyDescent="0.3">
      <c r="A76" s="20"/>
      <c r="B76" s="417"/>
      <c r="C76" s="418"/>
      <c r="D76" s="477"/>
      <c r="E76" s="425"/>
      <c r="F76" s="426"/>
      <c r="G76" s="20"/>
      <c r="H76" s="417"/>
      <c r="I76" s="418"/>
      <c r="J76" s="477"/>
      <c r="K76" s="425"/>
      <c r="L76" s="426"/>
      <c r="M76" s="20"/>
      <c r="N76" s="417"/>
      <c r="O76" s="418"/>
      <c r="P76" s="477"/>
      <c r="Q76" s="425"/>
      <c r="R76" s="426"/>
      <c r="S76" s="20"/>
      <c r="T76" s="20"/>
      <c r="U76" s="20"/>
      <c r="V76" s="20"/>
      <c r="W76" s="20"/>
      <c r="X76" s="20"/>
      <c r="Y76" s="20"/>
      <c r="Z76" s="20"/>
      <c r="AA76" s="20"/>
      <c r="AB76" s="20"/>
      <c r="AC76" s="20"/>
      <c r="AD76" s="20"/>
      <c r="AE76" s="20"/>
      <c r="AF76" s="20"/>
      <c r="AG76" s="20"/>
      <c r="AH76" s="20"/>
      <c r="AI76" s="20"/>
      <c r="AJ76" s="20"/>
      <c r="AK76" s="20"/>
      <c r="AL76" s="20"/>
      <c r="AM76" s="20"/>
      <c r="AN76" s="20"/>
      <c r="AO76" s="20"/>
      <c r="AP76" s="20"/>
    </row>
    <row r="77" spans="1:42" ht="15" customHeight="1" x14ac:dyDescent="0.3">
      <c r="A77" s="20"/>
      <c r="B77" s="417"/>
      <c r="C77" s="418"/>
      <c r="D77" s="477"/>
      <c r="E77" s="425"/>
      <c r="F77" s="426"/>
      <c r="G77" s="20"/>
      <c r="H77" s="417"/>
      <c r="I77" s="418"/>
      <c r="J77" s="477"/>
      <c r="K77" s="425"/>
      <c r="L77" s="426"/>
      <c r="M77" s="20"/>
      <c r="N77" s="417"/>
      <c r="O77" s="418"/>
      <c r="P77" s="477"/>
      <c r="Q77" s="425"/>
      <c r="R77" s="426"/>
      <c r="S77" s="20"/>
      <c r="T77" s="20"/>
      <c r="U77" s="20"/>
      <c r="V77" s="20"/>
      <c r="W77" s="20"/>
      <c r="X77" s="20"/>
      <c r="Y77" s="20"/>
      <c r="Z77" s="20"/>
      <c r="AA77" s="20"/>
      <c r="AB77" s="20"/>
      <c r="AC77" s="20"/>
      <c r="AD77" s="20"/>
      <c r="AE77" s="20"/>
      <c r="AF77" s="20"/>
      <c r="AG77" s="20"/>
      <c r="AH77" s="20"/>
      <c r="AI77" s="20"/>
      <c r="AJ77" s="20"/>
      <c r="AK77" s="20"/>
      <c r="AL77" s="20"/>
      <c r="AM77" s="20"/>
      <c r="AN77" s="20"/>
      <c r="AO77" s="20"/>
      <c r="AP77" s="20"/>
    </row>
    <row r="78" spans="1:42" ht="15" customHeight="1" x14ac:dyDescent="0.3">
      <c r="A78" s="20"/>
      <c r="B78" s="417"/>
      <c r="C78" s="418"/>
      <c r="D78" s="477"/>
      <c r="E78" s="425"/>
      <c r="F78" s="426"/>
      <c r="G78" s="20"/>
      <c r="H78" s="417"/>
      <c r="I78" s="418"/>
      <c r="J78" s="477"/>
      <c r="K78" s="425"/>
      <c r="L78" s="426"/>
      <c r="M78" s="20"/>
      <c r="N78" s="417"/>
      <c r="O78" s="418"/>
      <c r="P78" s="477"/>
      <c r="Q78" s="425"/>
      <c r="R78" s="426"/>
      <c r="S78" s="20"/>
      <c r="T78" s="20"/>
      <c r="U78" s="20"/>
      <c r="V78" s="20"/>
      <c r="W78" s="20"/>
      <c r="X78" s="20"/>
      <c r="Y78" s="20"/>
      <c r="Z78" s="20"/>
      <c r="AA78" s="20"/>
      <c r="AB78" s="20"/>
      <c r="AC78" s="20"/>
      <c r="AD78" s="20"/>
      <c r="AE78" s="20"/>
      <c r="AF78" s="20"/>
      <c r="AG78" s="20"/>
      <c r="AH78" s="20"/>
      <c r="AI78" s="20"/>
      <c r="AJ78" s="20"/>
      <c r="AK78" s="20"/>
      <c r="AL78" s="20"/>
      <c r="AM78" s="20"/>
      <c r="AN78" s="20"/>
      <c r="AO78" s="20"/>
      <c r="AP78" s="20"/>
    </row>
    <row r="79" spans="1:42" ht="15" customHeight="1" thickBot="1" x14ac:dyDescent="0.35">
      <c r="A79" s="20"/>
      <c r="B79" s="419"/>
      <c r="C79" s="420"/>
      <c r="D79" s="478"/>
      <c r="E79" s="479"/>
      <c r="F79" s="480"/>
      <c r="G79" s="20"/>
      <c r="H79" s="419"/>
      <c r="I79" s="420"/>
      <c r="J79" s="478"/>
      <c r="K79" s="479"/>
      <c r="L79" s="480"/>
      <c r="M79" s="20"/>
      <c r="N79" s="419"/>
      <c r="O79" s="420"/>
      <c r="P79" s="478"/>
      <c r="Q79" s="479"/>
      <c r="R79" s="480"/>
      <c r="S79" s="20"/>
      <c r="T79" s="20"/>
      <c r="U79" s="20"/>
      <c r="V79" s="20"/>
      <c r="W79" s="20"/>
      <c r="X79" s="20"/>
      <c r="Y79" s="20"/>
      <c r="Z79" s="20"/>
      <c r="AA79" s="20"/>
      <c r="AB79" s="20"/>
      <c r="AC79" s="20"/>
      <c r="AD79" s="20"/>
      <c r="AE79" s="20"/>
      <c r="AF79" s="20"/>
      <c r="AG79" s="20"/>
      <c r="AH79" s="20"/>
      <c r="AI79" s="20"/>
      <c r="AJ79" s="20"/>
      <c r="AK79" s="20"/>
      <c r="AL79" s="20"/>
      <c r="AM79" s="20"/>
      <c r="AN79" s="20"/>
      <c r="AO79" s="20"/>
      <c r="AP79" s="20"/>
    </row>
    <row r="80" spans="1:42" ht="15" customHeight="1" x14ac:dyDescent="0.3">
      <c r="A80" s="20"/>
      <c r="B80" s="427" t="s">
        <v>86</v>
      </c>
      <c r="C80" s="428"/>
      <c r="D80" s="409">
        <f>'Training Plan'!J57</f>
        <v>0</v>
      </c>
      <c r="E80" s="410"/>
      <c r="F80" s="411"/>
      <c r="G80" s="20"/>
      <c r="H80" s="427" t="s">
        <v>86</v>
      </c>
      <c r="I80" s="428"/>
      <c r="J80" s="409">
        <f>'Training Plan'!J65</f>
        <v>0</v>
      </c>
      <c r="K80" s="410"/>
      <c r="L80" s="411"/>
      <c r="M80" s="20"/>
      <c r="N80" s="427" t="s">
        <v>86</v>
      </c>
      <c r="O80" s="428"/>
      <c r="P80" s="409">
        <f>'Training Plan'!J73</f>
        <v>0</v>
      </c>
      <c r="Q80" s="410"/>
      <c r="R80" s="411"/>
      <c r="S80" s="20"/>
      <c r="T80" s="20"/>
      <c r="U80" s="20"/>
      <c r="V80" s="20"/>
      <c r="W80" s="20"/>
      <c r="X80" s="20"/>
      <c r="Y80" s="20"/>
      <c r="Z80" s="20"/>
      <c r="AA80" s="20"/>
      <c r="AB80" s="20"/>
      <c r="AC80" s="20"/>
      <c r="AD80" s="20"/>
      <c r="AE80" s="20"/>
      <c r="AF80" s="20"/>
      <c r="AG80" s="20"/>
      <c r="AH80" s="20"/>
      <c r="AI80" s="20"/>
      <c r="AJ80" s="20"/>
      <c r="AK80" s="20"/>
      <c r="AL80" s="20"/>
      <c r="AM80" s="20"/>
      <c r="AN80" s="20"/>
      <c r="AO80" s="20"/>
      <c r="AP80" s="20"/>
    </row>
    <row r="81" spans="1:42" ht="15" customHeight="1" thickBot="1" x14ac:dyDescent="0.35">
      <c r="A81" s="20"/>
      <c r="B81" s="429"/>
      <c r="C81" s="430"/>
      <c r="D81" s="412"/>
      <c r="E81" s="413"/>
      <c r="F81" s="414"/>
      <c r="G81" s="20"/>
      <c r="H81" s="429"/>
      <c r="I81" s="430"/>
      <c r="J81" s="412"/>
      <c r="K81" s="413"/>
      <c r="L81" s="414"/>
      <c r="M81" s="20"/>
      <c r="N81" s="429"/>
      <c r="O81" s="430"/>
      <c r="P81" s="412"/>
      <c r="Q81" s="413"/>
      <c r="R81" s="414"/>
      <c r="S81" s="20"/>
      <c r="T81" s="20"/>
      <c r="U81" s="20"/>
      <c r="V81" s="20"/>
      <c r="W81" s="20"/>
      <c r="X81" s="20"/>
      <c r="Y81" s="20"/>
      <c r="Z81" s="20"/>
      <c r="AA81" s="20"/>
      <c r="AB81" s="20"/>
      <c r="AC81" s="20"/>
      <c r="AD81" s="20"/>
      <c r="AE81" s="20"/>
      <c r="AF81" s="20"/>
      <c r="AG81" s="20"/>
      <c r="AH81" s="20"/>
      <c r="AI81" s="20"/>
      <c r="AJ81" s="20"/>
      <c r="AK81" s="20"/>
      <c r="AL81" s="20"/>
      <c r="AM81" s="20"/>
      <c r="AN81" s="20"/>
      <c r="AO81" s="20"/>
      <c r="AP81" s="20"/>
    </row>
    <row r="82" spans="1:42" ht="30" customHeight="1" thickBot="1" x14ac:dyDescent="0.35">
      <c r="A82" s="20"/>
      <c r="B82" s="3" t="s">
        <v>60</v>
      </c>
      <c r="C82" s="3" t="s">
        <v>0</v>
      </c>
      <c r="D82" s="3" t="s">
        <v>42</v>
      </c>
      <c r="E82" s="3" t="s">
        <v>11</v>
      </c>
      <c r="F82" s="21" t="s">
        <v>71</v>
      </c>
      <c r="G82" s="20"/>
      <c r="H82" s="3" t="s">
        <v>60</v>
      </c>
      <c r="I82" s="3" t="s">
        <v>0</v>
      </c>
      <c r="J82" s="3" t="s">
        <v>42</v>
      </c>
      <c r="K82" s="3" t="s">
        <v>11</v>
      </c>
      <c r="L82" s="21" t="s">
        <v>71</v>
      </c>
      <c r="M82" s="20"/>
      <c r="N82" s="3" t="s">
        <v>60</v>
      </c>
      <c r="O82" s="3" t="s">
        <v>0</v>
      </c>
      <c r="P82" s="3" t="s">
        <v>42</v>
      </c>
      <c r="Q82" s="3" t="s">
        <v>11</v>
      </c>
      <c r="R82" s="21" t="s">
        <v>71</v>
      </c>
      <c r="S82" s="20"/>
      <c r="T82" s="20"/>
      <c r="U82" s="20"/>
      <c r="V82" s="20"/>
      <c r="W82" s="20"/>
      <c r="X82" s="20"/>
      <c r="Y82" s="20"/>
      <c r="Z82" s="20"/>
      <c r="AA82" s="20"/>
      <c r="AB82" s="20"/>
      <c r="AC82" s="20"/>
      <c r="AD82" s="20"/>
      <c r="AE82" s="20"/>
      <c r="AF82" s="20"/>
      <c r="AG82" s="20"/>
      <c r="AH82" s="20"/>
      <c r="AI82" s="20"/>
      <c r="AJ82" s="20"/>
      <c r="AK82" s="20"/>
      <c r="AL82" s="20"/>
      <c r="AM82" s="20"/>
      <c r="AN82" s="20"/>
      <c r="AO82" s="20"/>
      <c r="AP82" s="20"/>
    </row>
    <row r="83" spans="1:42" ht="15" customHeight="1" thickBot="1" x14ac:dyDescent="0.35">
      <c r="A83" s="20"/>
      <c r="B83" s="16">
        <v>1</v>
      </c>
      <c r="C83" s="143"/>
      <c r="D83" s="140"/>
      <c r="E83" s="146"/>
      <c r="F83" s="149">
        <f>IF(ISNUMBER(D83),D83/B95,)</f>
        <v>0</v>
      </c>
      <c r="G83" s="20"/>
      <c r="H83" s="16">
        <v>1</v>
      </c>
      <c r="I83" s="143"/>
      <c r="J83" s="140"/>
      <c r="K83" s="146"/>
      <c r="L83" s="149">
        <f>IF(ISNUMBER(J83),J83/H95,)</f>
        <v>0</v>
      </c>
      <c r="M83" s="20"/>
      <c r="N83" s="16">
        <v>1</v>
      </c>
      <c r="O83" s="143"/>
      <c r="P83" s="140"/>
      <c r="Q83" s="146"/>
      <c r="R83" s="149">
        <f>IF(ISNUMBER(P83),P83/N95,)</f>
        <v>0</v>
      </c>
      <c r="S83" s="20"/>
      <c r="T83" s="20"/>
      <c r="U83" s="20"/>
      <c r="V83" s="20"/>
      <c r="W83" s="20"/>
      <c r="X83" s="20"/>
      <c r="Y83" s="20"/>
      <c r="Z83" s="20"/>
      <c r="AA83" s="20"/>
      <c r="AB83" s="20"/>
      <c r="AC83" s="20"/>
      <c r="AD83" s="20"/>
      <c r="AE83" s="20"/>
      <c r="AF83" s="20"/>
      <c r="AG83" s="20"/>
      <c r="AH83" s="20"/>
      <c r="AI83" s="20"/>
      <c r="AJ83" s="20"/>
      <c r="AK83" s="20"/>
      <c r="AL83" s="20"/>
      <c r="AM83" s="20"/>
      <c r="AN83" s="20"/>
      <c r="AO83" s="20"/>
      <c r="AP83" s="20"/>
    </row>
    <row r="84" spans="1:42" ht="15" customHeight="1" thickBot="1" x14ac:dyDescent="0.35">
      <c r="A84" s="20"/>
      <c r="B84" s="16">
        <v>2</v>
      </c>
      <c r="C84" s="144"/>
      <c r="D84" s="141"/>
      <c r="E84" s="147"/>
      <c r="F84" s="151">
        <f>IF(ISNUMBER(D84),D84/B95,)</f>
        <v>0</v>
      </c>
      <c r="G84" s="20"/>
      <c r="H84" s="16">
        <v>2</v>
      </c>
      <c r="I84" s="144"/>
      <c r="J84" s="141"/>
      <c r="K84" s="147"/>
      <c r="L84" s="151">
        <f>IF(ISNUMBER(J84),J84/H95,)</f>
        <v>0</v>
      </c>
      <c r="M84" s="20"/>
      <c r="N84" s="16">
        <v>2</v>
      </c>
      <c r="O84" s="144"/>
      <c r="P84" s="141"/>
      <c r="Q84" s="147"/>
      <c r="R84" s="151">
        <f>IF(ISNUMBER(P84),P84/N95,)</f>
        <v>0</v>
      </c>
      <c r="S84" s="20"/>
      <c r="T84" s="20"/>
      <c r="U84" s="20"/>
      <c r="V84" s="20"/>
      <c r="W84" s="20"/>
      <c r="X84" s="20"/>
      <c r="Y84" s="20"/>
      <c r="Z84" s="20"/>
      <c r="AA84" s="20"/>
      <c r="AB84" s="20"/>
      <c r="AC84" s="20"/>
      <c r="AD84" s="20"/>
      <c r="AE84" s="20"/>
      <c r="AF84" s="20"/>
      <c r="AG84" s="20"/>
      <c r="AH84" s="20"/>
      <c r="AI84" s="20"/>
      <c r="AJ84" s="20"/>
      <c r="AK84" s="20"/>
      <c r="AL84" s="20"/>
      <c r="AM84" s="20"/>
      <c r="AN84" s="20"/>
      <c r="AO84" s="20"/>
      <c r="AP84" s="20"/>
    </row>
    <row r="85" spans="1:42" ht="15" customHeight="1" thickBot="1" x14ac:dyDescent="0.35">
      <c r="A85" s="20"/>
      <c r="B85" s="16">
        <v>3</v>
      </c>
      <c r="C85" s="144"/>
      <c r="D85" s="141"/>
      <c r="E85" s="147"/>
      <c r="F85" s="151">
        <f>IF(ISNUMBER(D85),D85/B95,)</f>
        <v>0</v>
      </c>
      <c r="G85" s="20"/>
      <c r="H85" s="16">
        <v>3</v>
      </c>
      <c r="I85" s="144"/>
      <c r="J85" s="141"/>
      <c r="K85" s="147"/>
      <c r="L85" s="151">
        <f>IF(ISNUMBER(J85),J85/H95,)</f>
        <v>0</v>
      </c>
      <c r="M85" s="19"/>
      <c r="N85" s="16">
        <v>3</v>
      </c>
      <c r="O85" s="144"/>
      <c r="P85" s="141"/>
      <c r="Q85" s="147"/>
      <c r="R85" s="151">
        <f>IF(ISNUMBER(P85),P85/N95,)</f>
        <v>0</v>
      </c>
      <c r="S85" s="20"/>
      <c r="T85" s="20"/>
      <c r="U85" s="20"/>
      <c r="V85" s="20"/>
      <c r="W85" s="20"/>
      <c r="X85" s="20"/>
      <c r="Y85" s="20"/>
      <c r="Z85" s="20"/>
      <c r="AA85" s="20"/>
      <c r="AB85" s="20"/>
      <c r="AC85" s="20"/>
      <c r="AD85" s="20"/>
      <c r="AE85" s="20"/>
      <c r="AF85" s="20"/>
      <c r="AG85" s="20"/>
      <c r="AH85" s="20"/>
      <c r="AI85" s="20"/>
      <c r="AJ85" s="20"/>
      <c r="AK85" s="20"/>
      <c r="AL85" s="20"/>
      <c r="AM85" s="20"/>
      <c r="AN85" s="20"/>
      <c r="AO85" s="20"/>
      <c r="AP85" s="20"/>
    </row>
    <row r="86" spans="1:42" ht="15" customHeight="1" thickBot="1" x14ac:dyDescent="0.35">
      <c r="A86" s="20"/>
      <c r="B86" s="16">
        <v>4</v>
      </c>
      <c r="C86" s="144"/>
      <c r="D86" s="141"/>
      <c r="E86" s="147"/>
      <c r="F86" s="151">
        <f>IF(ISNUMBER(D86),D86/B95,)</f>
        <v>0</v>
      </c>
      <c r="G86" s="20"/>
      <c r="H86" s="16">
        <v>4</v>
      </c>
      <c r="I86" s="144"/>
      <c r="J86" s="141"/>
      <c r="K86" s="147"/>
      <c r="L86" s="151">
        <f>IF(ISNUMBER(J86),J86/H95,)</f>
        <v>0</v>
      </c>
      <c r="M86" s="12"/>
      <c r="N86" s="16">
        <v>4</v>
      </c>
      <c r="O86" s="144"/>
      <c r="P86" s="141"/>
      <c r="Q86" s="147"/>
      <c r="R86" s="151">
        <f>IF(ISNUMBER(P86),P86/N95,)</f>
        <v>0</v>
      </c>
      <c r="S86" s="20"/>
      <c r="T86" s="20"/>
      <c r="U86" s="20"/>
      <c r="V86" s="20"/>
      <c r="W86" s="20"/>
      <c r="X86" s="20"/>
      <c r="Y86" s="20"/>
      <c r="Z86" s="20"/>
      <c r="AA86" s="20"/>
      <c r="AB86" s="20"/>
      <c r="AC86" s="20"/>
      <c r="AD86" s="20"/>
      <c r="AE86" s="20"/>
      <c r="AF86" s="20"/>
      <c r="AG86" s="20"/>
      <c r="AH86" s="20"/>
      <c r="AI86" s="20"/>
      <c r="AJ86" s="20"/>
      <c r="AK86" s="20"/>
      <c r="AL86" s="20"/>
      <c r="AM86" s="20"/>
      <c r="AN86" s="20"/>
      <c r="AO86" s="20"/>
      <c r="AP86" s="20"/>
    </row>
    <row r="87" spans="1:42" ht="15" customHeight="1" thickBot="1" x14ac:dyDescent="0.35">
      <c r="A87" s="20"/>
      <c r="B87" s="16">
        <v>5</v>
      </c>
      <c r="C87" s="144"/>
      <c r="D87" s="141"/>
      <c r="E87" s="147"/>
      <c r="F87" s="151">
        <f>IF(ISNUMBER(D87),D87/B95,)</f>
        <v>0</v>
      </c>
      <c r="G87" s="20"/>
      <c r="H87" s="16">
        <v>5</v>
      </c>
      <c r="I87" s="144"/>
      <c r="J87" s="141"/>
      <c r="K87" s="147"/>
      <c r="L87" s="151">
        <f>IF(ISNUMBER(J87),J87/H95,)</f>
        <v>0</v>
      </c>
      <c r="M87" s="18"/>
      <c r="N87" s="16">
        <v>5</v>
      </c>
      <c r="O87" s="144"/>
      <c r="P87" s="141"/>
      <c r="Q87" s="147"/>
      <c r="R87" s="151">
        <f>IF(ISNUMBER(P87),P87/N95,)</f>
        <v>0</v>
      </c>
      <c r="S87" s="20"/>
      <c r="T87" s="20"/>
      <c r="U87" s="20"/>
      <c r="V87" s="20"/>
      <c r="W87" s="20"/>
      <c r="X87" s="20"/>
      <c r="Y87" s="20"/>
      <c r="Z87" s="20"/>
      <c r="AA87" s="20"/>
      <c r="AB87" s="20"/>
      <c r="AC87" s="20"/>
      <c r="AD87" s="20"/>
      <c r="AE87" s="20"/>
      <c r="AF87" s="20"/>
      <c r="AG87" s="20"/>
      <c r="AH87" s="20"/>
      <c r="AI87" s="20"/>
      <c r="AJ87" s="20"/>
      <c r="AK87" s="20"/>
      <c r="AL87" s="20"/>
      <c r="AM87" s="20"/>
      <c r="AN87" s="20"/>
      <c r="AO87" s="20"/>
      <c r="AP87" s="20"/>
    </row>
    <row r="88" spans="1:42" ht="15" customHeight="1" thickBot="1" x14ac:dyDescent="0.35">
      <c r="A88" s="20"/>
      <c r="B88" s="16">
        <v>6</v>
      </c>
      <c r="C88" s="144"/>
      <c r="D88" s="141"/>
      <c r="E88" s="147"/>
      <c r="F88" s="151">
        <f>IF(ISNUMBER(D88),D88/B95,)</f>
        <v>0</v>
      </c>
      <c r="G88" s="20"/>
      <c r="H88" s="16">
        <v>6</v>
      </c>
      <c r="I88" s="144"/>
      <c r="J88" s="141"/>
      <c r="K88" s="147"/>
      <c r="L88" s="151">
        <f>IF(ISNUMBER(J88),J88/H95,)</f>
        <v>0</v>
      </c>
      <c r="M88" s="18"/>
      <c r="N88" s="16">
        <v>6</v>
      </c>
      <c r="O88" s="144"/>
      <c r="P88" s="141"/>
      <c r="Q88" s="147"/>
      <c r="R88" s="151">
        <f>IF(ISNUMBER(P88),P88/N95,)</f>
        <v>0</v>
      </c>
      <c r="S88" s="20"/>
      <c r="T88" s="20"/>
      <c r="U88" s="20"/>
      <c r="V88" s="20"/>
      <c r="W88" s="20"/>
      <c r="X88" s="20"/>
      <c r="Y88" s="20"/>
      <c r="Z88" s="20"/>
      <c r="AA88" s="20"/>
      <c r="AB88" s="20"/>
      <c r="AC88" s="20"/>
      <c r="AD88" s="20"/>
      <c r="AE88" s="20"/>
      <c r="AF88" s="20"/>
      <c r="AG88" s="20"/>
      <c r="AH88" s="20"/>
      <c r="AI88" s="20"/>
      <c r="AJ88" s="20"/>
      <c r="AK88" s="20"/>
      <c r="AL88" s="20"/>
      <c r="AM88" s="20"/>
      <c r="AN88" s="20"/>
      <c r="AO88" s="20"/>
      <c r="AP88" s="20"/>
    </row>
    <row r="89" spans="1:42" ht="15" customHeight="1" thickBot="1" x14ac:dyDescent="0.35">
      <c r="A89" s="20"/>
      <c r="B89" s="16">
        <v>7</v>
      </c>
      <c r="C89" s="144"/>
      <c r="D89" s="141"/>
      <c r="E89" s="147"/>
      <c r="F89" s="151">
        <f>IF(ISNUMBER(D89),D89/B95,)</f>
        <v>0</v>
      </c>
      <c r="G89" s="20"/>
      <c r="H89" s="16">
        <v>7</v>
      </c>
      <c r="I89" s="144"/>
      <c r="J89" s="141"/>
      <c r="K89" s="147"/>
      <c r="L89" s="151">
        <f>IF(ISNUMBER(J89),J89/H95,)</f>
        <v>0</v>
      </c>
      <c r="M89" s="18"/>
      <c r="N89" s="16">
        <v>7</v>
      </c>
      <c r="O89" s="144"/>
      <c r="P89" s="141"/>
      <c r="Q89" s="147"/>
      <c r="R89" s="151">
        <f>IF(ISNUMBER(P89),P89/N95,)</f>
        <v>0</v>
      </c>
      <c r="S89" s="20"/>
      <c r="T89" s="20"/>
      <c r="U89" s="20"/>
      <c r="V89" s="20"/>
      <c r="W89" s="20"/>
      <c r="X89" s="20"/>
      <c r="Y89" s="20"/>
      <c r="Z89" s="20"/>
      <c r="AA89" s="20"/>
      <c r="AB89" s="20"/>
      <c r="AC89" s="20"/>
      <c r="AD89" s="20"/>
      <c r="AE89" s="20"/>
      <c r="AF89" s="20"/>
      <c r="AG89" s="20"/>
      <c r="AH89" s="20"/>
      <c r="AI89" s="20"/>
      <c r="AJ89" s="20"/>
      <c r="AK89" s="20"/>
      <c r="AL89" s="20"/>
      <c r="AM89" s="20"/>
      <c r="AN89" s="20"/>
      <c r="AO89" s="20"/>
      <c r="AP89" s="20"/>
    </row>
    <row r="90" spans="1:42" ht="15" customHeight="1" thickBot="1" x14ac:dyDescent="0.35">
      <c r="A90" s="20"/>
      <c r="B90" s="16">
        <v>8</v>
      </c>
      <c r="C90" s="144"/>
      <c r="D90" s="141"/>
      <c r="E90" s="147"/>
      <c r="F90" s="151">
        <f>IF(ISNUMBER(D90),D90/B95,)</f>
        <v>0</v>
      </c>
      <c r="G90" s="20"/>
      <c r="H90" s="16">
        <v>8</v>
      </c>
      <c r="I90" s="144"/>
      <c r="J90" s="141"/>
      <c r="K90" s="147"/>
      <c r="L90" s="151">
        <f>IF(ISNUMBER(J90),J90/H95,)</f>
        <v>0</v>
      </c>
      <c r="M90" s="18"/>
      <c r="N90" s="16">
        <v>8</v>
      </c>
      <c r="O90" s="144"/>
      <c r="P90" s="141"/>
      <c r="Q90" s="147"/>
      <c r="R90" s="151">
        <f>IF(ISNUMBER(P90),P90/N95,)</f>
        <v>0</v>
      </c>
      <c r="S90" s="20"/>
      <c r="T90" s="20"/>
      <c r="U90" s="20"/>
      <c r="V90" s="20"/>
      <c r="W90" s="20"/>
      <c r="X90" s="20"/>
      <c r="Y90" s="20"/>
      <c r="Z90" s="20"/>
      <c r="AA90" s="20"/>
      <c r="AB90" s="20"/>
      <c r="AC90" s="20"/>
      <c r="AD90" s="20"/>
      <c r="AE90" s="20"/>
      <c r="AF90" s="20"/>
      <c r="AG90" s="20"/>
      <c r="AH90" s="20"/>
      <c r="AI90" s="20"/>
      <c r="AJ90" s="20"/>
      <c r="AK90" s="20"/>
      <c r="AL90" s="20"/>
      <c r="AM90" s="20"/>
      <c r="AN90" s="20"/>
      <c r="AO90" s="20"/>
      <c r="AP90" s="20"/>
    </row>
    <row r="91" spans="1:42" ht="15" customHeight="1" thickBot="1" x14ac:dyDescent="0.35">
      <c r="A91" s="20"/>
      <c r="B91" s="16">
        <v>9</v>
      </c>
      <c r="C91" s="144"/>
      <c r="D91" s="141"/>
      <c r="E91" s="147"/>
      <c r="F91" s="151">
        <f>IF(ISNUMBER(D91),D91/B95,)</f>
        <v>0</v>
      </c>
      <c r="G91" s="20"/>
      <c r="H91" s="16">
        <v>9</v>
      </c>
      <c r="I91" s="144"/>
      <c r="J91" s="141"/>
      <c r="K91" s="147"/>
      <c r="L91" s="151">
        <f>IF(ISNUMBER(J91),J91/H95,)</f>
        <v>0</v>
      </c>
      <c r="M91" s="18"/>
      <c r="N91" s="16">
        <v>9</v>
      </c>
      <c r="O91" s="144"/>
      <c r="P91" s="141"/>
      <c r="Q91" s="147"/>
      <c r="R91" s="151">
        <f>IF(ISNUMBER(P91),P91/N95,)</f>
        <v>0</v>
      </c>
      <c r="S91" s="20"/>
      <c r="T91" s="20"/>
      <c r="U91" s="20"/>
      <c r="V91" s="20"/>
      <c r="W91" s="20"/>
      <c r="X91" s="20"/>
      <c r="Y91" s="20"/>
      <c r="Z91" s="20"/>
      <c r="AA91" s="20"/>
      <c r="AB91" s="20"/>
      <c r="AC91" s="20"/>
      <c r="AD91" s="20"/>
      <c r="AE91" s="20"/>
      <c r="AF91" s="20"/>
      <c r="AG91" s="20"/>
      <c r="AH91" s="20"/>
      <c r="AI91" s="20"/>
      <c r="AJ91" s="20"/>
      <c r="AK91" s="20"/>
      <c r="AL91" s="20"/>
      <c r="AM91" s="20"/>
      <c r="AN91" s="20"/>
      <c r="AO91" s="20"/>
      <c r="AP91" s="20"/>
    </row>
    <row r="92" spans="1:42" ht="15" customHeight="1" thickBot="1" x14ac:dyDescent="0.35">
      <c r="A92" s="20"/>
      <c r="B92" s="180">
        <v>10</v>
      </c>
      <c r="C92" s="145"/>
      <c r="D92" s="142"/>
      <c r="E92" s="148"/>
      <c r="F92" s="151">
        <f>IF(ISNUMBER(D92),D92/B95,)</f>
        <v>0</v>
      </c>
      <c r="G92" s="20"/>
      <c r="H92" s="180">
        <v>10</v>
      </c>
      <c r="I92" s="145"/>
      <c r="J92" s="142"/>
      <c r="K92" s="148"/>
      <c r="L92" s="151">
        <f>IF(ISNUMBER(J92),J92/H95,)</f>
        <v>0</v>
      </c>
      <c r="M92" s="18"/>
      <c r="N92" s="180">
        <v>10</v>
      </c>
      <c r="O92" s="145"/>
      <c r="P92" s="142"/>
      <c r="Q92" s="148"/>
      <c r="R92" s="151">
        <f>IF(ISNUMBER(P92),P92/N95,)</f>
        <v>0</v>
      </c>
      <c r="S92" s="20"/>
      <c r="T92" s="20"/>
      <c r="U92" s="20"/>
      <c r="V92" s="20"/>
      <c r="W92" s="20"/>
      <c r="X92" s="20"/>
      <c r="Y92" s="20"/>
      <c r="Z92" s="20"/>
      <c r="AA92" s="20"/>
      <c r="AB92" s="20"/>
      <c r="AC92" s="20"/>
      <c r="AD92" s="20"/>
      <c r="AE92" s="20"/>
      <c r="AF92" s="20"/>
      <c r="AG92" s="20"/>
      <c r="AH92" s="20"/>
      <c r="AI92" s="20"/>
      <c r="AJ92" s="20"/>
      <c r="AK92" s="20"/>
      <c r="AL92" s="20"/>
      <c r="AM92" s="20"/>
      <c r="AN92" s="20"/>
      <c r="AO92" s="20"/>
      <c r="AP92" s="20"/>
    </row>
    <row r="93" spans="1:42" ht="15" customHeight="1" x14ac:dyDescent="0.3">
      <c r="A93" s="20"/>
      <c r="B93" s="431" t="s">
        <v>4</v>
      </c>
      <c r="C93" s="451" t="s">
        <v>61</v>
      </c>
      <c r="D93" s="452"/>
      <c r="E93" s="433">
        <f>IFERROR(IF(COUNT(F83:F92)&gt;0,AVERAGEIF(F83:F92,"&gt;0"),0),)</f>
        <v>0</v>
      </c>
      <c r="F93" s="483"/>
      <c r="G93" s="20"/>
      <c r="H93" s="431" t="s">
        <v>4</v>
      </c>
      <c r="I93" s="451" t="s">
        <v>61</v>
      </c>
      <c r="J93" s="452"/>
      <c r="K93" s="433">
        <f>IFERROR(IF(COUNT(L83:L92)&gt;0,AVERAGEIF(L83:L92,"&gt;0"),0),)</f>
        <v>0</v>
      </c>
      <c r="L93" s="483"/>
      <c r="M93" s="18"/>
      <c r="N93" s="431" t="s">
        <v>4</v>
      </c>
      <c r="O93" s="439" t="s">
        <v>70</v>
      </c>
      <c r="P93" s="481">
        <f>IFERROR(IF(COUNT(R83:R92)&gt;0,AVERAGEIF(R83:R92,"&gt;0"),0),)</f>
        <v>0</v>
      </c>
      <c r="Q93" s="443" t="s">
        <v>110</v>
      </c>
      <c r="R93" s="445" t="str">
        <f>IFERROR(Q97*R97,"")</f>
        <v/>
      </c>
      <c r="S93" s="20"/>
      <c r="T93" s="20"/>
      <c r="U93" s="20"/>
      <c r="V93" s="20"/>
      <c r="W93" s="20"/>
      <c r="X93" s="20"/>
      <c r="Y93" s="20"/>
      <c r="Z93" s="20"/>
      <c r="AA93" s="20"/>
      <c r="AB93" s="20"/>
      <c r="AC93" s="20"/>
      <c r="AD93" s="20"/>
      <c r="AE93" s="20"/>
      <c r="AF93" s="20"/>
      <c r="AG93" s="20"/>
      <c r="AH93" s="20"/>
      <c r="AI93" s="20"/>
      <c r="AJ93" s="20"/>
      <c r="AK93" s="20"/>
      <c r="AL93" s="20"/>
      <c r="AM93" s="20"/>
      <c r="AN93" s="20"/>
      <c r="AO93" s="20"/>
      <c r="AP93" s="20"/>
    </row>
    <row r="94" spans="1:42" ht="15" customHeight="1" thickBot="1" x14ac:dyDescent="0.35">
      <c r="A94" s="20"/>
      <c r="B94" s="432"/>
      <c r="C94" s="440"/>
      <c r="D94" s="453"/>
      <c r="E94" s="484"/>
      <c r="F94" s="485"/>
      <c r="G94" s="20"/>
      <c r="H94" s="432"/>
      <c r="I94" s="440"/>
      <c r="J94" s="453"/>
      <c r="K94" s="484"/>
      <c r="L94" s="485"/>
      <c r="M94" s="18"/>
      <c r="N94" s="432"/>
      <c r="O94" s="454"/>
      <c r="P94" s="482"/>
      <c r="Q94" s="444"/>
      <c r="R94" s="446"/>
      <c r="S94" s="20"/>
      <c r="T94" s="20"/>
      <c r="U94" s="20"/>
      <c r="V94" s="20"/>
      <c r="W94" s="20"/>
      <c r="X94" s="20"/>
      <c r="Y94" s="20"/>
      <c r="Z94" s="20"/>
      <c r="AA94" s="20"/>
      <c r="AB94" s="20"/>
      <c r="AC94" s="20"/>
      <c r="AD94" s="20"/>
      <c r="AE94" s="20"/>
      <c r="AF94" s="20"/>
      <c r="AG94" s="20"/>
      <c r="AH94" s="20"/>
      <c r="AI94" s="20"/>
      <c r="AJ94" s="20"/>
      <c r="AK94" s="20"/>
      <c r="AL94" s="20"/>
      <c r="AM94" s="20"/>
      <c r="AN94" s="20"/>
      <c r="AO94" s="20"/>
      <c r="AP94" s="20"/>
    </row>
    <row r="95" spans="1:42" ht="15" customHeight="1" x14ac:dyDescent="0.3">
      <c r="A95" s="20"/>
      <c r="B95" s="437">
        <f ca="1">IFERROR(ROUNDUP(B97/(0.0005*C97^2-0.0342*C97+1.034),0),)</f>
        <v>0</v>
      </c>
      <c r="C95" s="439" t="s">
        <v>189</v>
      </c>
      <c r="D95" s="449">
        <f>SUM(C83:C92)</f>
        <v>0</v>
      </c>
      <c r="E95" s="451" t="s">
        <v>44</v>
      </c>
      <c r="F95" s="447">
        <f>SUM(C83*D83,C84*D84,C85*D85,C86*D86,C87*D87,C88*D88,C89*D89,C90*D90,C91*D91,C92*D92)</f>
        <v>0</v>
      </c>
      <c r="G95" s="20"/>
      <c r="H95" s="437">
        <f ca="1">IFERROR(ROUNDUP(H97/(0.0005*I97^2-0.0342*I97+1.034),0),)</f>
        <v>0</v>
      </c>
      <c r="I95" s="439" t="s">
        <v>189</v>
      </c>
      <c r="J95" s="449">
        <f>SUM(I83:I92)</f>
        <v>0</v>
      </c>
      <c r="K95" s="451" t="s">
        <v>44</v>
      </c>
      <c r="L95" s="447">
        <f>SUM(I83*J83,I84*J84,I85*J85,I86*J86,I87*J87,I88*J88,I89*J89,I90*J90,I91*J91,I92*J92)</f>
        <v>0</v>
      </c>
      <c r="M95" s="18"/>
      <c r="N95" s="437">
        <f ca="1">IFERROR(ROUNDUP(N97/(0.0005*O97^2-0.0342*O97+1.034),0),)</f>
        <v>0</v>
      </c>
      <c r="O95" s="439" t="s">
        <v>189</v>
      </c>
      <c r="P95" s="449">
        <f>SUM(O83:O92)</f>
        <v>0</v>
      </c>
      <c r="Q95" s="451" t="s">
        <v>44</v>
      </c>
      <c r="R95" s="447">
        <f>SUM(O83*P83,O84*P84,O85*P85,O86*P86,O87*P87,O88*P88,O89*P89,O90*P90,O91*P91,O92*P92)</f>
        <v>0</v>
      </c>
      <c r="S95" s="20"/>
      <c r="T95" s="20"/>
      <c r="U95" s="20"/>
      <c r="V95" s="20"/>
      <c r="W95" s="20"/>
      <c r="X95" s="20"/>
      <c r="Y95" s="20"/>
      <c r="Z95" s="20"/>
      <c r="AA95" s="20"/>
      <c r="AB95" s="20"/>
      <c r="AC95" s="20"/>
      <c r="AD95" s="20"/>
      <c r="AE95" s="20"/>
      <c r="AF95" s="20"/>
      <c r="AG95" s="20"/>
      <c r="AH95" s="20"/>
      <c r="AI95" s="20"/>
      <c r="AJ95" s="20"/>
      <c r="AK95" s="20"/>
      <c r="AL95" s="20"/>
      <c r="AM95" s="20"/>
      <c r="AN95" s="20"/>
      <c r="AO95" s="20"/>
      <c r="AP95" s="20"/>
    </row>
    <row r="96" spans="1:42" ht="15" customHeight="1" thickBot="1" x14ac:dyDescent="0.35">
      <c r="A96" s="20"/>
      <c r="B96" s="438"/>
      <c r="C96" s="440"/>
      <c r="D96" s="450"/>
      <c r="E96" s="440"/>
      <c r="F96" s="448"/>
      <c r="G96" s="20"/>
      <c r="H96" s="438"/>
      <c r="I96" s="440"/>
      <c r="J96" s="450"/>
      <c r="K96" s="440"/>
      <c r="L96" s="448"/>
      <c r="M96" s="18"/>
      <c r="N96" s="438"/>
      <c r="O96" s="440"/>
      <c r="P96" s="450"/>
      <c r="Q96" s="440"/>
      <c r="R96" s="448"/>
      <c r="S96" s="20"/>
      <c r="T96" s="20"/>
      <c r="U96" s="20"/>
      <c r="V96" s="20"/>
      <c r="W96" s="20"/>
      <c r="X96" s="20"/>
      <c r="Y96" s="20"/>
      <c r="Z96" s="20"/>
      <c r="AA96" s="20"/>
      <c r="AB96" s="20"/>
      <c r="AC96" s="20"/>
      <c r="AD96" s="20"/>
      <c r="AE96" s="20"/>
      <c r="AF96" s="20"/>
      <c r="AG96" s="20"/>
      <c r="AH96" s="20"/>
      <c r="AI96" s="20"/>
      <c r="AJ96" s="20"/>
      <c r="AK96" s="20"/>
      <c r="AL96" s="20"/>
      <c r="AM96" s="20"/>
      <c r="AN96" s="20"/>
      <c r="AO96" s="20"/>
      <c r="AP96" s="20"/>
    </row>
    <row r="97" spans="1:42" ht="15" customHeight="1" x14ac:dyDescent="0.3">
      <c r="A97" s="20"/>
      <c r="B97" s="2" t="str">
        <f ca="1">IFERROR(OFFSET(D82,MATCH(MAX(D83:D92),D83:D92,0),0),"")</f>
        <v/>
      </c>
      <c r="C97" s="22" t="str">
        <f ca="1">IFERROR(OFFSET(C82,MATCH(MAX(D83:D92),D83:D92,0),0)+(10-OFFSET(E82,MATCH(MAX(D83:D92),D83:D92,0),0)),"")</f>
        <v/>
      </c>
      <c r="D97" s="20"/>
      <c r="E97" s="20"/>
      <c r="F97" s="20"/>
      <c r="G97" s="20"/>
      <c r="H97" s="2" t="str">
        <f ca="1">IFERROR(OFFSET(J82,MATCH(MAX(J83:J92),J83:J92,0),0),"")</f>
        <v/>
      </c>
      <c r="I97" s="22" t="str">
        <f ca="1">IFERROR(OFFSET(I82,MATCH(MAX(J83:J92),J83:J92,0),0)+(10-OFFSET(K82,MATCH(MAX(J83:J92),J83:J92,0),0)),"")</f>
        <v/>
      </c>
      <c r="J97" s="20"/>
      <c r="K97" s="20"/>
      <c r="L97" s="20"/>
      <c r="M97" s="176"/>
      <c r="N97" s="2" t="str">
        <f ca="1">IFERROR(OFFSET(P82,MATCH(MAX(P83:P92),P83:P92,0),0),"")</f>
        <v/>
      </c>
      <c r="O97" s="22" t="str">
        <f ca="1">IFERROR(OFFSET(O82,MATCH(MAX(P83:P92),P83:P92,0),0)+(10-OFFSET(Q82,MATCH(MAX(P83:P92),P83:P92,0),0)),"")</f>
        <v/>
      </c>
      <c r="P97" s="20"/>
      <c r="Q97" s="184" t="str">
        <f>IFERROR(AVERAGE(AVERAGE(E83:E92),AVERAGE(K83:K92),AVERAGE(Q83:Q92)),"")</f>
        <v/>
      </c>
      <c r="R97" s="185">
        <f>SUM(C83:C92,I83:I92,O83:O92)</f>
        <v>0</v>
      </c>
      <c r="S97" s="20"/>
      <c r="T97" s="20"/>
      <c r="U97" s="20"/>
      <c r="V97" s="20"/>
      <c r="W97" s="20"/>
      <c r="X97" s="20"/>
      <c r="Y97" s="20"/>
      <c r="Z97" s="20"/>
      <c r="AA97" s="20"/>
      <c r="AB97" s="20"/>
      <c r="AC97" s="20"/>
      <c r="AD97" s="20"/>
      <c r="AE97" s="20"/>
      <c r="AF97" s="20"/>
      <c r="AG97" s="20"/>
      <c r="AH97" s="20"/>
      <c r="AI97" s="20"/>
      <c r="AJ97" s="20"/>
      <c r="AK97" s="20"/>
      <c r="AL97" s="20"/>
      <c r="AM97" s="20"/>
      <c r="AN97" s="20"/>
      <c r="AO97" s="20"/>
      <c r="AP97" s="20"/>
    </row>
    <row r="98" spans="1:42" ht="15" customHeight="1" x14ac:dyDescent="0.3">
      <c r="A98" s="20"/>
      <c r="B98" s="20"/>
      <c r="C98" s="20"/>
      <c r="D98" s="20"/>
      <c r="E98" s="20"/>
      <c r="F98" s="20"/>
      <c r="G98" s="20"/>
      <c r="H98" s="20"/>
      <c r="I98" s="20"/>
      <c r="J98" s="20"/>
      <c r="K98" s="20"/>
      <c r="L98" s="20"/>
      <c r="M98" s="20"/>
      <c r="N98" s="20"/>
      <c r="O98" s="20"/>
      <c r="P98" s="20"/>
      <c r="Q98" s="20"/>
      <c r="R98" s="20"/>
      <c r="S98" s="20"/>
      <c r="T98" s="20"/>
      <c r="U98" s="20"/>
      <c r="V98" s="20"/>
      <c r="W98" s="20"/>
      <c r="X98" s="20"/>
      <c r="Y98" s="20"/>
      <c r="Z98" s="20"/>
      <c r="AA98" s="20"/>
      <c r="AB98" s="20"/>
      <c r="AC98" s="20"/>
      <c r="AD98" s="20"/>
      <c r="AE98" s="20"/>
      <c r="AF98" s="20"/>
      <c r="AG98" s="20"/>
      <c r="AH98" s="20"/>
      <c r="AI98" s="20"/>
      <c r="AJ98" s="20"/>
      <c r="AK98" s="20"/>
      <c r="AL98" s="20"/>
      <c r="AM98" s="20"/>
      <c r="AN98" s="20"/>
      <c r="AO98" s="20"/>
      <c r="AP98" s="20"/>
    </row>
    <row r="99" spans="1:42" ht="15" customHeight="1" x14ac:dyDescent="0.3">
      <c r="A99" s="20"/>
      <c r="B99" s="397" t="s">
        <v>50</v>
      </c>
      <c r="C99" s="397"/>
      <c r="D99" s="397"/>
      <c r="E99" s="397"/>
      <c r="F99" s="397"/>
      <c r="G99" s="397"/>
      <c r="H99" s="397"/>
      <c r="I99" s="397"/>
      <c r="J99" s="397"/>
      <c r="K99" s="397"/>
      <c r="L99" s="397"/>
      <c r="M99" s="397"/>
      <c r="N99" s="397"/>
      <c r="O99" s="397"/>
      <c r="P99" s="397"/>
      <c r="Q99" s="397"/>
      <c r="R99" s="397"/>
      <c r="S99" s="20"/>
      <c r="T99" s="20"/>
      <c r="U99" s="20"/>
      <c r="V99" s="20"/>
      <c r="W99" s="20"/>
      <c r="X99" s="20"/>
      <c r="Y99" s="20"/>
      <c r="Z99" s="20"/>
      <c r="AA99" s="20"/>
      <c r="AB99" s="20"/>
      <c r="AC99" s="20"/>
      <c r="AD99" s="20"/>
      <c r="AE99" s="20"/>
      <c r="AF99" s="20"/>
      <c r="AG99" s="20"/>
      <c r="AH99" s="20"/>
      <c r="AI99" s="20"/>
      <c r="AJ99" s="20"/>
      <c r="AK99" s="20"/>
      <c r="AL99" s="20"/>
      <c r="AM99" s="20"/>
      <c r="AN99" s="20"/>
      <c r="AO99" s="20"/>
      <c r="AP99" s="20"/>
    </row>
    <row r="100" spans="1:42" ht="15" customHeight="1" x14ac:dyDescent="0.3">
      <c r="A100" s="20"/>
      <c r="B100" s="397"/>
      <c r="C100" s="397"/>
      <c r="D100" s="397"/>
      <c r="E100" s="397"/>
      <c r="F100" s="397"/>
      <c r="G100" s="397"/>
      <c r="H100" s="397"/>
      <c r="I100" s="397"/>
      <c r="J100" s="397"/>
      <c r="K100" s="397"/>
      <c r="L100" s="397"/>
      <c r="M100" s="397"/>
      <c r="N100" s="397"/>
      <c r="O100" s="397"/>
      <c r="P100" s="397"/>
      <c r="Q100" s="397"/>
      <c r="R100" s="397"/>
      <c r="S100" s="20"/>
      <c r="T100" s="20"/>
      <c r="U100" s="20"/>
      <c r="V100" s="20"/>
      <c r="W100" s="20"/>
      <c r="X100" s="20"/>
      <c r="Y100" s="20"/>
      <c r="Z100" s="20"/>
      <c r="AA100" s="20"/>
      <c r="AB100" s="20"/>
      <c r="AC100" s="20"/>
      <c r="AD100" s="20"/>
      <c r="AE100" s="20"/>
      <c r="AF100" s="20"/>
      <c r="AG100" s="20"/>
      <c r="AH100" s="20"/>
      <c r="AI100" s="20"/>
      <c r="AJ100" s="20"/>
      <c r="AK100" s="20"/>
      <c r="AL100" s="20"/>
      <c r="AM100" s="20"/>
      <c r="AN100" s="20"/>
      <c r="AO100" s="20"/>
      <c r="AP100" s="20"/>
    </row>
    <row r="101" spans="1:42" ht="15" customHeight="1" x14ac:dyDescent="0.3">
      <c r="A101" s="20"/>
      <c r="B101" s="397"/>
      <c r="C101" s="397"/>
      <c r="D101" s="397"/>
      <c r="E101" s="397"/>
      <c r="F101" s="397"/>
      <c r="G101" s="397"/>
      <c r="H101" s="397"/>
      <c r="I101" s="397"/>
      <c r="J101" s="397"/>
      <c r="K101" s="397"/>
      <c r="L101" s="397"/>
      <c r="M101" s="397"/>
      <c r="N101" s="397"/>
      <c r="O101" s="397"/>
      <c r="P101" s="397"/>
      <c r="Q101" s="397"/>
      <c r="R101" s="397"/>
      <c r="S101" s="20"/>
      <c r="T101" s="20"/>
      <c r="U101" s="20"/>
      <c r="V101" s="20"/>
      <c r="W101" s="20"/>
      <c r="X101" s="20"/>
      <c r="Y101" s="20"/>
      <c r="Z101" s="20"/>
      <c r="AA101" s="20"/>
      <c r="AB101" s="20"/>
      <c r="AC101" s="20"/>
      <c r="AD101" s="20"/>
      <c r="AE101" s="20"/>
      <c r="AF101" s="20"/>
      <c r="AG101" s="20"/>
      <c r="AH101" s="20"/>
      <c r="AI101" s="20"/>
      <c r="AJ101" s="20"/>
      <c r="AK101" s="20"/>
      <c r="AL101" s="20"/>
      <c r="AM101" s="20"/>
      <c r="AN101" s="20"/>
      <c r="AO101" s="20"/>
      <c r="AP101" s="20"/>
    </row>
    <row r="102" spans="1:42" ht="15" customHeight="1" thickBot="1" x14ac:dyDescent="0.35">
      <c r="A102" s="20"/>
      <c r="B102" s="20"/>
      <c r="C102" s="20"/>
      <c r="D102" s="20"/>
      <c r="E102" s="20"/>
      <c r="F102" s="20"/>
      <c r="G102" s="20"/>
      <c r="H102" s="20"/>
      <c r="I102" s="20"/>
      <c r="J102" s="20"/>
      <c r="K102" s="20"/>
      <c r="L102" s="20"/>
      <c r="M102" s="20"/>
      <c r="N102" s="20"/>
      <c r="O102" s="20"/>
      <c r="P102" s="20"/>
      <c r="Q102" s="20"/>
      <c r="R102" s="20"/>
      <c r="S102" s="20"/>
      <c r="T102" s="20"/>
      <c r="U102" s="20"/>
      <c r="V102" s="20"/>
      <c r="W102" s="20"/>
      <c r="X102" s="20"/>
      <c r="Y102" s="20"/>
      <c r="Z102" s="20"/>
      <c r="AA102" s="20"/>
      <c r="AB102" s="20"/>
      <c r="AC102" s="20"/>
      <c r="AD102" s="20"/>
      <c r="AE102" s="20"/>
      <c r="AF102" s="20"/>
      <c r="AG102" s="20"/>
      <c r="AH102" s="20"/>
      <c r="AI102" s="20"/>
      <c r="AJ102" s="20"/>
      <c r="AK102" s="20"/>
      <c r="AL102" s="20"/>
      <c r="AM102" s="20"/>
      <c r="AN102" s="20"/>
      <c r="AO102" s="20"/>
      <c r="AP102" s="20"/>
    </row>
    <row r="103" spans="1:42" ht="15" customHeight="1" x14ac:dyDescent="0.3">
      <c r="A103" s="20"/>
      <c r="B103" s="486">
        <v>1</v>
      </c>
      <c r="C103" s="331">
        <f>'Training Plan'!L51</f>
        <v>0</v>
      </c>
      <c r="D103" s="332"/>
      <c r="E103" s="332"/>
      <c r="F103" s="333"/>
      <c r="G103" s="20"/>
      <c r="H103" s="486">
        <v>2</v>
      </c>
      <c r="I103" s="331">
        <f>'Training Plan'!L59</f>
        <v>0</v>
      </c>
      <c r="J103" s="332"/>
      <c r="K103" s="332"/>
      <c r="L103" s="333"/>
      <c r="M103" s="20"/>
      <c r="N103" s="486">
        <v>3</v>
      </c>
      <c r="O103" s="331">
        <f>'Training Plan'!L67</f>
        <v>0</v>
      </c>
      <c r="P103" s="332"/>
      <c r="Q103" s="332"/>
      <c r="R103" s="333"/>
      <c r="S103" s="20"/>
      <c r="T103" s="20"/>
      <c r="U103" s="20"/>
      <c r="V103" s="20"/>
      <c r="W103" s="20"/>
      <c r="X103" s="20"/>
      <c r="Y103" s="20"/>
      <c r="Z103" s="20"/>
      <c r="AA103" s="20"/>
      <c r="AB103" s="20"/>
      <c r="AC103" s="20"/>
      <c r="AD103" s="20"/>
      <c r="AE103" s="20"/>
      <c r="AF103" s="20"/>
      <c r="AG103" s="20"/>
      <c r="AH103" s="20"/>
      <c r="AI103" s="20"/>
      <c r="AJ103" s="20"/>
      <c r="AK103" s="20"/>
      <c r="AL103" s="20"/>
      <c r="AM103" s="20"/>
      <c r="AN103" s="20"/>
      <c r="AO103" s="20"/>
      <c r="AP103" s="20"/>
    </row>
    <row r="104" spans="1:42" ht="15" customHeight="1" thickBot="1" x14ac:dyDescent="0.35">
      <c r="A104" s="20"/>
      <c r="B104" s="487"/>
      <c r="C104" s="334"/>
      <c r="D104" s="335"/>
      <c r="E104" s="335"/>
      <c r="F104" s="336"/>
      <c r="G104" s="20"/>
      <c r="H104" s="487"/>
      <c r="I104" s="334"/>
      <c r="J104" s="335"/>
      <c r="K104" s="335"/>
      <c r="L104" s="336"/>
      <c r="M104" s="20"/>
      <c r="N104" s="487"/>
      <c r="O104" s="334"/>
      <c r="P104" s="335"/>
      <c r="Q104" s="335"/>
      <c r="R104" s="336"/>
      <c r="S104" s="20"/>
      <c r="T104" s="20"/>
      <c r="U104" s="20"/>
      <c r="V104" s="20"/>
      <c r="W104" s="20"/>
      <c r="X104" s="20"/>
      <c r="Y104" s="20"/>
      <c r="Z104" s="20"/>
      <c r="AA104" s="20"/>
      <c r="AB104" s="20"/>
      <c r="AC104" s="20"/>
      <c r="AD104" s="20"/>
      <c r="AE104" s="20"/>
      <c r="AF104" s="20"/>
      <c r="AG104" s="20"/>
      <c r="AH104" s="20"/>
      <c r="AI104" s="20"/>
      <c r="AJ104" s="20"/>
      <c r="AK104" s="20"/>
      <c r="AL104" s="20"/>
      <c r="AM104" s="20"/>
      <c r="AN104" s="20"/>
      <c r="AO104" s="20"/>
      <c r="AP104" s="20"/>
    </row>
    <row r="105" spans="1:42" ht="15" customHeight="1" x14ac:dyDescent="0.3">
      <c r="A105" s="20"/>
      <c r="B105" s="415" t="s">
        <v>85</v>
      </c>
      <c r="C105" s="416"/>
      <c r="D105" s="476">
        <f>'Training Plan'!L52</f>
        <v>0</v>
      </c>
      <c r="E105" s="422"/>
      <c r="F105" s="423"/>
      <c r="G105" s="20"/>
      <c r="H105" s="415" t="s">
        <v>85</v>
      </c>
      <c r="I105" s="416"/>
      <c r="J105" s="476">
        <f>'Training Plan'!L60</f>
        <v>0</v>
      </c>
      <c r="K105" s="422"/>
      <c r="L105" s="423"/>
      <c r="M105" s="20"/>
      <c r="N105" s="415" t="s">
        <v>85</v>
      </c>
      <c r="O105" s="416"/>
      <c r="P105" s="476">
        <f>'Training Plan'!L68</f>
        <v>0</v>
      </c>
      <c r="Q105" s="422"/>
      <c r="R105" s="423"/>
      <c r="S105" s="20"/>
      <c r="T105" s="20"/>
      <c r="U105" s="20"/>
      <c r="V105" s="20"/>
      <c r="W105" s="20"/>
      <c r="X105" s="20"/>
      <c r="Y105" s="20"/>
      <c r="Z105" s="20"/>
      <c r="AA105" s="20"/>
      <c r="AB105" s="20"/>
      <c r="AC105" s="20"/>
      <c r="AD105" s="20"/>
      <c r="AE105" s="20"/>
      <c r="AF105" s="20"/>
      <c r="AG105" s="20"/>
      <c r="AH105" s="20"/>
      <c r="AI105" s="20"/>
      <c r="AJ105" s="20"/>
      <c r="AK105" s="20"/>
      <c r="AL105" s="20"/>
      <c r="AM105" s="20"/>
      <c r="AN105" s="20"/>
      <c r="AO105" s="20"/>
      <c r="AP105" s="20"/>
    </row>
    <row r="106" spans="1:42" ht="15" customHeight="1" x14ac:dyDescent="0.3">
      <c r="A106" s="20"/>
      <c r="B106" s="417"/>
      <c r="C106" s="418"/>
      <c r="D106" s="477"/>
      <c r="E106" s="425"/>
      <c r="F106" s="426"/>
      <c r="G106" s="20"/>
      <c r="H106" s="417"/>
      <c r="I106" s="418"/>
      <c r="J106" s="477"/>
      <c r="K106" s="425"/>
      <c r="L106" s="426"/>
      <c r="M106" s="20"/>
      <c r="N106" s="417"/>
      <c r="O106" s="418"/>
      <c r="P106" s="477"/>
      <c r="Q106" s="425"/>
      <c r="R106" s="426"/>
      <c r="S106" s="20"/>
      <c r="T106" s="20"/>
      <c r="U106" s="20"/>
      <c r="V106" s="20"/>
      <c r="W106" s="20"/>
      <c r="X106" s="20"/>
      <c r="Y106" s="20"/>
      <c r="Z106" s="20"/>
      <c r="AA106" s="20"/>
      <c r="AB106" s="20"/>
      <c r="AC106" s="20"/>
      <c r="AD106" s="20"/>
      <c r="AE106" s="20"/>
      <c r="AF106" s="20"/>
      <c r="AG106" s="20"/>
      <c r="AH106" s="20"/>
      <c r="AI106" s="20"/>
      <c r="AJ106" s="20"/>
      <c r="AK106" s="20"/>
      <c r="AL106" s="20"/>
      <c r="AM106" s="20"/>
      <c r="AN106" s="20"/>
      <c r="AO106" s="20"/>
      <c r="AP106" s="20"/>
    </row>
    <row r="107" spans="1:42" ht="15" customHeight="1" x14ac:dyDescent="0.3">
      <c r="A107" s="20"/>
      <c r="B107" s="417"/>
      <c r="C107" s="418"/>
      <c r="D107" s="477"/>
      <c r="E107" s="425"/>
      <c r="F107" s="426"/>
      <c r="G107" s="20"/>
      <c r="H107" s="417"/>
      <c r="I107" s="418"/>
      <c r="J107" s="477"/>
      <c r="K107" s="425"/>
      <c r="L107" s="426"/>
      <c r="M107" s="20"/>
      <c r="N107" s="417"/>
      <c r="O107" s="418"/>
      <c r="P107" s="477"/>
      <c r="Q107" s="425"/>
      <c r="R107" s="426"/>
      <c r="S107" s="20"/>
      <c r="T107" s="20"/>
      <c r="U107" s="20"/>
      <c r="V107" s="20"/>
      <c r="W107" s="20"/>
      <c r="X107" s="20"/>
      <c r="Y107" s="20"/>
      <c r="Z107" s="20"/>
      <c r="AA107" s="20"/>
      <c r="AB107" s="20"/>
      <c r="AC107" s="20"/>
      <c r="AD107" s="20"/>
      <c r="AE107" s="20"/>
      <c r="AF107" s="20"/>
      <c r="AG107" s="20"/>
      <c r="AH107" s="20"/>
      <c r="AI107" s="20"/>
      <c r="AJ107" s="20"/>
      <c r="AK107" s="20"/>
      <c r="AL107" s="20"/>
      <c r="AM107" s="20"/>
      <c r="AN107" s="20"/>
      <c r="AO107" s="20"/>
      <c r="AP107" s="20"/>
    </row>
    <row r="108" spans="1:42" ht="15" customHeight="1" x14ac:dyDescent="0.3">
      <c r="A108" s="20"/>
      <c r="B108" s="417"/>
      <c r="C108" s="418"/>
      <c r="D108" s="477"/>
      <c r="E108" s="425"/>
      <c r="F108" s="426"/>
      <c r="G108" s="20"/>
      <c r="H108" s="417"/>
      <c r="I108" s="418"/>
      <c r="J108" s="477"/>
      <c r="K108" s="425"/>
      <c r="L108" s="426"/>
      <c r="M108" s="20"/>
      <c r="N108" s="417"/>
      <c r="O108" s="418"/>
      <c r="P108" s="477"/>
      <c r="Q108" s="425"/>
      <c r="R108" s="426"/>
      <c r="S108" s="20"/>
      <c r="T108" s="20"/>
      <c r="U108" s="20"/>
      <c r="V108" s="20"/>
      <c r="W108" s="20"/>
      <c r="X108" s="20"/>
      <c r="Y108" s="20"/>
      <c r="Z108" s="20"/>
      <c r="AA108" s="20"/>
      <c r="AB108" s="20"/>
      <c r="AC108" s="20"/>
      <c r="AD108" s="20"/>
      <c r="AE108" s="20"/>
      <c r="AF108" s="20"/>
      <c r="AG108" s="20"/>
      <c r="AH108" s="20"/>
      <c r="AI108" s="20"/>
      <c r="AJ108" s="20"/>
      <c r="AK108" s="20"/>
      <c r="AL108" s="20"/>
      <c r="AM108" s="20"/>
      <c r="AN108" s="20"/>
      <c r="AO108" s="20"/>
      <c r="AP108" s="20"/>
    </row>
    <row r="109" spans="1:42" ht="15" customHeight="1" thickBot="1" x14ac:dyDescent="0.35">
      <c r="A109" s="20"/>
      <c r="B109" s="419"/>
      <c r="C109" s="420"/>
      <c r="D109" s="478"/>
      <c r="E109" s="479"/>
      <c r="F109" s="480"/>
      <c r="G109" s="20"/>
      <c r="H109" s="419"/>
      <c r="I109" s="420"/>
      <c r="J109" s="478"/>
      <c r="K109" s="479"/>
      <c r="L109" s="480"/>
      <c r="M109" s="20"/>
      <c r="N109" s="419"/>
      <c r="O109" s="420"/>
      <c r="P109" s="478"/>
      <c r="Q109" s="479"/>
      <c r="R109" s="480"/>
      <c r="S109" s="20"/>
      <c r="T109" s="20"/>
      <c r="U109" s="20"/>
      <c r="V109" s="20"/>
      <c r="W109" s="20"/>
      <c r="X109" s="20"/>
      <c r="Y109" s="20"/>
      <c r="Z109" s="20"/>
      <c r="AA109" s="20"/>
      <c r="AB109" s="20"/>
      <c r="AC109" s="20"/>
      <c r="AD109" s="20"/>
      <c r="AE109" s="20"/>
      <c r="AF109" s="20"/>
      <c r="AG109" s="20"/>
      <c r="AH109" s="20"/>
      <c r="AI109" s="20"/>
      <c r="AJ109" s="20"/>
      <c r="AK109" s="20"/>
      <c r="AL109" s="20"/>
      <c r="AM109" s="20"/>
      <c r="AN109" s="20"/>
      <c r="AO109" s="20"/>
      <c r="AP109" s="20"/>
    </row>
    <row r="110" spans="1:42" ht="15" customHeight="1" x14ac:dyDescent="0.3">
      <c r="A110" s="20"/>
      <c r="B110" s="427" t="s">
        <v>86</v>
      </c>
      <c r="C110" s="428"/>
      <c r="D110" s="409">
        <f>'Training Plan'!M57</f>
        <v>0</v>
      </c>
      <c r="E110" s="410"/>
      <c r="F110" s="411"/>
      <c r="G110" s="20"/>
      <c r="H110" s="427" t="s">
        <v>86</v>
      </c>
      <c r="I110" s="428"/>
      <c r="J110" s="409">
        <f>'Training Plan'!M65</f>
        <v>0</v>
      </c>
      <c r="K110" s="410"/>
      <c r="L110" s="411"/>
      <c r="M110" s="20"/>
      <c r="N110" s="427" t="s">
        <v>86</v>
      </c>
      <c r="O110" s="428"/>
      <c r="P110" s="409">
        <f>'Training Plan'!M73</f>
        <v>0</v>
      </c>
      <c r="Q110" s="410"/>
      <c r="R110" s="411"/>
      <c r="S110" s="20"/>
      <c r="T110" s="20"/>
      <c r="U110" s="20"/>
      <c r="V110" s="20"/>
      <c r="W110" s="20"/>
      <c r="X110" s="20"/>
      <c r="Y110" s="20"/>
      <c r="Z110" s="20"/>
      <c r="AA110" s="20"/>
      <c r="AB110" s="20"/>
      <c r="AC110" s="20"/>
      <c r="AD110" s="20"/>
      <c r="AE110" s="20"/>
      <c r="AF110" s="20"/>
      <c r="AG110" s="20"/>
      <c r="AH110" s="20"/>
      <c r="AI110" s="20"/>
      <c r="AJ110" s="20"/>
      <c r="AK110" s="20"/>
      <c r="AL110" s="20"/>
      <c r="AM110" s="20"/>
      <c r="AN110" s="20"/>
      <c r="AO110" s="20"/>
      <c r="AP110" s="20"/>
    </row>
    <row r="111" spans="1:42" ht="15" customHeight="1" thickBot="1" x14ac:dyDescent="0.35">
      <c r="A111" s="20"/>
      <c r="B111" s="429"/>
      <c r="C111" s="430"/>
      <c r="D111" s="412"/>
      <c r="E111" s="413"/>
      <c r="F111" s="414"/>
      <c r="G111" s="20"/>
      <c r="H111" s="429"/>
      <c r="I111" s="430"/>
      <c r="J111" s="412"/>
      <c r="K111" s="413"/>
      <c r="L111" s="414"/>
      <c r="M111" s="20"/>
      <c r="N111" s="429"/>
      <c r="O111" s="430"/>
      <c r="P111" s="412"/>
      <c r="Q111" s="413"/>
      <c r="R111" s="414"/>
      <c r="S111" s="20"/>
      <c r="T111" s="20"/>
      <c r="U111" s="20"/>
      <c r="V111" s="20"/>
      <c r="W111" s="20"/>
      <c r="X111" s="20"/>
      <c r="Y111" s="20"/>
      <c r="Z111" s="20"/>
      <c r="AA111" s="20"/>
      <c r="AB111" s="20"/>
      <c r="AC111" s="20"/>
      <c r="AD111" s="20"/>
      <c r="AE111" s="20"/>
      <c r="AF111" s="20"/>
      <c r="AG111" s="20"/>
      <c r="AH111" s="20"/>
      <c r="AI111" s="20"/>
      <c r="AJ111" s="20"/>
      <c r="AK111" s="20"/>
      <c r="AL111" s="20"/>
      <c r="AM111" s="20"/>
      <c r="AN111" s="20"/>
      <c r="AO111" s="20"/>
      <c r="AP111" s="20"/>
    </row>
    <row r="112" spans="1:42" ht="30" customHeight="1" thickBot="1" x14ac:dyDescent="0.35">
      <c r="A112" s="20"/>
      <c r="B112" s="3" t="s">
        <v>60</v>
      </c>
      <c r="C112" s="3" t="s">
        <v>0</v>
      </c>
      <c r="D112" s="3" t="s">
        <v>42</v>
      </c>
      <c r="E112" s="3" t="s">
        <v>11</v>
      </c>
      <c r="F112" s="21" t="s">
        <v>71</v>
      </c>
      <c r="G112" s="20"/>
      <c r="H112" s="3" t="s">
        <v>60</v>
      </c>
      <c r="I112" s="3" t="s">
        <v>0</v>
      </c>
      <c r="J112" s="3" t="s">
        <v>42</v>
      </c>
      <c r="K112" s="3" t="s">
        <v>11</v>
      </c>
      <c r="L112" s="21" t="s">
        <v>71</v>
      </c>
      <c r="M112" s="20"/>
      <c r="N112" s="3" t="s">
        <v>60</v>
      </c>
      <c r="O112" s="3" t="s">
        <v>0</v>
      </c>
      <c r="P112" s="3" t="s">
        <v>42</v>
      </c>
      <c r="Q112" s="3" t="s">
        <v>11</v>
      </c>
      <c r="R112" s="21" t="s">
        <v>71</v>
      </c>
      <c r="S112" s="20"/>
      <c r="T112" s="20"/>
      <c r="U112" s="20"/>
      <c r="V112" s="20"/>
      <c r="W112" s="20"/>
      <c r="X112" s="20"/>
      <c r="Y112" s="20"/>
      <c r="Z112" s="20"/>
      <c r="AA112" s="20"/>
      <c r="AB112" s="20"/>
      <c r="AC112" s="20"/>
      <c r="AD112" s="20"/>
      <c r="AE112" s="20"/>
      <c r="AF112" s="20"/>
      <c r="AG112" s="20"/>
      <c r="AH112" s="20"/>
      <c r="AI112" s="20"/>
      <c r="AJ112" s="20"/>
      <c r="AK112" s="20"/>
      <c r="AL112" s="20"/>
      <c r="AM112" s="20"/>
      <c r="AN112" s="20"/>
      <c r="AO112" s="20"/>
      <c r="AP112" s="20"/>
    </row>
    <row r="113" spans="1:42" ht="15" customHeight="1" thickBot="1" x14ac:dyDescent="0.35">
      <c r="A113" s="20"/>
      <c r="B113" s="16">
        <v>1</v>
      </c>
      <c r="C113" s="143"/>
      <c r="D113" s="140"/>
      <c r="E113" s="146"/>
      <c r="F113" s="149">
        <f>IF(ISNUMBER(D113),D113/B125,)</f>
        <v>0</v>
      </c>
      <c r="G113" s="20"/>
      <c r="H113" s="16">
        <v>1</v>
      </c>
      <c r="I113" s="143"/>
      <c r="J113" s="140"/>
      <c r="K113" s="146"/>
      <c r="L113" s="149">
        <f>IF(ISNUMBER(J113),J113/H125,)</f>
        <v>0</v>
      </c>
      <c r="M113" s="20"/>
      <c r="N113" s="16">
        <v>1</v>
      </c>
      <c r="O113" s="143"/>
      <c r="P113" s="140"/>
      <c r="Q113" s="146"/>
      <c r="R113" s="149">
        <f>IF(ISNUMBER(P113),P113/N125,)</f>
        <v>0</v>
      </c>
      <c r="S113" s="20"/>
      <c r="T113" s="20"/>
      <c r="U113" s="20"/>
      <c r="V113" s="20"/>
      <c r="W113" s="20"/>
      <c r="X113" s="20"/>
      <c r="Y113" s="20"/>
      <c r="Z113" s="20"/>
      <c r="AA113" s="20"/>
      <c r="AB113" s="20"/>
      <c r="AC113" s="20"/>
      <c r="AD113" s="20"/>
      <c r="AE113" s="20"/>
      <c r="AF113" s="20"/>
      <c r="AG113" s="20"/>
      <c r="AH113" s="20"/>
      <c r="AI113" s="20"/>
      <c r="AJ113" s="20"/>
      <c r="AK113" s="20"/>
      <c r="AL113" s="20"/>
      <c r="AM113" s="20"/>
      <c r="AN113" s="20"/>
      <c r="AO113" s="20"/>
      <c r="AP113" s="20"/>
    </row>
    <row r="114" spans="1:42" ht="15" customHeight="1" thickBot="1" x14ac:dyDescent="0.35">
      <c r="A114" s="20"/>
      <c r="B114" s="16">
        <v>2</v>
      </c>
      <c r="C114" s="144"/>
      <c r="D114" s="141"/>
      <c r="E114" s="147"/>
      <c r="F114" s="151">
        <f>IF(ISNUMBER(D114),D114/B125,)</f>
        <v>0</v>
      </c>
      <c r="G114" s="20"/>
      <c r="H114" s="16">
        <v>2</v>
      </c>
      <c r="I114" s="144"/>
      <c r="J114" s="141"/>
      <c r="K114" s="147"/>
      <c r="L114" s="151">
        <f>IF(ISNUMBER(J114),J114/H125,)</f>
        <v>0</v>
      </c>
      <c r="M114" s="20"/>
      <c r="N114" s="16">
        <v>2</v>
      </c>
      <c r="O114" s="144"/>
      <c r="P114" s="141"/>
      <c r="Q114" s="147"/>
      <c r="R114" s="151">
        <f>IF(ISNUMBER(P114),P114/N125,)</f>
        <v>0</v>
      </c>
      <c r="S114" s="20"/>
      <c r="T114" s="20"/>
      <c r="U114" s="20"/>
      <c r="V114" s="20"/>
      <c r="W114" s="20"/>
      <c r="X114" s="20"/>
      <c r="Y114" s="20"/>
      <c r="Z114" s="20"/>
      <c r="AA114" s="20"/>
      <c r="AB114" s="20"/>
      <c r="AC114" s="20"/>
      <c r="AD114" s="20"/>
      <c r="AE114" s="20"/>
      <c r="AF114" s="20"/>
      <c r="AG114" s="20"/>
      <c r="AH114" s="20"/>
      <c r="AI114" s="20"/>
      <c r="AJ114" s="20"/>
      <c r="AK114" s="20"/>
      <c r="AL114" s="20"/>
      <c r="AM114" s="20"/>
      <c r="AN114" s="20"/>
      <c r="AO114" s="20"/>
      <c r="AP114" s="20"/>
    </row>
    <row r="115" spans="1:42" ht="15" customHeight="1" thickBot="1" x14ac:dyDescent="0.35">
      <c r="A115" s="20"/>
      <c r="B115" s="16">
        <v>3</v>
      </c>
      <c r="C115" s="144"/>
      <c r="D115" s="141"/>
      <c r="E115" s="147"/>
      <c r="F115" s="151">
        <f>IF(ISNUMBER(D115),D115/B125,)</f>
        <v>0</v>
      </c>
      <c r="G115" s="20"/>
      <c r="H115" s="16">
        <v>3</v>
      </c>
      <c r="I115" s="144"/>
      <c r="J115" s="141"/>
      <c r="K115" s="147"/>
      <c r="L115" s="151">
        <f>IF(ISNUMBER(J115),J115/H125,)</f>
        <v>0</v>
      </c>
      <c r="M115" s="19"/>
      <c r="N115" s="16">
        <v>3</v>
      </c>
      <c r="O115" s="144"/>
      <c r="P115" s="141"/>
      <c r="Q115" s="147"/>
      <c r="R115" s="151">
        <f>IF(ISNUMBER(P115),P115/N125,)</f>
        <v>0</v>
      </c>
      <c r="S115" s="20"/>
      <c r="T115" s="20"/>
      <c r="U115" s="20"/>
      <c r="V115" s="20"/>
      <c r="W115" s="20"/>
      <c r="X115" s="20"/>
      <c r="Y115" s="20"/>
      <c r="Z115" s="20"/>
      <c r="AA115" s="20"/>
      <c r="AB115" s="20"/>
      <c r="AC115" s="20"/>
      <c r="AD115" s="20"/>
      <c r="AE115" s="20"/>
      <c r="AF115" s="20"/>
      <c r="AG115" s="20"/>
      <c r="AH115" s="20"/>
      <c r="AI115" s="20"/>
      <c r="AJ115" s="20"/>
      <c r="AK115" s="20"/>
      <c r="AL115" s="20"/>
      <c r="AM115" s="20"/>
      <c r="AN115" s="20"/>
      <c r="AO115" s="20"/>
      <c r="AP115" s="20"/>
    </row>
    <row r="116" spans="1:42" ht="15" customHeight="1" thickBot="1" x14ac:dyDescent="0.35">
      <c r="A116" s="20"/>
      <c r="B116" s="16">
        <v>4</v>
      </c>
      <c r="C116" s="144"/>
      <c r="D116" s="141"/>
      <c r="E116" s="147"/>
      <c r="F116" s="151">
        <f>IF(ISNUMBER(D116),D116/B125,)</f>
        <v>0</v>
      </c>
      <c r="G116" s="20"/>
      <c r="H116" s="16">
        <v>4</v>
      </c>
      <c r="I116" s="144"/>
      <c r="J116" s="141"/>
      <c r="K116" s="147"/>
      <c r="L116" s="151">
        <f>IF(ISNUMBER(J116),J116/H125,)</f>
        <v>0</v>
      </c>
      <c r="M116" s="12"/>
      <c r="N116" s="16">
        <v>4</v>
      </c>
      <c r="O116" s="144"/>
      <c r="P116" s="141"/>
      <c r="Q116" s="147"/>
      <c r="R116" s="151">
        <f>IF(ISNUMBER(P116),P116/N125,)</f>
        <v>0</v>
      </c>
      <c r="S116" s="20"/>
      <c r="T116" s="20"/>
      <c r="U116" s="20"/>
      <c r="V116" s="20"/>
      <c r="W116" s="20"/>
      <c r="X116" s="20"/>
      <c r="Y116" s="20"/>
      <c r="Z116" s="20"/>
      <c r="AA116" s="20"/>
      <c r="AB116" s="20"/>
      <c r="AC116" s="20"/>
      <c r="AD116" s="20"/>
      <c r="AE116" s="20"/>
      <c r="AF116" s="20"/>
      <c r="AG116" s="20"/>
      <c r="AH116" s="20"/>
      <c r="AI116" s="20"/>
      <c r="AJ116" s="20"/>
      <c r="AK116" s="20"/>
      <c r="AL116" s="20"/>
      <c r="AM116" s="20"/>
      <c r="AN116" s="20"/>
      <c r="AO116" s="20"/>
      <c r="AP116" s="20"/>
    </row>
    <row r="117" spans="1:42" ht="15" customHeight="1" thickBot="1" x14ac:dyDescent="0.35">
      <c r="A117" s="20"/>
      <c r="B117" s="16">
        <v>5</v>
      </c>
      <c r="C117" s="144"/>
      <c r="D117" s="141"/>
      <c r="E117" s="147"/>
      <c r="F117" s="151">
        <f>IF(ISNUMBER(D117),D117/B125,)</f>
        <v>0</v>
      </c>
      <c r="G117" s="20"/>
      <c r="H117" s="16">
        <v>5</v>
      </c>
      <c r="I117" s="144"/>
      <c r="J117" s="141"/>
      <c r="K117" s="147"/>
      <c r="L117" s="151">
        <f>IF(ISNUMBER(J117),J117/H125,)</f>
        <v>0</v>
      </c>
      <c r="M117" s="18"/>
      <c r="N117" s="16">
        <v>5</v>
      </c>
      <c r="O117" s="144"/>
      <c r="P117" s="141"/>
      <c r="Q117" s="147"/>
      <c r="R117" s="151">
        <f>IF(ISNUMBER(P117),P117/N125,)</f>
        <v>0</v>
      </c>
      <c r="S117" s="20"/>
      <c r="T117" s="20"/>
      <c r="U117" s="20"/>
      <c r="V117" s="20"/>
      <c r="W117" s="20"/>
      <c r="X117" s="20"/>
      <c r="Y117" s="20"/>
      <c r="Z117" s="20"/>
      <c r="AA117" s="20"/>
      <c r="AB117" s="20"/>
      <c r="AC117" s="20"/>
      <c r="AD117" s="20"/>
      <c r="AE117" s="20"/>
      <c r="AF117" s="20"/>
      <c r="AG117" s="20"/>
      <c r="AH117" s="20"/>
      <c r="AI117" s="20"/>
      <c r="AJ117" s="20"/>
      <c r="AK117" s="20"/>
      <c r="AL117" s="20"/>
      <c r="AM117" s="20"/>
      <c r="AN117" s="20"/>
      <c r="AO117" s="20"/>
      <c r="AP117" s="20"/>
    </row>
    <row r="118" spans="1:42" ht="15" customHeight="1" thickBot="1" x14ac:dyDescent="0.35">
      <c r="A118" s="20"/>
      <c r="B118" s="16">
        <v>6</v>
      </c>
      <c r="C118" s="144"/>
      <c r="D118" s="141"/>
      <c r="E118" s="147"/>
      <c r="F118" s="151">
        <f>IF(ISNUMBER(D118),D118/B125,)</f>
        <v>0</v>
      </c>
      <c r="G118" s="20"/>
      <c r="H118" s="16">
        <v>6</v>
      </c>
      <c r="I118" s="144"/>
      <c r="J118" s="141"/>
      <c r="K118" s="147"/>
      <c r="L118" s="151">
        <f>IF(ISNUMBER(J118),J118/H125,)</f>
        <v>0</v>
      </c>
      <c r="M118" s="18"/>
      <c r="N118" s="16">
        <v>6</v>
      </c>
      <c r="O118" s="144"/>
      <c r="P118" s="141"/>
      <c r="Q118" s="147"/>
      <c r="R118" s="151">
        <f>IF(ISNUMBER(P118),P118/N125,)</f>
        <v>0</v>
      </c>
      <c r="S118" s="20"/>
      <c r="T118" s="20"/>
      <c r="U118" s="20"/>
      <c r="V118" s="20"/>
      <c r="W118" s="20"/>
      <c r="X118" s="20"/>
      <c r="Y118" s="20"/>
      <c r="Z118" s="20"/>
      <c r="AA118" s="20"/>
      <c r="AB118" s="20"/>
      <c r="AC118" s="20"/>
      <c r="AD118" s="20"/>
      <c r="AE118" s="20"/>
      <c r="AF118" s="20"/>
      <c r="AG118" s="20"/>
      <c r="AH118" s="20"/>
      <c r="AI118" s="20"/>
      <c r="AJ118" s="20"/>
      <c r="AK118" s="20"/>
      <c r="AL118" s="20"/>
      <c r="AM118" s="20"/>
      <c r="AN118" s="20"/>
      <c r="AO118" s="20"/>
      <c r="AP118" s="20"/>
    </row>
    <row r="119" spans="1:42" ht="15" customHeight="1" thickBot="1" x14ac:dyDescent="0.35">
      <c r="A119" s="20"/>
      <c r="B119" s="16">
        <v>7</v>
      </c>
      <c r="C119" s="144"/>
      <c r="D119" s="141"/>
      <c r="E119" s="147"/>
      <c r="F119" s="151">
        <f>IF(ISNUMBER(D119),D119/B125,)</f>
        <v>0</v>
      </c>
      <c r="G119" s="20"/>
      <c r="H119" s="16">
        <v>7</v>
      </c>
      <c r="I119" s="144"/>
      <c r="J119" s="141"/>
      <c r="K119" s="147"/>
      <c r="L119" s="151">
        <f>IF(ISNUMBER(J119),J119/H125,)</f>
        <v>0</v>
      </c>
      <c r="M119" s="18"/>
      <c r="N119" s="16">
        <v>7</v>
      </c>
      <c r="O119" s="144"/>
      <c r="P119" s="141"/>
      <c r="Q119" s="147"/>
      <c r="R119" s="151">
        <f>IF(ISNUMBER(P119),P119/N125,)</f>
        <v>0</v>
      </c>
      <c r="S119" s="20"/>
      <c r="T119" s="20"/>
      <c r="U119" s="20"/>
      <c r="V119" s="20"/>
      <c r="W119" s="20"/>
      <c r="X119" s="20"/>
      <c r="Y119" s="20"/>
      <c r="Z119" s="20"/>
      <c r="AA119" s="20"/>
      <c r="AB119" s="20"/>
      <c r="AC119" s="20"/>
      <c r="AD119" s="20"/>
      <c r="AE119" s="20"/>
      <c r="AF119" s="20"/>
      <c r="AG119" s="20"/>
      <c r="AH119" s="20"/>
      <c r="AI119" s="20"/>
      <c r="AJ119" s="20"/>
      <c r="AK119" s="20"/>
      <c r="AL119" s="20"/>
      <c r="AM119" s="20"/>
      <c r="AN119" s="20"/>
      <c r="AO119" s="20"/>
      <c r="AP119" s="20"/>
    </row>
    <row r="120" spans="1:42" ht="15" customHeight="1" thickBot="1" x14ac:dyDescent="0.35">
      <c r="A120" s="20"/>
      <c r="B120" s="16">
        <v>8</v>
      </c>
      <c r="C120" s="144"/>
      <c r="D120" s="141"/>
      <c r="E120" s="147"/>
      <c r="F120" s="151">
        <f>IF(ISNUMBER(D120),D120/B125,)</f>
        <v>0</v>
      </c>
      <c r="G120" s="20"/>
      <c r="H120" s="16">
        <v>8</v>
      </c>
      <c r="I120" s="144"/>
      <c r="J120" s="141"/>
      <c r="K120" s="147"/>
      <c r="L120" s="151">
        <f>IF(ISNUMBER(J120),J120/H125,)</f>
        <v>0</v>
      </c>
      <c r="M120" s="18"/>
      <c r="N120" s="16">
        <v>8</v>
      </c>
      <c r="O120" s="144"/>
      <c r="P120" s="141"/>
      <c r="Q120" s="147"/>
      <c r="R120" s="151">
        <f>IF(ISNUMBER(P120),P120/N125,)</f>
        <v>0</v>
      </c>
      <c r="S120" s="20"/>
      <c r="T120" s="20"/>
      <c r="U120" s="20"/>
      <c r="V120" s="20"/>
      <c r="W120" s="20"/>
      <c r="X120" s="20"/>
      <c r="Y120" s="20"/>
      <c r="Z120" s="20"/>
      <c r="AA120" s="20"/>
      <c r="AB120" s="20"/>
      <c r="AC120" s="20"/>
      <c r="AD120" s="20"/>
      <c r="AE120" s="20"/>
      <c r="AF120" s="20"/>
      <c r="AG120" s="20"/>
      <c r="AH120" s="20"/>
      <c r="AI120" s="20"/>
      <c r="AJ120" s="20"/>
      <c r="AK120" s="20"/>
      <c r="AL120" s="20"/>
      <c r="AM120" s="20"/>
      <c r="AN120" s="20"/>
      <c r="AO120" s="20"/>
      <c r="AP120" s="20"/>
    </row>
    <row r="121" spans="1:42" ht="15" customHeight="1" thickBot="1" x14ac:dyDescent="0.35">
      <c r="A121" s="20"/>
      <c r="B121" s="16">
        <v>9</v>
      </c>
      <c r="C121" s="144"/>
      <c r="D121" s="141"/>
      <c r="E121" s="147"/>
      <c r="F121" s="151">
        <f>IF(ISNUMBER(D121),D121/B125,)</f>
        <v>0</v>
      </c>
      <c r="G121" s="20"/>
      <c r="H121" s="16">
        <v>9</v>
      </c>
      <c r="I121" s="144"/>
      <c r="J121" s="141"/>
      <c r="K121" s="147"/>
      <c r="L121" s="151">
        <f>IF(ISNUMBER(J121),J121/H125,)</f>
        <v>0</v>
      </c>
      <c r="M121" s="18"/>
      <c r="N121" s="16">
        <v>9</v>
      </c>
      <c r="O121" s="144"/>
      <c r="P121" s="141"/>
      <c r="Q121" s="147"/>
      <c r="R121" s="151">
        <f>IF(ISNUMBER(P121),P121/N125,)</f>
        <v>0</v>
      </c>
      <c r="S121" s="20"/>
      <c r="T121" s="20"/>
      <c r="U121" s="20"/>
      <c r="V121" s="20"/>
      <c r="W121" s="20"/>
      <c r="X121" s="20"/>
      <c r="Y121" s="20"/>
      <c r="Z121" s="20"/>
      <c r="AA121" s="20"/>
      <c r="AB121" s="20"/>
      <c r="AC121" s="20"/>
      <c r="AD121" s="20"/>
      <c r="AE121" s="20"/>
      <c r="AF121" s="20"/>
      <c r="AG121" s="20"/>
      <c r="AH121" s="20"/>
      <c r="AI121" s="20"/>
      <c r="AJ121" s="20"/>
      <c r="AK121" s="20"/>
      <c r="AL121" s="20"/>
      <c r="AM121" s="20"/>
      <c r="AN121" s="20"/>
      <c r="AO121" s="20"/>
      <c r="AP121" s="20"/>
    </row>
    <row r="122" spans="1:42" ht="15" customHeight="1" thickBot="1" x14ac:dyDescent="0.35">
      <c r="A122" s="20"/>
      <c r="B122" s="180">
        <v>10</v>
      </c>
      <c r="C122" s="145"/>
      <c r="D122" s="142"/>
      <c r="E122" s="148"/>
      <c r="F122" s="151">
        <f>IF(ISNUMBER(D122),D122/B125,)</f>
        <v>0</v>
      </c>
      <c r="G122" s="20"/>
      <c r="H122" s="180">
        <v>10</v>
      </c>
      <c r="I122" s="145"/>
      <c r="J122" s="142"/>
      <c r="K122" s="148"/>
      <c r="L122" s="151">
        <f>IF(ISNUMBER(J122),J122/H125,)</f>
        <v>0</v>
      </c>
      <c r="M122" s="18"/>
      <c r="N122" s="180">
        <v>10</v>
      </c>
      <c r="O122" s="145"/>
      <c r="P122" s="142"/>
      <c r="Q122" s="148"/>
      <c r="R122" s="151">
        <f>IF(ISNUMBER(P122),P122/N125,)</f>
        <v>0</v>
      </c>
      <c r="S122" s="20"/>
      <c r="T122" s="20"/>
      <c r="U122" s="20"/>
      <c r="V122" s="20"/>
      <c r="W122" s="20"/>
      <c r="X122" s="20"/>
      <c r="Y122" s="20"/>
      <c r="Z122" s="20"/>
      <c r="AA122" s="20"/>
      <c r="AB122" s="20"/>
      <c r="AC122" s="20"/>
      <c r="AD122" s="20"/>
      <c r="AE122" s="20"/>
      <c r="AF122" s="20"/>
      <c r="AG122" s="20"/>
      <c r="AH122" s="20"/>
      <c r="AI122" s="20"/>
      <c r="AJ122" s="20"/>
      <c r="AK122" s="20"/>
      <c r="AL122" s="20"/>
      <c r="AM122" s="20"/>
      <c r="AN122" s="20"/>
      <c r="AO122" s="20"/>
      <c r="AP122" s="20"/>
    </row>
    <row r="123" spans="1:42" ht="15" customHeight="1" x14ac:dyDescent="0.3">
      <c r="A123" s="20"/>
      <c r="B123" s="431" t="s">
        <v>4</v>
      </c>
      <c r="C123" s="451" t="s">
        <v>61</v>
      </c>
      <c r="D123" s="452"/>
      <c r="E123" s="433">
        <f>IFERROR(IF(COUNT(F113:F122)&gt;0,AVERAGEIF(F113:F122,"&gt;0"),0),)</f>
        <v>0</v>
      </c>
      <c r="F123" s="483"/>
      <c r="G123" s="20"/>
      <c r="H123" s="431" t="s">
        <v>4</v>
      </c>
      <c r="I123" s="451" t="s">
        <v>61</v>
      </c>
      <c r="J123" s="452"/>
      <c r="K123" s="433">
        <f>IFERROR(IF(COUNT(L113:L122)&gt;0,AVERAGEIF(L113:L122,"&gt;0"),0),)</f>
        <v>0</v>
      </c>
      <c r="L123" s="483"/>
      <c r="M123" s="18"/>
      <c r="N123" s="431" t="s">
        <v>4</v>
      </c>
      <c r="O123" s="439" t="s">
        <v>70</v>
      </c>
      <c r="P123" s="481">
        <f>IFERROR(IF(COUNT(R113:R122)&gt;0,AVERAGEIF(R113:R122,"&gt;0"),0),)</f>
        <v>0</v>
      </c>
      <c r="Q123" s="443" t="s">
        <v>110</v>
      </c>
      <c r="R123" s="445" t="str">
        <f>IFERROR(Q127*R127,"")</f>
        <v/>
      </c>
      <c r="S123" s="20"/>
      <c r="T123" s="20"/>
      <c r="U123" s="20"/>
      <c r="V123" s="20"/>
      <c r="W123" s="20"/>
      <c r="X123" s="20"/>
      <c r="Y123" s="20"/>
      <c r="Z123" s="20"/>
      <c r="AA123" s="20"/>
      <c r="AB123" s="20"/>
      <c r="AC123" s="20"/>
      <c r="AD123" s="20"/>
      <c r="AE123" s="20"/>
      <c r="AF123" s="20"/>
      <c r="AG123" s="20"/>
      <c r="AH123" s="20"/>
      <c r="AI123" s="20"/>
      <c r="AJ123" s="20"/>
      <c r="AK123" s="20"/>
      <c r="AL123" s="20"/>
      <c r="AM123" s="20"/>
      <c r="AN123" s="20"/>
      <c r="AO123" s="20"/>
      <c r="AP123" s="20"/>
    </row>
    <row r="124" spans="1:42" ht="15" customHeight="1" thickBot="1" x14ac:dyDescent="0.35">
      <c r="A124" s="20"/>
      <c r="B124" s="432"/>
      <c r="C124" s="440"/>
      <c r="D124" s="453"/>
      <c r="E124" s="484"/>
      <c r="F124" s="485"/>
      <c r="G124" s="20"/>
      <c r="H124" s="432"/>
      <c r="I124" s="440"/>
      <c r="J124" s="453"/>
      <c r="K124" s="484"/>
      <c r="L124" s="485"/>
      <c r="M124" s="18"/>
      <c r="N124" s="432"/>
      <c r="O124" s="454"/>
      <c r="P124" s="482"/>
      <c r="Q124" s="444"/>
      <c r="R124" s="446"/>
      <c r="S124" s="20"/>
      <c r="T124" s="20"/>
      <c r="U124" s="20"/>
      <c r="V124" s="20"/>
      <c r="W124" s="20"/>
      <c r="X124" s="20"/>
      <c r="Y124" s="20"/>
      <c r="Z124" s="20"/>
      <c r="AA124" s="20"/>
      <c r="AB124" s="20"/>
      <c r="AC124" s="20"/>
      <c r="AD124" s="20"/>
      <c r="AE124" s="20"/>
      <c r="AF124" s="20"/>
      <c r="AG124" s="20"/>
      <c r="AH124" s="20"/>
      <c r="AI124" s="20"/>
      <c r="AJ124" s="20"/>
      <c r="AK124" s="20"/>
      <c r="AL124" s="20"/>
      <c r="AM124" s="20"/>
      <c r="AN124" s="20"/>
      <c r="AO124" s="20"/>
      <c r="AP124" s="20"/>
    </row>
    <row r="125" spans="1:42" ht="15" customHeight="1" x14ac:dyDescent="0.3">
      <c r="A125" s="20"/>
      <c r="B125" s="437">
        <f ca="1">IFERROR(ROUNDUP(B127/(0.0005*C127^2-0.0342*C127+1.034),0),)</f>
        <v>0</v>
      </c>
      <c r="C125" s="439" t="s">
        <v>189</v>
      </c>
      <c r="D125" s="449">
        <f>SUM(C113:C122)</f>
        <v>0</v>
      </c>
      <c r="E125" s="451" t="s">
        <v>44</v>
      </c>
      <c r="F125" s="447">
        <f>SUM(C113*D113,C114*D114,C115*D115,C116*D116,C117*D117,C118*D118,C119*D119,C120*D120,C121*D121,C122*D122)</f>
        <v>0</v>
      </c>
      <c r="G125" s="20"/>
      <c r="H125" s="437">
        <f ca="1">IFERROR(ROUNDUP(H127/(0.0005*I127^2-0.0342*I127+1.034),0),)</f>
        <v>0</v>
      </c>
      <c r="I125" s="439" t="s">
        <v>189</v>
      </c>
      <c r="J125" s="449">
        <f>SUM(I113:I122)</f>
        <v>0</v>
      </c>
      <c r="K125" s="451" t="s">
        <v>44</v>
      </c>
      <c r="L125" s="447">
        <f>SUM(I113*J113,I114*J114,I115*J115,I116*J116,I117*J117,I118*J118,I119*J119,I120*J120,I121*J121,I122*J122)</f>
        <v>0</v>
      </c>
      <c r="M125" s="18"/>
      <c r="N125" s="437">
        <f ca="1">IFERROR(ROUNDUP(N127/(0.0005*O127^2-0.0342*O127+1.034),0),)</f>
        <v>0</v>
      </c>
      <c r="O125" s="439" t="s">
        <v>189</v>
      </c>
      <c r="P125" s="449">
        <f>SUM(O113:O122)</f>
        <v>0</v>
      </c>
      <c r="Q125" s="451" t="s">
        <v>44</v>
      </c>
      <c r="R125" s="447">
        <f>SUM(O113*P113,O114*P114,O115*P115,O116*P116,O117*P117,O118*P118,O119*P119,O120*P120,O121*P121,O122*P122)</f>
        <v>0</v>
      </c>
      <c r="S125" s="20"/>
      <c r="T125" s="20"/>
      <c r="U125" s="20"/>
      <c r="V125" s="20"/>
      <c r="W125" s="20"/>
      <c r="X125" s="20"/>
      <c r="Y125" s="20"/>
      <c r="Z125" s="20"/>
      <c r="AA125" s="20"/>
      <c r="AB125" s="20"/>
      <c r="AC125" s="20"/>
      <c r="AD125" s="20"/>
      <c r="AE125" s="20"/>
      <c r="AF125" s="20"/>
      <c r="AG125" s="20"/>
      <c r="AH125" s="20"/>
      <c r="AI125" s="20"/>
      <c r="AJ125" s="20"/>
      <c r="AK125" s="20"/>
      <c r="AL125" s="20"/>
      <c r="AM125" s="20"/>
      <c r="AN125" s="20"/>
      <c r="AO125" s="20"/>
      <c r="AP125" s="20"/>
    </row>
    <row r="126" spans="1:42" ht="15" customHeight="1" thickBot="1" x14ac:dyDescent="0.35">
      <c r="A126" s="20"/>
      <c r="B126" s="438"/>
      <c r="C126" s="440"/>
      <c r="D126" s="450"/>
      <c r="E126" s="440"/>
      <c r="F126" s="448"/>
      <c r="G126" s="20"/>
      <c r="H126" s="438"/>
      <c r="I126" s="440"/>
      <c r="J126" s="450"/>
      <c r="K126" s="440"/>
      <c r="L126" s="448"/>
      <c r="M126" s="18"/>
      <c r="N126" s="438"/>
      <c r="O126" s="440"/>
      <c r="P126" s="450"/>
      <c r="Q126" s="440"/>
      <c r="R126" s="448"/>
      <c r="S126" s="20"/>
      <c r="T126" s="20"/>
      <c r="U126" s="20"/>
      <c r="V126" s="20"/>
      <c r="W126" s="20"/>
      <c r="X126" s="20"/>
      <c r="Y126" s="20"/>
      <c r="Z126" s="20"/>
      <c r="AA126" s="20"/>
      <c r="AB126" s="20"/>
      <c r="AC126" s="20"/>
      <c r="AD126" s="20"/>
      <c r="AE126" s="20"/>
      <c r="AF126" s="20"/>
      <c r="AG126" s="20"/>
      <c r="AH126" s="20"/>
      <c r="AI126" s="20"/>
      <c r="AJ126" s="20"/>
      <c r="AK126" s="20"/>
      <c r="AL126" s="20"/>
      <c r="AM126" s="20"/>
      <c r="AN126" s="20"/>
      <c r="AO126" s="20"/>
      <c r="AP126" s="20"/>
    </row>
    <row r="127" spans="1:42" ht="15" customHeight="1" x14ac:dyDescent="0.3">
      <c r="A127" s="20"/>
      <c r="B127" s="2" t="str">
        <f ca="1">IFERROR(OFFSET(D112,MATCH(MAX(D113:D122),D113:D122,0),0),"")</f>
        <v/>
      </c>
      <c r="C127" s="22" t="str">
        <f ca="1">IFERROR(OFFSET(C112,MATCH(MAX(D113:D122),D113:D122,0),0)+(10-OFFSET(E112,MATCH(MAX(D113:D122),D113:D122,0),0)),"")</f>
        <v/>
      </c>
      <c r="D127" s="20"/>
      <c r="E127" s="20"/>
      <c r="F127" s="20"/>
      <c r="G127" s="20"/>
      <c r="H127" s="2" t="str">
        <f ca="1">IFERROR(OFFSET(J112,MATCH(MAX(J113:J122),J113:J122,0),0),"")</f>
        <v/>
      </c>
      <c r="I127" s="22" t="str">
        <f ca="1">IFERROR(OFFSET(I112,MATCH(MAX(J113:J122),J113:J122,0),0)+(10-OFFSET(K112,MATCH(MAX(J113:J122),J113:J122,0),0)),"")</f>
        <v/>
      </c>
      <c r="J127" s="20"/>
      <c r="K127" s="20"/>
      <c r="L127" s="20"/>
      <c r="M127" s="176"/>
      <c r="N127" s="2" t="str">
        <f ca="1">IFERROR(OFFSET(P112,MATCH(MAX(P113:P122),P113:P122,0),0),"")</f>
        <v/>
      </c>
      <c r="O127" s="22" t="str">
        <f ca="1">IFERROR(OFFSET(O112,MATCH(MAX(P113:P122),P113:P122,0),0)+(10-OFFSET(Q112,MATCH(MAX(P113:P122),P113:P122,0),0)),"")</f>
        <v/>
      </c>
      <c r="P127" s="20"/>
      <c r="Q127" s="184" t="str">
        <f>IFERROR(AVERAGE(AVERAGE(E113:E122),AVERAGE(K113:K122),AVERAGE(Q113:Q122)),"")</f>
        <v/>
      </c>
      <c r="R127" s="185">
        <f>SUM(C113:C122,I113:I122,O113:O122)</f>
        <v>0</v>
      </c>
      <c r="S127" s="20"/>
      <c r="T127" s="20"/>
      <c r="U127" s="20"/>
      <c r="V127" s="20"/>
      <c r="W127" s="20"/>
      <c r="X127" s="20"/>
      <c r="Y127" s="20"/>
      <c r="Z127" s="20"/>
      <c r="AA127" s="20"/>
      <c r="AB127" s="20"/>
      <c r="AC127" s="20"/>
      <c r="AD127" s="20"/>
      <c r="AE127" s="20"/>
      <c r="AF127" s="20"/>
      <c r="AG127" s="20"/>
      <c r="AH127" s="20"/>
      <c r="AI127" s="20"/>
      <c r="AJ127" s="20"/>
      <c r="AK127" s="20"/>
      <c r="AL127" s="20"/>
      <c r="AM127" s="20"/>
      <c r="AN127" s="20"/>
      <c r="AO127" s="20"/>
      <c r="AP127" s="20"/>
    </row>
    <row r="128" spans="1:42" ht="15" customHeight="1" x14ac:dyDescent="0.3">
      <c r="A128" s="20"/>
      <c r="B128" s="20"/>
      <c r="C128" s="20"/>
      <c r="D128" s="20"/>
      <c r="E128" s="20"/>
      <c r="F128" s="20"/>
      <c r="G128" s="20"/>
      <c r="H128" s="20"/>
      <c r="I128" s="20"/>
      <c r="J128" s="20"/>
      <c r="K128" s="20"/>
      <c r="L128" s="20"/>
      <c r="M128" s="20"/>
      <c r="N128" s="20"/>
      <c r="O128" s="20"/>
      <c r="P128" s="20"/>
      <c r="Q128" s="20"/>
      <c r="R128" s="20"/>
      <c r="S128" s="20"/>
      <c r="T128" s="20"/>
      <c r="U128" s="20"/>
      <c r="V128" s="20"/>
      <c r="W128" s="20"/>
      <c r="X128" s="20"/>
      <c r="Y128" s="20"/>
      <c r="Z128" s="20"/>
      <c r="AA128" s="20"/>
      <c r="AB128" s="20"/>
      <c r="AC128" s="20"/>
      <c r="AD128" s="20"/>
      <c r="AE128" s="20"/>
      <c r="AF128" s="20"/>
      <c r="AG128" s="20"/>
      <c r="AH128" s="20"/>
      <c r="AI128" s="20"/>
      <c r="AJ128" s="20"/>
      <c r="AK128" s="20"/>
      <c r="AL128" s="20"/>
      <c r="AM128" s="20"/>
      <c r="AN128" s="20"/>
      <c r="AO128" s="20"/>
      <c r="AP128" s="20"/>
    </row>
    <row r="129" spans="1:42" ht="15" customHeight="1" x14ac:dyDescent="0.3">
      <c r="A129" s="20"/>
      <c r="B129" s="397" t="s">
        <v>73</v>
      </c>
      <c r="C129" s="397"/>
      <c r="D129" s="397"/>
      <c r="E129" s="397"/>
      <c r="F129" s="397"/>
      <c r="G129" s="397"/>
      <c r="H129" s="397"/>
      <c r="I129" s="397"/>
      <c r="J129" s="397"/>
      <c r="K129" s="397"/>
      <c r="L129" s="397"/>
      <c r="M129" s="397"/>
      <c r="N129" s="397"/>
      <c r="O129" s="397"/>
      <c r="P129" s="397"/>
      <c r="Q129" s="397"/>
      <c r="R129" s="397"/>
      <c r="S129" s="20"/>
      <c r="T129" s="20"/>
      <c r="U129" s="20"/>
      <c r="V129" s="20"/>
      <c r="W129" s="20"/>
      <c r="X129" s="20"/>
      <c r="Y129" s="20"/>
      <c r="Z129" s="20"/>
      <c r="AA129" s="20"/>
      <c r="AB129" s="20"/>
      <c r="AC129" s="20"/>
      <c r="AD129" s="20"/>
      <c r="AE129" s="20"/>
      <c r="AF129" s="20"/>
      <c r="AG129" s="20"/>
      <c r="AH129" s="20"/>
      <c r="AI129" s="20"/>
      <c r="AJ129" s="20"/>
      <c r="AK129" s="20"/>
      <c r="AL129" s="20"/>
      <c r="AM129" s="20"/>
      <c r="AN129" s="20"/>
      <c r="AO129" s="20"/>
      <c r="AP129" s="20"/>
    </row>
    <row r="130" spans="1:42" ht="15" customHeight="1" x14ac:dyDescent="0.3">
      <c r="A130" s="20"/>
      <c r="B130" s="397"/>
      <c r="C130" s="397"/>
      <c r="D130" s="397"/>
      <c r="E130" s="397"/>
      <c r="F130" s="397"/>
      <c r="G130" s="397"/>
      <c r="H130" s="397"/>
      <c r="I130" s="397"/>
      <c r="J130" s="397"/>
      <c r="K130" s="397"/>
      <c r="L130" s="397"/>
      <c r="M130" s="397"/>
      <c r="N130" s="397"/>
      <c r="O130" s="397"/>
      <c r="P130" s="397"/>
      <c r="Q130" s="397"/>
      <c r="R130" s="397"/>
      <c r="S130" s="20"/>
      <c r="T130" s="20"/>
      <c r="U130" s="20"/>
      <c r="V130" s="20"/>
      <c r="W130" s="20"/>
      <c r="X130" s="20"/>
      <c r="Y130" s="20"/>
      <c r="Z130" s="20"/>
      <c r="AA130" s="20"/>
      <c r="AB130" s="20"/>
      <c r="AC130" s="20"/>
      <c r="AD130" s="20"/>
      <c r="AE130" s="20"/>
      <c r="AF130" s="20"/>
      <c r="AG130" s="20"/>
      <c r="AH130" s="20"/>
      <c r="AI130" s="20"/>
      <c r="AJ130" s="20"/>
      <c r="AK130" s="20"/>
      <c r="AL130" s="20"/>
      <c r="AM130" s="20"/>
      <c r="AN130" s="20"/>
      <c r="AO130" s="20"/>
      <c r="AP130" s="20"/>
    </row>
    <row r="131" spans="1:42" ht="15" customHeight="1" x14ac:dyDescent="0.3">
      <c r="A131" s="20"/>
      <c r="B131" s="397"/>
      <c r="C131" s="397"/>
      <c r="D131" s="397"/>
      <c r="E131" s="397"/>
      <c r="F131" s="397"/>
      <c r="G131" s="397"/>
      <c r="H131" s="397"/>
      <c r="I131" s="397"/>
      <c r="J131" s="397"/>
      <c r="K131" s="397"/>
      <c r="L131" s="397"/>
      <c r="M131" s="397"/>
      <c r="N131" s="397"/>
      <c r="O131" s="397"/>
      <c r="P131" s="397"/>
      <c r="Q131" s="397"/>
      <c r="R131" s="397"/>
      <c r="S131" s="20"/>
      <c r="T131" s="20"/>
      <c r="U131" s="20"/>
      <c r="V131" s="20"/>
      <c r="W131" s="20"/>
      <c r="X131" s="20"/>
      <c r="Y131" s="20"/>
      <c r="Z131" s="20"/>
      <c r="AA131" s="20"/>
      <c r="AB131" s="20"/>
      <c r="AC131" s="20"/>
      <c r="AD131" s="20"/>
      <c r="AE131" s="20"/>
      <c r="AF131" s="20"/>
      <c r="AG131" s="20"/>
      <c r="AH131" s="20"/>
      <c r="AI131" s="20"/>
      <c r="AJ131" s="20"/>
      <c r="AK131" s="20"/>
      <c r="AL131" s="20"/>
      <c r="AM131" s="20"/>
      <c r="AN131" s="20"/>
      <c r="AO131" s="20"/>
      <c r="AP131" s="20"/>
    </row>
    <row r="132" spans="1:42" ht="15" customHeight="1" thickBot="1" x14ac:dyDescent="0.35">
      <c r="A132" s="20"/>
      <c r="B132" s="20"/>
      <c r="C132" s="20"/>
      <c r="D132" s="20"/>
      <c r="E132" s="20"/>
      <c r="F132" s="20"/>
      <c r="G132" s="20"/>
      <c r="H132" s="20"/>
      <c r="I132" s="20"/>
      <c r="J132" s="20"/>
      <c r="K132" s="20"/>
      <c r="L132" s="20"/>
      <c r="M132" s="20"/>
      <c r="N132" s="20"/>
      <c r="O132" s="20"/>
      <c r="P132" s="20"/>
      <c r="Q132" s="20"/>
      <c r="R132" s="20"/>
      <c r="S132" s="20"/>
      <c r="T132" s="20"/>
      <c r="U132" s="20"/>
      <c r="V132" s="20"/>
      <c r="W132" s="20"/>
      <c r="X132" s="20"/>
      <c r="Y132" s="20"/>
      <c r="Z132" s="20"/>
      <c r="AA132" s="20"/>
      <c r="AB132" s="20"/>
      <c r="AC132" s="20"/>
      <c r="AD132" s="20"/>
      <c r="AE132" s="20"/>
      <c r="AF132" s="20"/>
      <c r="AG132" s="20"/>
      <c r="AH132" s="20"/>
      <c r="AI132" s="20"/>
      <c r="AJ132" s="20"/>
      <c r="AK132" s="20"/>
      <c r="AL132" s="20"/>
      <c r="AM132" s="20"/>
      <c r="AN132" s="20"/>
      <c r="AO132" s="20"/>
      <c r="AP132" s="20"/>
    </row>
    <row r="133" spans="1:42" ht="15" customHeight="1" x14ac:dyDescent="0.3">
      <c r="A133" s="20"/>
      <c r="B133" s="331">
        <v>1</v>
      </c>
      <c r="C133" s="331">
        <f>'Training Plan'!O51</f>
        <v>0</v>
      </c>
      <c r="D133" s="332"/>
      <c r="E133" s="332"/>
      <c r="F133" s="333"/>
      <c r="G133" s="20"/>
      <c r="H133" s="331">
        <v>2</v>
      </c>
      <c r="I133" s="331">
        <f>'Training Plan'!O59</f>
        <v>0</v>
      </c>
      <c r="J133" s="332"/>
      <c r="K133" s="332"/>
      <c r="L133" s="333"/>
      <c r="M133" s="20"/>
      <c r="N133" s="331">
        <v>3</v>
      </c>
      <c r="O133" s="331">
        <f>'Training Plan'!O67</f>
        <v>0</v>
      </c>
      <c r="P133" s="332"/>
      <c r="Q133" s="332"/>
      <c r="R133" s="333"/>
      <c r="S133" s="20"/>
      <c r="T133" s="20"/>
      <c r="U133" s="20"/>
      <c r="V133" s="20"/>
      <c r="W133" s="20"/>
      <c r="X133" s="20"/>
      <c r="Y133" s="20"/>
      <c r="Z133" s="20"/>
      <c r="AA133" s="20"/>
      <c r="AB133" s="20"/>
      <c r="AC133" s="20"/>
      <c r="AD133" s="20"/>
      <c r="AE133" s="20"/>
      <c r="AF133" s="20"/>
      <c r="AG133" s="20"/>
      <c r="AH133" s="20"/>
      <c r="AI133" s="20"/>
      <c r="AJ133" s="20"/>
      <c r="AK133" s="20"/>
      <c r="AL133" s="20"/>
      <c r="AM133" s="20"/>
      <c r="AN133" s="20"/>
      <c r="AO133" s="20"/>
      <c r="AP133" s="20"/>
    </row>
    <row r="134" spans="1:42" ht="15" customHeight="1" thickBot="1" x14ac:dyDescent="0.35">
      <c r="A134" s="20"/>
      <c r="B134" s="334"/>
      <c r="C134" s="334"/>
      <c r="D134" s="335"/>
      <c r="E134" s="335"/>
      <c r="F134" s="336"/>
      <c r="G134" s="20"/>
      <c r="H134" s="334"/>
      <c r="I134" s="334"/>
      <c r="J134" s="335"/>
      <c r="K134" s="335"/>
      <c r="L134" s="336"/>
      <c r="M134" s="20"/>
      <c r="N134" s="334"/>
      <c r="O134" s="334"/>
      <c r="P134" s="335"/>
      <c r="Q134" s="335"/>
      <c r="R134" s="336"/>
      <c r="S134" s="20"/>
      <c r="T134" s="20"/>
      <c r="U134" s="20"/>
      <c r="V134" s="20"/>
      <c r="W134" s="20"/>
      <c r="X134" s="20"/>
      <c r="Y134" s="20"/>
      <c r="Z134" s="20"/>
      <c r="AA134" s="20"/>
      <c r="AB134" s="20"/>
      <c r="AC134" s="20"/>
      <c r="AD134" s="20"/>
      <c r="AE134" s="20"/>
      <c r="AF134" s="20"/>
      <c r="AG134" s="20"/>
      <c r="AH134" s="20"/>
      <c r="AI134" s="20"/>
      <c r="AJ134" s="20"/>
      <c r="AK134" s="20"/>
      <c r="AL134" s="20"/>
      <c r="AM134" s="20"/>
      <c r="AN134" s="20"/>
      <c r="AO134" s="20"/>
      <c r="AP134" s="20"/>
    </row>
    <row r="135" spans="1:42" ht="15" customHeight="1" x14ac:dyDescent="0.3">
      <c r="A135" s="20"/>
      <c r="B135" s="415" t="s">
        <v>85</v>
      </c>
      <c r="C135" s="416"/>
      <c r="D135" s="421">
        <f>'Training Plan'!O52</f>
        <v>0</v>
      </c>
      <c r="E135" s="422"/>
      <c r="F135" s="423"/>
      <c r="G135" s="20"/>
      <c r="H135" s="415" t="s">
        <v>85</v>
      </c>
      <c r="I135" s="416"/>
      <c r="J135" s="421">
        <f>'Training Plan'!O60</f>
        <v>0</v>
      </c>
      <c r="K135" s="422"/>
      <c r="L135" s="423"/>
      <c r="M135" s="20"/>
      <c r="N135" s="415" t="s">
        <v>85</v>
      </c>
      <c r="O135" s="416"/>
      <c r="P135" s="421">
        <f>'Training Plan'!O68</f>
        <v>0</v>
      </c>
      <c r="Q135" s="422"/>
      <c r="R135" s="423"/>
      <c r="S135" s="20"/>
      <c r="T135" s="20"/>
      <c r="U135" s="20"/>
      <c r="V135" s="20"/>
      <c r="W135" s="20"/>
      <c r="X135" s="20"/>
      <c r="Y135" s="20"/>
      <c r="Z135" s="20"/>
      <c r="AA135" s="20"/>
      <c r="AB135" s="20"/>
      <c r="AC135" s="20"/>
      <c r="AD135" s="20"/>
      <c r="AE135" s="20"/>
      <c r="AF135" s="20"/>
      <c r="AG135" s="20"/>
      <c r="AH135" s="20"/>
      <c r="AI135" s="20"/>
      <c r="AJ135" s="20"/>
      <c r="AK135" s="20"/>
      <c r="AL135" s="20"/>
      <c r="AM135" s="20"/>
      <c r="AN135" s="20"/>
      <c r="AO135" s="20"/>
      <c r="AP135" s="20"/>
    </row>
    <row r="136" spans="1:42" ht="15" customHeight="1" x14ac:dyDescent="0.3">
      <c r="A136" s="20"/>
      <c r="B136" s="417"/>
      <c r="C136" s="418"/>
      <c r="D136" s="424"/>
      <c r="E136" s="425"/>
      <c r="F136" s="426"/>
      <c r="G136" s="20"/>
      <c r="H136" s="417"/>
      <c r="I136" s="418"/>
      <c r="J136" s="424"/>
      <c r="K136" s="425"/>
      <c r="L136" s="426"/>
      <c r="M136" s="20"/>
      <c r="N136" s="417"/>
      <c r="O136" s="418"/>
      <c r="P136" s="424"/>
      <c r="Q136" s="425"/>
      <c r="R136" s="426"/>
      <c r="S136" s="20"/>
      <c r="T136" s="20"/>
      <c r="U136" s="20"/>
      <c r="V136" s="20"/>
      <c r="W136" s="20"/>
      <c r="X136" s="20"/>
      <c r="Y136" s="20"/>
      <c r="Z136" s="20"/>
      <c r="AA136" s="20"/>
      <c r="AB136" s="20"/>
      <c r="AC136" s="20"/>
      <c r="AD136" s="20"/>
      <c r="AE136" s="20"/>
      <c r="AF136" s="20"/>
      <c r="AG136" s="20"/>
      <c r="AH136" s="20"/>
      <c r="AI136" s="20"/>
      <c r="AJ136" s="20"/>
      <c r="AK136" s="20"/>
      <c r="AL136" s="20"/>
      <c r="AM136" s="20"/>
      <c r="AN136" s="20"/>
      <c r="AO136" s="20"/>
      <c r="AP136" s="20"/>
    </row>
    <row r="137" spans="1:42" ht="15" customHeight="1" x14ac:dyDescent="0.3">
      <c r="A137" s="20"/>
      <c r="B137" s="417"/>
      <c r="C137" s="418"/>
      <c r="D137" s="424"/>
      <c r="E137" s="425"/>
      <c r="F137" s="426"/>
      <c r="G137" s="20"/>
      <c r="H137" s="417"/>
      <c r="I137" s="418"/>
      <c r="J137" s="424"/>
      <c r="K137" s="425"/>
      <c r="L137" s="426"/>
      <c r="M137" s="20"/>
      <c r="N137" s="417"/>
      <c r="O137" s="418"/>
      <c r="P137" s="424"/>
      <c r="Q137" s="425"/>
      <c r="R137" s="426"/>
      <c r="S137" s="20"/>
      <c r="T137" s="20"/>
      <c r="U137" s="20"/>
      <c r="V137" s="20"/>
      <c r="W137" s="20"/>
      <c r="X137" s="20"/>
      <c r="Y137" s="20"/>
      <c r="Z137" s="20"/>
      <c r="AA137" s="20"/>
      <c r="AB137" s="20"/>
      <c r="AC137" s="20"/>
      <c r="AD137" s="20"/>
      <c r="AE137" s="20"/>
      <c r="AF137" s="20"/>
      <c r="AG137" s="20"/>
      <c r="AH137" s="20"/>
      <c r="AI137" s="20"/>
      <c r="AJ137" s="20"/>
      <c r="AK137" s="20"/>
      <c r="AL137" s="20"/>
      <c r="AM137" s="20"/>
      <c r="AN137" s="20"/>
      <c r="AO137" s="20"/>
      <c r="AP137" s="20"/>
    </row>
    <row r="138" spans="1:42" ht="15" customHeight="1" x14ac:dyDescent="0.3">
      <c r="A138" s="20"/>
      <c r="B138" s="417"/>
      <c r="C138" s="418"/>
      <c r="D138" s="424"/>
      <c r="E138" s="425"/>
      <c r="F138" s="426"/>
      <c r="G138" s="20"/>
      <c r="H138" s="417"/>
      <c r="I138" s="418"/>
      <c r="J138" s="424"/>
      <c r="K138" s="425"/>
      <c r="L138" s="426"/>
      <c r="M138" s="20"/>
      <c r="N138" s="417"/>
      <c r="O138" s="418"/>
      <c r="P138" s="424"/>
      <c r="Q138" s="425"/>
      <c r="R138" s="426"/>
      <c r="S138" s="20"/>
      <c r="T138" s="20"/>
      <c r="U138" s="20"/>
      <c r="V138" s="20"/>
      <c r="W138" s="20"/>
      <c r="X138" s="20"/>
      <c r="Y138" s="20"/>
      <c r="Z138" s="20"/>
      <c r="AA138" s="20"/>
      <c r="AB138" s="20"/>
      <c r="AC138" s="20"/>
      <c r="AD138" s="20"/>
      <c r="AE138" s="20"/>
      <c r="AF138" s="20"/>
      <c r="AG138" s="20"/>
      <c r="AH138" s="20"/>
      <c r="AI138" s="20"/>
      <c r="AJ138" s="20"/>
      <c r="AK138" s="20"/>
      <c r="AL138" s="20"/>
      <c r="AM138" s="20"/>
      <c r="AN138" s="20"/>
      <c r="AO138" s="20"/>
      <c r="AP138" s="20"/>
    </row>
    <row r="139" spans="1:42" ht="15" customHeight="1" thickBot="1" x14ac:dyDescent="0.35">
      <c r="A139" s="20"/>
      <c r="B139" s="419"/>
      <c r="C139" s="420"/>
      <c r="D139" s="424"/>
      <c r="E139" s="425"/>
      <c r="F139" s="426"/>
      <c r="G139" s="20"/>
      <c r="H139" s="419"/>
      <c r="I139" s="420"/>
      <c r="J139" s="424"/>
      <c r="K139" s="425"/>
      <c r="L139" s="426"/>
      <c r="M139" s="20"/>
      <c r="N139" s="419"/>
      <c r="O139" s="420"/>
      <c r="P139" s="424"/>
      <c r="Q139" s="425"/>
      <c r="R139" s="426"/>
      <c r="S139" s="20"/>
      <c r="T139" s="20"/>
      <c r="U139" s="20"/>
      <c r="V139" s="20"/>
      <c r="W139" s="20"/>
      <c r="X139" s="20"/>
      <c r="Y139" s="20"/>
      <c r="Z139" s="20"/>
      <c r="AA139" s="20"/>
      <c r="AB139" s="20"/>
      <c r="AC139" s="20"/>
      <c r="AD139" s="20"/>
      <c r="AE139" s="20"/>
      <c r="AF139" s="20"/>
      <c r="AG139" s="20"/>
      <c r="AH139" s="20"/>
      <c r="AI139" s="20"/>
      <c r="AJ139" s="20"/>
      <c r="AK139" s="20"/>
      <c r="AL139" s="20"/>
      <c r="AM139" s="20"/>
      <c r="AN139" s="20"/>
      <c r="AO139" s="20"/>
      <c r="AP139" s="20"/>
    </row>
    <row r="140" spans="1:42" ht="15" customHeight="1" x14ac:dyDescent="0.3">
      <c r="A140" s="20"/>
      <c r="B140" s="427" t="s">
        <v>86</v>
      </c>
      <c r="C140" s="428"/>
      <c r="D140" s="409">
        <f>'Training Plan'!P57</f>
        <v>0</v>
      </c>
      <c r="E140" s="410"/>
      <c r="F140" s="411"/>
      <c r="G140" s="20"/>
      <c r="H140" s="427" t="s">
        <v>86</v>
      </c>
      <c r="I140" s="428"/>
      <c r="J140" s="409">
        <f>'Training Plan'!P65</f>
        <v>0</v>
      </c>
      <c r="K140" s="410"/>
      <c r="L140" s="411"/>
      <c r="M140" s="20"/>
      <c r="N140" s="427" t="s">
        <v>86</v>
      </c>
      <c r="O140" s="428"/>
      <c r="P140" s="409">
        <f>'Training Plan'!P73</f>
        <v>0</v>
      </c>
      <c r="Q140" s="410"/>
      <c r="R140" s="411"/>
      <c r="S140" s="20"/>
      <c r="T140" s="20"/>
      <c r="U140" s="20"/>
      <c r="V140" s="20"/>
      <c r="W140" s="20"/>
      <c r="X140" s="20"/>
      <c r="Y140" s="20"/>
      <c r="Z140" s="20"/>
      <c r="AA140" s="20"/>
      <c r="AB140" s="20"/>
      <c r="AC140" s="20"/>
      <c r="AD140" s="20"/>
      <c r="AE140" s="20"/>
      <c r="AF140" s="20"/>
      <c r="AG140" s="20"/>
      <c r="AH140" s="20"/>
      <c r="AI140" s="20"/>
      <c r="AJ140" s="20"/>
      <c r="AK140" s="20"/>
      <c r="AL140" s="20"/>
      <c r="AM140" s="20"/>
      <c r="AN140" s="20"/>
      <c r="AO140" s="20"/>
      <c r="AP140" s="20"/>
    </row>
    <row r="141" spans="1:42" ht="15" customHeight="1" thickBot="1" x14ac:dyDescent="0.35">
      <c r="A141" s="20"/>
      <c r="B141" s="429"/>
      <c r="C141" s="430"/>
      <c r="D141" s="412"/>
      <c r="E141" s="413"/>
      <c r="F141" s="414"/>
      <c r="G141" s="20"/>
      <c r="H141" s="429"/>
      <c r="I141" s="430"/>
      <c r="J141" s="412"/>
      <c r="K141" s="413"/>
      <c r="L141" s="414"/>
      <c r="M141" s="20"/>
      <c r="N141" s="429"/>
      <c r="O141" s="430"/>
      <c r="P141" s="412"/>
      <c r="Q141" s="413"/>
      <c r="R141" s="414"/>
      <c r="S141" s="20"/>
      <c r="T141" s="20"/>
      <c r="U141" s="20"/>
      <c r="V141" s="20"/>
      <c r="W141" s="20"/>
      <c r="X141" s="20"/>
      <c r="Y141" s="20"/>
      <c r="Z141" s="20"/>
      <c r="AA141" s="20"/>
      <c r="AB141" s="20"/>
      <c r="AC141" s="20"/>
      <c r="AD141" s="20"/>
      <c r="AE141" s="20"/>
      <c r="AF141" s="20"/>
      <c r="AG141" s="20"/>
      <c r="AH141" s="20"/>
      <c r="AI141" s="20"/>
      <c r="AJ141" s="20"/>
      <c r="AK141" s="20"/>
      <c r="AL141" s="20"/>
      <c r="AM141" s="20"/>
      <c r="AN141" s="20"/>
      <c r="AO141" s="20"/>
      <c r="AP141" s="20"/>
    </row>
    <row r="142" spans="1:42" ht="30" customHeight="1" thickBot="1" x14ac:dyDescent="0.35">
      <c r="A142" s="20"/>
      <c r="B142" s="3" t="s">
        <v>60</v>
      </c>
      <c r="C142" s="3" t="s">
        <v>0</v>
      </c>
      <c r="D142" s="3" t="s">
        <v>42</v>
      </c>
      <c r="E142" s="3" t="s">
        <v>11</v>
      </c>
      <c r="F142" s="21" t="s">
        <v>71</v>
      </c>
      <c r="G142" s="20"/>
      <c r="H142" s="3" t="s">
        <v>60</v>
      </c>
      <c r="I142" s="3" t="s">
        <v>0</v>
      </c>
      <c r="J142" s="3" t="s">
        <v>42</v>
      </c>
      <c r="K142" s="3" t="s">
        <v>11</v>
      </c>
      <c r="L142" s="21" t="s">
        <v>71</v>
      </c>
      <c r="M142" s="20"/>
      <c r="N142" s="3" t="s">
        <v>60</v>
      </c>
      <c r="O142" s="3" t="s">
        <v>0</v>
      </c>
      <c r="P142" s="3" t="s">
        <v>42</v>
      </c>
      <c r="Q142" s="3" t="s">
        <v>11</v>
      </c>
      <c r="R142" s="21" t="s">
        <v>71</v>
      </c>
      <c r="S142" s="20"/>
      <c r="T142" s="20"/>
      <c r="U142" s="20"/>
      <c r="V142" s="20"/>
      <c r="W142" s="20"/>
      <c r="X142" s="20"/>
      <c r="Y142" s="20"/>
      <c r="Z142" s="20"/>
      <c r="AA142" s="20"/>
      <c r="AB142" s="20"/>
      <c r="AC142" s="20"/>
      <c r="AD142" s="20"/>
      <c r="AE142" s="20"/>
      <c r="AF142" s="20"/>
      <c r="AG142" s="20"/>
      <c r="AH142" s="20"/>
      <c r="AI142" s="20"/>
      <c r="AJ142" s="20"/>
      <c r="AK142" s="20"/>
      <c r="AL142" s="20"/>
      <c r="AM142" s="20"/>
      <c r="AN142" s="20"/>
      <c r="AO142" s="20"/>
      <c r="AP142" s="20"/>
    </row>
    <row r="143" spans="1:42" ht="15" customHeight="1" thickBot="1" x14ac:dyDescent="0.35">
      <c r="A143" s="20"/>
      <c r="B143" s="16">
        <v>1</v>
      </c>
      <c r="C143" s="143"/>
      <c r="D143" s="140"/>
      <c r="E143" s="146"/>
      <c r="F143" s="149">
        <f>IF(ISNUMBER(D143),D143/B155,)</f>
        <v>0</v>
      </c>
      <c r="G143" s="20"/>
      <c r="H143" s="16">
        <v>1</v>
      </c>
      <c r="I143" s="143"/>
      <c r="J143" s="140"/>
      <c r="K143" s="146"/>
      <c r="L143" s="149">
        <f>IF(ISNUMBER(J143),J143/H155,)</f>
        <v>0</v>
      </c>
      <c r="M143" s="20"/>
      <c r="N143" s="16">
        <v>1</v>
      </c>
      <c r="O143" s="143"/>
      <c r="P143" s="140"/>
      <c r="Q143" s="146"/>
      <c r="R143" s="149">
        <f>IF(ISNUMBER(P143),P143/N155,)</f>
        <v>0</v>
      </c>
      <c r="S143" s="20"/>
      <c r="T143" s="20"/>
      <c r="U143" s="20"/>
      <c r="V143" s="20"/>
      <c r="W143" s="20"/>
      <c r="X143" s="20"/>
      <c r="Y143" s="20"/>
      <c r="Z143" s="20"/>
      <c r="AA143" s="20"/>
      <c r="AB143" s="20"/>
      <c r="AC143" s="20"/>
      <c r="AD143" s="20"/>
      <c r="AE143" s="20"/>
      <c r="AF143" s="20"/>
      <c r="AG143" s="20"/>
      <c r="AH143" s="20"/>
      <c r="AI143" s="20"/>
      <c r="AJ143" s="20"/>
      <c r="AK143" s="20"/>
      <c r="AL143" s="20"/>
      <c r="AM143" s="20"/>
      <c r="AN143" s="20"/>
      <c r="AO143" s="20"/>
      <c r="AP143" s="20"/>
    </row>
    <row r="144" spans="1:42" ht="15" customHeight="1" thickBot="1" x14ac:dyDescent="0.35">
      <c r="A144" s="20"/>
      <c r="B144" s="16">
        <v>2</v>
      </c>
      <c r="C144" s="144"/>
      <c r="D144" s="141"/>
      <c r="E144" s="147"/>
      <c r="F144" s="151">
        <f>IF(ISNUMBER(D144),D144/B155,)</f>
        <v>0</v>
      </c>
      <c r="G144" s="20"/>
      <c r="H144" s="16">
        <v>2</v>
      </c>
      <c r="I144" s="144"/>
      <c r="J144" s="141"/>
      <c r="K144" s="147"/>
      <c r="L144" s="151">
        <f>IF(ISNUMBER(J144),J144/H155,)</f>
        <v>0</v>
      </c>
      <c r="M144" s="20"/>
      <c r="N144" s="16">
        <v>2</v>
      </c>
      <c r="O144" s="144"/>
      <c r="P144" s="141"/>
      <c r="Q144" s="147"/>
      <c r="R144" s="151">
        <f>IF(ISNUMBER(P144),P144/N155,)</f>
        <v>0</v>
      </c>
      <c r="S144" s="20"/>
      <c r="T144" s="20"/>
      <c r="U144" s="20"/>
      <c r="V144" s="20"/>
      <c r="W144" s="20"/>
      <c r="X144" s="20"/>
      <c r="Y144" s="20"/>
      <c r="Z144" s="20"/>
      <c r="AA144" s="20"/>
      <c r="AB144" s="20"/>
      <c r="AC144" s="20"/>
      <c r="AD144" s="20"/>
      <c r="AE144" s="20"/>
      <c r="AF144" s="20"/>
      <c r="AG144" s="20"/>
      <c r="AH144" s="20"/>
      <c r="AI144" s="20"/>
      <c r="AJ144" s="20"/>
      <c r="AK144" s="20"/>
      <c r="AL144" s="20"/>
      <c r="AM144" s="20"/>
      <c r="AN144" s="20"/>
      <c r="AO144" s="20"/>
      <c r="AP144" s="20"/>
    </row>
    <row r="145" spans="1:42" ht="15" customHeight="1" thickBot="1" x14ac:dyDescent="0.35">
      <c r="A145" s="20"/>
      <c r="B145" s="16">
        <v>3</v>
      </c>
      <c r="C145" s="144"/>
      <c r="D145" s="141"/>
      <c r="E145" s="147"/>
      <c r="F145" s="151">
        <f>IF(ISNUMBER(D145),D145/B155,)</f>
        <v>0</v>
      </c>
      <c r="G145" s="20"/>
      <c r="H145" s="16">
        <v>3</v>
      </c>
      <c r="I145" s="144"/>
      <c r="J145" s="141"/>
      <c r="K145" s="147"/>
      <c r="L145" s="151">
        <f>IF(ISNUMBER(J145),J145/H155,)</f>
        <v>0</v>
      </c>
      <c r="M145" s="19"/>
      <c r="N145" s="16">
        <v>3</v>
      </c>
      <c r="O145" s="144"/>
      <c r="P145" s="141"/>
      <c r="Q145" s="147"/>
      <c r="R145" s="151">
        <f>IF(ISNUMBER(P145),P145/N155,)</f>
        <v>0</v>
      </c>
      <c r="S145" s="20"/>
      <c r="T145" s="20"/>
      <c r="U145" s="20"/>
      <c r="V145" s="20"/>
      <c r="W145" s="20"/>
      <c r="X145" s="20"/>
      <c r="Y145" s="20"/>
      <c r="Z145" s="20"/>
      <c r="AA145" s="20"/>
      <c r="AB145" s="20"/>
      <c r="AC145" s="20"/>
      <c r="AD145" s="20"/>
      <c r="AE145" s="20"/>
      <c r="AF145" s="20"/>
      <c r="AG145" s="20"/>
      <c r="AH145" s="20"/>
      <c r="AI145" s="20"/>
      <c r="AJ145" s="20"/>
      <c r="AK145" s="20"/>
      <c r="AL145" s="20"/>
      <c r="AM145" s="20"/>
      <c r="AN145" s="20"/>
      <c r="AO145" s="20"/>
      <c r="AP145" s="20"/>
    </row>
    <row r="146" spans="1:42" ht="15" customHeight="1" thickBot="1" x14ac:dyDescent="0.35">
      <c r="A146" s="20"/>
      <c r="B146" s="16">
        <v>4</v>
      </c>
      <c r="C146" s="144"/>
      <c r="D146" s="141"/>
      <c r="E146" s="147"/>
      <c r="F146" s="151">
        <f>IF(ISNUMBER(D146),D146/B155,)</f>
        <v>0</v>
      </c>
      <c r="G146" s="20"/>
      <c r="H146" s="16">
        <v>4</v>
      </c>
      <c r="I146" s="144"/>
      <c r="J146" s="141"/>
      <c r="K146" s="147"/>
      <c r="L146" s="151">
        <f>IF(ISNUMBER(J146),J146/H155,)</f>
        <v>0</v>
      </c>
      <c r="M146" s="12"/>
      <c r="N146" s="16">
        <v>4</v>
      </c>
      <c r="O146" s="144"/>
      <c r="P146" s="141"/>
      <c r="Q146" s="147"/>
      <c r="R146" s="151">
        <f>IF(ISNUMBER(P146),P146/N155,)</f>
        <v>0</v>
      </c>
      <c r="S146" s="20"/>
      <c r="T146" s="20"/>
      <c r="U146" s="20"/>
      <c r="V146" s="20"/>
      <c r="W146" s="20"/>
      <c r="X146" s="20"/>
      <c r="Y146" s="20"/>
      <c r="Z146" s="20"/>
      <c r="AA146" s="20"/>
      <c r="AB146" s="20"/>
      <c r="AC146" s="20"/>
      <c r="AD146" s="20"/>
      <c r="AE146" s="20"/>
      <c r="AF146" s="20"/>
      <c r="AG146" s="20"/>
      <c r="AH146" s="20"/>
      <c r="AI146" s="20"/>
      <c r="AJ146" s="20"/>
      <c r="AK146" s="20"/>
      <c r="AL146" s="20"/>
      <c r="AM146" s="20"/>
      <c r="AN146" s="20"/>
      <c r="AO146" s="20"/>
      <c r="AP146" s="20"/>
    </row>
    <row r="147" spans="1:42" ht="15" customHeight="1" thickBot="1" x14ac:dyDescent="0.35">
      <c r="A147" s="20"/>
      <c r="B147" s="16">
        <v>5</v>
      </c>
      <c r="C147" s="144"/>
      <c r="D147" s="141"/>
      <c r="E147" s="147"/>
      <c r="F147" s="151">
        <f>IF(ISNUMBER(D147),D147/B155,)</f>
        <v>0</v>
      </c>
      <c r="G147" s="20"/>
      <c r="H147" s="16">
        <v>5</v>
      </c>
      <c r="I147" s="144"/>
      <c r="J147" s="141"/>
      <c r="K147" s="147"/>
      <c r="L147" s="151">
        <f>IF(ISNUMBER(J147),J147/H155,)</f>
        <v>0</v>
      </c>
      <c r="M147" s="18"/>
      <c r="N147" s="16">
        <v>5</v>
      </c>
      <c r="O147" s="144"/>
      <c r="P147" s="141"/>
      <c r="Q147" s="147"/>
      <c r="R147" s="151">
        <f>IF(ISNUMBER(P147),P147/N155,)</f>
        <v>0</v>
      </c>
      <c r="S147" s="20"/>
      <c r="T147" s="20"/>
      <c r="U147" s="20"/>
      <c r="V147" s="20"/>
      <c r="W147" s="20"/>
      <c r="X147" s="20"/>
      <c r="Y147" s="20"/>
      <c r="Z147" s="20"/>
      <c r="AA147" s="20"/>
      <c r="AB147" s="20"/>
      <c r="AC147" s="20"/>
      <c r="AD147" s="20"/>
      <c r="AE147" s="20"/>
      <c r="AF147" s="20"/>
      <c r="AG147" s="20"/>
      <c r="AH147" s="20"/>
      <c r="AI147" s="20"/>
      <c r="AJ147" s="20"/>
      <c r="AK147" s="20"/>
      <c r="AL147" s="20"/>
      <c r="AM147" s="20"/>
      <c r="AN147" s="20"/>
      <c r="AO147" s="20"/>
      <c r="AP147" s="20"/>
    </row>
    <row r="148" spans="1:42" ht="15" customHeight="1" thickBot="1" x14ac:dyDescent="0.35">
      <c r="A148" s="20"/>
      <c r="B148" s="16">
        <v>6</v>
      </c>
      <c r="C148" s="144"/>
      <c r="D148" s="141"/>
      <c r="E148" s="147"/>
      <c r="F148" s="151">
        <f>IF(ISNUMBER(D148),D148/B155,)</f>
        <v>0</v>
      </c>
      <c r="G148" s="20"/>
      <c r="H148" s="16">
        <v>6</v>
      </c>
      <c r="I148" s="144"/>
      <c r="J148" s="141"/>
      <c r="K148" s="147"/>
      <c r="L148" s="151">
        <f>IF(ISNUMBER(J148),J148/H155,)</f>
        <v>0</v>
      </c>
      <c r="M148" s="18"/>
      <c r="N148" s="16">
        <v>6</v>
      </c>
      <c r="O148" s="144"/>
      <c r="P148" s="141"/>
      <c r="Q148" s="147"/>
      <c r="R148" s="151">
        <f>IF(ISNUMBER(P148),P148/N155,)</f>
        <v>0</v>
      </c>
      <c r="S148" s="20"/>
      <c r="T148" s="20"/>
      <c r="U148" s="20"/>
      <c r="V148" s="20"/>
      <c r="W148" s="20"/>
      <c r="X148" s="20"/>
      <c r="Y148" s="20"/>
      <c r="Z148" s="20"/>
      <c r="AA148" s="20"/>
      <c r="AB148" s="20"/>
      <c r="AC148" s="20"/>
      <c r="AD148" s="20"/>
      <c r="AE148" s="20"/>
      <c r="AF148" s="20"/>
      <c r="AG148" s="20"/>
      <c r="AH148" s="20"/>
      <c r="AI148" s="20"/>
      <c r="AJ148" s="20"/>
      <c r="AK148" s="20"/>
      <c r="AL148" s="20"/>
      <c r="AM148" s="20"/>
      <c r="AN148" s="20"/>
      <c r="AO148" s="20"/>
      <c r="AP148" s="20"/>
    </row>
    <row r="149" spans="1:42" ht="15" customHeight="1" thickBot="1" x14ac:dyDescent="0.35">
      <c r="A149" s="20"/>
      <c r="B149" s="16">
        <v>7</v>
      </c>
      <c r="C149" s="144"/>
      <c r="D149" s="141"/>
      <c r="E149" s="147"/>
      <c r="F149" s="151">
        <f>IF(ISNUMBER(D149),D149/B155,)</f>
        <v>0</v>
      </c>
      <c r="G149" s="20"/>
      <c r="H149" s="16">
        <v>7</v>
      </c>
      <c r="I149" s="144"/>
      <c r="J149" s="141"/>
      <c r="K149" s="147"/>
      <c r="L149" s="151">
        <f>IF(ISNUMBER(J149),J149/H155,)</f>
        <v>0</v>
      </c>
      <c r="M149" s="18"/>
      <c r="N149" s="16">
        <v>7</v>
      </c>
      <c r="O149" s="144"/>
      <c r="P149" s="141"/>
      <c r="Q149" s="147"/>
      <c r="R149" s="151">
        <f>IF(ISNUMBER(P149),P149/N155,)</f>
        <v>0</v>
      </c>
      <c r="S149" s="20"/>
      <c r="T149" s="20"/>
      <c r="U149" s="20"/>
      <c r="V149" s="20"/>
      <c r="W149" s="20"/>
      <c r="X149" s="20"/>
      <c r="Y149" s="20"/>
      <c r="Z149" s="20"/>
      <c r="AA149" s="20"/>
      <c r="AB149" s="20"/>
      <c r="AC149" s="20"/>
      <c r="AD149" s="20"/>
      <c r="AE149" s="20"/>
      <c r="AF149" s="20"/>
      <c r="AG149" s="20"/>
      <c r="AH149" s="20"/>
      <c r="AI149" s="20"/>
      <c r="AJ149" s="20"/>
      <c r="AK149" s="20"/>
      <c r="AL149" s="20"/>
      <c r="AM149" s="20"/>
      <c r="AN149" s="20"/>
      <c r="AO149" s="20"/>
      <c r="AP149" s="20"/>
    </row>
    <row r="150" spans="1:42" ht="15" customHeight="1" thickBot="1" x14ac:dyDescent="0.35">
      <c r="A150" s="20"/>
      <c r="B150" s="16">
        <v>8</v>
      </c>
      <c r="C150" s="144"/>
      <c r="D150" s="141"/>
      <c r="E150" s="147"/>
      <c r="F150" s="151">
        <f>IF(ISNUMBER(D150),D150/B155,)</f>
        <v>0</v>
      </c>
      <c r="G150" s="20"/>
      <c r="H150" s="16">
        <v>8</v>
      </c>
      <c r="I150" s="144"/>
      <c r="J150" s="141"/>
      <c r="K150" s="147"/>
      <c r="L150" s="151">
        <f>IF(ISNUMBER(J150),J150/H155,)</f>
        <v>0</v>
      </c>
      <c r="M150" s="18"/>
      <c r="N150" s="16">
        <v>8</v>
      </c>
      <c r="O150" s="144"/>
      <c r="P150" s="141"/>
      <c r="Q150" s="147"/>
      <c r="R150" s="151">
        <f>IF(ISNUMBER(P150),P150/N155,)</f>
        <v>0</v>
      </c>
      <c r="S150" s="20"/>
      <c r="T150" s="20"/>
      <c r="U150" s="20"/>
      <c r="V150" s="20"/>
      <c r="W150" s="20"/>
      <c r="X150" s="20"/>
      <c r="Y150" s="20"/>
      <c r="Z150" s="20"/>
      <c r="AA150" s="20"/>
      <c r="AB150" s="20"/>
      <c r="AC150" s="20"/>
      <c r="AD150" s="20"/>
      <c r="AE150" s="20"/>
      <c r="AF150" s="20"/>
      <c r="AG150" s="20"/>
      <c r="AH150" s="20"/>
      <c r="AI150" s="20"/>
      <c r="AJ150" s="20"/>
      <c r="AK150" s="20"/>
      <c r="AL150" s="20"/>
      <c r="AM150" s="20"/>
      <c r="AN150" s="20"/>
      <c r="AO150" s="20"/>
      <c r="AP150" s="20"/>
    </row>
    <row r="151" spans="1:42" ht="15" customHeight="1" thickBot="1" x14ac:dyDescent="0.35">
      <c r="A151" s="20"/>
      <c r="B151" s="16">
        <v>9</v>
      </c>
      <c r="C151" s="144"/>
      <c r="D151" s="141"/>
      <c r="E151" s="147"/>
      <c r="F151" s="151">
        <f>IF(ISNUMBER(D151),D151/B155,)</f>
        <v>0</v>
      </c>
      <c r="G151" s="20"/>
      <c r="H151" s="16">
        <v>9</v>
      </c>
      <c r="I151" s="144"/>
      <c r="J151" s="141"/>
      <c r="K151" s="147"/>
      <c r="L151" s="151">
        <f>IF(ISNUMBER(J151),J151/H155,)</f>
        <v>0</v>
      </c>
      <c r="M151" s="18"/>
      <c r="N151" s="16">
        <v>9</v>
      </c>
      <c r="O151" s="144"/>
      <c r="P151" s="141"/>
      <c r="Q151" s="147"/>
      <c r="R151" s="151">
        <f>IF(ISNUMBER(P151),P151/N155,)</f>
        <v>0</v>
      </c>
      <c r="S151" s="20"/>
      <c r="T151" s="20"/>
      <c r="U151" s="20"/>
      <c r="V151" s="20"/>
      <c r="W151" s="20"/>
      <c r="X151" s="20"/>
      <c r="Y151" s="20"/>
      <c r="Z151" s="20"/>
      <c r="AA151" s="20"/>
      <c r="AB151" s="20"/>
      <c r="AC151" s="20"/>
      <c r="AD151" s="20"/>
      <c r="AE151" s="20"/>
      <c r="AF151" s="20"/>
      <c r="AG151" s="20"/>
      <c r="AH151" s="20"/>
      <c r="AI151" s="20"/>
      <c r="AJ151" s="20"/>
      <c r="AK151" s="20"/>
      <c r="AL151" s="20"/>
      <c r="AM151" s="20"/>
      <c r="AN151" s="20"/>
      <c r="AO151" s="20"/>
      <c r="AP151" s="20"/>
    </row>
    <row r="152" spans="1:42" ht="15" customHeight="1" thickBot="1" x14ac:dyDescent="0.35">
      <c r="A152" s="20"/>
      <c r="B152" s="180">
        <v>10</v>
      </c>
      <c r="C152" s="145"/>
      <c r="D152" s="142"/>
      <c r="E152" s="148"/>
      <c r="F152" s="151">
        <f>IF(ISNUMBER(D152),D152/B155,)</f>
        <v>0</v>
      </c>
      <c r="G152" s="20"/>
      <c r="H152" s="180">
        <v>10</v>
      </c>
      <c r="I152" s="145"/>
      <c r="J152" s="142"/>
      <c r="K152" s="148"/>
      <c r="L152" s="151">
        <f>IF(ISNUMBER(J152),J152/H155,)</f>
        <v>0</v>
      </c>
      <c r="M152" s="18"/>
      <c r="N152" s="180">
        <v>10</v>
      </c>
      <c r="O152" s="145"/>
      <c r="P152" s="142"/>
      <c r="Q152" s="148"/>
      <c r="R152" s="151">
        <f>IF(ISNUMBER(P152),P152/N155,)</f>
        <v>0</v>
      </c>
      <c r="S152" s="20"/>
      <c r="T152" s="20"/>
      <c r="U152" s="20"/>
      <c r="V152" s="20"/>
      <c r="W152" s="20"/>
      <c r="X152" s="20"/>
      <c r="Y152" s="20"/>
      <c r="Z152" s="20"/>
      <c r="AA152" s="20"/>
      <c r="AB152" s="20"/>
      <c r="AC152" s="20"/>
      <c r="AD152" s="20"/>
      <c r="AE152" s="20"/>
      <c r="AF152" s="20"/>
      <c r="AG152" s="20"/>
      <c r="AH152" s="20"/>
      <c r="AI152" s="20"/>
      <c r="AJ152" s="20"/>
      <c r="AK152" s="20"/>
      <c r="AL152" s="20"/>
      <c r="AM152" s="20"/>
      <c r="AN152" s="20"/>
      <c r="AO152" s="20"/>
      <c r="AP152" s="20"/>
    </row>
    <row r="153" spans="1:42" ht="15" customHeight="1" x14ac:dyDescent="0.3">
      <c r="A153" s="20"/>
      <c r="B153" s="431" t="s">
        <v>4</v>
      </c>
      <c r="C153" s="451" t="s">
        <v>61</v>
      </c>
      <c r="D153" s="452"/>
      <c r="E153" s="433">
        <f>IFERROR(IF(COUNT(F143:F152)&gt;0,AVERAGEIF(F143:F152,"&gt;0"),0),)</f>
        <v>0</v>
      </c>
      <c r="F153" s="434"/>
      <c r="G153" s="20"/>
      <c r="H153" s="431" t="s">
        <v>4</v>
      </c>
      <c r="I153" s="451" t="s">
        <v>61</v>
      </c>
      <c r="J153" s="452"/>
      <c r="K153" s="433">
        <f>IFERROR(IF(COUNT(L143:L152)&gt;0,AVERAGEIF(L143:L152,"&gt;0"),0),)</f>
        <v>0</v>
      </c>
      <c r="L153" s="434"/>
      <c r="M153" s="18"/>
      <c r="N153" s="431" t="s">
        <v>4</v>
      </c>
      <c r="O153" s="439" t="s">
        <v>70</v>
      </c>
      <c r="P153" s="441">
        <f>IFERROR(IF(COUNT(R143:R152)&gt;0,AVERAGEIF(R143:R152,"&gt;0"),0),)</f>
        <v>0</v>
      </c>
      <c r="Q153" s="443" t="s">
        <v>110</v>
      </c>
      <c r="R153" s="445" t="str">
        <f>IFERROR(Q157*R157,"")</f>
        <v/>
      </c>
      <c r="S153" s="20"/>
      <c r="T153" s="20"/>
      <c r="U153" s="20"/>
      <c r="V153" s="20"/>
      <c r="W153" s="20"/>
      <c r="X153" s="20"/>
      <c r="Y153" s="20"/>
      <c r="Z153" s="20"/>
      <c r="AA153" s="20"/>
      <c r="AB153" s="20"/>
      <c r="AC153" s="20"/>
      <c r="AD153" s="20"/>
      <c r="AE153" s="20"/>
      <c r="AF153" s="20"/>
      <c r="AG153" s="20"/>
      <c r="AH153" s="20"/>
      <c r="AI153" s="20"/>
      <c r="AJ153" s="20"/>
      <c r="AK153" s="20"/>
      <c r="AL153" s="20"/>
      <c r="AM153" s="20"/>
      <c r="AN153" s="20"/>
      <c r="AO153" s="20"/>
      <c r="AP153" s="20"/>
    </row>
    <row r="154" spans="1:42" ht="15" customHeight="1" thickBot="1" x14ac:dyDescent="0.35">
      <c r="A154" s="20"/>
      <c r="B154" s="432"/>
      <c r="C154" s="440"/>
      <c r="D154" s="453"/>
      <c r="E154" s="435"/>
      <c r="F154" s="436"/>
      <c r="G154" s="20"/>
      <c r="H154" s="432"/>
      <c r="I154" s="440"/>
      <c r="J154" s="453"/>
      <c r="K154" s="435"/>
      <c r="L154" s="436"/>
      <c r="M154" s="18"/>
      <c r="N154" s="432"/>
      <c r="O154" s="440"/>
      <c r="P154" s="442"/>
      <c r="Q154" s="444"/>
      <c r="R154" s="446"/>
      <c r="S154" s="20"/>
      <c r="T154" s="20"/>
      <c r="U154" s="20"/>
      <c r="V154" s="20"/>
      <c r="W154" s="20"/>
      <c r="X154" s="20"/>
      <c r="Y154" s="20"/>
      <c r="Z154" s="20"/>
      <c r="AA154" s="20"/>
      <c r="AB154" s="20"/>
      <c r="AC154" s="20"/>
      <c r="AD154" s="20"/>
      <c r="AE154" s="20"/>
      <c r="AF154" s="20"/>
      <c r="AG154" s="20"/>
      <c r="AH154" s="20"/>
      <c r="AI154" s="20"/>
      <c r="AJ154" s="20"/>
      <c r="AK154" s="20"/>
      <c r="AL154" s="20"/>
      <c r="AM154" s="20"/>
      <c r="AN154" s="20"/>
      <c r="AO154" s="20"/>
      <c r="AP154" s="20"/>
    </row>
    <row r="155" spans="1:42" ht="15" customHeight="1" x14ac:dyDescent="0.3">
      <c r="A155" s="20"/>
      <c r="B155" s="437">
        <f ca="1">IFERROR(ROUNDUP(B157/(0.0005*C157^2-0.0342*C157+1.034),0),)</f>
        <v>0</v>
      </c>
      <c r="C155" s="439" t="s">
        <v>189</v>
      </c>
      <c r="D155" s="449">
        <f>SUM(C143:C152)</f>
        <v>0</v>
      </c>
      <c r="E155" s="451" t="s">
        <v>44</v>
      </c>
      <c r="F155" s="447">
        <f>SUM(C143*D143,C144*D144,C145*D145,C146*D146,C147*D147,C148*D148,C149*D149,C150*D150,C151*D151,C152*D152)</f>
        <v>0</v>
      </c>
      <c r="G155" s="20"/>
      <c r="H155" s="437">
        <f ca="1">IFERROR(ROUNDUP(H157/(0.0005*I157^2-0.0342*I157+1.034),0),)</f>
        <v>0</v>
      </c>
      <c r="I155" s="439" t="s">
        <v>189</v>
      </c>
      <c r="J155" s="449">
        <f>SUM(I143:I152)</f>
        <v>0</v>
      </c>
      <c r="K155" s="451" t="s">
        <v>44</v>
      </c>
      <c r="L155" s="447">
        <f>SUM(I143*J143,I144*J144,I145*J145,I146*J146,I147*J147,I148*J148,I149*J149,I150*J150,I151*J151,I152*J152)</f>
        <v>0</v>
      </c>
      <c r="M155" s="18"/>
      <c r="N155" s="437">
        <f ca="1">IFERROR(ROUNDUP(N157/(0.0005*O157^2-0.0342*O157+1.034),0),)</f>
        <v>0</v>
      </c>
      <c r="O155" s="439" t="s">
        <v>189</v>
      </c>
      <c r="P155" s="449">
        <f>SUM(O143:O152)</f>
        <v>0</v>
      </c>
      <c r="Q155" s="451" t="s">
        <v>44</v>
      </c>
      <c r="R155" s="447">
        <f>SUM(O143*P143,O144*P144,O145*P145,O146*P146,O147*P147,O148*P148,O149*P149,O150*P150,O151*P151,O152*P152)</f>
        <v>0</v>
      </c>
      <c r="S155" s="20"/>
      <c r="T155" s="20"/>
      <c r="U155" s="20"/>
      <c r="V155" s="20"/>
      <c r="W155" s="20"/>
      <c r="X155" s="20"/>
      <c r="Y155" s="20"/>
      <c r="Z155" s="20"/>
      <c r="AA155" s="20"/>
      <c r="AB155" s="20"/>
      <c r="AC155" s="20"/>
      <c r="AD155" s="20"/>
      <c r="AE155" s="20"/>
      <c r="AF155" s="20"/>
      <c r="AG155" s="20"/>
      <c r="AH155" s="20"/>
      <c r="AI155" s="20"/>
      <c r="AJ155" s="20"/>
      <c r="AK155" s="20"/>
      <c r="AL155" s="20"/>
      <c r="AM155" s="20"/>
      <c r="AN155" s="20"/>
      <c r="AO155" s="20"/>
      <c r="AP155" s="20"/>
    </row>
    <row r="156" spans="1:42" ht="15" customHeight="1" thickBot="1" x14ac:dyDescent="0.35">
      <c r="A156" s="20"/>
      <c r="B156" s="438"/>
      <c r="C156" s="440"/>
      <c r="D156" s="450"/>
      <c r="E156" s="440"/>
      <c r="F156" s="448"/>
      <c r="G156" s="20"/>
      <c r="H156" s="438"/>
      <c r="I156" s="440"/>
      <c r="J156" s="450"/>
      <c r="K156" s="440"/>
      <c r="L156" s="448"/>
      <c r="M156" s="18"/>
      <c r="N156" s="438"/>
      <c r="O156" s="440"/>
      <c r="P156" s="450"/>
      <c r="Q156" s="440"/>
      <c r="R156" s="448"/>
      <c r="S156" s="20"/>
      <c r="T156" s="20"/>
      <c r="U156" s="20"/>
      <c r="V156" s="20"/>
      <c r="W156" s="20"/>
      <c r="X156" s="20"/>
      <c r="Y156" s="20"/>
      <c r="Z156" s="20"/>
      <c r="AA156" s="20"/>
      <c r="AB156" s="20"/>
      <c r="AC156" s="20"/>
      <c r="AD156" s="20"/>
      <c r="AE156" s="20"/>
      <c r="AF156" s="20"/>
      <c r="AG156" s="20"/>
      <c r="AH156" s="20"/>
      <c r="AI156" s="20"/>
      <c r="AJ156" s="20"/>
      <c r="AK156" s="20"/>
      <c r="AL156" s="20"/>
      <c r="AM156" s="20"/>
      <c r="AN156" s="20"/>
      <c r="AO156" s="20"/>
      <c r="AP156" s="20"/>
    </row>
    <row r="157" spans="1:42" ht="15" customHeight="1" x14ac:dyDescent="0.3">
      <c r="A157" s="20"/>
      <c r="B157" s="2" t="str">
        <f ca="1">IFERROR(OFFSET(D142,MATCH(MAX(D143:D152),D143:D152,0),0),"")</f>
        <v/>
      </c>
      <c r="C157" s="22" t="str">
        <f ca="1">IFERROR(OFFSET(C142,MATCH(MAX(D143:D152),D143:D152,0),0)+(10-OFFSET(E142,MATCH(MAX(D143:D152),D143:D152,0),0)),"")</f>
        <v/>
      </c>
      <c r="D157" s="20"/>
      <c r="E157" s="20"/>
      <c r="F157" s="20"/>
      <c r="G157" s="20"/>
      <c r="H157" s="2" t="str">
        <f ca="1">IFERROR(OFFSET(J142,MATCH(MAX(J143:J152),J143:J152,0),0),"")</f>
        <v/>
      </c>
      <c r="I157" s="22" t="str">
        <f ca="1">IFERROR(OFFSET(I142,MATCH(MAX(J143:J152),J143:J152,0),0)+(10-OFFSET(K142,MATCH(MAX(J143:J152),J143:J152,0),0)),"")</f>
        <v/>
      </c>
      <c r="J157" s="20"/>
      <c r="K157" s="20"/>
      <c r="L157" s="20"/>
      <c r="M157" s="176"/>
      <c r="N157" s="2" t="str">
        <f ca="1">IFERROR(OFFSET(P142,MATCH(MAX(P143:P152),P143:P152,0),0),"")</f>
        <v/>
      </c>
      <c r="O157" s="22" t="str">
        <f ca="1">IFERROR(OFFSET(O142,MATCH(MAX(P143:P152),P143:P152,0),0)+(10-OFFSET(Q142,MATCH(MAX(P143:P152),P143:P152,0),0)),"")</f>
        <v/>
      </c>
      <c r="P157" s="20"/>
      <c r="Q157" s="184" t="str">
        <f>IFERROR(AVERAGE(AVERAGE(E143:E152),AVERAGE(K143:K152),AVERAGE(Q143:Q152)),"")</f>
        <v/>
      </c>
      <c r="R157" s="185">
        <f>SUM(C143:C152,I143:I152,O143:O152)</f>
        <v>0</v>
      </c>
      <c r="S157" s="20"/>
      <c r="T157" s="20"/>
      <c r="U157" s="20"/>
      <c r="V157" s="20"/>
      <c r="W157" s="20"/>
      <c r="X157" s="20"/>
      <c r="Y157" s="20"/>
      <c r="Z157" s="20"/>
      <c r="AA157" s="20"/>
      <c r="AB157" s="20"/>
      <c r="AC157" s="20"/>
      <c r="AD157" s="20"/>
      <c r="AE157" s="20"/>
      <c r="AF157" s="20"/>
      <c r="AG157" s="20"/>
      <c r="AH157" s="20"/>
      <c r="AI157" s="20"/>
      <c r="AJ157" s="20"/>
      <c r="AK157" s="20"/>
      <c r="AL157" s="20"/>
      <c r="AM157" s="20"/>
      <c r="AN157" s="20"/>
      <c r="AO157" s="20"/>
      <c r="AP157" s="20"/>
    </row>
    <row r="158" spans="1:42" ht="15" customHeight="1" x14ac:dyDescent="0.3">
      <c r="A158" s="20"/>
      <c r="B158" s="20"/>
      <c r="C158" s="20"/>
      <c r="D158" s="20"/>
      <c r="E158" s="20"/>
      <c r="F158" s="20"/>
      <c r="G158" s="20"/>
      <c r="H158" s="20"/>
      <c r="I158" s="20"/>
      <c r="J158" s="20"/>
      <c r="K158" s="20"/>
      <c r="L158" s="20"/>
      <c r="M158" s="20"/>
      <c r="N158" s="20"/>
      <c r="O158" s="20"/>
      <c r="P158" s="20"/>
      <c r="Q158" s="20"/>
      <c r="R158" s="20"/>
      <c r="S158" s="20"/>
      <c r="T158" s="20"/>
      <c r="U158" s="20"/>
      <c r="V158" s="20"/>
      <c r="W158" s="20"/>
      <c r="X158" s="20"/>
      <c r="Y158" s="20"/>
      <c r="Z158" s="20"/>
      <c r="AA158" s="20"/>
      <c r="AB158" s="20"/>
      <c r="AC158" s="20"/>
      <c r="AD158" s="20"/>
      <c r="AE158" s="20"/>
      <c r="AF158" s="20"/>
      <c r="AG158" s="20"/>
      <c r="AH158" s="20"/>
      <c r="AI158" s="20"/>
      <c r="AJ158" s="20"/>
      <c r="AK158" s="20"/>
      <c r="AL158" s="20"/>
      <c r="AM158" s="20"/>
      <c r="AN158" s="20"/>
      <c r="AO158" s="20"/>
      <c r="AP158" s="20"/>
    </row>
    <row r="159" spans="1:42" ht="15" customHeight="1" x14ac:dyDescent="0.3">
      <c r="A159" s="20"/>
      <c r="B159" s="397" t="s">
        <v>62</v>
      </c>
      <c r="C159" s="397"/>
      <c r="D159" s="397"/>
      <c r="E159" s="397"/>
      <c r="F159" s="397"/>
      <c r="G159" s="397"/>
      <c r="H159" s="397"/>
      <c r="I159" s="397"/>
      <c r="J159" s="397"/>
      <c r="K159" s="397"/>
      <c r="L159" s="397"/>
      <c r="M159" s="397"/>
      <c r="N159" s="397"/>
      <c r="O159" s="397"/>
      <c r="P159" s="397"/>
      <c r="Q159" s="397"/>
      <c r="R159" s="397"/>
      <c r="S159" s="20"/>
      <c r="T159" s="20"/>
      <c r="U159" s="20"/>
      <c r="V159" s="20"/>
      <c r="W159" s="20"/>
      <c r="X159" s="20"/>
      <c r="Y159" s="20"/>
      <c r="Z159" s="20"/>
      <c r="AA159" s="20"/>
      <c r="AB159" s="20"/>
      <c r="AC159" s="20"/>
      <c r="AD159" s="20"/>
      <c r="AE159" s="20"/>
      <c r="AF159" s="20"/>
      <c r="AG159" s="20"/>
      <c r="AH159" s="20"/>
      <c r="AI159" s="20"/>
      <c r="AJ159" s="20"/>
      <c r="AK159" s="20"/>
      <c r="AL159" s="20"/>
      <c r="AM159" s="20"/>
      <c r="AN159" s="20"/>
      <c r="AO159" s="20"/>
      <c r="AP159" s="20"/>
    </row>
    <row r="160" spans="1:42" ht="15" customHeight="1" x14ac:dyDescent="0.3">
      <c r="A160" s="20"/>
      <c r="B160" s="397"/>
      <c r="C160" s="397"/>
      <c r="D160" s="397"/>
      <c r="E160" s="397"/>
      <c r="F160" s="397"/>
      <c r="G160" s="397"/>
      <c r="H160" s="397"/>
      <c r="I160" s="397"/>
      <c r="J160" s="397"/>
      <c r="K160" s="397"/>
      <c r="L160" s="397"/>
      <c r="M160" s="397"/>
      <c r="N160" s="397"/>
      <c r="O160" s="397"/>
      <c r="P160" s="397"/>
      <c r="Q160" s="397"/>
      <c r="R160" s="397"/>
      <c r="S160" s="20"/>
      <c r="T160" s="20"/>
      <c r="U160" s="20"/>
      <c r="V160" s="20"/>
      <c r="W160" s="20"/>
      <c r="X160" s="20"/>
      <c r="Y160" s="20"/>
      <c r="Z160" s="20"/>
      <c r="AA160" s="20"/>
      <c r="AB160" s="20"/>
      <c r="AC160" s="20"/>
      <c r="AD160" s="20"/>
      <c r="AE160" s="20"/>
      <c r="AF160" s="20"/>
      <c r="AG160" s="20"/>
      <c r="AH160" s="20"/>
      <c r="AI160" s="20"/>
      <c r="AJ160" s="20"/>
      <c r="AK160" s="20"/>
      <c r="AL160" s="20"/>
      <c r="AM160" s="20"/>
      <c r="AN160" s="20"/>
      <c r="AO160" s="20"/>
      <c r="AP160" s="20"/>
    </row>
    <row r="161" spans="1:42" ht="15" customHeight="1" x14ac:dyDescent="0.3">
      <c r="A161" s="20"/>
      <c r="B161" s="397"/>
      <c r="C161" s="397"/>
      <c r="D161" s="397"/>
      <c r="E161" s="397"/>
      <c r="F161" s="397"/>
      <c r="G161" s="397"/>
      <c r="H161" s="397"/>
      <c r="I161" s="397"/>
      <c r="J161" s="397"/>
      <c r="K161" s="397"/>
      <c r="L161" s="397"/>
      <c r="M161" s="397"/>
      <c r="N161" s="397"/>
      <c r="O161" s="397"/>
      <c r="P161" s="397"/>
      <c r="Q161" s="397"/>
      <c r="R161" s="397"/>
      <c r="S161" s="20"/>
      <c r="T161" s="20"/>
      <c r="U161" s="20"/>
      <c r="V161" s="20"/>
      <c r="W161" s="20"/>
      <c r="X161" s="20"/>
      <c r="Y161" s="20"/>
      <c r="Z161" s="20"/>
      <c r="AA161" s="20"/>
      <c r="AB161" s="20"/>
      <c r="AC161" s="20"/>
      <c r="AD161" s="20"/>
      <c r="AE161" s="20"/>
      <c r="AF161" s="20"/>
      <c r="AG161" s="20"/>
      <c r="AH161" s="20"/>
      <c r="AI161" s="20"/>
      <c r="AJ161" s="20"/>
      <c r="AK161" s="20"/>
      <c r="AL161" s="20"/>
      <c r="AM161" s="20"/>
      <c r="AN161" s="20"/>
      <c r="AO161" s="20"/>
      <c r="AP161" s="20"/>
    </row>
    <row r="162" spans="1:42" ht="15" customHeight="1" thickBot="1" x14ac:dyDescent="0.35">
      <c r="A162" s="20"/>
      <c r="B162" s="20"/>
      <c r="C162" s="20"/>
      <c r="D162" s="20"/>
      <c r="E162" s="20"/>
      <c r="F162" s="20"/>
      <c r="G162" s="20"/>
      <c r="H162" s="20"/>
      <c r="I162" s="20"/>
      <c r="J162" s="20"/>
      <c r="K162" s="20"/>
      <c r="L162" s="20"/>
      <c r="M162" s="20"/>
      <c r="N162" s="20"/>
      <c r="O162" s="20"/>
      <c r="P162" s="20"/>
      <c r="Q162" s="20"/>
      <c r="R162" s="20"/>
      <c r="S162" s="20"/>
      <c r="T162" s="20"/>
      <c r="U162" s="20"/>
      <c r="V162" s="20"/>
      <c r="W162" s="20"/>
      <c r="X162" s="20"/>
      <c r="Y162" s="20"/>
      <c r="Z162" s="20"/>
      <c r="AA162" s="20"/>
      <c r="AB162" s="20"/>
      <c r="AC162" s="20"/>
      <c r="AD162" s="20"/>
      <c r="AE162" s="20"/>
      <c r="AF162" s="20"/>
      <c r="AG162" s="20"/>
      <c r="AH162" s="20"/>
      <c r="AI162" s="20"/>
      <c r="AJ162" s="20"/>
      <c r="AK162" s="20"/>
      <c r="AL162" s="20"/>
      <c r="AM162" s="20"/>
      <c r="AN162" s="20"/>
      <c r="AO162" s="20"/>
      <c r="AP162" s="20"/>
    </row>
    <row r="163" spans="1:42" ht="15" customHeight="1" x14ac:dyDescent="0.3">
      <c r="A163" s="20"/>
      <c r="B163" s="20"/>
      <c r="C163" s="260">
        <f>'Training Plan'!C76</f>
        <v>0</v>
      </c>
      <c r="D163" s="261"/>
      <c r="E163" s="262"/>
      <c r="F163" s="260">
        <f>'Training Plan'!F76</f>
        <v>0</v>
      </c>
      <c r="G163" s="261"/>
      <c r="H163" s="262"/>
      <c r="I163" s="260">
        <f>'Training Plan'!I76</f>
        <v>0</v>
      </c>
      <c r="J163" s="261"/>
      <c r="K163" s="262"/>
      <c r="L163" s="260">
        <f>'Training Plan'!L76</f>
        <v>0</v>
      </c>
      <c r="M163" s="261"/>
      <c r="N163" s="262"/>
      <c r="O163" s="260">
        <f>'Training Plan'!O76</f>
        <v>0</v>
      </c>
      <c r="P163" s="261"/>
      <c r="Q163" s="262"/>
      <c r="R163" s="20"/>
      <c r="S163" s="20"/>
      <c r="T163" s="20"/>
      <c r="U163" s="20"/>
      <c r="V163" s="20"/>
      <c r="W163" s="20"/>
      <c r="X163" s="20"/>
      <c r="Y163" s="20"/>
      <c r="Z163" s="20"/>
      <c r="AA163" s="20"/>
      <c r="AB163" s="20"/>
      <c r="AC163" s="20"/>
      <c r="AD163" s="20"/>
      <c r="AE163" s="20"/>
      <c r="AF163" s="20"/>
      <c r="AG163" s="20"/>
      <c r="AH163" s="20"/>
      <c r="AI163" s="20"/>
      <c r="AJ163" s="20"/>
      <c r="AK163" s="20"/>
      <c r="AL163" s="20"/>
      <c r="AM163" s="20"/>
      <c r="AN163" s="20"/>
      <c r="AO163" s="20"/>
      <c r="AP163" s="20"/>
    </row>
    <row r="164" spans="1:42" ht="15" customHeight="1" thickBot="1" x14ac:dyDescent="0.35">
      <c r="A164" s="20"/>
      <c r="B164" s="20"/>
      <c r="C164" s="266"/>
      <c r="D164" s="267"/>
      <c r="E164" s="268"/>
      <c r="F164" s="266"/>
      <c r="G164" s="267"/>
      <c r="H164" s="268"/>
      <c r="I164" s="266"/>
      <c r="J164" s="267"/>
      <c r="K164" s="268"/>
      <c r="L164" s="266"/>
      <c r="M164" s="267"/>
      <c r="N164" s="268"/>
      <c r="O164" s="266"/>
      <c r="P164" s="267"/>
      <c r="Q164" s="268"/>
      <c r="R164" s="20"/>
      <c r="S164" s="20"/>
      <c r="T164" s="20"/>
      <c r="U164" s="20"/>
      <c r="V164" s="20"/>
      <c r="W164" s="20"/>
      <c r="X164" s="20"/>
      <c r="Y164" s="20"/>
      <c r="Z164" s="20"/>
      <c r="AA164" s="20"/>
      <c r="AB164" s="20"/>
      <c r="AC164" s="20"/>
      <c r="AD164" s="20"/>
      <c r="AE164" s="20"/>
      <c r="AF164" s="20"/>
      <c r="AG164" s="20"/>
      <c r="AH164" s="20"/>
      <c r="AI164" s="20"/>
      <c r="AJ164" s="20"/>
      <c r="AK164" s="20"/>
      <c r="AL164" s="20"/>
      <c r="AM164" s="20"/>
      <c r="AN164" s="20"/>
      <c r="AO164" s="20"/>
      <c r="AP164" s="20"/>
    </row>
    <row r="165" spans="1:42" ht="15" customHeight="1" x14ac:dyDescent="0.3">
      <c r="A165" s="20"/>
      <c r="B165" s="20"/>
      <c r="C165" s="466">
        <f>'Training Plan'!C77</f>
        <v>0</v>
      </c>
      <c r="D165" s="467"/>
      <c r="E165" s="468"/>
      <c r="F165" s="466">
        <f>'Training Plan'!F77</f>
        <v>0</v>
      </c>
      <c r="G165" s="467"/>
      <c r="H165" s="468"/>
      <c r="I165" s="466">
        <f>'Training Plan'!I77</f>
        <v>0</v>
      </c>
      <c r="J165" s="467"/>
      <c r="K165" s="468"/>
      <c r="L165" s="466">
        <f>'Training Plan'!L77</f>
        <v>0</v>
      </c>
      <c r="M165" s="467"/>
      <c r="N165" s="468"/>
      <c r="O165" s="466">
        <f>'Training Plan'!O77</f>
        <v>0</v>
      </c>
      <c r="P165" s="467"/>
      <c r="Q165" s="468"/>
      <c r="R165" s="20"/>
      <c r="S165" s="20"/>
      <c r="T165" s="20"/>
      <c r="U165" s="20"/>
      <c r="V165" s="20"/>
      <c r="W165" s="20"/>
      <c r="X165" s="20"/>
      <c r="Y165" s="20"/>
      <c r="Z165" s="20"/>
      <c r="AA165" s="20"/>
      <c r="AB165" s="20"/>
      <c r="AC165" s="20"/>
      <c r="AD165" s="20"/>
      <c r="AE165" s="20"/>
      <c r="AF165" s="20"/>
      <c r="AG165" s="20"/>
      <c r="AH165" s="20"/>
      <c r="AI165" s="20"/>
      <c r="AJ165" s="20"/>
      <c r="AK165" s="20"/>
      <c r="AL165" s="20"/>
      <c r="AM165" s="20"/>
      <c r="AN165" s="20"/>
      <c r="AO165" s="20"/>
      <c r="AP165" s="20"/>
    </row>
    <row r="166" spans="1:42" ht="15" customHeight="1" x14ac:dyDescent="0.3">
      <c r="A166" s="20"/>
      <c r="B166" s="20"/>
      <c r="C166" s="469"/>
      <c r="D166" s="470"/>
      <c r="E166" s="471"/>
      <c r="F166" s="469"/>
      <c r="G166" s="470"/>
      <c r="H166" s="471"/>
      <c r="I166" s="469"/>
      <c r="J166" s="470"/>
      <c r="K166" s="471"/>
      <c r="L166" s="469"/>
      <c r="M166" s="470"/>
      <c r="N166" s="471"/>
      <c r="O166" s="469"/>
      <c r="P166" s="470"/>
      <c r="Q166" s="471"/>
      <c r="R166" s="20"/>
      <c r="S166" s="20"/>
      <c r="T166" s="20"/>
      <c r="U166" s="20"/>
      <c r="V166" s="20"/>
      <c r="W166" s="20"/>
      <c r="X166" s="20"/>
      <c r="Y166" s="20"/>
      <c r="Z166" s="20"/>
      <c r="AA166" s="20"/>
      <c r="AB166" s="20"/>
      <c r="AC166" s="20"/>
      <c r="AD166" s="20"/>
      <c r="AE166" s="20"/>
      <c r="AF166" s="20"/>
      <c r="AG166" s="20"/>
      <c r="AH166" s="20"/>
      <c r="AI166" s="20"/>
      <c r="AJ166" s="20"/>
      <c r="AK166" s="20"/>
      <c r="AL166" s="20"/>
      <c r="AM166" s="20"/>
      <c r="AN166" s="20"/>
      <c r="AO166" s="20"/>
      <c r="AP166" s="20"/>
    </row>
    <row r="167" spans="1:42" ht="15" customHeight="1" thickBot="1" x14ac:dyDescent="0.35">
      <c r="A167" s="20"/>
      <c r="B167" s="20"/>
      <c r="C167" s="472"/>
      <c r="D167" s="473"/>
      <c r="E167" s="474"/>
      <c r="F167" s="472"/>
      <c r="G167" s="473"/>
      <c r="H167" s="474"/>
      <c r="I167" s="472"/>
      <c r="J167" s="473"/>
      <c r="K167" s="474"/>
      <c r="L167" s="472"/>
      <c r="M167" s="473"/>
      <c r="N167" s="474"/>
      <c r="O167" s="472"/>
      <c r="P167" s="473"/>
      <c r="Q167" s="474"/>
      <c r="R167" s="20"/>
      <c r="S167" s="20"/>
      <c r="T167" s="20"/>
      <c r="U167" s="20"/>
      <c r="V167" s="20"/>
      <c r="W167" s="20"/>
      <c r="X167" s="20"/>
      <c r="Y167" s="20"/>
      <c r="Z167" s="20"/>
      <c r="AA167" s="20"/>
      <c r="AB167" s="20"/>
      <c r="AC167" s="20"/>
      <c r="AD167" s="20"/>
      <c r="AE167" s="20"/>
      <c r="AF167" s="20"/>
      <c r="AG167" s="20"/>
      <c r="AH167" s="20"/>
      <c r="AI167" s="20"/>
      <c r="AJ167" s="20"/>
      <c r="AK167" s="20"/>
      <c r="AL167" s="20"/>
      <c r="AM167" s="20"/>
      <c r="AN167" s="20"/>
      <c r="AO167" s="20"/>
      <c r="AP167" s="20"/>
    </row>
    <row r="168" spans="1:42" ht="15" customHeight="1" thickBot="1" x14ac:dyDescent="0.35">
      <c r="A168" s="20"/>
      <c r="B168" s="20"/>
      <c r="C168" s="451" t="s">
        <v>63</v>
      </c>
      <c r="D168" s="452"/>
      <c r="E168" s="475"/>
      <c r="F168" s="451" t="s">
        <v>63</v>
      </c>
      <c r="G168" s="452"/>
      <c r="H168" s="475"/>
      <c r="I168" s="451" t="s">
        <v>63</v>
      </c>
      <c r="J168" s="452"/>
      <c r="K168" s="475"/>
      <c r="L168" s="451" t="s">
        <v>63</v>
      </c>
      <c r="M168" s="452"/>
      <c r="N168" s="475"/>
      <c r="O168" s="451" t="s">
        <v>63</v>
      </c>
      <c r="P168" s="452"/>
      <c r="Q168" s="475"/>
      <c r="R168" s="20"/>
      <c r="S168" s="20"/>
      <c r="T168" s="20"/>
      <c r="U168" s="20"/>
      <c r="V168" s="20"/>
      <c r="W168" s="20"/>
      <c r="X168" s="20"/>
      <c r="Y168" s="20"/>
      <c r="Z168" s="20"/>
      <c r="AA168" s="20"/>
      <c r="AB168" s="20"/>
      <c r="AC168" s="20"/>
      <c r="AD168" s="20"/>
      <c r="AE168" s="20"/>
      <c r="AF168" s="20"/>
      <c r="AG168" s="20"/>
      <c r="AH168" s="20"/>
      <c r="AI168" s="20"/>
      <c r="AJ168" s="20"/>
      <c r="AK168" s="20"/>
      <c r="AL168" s="20"/>
      <c r="AM168" s="20"/>
      <c r="AN168" s="20"/>
      <c r="AO168" s="20"/>
      <c r="AP168" s="20"/>
    </row>
    <row r="169" spans="1:42" ht="15" customHeight="1" x14ac:dyDescent="0.3">
      <c r="A169" s="20"/>
      <c r="B169" s="20"/>
      <c r="C169" s="466"/>
      <c r="D169" s="467"/>
      <c r="E169" s="468"/>
      <c r="F169" s="466"/>
      <c r="G169" s="467"/>
      <c r="H169" s="468"/>
      <c r="I169" s="466"/>
      <c r="J169" s="467"/>
      <c r="K169" s="468"/>
      <c r="L169" s="466"/>
      <c r="M169" s="467"/>
      <c r="N169" s="468"/>
      <c r="O169" s="466"/>
      <c r="P169" s="467"/>
      <c r="Q169" s="468"/>
      <c r="R169" s="20"/>
      <c r="S169" s="20"/>
      <c r="T169" s="20"/>
      <c r="U169" s="20"/>
      <c r="V169" s="20"/>
      <c r="W169" s="20"/>
      <c r="X169" s="20"/>
      <c r="Y169" s="20"/>
      <c r="Z169" s="20"/>
      <c r="AA169" s="20"/>
      <c r="AB169" s="20"/>
      <c r="AC169" s="20"/>
      <c r="AD169" s="20"/>
      <c r="AE169" s="20"/>
      <c r="AF169" s="20"/>
      <c r="AG169" s="20"/>
      <c r="AH169" s="20"/>
      <c r="AI169" s="20"/>
      <c r="AJ169" s="20"/>
      <c r="AK169" s="20"/>
      <c r="AL169" s="20"/>
      <c r="AM169" s="20"/>
      <c r="AN169" s="20"/>
      <c r="AO169" s="20"/>
      <c r="AP169" s="20"/>
    </row>
    <row r="170" spans="1:42" ht="15" customHeight="1" x14ac:dyDescent="0.3">
      <c r="A170" s="20"/>
      <c r="B170" s="20"/>
      <c r="C170" s="469"/>
      <c r="D170" s="470"/>
      <c r="E170" s="471"/>
      <c r="F170" s="469"/>
      <c r="G170" s="470"/>
      <c r="H170" s="471"/>
      <c r="I170" s="469"/>
      <c r="J170" s="470"/>
      <c r="K170" s="471"/>
      <c r="L170" s="469"/>
      <c r="M170" s="470"/>
      <c r="N170" s="471"/>
      <c r="O170" s="469"/>
      <c r="P170" s="470"/>
      <c r="Q170" s="471"/>
      <c r="R170" s="20"/>
      <c r="S170" s="20"/>
      <c r="T170" s="20"/>
      <c r="U170" s="20"/>
      <c r="V170" s="20"/>
      <c r="W170" s="20"/>
      <c r="X170" s="20"/>
      <c r="Y170" s="20"/>
      <c r="Z170" s="20"/>
      <c r="AA170" s="20"/>
      <c r="AB170" s="20"/>
      <c r="AC170" s="20"/>
      <c r="AD170" s="20"/>
      <c r="AE170" s="20"/>
      <c r="AF170" s="20"/>
      <c r="AG170" s="20"/>
      <c r="AH170" s="20"/>
      <c r="AI170" s="20"/>
      <c r="AJ170" s="20"/>
      <c r="AK170" s="20"/>
      <c r="AL170" s="20"/>
      <c r="AM170" s="20"/>
      <c r="AN170" s="20"/>
      <c r="AO170" s="20"/>
      <c r="AP170" s="20"/>
    </row>
    <row r="171" spans="1:42" ht="15" customHeight="1" thickBot="1" x14ac:dyDescent="0.35">
      <c r="A171" s="20"/>
      <c r="B171" s="20"/>
      <c r="C171" s="472"/>
      <c r="D171" s="473"/>
      <c r="E171" s="474"/>
      <c r="F171" s="472"/>
      <c r="G171" s="473"/>
      <c r="H171" s="474"/>
      <c r="I171" s="472"/>
      <c r="J171" s="473"/>
      <c r="K171" s="474"/>
      <c r="L171" s="472"/>
      <c r="M171" s="473"/>
      <c r="N171" s="474"/>
      <c r="O171" s="472"/>
      <c r="P171" s="473"/>
      <c r="Q171" s="474"/>
      <c r="R171" s="20"/>
      <c r="S171" s="20"/>
      <c r="T171" s="20"/>
      <c r="U171" s="20"/>
      <c r="V171" s="20"/>
      <c r="W171" s="20"/>
      <c r="X171" s="20"/>
      <c r="Y171" s="20"/>
      <c r="Z171" s="20"/>
      <c r="AA171" s="20"/>
      <c r="AB171" s="20"/>
      <c r="AC171" s="20"/>
      <c r="AD171" s="20"/>
      <c r="AE171" s="20"/>
      <c r="AF171" s="20"/>
      <c r="AG171" s="20"/>
      <c r="AH171" s="20"/>
      <c r="AI171" s="20"/>
      <c r="AJ171" s="20"/>
      <c r="AK171" s="20"/>
      <c r="AL171" s="20"/>
      <c r="AM171" s="20"/>
      <c r="AN171" s="20"/>
      <c r="AO171" s="20"/>
      <c r="AP171" s="20"/>
    </row>
    <row r="172" spans="1:42" ht="15" customHeight="1" x14ac:dyDescent="0.3">
      <c r="A172" s="20"/>
      <c r="B172" s="20"/>
      <c r="C172" s="20"/>
      <c r="D172" s="20"/>
      <c r="E172" s="20"/>
      <c r="F172" s="20"/>
      <c r="G172" s="20"/>
      <c r="H172" s="20"/>
      <c r="I172" s="20"/>
      <c r="J172" s="20"/>
      <c r="K172" s="20"/>
      <c r="L172" s="20"/>
      <c r="M172" s="20"/>
      <c r="N172" s="20"/>
      <c r="O172" s="20"/>
      <c r="P172" s="20"/>
      <c r="Q172" s="20"/>
      <c r="R172" s="20"/>
      <c r="S172" s="20"/>
      <c r="T172" s="20"/>
      <c r="U172" s="20"/>
      <c r="V172" s="20"/>
      <c r="W172" s="20"/>
      <c r="X172" s="20"/>
      <c r="Y172" s="20"/>
      <c r="Z172" s="20"/>
      <c r="AA172" s="20"/>
      <c r="AB172" s="20"/>
      <c r="AC172" s="20"/>
      <c r="AD172" s="20"/>
      <c r="AE172" s="20"/>
      <c r="AF172" s="20"/>
      <c r="AG172" s="20"/>
      <c r="AH172" s="20"/>
      <c r="AI172" s="20"/>
      <c r="AJ172" s="20"/>
      <c r="AK172" s="20"/>
      <c r="AL172" s="20"/>
      <c r="AM172" s="20"/>
      <c r="AN172" s="20"/>
      <c r="AO172" s="20"/>
      <c r="AP172" s="20"/>
    </row>
    <row r="173" spans="1:42" ht="15" customHeight="1" x14ac:dyDescent="0.3">
      <c r="A173" s="20"/>
      <c r="B173" s="20"/>
      <c r="C173" s="20"/>
      <c r="D173" s="20"/>
      <c r="E173" s="20"/>
      <c r="F173" s="20"/>
      <c r="G173" s="20"/>
      <c r="H173" s="20"/>
      <c r="I173" s="20"/>
      <c r="J173" s="20"/>
      <c r="K173" s="20"/>
      <c r="L173" s="20"/>
      <c r="M173" s="20"/>
      <c r="N173" s="20"/>
      <c r="O173" s="20"/>
      <c r="P173" s="20"/>
      <c r="Q173" s="20"/>
      <c r="R173" s="20"/>
      <c r="S173" s="20"/>
      <c r="T173" s="20"/>
      <c r="U173" s="20"/>
      <c r="V173" s="20"/>
      <c r="W173" s="20"/>
      <c r="X173" s="20"/>
      <c r="Y173" s="20"/>
      <c r="Z173" s="20"/>
      <c r="AA173" s="20"/>
      <c r="AB173" s="20"/>
      <c r="AC173" s="20"/>
      <c r="AD173" s="20"/>
      <c r="AE173" s="20"/>
      <c r="AF173" s="20"/>
      <c r="AG173" s="20"/>
      <c r="AH173" s="20"/>
      <c r="AI173" s="20"/>
      <c r="AJ173" s="20"/>
      <c r="AK173" s="20"/>
      <c r="AL173" s="20"/>
      <c r="AM173" s="20"/>
      <c r="AN173" s="20"/>
      <c r="AO173" s="20"/>
      <c r="AP173" s="20"/>
    </row>
    <row r="174" spans="1:42" ht="15" customHeight="1" x14ac:dyDescent="0.3">
      <c r="A174" s="20"/>
      <c r="B174" s="397" t="s">
        <v>198</v>
      </c>
      <c r="C174" s="397"/>
      <c r="D174" s="397"/>
      <c r="E174" s="397"/>
      <c r="F174" s="397"/>
      <c r="G174" s="397"/>
      <c r="H174" s="397"/>
      <c r="I174" s="397"/>
      <c r="J174" s="397"/>
      <c r="K174" s="397"/>
      <c r="L174" s="397"/>
      <c r="M174" s="397"/>
      <c r="N174" s="397"/>
      <c r="O174" s="397"/>
      <c r="P174" s="397"/>
      <c r="Q174" s="397"/>
      <c r="R174" s="397"/>
      <c r="S174" s="20"/>
      <c r="T174" s="20"/>
      <c r="U174" s="20"/>
      <c r="V174" s="20"/>
      <c r="W174" s="20"/>
      <c r="X174" s="20"/>
      <c r="Y174" s="20"/>
      <c r="Z174" s="20"/>
      <c r="AA174" s="20"/>
      <c r="AB174" s="20"/>
      <c r="AC174" s="20"/>
      <c r="AD174" s="20"/>
      <c r="AE174" s="20"/>
      <c r="AF174" s="20"/>
      <c r="AG174" s="20"/>
      <c r="AH174" s="20"/>
      <c r="AI174" s="20"/>
      <c r="AJ174" s="20"/>
      <c r="AK174" s="20"/>
      <c r="AL174" s="20"/>
      <c r="AM174" s="20"/>
      <c r="AN174" s="20"/>
      <c r="AO174" s="20"/>
      <c r="AP174" s="20"/>
    </row>
    <row r="175" spans="1:42" ht="15" customHeight="1" x14ac:dyDescent="0.3">
      <c r="A175" s="20"/>
      <c r="B175" s="397"/>
      <c r="C175" s="397"/>
      <c r="D175" s="397"/>
      <c r="E175" s="397"/>
      <c r="F175" s="397"/>
      <c r="G175" s="397"/>
      <c r="H175" s="397"/>
      <c r="I175" s="397"/>
      <c r="J175" s="397"/>
      <c r="K175" s="397"/>
      <c r="L175" s="397"/>
      <c r="M175" s="397"/>
      <c r="N175" s="397"/>
      <c r="O175" s="397"/>
      <c r="P175" s="397"/>
      <c r="Q175" s="397"/>
      <c r="R175" s="397"/>
      <c r="S175" s="20"/>
      <c r="T175" s="20"/>
      <c r="U175" s="20"/>
      <c r="V175" s="20"/>
      <c r="W175" s="20"/>
      <c r="X175" s="20"/>
      <c r="Y175" s="20"/>
      <c r="Z175" s="20"/>
      <c r="AA175" s="20"/>
      <c r="AB175" s="20"/>
      <c r="AC175" s="20"/>
      <c r="AD175" s="20"/>
      <c r="AE175" s="20"/>
      <c r="AF175" s="20"/>
      <c r="AG175" s="20"/>
      <c r="AH175" s="20"/>
      <c r="AI175" s="20"/>
      <c r="AJ175" s="20"/>
      <c r="AK175" s="20"/>
      <c r="AL175" s="20"/>
      <c r="AM175" s="20"/>
      <c r="AN175" s="20"/>
      <c r="AO175" s="20"/>
      <c r="AP175" s="20"/>
    </row>
    <row r="176" spans="1:42" ht="15" customHeight="1" x14ac:dyDescent="0.3">
      <c r="A176" s="20"/>
      <c r="B176" s="397"/>
      <c r="C176" s="397"/>
      <c r="D176" s="397"/>
      <c r="E176" s="397"/>
      <c r="F176" s="397"/>
      <c r="G176" s="397"/>
      <c r="H176" s="397"/>
      <c r="I176" s="397"/>
      <c r="J176" s="397"/>
      <c r="K176" s="397"/>
      <c r="L176" s="397"/>
      <c r="M176" s="397"/>
      <c r="N176" s="397"/>
      <c r="O176" s="397"/>
      <c r="P176" s="397"/>
      <c r="Q176" s="397"/>
      <c r="R176" s="397"/>
      <c r="S176" s="20"/>
      <c r="T176" s="20"/>
      <c r="U176" s="20"/>
      <c r="V176" s="20"/>
      <c r="W176" s="20"/>
      <c r="X176" s="20"/>
      <c r="Y176" s="20"/>
      <c r="Z176" s="20"/>
      <c r="AA176" s="20"/>
      <c r="AB176" s="20"/>
      <c r="AC176" s="20"/>
      <c r="AD176" s="20"/>
      <c r="AE176" s="20"/>
      <c r="AF176" s="20"/>
      <c r="AG176" s="20"/>
      <c r="AH176" s="20"/>
      <c r="AI176" s="20"/>
      <c r="AJ176" s="20"/>
      <c r="AK176" s="20"/>
      <c r="AL176" s="20"/>
      <c r="AM176" s="20"/>
      <c r="AN176" s="20"/>
      <c r="AO176" s="20"/>
      <c r="AP176" s="20"/>
    </row>
    <row r="177" spans="1:42" ht="15" thickBot="1" x14ac:dyDescent="0.35">
      <c r="A177" s="20"/>
      <c r="B177" s="20"/>
      <c r="C177" s="20"/>
      <c r="D177" s="20"/>
      <c r="E177" s="20"/>
      <c r="F177" s="20"/>
      <c r="G177" s="20"/>
      <c r="H177" s="20"/>
      <c r="I177" s="20"/>
      <c r="J177" s="20"/>
      <c r="K177" s="20"/>
      <c r="L177" s="20"/>
      <c r="M177" s="20"/>
      <c r="N177" s="20"/>
      <c r="O177" s="20"/>
      <c r="P177" s="20"/>
      <c r="Q177" s="20"/>
      <c r="R177" s="20"/>
      <c r="S177" s="20"/>
      <c r="T177" s="20"/>
      <c r="U177" s="20"/>
      <c r="V177" s="20"/>
      <c r="W177" s="20"/>
      <c r="X177" s="20"/>
      <c r="Y177" s="20"/>
      <c r="Z177" s="20"/>
      <c r="AA177" s="20"/>
      <c r="AB177" s="20"/>
      <c r="AC177" s="20"/>
      <c r="AD177" s="20"/>
      <c r="AE177" s="20"/>
      <c r="AF177" s="20"/>
      <c r="AG177" s="20"/>
      <c r="AH177" s="20"/>
      <c r="AI177" s="20"/>
      <c r="AJ177" s="20"/>
      <c r="AK177" s="20"/>
      <c r="AL177" s="20"/>
      <c r="AM177" s="20"/>
      <c r="AN177" s="20"/>
      <c r="AO177" s="20"/>
      <c r="AP177" s="20"/>
    </row>
    <row r="178" spans="1:42" x14ac:dyDescent="0.3">
      <c r="A178" s="20"/>
      <c r="B178" s="354"/>
      <c r="C178" s="260" t="s">
        <v>112</v>
      </c>
      <c r="D178" s="262"/>
      <c r="E178" s="260" t="s">
        <v>113</v>
      </c>
      <c r="F178" s="262"/>
      <c r="G178" s="260" t="s">
        <v>114</v>
      </c>
      <c r="H178" s="262"/>
      <c r="I178" s="260" t="s">
        <v>134</v>
      </c>
      <c r="J178" s="262"/>
      <c r="K178" s="260" t="s">
        <v>182</v>
      </c>
      <c r="L178" s="262"/>
      <c r="M178" s="260" t="s">
        <v>199</v>
      </c>
      <c r="N178" s="261"/>
      <c r="O178" s="261"/>
      <c r="P178" s="261"/>
      <c r="Q178" s="261"/>
      <c r="R178" s="262"/>
      <c r="S178" s="20"/>
      <c r="T178" s="20"/>
      <c r="U178" s="20"/>
      <c r="V178" s="20"/>
      <c r="W178" s="20"/>
      <c r="X178" s="20"/>
      <c r="Y178" s="20"/>
      <c r="Z178" s="20"/>
      <c r="AA178" s="20"/>
      <c r="AB178" s="20"/>
      <c r="AC178" s="20"/>
      <c r="AD178" s="20"/>
      <c r="AE178" s="20"/>
      <c r="AF178" s="20"/>
      <c r="AG178" s="20"/>
      <c r="AH178" s="20"/>
      <c r="AI178" s="20"/>
      <c r="AJ178" s="20"/>
      <c r="AK178" s="20"/>
      <c r="AL178" s="20"/>
      <c r="AM178" s="20"/>
      <c r="AN178" s="20"/>
      <c r="AO178" s="20"/>
      <c r="AP178" s="20"/>
    </row>
    <row r="179" spans="1:42" ht="15" thickBot="1" x14ac:dyDescent="0.35">
      <c r="A179" s="20"/>
      <c r="B179" s="358"/>
      <c r="C179" s="266"/>
      <c r="D179" s="268"/>
      <c r="E179" s="266"/>
      <c r="F179" s="268"/>
      <c r="G179" s="266"/>
      <c r="H179" s="268"/>
      <c r="I179" s="266"/>
      <c r="J179" s="268"/>
      <c r="K179" s="266"/>
      <c r="L179" s="268"/>
      <c r="M179" s="266"/>
      <c r="N179" s="267"/>
      <c r="O179" s="267"/>
      <c r="P179" s="267"/>
      <c r="Q179" s="267"/>
      <c r="R179" s="268"/>
      <c r="S179" s="20"/>
      <c r="T179" s="20"/>
      <c r="U179" s="20"/>
      <c r="V179" s="20"/>
      <c r="W179" s="20"/>
      <c r="X179" s="20"/>
      <c r="Y179" s="20"/>
      <c r="Z179" s="20"/>
      <c r="AA179" s="20"/>
      <c r="AB179" s="20"/>
      <c r="AC179" s="20"/>
      <c r="AD179" s="20"/>
      <c r="AE179" s="20"/>
      <c r="AF179" s="20"/>
      <c r="AG179" s="20"/>
      <c r="AH179" s="20"/>
      <c r="AI179" s="20"/>
      <c r="AJ179" s="20"/>
      <c r="AK179" s="20"/>
      <c r="AL179" s="20"/>
      <c r="AM179" s="20"/>
      <c r="AN179" s="20"/>
      <c r="AO179" s="20"/>
      <c r="AP179" s="20"/>
    </row>
    <row r="180" spans="1:42" x14ac:dyDescent="0.3">
      <c r="A180" s="20"/>
      <c r="B180" s="354" t="s">
        <v>47</v>
      </c>
      <c r="C180" s="387"/>
      <c r="D180" s="388"/>
      <c r="E180" s="387"/>
      <c r="F180" s="388"/>
      <c r="G180" s="387"/>
      <c r="H180" s="388"/>
      <c r="I180" s="387"/>
      <c r="J180" s="388"/>
      <c r="K180" s="391"/>
      <c r="L180" s="392"/>
      <c r="M180" s="400"/>
      <c r="N180" s="401"/>
      <c r="O180" s="401"/>
      <c r="P180" s="401"/>
      <c r="Q180" s="401"/>
      <c r="R180" s="402"/>
      <c r="S180" s="20"/>
      <c r="T180" s="20"/>
      <c r="U180" s="20"/>
      <c r="V180" s="20"/>
      <c r="W180" s="20"/>
      <c r="X180" s="20"/>
      <c r="Y180" s="20"/>
      <c r="Z180" s="20"/>
      <c r="AA180" s="20"/>
      <c r="AB180" s="20"/>
      <c r="AC180" s="20"/>
      <c r="AD180" s="20"/>
      <c r="AE180" s="20"/>
      <c r="AF180" s="20"/>
      <c r="AG180" s="20"/>
      <c r="AH180" s="20"/>
      <c r="AI180" s="20"/>
      <c r="AJ180" s="20"/>
      <c r="AK180" s="20"/>
      <c r="AL180" s="20"/>
      <c r="AM180" s="20"/>
      <c r="AN180" s="20"/>
      <c r="AO180" s="20"/>
      <c r="AP180" s="20"/>
    </row>
    <row r="181" spans="1:42" ht="15" thickBot="1" x14ac:dyDescent="0.35">
      <c r="A181" s="20"/>
      <c r="B181" s="358"/>
      <c r="C181" s="395"/>
      <c r="D181" s="396"/>
      <c r="E181" s="395"/>
      <c r="F181" s="396"/>
      <c r="G181" s="395"/>
      <c r="H181" s="396"/>
      <c r="I181" s="395"/>
      <c r="J181" s="396"/>
      <c r="K181" s="398"/>
      <c r="L181" s="399"/>
      <c r="M181" s="403"/>
      <c r="N181" s="404"/>
      <c r="O181" s="404"/>
      <c r="P181" s="404"/>
      <c r="Q181" s="404"/>
      <c r="R181" s="405"/>
      <c r="S181" s="20"/>
      <c r="T181" s="20"/>
      <c r="U181" s="20"/>
      <c r="V181" s="20"/>
      <c r="W181" s="20"/>
      <c r="X181" s="20"/>
      <c r="Y181" s="20"/>
      <c r="Z181" s="20"/>
      <c r="AA181" s="20"/>
      <c r="AB181" s="20"/>
      <c r="AC181" s="20"/>
      <c r="AD181" s="20"/>
      <c r="AE181" s="20"/>
      <c r="AF181" s="20"/>
      <c r="AG181" s="20"/>
      <c r="AH181" s="20"/>
      <c r="AI181" s="20"/>
      <c r="AJ181" s="20"/>
      <c r="AK181" s="20"/>
      <c r="AL181" s="20"/>
      <c r="AM181" s="20"/>
      <c r="AN181" s="20"/>
      <c r="AO181" s="20"/>
      <c r="AP181" s="20"/>
    </row>
    <row r="182" spans="1:42" x14ac:dyDescent="0.3">
      <c r="A182" s="20"/>
      <c r="B182" s="260" t="s">
        <v>48</v>
      </c>
      <c r="C182" s="387"/>
      <c r="D182" s="388"/>
      <c r="E182" s="387"/>
      <c r="F182" s="388"/>
      <c r="G182" s="387"/>
      <c r="H182" s="388"/>
      <c r="I182" s="387"/>
      <c r="J182" s="388"/>
      <c r="K182" s="391"/>
      <c r="L182" s="392"/>
      <c r="M182" s="403"/>
      <c r="N182" s="404"/>
      <c r="O182" s="404"/>
      <c r="P182" s="404"/>
      <c r="Q182" s="404"/>
      <c r="R182" s="405"/>
      <c r="S182" s="20"/>
      <c r="T182" s="20"/>
      <c r="U182" s="20"/>
      <c r="V182" s="20"/>
      <c r="W182" s="20"/>
      <c r="X182" s="20"/>
      <c r="Y182" s="20"/>
      <c r="Z182" s="20"/>
      <c r="AA182" s="20"/>
      <c r="AB182" s="20"/>
      <c r="AC182" s="20"/>
      <c r="AD182" s="20"/>
      <c r="AE182" s="20"/>
      <c r="AF182" s="20"/>
      <c r="AG182" s="20"/>
      <c r="AH182" s="20"/>
      <c r="AI182" s="20"/>
      <c r="AJ182" s="20"/>
      <c r="AK182" s="20"/>
      <c r="AL182" s="20"/>
      <c r="AM182" s="20"/>
      <c r="AN182" s="20"/>
      <c r="AO182" s="20"/>
      <c r="AP182" s="20"/>
    </row>
    <row r="183" spans="1:42" ht="15" thickBot="1" x14ac:dyDescent="0.35">
      <c r="A183" s="20"/>
      <c r="B183" s="266"/>
      <c r="C183" s="389"/>
      <c r="D183" s="390"/>
      <c r="E183" s="395"/>
      <c r="F183" s="396"/>
      <c r="G183" s="395"/>
      <c r="H183" s="396"/>
      <c r="I183" s="395"/>
      <c r="J183" s="396"/>
      <c r="K183" s="393"/>
      <c r="L183" s="394"/>
      <c r="M183" s="403"/>
      <c r="N183" s="404"/>
      <c r="O183" s="404"/>
      <c r="P183" s="404"/>
      <c r="Q183" s="404"/>
      <c r="R183" s="405"/>
      <c r="S183" s="20"/>
      <c r="T183" s="20"/>
      <c r="U183" s="20"/>
      <c r="V183" s="20"/>
      <c r="W183" s="20"/>
      <c r="X183" s="20"/>
      <c r="Y183" s="20"/>
      <c r="Z183" s="20"/>
      <c r="AA183" s="20"/>
      <c r="AB183" s="20"/>
      <c r="AC183" s="20"/>
      <c r="AD183" s="20"/>
      <c r="AE183" s="20"/>
      <c r="AF183" s="20"/>
      <c r="AG183" s="20"/>
      <c r="AH183" s="20"/>
      <c r="AI183" s="20"/>
      <c r="AJ183" s="20"/>
      <c r="AK183" s="20"/>
      <c r="AL183" s="20"/>
      <c r="AM183" s="20"/>
      <c r="AN183" s="20"/>
      <c r="AO183" s="20"/>
      <c r="AP183" s="20"/>
    </row>
    <row r="184" spans="1:42" x14ac:dyDescent="0.3">
      <c r="A184" s="20"/>
      <c r="B184" s="260" t="s">
        <v>49</v>
      </c>
      <c r="C184" s="387"/>
      <c r="D184" s="388"/>
      <c r="E184" s="387"/>
      <c r="F184" s="388"/>
      <c r="G184" s="387"/>
      <c r="H184" s="388"/>
      <c r="I184" s="387"/>
      <c r="J184" s="388"/>
      <c r="K184" s="391"/>
      <c r="L184" s="392"/>
      <c r="M184" s="403"/>
      <c r="N184" s="404"/>
      <c r="O184" s="404"/>
      <c r="P184" s="404"/>
      <c r="Q184" s="404"/>
      <c r="R184" s="405"/>
      <c r="S184" s="20"/>
      <c r="T184" s="20"/>
      <c r="U184" s="20"/>
      <c r="V184" s="20"/>
      <c r="W184" s="20"/>
      <c r="X184" s="20"/>
      <c r="Y184" s="20"/>
      <c r="Z184" s="20"/>
      <c r="AA184" s="20"/>
      <c r="AB184" s="20"/>
      <c r="AC184" s="20"/>
      <c r="AD184" s="20"/>
      <c r="AE184" s="20"/>
      <c r="AF184" s="20"/>
      <c r="AG184" s="20"/>
      <c r="AH184" s="20"/>
      <c r="AI184" s="20"/>
      <c r="AJ184" s="20"/>
      <c r="AK184" s="20"/>
      <c r="AL184" s="20"/>
      <c r="AM184" s="20"/>
      <c r="AN184" s="20"/>
      <c r="AO184" s="20"/>
      <c r="AP184" s="20"/>
    </row>
    <row r="185" spans="1:42" ht="15" thickBot="1" x14ac:dyDescent="0.35">
      <c r="A185" s="20"/>
      <c r="B185" s="266"/>
      <c r="C185" s="389"/>
      <c r="D185" s="390"/>
      <c r="E185" s="395"/>
      <c r="F185" s="396"/>
      <c r="G185" s="395"/>
      <c r="H185" s="396"/>
      <c r="I185" s="395"/>
      <c r="J185" s="396"/>
      <c r="K185" s="393"/>
      <c r="L185" s="394"/>
      <c r="M185" s="403"/>
      <c r="N185" s="404"/>
      <c r="O185" s="404"/>
      <c r="P185" s="404"/>
      <c r="Q185" s="404"/>
      <c r="R185" s="405"/>
      <c r="S185" s="20"/>
      <c r="T185" s="20"/>
      <c r="U185" s="20"/>
      <c r="V185" s="20"/>
      <c r="W185" s="20"/>
      <c r="X185" s="20"/>
      <c r="Y185" s="20"/>
      <c r="Z185" s="20"/>
      <c r="AA185" s="20"/>
      <c r="AB185" s="20"/>
      <c r="AC185" s="20"/>
      <c r="AD185" s="20"/>
      <c r="AE185" s="20"/>
      <c r="AF185" s="20"/>
      <c r="AG185" s="20"/>
      <c r="AH185" s="20"/>
      <c r="AI185" s="20"/>
      <c r="AJ185" s="20"/>
      <c r="AK185" s="20"/>
      <c r="AL185" s="20"/>
      <c r="AM185" s="20"/>
      <c r="AN185" s="20"/>
      <c r="AO185" s="20"/>
      <c r="AP185" s="20"/>
    </row>
    <row r="186" spans="1:42" x14ac:dyDescent="0.3">
      <c r="A186" s="20"/>
      <c r="B186" s="260" t="s">
        <v>50</v>
      </c>
      <c r="C186" s="387"/>
      <c r="D186" s="388"/>
      <c r="E186" s="387"/>
      <c r="F186" s="388"/>
      <c r="G186" s="387"/>
      <c r="H186" s="388"/>
      <c r="I186" s="387"/>
      <c r="J186" s="388"/>
      <c r="K186" s="391"/>
      <c r="L186" s="392"/>
      <c r="M186" s="403"/>
      <c r="N186" s="404"/>
      <c r="O186" s="404"/>
      <c r="P186" s="404"/>
      <c r="Q186" s="404"/>
      <c r="R186" s="405"/>
      <c r="S186" s="20"/>
      <c r="T186" s="20"/>
      <c r="U186" s="20"/>
      <c r="V186" s="20"/>
      <c r="W186" s="20"/>
      <c r="X186" s="20"/>
      <c r="Y186" s="20"/>
      <c r="Z186" s="20"/>
      <c r="AA186" s="20"/>
      <c r="AB186" s="20"/>
      <c r="AC186" s="20"/>
      <c r="AD186" s="20"/>
      <c r="AE186" s="20"/>
      <c r="AF186" s="20"/>
      <c r="AG186" s="20"/>
      <c r="AH186" s="20"/>
      <c r="AI186" s="20"/>
      <c r="AJ186" s="20"/>
      <c r="AK186" s="20"/>
      <c r="AL186" s="20"/>
      <c r="AM186" s="20"/>
      <c r="AN186" s="20"/>
      <c r="AO186" s="20"/>
      <c r="AP186" s="20"/>
    </row>
    <row r="187" spans="1:42" ht="15" thickBot="1" x14ac:dyDescent="0.35">
      <c r="A187" s="20"/>
      <c r="B187" s="266"/>
      <c r="C187" s="389"/>
      <c r="D187" s="390"/>
      <c r="E187" s="395"/>
      <c r="F187" s="396"/>
      <c r="G187" s="395"/>
      <c r="H187" s="396"/>
      <c r="I187" s="395"/>
      <c r="J187" s="396"/>
      <c r="K187" s="393"/>
      <c r="L187" s="394"/>
      <c r="M187" s="403"/>
      <c r="N187" s="404"/>
      <c r="O187" s="404"/>
      <c r="P187" s="404"/>
      <c r="Q187" s="404"/>
      <c r="R187" s="405"/>
      <c r="S187" s="20"/>
      <c r="T187" s="20"/>
      <c r="U187" s="20"/>
      <c r="V187" s="20"/>
      <c r="W187" s="20"/>
      <c r="X187" s="20"/>
      <c r="Y187" s="20"/>
      <c r="Z187" s="20"/>
      <c r="AA187" s="20"/>
      <c r="AB187" s="20"/>
      <c r="AC187" s="20"/>
      <c r="AD187" s="20"/>
      <c r="AE187" s="20"/>
      <c r="AF187" s="20"/>
      <c r="AG187" s="20"/>
      <c r="AH187" s="20"/>
      <c r="AI187" s="20"/>
      <c r="AJ187" s="20"/>
      <c r="AK187" s="20"/>
      <c r="AL187" s="20"/>
      <c r="AM187" s="20"/>
      <c r="AN187" s="20"/>
      <c r="AO187" s="20"/>
      <c r="AP187" s="20"/>
    </row>
    <row r="188" spans="1:42" x14ac:dyDescent="0.3">
      <c r="A188" s="20"/>
      <c r="B188" s="260" t="s">
        <v>73</v>
      </c>
      <c r="C188" s="387"/>
      <c r="D188" s="388"/>
      <c r="E188" s="387"/>
      <c r="F188" s="388"/>
      <c r="G188" s="387"/>
      <c r="H188" s="388"/>
      <c r="I188" s="387"/>
      <c r="J188" s="388"/>
      <c r="K188" s="391"/>
      <c r="L188" s="392"/>
      <c r="M188" s="403"/>
      <c r="N188" s="404"/>
      <c r="O188" s="404"/>
      <c r="P188" s="404"/>
      <c r="Q188" s="404"/>
      <c r="R188" s="405"/>
      <c r="S188" s="20"/>
      <c r="T188" s="20"/>
      <c r="U188" s="20"/>
      <c r="V188" s="20"/>
      <c r="W188" s="20"/>
      <c r="X188" s="20"/>
      <c r="Y188" s="20"/>
      <c r="Z188" s="20"/>
      <c r="AA188" s="20"/>
      <c r="AB188" s="20"/>
      <c r="AC188" s="20"/>
      <c r="AD188" s="20"/>
      <c r="AE188" s="20"/>
      <c r="AF188" s="20"/>
      <c r="AG188" s="20"/>
      <c r="AH188" s="20"/>
      <c r="AI188" s="20"/>
      <c r="AJ188" s="20"/>
      <c r="AK188" s="20"/>
      <c r="AL188" s="20"/>
      <c r="AM188" s="20"/>
      <c r="AN188" s="20"/>
      <c r="AO188" s="20"/>
      <c r="AP188" s="20"/>
    </row>
    <row r="189" spans="1:42" ht="15" thickBot="1" x14ac:dyDescent="0.35">
      <c r="A189" s="20"/>
      <c r="B189" s="266"/>
      <c r="C189" s="389"/>
      <c r="D189" s="390"/>
      <c r="E189" s="395"/>
      <c r="F189" s="396"/>
      <c r="G189" s="395"/>
      <c r="H189" s="396"/>
      <c r="I189" s="395"/>
      <c r="J189" s="396"/>
      <c r="K189" s="393"/>
      <c r="L189" s="394"/>
      <c r="M189" s="403"/>
      <c r="N189" s="404"/>
      <c r="O189" s="404"/>
      <c r="P189" s="404"/>
      <c r="Q189" s="404"/>
      <c r="R189" s="405"/>
      <c r="S189" s="20"/>
      <c r="T189" s="20"/>
      <c r="U189" s="20"/>
      <c r="V189" s="20"/>
      <c r="W189" s="20"/>
      <c r="X189" s="20"/>
      <c r="Y189" s="20"/>
      <c r="Z189" s="20"/>
      <c r="AA189" s="20"/>
      <c r="AB189" s="20"/>
      <c r="AC189" s="20"/>
      <c r="AD189" s="20"/>
      <c r="AE189" s="20"/>
      <c r="AF189" s="20"/>
      <c r="AG189" s="20"/>
      <c r="AH189" s="20"/>
      <c r="AI189" s="20"/>
      <c r="AJ189" s="20"/>
      <c r="AK189" s="20"/>
      <c r="AL189" s="20"/>
      <c r="AM189" s="20"/>
      <c r="AN189" s="20"/>
      <c r="AO189" s="20"/>
      <c r="AP189" s="20"/>
    </row>
    <row r="190" spans="1:42" x14ac:dyDescent="0.3">
      <c r="A190" s="20"/>
      <c r="B190" s="260" t="s">
        <v>74</v>
      </c>
      <c r="C190" s="387"/>
      <c r="D190" s="388"/>
      <c r="E190" s="387"/>
      <c r="F190" s="388"/>
      <c r="G190" s="387"/>
      <c r="H190" s="388"/>
      <c r="I190" s="387"/>
      <c r="J190" s="388"/>
      <c r="K190" s="391"/>
      <c r="L190" s="392"/>
      <c r="M190" s="403"/>
      <c r="N190" s="404"/>
      <c r="O190" s="404"/>
      <c r="P190" s="404"/>
      <c r="Q190" s="404"/>
      <c r="R190" s="405"/>
      <c r="S190" s="20"/>
      <c r="T190" s="20"/>
      <c r="U190" s="20"/>
      <c r="V190" s="20"/>
      <c r="W190" s="20"/>
      <c r="X190" s="20"/>
      <c r="Y190" s="20"/>
      <c r="Z190" s="20"/>
      <c r="AA190" s="20"/>
      <c r="AB190" s="20"/>
      <c r="AC190" s="20"/>
      <c r="AD190" s="20"/>
      <c r="AE190" s="20"/>
      <c r="AF190" s="20"/>
      <c r="AG190" s="20"/>
      <c r="AH190" s="20"/>
      <c r="AI190" s="20"/>
      <c r="AJ190" s="20"/>
      <c r="AK190" s="20"/>
      <c r="AL190" s="20"/>
      <c r="AM190" s="20"/>
      <c r="AN190" s="20"/>
      <c r="AO190" s="20"/>
      <c r="AP190" s="20"/>
    </row>
    <row r="191" spans="1:42" ht="15" thickBot="1" x14ac:dyDescent="0.35">
      <c r="A191" s="20"/>
      <c r="B191" s="266"/>
      <c r="C191" s="389"/>
      <c r="D191" s="390"/>
      <c r="E191" s="395"/>
      <c r="F191" s="396"/>
      <c r="G191" s="395"/>
      <c r="H191" s="396"/>
      <c r="I191" s="395"/>
      <c r="J191" s="396"/>
      <c r="K191" s="393"/>
      <c r="L191" s="394"/>
      <c r="M191" s="403"/>
      <c r="N191" s="404"/>
      <c r="O191" s="404"/>
      <c r="P191" s="404"/>
      <c r="Q191" s="404"/>
      <c r="R191" s="405"/>
      <c r="S191" s="20"/>
      <c r="T191" s="20"/>
      <c r="U191" s="20"/>
      <c r="V191" s="20"/>
      <c r="W191" s="20"/>
      <c r="X191" s="20"/>
      <c r="Y191" s="20"/>
      <c r="Z191" s="20"/>
      <c r="AA191" s="20"/>
      <c r="AB191" s="20"/>
      <c r="AC191" s="20"/>
      <c r="AD191" s="20"/>
      <c r="AE191" s="20"/>
      <c r="AF191" s="20"/>
      <c r="AG191" s="20"/>
      <c r="AH191" s="20"/>
      <c r="AI191" s="20"/>
      <c r="AJ191" s="20"/>
      <c r="AK191" s="20"/>
      <c r="AL191" s="20"/>
      <c r="AM191" s="20"/>
      <c r="AN191" s="20"/>
      <c r="AO191" s="20"/>
      <c r="AP191" s="20"/>
    </row>
    <row r="192" spans="1:42" x14ac:dyDescent="0.3">
      <c r="A192" s="20"/>
      <c r="B192" s="260" t="s">
        <v>75</v>
      </c>
      <c r="C192" s="387"/>
      <c r="D192" s="388"/>
      <c r="E192" s="387"/>
      <c r="F192" s="388"/>
      <c r="G192" s="387"/>
      <c r="H192" s="388"/>
      <c r="I192" s="387"/>
      <c r="J192" s="388"/>
      <c r="K192" s="391"/>
      <c r="L192" s="392"/>
      <c r="M192" s="403"/>
      <c r="N192" s="404"/>
      <c r="O192" s="404"/>
      <c r="P192" s="404"/>
      <c r="Q192" s="404"/>
      <c r="R192" s="405"/>
      <c r="S192" s="20"/>
      <c r="T192" s="20"/>
      <c r="U192" s="20"/>
      <c r="V192" s="20"/>
      <c r="W192" s="20"/>
      <c r="X192" s="20"/>
      <c r="Y192" s="20"/>
      <c r="Z192" s="20"/>
      <c r="AA192" s="20"/>
      <c r="AB192" s="20"/>
      <c r="AC192" s="20"/>
      <c r="AD192" s="20"/>
      <c r="AE192" s="20"/>
      <c r="AF192" s="20"/>
      <c r="AG192" s="20"/>
      <c r="AH192" s="20"/>
      <c r="AI192" s="20"/>
      <c r="AJ192" s="20"/>
      <c r="AK192" s="20"/>
      <c r="AL192" s="20"/>
      <c r="AM192" s="20"/>
      <c r="AN192" s="20"/>
      <c r="AO192" s="20"/>
      <c r="AP192" s="20"/>
    </row>
    <row r="193" spans="1:42" ht="15" thickBot="1" x14ac:dyDescent="0.35">
      <c r="A193" s="20"/>
      <c r="B193" s="266"/>
      <c r="C193" s="389"/>
      <c r="D193" s="390"/>
      <c r="E193" s="389"/>
      <c r="F193" s="390"/>
      <c r="G193" s="389"/>
      <c r="H193" s="390"/>
      <c r="I193" s="389"/>
      <c r="J193" s="390"/>
      <c r="K193" s="393"/>
      <c r="L193" s="394"/>
      <c r="M193" s="406"/>
      <c r="N193" s="407"/>
      <c r="O193" s="407"/>
      <c r="P193" s="407"/>
      <c r="Q193" s="407"/>
      <c r="R193" s="408"/>
      <c r="S193" s="20"/>
      <c r="T193" s="20"/>
      <c r="U193" s="20"/>
      <c r="V193" s="20"/>
      <c r="W193" s="20"/>
      <c r="X193" s="20"/>
      <c r="Y193" s="20"/>
      <c r="Z193" s="20"/>
      <c r="AA193" s="20"/>
      <c r="AB193" s="20"/>
      <c r="AC193" s="20"/>
      <c r="AD193" s="20"/>
      <c r="AE193" s="20"/>
      <c r="AF193" s="20"/>
      <c r="AG193" s="20"/>
      <c r="AH193" s="20"/>
      <c r="AI193" s="20"/>
      <c r="AJ193" s="20"/>
      <c r="AK193" s="20"/>
      <c r="AL193" s="20"/>
      <c r="AM193" s="20"/>
      <c r="AN193" s="20"/>
      <c r="AO193" s="20"/>
      <c r="AP193" s="20"/>
    </row>
    <row r="194" spans="1:42" x14ac:dyDescent="0.3">
      <c r="A194" s="20"/>
      <c r="B194" s="8"/>
      <c r="C194" s="8"/>
      <c r="D194" s="8"/>
      <c r="E194" s="8"/>
      <c r="F194" s="8"/>
      <c r="G194" s="8"/>
      <c r="H194" s="8"/>
      <c r="I194" s="8"/>
      <c r="J194" s="8"/>
      <c r="K194" s="8"/>
      <c r="L194" s="8"/>
      <c r="M194" s="8"/>
      <c r="N194" s="8"/>
      <c r="O194" s="8"/>
      <c r="P194" s="8"/>
      <c r="Q194" s="8"/>
      <c r="R194" s="20"/>
      <c r="S194" s="20"/>
      <c r="T194" s="20"/>
      <c r="U194" s="20"/>
      <c r="V194" s="20"/>
      <c r="W194" s="20"/>
      <c r="X194" s="20"/>
      <c r="Y194" s="20"/>
      <c r="Z194" s="20"/>
      <c r="AA194" s="20"/>
      <c r="AB194" s="20"/>
      <c r="AC194" s="20"/>
      <c r="AD194" s="20"/>
      <c r="AE194" s="20"/>
      <c r="AF194" s="20"/>
      <c r="AG194" s="20"/>
      <c r="AH194" s="20"/>
      <c r="AI194" s="20"/>
      <c r="AJ194" s="20"/>
      <c r="AK194" s="20"/>
      <c r="AL194" s="20"/>
      <c r="AM194" s="20"/>
      <c r="AN194" s="20"/>
      <c r="AO194" s="20"/>
      <c r="AP194" s="20"/>
    </row>
    <row r="195" spans="1:42" x14ac:dyDescent="0.3">
      <c r="A195" s="20"/>
      <c r="B195" s="8"/>
      <c r="C195" s="8"/>
      <c r="D195" s="8"/>
      <c r="E195" s="8"/>
      <c r="F195" s="8"/>
      <c r="G195" s="8"/>
      <c r="H195" s="8"/>
      <c r="I195" s="8"/>
      <c r="J195" s="8"/>
      <c r="K195" s="8"/>
      <c r="L195" s="8"/>
      <c r="M195" s="8"/>
      <c r="N195" s="8"/>
      <c r="O195" s="8"/>
      <c r="P195" s="8"/>
      <c r="Q195" s="8"/>
      <c r="R195" s="20"/>
      <c r="S195" s="20"/>
      <c r="T195" s="20"/>
      <c r="U195" s="20"/>
      <c r="V195" s="20"/>
      <c r="W195" s="20"/>
      <c r="X195" s="20"/>
      <c r="Y195" s="20"/>
      <c r="Z195" s="20"/>
      <c r="AA195" s="20"/>
      <c r="AB195" s="20"/>
      <c r="AC195" s="20"/>
      <c r="AD195" s="20"/>
      <c r="AE195" s="20"/>
      <c r="AF195" s="20"/>
      <c r="AG195" s="20"/>
      <c r="AH195" s="20"/>
      <c r="AI195" s="20"/>
      <c r="AJ195" s="20"/>
      <c r="AK195" s="20"/>
      <c r="AL195" s="20"/>
      <c r="AM195" s="20"/>
      <c r="AN195" s="20"/>
      <c r="AO195" s="20"/>
      <c r="AP195" s="20"/>
    </row>
    <row r="196" spans="1:42" x14ac:dyDescent="0.3">
      <c r="A196" s="20"/>
      <c r="B196" s="8"/>
      <c r="C196" s="8"/>
      <c r="D196" s="8"/>
      <c r="E196" s="8"/>
      <c r="F196" s="8"/>
      <c r="G196" s="8"/>
      <c r="H196" s="8"/>
      <c r="I196" s="8"/>
      <c r="J196" s="8"/>
      <c r="K196" s="8"/>
      <c r="L196" s="8"/>
      <c r="M196" s="8"/>
      <c r="N196" s="8"/>
      <c r="O196" s="8"/>
      <c r="P196" s="8"/>
      <c r="Q196" s="8"/>
      <c r="R196" s="20"/>
      <c r="S196" s="20"/>
      <c r="T196" s="20"/>
      <c r="U196" s="20"/>
      <c r="V196" s="20"/>
      <c r="W196" s="20"/>
      <c r="X196" s="20"/>
      <c r="Y196" s="20"/>
      <c r="Z196" s="20"/>
      <c r="AA196" s="20"/>
      <c r="AB196" s="20"/>
      <c r="AC196" s="20"/>
      <c r="AD196" s="20"/>
      <c r="AE196" s="20"/>
      <c r="AF196" s="20"/>
      <c r="AG196" s="20"/>
      <c r="AH196" s="20"/>
      <c r="AI196" s="20"/>
      <c r="AJ196" s="20"/>
      <c r="AK196" s="20"/>
      <c r="AL196" s="20"/>
      <c r="AM196" s="20"/>
      <c r="AN196" s="20"/>
      <c r="AO196" s="20"/>
      <c r="AP196" s="20"/>
    </row>
    <row r="197" spans="1:42" x14ac:dyDescent="0.3">
      <c r="A197" s="20"/>
      <c r="B197" s="8"/>
      <c r="C197" s="8"/>
      <c r="D197" s="8"/>
      <c r="E197" s="8"/>
      <c r="F197" s="8"/>
      <c r="G197" s="8"/>
      <c r="H197" s="8"/>
      <c r="I197" s="8"/>
      <c r="J197" s="8"/>
      <c r="K197" s="8"/>
      <c r="L197" s="8"/>
      <c r="M197" s="8"/>
      <c r="N197" s="8"/>
      <c r="O197" s="8"/>
      <c r="P197" s="8"/>
      <c r="Q197" s="8"/>
      <c r="R197" s="20"/>
      <c r="S197" s="20"/>
      <c r="T197" s="20"/>
      <c r="U197" s="20"/>
      <c r="V197" s="20"/>
      <c r="W197" s="20"/>
      <c r="X197" s="20"/>
      <c r="Y197" s="20"/>
      <c r="Z197" s="20"/>
      <c r="AA197" s="20"/>
      <c r="AB197" s="20"/>
      <c r="AC197" s="20"/>
      <c r="AD197" s="20"/>
      <c r="AE197" s="20"/>
      <c r="AF197" s="20"/>
      <c r="AG197" s="20"/>
      <c r="AH197" s="20"/>
      <c r="AI197" s="20"/>
      <c r="AJ197" s="20"/>
      <c r="AK197" s="20"/>
      <c r="AL197" s="20"/>
      <c r="AM197" s="20"/>
      <c r="AN197" s="20"/>
      <c r="AO197" s="20"/>
      <c r="AP197" s="20"/>
    </row>
    <row r="198" spans="1:42" x14ac:dyDescent="0.3">
      <c r="A198" s="20"/>
      <c r="B198" s="8"/>
      <c r="C198" s="8"/>
      <c r="D198" s="8"/>
      <c r="E198" s="8"/>
      <c r="F198" s="8"/>
      <c r="G198" s="8"/>
      <c r="H198" s="8"/>
      <c r="I198" s="8"/>
      <c r="J198" s="8"/>
      <c r="K198" s="8"/>
      <c r="L198" s="8"/>
      <c r="M198" s="8"/>
      <c r="N198" s="8"/>
      <c r="O198" s="8"/>
      <c r="P198" s="8"/>
      <c r="Q198" s="8"/>
      <c r="R198" s="20"/>
      <c r="S198" s="20"/>
      <c r="T198" s="20"/>
      <c r="U198" s="20"/>
      <c r="V198" s="20"/>
      <c r="W198" s="20"/>
      <c r="X198" s="20"/>
      <c r="Y198" s="20"/>
      <c r="Z198" s="20"/>
      <c r="AA198" s="20"/>
      <c r="AB198" s="20"/>
      <c r="AC198" s="20"/>
      <c r="AD198" s="20"/>
      <c r="AE198" s="20"/>
      <c r="AF198" s="20"/>
      <c r="AG198" s="20"/>
      <c r="AH198" s="20"/>
      <c r="AI198" s="20"/>
      <c r="AJ198" s="20"/>
      <c r="AK198" s="20"/>
      <c r="AL198" s="20"/>
      <c r="AM198" s="20"/>
      <c r="AN198" s="20"/>
      <c r="AO198" s="20"/>
      <c r="AP198" s="20"/>
    </row>
    <row r="199" spans="1:42" x14ac:dyDescent="0.3">
      <c r="A199" s="20"/>
      <c r="B199" s="8"/>
      <c r="C199" s="8"/>
      <c r="D199" s="8"/>
      <c r="E199" s="8"/>
      <c r="F199" s="8"/>
      <c r="G199" s="8"/>
      <c r="H199" s="8"/>
      <c r="I199" s="8"/>
      <c r="J199" s="8"/>
      <c r="K199" s="8"/>
      <c r="L199" s="8"/>
      <c r="M199" s="8"/>
      <c r="N199" s="8"/>
      <c r="O199" s="8"/>
      <c r="P199" s="8"/>
      <c r="Q199" s="8"/>
      <c r="R199" s="20"/>
      <c r="S199" s="20"/>
      <c r="T199" s="20"/>
      <c r="U199" s="20"/>
      <c r="V199" s="20"/>
      <c r="W199" s="20"/>
      <c r="X199" s="20"/>
      <c r="Y199" s="20"/>
      <c r="Z199" s="20"/>
      <c r="AA199" s="20"/>
      <c r="AB199" s="20"/>
      <c r="AC199" s="20"/>
      <c r="AD199" s="20"/>
      <c r="AE199" s="20"/>
      <c r="AF199" s="20"/>
      <c r="AG199" s="20"/>
      <c r="AH199" s="20"/>
      <c r="AI199" s="20"/>
      <c r="AJ199" s="20"/>
      <c r="AK199" s="20"/>
      <c r="AL199" s="20"/>
      <c r="AM199" s="20"/>
      <c r="AN199" s="20"/>
      <c r="AO199" s="20"/>
      <c r="AP199" s="20"/>
    </row>
    <row r="200" spans="1:42" x14ac:dyDescent="0.3">
      <c r="A200" s="20"/>
      <c r="B200" s="8"/>
      <c r="C200" s="8"/>
      <c r="D200" s="8"/>
      <c r="E200" s="8"/>
      <c r="F200" s="8"/>
      <c r="G200" s="8"/>
      <c r="H200" s="8"/>
      <c r="I200" s="8"/>
      <c r="J200" s="8"/>
      <c r="K200" s="8"/>
      <c r="L200" s="8"/>
      <c r="M200" s="8"/>
      <c r="N200" s="8"/>
      <c r="O200" s="8"/>
      <c r="P200" s="8"/>
      <c r="Q200" s="8"/>
      <c r="R200" s="20"/>
      <c r="S200" s="20"/>
      <c r="T200" s="20"/>
      <c r="U200" s="20"/>
      <c r="V200" s="20"/>
      <c r="W200" s="20"/>
      <c r="X200" s="20"/>
      <c r="Y200" s="20"/>
      <c r="Z200" s="20"/>
      <c r="AA200" s="20"/>
      <c r="AB200" s="20"/>
      <c r="AC200" s="20"/>
      <c r="AD200" s="20"/>
      <c r="AE200" s="20"/>
      <c r="AF200" s="20"/>
      <c r="AG200" s="20"/>
      <c r="AH200" s="20"/>
      <c r="AI200" s="20"/>
      <c r="AJ200" s="20"/>
      <c r="AK200" s="20"/>
      <c r="AL200" s="20"/>
      <c r="AM200" s="20"/>
      <c r="AN200" s="20"/>
      <c r="AO200" s="20"/>
      <c r="AP200" s="20"/>
    </row>
    <row r="201" spans="1:42" x14ac:dyDescent="0.3">
      <c r="A201" s="20"/>
      <c r="B201" s="8"/>
      <c r="C201" s="8"/>
      <c r="D201" s="8"/>
      <c r="E201" s="8"/>
      <c r="F201" s="8"/>
      <c r="G201" s="8"/>
      <c r="H201" s="8"/>
      <c r="I201" s="8"/>
      <c r="J201" s="8"/>
      <c r="K201" s="8"/>
      <c r="L201" s="8"/>
      <c r="M201" s="8"/>
      <c r="N201" s="8"/>
      <c r="O201" s="8"/>
      <c r="P201" s="8"/>
      <c r="Q201" s="8"/>
      <c r="R201" s="20"/>
      <c r="S201" s="20"/>
      <c r="T201" s="20"/>
      <c r="U201" s="20"/>
      <c r="V201" s="20"/>
      <c r="W201" s="20"/>
      <c r="X201" s="20"/>
      <c r="Y201" s="20"/>
      <c r="Z201" s="20"/>
      <c r="AA201" s="20"/>
      <c r="AB201" s="20"/>
      <c r="AC201" s="20"/>
      <c r="AD201" s="20"/>
      <c r="AE201" s="20"/>
      <c r="AF201" s="20"/>
      <c r="AG201" s="20"/>
      <c r="AH201" s="20"/>
      <c r="AI201" s="20"/>
      <c r="AJ201" s="20"/>
      <c r="AK201" s="20"/>
      <c r="AL201" s="20"/>
      <c r="AM201" s="20"/>
      <c r="AN201" s="20"/>
      <c r="AO201" s="20"/>
      <c r="AP201" s="20"/>
    </row>
    <row r="202" spans="1:42" x14ac:dyDescent="0.3">
      <c r="A202" s="20"/>
      <c r="B202" s="8"/>
      <c r="C202" s="8"/>
      <c r="D202" s="8"/>
      <c r="E202" s="8"/>
      <c r="F202" s="2"/>
      <c r="G202" s="2"/>
      <c r="H202" s="2"/>
      <c r="I202" s="2"/>
      <c r="J202" s="2"/>
      <c r="K202" s="2"/>
      <c r="L202" s="2"/>
      <c r="M202" s="2"/>
      <c r="N202" s="2"/>
      <c r="O202" s="2"/>
      <c r="P202" s="2"/>
      <c r="Q202" s="2"/>
      <c r="R202" s="2"/>
      <c r="S202" s="2"/>
      <c r="T202" s="20"/>
      <c r="U202" s="20"/>
      <c r="V202" s="20"/>
      <c r="W202" s="20"/>
      <c r="X202" s="20"/>
      <c r="Y202" s="20"/>
      <c r="Z202" s="20"/>
      <c r="AA202" s="20"/>
      <c r="AB202" s="20"/>
      <c r="AC202" s="20"/>
      <c r="AD202" s="20"/>
      <c r="AE202" s="20"/>
      <c r="AF202" s="20"/>
      <c r="AG202" s="20"/>
      <c r="AH202" s="20"/>
      <c r="AI202" s="20"/>
      <c r="AJ202" s="20"/>
      <c r="AK202" s="20"/>
      <c r="AL202" s="20"/>
      <c r="AM202" s="20"/>
      <c r="AN202" s="20"/>
      <c r="AO202" s="20"/>
      <c r="AP202" s="20"/>
    </row>
    <row r="203" spans="1:42" x14ac:dyDescent="0.3">
      <c r="A203" s="20"/>
      <c r="B203" s="8"/>
      <c r="C203" s="8"/>
      <c r="D203" s="8"/>
      <c r="E203" s="8"/>
      <c r="F203" s="2"/>
      <c r="G203" s="2"/>
      <c r="H203" s="2"/>
      <c r="I203" s="2"/>
      <c r="J203" s="2"/>
      <c r="K203" s="2"/>
      <c r="L203" s="2"/>
      <c r="M203" s="2"/>
      <c r="N203" s="2"/>
      <c r="O203" s="2"/>
      <c r="P203" s="2"/>
      <c r="Q203" s="2"/>
      <c r="R203" s="2"/>
      <c r="S203" s="2"/>
      <c r="T203" s="20"/>
      <c r="U203" s="20"/>
      <c r="V203" s="20"/>
      <c r="W203" s="20"/>
      <c r="X203" s="20"/>
      <c r="Y203" s="20"/>
      <c r="Z203" s="20"/>
      <c r="AA203" s="20"/>
      <c r="AB203" s="20"/>
      <c r="AC203" s="20"/>
      <c r="AD203" s="20"/>
      <c r="AE203" s="20"/>
      <c r="AF203" s="20"/>
      <c r="AG203" s="20"/>
      <c r="AH203" s="20"/>
      <c r="AI203" s="20"/>
      <c r="AJ203" s="20"/>
      <c r="AK203" s="20"/>
      <c r="AL203" s="20"/>
      <c r="AM203" s="20"/>
      <c r="AN203" s="20"/>
      <c r="AO203" s="20"/>
      <c r="AP203" s="20"/>
    </row>
    <row r="204" spans="1:42" x14ac:dyDescent="0.3">
      <c r="A204" s="20"/>
      <c r="B204" s="8"/>
      <c r="C204" s="8"/>
      <c r="D204" s="8"/>
      <c r="E204" s="8"/>
      <c r="F204" s="2"/>
      <c r="G204" s="2"/>
      <c r="H204" s="2"/>
      <c r="I204" s="2"/>
      <c r="J204" s="2"/>
      <c r="K204" s="2"/>
      <c r="L204" s="2"/>
      <c r="M204" s="2"/>
      <c r="N204" s="2"/>
      <c r="O204" s="2"/>
      <c r="P204" s="2"/>
      <c r="Q204" s="2"/>
      <c r="R204" s="2"/>
      <c r="S204" s="2"/>
      <c r="T204" s="20"/>
      <c r="U204" s="20"/>
      <c r="V204" s="20"/>
      <c r="W204" s="20"/>
      <c r="X204" s="20"/>
      <c r="Y204" s="20"/>
      <c r="Z204" s="20"/>
      <c r="AA204" s="20"/>
      <c r="AB204" s="20"/>
      <c r="AC204" s="20"/>
      <c r="AD204" s="20"/>
      <c r="AE204" s="20"/>
      <c r="AF204" s="20"/>
      <c r="AG204" s="20"/>
      <c r="AH204" s="20"/>
      <c r="AI204" s="20"/>
      <c r="AJ204" s="20"/>
      <c r="AK204" s="20"/>
      <c r="AL204" s="20"/>
      <c r="AM204" s="20"/>
      <c r="AN204" s="20"/>
      <c r="AO204" s="20"/>
      <c r="AP204" s="20"/>
    </row>
    <row r="205" spans="1:42" x14ac:dyDescent="0.3">
      <c r="A205" s="20"/>
      <c r="B205" s="8"/>
      <c r="C205" s="8"/>
      <c r="D205" s="8"/>
      <c r="E205" s="8"/>
      <c r="F205" s="2"/>
      <c r="G205" s="2"/>
      <c r="H205" s="2"/>
      <c r="I205" s="2"/>
      <c r="J205" s="2"/>
      <c r="K205" s="2"/>
      <c r="L205" s="2"/>
      <c r="M205" s="2"/>
      <c r="N205" s="2"/>
      <c r="O205" s="2"/>
      <c r="P205" s="2"/>
      <c r="Q205" s="2"/>
      <c r="R205" s="2"/>
      <c r="S205" s="2"/>
      <c r="T205" s="20"/>
      <c r="U205" s="20"/>
      <c r="V205" s="20"/>
      <c r="W205" s="20"/>
      <c r="X205" s="20"/>
      <c r="Y205" s="20"/>
      <c r="Z205" s="20"/>
      <c r="AA205" s="20"/>
      <c r="AB205" s="20"/>
      <c r="AC205" s="20"/>
      <c r="AD205" s="20"/>
      <c r="AE205" s="20"/>
      <c r="AF205" s="20"/>
      <c r="AG205" s="20"/>
      <c r="AH205" s="20"/>
      <c r="AI205" s="20"/>
      <c r="AJ205" s="20"/>
      <c r="AK205" s="20"/>
      <c r="AL205" s="20"/>
      <c r="AM205" s="20"/>
      <c r="AN205" s="20"/>
      <c r="AO205" s="20"/>
      <c r="AP205" s="20"/>
    </row>
    <row r="206" spans="1:42" x14ac:dyDescent="0.3">
      <c r="A206" s="20"/>
      <c r="B206" s="8"/>
      <c r="C206" s="8"/>
      <c r="D206" s="8"/>
      <c r="E206" s="8"/>
      <c r="F206" s="2"/>
      <c r="G206" s="362" t="s">
        <v>112</v>
      </c>
      <c r="H206" s="362"/>
      <c r="I206" s="362"/>
      <c r="J206" s="362"/>
      <c r="K206" s="2"/>
      <c r="L206" s="2"/>
      <c r="M206" s="2"/>
      <c r="N206" s="2"/>
      <c r="O206" s="2"/>
      <c r="P206" s="2"/>
      <c r="Q206" s="2"/>
      <c r="R206" s="2"/>
      <c r="S206" s="2"/>
      <c r="T206" s="20"/>
      <c r="U206" s="20"/>
      <c r="V206" s="20"/>
      <c r="W206" s="20"/>
      <c r="X206" s="20"/>
      <c r="Y206" s="20"/>
      <c r="Z206" s="20"/>
      <c r="AA206" s="20"/>
      <c r="AB206" s="20"/>
      <c r="AC206" s="20"/>
      <c r="AD206" s="20"/>
      <c r="AE206" s="20"/>
      <c r="AF206" s="20"/>
      <c r="AG206" s="20"/>
      <c r="AH206" s="20"/>
      <c r="AI206" s="20"/>
      <c r="AJ206" s="20"/>
      <c r="AK206" s="20"/>
      <c r="AL206" s="20"/>
      <c r="AM206" s="20"/>
      <c r="AN206" s="20"/>
      <c r="AO206" s="20"/>
      <c r="AP206" s="20"/>
    </row>
    <row r="207" spans="1:42" x14ac:dyDescent="0.3">
      <c r="A207" s="20"/>
      <c r="B207" s="8"/>
      <c r="C207" s="8"/>
      <c r="D207" s="8"/>
      <c r="E207" s="8"/>
      <c r="F207" s="2"/>
      <c r="G207" s="2"/>
      <c r="H207" s="2" t="s">
        <v>120</v>
      </c>
      <c r="I207" s="2">
        <v>0.2</v>
      </c>
      <c r="J207" s="2"/>
      <c r="K207" s="2"/>
      <c r="L207" s="2"/>
      <c r="M207" s="2"/>
      <c r="N207" s="2"/>
      <c r="O207" s="2"/>
      <c r="P207" s="2"/>
      <c r="Q207" s="2"/>
      <c r="R207" s="2"/>
      <c r="S207" s="2"/>
      <c r="T207" s="20"/>
      <c r="U207" s="20"/>
      <c r="V207" s="20"/>
      <c r="W207" s="20"/>
      <c r="X207" s="20"/>
      <c r="Y207" s="20"/>
      <c r="Z207" s="20"/>
      <c r="AA207" s="20"/>
      <c r="AB207" s="20"/>
      <c r="AC207" s="20"/>
      <c r="AD207" s="20"/>
      <c r="AE207" s="20"/>
      <c r="AF207" s="20"/>
      <c r="AG207" s="20"/>
      <c r="AH207" s="20"/>
      <c r="AI207" s="20"/>
      <c r="AJ207" s="20"/>
      <c r="AK207" s="20"/>
      <c r="AL207" s="20"/>
      <c r="AM207" s="20"/>
      <c r="AN207" s="20"/>
      <c r="AO207" s="20"/>
      <c r="AP207" s="20"/>
    </row>
    <row r="208" spans="1:42" x14ac:dyDescent="0.3">
      <c r="A208" s="20"/>
      <c r="B208" s="8"/>
      <c r="C208" s="8"/>
      <c r="D208" s="8"/>
      <c r="E208" s="8"/>
      <c r="F208" s="2"/>
      <c r="G208" s="2"/>
      <c r="H208" s="2" t="s">
        <v>121</v>
      </c>
      <c r="I208" s="2">
        <v>0.4</v>
      </c>
      <c r="J208" s="2"/>
      <c r="K208" s="2"/>
      <c r="L208" s="212"/>
      <c r="M208" s="213"/>
      <c r="N208" s="213"/>
      <c r="O208" s="213"/>
      <c r="P208" s="213"/>
      <c r="Q208" s="2"/>
      <c r="R208" s="2"/>
      <c r="S208" s="2"/>
      <c r="T208" s="20"/>
      <c r="U208" s="20"/>
      <c r="V208" s="20"/>
      <c r="W208" s="20"/>
      <c r="X208" s="20"/>
      <c r="Y208" s="20"/>
      <c r="Z208" s="20"/>
      <c r="AA208" s="20"/>
      <c r="AB208" s="20"/>
      <c r="AC208" s="20"/>
      <c r="AD208" s="20"/>
      <c r="AE208" s="20"/>
      <c r="AF208" s="20"/>
      <c r="AG208" s="20"/>
      <c r="AH208" s="20"/>
      <c r="AI208" s="20"/>
      <c r="AJ208" s="20"/>
      <c r="AK208" s="20"/>
      <c r="AL208" s="20"/>
      <c r="AM208" s="20"/>
      <c r="AN208" s="20"/>
      <c r="AO208" s="20"/>
      <c r="AP208" s="20"/>
    </row>
    <row r="209" spans="1:42" x14ac:dyDescent="0.3">
      <c r="A209" s="20"/>
      <c r="B209" s="8"/>
      <c r="C209" s="8"/>
      <c r="D209" s="8"/>
      <c r="E209" s="8"/>
      <c r="F209" s="2"/>
      <c r="G209" s="2"/>
      <c r="H209" s="2" t="s">
        <v>122</v>
      </c>
      <c r="I209" s="2">
        <v>0.6</v>
      </c>
      <c r="J209" s="2"/>
      <c r="K209" s="2"/>
      <c r="L209" s="212"/>
      <c r="M209" s="212" t="s">
        <v>136</v>
      </c>
      <c r="N209" s="212" t="s">
        <v>135</v>
      </c>
      <c r="O209" s="212" t="s">
        <v>137</v>
      </c>
      <c r="P209" s="212" t="s">
        <v>138</v>
      </c>
      <c r="Q209" s="2"/>
      <c r="R209" s="2"/>
      <c r="S209" s="2"/>
      <c r="T209" s="20"/>
      <c r="U209" s="20"/>
      <c r="V209" s="20"/>
      <c r="W209" s="20"/>
      <c r="X209" s="20"/>
      <c r="Y209" s="20"/>
      <c r="Z209" s="20"/>
      <c r="AA209" s="20"/>
      <c r="AB209" s="20"/>
      <c r="AC209" s="20"/>
      <c r="AD209" s="20"/>
      <c r="AE209" s="20"/>
      <c r="AF209" s="20"/>
      <c r="AG209" s="20"/>
      <c r="AH209" s="20"/>
      <c r="AI209" s="20"/>
      <c r="AJ209" s="20"/>
      <c r="AK209" s="20"/>
      <c r="AL209" s="20"/>
      <c r="AM209" s="20"/>
      <c r="AN209" s="20"/>
      <c r="AO209" s="20"/>
      <c r="AP209" s="20"/>
    </row>
    <row r="210" spans="1:42" x14ac:dyDescent="0.3">
      <c r="A210" s="20"/>
      <c r="B210" s="8"/>
      <c r="C210" s="8"/>
      <c r="D210" s="8"/>
      <c r="E210" s="8"/>
      <c r="F210" s="2"/>
      <c r="G210" s="2"/>
      <c r="H210" s="2" t="s">
        <v>123</v>
      </c>
      <c r="I210" s="2">
        <v>0.8</v>
      </c>
      <c r="J210" s="2"/>
      <c r="K210" s="2"/>
      <c r="L210" s="212">
        <v>1</v>
      </c>
      <c r="M210" s="212" t="str">
        <f>IF(C180="","",VLOOKUP(C180,H207:I211,2,0))</f>
        <v/>
      </c>
      <c r="N210" s="212" t="str">
        <f>IF(E180="","",VLOOKUP(E180,H214:I218,2,0))</f>
        <v/>
      </c>
      <c r="O210" s="212" t="str">
        <f>IF(G180="","",VLOOKUP(G180,H221:I225,2,0))</f>
        <v/>
      </c>
      <c r="P210" s="212" t="str">
        <f>IF(I180="","",VLOOKUP(I180,H228:I232,2,0))</f>
        <v/>
      </c>
      <c r="Q210" s="2"/>
      <c r="R210" s="2"/>
      <c r="S210" s="2"/>
      <c r="T210" s="20"/>
      <c r="U210" s="20"/>
      <c r="V210" s="20"/>
      <c r="W210" s="20"/>
      <c r="X210" s="20"/>
      <c r="Y210" s="20"/>
      <c r="Z210" s="20"/>
      <c r="AA210" s="20"/>
      <c r="AB210" s="20"/>
      <c r="AC210" s="20"/>
      <c r="AD210" s="20"/>
      <c r="AE210" s="20"/>
      <c r="AF210" s="20"/>
      <c r="AG210" s="20"/>
      <c r="AH210" s="20"/>
      <c r="AI210" s="20"/>
      <c r="AJ210" s="20"/>
      <c r="AK210" s="20"/>
      <c r="AL210" s="20"/>
      <c r="AM210" s="20"/>
      <c r="AN210" s="20"/>
      <c r="AO210" s="20"/>
      <c r="AP210" s="20"/>
    </row>
    <row r="211" spans="1:42" x14ac:dyDescent="0.3">
      <c r="A211" s="20"/>
      <c r="B211" s="8"/>
      <c r="C211" s="8"/>
      <c r="D211" s="8"/>
      <c r="E211" s="8"/>
      <c r="F211" s="2"/>
      <c r="G211" s="2"/>
      <c r="H211" s="2" t="s">
        <v>124</v>
      </c>
      <c r="I211" s="2">
        <v>1</v>
      </c>
      <c r="J211" s="2"/>
      <c r="K211" s="2"/>
      <c r="L211" s="212">
        <v>2</v>
      </c>
      <c r="M211" s="212" t="str">
        <f>IF(C182="","",VLOOKUP(C182,H207:I211,2,0))</f>
        <v/>
      </c>
      <c r="N211" s="212" t="str">
        <f>IF(E182="","",VLOOKUP(E182,H214:I218,2,0))</f>
        <v/>
      </c>
      <c r="O211" s="212" t="str">
        <f>IF(G182="","",VLOOKUP(G182,H221:I225,2,0))</f>
        <v/>
      </c>
      <c r="P211" s="212" t="str">
        <f>IF(I182="","",VLOOKUP(I182,H228:I232,2,0))</f>
        <v/>
      </c>
      <c r="Q211" s="2"/>
      <c r="R211" s="2"/>
      <c r="S211" s="2"/>
      <c r="T211" s="20"/>
      <c r="U211" s="20"/>
      <c r="V211" s="20"/>
      <c r="W211" s="20"/>
      <c r="X211" s="20"/>
      <c r="Y211" s="20"/>
      <c r="Z211" s="20"/>
      <c r="AA211" s="20"/>
      <c r="AB211" s="20"/>
      <c r="AC211" s="20"/>
      <c r="AD211" s="20"/>
      <c r="AE211" s="20"/>
      <c r="AF211" s="20"/>
      <c r="AG211" s="20"/>
      <c r="AH211" s="20"/>
      <c r="AI211" s="20"/>
      <c r="AJ211" s="20"/>
      <c r="AK211" s="20"/>
      <c r="AL211" s="20"/>
      <c r="AM211" s="20"/>
      <c r="AN211" s="20"/>
      <c r="AO211" s="20"/>
      <c r="AP211" s="20"/>
    </row>
    <row r="212" spans="1:42" x14ac:dyDescent="0.3">
      <c r="A212" s="20"/>
      <c r="B212" s="8"/>
      <c r="C212" s="8"/>
      <c r="D212" s="8"/>
      <c r="E212" s="8"/>
      <c r="F212" s="2"/>
      <c r="G212" s="2"/>
      <c r="H212" s="2"/>
      <c r="I212" s="2"/>
      <c r="J212" s="2"/>
      <c r="K212" s="2"/>
      <c r="L212" s="212">
        <v>3</v>
      </c>
      <c r="M212" s="212" t="str">
        <f>IF(C184="","",VLOOKUP(C184,H207:I211,2,0))</f>
        <v/>
      </c>
      <c r="N212" s="212" t="str">
        <f>IF(E184="","",VLOOKUP(E184,H214:I218,2,0))</f>
        <v/>
      </c>
      <c r="O212" s="212" t="str">
        <f>IF(G184="","",VLOOKUP(G184,H221:I225,2,0))</f>
        <v/>
      </c>
      <c r="P212" s="212" t="str">
        <f>IF(I184="","",VLOOKUP(I184,H228:I232,2,0))</f>
        <v/>
      </c>
      <c r="Q212" s="2"/>
      <c r="R212" s="2"/>
      <c r="S212" s="2"/>
      <c r="T212" s="20"/>
      <c r="U212" s="20"/>
      <c r="V212" s="20"/>
      <c r="W212" s="20"/>
      <c r="X212" s="20"/>
      <c r="Y212" s="20"/>
      <c r="Z212" s="20"/>
      <c r="AA212" s="20"/>
      <c r="AB212" s="20"/>
      <c r="AC212" s="20"/>
      <c r="AD212" s="20"/>
      <c r="AE212" s="20"/>
      <c r="AF212" s="20"/>
      <c r="AG212" s="20"/>
      <c r="AH212" s="20"/>
      <c r="AI212" s="20"/>
      <c r="AJ212" s="20"/>
      <c r="AK212" s="20"/>
      <c r="AL212" s="20"/>
      <c r="AM212" s="20"/>
      <c r="AN212" s="20"/>
      <c r="AO212" s="20"/>
      <c r="AP212" s="20"/>
    </row>
    <row r="213" spans="1:42" x14ac:dyDescent="0.3">
      <c r="A213" s="20"/>
      <c r="B213" s="8"/>
      <c r="C213" s="8"/>
      <c r="D213" s="8"/>
      <c r="E213" s="8"/>
      <c r="F213" s="2"/>
      <c r="G213" s="362" t="s">
        <v>113</v>
      </c>
      <c r="H213" s="362"/>
      <c r="I213" s="362"/>
      <c r="J213" s="362"/>
      <c r="K213" s="2"/>
      <c r="L213" s="212">
        <v>4</v>
      </c>
      <c r="M213" s="212" t="str">
        <f>IF(C186="","",VLOOKUP(C186,H207:I211,2,0))</f>
        <v/>
      </c>
      <c r="N213" s="212" t="str">
        <f>IF(E186="","",VLOOKUP(E186,H214:I218,2,0))</f>
        <v/>
      </c>
      <c r="O213" s="212" t="str">
        <f>IF(G186="","",VLOOKUP(G186,H221:I225,2,0))</f>
        <v/>
      </c>
      <c r="P213" s="212" t="str">
        <f>IF(I186="","",VLOOKUP(I186,H228:I232,2,0))</f>
        <v/>
      </c>
      <c r="Q213" s="2"/>
      <c r="R213" s="2"/>
      <c r="S213" s="2"/>
      <c r="T213" s="20"/>
      <c r="U213" s="20"/>
      <c r="V213" s="20"/>
      <c r="W213" s="20"/>
      <c r="X213" s="20"/>
      <c r="Y213" s="20"/>
      <c r="Z213" s="20"/>
      <c r="AA213" s="20"/>
      <c r="AB213" s="20"/>
      <c r="AC213" s="20"/>
      <c r="AD213" s="20"/>
      <c r="AE213" s="20"/>
      <c r="AF213" s="20"/>
      <c r="AG213" s="20"/>
      <c r="AH213" s="20"/>
      <c r="AI213" s="20"/>
      <c r="AJ213" s="20"/>
      <c r="AK213" s="20"/>
      <c r="AL213" s="20"/>
      <c r="AM213" s="20"/>
      <c r="AN213" s="20"/>
      <c r="AO213" s="20"/>
      <c r="AP213" s="20"/>
    </row>
    <row r="214" spans="1:42" x14ac:dyDescent="0.3">
      <c r="A214" s="20"/>
      <c r="B214" s="8"/>
      <c r="C214" s="8"/>
      <c r="D214" s="8"/>
      <c r="E214" s="8"/>
      <c r="F214" s="2"/>
      <c r="G214" s="2"/>
      <c r="H214" s="2" t="s">
        <v>115</v>
      </c>
      <c r="I214" s="2">
        <v>0.1</v>
      </c>
      <c r="J214" s="2"/>
      <c r="K214" s="2"/>
      <c r="L214" s="212">
        <v>5</v>
      </c>
      <c r="M214" s="212" t="str">
        <f>IF(C188="","",VLOOKUP(C188,H207:I211,2,0))</f>
        <v/>
      </c>
      <c r="N214" s="212" t="str">
        <f>IF(E188="","",VLOOKUP(E188,H214:I218,2,0))</f>
        <v/>
      </c>
      <c r="O214" s="212" t="str">
        <f>IF(G188="","",VLOOKUP(G188,H221:I225,2,0))</f>
        <v/>
      </c>
      <c r="P214" s="212" t="str">
        <f>IF(I188="","",VLOOKUP(I188,H228:I232,2,0))</f>
        <v/>
      </c>
      <c r="Q214" s="2"/>
      <c r="R214" s="2"/>
      <c r="S214" s="2"/>
      <c r="T214" s="20"/>
      <c r="U214" s="20"/>
      <c r="V214" s="20"/>
      <c r="W214" s="20"/>
      <c r="X214" s="20"/>
      <c r="Y214" s="20"/>
      <c r="Z214" s="20"/>
      <c r="AA214" s="20"/>
      <c r="AB214" s="20"/>
      <c r="AC214" s="20"/>
      <c r="AD214" s="20"/>
      <c r="AE214" s="20"/>
      <c r="AF214" s="20"/>
      <c r="AG214" s="20"/>
      <c r="AH214" s="20"/>
      <c r="AI214" s="20"/>
      <c r="AJ214" s="20"/>
      <c r="AK214" s="20"/>
      <c r="AL214" s="20"/>
      <c r="AM214" s="20"/>
      <c r="AN214" s="20"/>
      <c r="AO214" s="20"/>
      <c r="AP214" s="20"/>
    </row>
    <row r="215" spans="1:42" x14ac:dyDescent="0.3">
      <c r="A215" s="20"/>
      <c r="B215" s="8"/>
      <c r="C215" s="8"/>
      <c r="D215" s="8"/>
      <c r="E215" s="8"/>
      <c r="F215" s="2"/>
      <c r="G215" s="2"/>
      <c r="H215" s="2" t="s">
        <v>116</v>
      </c>
      <c r="I215" s="2">
        <v>0.2</v>
      </c>
      <c r="J215" s="2"/>
      <c r="K215" s="2"/>
      <c r="L215" s="212">
        <v>6</v>
      </c>
      <c r="M215" s="212" t="str">
        <f>IF(C190="","",VLOOKUP(C190,H207:I211,2,0))</f>
        <v/>
      </c>
      <c r="N215" s="212" t="str">
        <f>IF(E190="","",VLOOKUP(E190,H214:I218,2,0))</f>
        <v/>
      </c>
      <c r="O215" s="212" t="str">
        <f>IF(G190="","",VLOOKUP(G190,H221:I225,2,0))</f>
        <v/>
      </c>
      <c r="P215" s="212" t="str">
        <f>IF(I190="","",VLOOKUP(I190,H228:I232,2,0))</f>
        <v/>
      </c>
      <c r="Q215" s="2"/>
      <c r="R215" s="2"/>
      <c r="S215" s="2"/>
      <c r="T215" s="20"/>
      <c r="U215" s="20"/>
      <c r="V215" s="20"/>
      <c r="W215" s="20"/>
      <c r="X215" s="20"/>
      <c r="Y215" s="20"/>
      <c r="Z215" s="20"/>
      <c r="AA215" s="20"/>
      <c r="AB215" s="20"/>
      <c r="AC215" s="20"/>
      <c r="AD215" s="20"/>
      <c r="AE215" s="20"/>
      <c r="AF215" s="20"/>
      <c r="AG215" s="20"/>
      <c r="AH215" s="20"/>
      <c r="AI215" s="20"/>
      <c r="AJ215" s="20"/>
      <c r="AK215" s="20"/>
      <c r="AL215" s="20"/>
      <c r="AM215" s="20"/>
      <c r="AN215" s="20"/>
      <c r="AO215" s="20"/>
      <c r="AP215" s="20"/>
    </row>
    <row r="216" spans="1:42" x14ac:dyDescent="0.3">
      <c r="A216" s="20"/>
      <c r="B216" s="8"/>
      <c r="C216" s="8"/>
      <c r="D216" s="8"/>
      <c r="E216" s="8"/>
      <c r="F216" s="2"/>
      <c r="G216" s="2"/>
      <c r="H216" s="2" t="s">
        <v>68</v>
      </c>
      <c r="I216" s="2">
        <v>0.3</v>
      </c>
      <c r="J216" s="2"/>
      <c r="K216" s="2"/>
      <c r="L216" s="212">
        <v>7</v>
      </c>
      <c r="M216" s="212" t="str">
        <f>IF(C192="","",VLOOKUP(C192,H207:I211,2,0))</f>
        <v/>
      </c>
      <c r="N216" s="212" t="str">
        <f>IF(E192="","",VLOOKUP(E192,H214:I218,2,0))</f>
        <v/>
      </c>
      <c r="O216" s="212" t="str">
        <f>IF(G192="","",VLOOKUP(G192,H221:I225,2,0))</f>
        <v/>
      </c>
      <c r="P216" s="212" t="str">
        <f>IF(I192="","",VLOOKUP(I192,H228:I232,2,0))</f>
        <v/>
      </c>
      <c r="Q216" s="2"/>
      <c r="R216" s="2"/>
      <c r="S216" s="2"/>
      <c r="T216" s="20"/>
      <c r="U216" s="20"/>
      <c r="V216" s="20"/>
      <c r="W216" s="20"/>
      <c r="X216" s="20"/>
      <c r="Y216" s="20"/>
      <c r="Z216" s="20"/>
      <c r="AA216" s="20"/>
      <c r="AB216" s="20"/>
      <c r="AC216" s="20"/>
      <c r="AD216" s="20"/>
      <c r="AE216" s="20"/>
      <c r="AF216" s="20"/>
      <c r="AG216" s="20"/>
      <c r="AH216" s="20"/>
      <c r="AI216" s="20"/>
      <c r="AJ216" s="20"/>
      <c r="AK216" s="20"/>
      <c r="AL216" s="20"/>
      <c r="AM216" s="20"/>
      <c r="AN216" s="20"/>
      <c r="AO216" s="20"/>
      <c r="AP216" s="20"/>
    </row>
    <row r="217" spans="1:42" x14ac:dyDescent="0.3">
      <c r="A217" s="20"/>
      <c r="B217" s="8"/>
      <c r="C217" s="8"/>
      <c r="D217" s="8"/>
      <c r="E217" s="8"/>
      <c r="F217" s="2"/>
      <c r="G217" s="2"/>
      <c r="H217" s="2" t="s">
        <v>117</v>
      </c>
      <c r="I217" s="2">
        <v>0.4</v>
      </c>
      <c r="J217" s="2"/>
      <c r="K217" s="2"/>
      <c r="L217" s="2"/>
      <c r="M217" s="2"/>
      <c r="N217" s="2"/>
      <c r="O217" s="2"/>
      <c r="P217" s="2"/>
      <c r="Q217" s="2"/>
      <c r="R217" s="2"/>
      <c r="S217" s="2"/>
      <c r="T217" s="20"/>
      <c r="U217" s="20"/>
      <c r="V217" s="20"/>
      <c r="W217" s="20"/>
      <c r="X217" s="20"/>
      <c r="Y217" s="20"/>
      <c r="Z217" s="20"/>
      <c r="AA217" s="20"/>
      <c r="AB217" s="20"/>
      <c r="AC217" s="20"/>
      <c r="AD217" s="20"/>
      <c r="AE217" s="20"/>
      <c r="AF217" s="20"/>
      <c r="AG217" s="20"/>
      <c r="AH217" s="20"/>
      <c r="AI217" s="20"/>
      <c r="AJ217" s="20"/>
      <c r="AK217" s="20"/>
      <c r="AL217" s="20"/>
      <c r="AM217" s="20"/>
      <c r="AN217" s="20"/>
      <c r="AO217" s="20"/>
      <c r="AP217" s="20"/>
    </row>
    <row r="218" spans="1:42" x14ac:dyDescent="0.3">
      <c r="A218" s="20"/>
      <c r="B218" s="8"/>
      <c r="C218" s="8"/>
      <c r="D218" s="8"/>
      <c r="E218" s="8"/>
      <c r="F218" s="2"/>
      <c r="G218" s="2"/>
      <c r="H218" s="2" t="s">
        <v>118</v>
      </c>
      <c r="I218" s="2">
        <v>0.5</v>
      </c>
      <c r="J218" s="2"/>
      <c r="K218" s="2"/>
      <c r="L218" s="2"/>
      <c r="M218" s="2"/>
      <c r="N218" s="2"/>
      <c r="O218" s="2"/>
      <c r="P218" s="2"/>
      <c r="Q218" s="2"/>
      <c r="R218" s="2"/>
      <c r="S218" s="2"/>
      <c r="T218" s="20"/>
      <c r="U218" s="20"/>
      <c r="V218" s="20"/>
      <c r="W218" s="20"/>
      <c r="X218" s="20"/>
      <c r="Y218" s="20"/>
      <c r="Z218" s="20"/>
      <c r="AA218" s="20"/>
      <c r="AB218" s="20"/>
      <c r="AC218" s="20"/>
      <c r="AD218" s="20"/>
      <c r="AE218" s="20"/>
      <c r="AF218" s="20"/>
      <c r="AG218" s="20"/>
      <c r="AH218" s="20"/>
      <c r="AI218" s="20"/>
      <c r="AJ218" s="20"/>
      <c r="AK218" s="20"/>
      <c r="AL218" s="20"/>
      <c r="AM218" s="20"/>
      <c r="AN218" s="20"/>
      <c r="AO218" s="20"/>
      <c r="AP218" s="20"/>
    </row>
    <row r="219" spans="1:42" x14ac:dyDescent="0.3">
      <c r="A219" s="20"/>
      <c r="B219" s="8"/>
      <c r="C219" s="8"/>
      <c r="D219" s="8"/>
      <c r="E219" s="8"/>
      <c r="F219" s="2"/>
      <c r="G219" s="2"/>
      <c r="H219" s="2"/>
      <c r="I219" s="2"/>
      <c r="J219" s="2"/>
      <c r="K219" s="2"/>
      <c r="L219" s="2"/>
      <c r="M219" s="2"/>
      <c r="N219" s="2"/>
      <c r="O219" s="2"/>
      <c r="P219" s="2"/>
      <c r="Q219" s="2"/>
      <c r="R219" s="2"/>
      <c r="S219" s="2"/>
      <c r="T219" s="20"/>
      <c r="U219" s="20"/>
      <c r="V219" s="20"/>
      <c r="W219" s="20"/>
      <c r="X219" s="20"/>
      <c r="Y219" s="20"/>
      <c r="Z219" s="20"/>
      <c r="AA219" s="20"/>
      <c r="AB219" s="20"/>
      <c r="AC219" s="20"/>
      <c r="AD219" s="20"/>
      <c r="AE219" s="20"/>
      <c r="AF219" s="20"/>
      <c r="AG219" s="20"/>
      <c r="AH219" s="20"/>
      <c r="AI219" s="20"/>
      <c r="AJ219" s="20"/>
      <c r="AK219" s="20"/>
      <c r="AL219" s="20"/>
      <c r="AM219" s="20"/>
      <c r="AN219" s="20"/>
      <c r="AO219" s="20"/>
      <c r="AP219" s="20"/>
    </row>
    <row r="220" spans="1:42" x14ac:dyDescent="0.3">
      <c r="A220" s="20"/>
      <c r="B220" s="8"/>
      <c r="C220" s="8"/>
      <c r="D220" s="8"/>
      <c r="E220" s="8"/>
      <c r="F220" s="2"/>
      <c r="G220" s="362" t="s">
        <v>114</v>
      </c>
      <c r="H220" s="362"/>
      <c r="I220" s="362"/>
      <c r="J220" s="362"/>
      <c r="K220" s="2"/>
      <c r="L220" s="2"/>
      <c r="M220" s="2"/>
      <c r="N220" s="214" t="str">
        <f>IFERROR(AVERAGE(K180:L193),"0,0 kg")</f>
        <v>0,0 kg</v>
      </c>
      <c r="O220" s="2"/>
      <c r="P220" s="2"/>
      <c r="Q220" s="2"/>
      <c r="R220" s="2"/>
      <c r="S220" s="2"/>
      <c r="T220" s="20"/>
      <c r="U220" s="20"/>
      <c r="V220" s="20"/>
      <c r="W220" s="20"/>
      <c r="X220" s="20"/>
      <c r="Y220" s="20"/>
      <c r="Z220" s="20"/>
      <c r="AA220" s="20"/>
      <c r="AB220" s="20"/>
      <c r="AC220" s="20"/>
      <c r="AD220" s="20"/>
      <c r="AE220" s="20"/>
      <c r="AF220" s="20"/>
      <c r="AG220" s="20"/>
      <c r="AH220" s="20"/>
      <c r="AI220" s="20"/>
      <c r="AJ220" s="20"/>
      <c r="AK220" s="20"/>
      <c r="AL220" s="20"/>
      <c r="AM220" s="20"/>
      <c r="AN220" s="20"/>
      <c r="AO220" s="20"/>
      <c r="AP220" s="20"/>
    </row>
    <row r="221" spans="1:42" x14ac:dyDescent="0.3">
      <c r="A221" s="20"/>
      <c r="B221" s="8"/>
      <c r="C221" s="8"/>
      <c r="D221" s="8"/>
      <c r="E221" s="8"/>
      <c r="F221" s="2"/>
      <c r="G221" s="2"/>
      <c r="H221" s="2" t="s">
        <v>128</v>
      </c>
      <c r="I221" s="2">
        <v>0.1</v>
      </c>
      <c r="J221" s="2"/>
      <c r="K221" s="2"/>
      <c r="L221" s="2"/>
      <c r="M221" s="2"/>
      <c r="N221" s="2"/>
      <c r="O221" s="2"/>
      <c r="P221" s="2"/>
      <c r="Q221" s="2"/>
      <c r="R221" s="2"/>
      <c r="S221" s="2"/>
      <c r="T221" s="20"/>
      <c r="U221" s="20"/>
      <c r="V221" s="20"/>
      <c r="W221" s="20"/>
      <c r="X221" s="20"/>
      <c r="Y221" s="20"/>
      <c r="Z221" s="20"/>
      <c r="AA221" s="20"/>
      <c r="AB221" s="20"/>
      <c r="AC221" s="20"/>
      <c r="AD221" s="20"/>
      <c r="AE221" s="20"/>
      <c r="AF221" s="20"/>
      <c r="AG221" s="20"/>
      <c r="AH221" s="20"/>
      <c r="AI221" s="20"/>
      <c r="AJ221" s="20"/>
      <c r="AK221" s="20"/>
      <c r="AL221" s="20"/>
      <c r="AM221" s="20"/>
      <c r="AN221" s="20"/>
      <c r="AO221" s="20"/>
      <c r="AP221" s="20"/>
    </row>
    <row r="222" spans="1:42" x14ac:dyDescent="0.3">
      <c r="A222" s="20"/>
      <c r="B222" s="8"/>
      <c r="C222" s="8"/>
      <c r="D222" s="8"/>
      <c r="E222" s="8"/>
      <c r="F222" s="2"/>
      <c r="G222" s="2"/>
      <c r="H222" s="2" t="s">
        <v>119</v>
      </c>
      <c r="I222" s="2">
        <v>0.2</v>
      </c>
      <c r="J222" s="2"/>
      <c r="K222" s="2"/>
      <c r="L222" s="2"/>
      <c r="M222" s="2"/>
      <c r="N222" s="2"/>
      <c r="O222" s="2"/>
      <c r="P222" s="2"/>
      <c r="Q222" s="2"/>
      <c r="R222" s="2"/>
      <c r="S222" s="2"/>
      <c r="T222" s="20"/>
      <c r="U222" s="20"/>
      <c r="V222" s="20"/>
      <c r="W222" s="20"/>
      <c r="X222" s="20"/>
      <c r="Y222" s="20"/>
      <c r="Z222" s="20"/>
      <c r="AA222" s="20"/>
      <c r="AB222" s="20"/>
      <c r="AC222" s="20"/>
      <c r="AD222" s="20"/>
      <c r="AE222" s="20"/>
      <c r="AF222" s="20"/>
      <c r="AG222" s="20"/>
      <c r="AH222" s="20"/>
      <c r="AI222" s="20"/>
      <c r="AJ222" s="20"/>
      <c r="AK222" s="20"/>
      <c r="AL222" s="20"/>
      <c r="AM222" s="20"/>
      <c r="AN222" s="20"/>
      <c r="AO222" s="20"/>
      <c r="AP222" s="20"/>
    </row>
    <row r="223" spans="1:42" x14ac:dyDescent="0.3">
      <c r="A223" s="20"/>
      <c r="B223" s="8"/>
      <c r="C223" s="8"/>
      <c r="D223" s="8"/>
      <c r="E223" s="8"/>
      <c r="F223" s="2"/>
      <c r="G223" s="2"/>
      <c r="H223" s="2" t="s">
        <v>125</v>
      </c>
      <c r="I223" s="2">
        <v>0.3</v>
      </c>
      <c r="J223" s="2"/>
      <c r="K223" s="2"/>
      <c r="L223" s="2"/>
      <c r="M223" s="2"/>
      <c r="N223" s="2"/>
      <c r="O223" s="2"/>
      <c r="P223" s="2"/>
      <c r="Q223" s="2"/>
      <c r="R223" s="2"/>
      <c r="S223" s="2"/>
      <c r="T223" s="20"/>
      <c r="U223" s="20"/>
      <c r="V223" s="20"/>
      <c r="W223" s="20"/>
      <c r="X223" s="20"/>
      <c r="Y223" s="20"/>
      <c r="Z223" s="20"/>
      <c r="AA223" s="20"/>
      <c r="AB223" s="20"/>
      <c r="AC223" s="20"/>
      <c r="AD223" s="20"/>
      <c r="AE223" s="20"/>
      <c r="AF223" s="20"/>
      <c r="AG223" s="20"/>
      <c r="AH223" s="20"/>
      <c r="AI223" s="20"/>
      <c r="AJ223" s="20"/>
      <c r="AK223" s="20"/>
      <c r="AL223" s="20"/>
      <c r="AM223" s="20"/>
      <c r="AN223" s="20"/>
      <c r="AO223" s="20"/>
      <c r="AP223" s="20"/>
    </row>
    <row r="224" spans="1:42" x14ac:dyDescent="0.3">
      <c r="A224" s="20"/>
      <c r="B224" s="8"/>
      <c r="C224" s="8"/>
      <c r="D224" s="8"/>
      <c r="E224" s="8"/>
      <c r="F224" s="2"/>
      <c r="G224" s="2"/>
      <c r="H224" s="2" t="s">
        <v>126</v>
      </c>
      <c r="I224" s="2">
        <v>0.4</v>
      </c>
      <c r="J224" s="2"/>
      <c r="K224" s="2"/>
      <c r="L224" s="2"/>
      <c r="M224" s="2"/>
      <c r="N224" s="2"/>
      <c r="O224" s="2"/>
      <c r="P224" s="2"/>
      <c r="Q224" s="2"/>
      <c r="R224" s="2"/>
      <c r="S224" s="2"/>
      <c r="T224" s="20"/>
      <c r="U224" s="20"/>
      <c r="V224" s="20"/>
      <c r="W224" s="20"/>
      <c r="X224" s="20"/>
      <c r="Y224" s="20"/>
      <c r="Z224" s="20"/>
      <c r="AA224" s="20"/>
      <c r="AB224" s="20"/>
      <c r="AC224" s="20"/>
      <c r="AD224" s="20"/>
      <c r="AE224" s="20"/>
      <c r="AF224" s="20"/>
      <c r="AG224" s="20"/>
      <c r="AH224" s="20"/>
      <c r="AI224" s="20"/>
      <c r="AJ224" s="20"/>
      <c r="AK224" s="20"/>
      <c r="AL224" s="20"/>
      <c r="AM224" s="20"/>
      <c r="AN224" s="20"/>
      <c r="AO224" s="20"/>
      <c r="AP224" s="20"/>
    </row>
    <row r="225" spans="1:42" x14ac:dyDescent="0.3">
      <c r="A225" s="20"/>
      <c r="B225" s="8"/>
      <c r="C225" s="8"/>
      <c r="D225" s="8"/>
      <c r="E225" s="8"/>
      <c r="F225" s="2"/>
      <c r="G225" s="2"/>
      <c r="H225" s="2" t="s">
        <v>127</v>
      </c>
      <c r="I225" s="2">
        <v>0.5</v>
      </c>
      <c r="J225" s="2"/>
      <c r="K225" s="2"/>
      <c r="L225" s="2"/>
      <c r="M225" s="2"/>
      <c r="N225" s="2"/>
      <c r="O225" s="2"/>
      <c r="P225" s="2"/>
      <c r="Q225" s="2"/>
      <c r="R225" s="2"/>
      <c r="S225" s="2"/>
      <c r="T225" s="20"/>
      <c r="U225" s="20"/>
      <c r="V225" s="20"/>
      <c r="W225" s="20"/>
      <c r="X225" s="20"/>
      <c r="Y225" s="20"/>
      <c r="Z225" s="20"/>
      <c r="AA225" s="20"/>
      <c r="AB225" s="20"/>
      <c r="AC225" s="20"/>
      <c r="AD225" s="20"/>
      <c r="AE225" s="20"/>
      <c r="AF225" s="20"/>
      <c r="AG225" s="20"/>
      <c r="AH225" s="20"/>
      <c r="AI225" s="20"/>
      <c r="AJ225" s="20"/>
      <c r="AK225" s="20"/>
      <c r="AL225" s="20"/>
      <c r="AM225" s="20"/>
      <c r="AN225" s="20"/>
      <c r="AO225" s="20"/>
      <c r="AP225" s="20"/>
    </row>
    <row r="226" spans="1:42" x14ac:dyDescent="0.3">
      <c r="A226" s="20"/>
      <c r="B226" s="8"/>
      <c r="C226" s="8"/>
      <c r="D226" s="8"/>
      <c r="E226" s="8"/>
      <c r="F226" s="2"/>
      <c r="G226" s="2"/>
      <c r="H226" s="2"/>
      <c r="I226" s="2"/>
      <c r="J226" s="2"/>
      <c r="K226" s="2"/>
      <c r="L226" s="2"/>
      <c r="M226" s="2"/>
      <c r="N226" s="2"/>
      <c r="O226" s="2"/>
      <c r="P226" s="2"/>
      <c r="Q226" s="2"/>
      <c r="R226" s="2"/>
      <c r="S226" s="2"/>
      <c r="T226" s="20"/>
      <c r="U226" s="20"/>
      <c r="V226" s="20"/>
      <c r="W226" s="20"/>
      <c r="X226" s="20"/>
      <c r="Y226" s="20"/>
      <c r="Z226" s="20"/>
      <c r="AA226" s="20"/>
      <c r="AB226" s="20"/>
      <c r="AC226" s="20"/>
      <c r="AD226" s="20"/>
      <c r="AE226" s="20"/>
      <c r="AF226" s="20"/>
      <c r="AG226" s="20"/>
      <c r="AH226" s="20"/>
      <c r="AI226" s="20"/>
      <c r="AJ226" s="20"/>
      <c r="AK226" s="20"/>
      <c r="AL226" s="20"/>
      <c r="AM226" s="20"/>
      <c r="AN226" s="20"/>
      <c r="AO226" s="20"/>
      <c r="AP226" s="20"/>
    </row>
    <row r="227" spans="1:42" x14ac:dyDescent="0.3">
      <c r="A227" s="20"/>
      <c r="B227" s="8"/>
      <c r="C227" s="8"/>
      <c r="D227" s="8"/>
      <c r="E227" s="8"/>
      <c r="F227" s="2"/>
      <c r="G227" s="362" t="s">
        <v>111</v>
      </c>
      <c r="H227" s="362"/>
      <c r="I227" s="362"/>
      <c r="J227" s="362"/>
      <c r="K227" s="2"/>
      <c r="L227" s="2"/>
      <c r="M227" s="2"/>
      <c r="N227" s="2"/>
      <c r="O227" s="2"/>
      <c r="P227" s="2"/>
      <c r="Q227" s="2"/>
      <c r="R227" s="2"/>
      <c r="S227" s="2"/>
      <c r="T227" s="20"/>
      <c r="U227" s="20"/>
      <c r="V227" s="20"/>
      <c r="W227" s="20"/>
      <c r="X227" s="20"/>
      <c r="Y227" s="20"/>
      <c r="Z227" s="20"/>
      <c r="AA227" s="20"/>
      <c r="AB227" s="20"/>
      <c r="AC227" s="20"/>
      <c r="AD227" s="20"/>
      <c r="AE227" s="20"/>
      <c r="AF227" s="20"/>
      <c r="AG227" s="20"/>
      <c r="AH227" s="20"/>
      <c r="AI227" s="20"/>
      <c r="AJ227" s="20"/>
      <c r="AK227" s="20"/>
      <c r="AL227" s="20"/>
      <c r="AM227" s="20"/>
      <c r="AN227" s="20"/>
      <c r="AO227" s="20"/>
      <c r="AP227" s="20"/>
    </row>
    <row r="228" spans="1:42" x14ac:dyDescent="0.3">
      <c r="A228" s="20"/>
      <c r="B228" s="8"/>
      <c r="C228" s="8"/>
      <c r="D228" s="8"/>
      <c r="E228" s="8"/>
      <c r="F228" s="2"/>
      <c r="G228" s="2"/>
      <c r="H228" s="2" t="s">
        <v>129</v>
      </c>
      <c r="I228" s="2">
        <v>0.2</v>
      </c>
      <c r="J228" s="2"/>
      <c r="K228" s="2"/>
      <c r="L228" s="2"/>
      <c r="M228" s="2"/>
      <c r="N228" s="2"/>
      <c r="O228" s="2"/>
      <c r="P228" s="2"/>
      <c r="Q228" s="2"/>
      <c r="R228" s="2"/>
      <c r="S228" s="2"/>
      <c r="T228" s="20"/>
      <c r="U228" s="20"/>
      <c r="V228" s="20"/>
      <c r="W228" s="20"/>
      <c r="X228" s="20"/>
      <c r="Y228" s="20"/>
      <c r="Z228" s="20"/>
      <c r="AA228" s="20"/>
      <c r="AB228" s="20"/>
      <c r="AC228" s="20"/>
      <c r="AD228" s="20"/>
      <c r="AE228" s="20"/>
      <c r="AF228" s="20"/>
      <c r="AG228" s="20"/>
      <c r="AH228" s="20"/>
      <c r="AI228" s="20"/>
      <c r="AJ228" s="20"/>
      <c r="AK228" s="20"/>
      <c r="AL228" s="20"/>
      <c r="AM228" s="20"/>
      <c r="AN228" s="20"/>
      <c r="AO228" s="20"/>
      <c r="AP228" s="20"/>
    </row>
    <row r="229" spans="1:42" x14ac:dyDescent="0.3">
      <c r="A229" s="20"/>
      <c r="B229" s="8"/>
      <c r="C229" s="8"/>
      <c r="D229" s="8"/>
      <c r="E229" s="8"/>
      <c r="F229" s="2"/>
      <c r="G229" s="2"/>
      <c r="H229" s="2" t="s">
        <v>130</v>
      </c>
      <c r="I229" s="2">
        <v>0.4</v>
      </c>
      <c r="J229" s="2"/>
      <c r="K229" s="2"/>
      <c r="L229" s="2"/>
      <c r="M229" s="2"/>
      <c r="N229" s="2"/>
      <c r="O229" s="2"/>
      <c r="P229" s="2"/>
      <c r="Q229" s="2"/>
      <c r="R229" s="2"/>
      <c r="S229" s="2"/>
      <c r="T229" s="20"/>
      <c r="U229" s="20"/>
      <c r="V229" s="20"/>
      <c r="W229" s="20"/>
      <c r="X229" s="20"/>
      <c r="Y229" s="20"/>
      <c r="Z229" s="20"/>
      <c r="AA229" s="20"/>
      <c r="AB229" s="20"/>
      <c r="AC229" s="20"/>
      <c r="AD229" s="20"/>
      <c r="AE229" s="20"/>
      <c r="AF229" s="20"/>
      <c r="AG229" s="20"/>
      <c r="AH229" s="20"/>
      <c r="AI229" s="20"/>
      <c r="AJ229" s="20"/>
      <c r="AK229" s="20"/>
      <c r="AL229" s="20"/>
      <c r="AM229" s="20"/>
      <c r="AN229" s="20"/>
      <c r="AO229" s="20"/>
      <c r="AP229" s="20"/>
    </row>
    <row r="230" spans="1:42" x14ac:dyDescent="0.3">
      <c r="A230" s="20"/>
      <c r="B230" s="8"/>
      <c r="C230" s="8"/>
      <c r="D230" s="8"/>
      <c r="E230" s="8"/>
      <c r="F230" s="2"/>
      <c r="G230" s="2"/>
      <c r="H230" s="2" t="s">
        <v>131</v>
      </c>
      <c r="I230" s="2">
        <v>0.6</v>
      </c>
      <c r="J230" s="2"/>
      <c r="K230" s="2"/>
      <c r="L230" s="2"/>
      <c r="M230" s="2"/>
      <c r="N230" s="2"/>
      <c r="O230" s="2"/>
      <c r="P230" s="2"/>
      <c r="Q230" s="2"/>
      <c r="R230" s="2"/>
      <c r="S230" s="2"/>
      <c r="T230" s="20"/>
      <c r="U230" s="20"/>
      <c r="V230" s="20"/>
      <c r="W230" s="20"/>
      <c r="X230" s="20"/>
      <c r="Y230" s="20"/>
      <c r="Z230" s="20"/>
      <c r="AA230" s="20"/>
      <c r="AB230" s="20"/>
      <c r="AC230" s="20"/>
      <c r="AD230" s="20"/>
      <c r="AE230" s="20"/>
      <c r="AF230" s="20"/>
      <c r="AG230" s="20"/>
      <c r="AH230" s="20"/>
      <c r="AI230" s="20"/>
      <c r="AJ230" s="20"/>
      <c r="AK230" s="20"/>
      <c r="AL230" s="20"/>
      <c r="AM230" s="20"/>
      <c r="AN230" s="20"/>
      <c r="AO230" s="20"/>
      <c r="AP230" s="20"/>
    </row>
    <row r="231" spans="1:42" x14ac:dyDescent="0.3">
      <c r="A231" s="20"/>
      <c r="B231" s="8"/>
      <c r="C231" s="8"/>
      <c r="D231" s="8"/>
      <c r="E231" s="8"/>
      <c r="F231" s="2"/>
      <c r="G231" s="2"/>
      <c r="H231" s="2" t="s">
        <v>132</v>
      </c>
      <c r="I231" s="2">
        <v>0.8</v>
      </c>
      <c r="J231" s="2"/>
      <c r="K231" s="2"/>
      <c r="L231" s="2"/>
      <c r="M231" s="2"/>
      <c r="N231" s="2"/>
      <c r="O231" s="2"/>
      <c r="P231" s="2"/>
      <c r="Q231" s="2"/>
      <c r="R231" s="2"/>
      <c r="S231" s="2"/>
      <c r="T231" s="20"/>
      <c r="U231" s="20"/>
      <c r="V231" s="20"/>
      <c r="W231" s="20"/>
      <c r="X231" s="20"/>
      <c r="Y231" s="20"/>
      <c r="Z231" s="20"/>
      <c r="AA231" s="20"/>
      <c r="AB231" s="20"/>
      <c r="AC231" s="20"/>
      <c r="AD231" s="20"/>
      <c r="AE231" s="20"/>
      <c r="AF231" s="20"/>
      <c r="AG231" s="20"/>
      <c r="AH231" s="20"/>
      <c r="AI231" s="20"/>
      <c r="AJ231" s="20"/>
      <c r="AK231" s="20"/>
      <c r="AL231" s="20"/>
      <c r="AM231" s="20"/>
      <c r="AN231" s="20"/>
      <c r="AO231" s="20"/>
      <c r="AP231" s="20"/>
    </row>
    <row r="232" spans="1:42" x14ac:dyDescent="0.3">
      <c r="A232" s="20"/>
      <c r="B232" s="8"/>
      <c r="C232" s="8"/>
      <c r="D232" s="8"/>
      <c r="E232" s="8"/>
      <c r="F232" s="2"/>
      <c r="G232" s="2"/>
      <c r="H232" s="2" t="s">
        <v>133</v>
      </c>
      <c r="I232" s="2">
        <v>1</v>
      </c>
      <c r="J232" s="2"/>
      <c r="K232" s="2"/>
      <c r="L232" s="2"/>
      <c r="M232" s="2"/>
      <c r="N232" s="2"/>
      <c r="O232" s="2"/>
      <c r="P232" s="2"/>
      <c r="Q232" s="2"/>
      <c r="R232" s="2"/>
      <c r="S232" s="2"/>
      <c r="T232" s="20"/>
      <c r="U232" s="20"/>
      <c r="V232" s="20"/>
      <c r="W232" s="20"/>
      <c r="X232" s="20"/>
      <c r="Y232" s="20"/>
      <c r="Z232" s="20"/>
      <c r="AA232" s="20"/>
      <c r="AB232" s="20"/>
      <c r="AC232" s="20"/>
      <c r="AD232" s="20"/>
      <c r="AE232" s="20"/>
      <c r="AF232" s="20"/>
      <c r="AG232" s="20"/>
      <c r="AH232" s="20"/>
      <c r="AI232" s="20"/>
      <c r="AJ232" s="20"/>
      <c r="AK232" s="20"/>
      <c r="AL232" s="20"/>
      <c r="AM232" s="20"/>
      <c r="AN232" s="20"/>
      <c r="AO232" s="20"/>
      <c r="AP232" s="20"/>
    </row>
    <row r="233" spans="1:42" x14ac:dyDescent="0.3">
      <c r="A233" s="20"/>
      <c r="B233" s="8"/>
      <c r="C233" s="8"/>
      <c r="D233" s="8"/>
      <c r="E233" s="8"/>
      <c r="F233" s="2"/>
      <c r="G233" s="2"/>
      <c r="H233" s="2"/>
      <c r="I233" s="2"/>
      <c r="J233" s="2"/>
      <c r="K233" s="2"/>
      <c r="L233" s="2"/>
      <c r="M233" s="2"/>
      <c r="N233" s="2"/>
      <c r="O233" s="2"/>
      <c r="P233" s="2"/>
      <c r="Q233" s="2"/>
      <c r="R233" s="2"/>
      <c r="S233" s="2"/>
      <c r="T233" s="20"/>
      <c r="U233" s="20"/>
      <c r="V233" s="20"/>
      <c r="W233" s="20"/>
      <c r="X233" s="20"/>
      <c r="Y233" s="20"/>
      <c r="Z233" s="20"/>
      <c r="AA233" s="20"/>
      <c r="AB233" s="20"/>
      <c r="AC233" s="20"/>
      <c r="AD233" s="20"/>
      <c r="AE233" s="20"/>
      <c r="AF233" s="20"/>
      <c r="AG233" s="20"/>
      <c r="AH233" s="20"/>
      <c r="AI233" s="20"/>
      <c r="AJ233" s="20"/>
      <c r="AK233" s="20"/>
      <c r="AL233" s="20"/>
      <c r="AM233" s="20"/>
      <c r="AN233" s="20"/>
      <c r="AO233" s="20"/>
      <c r="AP233" s="20"/>
    </row>
    <row r="234" spans="1:42" x14ac:dyDescent="0.3">
      <c r="A234" s="20"/>
      <c r="B234" s="8"/>
      <c r="C234" s="8"/>
      <c r="D234" s="8"/>
      <c r="E234" s="8"/>
      <c r="F234" s="2"/>
      <c r="G234" s="2"/>
      <c r="H234" s="2"/>
      <c r="I234" s="2"/>
      <c r="J234" s="2"/>
      <c r="K234" s="2"/>
      <c r="L234" s="2"/>
      <c r="M234" s="2"/>
      <c r="N234" s="2"/>
      <c r="O234" s="2"/>
      <c r="P234" s="2"/>
      <c r="Q234" s="2"/>
      <c r="R234" s="2"/>
      <c r="S234" s="2"/>
      <c r="T234" s="20"/>
      <c r="U234" s="20"/>
      <c r="V234" s="20"/>
      <c r="W234" s="20"/>
      <c r="X234" s="20"/>
      <c r="Y234" s="20"/>
      <c r="Z234" s="20"/>
      <c r="AA234" s="20"/>
      <c r="AB234" s="20"/>
      <c r="AC234" s="20"/>
      <c r="AD234" s="20"/>
      <c r="AE234" s="20"/>
      <c r="AF234" s="20"/>
      <c r="AG234" s="20"/>
      <c r="AH234" s="20"/>
      <c r="AI234" s="20"/>
      <c r="AJ234" s="20"/>
      <c r="AK234" s="20"/>
      <c r="AL234" s="20"/>
      <c r="AM234" s="20"/>
      <c r="AN234" s="20"/>
      <c r="AO234" s="20"/>
      <c r="AP234" s="20"/>
    </row>
    <row r="235" spans="1:42" x14ac:dyDescent="0.3">
      <c r="A235" s="20"/>
      <c r="B235" s="8"/>
      <c r="C235" s="8"/>
      <c r="D235" s="8"/>
      <c r="E235" s="8"/>
      <c r="F235" s="2"/>
      <c r="G235" s="2"/>
      <c r="H235" s="2"/>
      <c r="I235" s="2"/>
      <c r="J235" s="2"/>
      <c r="K235" s="2"/>
      <c r="L235" s="2"/>
      <c r="M235" s="2"/>
      <c r="N235" s="2"/>
      <c r="O235" s="2"/>
      <c r="P235" s="2"/>
      <c r="Q235" s="2"/>
      <c r="R235" s="2"/>
      <c r="S235" s="2"/>
      <c r="T235" s="20"/>
      <c r="U235" s="20"/>
      <c r="V235" s="20"/>
      <c r="W235" s="20"/>
      <c r="X235" s="20"/>
      <c r="Y235" s="20"/>
      <c r="Z235" s="20"/>
      <c r="AA235" s="20"/>
      <c r="AB235" s="20"/>
      <c r="AC235" s="20"/>
      <c r="AD235" s="20"/>
      <c r="AE235" s="20"/>
      <c r="AF235" s="20"/>
      <c r="AG235" s="20"/>
      <c r="AH235" s="20"/>
      <c r="AI235" s="20"/>
      <c r="AJ235" s="20"/>
      <c r="AK235" s="20"/>
      <c r="AL235" s="20"/>
      <c r="AM235" s="20"/>
      <c r="AN235" s="20"/>
      <c r="AO235" s="20"/>
      <c r="AP235" s="20"/>
    </row>
    <row r="236" spans="1:42" x14ac:dyDescent="0.3">
      <c r="A236" s="20"/>
      <c r="B236" s="8"/>
      <c r="C236" s="8"/>
      <c r="D236" s="8"/>
      <c r="E236" s="8"/>
      <c r="F236" s="2"/>
      <c r="G236" s="2"/>
      <c r="H236" s="2"/>
      <c r="I236" s="2"/>
      <c r="J236" s="2"/>
      <c r="K236" s="2"/>
      <c r="L236" s="2"/>
      <c r="M236" s="2"/>
      <c r="N236" s="2"/>
      <c r="O236" s="2"/>
      <c r="P236" s="2"/>
      <c r="Q236" s="2"/>
      <c r="R236" s="2"/>
      <c r="S236" s="2"/>
      <c r="T236" s="20"/>
      <c r="U236" s="20"/>
      <c r="V236" s="20"/>
      <c r="W236" s="20"/>
      <c r="X236" s="20"/>
      <c r="Y236" s="20"/>
      <c r="Z236" s="20"/>
      <c r="AA236" s="20"/>
      <c r="AB236" s="20"/>
      <c r="AC236" s="20"/>
      <c r="AD236" s="20"/>
      <c r="AE236" s="20"/>
      <c r="AF236" s="20"/>
      <c r="AG236" s="20"/>
      <c r="AH236" s="20"/>
      <c r="AI236" s="20"/>
      <c r="AJ236" s="20"/>
      <c r="AK236" s="20"/>
      <c r="AL236" s="20"/>
      <c r="AM236" s="20"/>
      <c r="AN236" s="20"/>
      <c r="AO236" s="20"/>
      <c r="AP236" s="20"/>
    </row>
    <row r="237" spans="1:42" x14ac:dyDescent="0.3">
      <c r="A237" s="20"/>
      <c r="B237" s="8"/>
      <c r="C237" s="8"/>
      <c r="D237" s="8"/>
      <c r="E237" s="8"/>
      <c r="F237" s="8"/>
      <c r="G237" s="8"/>
      <c r="H237" s="8"/>
      <c r="I237" s="8"/>
      <c r="J237" s="8"/>
      <c r="K237" s="8"/>
      <c r="L237" s="8"/>
      <c r="M237" s="8"/>
      <c r="N237" s="8"/>
      <c r="O237" s="8"/>
      <c r="P237" s="8"/>
      <c r="Q237" s="8"/>
      <c r="R237" s="2"/>
      <c r="S237" s="2"/>
      <c r="T237" s="20"/>
      <c r="U237" s="20"/>
      <c r="V237" s="20"/>
      <c r="W237" s="20"/>
      <c r="X237" s="20"/>
      <c r="Y237" s="20"/>
      <c r="Z237" s="20"/>
      <c r="AA237" s="20"/>
      <c r="AB237" s="20"/>
      <c r="AC237" s="20"/>
      <c r="AD237" s="20"/>
      <c r="AE237" s="20"/>
      <c r="AF237" s="20"/>
      <c r="AG237" s="20"/>
      <c r="AH237" s="20"/>
      <c r="AI237" s="20"/>
      <c r="AJ237" s="20"/>
      <c r="AK237" s="20"/>
      <c r="AL237" s="20"/>
      <c r="AM237" s="20"/>
      <c r="AN237" s="20"/>
      <c r="AO237" s="20"/>
      <c r="AP237" s="20"/>
    </row>
    <row r="238" spans="1:42" x14ac:dyDescent="0.3">
      <c r="A238" s="20"/>
      <c r="B238" s="8"/>
      <c r="C238" s="8"/>
      <c r="D238" s="8"/>
      <c r="E238" s="8"/>
      <c r="F238" s="8"/>
      <c r="G238" s="8"/>
      <c r="H238" s="8"/>
      <c r="I238" s="8"/>
      <c r="J238" s="8"/>
      <c r="K238" s="8"/>
      <c r="L238" s="8"/>
      <c r="M238" s="8"/>
      <c r="N238" s="8"/>
      <c r="O238" s="8"/>
      <c r="P238" s="8"/>
      <c r="Q238" s="8"/>
      <c r="R238" s="2"/>
      <c r="S238" s="2"/>
      <c r="T238" s="20"/>
      <c r="U238" s="20"/>
      <c r="V238" s="20"/>
      <c r="W238" s="20"/>
      <c r="X238" s="20"/>
      <c r="Y238" s="20"/>
      <c r="Z238" s="20"/>
      <c r="AA238" s="20"/>
      <c r="AB238" s="20"/>
      <c r="AC238" s="20"/>
      <c r="AD238" s="20"/>
      <c r="AE238" s="20"/>
      <c r="AF238" s="20"/>
      <c r="AG238" s="20"/>
      <c r="AH238" s="20"/>
      <c r="AI238" s="20"/>
      <c r="AJ238" s="20"/>
      <c r="AK238" s="20"/>
      <c r="AL238" s="20"/>
      <c r="AM238" s="20"/>
      <c r="AN238" s="20"/>
      <c r="AO238" s="20"/>
      <c r="AP238" s="20"/>
    </row>
    <row r="239" spans="1:42" x14ac:dyDescent="0.3">
      <c r="A239" s="20"/>
      <c r="B239" s="8"/>
      <c r="C239" s="8"/>
      <c r="D239" s="8"/>
      <c r="E239" s="8"/>
      <c r="F239" s="8"/>
      <c r="G239" s="8"/>
      <c r="H239" s="8"/>
      <c r="I239" s="8"/>
      <c r="J239" s="8"/>
      <c r="K239" s="8"/>
      <c r="L239" s="8"/>
      <c r="M239" s="8"/>
      <c r="N239" s="8"/>
      <c r="O239" s="8"/>
      <c r="P239" s="8"/>
      <c r="Q239" s="8"/>
      <c r="R239" s="20"/>
      <c r="S239" s="20"/>
      <c r="T239" s="20"/>
      <c r="U239" s="20"/>
      <c r="V239" s="20"/>
      <c r="W239" s="20"/>
      <c r="X239" s="20"/>
      <c r="Y239" s="20"/>
      <c r="Z239" s="20"/>
      <c r="AA239" s="20"/>
      <c r="AB239" s="20"/>
      <c r="AC239" s="20"/>
      <c r="AD239" s="20"/>
      <c r="AE239" s="20"/>
      <c r="AF239" s="20"/>
      <c r="AG239" s="20"/>
      <c r="AH239" s="20"/>
      <c r="AI239" s="20"/>
      <c r="AJ239" s="20"/>
      <c r="AK239" s="20"/>
      <c r="AL239" s="20"/>
      <c r="AM239" s="20"/>
      <c r="AN239" s="20"/>
      <c r="AO239" s="20"/>
      <c r="AP239" s="20"/>
    </row>
    <row r="240" spans="1:42" x14ac:dyDescent="0.3">
      <c r="A240" s="20"/>
      <c r="B240" s="8"/>
      <c r="C240" s="8"/>
      <c r="D240" s="8"/>
      <c r="E240" s="8"/>
      <c r="F240" s="8"/>
      <c r="G240" s="8"/>
      <c r="H240" s="8"/>
      <c r="I240" s="8"/>
      <c r="J240" s="8"/>
      <c r="K240" s="8"/>
      <c r="L240" s="8"/>
      <c r="M240" s="8"/>
      <c r="N240" s="8"/>
      <c r="O240" s="8"/>
      <c r="P240" s="8"/>
      <c r="Q240" s="8"/>
      <c r="R240" s="20"/>
      <c r="S240" s="20"/>
      <c r="T240" s="20"/>
      <c r="U240" s="20"/>
      <c r="V240" s="20"/>
      <c r="W240" s="20"/>
      <c r="X240" s="20"/>
      <c r="Y240" s="20"/>
      <c r="Z240" s="20"/>
      <c r="AA240" s="20"/>
      <c r="AB240" s="20"/>
      <c r="AC240" s="20"/>
      <c r="AD240" s="20"/>
      <c r="AE240" s="20"/>
      <c r="AF240" s="20"/>
      <c r="AG240" s="20"/>
      <c r="AH240" s="20"/>
      <c r="AI240" s="20"/>
      <c r="AJ240" s="20"/>
      <c r="AK240" s="20"/>
      <c r="AL240" s="20"/>
      <c r="AM240" s="20"/>
      <c r="AN240" s="20"/>
      <c r="AO240" s="20"/>
      <c r="AP240" s="20"/>
    </row>
    <row r="241" spans="1:42" x14ac:dyDescent="0.3">
      <c r="A241" s="20"/>
      <c r="B241" s="8"/>
      <c r="C241" s="8"/>
      <c r="D241" s="8"/>
      <c r="E241" s="8"/>
      <c r="F241" s="8"/>
      <c r="G241" s="8"/>
      <c r="H241" s="8"/>
      <c r="I241" s="8"/>
      <c r="J241" s="8"/>
      <c r="K241" s="8"/>
      <c r="L241" s="8"/>
      <c r="M241" s="8"/>
      <c r="N241" s="8"/>
      <c r="O241" s="8"/>
      <c r="P241" s="8"/>
      <c r="Q241" s="8"/>
      <c r="R241" s="20"/>
      <c r="S241" s="20"/>
      <c r="T241" s="20"/>
      <c r="U241" s="20"/>
      <c r="V241" s="20"/>
      <c r="W241" s="20"/>
      <c r="X241" s="20"/>
      <c r="Y241" s="20"/>
      <c r="Z241" s="20"/>
      <c r="AA241" s="20"/>
      <c r="AB241" s="20"/>
      <c r="AC241" s="20"/>
      <c r="AD241" s="20"/>
      <c r="AE241" s="20"/>
      <c r="AF241" s="20"/>
      <c r="AG241" s="20"/>
      <c r="AH241" s="20"/>
      <c r="AI241" s="20"/>
      <c r="AJ241" s="20"/>
      <c r="AK241" s="20"/>
      <c r="AL241" s="20"/>
      <c r="AM241" s="20"/>
      <c r="AN241" s="20"/>
      <c r="AO241" s="20"/>
      <c r="AP241" s="20"/>
    </row>
    <row r="242" spans="1:42" x14ac:dyDescent="0.3">
      <c r="A242" s="20"/>
      <c r="B242" s="8"/>
      <c r="C242" s="8"/>
      <c r="D242" s="8"/>
      <c r="E242" s="8"/>
      <c r="F242" s="8"/>
      <c r="G242" s="8"/>
      <c r="H242" s="8"/>
      <c r="I242" s="8"/>
      <c r="J242" s="8"/>
      <c r="K242" s="8"/>
      <c r="L242" s="8"/>
      <c r="M242" s="8"/>
      <c r="N242" s="8"/>
      <c r="O242" s="8"/>
      <c r="P242" s="8"/>
      <c r="Q242" s="8"/>
      <c r="R242" s="20"/>
      <c r="S242" s="20"/>
      <c r="T242" s="20"/>
      <c r="U242" s="20"/>
      <c r="V242" s="20"/>
      <c r="W242" s="20"/>
      <c r="X242" s="20"/>
      <c r="Y242" s="20"/>
      <c r="Z242" s="20"/>
      <c r="AA242" s="20"/>
      <c r="AB242" s="20"/>
      <c r="AC242" s="20"/>
      <c r="AD242" s="20"/>
      <c r="AE242" s="20"/>
      <c r="AF242" s="20"/>
      <c r="AG242" s="20"/>
      <c r="AH242" s="20"/>
      <c r="AI242" s="20"/>
      <c r="AJ242" s="20"/>
      <c r="AK242" s="20"/>
      <c r="AL242" s="20"/>
      <c r="AM242" s="20"/>
      <c r="AN242" s="20"/>
      <c r="AO242" s="20"/>
      <c r="AP242" s="20"/>
    </row>
    <row r="243" spans="1:42" x14ac:dyDescent="0.3">
      <c r="A243" s="20"/>
      <c r="B243" s="8"/>
      <c r="C243" s="8"/>
      <c r="D243" s="8"/>
      <c r="E243" s="8"/>
      <c r="F243" s="8"/>
      <c r="G243" s="8"/>
      <c r="H243" s="8"/>
      <c r="I243" s="8"/>
      <c r="J243" s="8"/>
      <c r="K243" s="8"/>
      <c r="L243" s="8"/>
      <c r="M243" s="8"/>
      <c r="N243" s="8"/>
      <c r="O243" s="8"/>
      <c r="P243" s="8"/>
      <c r="Q243" s="8"/>
      <c r="R243" s="20"/>
      <c r="S243" s="20"/>
      <c r="T243" s="20"/>
      <c r="U243" s="20"/>
      <c r="V243" s="20"/>
      <c r="W243" s="20"/>
      <c r="X243" s="20"/>
      <c r="Y243" s="20"/>
      <c r="Z243" s="20"/>
      <c r="AA243" s="20"/>
      <c r="AB243" s="20"/>
      <c r="AC243" s="20"/>
      <c r="AD243" s="20"/>
      <c r="AE243" s="20"/>
      <c r="AF243" s="20"/>
      <c r="AG243" s="20"/>
      <c r="AH243" s="20"/>
      <c r="AI243" s="20"/>
      <c r="AJ243" s="20"/>
      <c r="AK243" s="20"/>
      <c r="AL243" s="20"/>
      <c r="AM243" s="20"/>
      <c r="AN243" s="20"/>
      <c r="AO243" s="20"/>
      <c r="AP243" s="20"/>
    </row>
    <row r="244" spans="1:42" x14ac:dyDescent="0.3">
      <c r="A244" s="20"/>
      <c r="B244" s="8"/>
      <c r="C244" s="8"/>
      <c r="D244" s="8"/>
      <c r="E244" s="8"/>
      <c r="F244" s="8"/>
      <c r="G244" s="8"/>
      <c r="H244" s="8"/>
      <c r="I244" s="8"/>
      <c r="J244" s="8"/>
      <c r="K244" s="8"/>
      <c r="L244" s="8"/>
      <c r="M244" s="8"/>
      <c r="N244" s="8"/>
      <c r="O244" s="8"/>
      <c r="P244" s="8"/>
      <c r="Q244" s="8"/>
      <c r="R244" s="20"/>
      <c r="S244" s="20"/>
      <c r="T244" s="20"/>
      <c r="U244" s="20"/>
      <c r="V244" s="20"/>
      <c r="W244" s="20"/>
      <c r="X244" s="20"/>
      <c r="Y244" s="20"/>
      <c r="Z244" s="20"/>
      <c r="AA244" s="20"/>
      <c r="AB244" s="20"/>
      <c r="AC244" s="20"/>
      <c r="AD244" s="20"/>
      <c r="AE244" s="20"/>
      <c r="AF244" s="20"/>
      <c r="AG244" s="20"/>
      <c r="AH244" s="20"/>
      <c r="AI244" s="20"/>
      <c r="AJ244" s="20"/>
      <c r="AK244" s="20"/>
      <c r="AL244" s="20"/>
      <c r="AM244" s="20"/>
      <c r="AN244" s="20"/>
      <c r="AO244" s="20"/>
      <c r="AP244" s="20"/>
    </row>
    <row r="245" spans="1:42" x14ac:dyDescent="0.3">
      <c r="A245" s="20"/>
      <c r="B245" s="8"/>
      <c r="C245" s="8"/>
      <c r="D245" s="8"/>
      <c r="E245" s="8"/>
      <c r="F245" s="8"/>
      <c r="G245" s="8"/>
      <c r="H245" s="8"/>
      <c r="I245" s="8"/>
      <c r="J245" s="8"/>
      <c r="K245" s="8"/>
      <c r="L245" s="8"/>
      <c r="M245" s="8"/>
      <c r="N245" s="8"/>
      <c r="O245" s="8"/>
      <c r="P245" s="8"/>
      <c r="Q245" s="8"/>
      <c r="R245" s="20"/>
      <c r="S245" s="20"/>
      <c r="T245" s="20"/>
      <c r="U245" s="20"/>
      <c r="V245" s="20"/>
      <c r="W245" s="20"/>
      <c r="X245" s="20"/>
      <c r="Y245" s="20"/>
      <c r="Z245" s="20"/>
      <c r="AA245" s="20"/>
      <c r="AB245" s="20"/>
      <c r="AC245" s="20"/>
      <c r="AD245" s="20"/>
      <c r="AE245" s="20"/>
      <c r="AF245" s="20"/>
      <c r="AG245" s="20"/>
      <c r="AH245" s="20"/>
      <c r="AI245" s="20"/>
      <c r="AJ245" s="20"/>
      <c r="AK245" s="20"/>
      <c r="AL245" s="20"/>
      <c r="AM245" s="20"/>
      <c r="AN245" s="20"/>
      <c r="AO245" s="20"/>
      <c r="AP245" s="20"/>
    </row>
    <row r="246" spans="1:42" x14ac:dyDescent="0.3">
      <c r="A246" s="20"/>
      <c r="B246" s="8"/>
      <c r="C246" s="8"/>
      <c r="D246" s="8"/>
      <c r="E246" s="8"/>
      <c r="F246" s="8"/>
      <c r="G246" s="8"/>
      <c r="H246" s="8"/>
      <c r="I246" s="8"/>
      <c r="J246" s="8"/>
      <c r="K246" s="8"/>
      <c r="L246" s="8"/>
      <c r="M246" s="8"/>
      <c r="N246" s="8"/>
      <c r="O246" s="8"/>
      <c r="P246" s="8"/>
      <c r="Q246" s="8"/>
      <c r="R246" s="20"/>
      <c r="S246" s="20"/>
      <c r="T246" s="20"/>
      <c r="U246" s="20"/>
      <c r="V246" s="20"/>
      <c r="W246" s="20"/>
      <c r="X246" s="20"/>
      <c r="Y246" s="20"/>
      <c r="Z246" s="20"/>
      <c r="AA246" s="20"/>
      <c r="AB246" s="20"/>
      <c r="AC246" s="20"/>
      <c r="AD246" s="20"/>
      <c r="AE246" s="20"/>
      <c r="AF246" s="20"/>
      <c r="AG246" s="20"/>
      <c r="AH246" s="20"/>
      <c r="AI246" s="20"/>
      <c r="AJ246" s="20"/>
      <c r="AK246" s="20"/>
      <c r="AL246" s="20"/>
      <c r="AM246" s="20"/>
      <c r="AN246" s="20"/>
      <c r="AO246" s="20"/>
      <c r="AP246" s="20"/>
    </row>
    <row r="247" spans="1:42" x14ac:dyDescent="0.3">
      <c r="A247" s="20"/>
      <c r="B247" s="8"/>
      <c r="C247" s="8"/>
      <c r="D247" s="8"/>
      <c r="E247" s="8"/>
      <c r="F247" s="8"/>
      <c r="G247" s="8"/>
      <c r="H247" s="8"/>
      <c r="I247" s="8"/>
      <c r="J247" s="8"/>
      <c r="K247" s="8"/>
      <c r="L247" s="8"/>
      <c r="M247" s="8"/>
      <c r="N247" s="8"/>
      <c r="O247" s="8"/>
      <c r="P247" s="8"/>
      <c r="Q247" s="8"/>
      <c r="R247" s="20"/>
      <c r="S247" s="20"/>
      <c r="T247" s="20"/>
      <c r="U247" s="20"/>
      <c r="V247" s="20"/>
      <c r="W247" s="20"/>
      <c r="X247" s="20"/>
      <c r="Y247" s="20"/>
      <c r="Z247" s="20"/>
      <c r="AA247" s="20"/>
      <c r="AB247" s="20"/>
      <c r="AC247" s="20"/>
      <c r="AD247" s="20"/>
      <c r="AE247" s="20"/>
      <c r="AF247" s="20"/>
      <c r="AG247" s="20"/>
      <c r="AH247" s="20"/>
      <c r="AI247" s="20"/>
      <c r="AJ247" s="20"/>
      <c r="AK247" s="20"/>
      <c r="AL247" s="20"/>
      <c r="AM247" s="20"/>
      <c r="AN247" s="20"/>
      <c r="AO247" s="20"/>
      <c r="AP247" s="20"/>
    </row>
    <row r="248" spans="1:42" x14ac:dyDescent="0.3">
      <c r="A248" s="20"/>
      <c r="B248" s="8"/>
      <c r="C248" s="8"/>
      <c r="D248" s="8"/>
      <c r="E248" s="8"/>
      <c r="F248" s="8"/>
      <c r="G248" s="8"/>
      <c r="H248" s="8"/>
      <c r="I248" s="8"/>
      <c r="J248" s="8"/>
      <c r="K248" s="8"/>
      <c r="L248" s="8"/>
      <c r="M248" s="8"/>
      <c r="N248" s="8"/>
      <c r="O248" s="8"/>
      <c r="P248" s="8"/>
      <c r="Q248" s="8"/>
      <c r="R248" s="20"/>
      <c r="S248" s="20"/>
      <c r="T248" s="20"/>
      <c r="U248" s="20"/>
      <c r="V248" s="20"/>
      <c r="W248" s="20"/>
      <c r="X248" s="20"/>
      <c r="Y248" s="20"/>
      <c r="Z248" s="20"/>
      <c r="AA248" s="20"/>
      <c r="AB248" s="20"/>
      <c r="AC248" s="20"/>
      <c r="AD248" s="20"/>
      <c r="AE248" s="20"/>
      <c r="AF248" s="20"/>
      <c r="AG248" s="20"/>
      <c r="AH248" s="20"/>
      <c r="AI248" s="20"/>
      <c r="AJ248" s="20"/>
      <c r="AK248" s="20"/>
      <c r="AL248" s="20"/>
      <c r="AM248" s="20"/>
      <c r="AN248" s="20"/>
      <c r="AO248" s="20"/>
      <c r="AP248" s="20"/>
    </row>
    <row r="249" spans="1:42" x14ac:dyDescent="0.3">
      <c r="A249" s="20"/>
      <c r="B249" s="8"/>
      <c r="C249" s="8"/>
      <c r="D249" s="8"/>
      <c r="E249" s="8"/>
      <c r="F249" s="8"/>
      <c r="G249" s="8"/>
      <c r="H249" s="8"/>
      <c r="I249" s="8"/>
      <c r="J249" s="8"/>
      <c r="K249" s="8"/>
      <c r="L249" s="8"/>
      <c r="M249" s="8"/>
      <c r="N249" s="8"/>
      <c r="O249" s="8"/>
      <c r="P249" s="8"/>
      <c r="Q249" s="8"/>
      <c r="R249" s="20"/>
      <c r="S249" s="20"/>
      <c r="T249" s="20"/>
      <c r="U249" s="20"/>
      <c r="V249" s="20"/>
      <c r="W249" s="20"/>
      <c r="X249" s="20"/>
      <c r="Y249" s="20"/>
      <c r="Z249" s="20"/>
      <c r="AA249" s="20"/>
      <c r="AB249" s="20"/>
      <c r="AC249" s="20"/>
      <c r="AD249" s="20"/>
      <c r="AE249" s="20"/>
      <c r="AF249" s="20"/>
      <c r="AG249" s="20"/>
      <c r="AH249" s="20"/>
      <c r="AI249" s="20"/>
      <c r="AJ249" s="20"/>
      <c r="AK249" s="20"/>
      <c r="AL249" s="20"/>
      <c r="AM249" s="20"/>
      <c r="AN249" s="20"/>
      <c r="AO249" s="20"/>
      <c r="AP249" s="20"/>
    </row>
    <row r="250" spans="1:42" x14ac:dyDescent="0.3">
      <c r="A250" s="20"/>
      <c r="B250" s="8"/>
      <c r="C250" s="8"/>
      <c r="D250" s="8"/>
      <c r="E250" s="8"/>
      <c r="F250" s="8"/>
      <c r="G250" s="8"/>
      <c r="H250" s="8"/>
      <c r="I250" s="8"/>
      <c r="J250" s="8"/>
      <c r="K250" s="8"/>
      <c r="L250" s="8"/>
      <c r="M250" s="8"/>
      <c r="N250" s="8"/>
      <c r="O250" s="8"/>
      <c r="P250" s="8"/>
      <c r="Q250" s="8"/>
      <c r="R250" s="20"/>
      <c r="S250" s="20"/>
      <c r="T250" s="20"/>
      <c r="U250" s="20"/>
      <c r="V250" s="20"/>
      <c r="W250" s="20"/>
      <c r="X250" s="20"/>
      <c r="Y250" s="20"/>
      <c r="Z250" s="20"/>
      <c r="AA250" s="20"/>
      <c r="AB250" s="20"/>
      <c r="AC250" s="20"/>
      <c r="AD250" s="20"/>
      <c r="AE250" s="20"/>
      <c r="AF250" s="20"/>
      <c r="AG250" s="20"/>
      <c r="AH250" s="20"/>
      <c r="AI250" s="20"/>
      <c r="AJ250" s="20"/>
      <c r="AK250" s="20"/>
      <c r="AL250" s="20"/>
      <c r="AM250" s="20"/>
      <c r="AN250" s="20"/>
      <c r="AO250" s="20"/>
      <c r="AP250" s="20"/>
    </row>
    <row r="251" spans="1:42" x14ac:dyDescent="0.3">
      <c r="A251" s="20"/>
      <c r="B251" s="8"/>
      <c r="C251" s="8"/>
      <c r="D251" s="8"/>
      <c r="E251" s="8"/>
      <c r="F251" s="8"/>
      <c r="G251" s="8"/>
      <c r="H251" s="8"/>
      <c r="I251" s="8"/>
      <c r="J251" s="8"/>
      <c r="K251" s="8"/>
      <c r="L251" s="8"/>
      <c r="M251" s="8"/>
      <c r="N251" s="8"/>
      <c r="O251" s="8"/>
      <c r="P251" s="8"/>
      <c r="Q251" s="8"/>
      <c r="R251" s="20"/>
      <c r="S251" s="20"/>
      <c r="T251" s="20"/>
      <c r="U251" s="20"/>
      <c r="V251" s="20"/>
      <c r="W251" s="20"/>
      <c r="X251" s="20"/>
      <c r="Y251" s="20"/>
      <c r="Z251" s="20"/>
      <c r="AA251" s="20"/>
      <c r="AB251" s="20"/>
      <c r="AC251" s="20"/>
      <c r="AD251" s="20"/>
      <c r="AE251" s="20"/>
      <c r="AF251" s="20"/>
      <c r="AG251" s="20"/>
      <c r="AH251" s="20"/>
      <c r="AI251" s="20"/>
      <c r="AJ251" s="20"/>
      <c r="AK251" s="20"/>
      <c r="AL251" s="20"/>
      <c r="AM251" s="20"/>
      <c r="AN251" s="20"/>
      <c r="AO251" s="20"/>
      <c r="AP251" s="20"/>
    </row>
    <row r="252" spans="1:42" x14ac:dyDescent="0.3">
      <c r="A252" s="20"/>
      <c r="B252" s="8"/>
      <c r="C252" s="8"/>
      <c r="D252" s="8"/>
      <c r="E252" s="8"/>
      <c r="F252" s="8"/>
      <c r="G252" s="8"/>
      <c r="H252" s="8"/>
      <c r="I252" s="8"/>
      <c r="J252" s="8"/>
      <c r="K252" s="8"/>
      <c r="L252" s="8"/>
      <c r="M252" s="8"/>
      <c r="N252" s="8"/>
      <c r="O252" s="8"/>
      <c r="P252" s="8"/>
      <c r="Q252" s="8"/>
      <c r="R252" s="20"/>
      <c r="S252" s="20"/>
      <c r="T252" s="20"/>
      <c r="U252" s="20"/>
      <c r="V252" s="20"/>
      <c r="W252" s="20"/>
      <c r="X252" s="20"/>
      <c r="Y252" s="20"/>
      <c r="Z252" s="20"/>
      <c r="AA252" s="20"/>
      <c r="AB252" s="20"/>
      <c r="AC252" s="20"/>
      <c r="AD252" s="20"/>
      <c r="AE252" s="20"/>
      <c r="AF252" s="20"/>
      <c r="AG252" s="20"/>
      <c r="AH252" s="20"/>
      <c r="AI252" s="20"/>
      <c r="AJ252" s="20"/>
      <c r="AK252" s="20"/>
      <c r="AL252" s="20"/>
      <c r="AM252" s="20"/>
      <c r="AN252" s="20"/>
      <c r="AO252" s="20"/>
      <c r="AP252" s="20"/>
    </row>
    <row r="253" spans="1:42" x14ac:dyDescent="0.3">
      <c r="A253" s="20"/>
      <c r="B253" s="8"/>
      <c r="C253" s="8"/>
      <c r="D253" s="8"/>
      <c r="E253" s="8"/>
      <c r="F253" s="8"/>
      <c r="G253" s="8"/>
      <c r="H253" s="8"/>
      <c r="I253" s="8"/>
      <c r="J253" s="8"/>
      <c r="K253" s="8"/>
      <c r="L253" s="8"/>
      <c r="M253" s="8"/>
      <c r="N253" s="8"/>
      <c r="O253" s="8"/>
      <c r="P253" s="8"/>
      <c r="Q253" s="8"/>
      <c r="R253" s="20"/>
      <c r="S253" s="20"/>
      <c r="T253" s="20"/>
      <c r="U253" s="20"/>
      <c r="V253" s="20"/>
      <c r="W253" s="20"/>
      <c r="X253" s="20"/>
      <c r="Y253" s="20"/>
      <c r="Z253" s="20"/>
      <c r="AA253" s="20"/>
      <c r="AB253" s="20"/>
      <c r="AC253" s="20"/>
      <c r="AD253" s="20"/>
      <c r="AE253" s="20"/>
      <c r="AF253" s="20"/>
      <c r="AG253" s="20"/>
      <c r="AH253" s="20"/>
      <c r="AI253" s="20"/>
      <c r="AJ253" s="20"/>
      <c r="AK253" s="20"/>
      <c r="AL253" s="20"/>
      <c r="AM253" s="20"/>
      <c r="AN253" s="20"/>
      <c r="AO253" s="20"/>
      <c r="AP253" s="20"/>
    </row>
    <row r="254" spans="1:42" x14ac:dyDescent="0.3">
      <c r="A254" s="20"/>
      <c r="B254" s="8"/>
      <c r="C254" s="8"/>
      <c r="D254" s="8"/>
      <c r="E254" s="8"/>
      <c r="F254" s="8"/>
      <c r="G254" s="8"/>
      <c r="H254" s="8"/>
      <c r="I254" s="8"/>
      <c r="J254" s="8"/>
      <c r="K254" s="8"/>
      <c r="L254" s="8"/>
      <c r="M254" s="8"/>
      <c r="N254" s="8"/>
      <c r="O254" s="8"/>
      <c r="P254" s="8"/>
      <c r="Q254" s="8"/>
      <c r="R254" s="20"/>
      <c r="S254" s="20"/>
      <c r="T254" s="20"/>
      <c r="U254" s="20"/>
      <c r="V254" s="20"/>
      <c r="W254" s="20"/>
      <c r="X254" s="20"/>
      <c r="Y254" s="20"/>
      <c r="Z254" s="20"/>
      <c r="AA254" s="20"/>
      <c r="AB254" s="20"/>
      <c r="AC254" s="20"/>
      <c r="AD254" s="20"/>
      <c r="AE254" s="20"/>
      <c r="AF254" s="20"/>
      <c r="AG254" s="20"/>
      <c r="AH254" s="20"/>
      <c r="AI254" s="20"/>
      <c r="AJ254" s="20"/>
      <c r="AK254" s="20"/>
      <c r="AL254" s="20"/>
      <c r="AM254" s="20"/>
      <c r="AN254" s="20"/>
      <c r="AO254" s="20"/>
      <c r="AP254" s="20"/>
    </row>
    <row r="255" spans="1:42" x14ac:dyDescent="0.3">
      <c r="A255" s="20"/>
      <c r="B255" s="8"/>
      <c r="C255" s="8"/>
      <c r="D255" s="8"/>
      <c r="E255" s="8"/>
      <c r="F255" s="8"/>
      <c r="G255" s="8"/>
      <c r="H255" s="8"/>
      <c r="I255" s="8"/>
      <c r="J255" s="8"/>
      <c r="K255" s="8"/>
      <c r="L255" s="8"/>
      <c r="M255" s="8"/>
      <c r="N255" s="8"/>
      <c r="O255" s="8"/>
      <c r="P255" s="8"/>
      <c r="Q255" s="8"/>
      <c r="R255" s="20"/>
      <c r="S255" s="20"/>
      <c r="T255" s="20"/>
      <c r="U255" s="20"/>
      <c r="V255" s="20"/>
      <c r="W255" s="20"/>
      <c r="X255" s="20"/>
      <c r="Y255" s="20"/>
      <c r="Z255" s="20"/>
      <c r="AA255" s="20"/>
      <c r="AB255" s="20"/>
      <c r="AC255" s="20"/>
      <c r="AD255" s="20"/>
      <c r="AE255" s="20"/>
      <c r="AF255" s="20"/>
      <c r="AG255" s="20"/>
      <c r="AH255" s="20"/>
      <c r="AI255" s="20"/>
      <c r="AJ255" s="20"/>
      <c r="AK255" s="20"/>
      <c r="AL255" s="20"/>
      <c r="AM255" s="20"/>
      <c r="AN255" s="20"/>
      <c r="AO255" s="20"/>
      <c r="AP255" s="20"/>
    </row>
    <row r="256" spans="1:42" x14ac:dyDescent="0.3">
      <c r="A256" s="20"/>
      <c r="B256" s="8"/>
      <c r="C256" s="8"/>
      <c r="D256" s="8"/>
      <c r="E256" s="8"/>
      <c r="F256" s="8"/>
      <c r="G256" s="8"/>
      <c r="H256" s="8"/>
      <c r="I256" s="8"/>
      <c r="J256" s="8"/>
      <c r="K256" s="8"/>
      <c r="L256" s="8"/>
      <c r="M256" s="8"/>
      <c r="N256" s="8"/>
      <c r="O256" s="8"/>
      <c r="P256" s="8"/>
      <c r="Q256" s="8"/>
      <c r="R256" s="20"/>
      <c r="S256" s="20"/>
      <c r="T256" s="20"/>
      <c r="U256" s="20"/>
      <c r="V256" s="20"/>
      <c r="W256" s="20"/>
      <c r="X256" s="20"/>
      <c r="Y256" s="20"/>
      <c r="Z256" s="20"/>
      <c r="AA256" s="20"/>
      <c r="AB256" s="20"/>
      <c r="AC256" s="20"/>
      <c r="AD256" s="20"/>
      <c r="AE256" s="20"/>
      <c r="AF256" s="20"/>
      <c r="AG256" s="20"/>
      <c r="AH256" s="20"/>
      <c r="AI256" s="20"/>
      <c r="AJ256" s="20"/>
      <c r="AK256" s="20"/>
      <c r="AL256" s="20"/>
      <c r="AM256" s="20"/>
      <c r="AN256" s="20"/>
      <c r="AO256" s="20"/>
      <c r="AP256" s="20"/>
    </row>
    <row r="257" spans="1:42" x14ac:dyDescent="0.3">
      <c r="A257" s="20"/>
      <c r="B257" s="8"/>
      <c r="C257" s="8"/>
      <c r="D257" s="8"/>
      <c r="E257" s="8"/>
      <c r="F257" s="8"/>
      <c r="G257" s="8"/>
      <c r="H257" s="8"/>
      <c r="I257" s="8"/>
      <c r="J257" s="8"/>
      <c r="K257" s="8"/>
      <c r="L257" s="8"/>
      <c r="M257" s="8"/>
      <c r="N257" s="8"/>
      <c r="O257" s="8"/>
      <c r="P257" s="8"/>
      <c r="Q257" s="8"/>
      <c r="R257" s="20"/>
      <c r="S257" s="20"/>
      <c r="T257" s="20"/>
      <c r="U257" s="20"/>
      <c r="V257" s="20"/>
      <c r="W257" s="20"/>
      <c r="X257" s="20"/>
      <c r="Y257" s="20"/>
      <c r="Z257" s="20"/>
      <c r="AA257" s="20"/>
      <c r="AB257" s="20"/>
      <c r="AC257" s="20"/>
      <c r="AD257" s="20"/>
      <c r="AE257" s="20"/>
      <c r="AF257" s="20"/>
      <c r="AG257" s="20"/>
      <c r="AH257" s="20"/>
      <c r="AI257" s="20"/>
      <c r="AJ257" s="20"/>
      <c r="AK257" s="20"/>
      <c r="AL257" s="20"/>
      <c r="AM257" s="20"/>
      <c r="AN257" s="20"/>
      <c r="AO257" s="20"/>
      <c r="AP257" s="20"/>
    </row>
    <row r="258" spans="1:42" x14ac:dyDescent="0.3">
      <c r="A258" s="20"/>
      <c r="B258" s="8"/>
      <c r="C258" s="8"/>
      <c r="D258" s="8"/>
      <c r="E258" s="8"/>
      <c r="F258" s="8"/>
      <c r="G258" s="8"/>
      <c r="H258" s="8"/>
      <c r="I258" s="8"/>
      <c r="J258" s="8"/>
      <c r="K258" s="8"/>
      <c r="L258" s="8"/>
      <c r="M258" s="8"/>
      <c r="N258" s="8"/>
      <c r="O258" s="8"/>
      <c r="P258" s="8"/>
      <c r="Q258" s="8"/>
      <c r="R258" s="20"/>
      <c r="S258" s="20"/>
      <c r="T258" s="20"/>
      <c r="U258" s="20"/>
      <c r="V258" s="20"/>
      <c r="W258" s="20"/>
      <c r="X258" s="20"/>
      <c r="Y258" s="20"/>
      <c r="Z258" s="20"/>
      <c r="AA258" s="20"/>
      <c r="AB258" s="20"/>
      <c r="AC258" s="20"/>
      <c r="AD258" s="20"/>
      <c r="AE258" s="20"/>
      <c r="AF258" s="20"/>
      <c r="AG258" s="20"/>
      <c r="AH258" s="20"/>
      <c r="AI258" s="20"/>
      <c r="AJ258" s="20"/>
      <c r="AK258" s="20"/>
      <c r="AL258" s="20"/>
      <c r="AM258" s="20"/>
      <c r="AN258" s="20"/>
      <c r="AO258" s="20"/>
      <c r="AP258" s="20"/>
    </row>
    <row r="259" spans="1:42" x14ac:dyDescent="0.3">
      <c r="A259" s="20"/>
      <c r="B259" s="8"/>
      <c r="C259" s="8"/>
      <c r="D259" s="8"/>
      <c r="E259" s="8"/>
      <c r="F259" s="8"/>
      <c r="G259" s="8"/>
      <c r="H259" s="8"/>
      <c r="I259" s="8"/>
      <c r="J259" s="8"/>
      <c r="K259" s="8"/>
      <c r="L259" s="8"/>
      <c r="M259" s="8"/>
      <c r="N259" s="8"/>
      <c r="O259" s="8"/>
      <c r="P259" s="8"/>
      <c r="Q259" s="8"/>
      <c r="R259" s="20"/>
      <c r="S259" s="20"/>
      <c r="T259" s="20"/>
      <c r="U259" s="20"/>
      <c r="V259" s="20"/>
      <c r="W259" s="20"/>
      <c r="X259" s="20"/>
      <c r="Y259" s="20"/>
      <c r="Z259" s="20"/>
      <c r="AA259" s="20"/>
      <c r="AB259" s="20"/>
      <c r="AC259" s="20"/>
      <c r="AD259" s="20"/>
      <c r="AE259" s="20"/>
      <c r="AF259" s="20"/>
      <c r="AG259" s="20"/>
      <c r="AH259" s="20"/>
      <c r="AI259" s="20"/>
      <c r="AJ259" s="20"/>
      <c r="AK259" s="20"/>
      <c r="AL259" s="20"/>
      <c r="AM259" s="20"/>
      <c r="AN259" s="20"/>
      <c r="AO259" s="20"/>
      <c r="AP259" s="20"/>
    </row>
    <row r="260" spans="1:42" x14ac:dyDescent="0.3">
      <c r="A260" s="20"/>
      <c r="B260" s="8"/>
      <c r="C260" s="8"/>
      <c r="D260" s="8"/>
      <c r="E260" s="8"/>
      <c r="F260" s="8"/>
      <c r="G260" s="8"/>
      <c r="H260" s="8"/>
      <c r="I260" s="8"/>
      <c r="J260" s="8"/>
      <c r="K260" s="8"/>
      <c r="L260" s="8"/>
      <c r="M260" s="8"/>
      <c r="N260" s="8"/>
      <c r="O260" s="8"/>
      <c r="P260" s="8"/>
      <c r="Q260" s="8"/>
      <c r="R260" s="20"/>
      <c r="S260" s="20"/>
      <c r="T260" s="20"/>
      <c r="U260" s="20"/>
      <c r="V260" s="20"/>
      <c r="W260" s="20"/>
      <c r="X260" s="20"/>
      <c r="Y260" s="20"/>
      <c r="Z260" s="20"/>
      <c r="AA260" s="20"/>
      <c r="AB260" s="20"/>
      <c r="AC260" s="20"/>
      <c r="AD260" s="20"/>
      <c r="AE260" s="20"/>
      <c r="AF260" s="20"/>
      <c r="AG260" s="20"/>
      <c r="AH260" s="20"/>
      <c r="AI260" s="20"/>
      <c r="AJ260" s="20"/>
      <c r="AK260" s="20"/>
      <c r="AL260" s="20"/>
      <c r="AM260" s="20"/>
      <c r="AN260" s="20"/>
      <c r="AO260" s="20"/>
      <c r="AP260" s="20"/>
    </row>
    <row r="261" spans="1:42" x14ac:dyDescent="0.3">
      <c r="A261" s="20"/>
      <c r="B261" s="8"/>
      <c r="C261" s="8"/>
      <c r="D261" s="8"/>
      <c r="E261" s="8"/>
      <c r="F261" s="8"/>
      <c r="G261" s="8"/>
      <c r="H261" s="8"/>
      <c r="I261" s="8"/>
      <c r="J261" s="8"/>
      <c r="K261" s="8"/>
      <c r="L261" s="8"/>
      <c r="M261" s="8"/>
      <c r="N261" s="8"/>
      <c r="O261" s="8"/>
      <c r="P261" s="8"/>
      <c r="Q261" s="8"/>
      <c r="R261" s="20"/>
      <c r="S261" s="20"/>
      <c r="T261" s="20"/>
      <c r="U261" s="20"/>
      <c r="V261" s="20"/>
      <c r="W261" s="20"/>
      <c r="X261" s="20"/>
      <c r="Y261" s="20"/>
      <c r="Z261" s="20"/>
      <c r="AA261" s="20"/>
      <c r="AB261" s="20"/>
      <c r="AC261" s="20"/>
      <c r="AD261" s="20"/>
      <c r="AE261" s="20"/>
      <c r="AF261" s="20"/>
      <c r="AG261" s="20"/>
      <c r="AH261" s="20"/>
      <c r="AI261" s="20"/>
      <c r="AJ261" s="20"/>
      <c r="AK261" s="20"/>
      <c r="AL261" s="20"/>
      <c r="AM261" s="20"/>
      <c r="AN261" s="20"/>
      <c r="AO261" s="20"/>
      <c r="AP261" s="20"/>
    </row>
    <row r="262" spans="1:42" x14ac:dyDescent="0.3">
      <c r="A262" s="20"/>
      <c r="B262" s="8"/>
      <c r="C262" s="8"/>
      <c r="D262" s="8"/>
      <c r="E262" s="8"/>
      <c r="F262" s="8"/>
      <c r="G262" s="8"/>
      <c r="H262" s="8"/>
      <c r="I262" s="8"/>
      <c r="J262" s="8"/>
      <c r="K262" s="8"/>
      <c r="L262" s="8"/>
      <c r="M262" s="8"/>
      <c r="N262" s="8"/>
      <c r="O262" s="8"/>
      <c r="P262" s="8"/>
      <c r="Q262" s="8"/>
      <c r="R262" s="20"/>
      <c r="S262" s="20"/>
      <c r="T262" s="20"/>
      <c r="U262" s="20"/>
      <c r="V262" s="20"/>
      <c r="W262" s="20"/>
      <c r="X262" s="20"/>
      <c r="Y262" s="20"/>
      <c r="Z262" s="20"/>
      <c r="AA262" s="20"/>
      <c r="AB262" s="20"/>
      <c r="AC262" s="20"/>
      <c r="AD262" s="20"/>
      <c r="AE262" s="20"/>
      <c r="AF262" s="20"/>
      <c r="AG262" s="20"/>
      <c r="AH262" s="20"/>
      <c r="AI262" s="20"/>
      <c r="AJ262" s="20"/>
      <c r="AK262" s="20"/>
      <c r="AL262" s="20"/>
      <c r="AM262" s="20"/>
      <c r="AN262" s="20"/>
      <c r="AO262" s="20"/>
      <c r="AP262" s="20"/>
    </row>
    <row r="263" spans="1:42" x14ac:dyDescent="0.3">
      <c r="A263" s="20"/>
      <c r="B263" s="8"/>
      <c r="C263" s="8"/>
      <c r="D263" s="8"/>
      <c r="E263" s="8"/>
      <c r="F263" s="8"/>
      <c r="G263" s="8"/>
      <c r="H263" s="8"/>
      <c r="I263" s="8"/>
      <c r="J263" s="8"/>
      <c r="K263" s="8"/>
      <c r="L263" s="8"/>
      <c r="M263" s="8"/>
      <c r="N263" s="8"/>
      <c r="O263" s="8"/>
      <c r="P263" s="8"/>
      <c r="Q263" s="8"/>
      <c r="R263" s="20"/>
      <c r="S263" s="20"/>
      <c r="T263" s="20"/>
      <c r="U263" s="20"/>
      <c r="V263" s="20"/>
      <c r="W263" s="20"/>
      <c r="X263" s="20"/>
      <c r="Y263" s="20"/>
      <c r="Z263" s="20"/>
      <c r="AA263" s="20"/>
      <c r="AB263" s="20"/>
      <c r="AC263" s="20"/>
      <c r="AD263" s="20"/>
      <c r="AE263" s="20"/>
      <c r="AF263" s="20"/>
      <c r="AG263" s="20"/>
      <c r="AH263" s="20"/>
      <c r="AI263" s="20"/>
      <c r="AJ263" s="20"/>
      <c r="AK263" s="20"/>
      <c r="AL263" s="20"/>
      <c r="AM263" s="20"/>
      <c r="AN263" s="20"/>
      <c r="AO263" s="20"/>
      <c r="AP263" s="20"/>
    </row>
    <row r="264" spans="1:42" x14ac:dyDescent="0.3">
      <c r="A264" s="20"/>
      <c r="B264" s="8"/>
      <c r="C264" s="8"/>
      <c r="D264" s="8"/>
      <c r="E264" s="8"/>
      <c r="F264" s="8"/>
      <c r="G264" s="8"/>
      <c r="H264" s="8"/>
      <c r="I264" s="8"/>
      <c r="J264" s="8"/>
      <c r="K264" s="8"/>
      <c r="L264" s="8"/>
      <c r="M264" s="8"/>
      <c r="N264" s="8"/>
      <c r="O264" s="8"/>
      <c r="P264" s="8"/>
      <c r="Q264" s="8"/>
      <c r="R264" s="20"/>
      <c r="S264" s="20"/>
      <c r="T264" s="20"/>
      <c r="U264" s="20"/>
      <c r="V264" s="20"/>
      <c r="W264" s="20"/>
      <c r="X264" s="20"/>
      <c r="Y264" s="20"/>
      <c r="Z264" s="20"/>
      <c r="AA264" s="20"/>
      <c r="AB264" s="20"/>
      <c r="AC264" s="20"/>
      <c r="AD264" s="20"/>
      <c r="AE264" s="20"/>
      <c r="AF264" s="20"/>
      <c r="AG264" s="20"/>
      <c r="AH264" s="20"/>
      <c r="AI264" s="20"/>
      <c r="AJ264" s="20"/>
      <c r="AK264" s="20"/>
      <c r="AL264" s="20"/>
      <c r="AM264" s="20"/>
      <c r="AN264" s="20"/>
      <c r="AO264" s="20"/>
      <c r="AP264" s="20"/>
    </row>
    <row r="265" spans="1:42" x14ac:dyDescent="0.3">
      <c r="A265" s="20"/>
      <c r="B265" s="8"/>
      <c r="C265" s="8"/>
      <c r="D265" s="8"/>
      <c r="E265" s="8"/>
      <c r="F265" s="8"/>
      <c r="G265" s="8"/>
      <c r="H265" s="8"/>
      <c r="I265" s="8"/>
      <c r="J265" s="8"/>
      <c r="K265" s="8"/>
      <c r="L265" s="8"/>
      <c r="M265" s="8"/>
      <c r="N265" s="8"/>
      <c r="O265" s="8"/>
      <c r="P265" s="8"/>
      <c r="Q265" s="8"/>
      <c r="R265" s="20"/>
      <c r="S265" s="20"/>
      <c r="T265" s="20"/>
      <c r="U265" s="20"/>
      <c r="V265" s="20"/>
      <c r="W265" s="20"/>
      <c r="X265" s="20"/>
      <c r="Y265" s="20"/>
      <c r="Z265" s="20"/>
      <c r="AA265" s="20"/>
      <c r="AB265" s="20"/>
      <c r="AC265" s="20"/>
      <c r="AD265" s="20"/>
      <c r="AE265" s="20"/>
      <c r="AF265" s="20"/>
      <c r="AG265" s="20"/>
      <c r="AH265" s="20"/>
      <c r="AI265" s="20"/>
      <c r="AJ265" s="20"/>
      <c r="AK265" s="20"/>
      <c r="AL265" s="20"/>
      <c r="AM265" s="20"/>
      <c r="AN265" s="20"/>
      <c r="AO265" s="20"/>
      <c r="AP265" s="20"/>
    </row>
    <row r="266" spans="1:42" x14ac:dyDescent="0.3">
      <c r="A266" s="20"/>
      <c r="B266" s="8"/>
      <c r="C266" s="8"/>
      <c r="D266" s="8"/>
      <c r="E266" s="8"/>
      <c r="F266" s="8"/>
      <c r="G266" s="8"/>
      <c r="H266" s="8"/>
      <c r="I266" s="8"/>
      <c r="J266" s="8"/>
      <c r="K266" s="8"/>
      <c r="L266" s="8"/>
      <c r="M266" s="8"/>
      <c r="N266" s="8"/>
      <c r="O266" s="8"/>
      <c r="P266" s="8"/>
      <c r="Q266" s="8"/>
      <c r="R266" s="20"/>
      <c r="S266" s="20"/>
      <c r="T266" s="20"/>
      <c r="U266" s="20"/>
      <c r="V266" s="20"/>
      <c r="W266" s="20"/>
      <c r="X266" s="20"/>
      <c r="Y266" s="20"/>
      <c r="Z266" s="20"/>
      <c r="AA266" s="20"/>
      <c r="AB266" s="20"/>
      <c r="AC266" s="20"/>
      <c r="AD266" s="20"/>
      <c r="AE266" s="20"/>
      <c r="AF266" s="20"/>
      <c r="AG266" s="20"/>
      <c r="AH266" s="20"/>
      <c r="AI266" s="20"/>
      <c r="AJ266" s="20"/>
      <c r="AK266" s="20"/>
      <c r="AL266" s="20"/>
      <c r="AM266" s="20"/>
      <c r="AN266" s="20"/>
      <c r="AO266" s="20"/>
      <c r="AP266" s="20"/>
    </row>
    <row r="267" spans="1:42" x14ac:dyDescent="0.3">
      <c r="A267" s="20"/>
      <c r="B267" s="8"/>
      <c r="C267" s="8"/>
      <c r="D267" s="8"/>
      <c r="E267" s="8"/>
      <c r="F267" s="8"/>
      <c r="G267" s="8"/>
      <c r="H267" s="8"/>
      <c r="I267" s="8"/>
      <c r="J267" s="8"/>
      <c r="K267" s="8"/>
      <c r="L267" s="8"/>
      <c r="M267" s="8"/>
      <c r="N267" s="8"/>
      <c r="O267" s="8"/>
      <c r="P267" s="8"/>
      <c r="Q267" s="8"/>
      <c r="R267" s="20"/>
      <c r="S267" s="20"/>
      <c r="T267" s="20"/>
      <c r="U267" s="20"/>
      <c r="V267" s="20"/>
      <c r="W267" s="20"/>
      <c r="X267" s="20"/>
      <c r="Y267" s="20"/>
      <c r="Z267" s="20"/>
      <c r="AA267" s="20"/>
      <c r="AB267" s="20"/>
      <c r="AC267" s="20"/>
      <c r="AD267" s="20"/>
      <c r="AE267" s="20"/>
      <c r="AF267" s="20"/>
      <c r="AG267" s="20"/>
      <c r="AH267" s="20"/>
      <c r="AI267" s="20"/>
      <c r="AJ267" s="20"/>
      <c r="AK267" s="20"/>
      <c r="AL267" s="20"/>
      <c r="AM267" s="20"/>
      <c r="AN267" s="20"/>
      <c r="AO267" s="20"/>
      <c r="AP267" s="20"/>
    </row>
    <row r="268" spans="1:42" x14ac:dyDescent="0.3">
      <c r="A268" s="20"/>
      <c r="B268" s="8"/>
      <c r="C268" s="8"/>
      <c r="D268" s="8"/>
      <c r="E268" s="8"/>
      <c r="F268" s="8"/>
      <c r="G268" s="8"/>
      <c r="H268" s="8"/>
      <c r="I268" s="8"/>
      <c r="J268" s="8"/>
      <c r="K268" s="8"/>
      <c r="L268" s="8"/>
      <c r="M268" s="8"/>
      <c r="N268" s="8"/>
      <c r="O268" s="8"/>
      <c r="P268" s="8"/>
      <c r="Q268" s="8"/>
      <c r="R268" s="20"/>
      <c r="S268" s="20"/>
      <c r="T268" s="20"/>
      <c r="U268" s="20"/>
      <c r="V268" s="20"/>
      <c r="W268" s="20"/>
      <c r="X268" s="20"/>
      <c r="Y268" s="20"/>
      <c r="Z268" s="20"/>
      <c r="AA268" s="20"/>
      <c r="AB268" s="20"/>
      <c r="AC268" s="20"/>
      <c r="AD268" s="20"/>
      <c r="AE268" s="20"/>
      <c r="AF268" s="20"/>
      <c r="AG268" s="20"/>
      <c r="AH268" s="20"/>
      <c r="AI268" s="20"/>
      <c r="AJ268" s="20"/>
      <c r="AK268" s="20"/>
      <c r="AL268" s="20"/>
      <c r="AM268" s="20"/>
      <c r="AN268" s="20"/>
      <c r="AO268" s="20"/>
      <c r="AP268" s="20"/>
    </row>
    <row r="269" spans="1:42" x14ac:dyDescent="0.3">
      <c r="A269" s="20"/>
      <c r="B269" s="8"/>
      <c r="C269" s="8"/>
      <c r="D269" s="8"/>
      <c r="E269" s="8"/>
      <c r="F269" s="8"/>
      <c r="G269" s="8"/>
      <c r="H269" s="8"/>
      <c r="I269" s="8"/>
      <c r="J269" s="8"/>
      <c r="K269" s="8"/>
      <c r="L269" s="8"/>
      <c r="M269" s="8"/>
      <c r="N269" s="8"/>
      <c r="O269" s="8"/>
      <c r="P269" s="8"/>
      <c r="Q269" s="8"/>
      <c r="R269" s="20"/>
      <c r="S269" s="20"/>
      <c r="T269" s="20"/>
      <c r="U269" s="20"/>
      <c r="V269" s="20"/>
      <c r="W269" s="20"/>
      <c r="X269" s="20"/>
      <c r="Y269" s="20"/>
      <c r="Z269" s="20"/>
      <c r="AA269" s="20"/>
      <c r="AB269" s="20"/>
      <c r="AC269" s="20"/>
      <c r="AD269" s="20"/>
      <c r="AE269" s="20"/>
      <c r="AF269" s="20"/>
      <c r="AG269" s="20"/>
      <c r="AH269" s="20"/>
      <c r="AI269" s="20"/>
      <c r="AJ269" s="20"/>
      <c r="AK269" s="20"/>
      <c r="AL269" s="20"/>
      <c r="AM269" s="20"/>
      <c r="AN269" s="20"/>
      <c r="AO269" s="20"/>
      <c r="AP269" s="20"/>
    </row>
    <row r="270" spans="1:42" x14ac:dyDescent="0.3">
      <c r="A270" s="20"/>
      <c r="B270" s="8"/>
      <c r="C270" s="8"/>
      <c r="D270" s="8"/>
      <c r="E270" s="8"/>
      <c r="F270" s="8"/>
      <c r="G270" s="8"/>
      <c r="H270" s="8"/>
      <c r="I270" s="8"/>
      <c r="J270" s="8"/>
      <c r="K270" s="8"/>
      <c r="L270" s="8"/>
      <c r="M270" s="8"/>
      <c r="N270" s="8"/>
      <c r="O270" s="8"/>
      <c r="P270" s="8"/>
      <c r="Q270" s="8"/>
      <c r="R270" s="20"/>
      <c r="S270" s="20"/>
      <c r="T270" s="20"/>
      <c r="U270" s="20"/>
      <c r="V270" s="20"/>
      <c r="W270" s="20"/>
      <c r="X270" s="20"/>
      <c r="Y270" s="20"/>
      <c r="Z270" s="20"/>
      <c r="AA270" s="20"/>
      <c r="AB270" s="20"/>
      <c r="AC270" s="20"/>
      <c r="AD270" s="20"/>
      <c r="AE270" s="20"/>
      <c r="AF270" s="20"/>
      <c r="AG270" s="20"/>
      <c r="AH270" s="20"/>
      <c r="AI270" s="20"/>
      <c r="AJ270" s="20"/>
      <c r="AK270" s="20"/>
      <c r="AL270" s="20"/>
      <c r="AM270" s="20"/>
      <c r="AN270" s="20"/>
      <c r="AO270" s="20"/>
      <c r="AP270" s="20"/>
    </row>
    <row r="271" spans="1:42" x14ac:dyDescent="0.3">
      <c r="A271" s="20"/>
      <c r="B271" s="8"/>
      <c r="C271" s="8"/>
      <c r="D271" s="8"/>
      <c r="E271" s="8"/>
      <c r="F271" s="8"/>
      <c r="G271" s="8"/>
      <c r="H271" s="8"/>
      <c r="I271" s="8"/>
      <c r="J271" s="8"/>
      <c r="K271" s="8"/>
      <c r="L271" s="8"/>
      <c r="M271" s="8"/>
      <c r="N271" s="8"/>
      <c r="O271" s="8"/>
      <c r="P271" s="8"/>
      <c r="Q271" s="8"/>
      <c r="R271" s="20"/>
      <c r="S271" s="20"/>
      <c r="T271" s="20"/>
      <c r="U271" s="20"/>
      <c r="V271" s="20"/>
      <c r="W271" s="20"/>
      <c r="X271" s="20"/>
      <c r="Y271" s="20"/>
      <c r="Z271" s="20"/>
      <c r="AA271" s="20"/>
      <c r="AB271" s="20"/>
      <c r="AC271" s="20"/>
      <c r="AD271" s="20"/>
      <c r="AE271" s="20"/>
      <c r="AF271" s="20"/>
      <c r="AG271" s="20"/>
      <c r="AH271" s="20"/>
      <c r="AI271" s="20"/>
      <c r="AJ271" s="20"/>
      <c r="AK271" s="20"/>
      <c r="AL271" s="20"/>
      <c r="AM271" s="20"/>
      <c r="AN271" s="20"/>
      <c r="AO271" s="20"/>
      <c r="AP271" s="20"/>
    </row>
    <row r="272" spans="1:42" x14ac:dyDescent="0.3">
      <c r="A272" s="20"/>
      <c r="B272" s="8"/>
      <c r="C272" s="8"/>
      <c r="D272" s="8"/>
      <c r="E272" s="8"/>
      <c r="F272" s="8"/>
      <c r="G272" s="8"/>
      <c r="H272" s="8"/>
      <c r="I272" s="8"/>
      <c r="J272" s="8"/>
      <c r="K272" s="8"/>
      <c r="L272" s="8"/>
      <c r="M272" s="8"/>
      <c r="N272" s="8"/>
      <c r="O272" s="8"/>
      <c r="P272" s="8"/>
      <c r="Q272" s="8"/>
      <c r="R272" s="20"/>
      <c r="S272" s="20"/>
      <c r="T272" s="20"/>
      <c r="U272" s="20"/>
      <c r="V272" s="20"/>
      <c r="W272" s="20"/>
      <c r="X272" s="20"/>
      <c r="Y272" s="20"/>
      <c r="Z272" s="20"/>
      <c r="AA272" s="20"/>
      <c r="AB272" s="20"/>
      <c r="AC272" s="20"/>
      <c r="AD272" s="20"/>
      <c r="AE272" s="20"/>
      <c r="AF272" s="20"/>
      <c r="AG272" s="20"/>
      <c r="AH272" s="20"/>
      <c r="AI272" s="20"/>
      <c r="AJ272" s="20"/>
      <c r="AK272" s="20"/>
      <c r="AL272" s="20"/>
      <c r="AM272" s="20"/>
      <c r="AN272" s="20"/>
      <c r="AO272" s="20"/>
      <c r="AP272" s="20"/>
    </row>
    <row r="273" spans="1:42" x14ac:dyDescent="0.3">
      <c r="A273" s="20"/>
      <c r="B273" s="8"/>
      <c r="C273" s="8"/>
      <c r="D273" s="8"/>
      <c r="E273" s="8"/>
      <c r="F273" s="8"/>
      <c r="G273" s="8"/>
      <c r="H273" s="8"/>
      <c r="I273" s="8"/>
      <c r="J273" s="8"/>
      <c r="K273" s="8"/>
      <c r="L273" s="8"/>
      <c r="M273" s="8"/>
      <c r="N273" s="8"/>
      <c r="O273" s="8"/>
      <c r="P273" s="8"/>
      <c r="Q273" s="8"/>
      <c r="R273" s="20"/>
      <c r="S273" s="20"/>
      <c r="T273" s="20"/>
      <c r="U273" s="20"/>
      <c r="V273" s="20"/>
      <c r="W273" s="20"/>
      <c r="X273" s="20"/>
      <c r="Y273" s="20"/>
      <c r="Z273" s="20"/>
      <c r="AA273" s="20"/>
      <c r="AB273" s="20"/>
      <c r="AC273" s="20"/>
      <c r="AD273" s="20"/>
      <c r="AE273" s="20"/>
      <c r="AF273" s="20"/>
      <c r="AG273" s="20"/>
      <c r="AH273" s="20"/>
      <c r="AI273" s="20"/>
      <c r="AJ273" s="20"/>
      <c r="AK273" s="20"/>
      <c r="AL273" s="20"/>
      <c r="AM273" s="20"/>
      <c r="AN273" s="20"/>
      <c r="AO273" s="20"/>
      <c r="AP273" s="20"/>
    </row>
    <row r="274" spans="1:42" x14ac:dyDescent="0.3">
      <c r="A274" s="20"/>
      <c r="B274" s="8"/>
      <c r="C274" s="8"/>
      <c r="D274" s="8"/>
      <c r="E274" s="8"/>
      <c r="F274" s="8"/>
      <c r="G274" s="8"/>
      <c r="H274" s="8"/>
      <c r="I274" s="8"/>
      <c r="J274" s="8"/>
      <c r="K274" s="8"/>
      <c r="L274" s="8"/>
      <c r="M274" s="8"/>
      <c r="N274" s="8"/>
      <c r="O274" s="8"/>
      <c r="P274" s="8"/>
      <c r="Q274" s="8"/>
      <c r="R274" s="20"/>
      <c r="S274" s="20"/>
      <c r="T274" s="20"/>
      <c r="U274" s="20"/>
      <c r="V274" s="20"/>
      <c r="W274" s="20"/>
      <c r="X274" s="20"/>
      <c r="Y274" s="20"/>
      <c r="Z274" s="20"/>
      <c r="AA274" s="20"/>
      <c r="AB274" s="20"/>
      <c r="AC274" s="20"/>
      <c r="AD274" s="20"/>
      <c r="AE274" s="20"/>
      <c r="AF274" s="20"/>
      <c r="AG274" s="20"/>
      <c r="AH274" s="20"/>
      <c r="AI274" s="20"/>
      <c r="AJ274" s="20"/>
      <c r="AK274" s="20"/>
      <c r="AL274" s="20"/>
      <c r="AM274" s="20"/>
      <c r="AN274" s="20"/>
      <c r="AO274" s="20"/>
      <c r="AP274" s="20"/>
    </row>
    <row r="275" spans="1:42" x14ac:dyDescent="0.3">
      <c r="A275" s="20"/>
      <c r="B275" s="8"/>
      <c r="C275" s="8"/>
      <c r="D275" s="8"/>
      <c r="E275" s="8"/>
      <c r="F275" s="8"/>
      <c r="G275" s="8"/>
      <c r="H275" s="8"/>
      <c r="I275" s="8"/>
      <c r="J275" s="8"/>
      <c r="K275" s="8"/>
      <c r="L275" s="8"/>
      <c r="M275" s="8"/>
      <c r="N275" s="8"/>
      <c r="O275" s="8"/>
      <c r="P275" s="8"/>
      <c r="Q275" s="8"/>
      <c r="R275" s="20"/>
      <c r="S275" s="20"/>
      <c r="T275" s="20"/>
      <c r="U275" s="20"/>
      <c r="V275" s="20"/>
      <c r="W275" s="20"/>
      <c r="X275" s="20"/>
      <c r="Y275" s="20"/>
      <c r="Z275" s="20"/>
      <c r="AA275" s="20"/>
      <c r="AB275" s="20"/>
      <c r="AC275" s="20"/>
      <c r="AD275" s="20"/>
      <c r="AE275" s="20"/>
      <c r="AF275" s="20"/>
      <c r="AG275" s="20"/>
      <c r="AH275" s="20"/>
      <c r="AI275" s="20"/>
      <c r="AJ275" s="20"/>
      <c r="AK275" s="20"/>
      <c r="AL275" s="20"/>
      <c r="AM275" s="20"/>
      <c r="AN275" s="20"/>
      <c r="AO275" s="20"/>
      <c r="AP275" s="20"/>
    </row>
    <row r="276" spans="1:42" x14ac:dyDescent="0.3">
      <c r="A276" s="20"/>
      <c r="B276" s="8"/>
      <c r="C276" s="8"/>
      <c r="D276" s="8"/>
      <c r="E276" s="8"/>
      <c r="F276" s="8"/>
      <c r="G276" s="8"/>
      <c r="H276" s="8"/>
      <c r="I276" s="8"/>
      <c r="J276" s="8"/>
      <c r="K276" s="8"/>
      <c r="L276" s="8"/>
      <c r="M276" s="8"/>
      <c r="N276" s="8"/>
      <c r="O276" s="8"/>
      <c r="P276" s="8"/>
      <c r="Q276" s="8"/>
      <c r="R276" s="20"/>
      <c r="S276" s="20"/>
      <c r="T276" s="20"/>
      <c r="U276" s="20"/>
      <c r="V276" s="20"/>
      <c r="W276" s="20"/>
      <c r="X276" s="20"/>
      <c r="Y276" s="20"/>
      <c r="Z276" s="20"/>
      <c r="AA276" s="20"/>
      <c r="AB276" s="20"/>
      <c r="AC276" s="20"/>
      <c r="AD276" s="20"/>
      <c r="AE276" s="20"/>
      <c r="AF276" s="20"/>
      <c r="AG276" s="20"/>
      <c r="AH276" s="20"/>
      <c r="AI276" s="20"/>
      <c r="AJ276" s="20"/>
      <c r="AK276" s="20"/>
      <c r="AL276" s="20"/>
      <c r="AM276" s="20"/>
      <c r="AN276" s="20"/>
      <c r="AO276" s="20"/>
      <c r="AP276" s="20"/>
    </row>
    <row r="277" spans="1:42" x14ac:dyDescent="0.3">
      <c r="A277" s="20"/>
      <c r="B277" s="8"/>
      <c r="C277" s="8"/>
      <c r="D277" s="8"/>
      <c r="E277" s="8"/>
      <c r="F277" s="8"/>
      <c r="G277" s="8"/>
      <c r="H277" s="8"/>
      <c r="I277" s="8"/>
      <c r="J277" s="8"/>
      <c r="K277" s="8"/>
      <c r="L277" s="8"/>
      <c r="M277" s="8"/>
      <c r="N277" s="8"/>
      <c r="O277" s="8"/>
      <c r="P277" s="8"/>
      <c r="Q277" s="8"/>
      <c r="R277" s="20"/>
      <c r="S277" s="20"/>
      <c r="T277" s="20"/>
      <c r="U277" s="20"/>
      <c r="V277" s="20"/>
      <c r="W277" s="20"/>
      <c r="X277" s="20"/>
      <c r="Y277" s="20"/>
      <c r="Z277" s="20"/>
      <c r="AA277" s="20"/>
      <c r="AB277" s="20"/>
      <c r="AC277" s="20"/>
      <c r="AD277" s="20"/>
      <c r="AE277" s="20"/>
      <c r="AF277" s="20"/>
      <c r="AG277" s="20"/>
      <c r="AH277" s="20"/>
      <c r="AI277" s="20"/>
      <c r="AJ277" s="20"/>
      <c r="AK277" s="20"/>
      <c r="AL277" s="20"/>
      <c r="AM277" s="20"/>
      <c r="AN277" s="20"/>
      <c r="AO277" s="20"/>
      <c r="AP277" s="20"/>
    </row>
    <row r="278" spans="1:42" x14ac:dyDescent="0.3">
      <c r="A278" s="20"/>
      <c r="B278" s="8"/>
      <c r="C278" s="8"/>
      <c r="D278" s="8"/>
      <c r="E278" s="8"/>
      <c r="F278" s="8"/>
      <c r="G278" s="8"/>
      <c r="H278" s="8"/>
      <c r="I278" s="8"/>
      <c r="J278" s="8"/>
      <c r="K278" s="8"/>
      <c r="L278" s="8"/>
      <c r="M278" s="8"/>
      <c r="N278" s="8"/>
      <c r="O278" s="8"/>
      <c r="P278" s="8"/>
      <c r="Q278" s="8"/>
      <c r="R278" s="20"/>
      <c r="S278" s="20"/>
      <c r="T278" s="20"/>
      <c r="U278" s="20"/>
      <c r="V278" s="20"/>
      <c r="W278" s="20"/>
      <c r="X278" s="20"/>
      <c r="Y278" s="20"/>
      <c r="Z278" s="20"/>
      <c r="AA278" s="20"/>
      <c r="AB278" s="20"/>
      <c r="AC278" s="20"/>
      <c r="AD278" s="20"/>
      <c r="AE278" s="20"/>
      <c r="AF278" s="20"/>
      <c r="AG278" s="20"/>
      <c r="AH278" s="20"/>
      <c r="AI278" s="20"/>
      <c r="AJ278" s="20"/>
      <c r="AK278" s="20"/>
      <c r="AL278" s="20"/>
      <c r="AM278" s="20"/>
      <c r="AN278" s="20"/>
      <c r="AO278" s="20"/>
      <c r="AP278" s="20"/>
    </row>
    <row r="279" spans="1:42" x14ac:dyDescent="0.3">
      <c r="A279" s="20"/>
      <c r="B279" s="8"/>
      <c r="C279" s="8"/>
      <c r="D279" s="8"/>
      <c r="E279" s="8"/>
      <c r="F279" s="8"/>
      <c r="G279" s="8"/>
      <c r="H279" s="8"/>
      <c r="I279" s="8"/>
      <c r="J279" s="8"/>
      <c r="K279" s="8"/>
      <c r="L279" s="8"/>
      <c r="M279" s="8"/>
      <c r="N279" s="8"/>
      <c r="O279" s="8"/>
      <c r="P279" s="8"/>
      <c r="Q279" s="8"/>
      <c r="R279" s="20"/>
      <c r="S279" s="20"/>
      <c r="T279" s="20"/>
      <c r="U279" s="20"/>
      <c r="V279" s="20"/>
      <c r="W279" s="20"/>
      <c r="X279" s="20"/>
      <c r="Y279" s="20"/>
      <c r="Z279" s="20"/>
      <c r="AA279" s="20"/>
      <c r="AB279" s="20"/>
      <c r="AC279" s="20"/>
      <c r="AD279" s="20"/>
      <c r="AE279" s="20"/>
      <c r="AF279" s="20"/>
      <c r="AG279" s="20"/>
      <c r="AH279" s="20"/>
      <c r="AI279" s="20"/>
      <c r="AJ279" s="20"/>
      <c r="AK279" s="20"/>
      <c r="AL279" s="20"/>
      <c r="AM279" s="20"/>
      <c r="AN279" s="20"/>
      <c r="AO279" s="20"/>
      <c r="AP279" s="20"/>
    </row>
    <row r="280" spans="1:42" x14ac:dyDescent="0.3">
      <c r="A280" s="20"/>
      <c r="B280" s="8"/>
      <c r="C280" s="8"/>
      <c r="D280" s="8"/>
      <c r="E280" s="8"/>
      <c r="F280" s="8"/>
      <c r="G280" s="8"/>
      <c r="H280" s="8"/>
      <c r="I280" s="8"/>
      <c r="J280" s="8"/>
      <c r="K280" s="8"/>
      <c r="L280" s="8"/>
      <c r="M280" s="8"/>
      <c r="N280" s="8"/>
      <c r="O280" s="8"/>
      <c r="P280" s="8"/>
      <c r="Q280" s="8"/>
      <c r="R280" s="20"/>
      <c r="S280" s="20"/>
      <c r="T280" s="20"/>
      <c r="U280" s="20"/>
      <c r="V280" s="20"/>
      <c r="W280" s="20"/>
      <c r="X280" s="20"/>
      <c r="Y280" s="20"/>
      <c r="Z280" s="20"/>
      <c r="AA280" s="20"/>
      <c r="AB280" s="20"/>
      <c r="AC280" s="20"/>
      <c r="AD280" s="20"/>
      <c r="AE280" s="20"/>
      <c r="AF280" s="20"/>
      <c r="AG280" s="20"/>
      <c r="AH280" s="20"/>
      <c r="AI280" s="20"/>
      <c r="AJ280" s="20"/>
      <c r="AK280" s="20"/>
      <c r="AL280" s="20"/>
      <c r="AM280" s="20"/>
      <c r="AN280" s="20"/>
      <c r="AO280" s="20"/>
      <c r="AP280" s="20"/>
    </row>
    <row r="281" spans="1:42" x14ac:dyDescent="0.3">
      <c r="A281" s="20"/>
      <c r="B281" s="8"/>
      <c r="C281" s="8"/>
      <c r="D281" s="8"/>
      <c r="E281" s="8"/>
      <c r="F281" s="8"/>
      <c r="G281" s="8"/>
      <c r="H281" s="8"/>
      <c r="I281" s="8"/>
      <c r="J281" s="8"/>
      <c r="K281" s="8"/>
      <c r="L281" s="8"/>
      <c r="M281" s="8"/>
      <c r="N281" s="8"/>
      <c r="O281" s="8"/>
      <c r="P281" s="8"/>
      <c r="Q281" s="8"/>
      <c r="R281" s="20"/>
      <c r="S281" s="20"/>
      <c r="T281" s="20"/>
      <c r="U281" s="20"/>
      <c r="V281" s="20"/>
      <c r="W281" s="20"/>
      <c r="X281" s="20"/>
      <c r="Y281" s="20"/>
      <c r="Z281" s="20"/>
      <c r="AA281" s="20"/>
      <c r="AB281" s="20"/>
      <c r="AC281" s="20"/>
      <c r="AD281" s="20"/>
      <c r="AE281" s="20"/>
      <c r="AF281" s="20"/>
      <c r="AG281" s="20"/>
      <c r="AH281" s="20"/>
      <c r="AI281" s="20"/>
      <c r="AJ281" s="20"/>
      <c r="AK281" s="20"/>
      <c r="AL281" s="20"/>
      <c r="AM281" s="20"/>
      <c r="AN281" s="20"/>
      <c r="AO281" s="20"/>
      <c r="AP281" s="20"/>
    </row>
    <row r="282" spans="1:42" x14ac:dyDescent="0.3">
      <c r="A282" s="20"/>
      <c r="B282" s="8"/>
      <c r="C282" s="8"/>
      <c r="D282" s="8"/>
      <c r="E282" s="8"/>
      <c r="F282" s="8"/>
      <c r="G282" s="8"/>
      <c r="H282" s="8"/>
      <c r="I282" s="8"/>
      <c r="J282" s="8"/>
      <c r="K282" s="8"/>
      <c r="L282" s="8"/>
      <c r="M282" s="8"/>
      <c r="N282" s="8"/>
      <c r="O282" s="8"/>
      <c r="P282" s="8"/>
      <c r="Q282" s="8"/>
      <c r="R282" s="20"/>
      <c r="S282" s="20"/>
      <c r="T282" s="20"/>
      <c r="U282" s="20"/>
      <c r="V282" s="20"/>
      <c r="W282" s="20"/>
      <c r="X282" s="20"/>
      <c r="Y282" s="20"/>
      <c r="Z282" s="20"/>
      <c r="AA282" s="20"/>
      <c r="AB282" s="20"/>
      <c r="AC282" s="20"/>
      <c r="AD282" s="20"/>
      <c r="AE282" s="20"/>
      <c r="AF282" s="20"/>
      <c r="AG282" s="20"/>
      <c r="AH282" s="20"/>
      <c r="AI282" s="20"/>
      <c r="AJ282" s="20"/>
      <c r="AK282" s="20"/>
      <c r="AL282" s="20"/>
      <c r="AM282" s="20"/>
      <c r="AN282" s="20"/>
      <c r="AO282" s="20"/>
      <c r="AP282" s="20"/>
    </row>
    <row r="283" spans="1:42" x14ac:dyDescent="0.3">
      <c r="A283" s="20"/>
      <c r="B283" s="8"/>
      <c r="C283" s="8"/>
      <c r="D283" s="8"/>
      <c r="E283" s="8"/>
      <c r="F283" s="8"/>
      <c r="G283" s="8"/>
      <c r="H283" s="8"/>
      <c r="I283" s="8"/>
      <c r="J283" s="8"/>
      <c r="K283" s="8"/>
      <c r="L283" s="8"/>
      <c r="M283" s="8"/>
      <c r="N283" s="8"/>
      <c r="O283" s="8"/>
      <c r="P283" s="8"/>
      <c r="Q283" s="8"/>
      <c r="R283" s="20"/>
      <c r="S283" s="20"/>
      <c r="T283" s="20"/>
      <c r="U283" s="20"/>
      <c r="V283" s="20"/>
      <c r="W283" s="20"/>
      <c r="X283" s="20"/>
      <c r="Y283" s="20"/>
      <c r="Z283" s="20"/>
      <c r="AA283" s="20"/>
      <c r="AB283" s="20"/>
      <c r="AC283" s="20"/>
      <c r="AD283" s="20"/>
      <c r="AE283" s="20"/>
      <c r="AF283" s="20"/>
      <c r="AG283" s="20"/>
      <c r="AH283" s="20"/>
      <c r="AI283" s="20"/>
      <c r="AJ283" s="20"/>
      <c r="AK283" s="20"/>
      <c r="AL283" s="20"/>
      <c r="AM283" s="20"/>
      <c r="AN283" s="20"/>
      <c r="AO283" s="20"/>
      <c r="AP283" s="20"/>
    </row>
    <row r="284" spans="1:42" x14ac:dyDescent="0.3">
      <c r="A284" s="20"/>
      <c r="B284" s="8"/>
      <c r="C284" s="8"/>
      <c r="D284" s="8"/>
      <c r="E284" s="8"/>
      <c r="F284" s="8"/>
      <c r="G284" s="8"/>
      <c r="H284" s="8"/>
      <c r="I284" s="8"/>
      <c r="J284" s="8"/>
      <c r="K284" s="8"/>
      <c r="L284" s="8"/>
      <c r="M284" s="8"/>
      <c r="N284" s="8"/>
      <c r="O284" s="8"/>
      <c r="P284" s="8"/>
      <c r="Q284" s="8"/>
      <c r="R284" s="20"/>
      <c r="S284" s="20"/>
      <c r="T284" s="20"/>
      <c r="U284" s="20"/>
      <c r="V284" s="20"/>
      <c r="W284" s="20"/>
      <c r="X284" s="20"/>
      <c r="Y284" s="20"/>
      <c r="Z284" s="20"/>
      <c r="AA284" s="20"/>
      <c r="AB284" s="20"/>
      <c r="AC284" s="20"/>
      <c r="AD284" s="20"/>
      <c r="AE284" s="20"/>
      <c r="AF284" s="20"/>
      <c r="AG284" s="20"/>
      <c r="AH284" s="20"/>
      <c r="AI284" s="20"/>
      <c r="AJ284" s="20"/>
      <c r="AK284" s="20"/>
      <c r="AL284" s="20"/>
      <c r="AM284" s="20"/>
      <c r="AN284" s="20"/>
      <c r="AO284" s="20"/>
      <c r="AP284" s="20"/>
    </row>
    <row r="285" spans="1:42" x14ac:dyDescent="0.3">
      <c r="A285" s="20"/>
      <c r="B285" s="8"/>
      <c r="C285" s="8"/>
      <c r="D285" s="8"/>
      <c r="E285" s="8"/>
      <c r="F285" s="8"/>
      <c r="G285" s="8"/>
      <c r="H285" s="8"/>
      <c r="I285" s="8"/>
      <c r="J285" s="8"/>
      <c r="K285" s="8"/>
      <c r="L285" s="8"/>
      <c r="M285" s="8"/>
      <c r="N285" s="8"/>
      <c r="O285" s="8"/>
      <c r="P285" s="8"/>
      <c r="Q285" s="8"/>
      <c r="R285" s="20"/>
      <c r="S285" s="20"/>
      <c r="T285" s="20"/>
      <c r="U285" s="20"/>
      <c r="V285" s="20"/>
      <c r="W285" s="20"/>
      <c r="X285" s="20"/>
      <c r="Y285" s="20"/>
      <c r="Z285" s="20"/>
      <c r="AA285" s="20"/>
      <c r="AB285" s="20"/>
      <c r="AC285" s="20"/>
      <c r="AD285" s="20"/>
      <c r="AE285" s="20"/>
      <c r="AF285" s="20"/>
      <c r="AG285" s="20"/>
      <c r="AH285" s="20"/>
      <c r="AI285" s="20"/>
      <c r="AJ285" s="20"/>
      <c r="AK285" s="20"/>
      <c r="AL285" s="20"/>
      <c r="AM285" s="20"/>
      <c r="AN285" s="20"/>
      <c r="AO285" s="20"/>
      <c r="AP285" s="20"/>
    </row>
    <row r="286" spans="1:42" x14ac:dyDescent="0.3">
      <c r="A286" s="20"/>
      <c r="B286" s="8"/>
      <c r="C286" s="8"/>
      <c r="D286" s="8"/>
      <c r="E286" s="8"/>
      <c r="F286" s="8"/>
      <c r="G286" s="8"/>
      <c r="H286" s="8"/>
      <c r="I286" s="8"/>
      <c r="J286" s="8"/>
      <c r="K286" s="8"/>
      <c r="L286" s="8"/>
      <c r="M286" s="8"/>
      <c r="N286" s="8"/>
      <c r="O286" s="8"/>
      <c r="P286" s="8"/>
      <c r="Q286" s="8"/>
      <c r="R286" s="20"/>
      <c r="S286" s="20"/>
      <c r="T286" s="20"/>
      <c r="U286" s="20"/>
      <c r="V286" s="20"/>
      <c r="W286" s="20"/>
      <c r="X286" s="20"/>
      <c r="Y286" s="20"/>
      <c r="Z286" s="20"/>
      <c r="AA286" s="20"/>
      <c r="AB286" s="20"/>
      <c r="AC286" s="20"/>
      <c r="AD286" s="20"/>
      <c r="AE286" s="20"/>
      <c r="AF286" s="20"/>
      <c r="AG286" s="20"/>
      <c r="AH286" s="20"/>
      <c r="AI286" s="20"/>
      <c r="AJ286" s="20"/>
      <c r="AK286" s="20"/>
      <c r="AL286" s="20"/>
      <c r="AM286" s="20"/>
      <c r="AN286" s="20"/>
      <c r="AO286" s="20"/>
      <c r="AP286" s="20"/>
    </row>
    <row r="287" spans="1:42" x14ac:dyDescent="0.3">
      <c r="A287" s="20"/>
      <c r="B287" s="8"/>
      <c r="C287" s="8"/>
      <c r="D287" s="8"/>
      <c r="E287" s="8"/>
      <c r="F287" s="8"/>
      <c r="G287" s="8"/>
      <c r="H287" s="8"/>
      <c r="I287" s="8"/>
      <c r="J287" s="8"/>
      <c r="K287" s="8"/>
      <c r="L287" s="8"/>
      <c r="M287" s="8"/>
      <c r="N287" s="8"/>
      <c r="O287" s="8"/>
      <c r="P287" s="8"/>
      <c r="Q287" s="8"/>
      <c r="R287" s="20"/>
      <c r="S287" s="20"/>
      <c r="T287" s="20"/>
      <c r="U287" s="20"/>
      <c r="V287" s="20"/>
      <c r="W287" s="20"/>
      <c r="X287" s="20"/>
      <c r="Y287" s="20"/>
      <c r="Z287" s="20"/>
      <c r="AA287" s="20"/>
      <c r="AB287" s="20"/>
      <c r="AC287" s="20"/>
      <c r="AD287" s="20"/>
      <c r="AE287" s="20"/>
      <c r="AF287" s="20"/>
      <c r="AG287" s="20"/>
      <c r="AH287" s="20"/>
      <c r="AI287" s="20"/>
      <c r="AJ287" s="20"/>
      <c r="AK287" s="20"/>
      <c r="AL287" s="20"/>
      <c r="AM287" s="20"/>
      <c r="AN287" s="20"/>
      <c r="AO287" s="20"/>
      <c r="AP287" s="20"/>
    </row>
    <row r="288" spans="1:42" x14ac:dyDescent="0.3">
      <c r="A288" s="20"/>
      <c r="B288" s="8"/>
      <c r="C288" s="8"/>
      <c r="D288" s="8"/>
      <c r="E288" s="8"/>
      <c r="F288" s="8"/>
      <c r="G288" s="8"/>
      <c r="H288" s="8"/>
      <c r="I288" s="8"/>
      <c r="J288" s="8"/>
      <c r="K288" s="8"/>
      <c r="L288" s="8"/>
      <c r="M288" s="8"/>
      <c r="N288" s="8"/>
      <c r="O288" s="8"/>
      <c r="P288" s="8"/>
      <c r="Q288" s="8"/>
      <c r="R288" s="20"/>
      <c r="S288" s="20"/>
      <c r="T288" s="20"/>
      <c r="U288" s="20"/>
      <c r="V288" s="20"/>
      <c r="W288" s="20"/>
      <c r="X288" s="20"/>
      <c r="Y288" s="20"/>
      <c r="Z288" s="20"/>
      <c r="AA288" s="20"/>
      <c r="AB288" s="20"/>
      <c r="AC288" s="20"/>
      <c r="AD288" s="20"/>
      <c r="AE288" s="20"/>
      <c r="AF288" s="20"/>
      <c r="AG288" s="20"/>
      <c r="AH288" s="20"/>
      <c r="AI288" s="20"/>
      <c r="AJ288" s="20"/>
      <c r="AK288" s="20"/>
      <c r="AL288" s="20"/>
      <c r="AM288" s="20"/>
      <c r="AN288" s="20"/>
      <c r="AO288" s="20"/>
      <c r="AP288" s="20"/>
    </row>
    <row r="289" spans="1:42" x14ac:dyDescent="0.3">
      <c r="A289" s="20"/>
      <c r="B289" s="8"/>
      <c r="C289" s="8"/>
      <c r="D289" s="8"/>
      <c r="E289" s="8"/>
      <c r="F289" s="8"/>
      <c r="G289" s="8"/>
      <c r="H289" s="8"/>
      <c r="I289" s="8"/>
      <c r="J289" s="8"/>
      <c r="K289" s="8"/>
      <c r="L289" s="8"/>
      <c r="M289" s="8"/>
      <c r="N289" s="8"/>
      <c r="O289" s="8"/>
      <c r="P289" s="8"/>
      <c r="Q289" s="8"/>
      <c r="R289" s="20"/>
      <c r="S289" s="20"/>
      <c r="T289" s="20"/>
      <c r="U289" s="20"/>
      <c r="V289" s="20"/>
      <c r="W289" s="20"/>
      <c r="X289" s="20"/>
      <c r="Y289" s="20"/>
      <c r="Z289" s="20"/>
      <c r="AA289" s="20"/>
      <c r="AB289" s="20"/>
      <c r="AC289" s="20"/>
      <c r="AD289" s="20"/>
      <c r="AE289" s="20"/>
      <c r="AF289" s="20"/>
      <c r="AG289" s="20"/>
      <c r="AH289" s="20"/>
      <c r="AI289" s="20"/>
      <c r="AJ289" s="20"/>
      <c r="AK289" s="20"/>
      <c r="AL289" s="20"/>
      <c r="AM289" s="20"/>
      <c r="AN289" s="20"/>
      <c r="AO289" s="20"/>
      <c r="AP289" s="20"/>
    </row>
    <row r="290" spans="1:42" x14ac:dyDescent="0.3">
      <c r="A290" s="20"/>
      <c r="B290" s="8"/>
      <c r="C290" s="8"/>
      <c r="D290" s="8"/>
      <c r="E290" s="8"/>
      <c r="F290" s="8"/>
      <c r="G290" s="8"/>
      <c r="H290" s="8"/>
      <c r="I290" s="8"/>
      <c r="J290" s="8"/>
      <c r="K290" s="8"/>
      <c r="L290" s="8"/>
      <c r="M290" s="8"/>
      <c r="N290" s="8"/>
      <c r="O290" s="8"/>
      <c r="P290" s="8"/>
      <c r="Q290" s="8"/>
      <c r="R290" s="20"/>
      <c r="S290" s="20"/>
      <c r="T290" s="20"/>
      <c r="U290" s="20"/>
      <c r="V290" s="20"/>
      <c r="W290" s="20"/>
      <c r="X290" s="20"/>
      <c r="Y290" s="20"/>
      <c r="Z290" s="20"/>
      <c r="AA290" s="20"/>
      <c r="AB290" s="20"/>
      <c r="AC290" s="20"/>
      <c r="AD290" s="20"/>
      <c r="AE290" s="20"/>
      <c r="AF290" s="20"/>
      <c r="AG290" s="20"/>
      <c r="AH290" s="20"/>
      <c r="AI290" s="20"/>
      <c r="AJ290" s="20"/>
      <c r="AK290" s="20"/>
      <c r="AL290" s="20"/>
      <c r="AM290" s="20"/>
      <c r="AN290" s="20"/>
      <c r="AO290" s="20"/>
      <c r="AP290" s="20"/>
    </row>
    <row r="291" spans="1:42" x14ac:dyDescent="0.3">
      <c r="A291" s="20"/>
      <c r="B291" s="8"/>
      <c r="C291" s="8"/>
      <c r="D291" s="8"/>
      <c r="E291" s="8"/>
      <c r="F291" s="8"/>
      <c r="G291" s="8"/>
      <c r="H291" s="8"/>
      <c r="I291" s="8"/>
      <c r="J291" s="8"/>
      <c r="K291" s="8"/>
      <c r="L291" s="8"/>
      <c r="M291" s="8"/>
      <c r="N291" s="8"/>
      <c r="O291" s="8"/>
      <c r="P291" s="8"/>
      <c r="Q291" s="8"/>
      <c r="R291" s="20"/>
      <c r="S291" s="20"/>
      <c r="T291" s="20"/>
      <c r="U291" s="20"/>
      <c r="V291" s="20"/>
      <c r="W291" s="20"/>
      <c r="X291" s="20"/>
      <c r="Y291" s="20"/>
      <c r="Z291" s="20"/>
      <c r="AA291" s="20"/>
      <c r="AB291" s="20"/>
      <c r="AC291" s="20"/>
      <c r="AD291" s="20"/>
      <c r="AE291" s="20"/>
      <c r="AF291" s="20"/>
      <c r="AG291" s="20"/>
      <c r="AH291" s="20"/>
      <c r="AI291" s="20"/>
      <c r="AJ291" s="20"/>
      <c r="AK291" s="20"/>
      <c r="AL291" s="20"/>
      <c r="AM291" s="20"/>
      <c r="AN291" s="20"/>
      <c r="AO291" s="20"/>
      <c r="AP291" s="20"/>
    </row>
    <row r="292" spans="1:42" x14ac:dyDescent="0.3">
      <c r="A292" s="20"/>
      <c r="B292" s="8"/>
      <c r="C292" s="8"/>
      <c r="D292" s="8"/>
      <c r="E292" s="8"/>
      <c r="F292" s="8"/>
      <c r="G292" s="8"/>
      <c r="H292" s="8"/>
      <c r="I292" s="8"/>
      <c r="J292" s="8"/>
      <c r="K292" s="8"/>
      <c r="L292" s="8"/>
      <c r="M292" s="8"/>
      <c r="N292" s="8"/>
      <c r="O292" s="8"/>
      <c r="P292" s="8"/>
      <c r="Q292" s="8"/>
      <c r="R292" s="20"/>
      <c r="S292" s="20"/>
      <c r="T292" s="20"/>
      <c r="U292" s="20"/>
      <c r="V292" s="20"/>
      <c r="W292" s="20"/>
      <c r="X292" s="20"/>
      <c r="Y292" s="20"/>
      <c r="Z292" s="20"/>
      <c r="AA292" s="20"/>
      <c r="AB292" s="20"/>
      <c r="AC292" s="20"/>
      <c r="AD292" s="20"/>
      <c r="AE292" s="20"/>
      <c r="AF292" s="20"/>
      <c r="AG292" s="20"/>
      <c r="AH292" s="20"/>
      <c r="AI292" s="20"/>
      <c r="AJ292" s="20"/>
      <c r="AK292" s="20"/>
      <c r="AL292" s="20"/>
      <c r="AM292" s="20"/>
      <c r="AN292" s="20"/>
      <c r="AO292" s="20"/>
      <c r="AP292" s="20"/>
    </row>
    <row r="293" spans="1:42" x14ac:dyDescent="0.3">
      <c r="A293" s="20"/>
      <c r="B293" s="8"/>
      <c r="C293" s="8"/>
      <c r="D293" s="8"/>
      <c r="E293" s="8"/>
      <c r="F293" s="8"/>
      <c r="G293" s="8"/>
      <c r="H293" s="8"/>
      <c r="I293" s="8"/>
      <c r="J293" s="8"/>
      <c r="K293" s="8"/>
      <c r="L293" s="8"/>
      <c r="M293" s="8"/>
      <c r="N293" s="8"/>
      <c r="O293" s="8"/>
      <c r="P293" s="8"/>
      <c r="Q293" s="8"/>
      <c r="R293" s="20"/>
      <c r="S293" s="20"/>
      <c r="T293" s="20"/>
      <c r="U293" s="20"/>
      <c r="V293" s="20"/>
      <c r="W293" s="20"/>
      <c r="X293" s="20"/>
      <c r="Y293" s="20"/>
      <c r="Z293" s="20"/>
      <c r="AA293" s="20"/>
      <c r="AB293" s="20"/>
      <c r="AC293" s="20"/>
      <c r="AD293" s="20"/>
      <c r="AE293" s="20"/>
      <c r="AF293" s="20"/>
      <c r="AG293" s="20"/>
      <c r="AH293" s="20"/>
      <c r="AI293" s="20"/>
      <c r="AJ293" s="20"/>
      <c r="AK293" s="20"/>
      <c r="AL293" s="20"/>
      <c r="AM293" s="20"/>
      <c r="AN293" s="20"/>
      <c r="AO293" s="20"/>
      <c r="AP293" s="20"/>
    </row>
    <row r="294" spans="1:42" x14ac:dyDescent="0.3">
      <c r="A294" s="20"/>
      <c r="B294" s="8"/>
      <c r="C294" s="8"/>
      <c r="D294" s="8"/>
      <c r="E294" s="8"/>
      <c r="F294" s="8"/>
      <c r="G294" s="8"/>
      <c r="H294" s="8"/>
      <c r="I294" s="8"/>
      <c r="J294" s="8"/>
      <c r="K294" s="8"/>
      <c r="L294" s="8"/>
      <c r="M294" s="8"/>
      <c r="N294" s="8"/>
      <c r="O294" s="8"/>
      <c r="P294" s="8"/>
      <c r="Q294" s="8"/>
      <c r="R294" s="20"/>
      <c r="S294" s="20"/>
      <c r="T294" s="20"/>
      <c r="U294" s="20"/>
      <c r="V294" s="20"/>
      <c r="W294" s="20"/>
      <c r="X294" s="20"/>
      <c r="Y294" s="20"/>
      <c r="Z294" s="20"/>
      <c r="AA294" s="20"/>
      <c r="AB294" s="20"/>
      <c r="AC294" s="20"/>
      <c r="AD294" s="20"/>
      <c r="AE294" s="20"/>
      <c r="AF294" s="20"/>
      <c r="AG294" s="20"/>
      <c r="AH294" s="20"/>
      <c r="AI294" s="20"/>
      <c r="AJ294" s="20"/>
      <c r="AK294" s="20"/>
      <c r="AL294" s="20"/>
      <c r="AM294" s="20"/>
      <c r="AN294" s="20"/>
      <c r="AO294" s="20"/>
      <c r="AP294" s="20"/>
    </row>
    <row r="295" spans="1:42" x14ac:dyDescent="0.3">
      <c r="A295" s="20"/>
      <c r="B295" s="8"/>
      <c r="C295" s="8"/>
      <c r="D295" s="8"/>
      <c r="E295" s="8"/>
      <c r="F295" s="8"/>
      <c r="G295" s="8"/>
      <c r="H295" s="8"/>
      <c r="I295" s="8"/>
      <c r="J295" s="8"/>
      <c r="K295" s="8"/>
      <c r="L295" s="8"/>
      <c r="M295" s="8"/>
      <c r="N295" s="8"/>
      <c r="O295" s="8"/>
      <c r="P295" s="8"/>
      <c r="Q295" s="8"/>
      <c r="R295" s="20"/>
      <c r="S295" s="20"/>
      <c r="T295" s="20"/>
      <c r="U295" s="20"/>
      <c r="V295" s="20"/>
      <c r="W295" s="20"/>
      <c r="X295" s="20"/>
      <c r="Y295" s="20"/>
      <c r="Z295" s="20"/>
      <c r="AA295" s="20"/>
      <c r="AB295" s="20"/>
      <c r="AC295" s="20"/>
      <c r="AD295" s="20"/>
      <c r="AE295" s="20"/>
      <c r="AF295" s="20"/>
      <c r="AG295" s="20"/>
      <c r="AH295" s="20"/>
      <c r="AI295" s="20"/>
      <c r="AJ295" s="20"/>
      <c r="AK295" s="20"/>
      <c r="AL295" s="20"/>
      <c r="AM295" s="20"/>
      <c r="AN295" s="20"/>
      <c r="AO295" s="20"/>
      <c r="AP295" s="20"/>
    </row>
    <row r="296" spans="1:42" x14ac:dyDescent="0.3">
      <c r="A296" s="20"/>
      <c r="B296" s="8"/>
      <c r="C296" s="8"/>
      <c r="D296" s="8"/>
      <c r="E296" s="8"/>
      <c r="F296" s="8"/>
      <c r="G296" s="8"/>
      <c r="H296" s="8"/>
      <c r="I296" s="8"/>
      <c r="J296" s="8"/>
      <c r="K296" s="8"/>
      <c r="L296" s="8"/>
      <c r="M296" s="8"/>
      <c r="N296" s="8"/>
      <c r="O296" s="8"/>
      <c r="P296" s="8"/>
      <c r="Q296" s="8"/>
      <c r="R296" s="20"/>
      <c r="S296" s="20"/>
      <c r="T296" s="20"/>
      <c r="U296" s="20"/>
      <c r="V296" s="20"/>
      <c r="W296" s="20"/>
      <c r="X296" s="20"/>
      <c r="Y296" s="20"/>
      <c r="Z296" s="20"/>
      <c r="AA296" s="20"/>
      <c r="AB296" s="20"/>
      <c r="AC296" s="20"/>
      <c r="AD296" s="20"/>
      <c r="AE296" s="20"/>
      <c r="AF296" s="20"/>
      <c r="AG296" s="20"/>
      <c r="AH296" s="20"/>
      <c r="AI296" s="20"/>
      <c r="AJ296" s="20"/>
      <c r="AK296" s="20"/>
      <c r="AL296" s="20"/>
      <c r="AM296" s="20"/>
      <c r="AN296" s="20"/>
      <c r="AO296" s="20"/>
      <c r="AP296" s="20"/>
    </row>
    <row r="297" spans="1:42" x14ac:dyDescent="0.3">
      <c r="A297" s="20"/>
      <c r="B297" s="8"/>
      <c r="C297" s="8"/>
      <c r="D297" s="8"/>
      <c r="E297" s="8"/>
      <c r="F297" s="8"/>
      <c r="G297" s="8"/>
      <c r="H297" s="8"/>
      <c r="I297" s="8"/>
      <c r="J297" s="8"/>
      <c r="K297" s="8"/>
      <c r="L297" s="8"/>
      <c r="M297" s="8"/>
      <c r="N297" s="8"/>
      <c r="O297" s="8"/>
      <c r="P297" s="8"/>
      <c r="Q297" s="8"/>
      <c r="R297" s="20"/>
      <c r="S297" s="20"/>
      <c r="T297" s="20"/>
      <c r="U297" s="20"/>
      <c r="V297" s="20"/>
      <c r="W297" s="20"/>
      <c r="X297" s="20"/>
      <c r="Y297" s="20"/>
      <c r="Z297" s="20"/>
      <c r="AA297" s="20"/>
      <c r="AB297" s="20"/>
      <c r="AC297" s="20"/>
      <c r="AD297" s="20"/>
      <c r="AE297" s="20"/>
      <c r="AF297" s="20"/>
      <c r="AG297" s="20"/>
      <c r="AH297" s="20"/>
      <c r="AI297" s="20"/>
      <c r="AJ297" s="20"/>
      <c r="AK297" s="20"/>
      <c r="AL297" s="20"/>
      <c r="AM297" s="20"/>
      <c r="AN297" s="20"/>
      <c r="AO297" s="20"/>
      <c r="AP297" s="20"/>
    </row>
    <row r="298" spans="1:42" x14ac:dyDescent="0.3">
      <c r="A298" s="20"/>
      <c r="B298" s="8"/>
      <c r="C298" s="8"/>
      <c r="D298" s="8"/>
      <c r="E298" s="8"/>
      <c r="F298" s="8"/>
      <c r="G298" s="8"/>
      <c r="H298" s="8"/>
      <c r="I298" s="8"/>
      <c r="J298" s="8"/>
      <c r="K298" s="8"/>
      <c r="L298" s="8"/>
      <c r="M298" s="8"/>
      <c r="N298" s="8"/>
      <c r="O298" s="8"/>
      <c r="P298" s="8"/>
      <c r="Q298" s="8"/>
      <c r="R298" s="20"/>
      <c r="S298" s="20"/>
      <c r="T298" s="20"/>
      <c r="U298" s="20"/>
      <c r="V298" s="20"/>
      <c r="W298" s="20"/>
      <c r="X298" s="20"/>
      <c r="Y298" s="20"/>
      <c r="Z298" s="20"/>
      <c r="AA298" s="20"/>
      <c r="AB298" s="20"/>
      <c r="AC298" s="20"/>
      <c r="AD298" s="20"/>
      <c r="AE298" s="20"/>
      <c r="AF298" s="20"/>
      <c r="AG298" s="20"/>
      <c r="AH298" s="20"/>
      <c r="AI298" s="20"/>
      <c r="AJ298" s="20"/>
      <c r="AK298" s="20"/>
      <c r="AL298" s="20"/>
      <c r="AM298" s="20"/>
      <c r="AN298" s="20"/>
      <c r="AO298" s="20"/>
      <c r="AP298" s="20"/>
    </row>
    <row r="299" spans="1:42" x14ac:dyDescent="0.3">
      <c r="A299" s="20"/>
      <c r="B299" s="8"/>
      <c r="C299" s="8"/>
      <c r="D299" s="8"/>
      <c r="E299" s="8"/>
      <c r="F299" s="8"/>
      <c r="G299" s="8"/>
      <c r="H299" s="8"/>
      <c r="I299" s="8"/>
      <c r="J299" s="8"/>
      <c r="K299" s="8"/>
      <c r="L299" s="8"/>
      <c r="M299" s="8"/>
      <c r="N299" s="8"/>
      <c r="O299" s="8"/>
      <c r="P299" s="8"/>
      <c r="Q299" s="8"/>
      <c r="R299" s="20"/>
      <c r="S299" s="20"/>
      <c r="T299" s="20"/>
      <c r="U299" s="20"/>
      <c r="V299" s="20"/>
      <c r="W299" s="20"/>
      <c r="X299" s="20"/>
      <c r="Y299" s="20"/>
      <c r="Z299" s="20"/>
      <c r="AA299" s="20"/>
      <c r="AB299" s="20"/>
      <c r="AC299" s="20"/>
      <c r="AD299" s="20"/>
      <c r="AE299" s="20"/>
      <c r="AF299" s="20"/>
      <c r="AG299" s="20"/>
      <c r="AH299" s="20"/>
      <c r="AI299" s="20"/>
      <c r="AJ299" s="20"/>
      <c r="AK299" s="20"/>
      <c r="AL299" s="20"/>
      <c r="AM299" s="20"/>
      <c r="AN299" s="20"/>
      <c r="AO299" s="20"/>
      <c r="AP299" s="20"/>
    </row>
    <row r="300" spans="1:42" x14ac:dyDescent="0.3">
      <c r="A300" s="20"/>
      <c r="B300" s="8"/>
      <c r="C300" s="8"/>
      <c r="D300" s="8"/>
      <c r="E300" s="8"/>
      <c r="F300" s="8"/>
      <c r="G300" s="8"/>
      <c r="H300" s="8"/>
      <c r="I300" s="8"/>
      <c r="J300" s="8"/>
      <c r="K300" s="8"/>
      <c r="L300" s="8"/>
      <c r="M300" s="8"/>
      <c r="N300" s="8"/>
      <c r="O300" s="8"/>
      <c r="P300" s="8"/>
      <c r="Q300" s="8"/>
      <c r="R300" s="20"/>
      <c r="S300" s="20"/>
      <c r="T300" s="20"/>
      <c r="U300" s="20"/>
      <c r="V300" s="20"/>
      <c r="W300" s="20"/>
      <c r="X300" s="20"/>
      <c r="Y300" s="20"/>
      <c r="Z300" s="20"/>
      <c r="AA300" s="20"/>
      <c r="AB300" s="20"/>
      <c r="AC300" s="20"/>
      <c r="AD300" s="20"/>
      <c r="AE300" s="20"/>
      <c r="AF300" s="20"/>
      <c r="AG300" s="20"/>
      <c r="AH300" s="20"/>
      <c r="AI300" s="20"/>
      <c r="AJ300" s="20"/>
      <c r="AK300" s="20"/>
      <c r="AL300" s="20"/>
      <c r="AM300" s="20"/>
      <c r="AN300" s="20"/>
      <c r="AO300" s="20"/>
      <c r="AP300" s="20"/>
    </row>
    <row r="301" spans="1:42" x14ac:dyDescent="0.3">
      <c r="A301" s="20"/>
      <c r="B301" s="8"/>
      <c r="C301" s="8"/>
      <c r="D301" s="8"/>
      <c r="E301" s="8"/>
      <c r="F301" s="8"/>
      <c r="G301" s="8"/>
      <c r="H301" s="8"/>
      <c r="I301" s="8"/>
      <c r="J301" s="8"/>
      <c r="K301" s="8"/>
      <c r="L301" s="8"/>
      <c r="M301" s="8"/>
      <c r="N301" s="8"/>
      <c r="O301" s="8"/>
      <c r="P301" s="8"/>
      <c r="Q301" s="8"/>
      <c r="R301" s="20"/>
      <c r="S301" s="20"/>
      <c r="T301" s="20"/>
      <c r="U301" s="20"/>
      <c r="V301" s="20"/>
      <c r="W301" s="20"/>
      <c r="X301" s="20"/>
      <c r="Y301" s="20"/>
      <c r="Z301" s="20"/>
      <c r="AA301" s="20"/>
      <c r="AB301" s="20"/>
      <c r="AC301" s="20"/>
      <c r="AD301" s="20"/>
      <c r="AE301" s="20"/>
      <c r="AF301" s="20"/>
      <c r="AG301" s="20"/>
      <c r="AH301" s="20"/>
      <c r="AI301" s="20"/>
      <c r="AJ301" s="20"/>
      <c r="AK301" s="20"/>
      <c r="AL301" s="20"/>
      <c r="AM301" s="20"/>
      <c r="AN301" s="20"/>
      <c r="AO301" s="20"/>
      <c r="AP301" s="20"/>
    </row>
    <row r="302" spans="1:42" x14ac:dyDescent="0.3">
      <c r="A302" s="20"/>
      <c r="B302" s="8"/>
      <c r="C302" s="8"/>
      <c r="D302" s="8"/>
      <c r="E302" s="8"/>
      <c r="F302" s="8"/>
      <c r="G302" s="8"/>
      <c r="H302" s="8"/>
      <c r="I302" s="8"/>
      <c r="J302" s="8"/>
      <c r="K302" s="8"/>
      <c r="L302" s="8"/>
      <c r="M302" s="8"/>
      <c r="N302" s="8"/>
      <c r="O302" s="8"/>
      <c r="P302" s="8"/>
      <c r="Q302" s="8"/>
      <c r="R302" s="20"/>
      <c r="S302" s="20"/>
      <c r="T302" s="20"/>
      <c r="U302" s="20"/>
      <c r="V302" s="20"/>
      <c r="W302" s="20"/>
      <c r="X302" s="20"/>
      <c r="Y302" s="20"/>
      <c r="Z302" s="20"/>
      <c r="AA302" s="20"/>
      <c r="AB302" s="20"/>
      <c r="AC302" s="20"/>
      <c r="AD302" s="20"/>
      <c r="AE302" s="20"/>
      <c r="AF302" s="20"/>
      <c r="AG302" s="20"/>
      <c r="AH302" s="20"/>
      <c r="AI302" s="20"/>
      <c r="AJ302" s="20"/>
      <c r="AK302" s="20"/>
      <c r="AL302" s="20"/>
      <c r="AM302" s="20"/>
      <c r="AN302" s="20"/>
      <c r="AO302" s="20"/>
      <c r="AP302" s="20"/>
    </row>
    <row r="303" spans="1:42" x14ac:dyDescent="0.3">
      <c r="A303" s="20"/>
      <c r="B303" s="8"/>
      <c r="C303" s="8"/>
      <c r="D303" s="8"/>
      <c r="E303" s="8"/>
      <c r="F303" s="8"/>
      <c r="G303" s="8"/>
      <c r="H303" s="8"/>
      <c r="I303" s="8"/>
      <c r="J303" s="8"/>
      <c r="K303" s="8"/>
      <c r="L303" s="8"/>
      <c r="M303" s="8"/>
      <c r="N303" s="8"/>
      <c r="O303" s="8"/>
      <c r="P303" s="8"/>
      <c r="Q303" s="8"/>
      <c r="R303" s="20"/>
      <c r="S303" s="20"/>
      <c r="T303" s="20"/>
      <c r="U303" s="20"/>
      <c r="V303" s="20"/>
      <c r="W303" s="20"/>
      <c r="X303" s="20"/>
      <c r="Y303" s="20"/>
      <c r="Z303" s="20"/>
      <c r="AA303" s="20"/>
      <c r="AB303" s="20"/>
      <c r="AC303" s="20"/>
      <c r="AD303" s="20"/>
      <c r="AE303" s="20"/>
      <c r="AF303" s="20"/>
      <c r="AG303" s="20"/>
      <c r="AH303" s="20"/>
      <c r="AI303" s="20"/>
      <c r="AJ303" s="20"/>
      <c r="AK303" s="20"/>
      <c r="AL303" s="20"/>
      <c r="AM303" s="20"/>
      <c r="AN303" s="20"/>
      <c r="AO303" s="20"/>
      <c r="AP303" s="20"/>
    </row>
    <row r="304" spans="1:42" x14ac:dyDescent="0.3">
      <c r="A304" s="20"/>
      <c r="B304" s="8"/>
      <c r="C304" s="8"/>
      <c r="D304" s="8"/>
      <c r="E304" s="8"/>
      <c r="F304" s="8"/>
      <c r="G304" s="8"/>
      <c r="H304" s="8"/>
      <c r="I304" s="8"/>
      <c r="J304" s="8"/>
      <c r="K304" s="8"/>
      <c r="L304" s="8"/>
      <c r="M304" s="8"/>
      <c r="N304" s="8"/>
      <c r="O304" s="8"/>
      <c r="P304" s="8"/>
      <c r="Q304" s="8"/>
      <c r="R304" s="20"/>
      <c r="S304" s="20"/>
      <c r="T304" s="20"/>
      <c r="U304" s="20"/>
      <c r="V304" s="20"/>
      <c r="W304" s="20"/>
      <c r="X304" s="20"/>
      <c r="Y304" s="20"/>
      <c r="Z304" s="20"/>
      <c r="AA304" s="20"/>
      <c r="AB304" s="20"/>
      <c r="AC304" s="20"/>
      <c r="AD304" s="20"/>
      <c r="AE304" s="20"/>
      <c r="AF304" s="20"/>
      <c r="AG304" s="20"/>
      <c r="AH304" s="20"/>
      <c r="AI304" s="20"/>
      <c r="AJ304" s="20"/>
      <c r="AK304" s="20"/>
      <c r="AL304" s="20"/>
      <c r="AM304" s="20"/>
      <c r="AN304" s="20"/>
      <c r="AO304" s="20"/>
      <c r="AP304" s="20"/>
    </row>
    <row r="305" spans="1:42" x14ac:dyDescent="0.3">
      <c r="A305" s="20"/>
      <c r="B305" s="8"/>
      <c r="C305" s="8"/>
      <c r="D305" s="8"/>
      <c r="E305" s="8"/>
      <c r="F305" s="8"/>
      <c r="G305" s="8"/>
      <c r="H305" s="8"/>
      <c r="I305" s="8"/>
      <c r="J305" s="8"/>
      <c r="K305" s="8"/>
      <c r="L305" s="8"/>
      <c r="M305" s="8"/>
      <c r="N305" s="8"/>
      <c r="O305" s="8"/>
      <c r="P305" s="8"/>
      <c r="Q305" s="8"/>
      <c r="R305" s="20"/>
      <c r="S305" s="20"/>
      <c r="T305" s="20"/>
      <c r="U305" s="20"/>
      <c r="V305" s="20"/>
      <c r="W305" s="20"/>
      <c r="X305" s="20"/>
      <c r="Y305" s="20"/>
      <c r="Z305" s="20"/>
      <c r="AA305" s="20"/>
      <c r="AB305" s="20"/>
      <c r="AC305" s="20"/>
      <c r="AD305" s="20"/>
      <c r="AE305" s="20"/>
      <c r="AF305" s="20"/>
      <c r="AG305" s="20"/>
      <c r="AH305" s="20"/>
      <c r="AI305" s="20"/>
      <c r="AJ305" s="20"/>
      <c r="AK305" s="20"/>
      <c r="AL305" s="20"/>
      <c r="AM305" s="20"/>
      <c r="AN305" s="20"/>
      <c r="AO305" s="20"/>
      <c r="AP305" s="20"/>
    </row>
    <row r="306" spans="1:42" x14ac:dyDescent="0.3">
      <c r="A306" s="20"/>
      <c r="B306" s="8"/>
      <c r="C306" s="8"/>
      <c r="D306" s="8"/>
      <c r="E306" s="8"/>
      <c r="F306" s="8"/>
      <c r="G306" s="8"/>
      <c r="H306" s="8"/>
      <c r="I306" s="8"/>
      <c r="J306" s="8"/>
      <c r="K306" s="8"/>
      <c r="L306" s="8"/>
      <c r="M306" s="8"/>
      <c r="N306" s="8"/>
      <c r="O306" s="8"/>
      <c r="P306" s="8"/>
      <c r="Q306" s="8"/>
      <c r="R306" s="20"/>
      <c r="S306" s="20"/>
      <c r="T306" s="20"/>
      <c r="U306" s="20"/>
      <c r="V306" s="20"/>
      <c r="W306" s="20"/>
      <c r="X306" s="20"/>
      <c r="Y306" s="20"/>
      <c r="Z306" s="20"/>
      <c r="AA306" s="20"/>
      <c r="AB306" s="20"/>
      <c r="AC306" s="20"/>
      <c r="AD306" s="20"/>
      <c r="AE306" s="20"/>
      <c r="AF306" s="20"/>
      <c r="AG306" s="20"/>
      <c r="AH306" s="20"/>
      <c r="AI306" s="20"/>
      <c r="AJ306" s="20"/>
      <c r="AK306" s="20"/>
      <c r="AL306" s="20"/>
      <c r="AM306" s="20"/>
      <c r="AN306" s="20"/>
      <c r="AO306" s="20"/>
      <c r="AP306" s="20"/>
    </row>
    <row r="307" spans="1:42" x14ac:dyDescent="0.3">
      <c r="A307" s="20"/>
      <c r="B307" s="8"/>
      <c r="C307" s="8"/>
      <c r="D307" s="8"/>
      <c r="E307" s="8"/>
      <c r="F307" s="8"/>
      <c r="G307" s="8"/>
      <c r="H307" s="8"/>
      <c r="I307" s="8"/>
      <c r="J307" s="8"/>
      <c r="K307" s="8"/>
      <c r="L307" s="8"/>
      <c r="M307" s="8"/>
      <c r="N307" s="8"/>
      <c r="O307" s="8"/>
      <c r="P307" s="8"/>
      <c r="Q307" s="8"/>
      <c r="R307" s="20"/>
      <c r="S307" s="20"/>
      <c r="T307" s="20"/>
      <c r="U307" s="20"/>
      <c r="V307" s="20"/>
      <c r="W307" s="20"/>
      <c r="X307" s="20"/>
      <c r="Y307" s="20"/>
      <c r="Z307" s="20"/>
      <c r="AA307" s="20"/>
      <c r="AB307" s="20"/>
      <c r="AC307" s="20"/>
      <c r="AD307" s="20"/>
      <c r="AE307" s="20"/>
      <c r="AF307" s="20"/>
      <c r="AG307" s="20"/>
      <c r="AH307" s="20"/>
      <c r="AI307" s="20"/>
      <c r="AJ307" s="20"/>
      <c r="AK307" s="20"/>
      <c r="AL307" s="20"/>
      <c r="AM307" s="20"/>
      <c r="AN307" s="20"/>
      <c r="AO307" s="20"/>
      <c r="AP307" s="20"/>
    </row>
    <row r="308" spans="1:42" x14ac:dyDescent="0.3">
      <c r="A308" s="20"/>
      <c r="B308" s="8"/>
      <c r="C308" s="8"/>
      <c r="D308" s="8"/>
      <c r="E308" s="8"/>
      <c r="F308" s="8"/>
      <c r="G308" s="8"/>
      <c r="H308" s="8"/>
      <c r="I308" s="8"/>
      <c r="J308" s="8"/>
      <c r="K308" s="8"/>
      <c r="L308" s="8"/>
      <c r="M308" s="8"/>
      <c r="N308" s="8"/>
      <c r="O308" s="8"/>
      <c r="P308" s="8"/>
      <c r="Q308" s="8"/>
      <c r="R308" s="20"/>
      <c r="S308" s="20"/>
      <c r="T308" s="20"/>
      <c r="U308" s="20"/>
      <c r="V308" s="20"/>
      <c r="W308" s="20"/>
      <c r="X308" s="20"/>
      <c r="Y308" s="20"/>
      <c r="Z308" s="20"/>
      <c r="AA308" s="20"/>
      <c r="AB308" s="20"/>
      <c r="AC308" s="20"/>
      <c r="AD308" s="20"/>
      <c r="AE308" s="20"/>
      <c r="AF308" s="20"/>
      <c r="AG308" s="20"/>
      <c r="AH308" s="20"/>
      <c r="AI308" s="20"/>
      <c r="AJ308" s="20"/>
      <c r="AK308" s="20"/>
      <c r="AL308" s="20"/>
      <c r="AM308" s="20"/>
      <c r="AN308" s="20"/>
      <c r="AO308" s="20"/>
      <c r="AP308" s="20"/>
    </row>
    <row r="309" spans="1:42" x14ac:dyDescent="0.3">
      <c r="A309" s="20"/>
      <c r="B309" s="8"/>
      <c r="C309" s="8"/>
      <c r="D309" s="8"/>
      <c r="E309" s="8"/>
      <c r="F309" s="8"/>
      <c r="G309" s="8"/>
      <c r="H309" s="8"/>
      <c r="I309" s="8"/>
      <c r="J309" s="8"/>
      <c r="K309" s="8"/>
      <c r="L309" s="8"/>
      <c r="M309" s="8"/>
      <c r="N309" s="8"/>
      <c r="O309" s="8"/>
      <c r="P309" s="8"/>
      <c r="Q309" s="8"/>
      <c r="R309" s="20"/>
      <c r="S309" s="20"/>
      <c r="T309" s="20"/>
      <c r="U309" s="20"/>
      <c r="V309" s="20"/>
      <c r="W309" s="20"/>
      <c r="X309" s="20"/>
      <c r="Y309" s="20"/>
      <c r="Z309" s="20"/>
      <c r="AA309" s="20"/>
      <c r="AB309" s="20"/>
      <c r="AC309" s="20"/>
      <c r="AD309" s="20"/>
      <c r="AE309" s="20"/>
      <c r="AF309" s="20"/>
      <c r="AG309" s="20"/>
      <c r="AH309" s="20"/>
      <c r="AI309" s="20"/>
      <c r="AJ309" s="20"/>
      <c r="AK309" s="20"/>
      <c r="AL309" s="20"/>
      <c r="AM309" s="20"/>
      <c r="AN309" s="20"/>
      <c r="AO309" s="20"/>
      <c r="AP309" s="20"/>
    </row>
    <row r="310" spans="1:42" x14ac:dyDescent="0.3">
      <c r="A310" s="20"/>
      <c r="B310" s="8"/>
      <c r="C310" s="8"/>
      <c r="D310" s="8"/>
      <c r="E310" s="8"/>
      <c r="F310" s="8"/>
      <c r="G310" s="8"/>
      <c r="H310" s="8"/>
      <c r="I310" s="8"/>
      <c r="J310" s="8"/>
      <c r="K310" s="8"/>
      <c r="L310" s="8"/>
      <c r="M310" s="8"/>
      <c r="N310" s="8"/>
      <c r="O310" s="8"/>
      <c r="P310" s="8"/>
      <c r="Q310" s="8"/>
      <c r="R310" s="20"/>
      <c r="S310" s="20"/>
      <c r="T310" s="20"/>
      <c r="U310" s="20"/>
      <c r="V310" s="20"/>
      <c r="W310" s="20"/>
      <c r="X310" s="20"/>
      <c r="Y310" s="20"/>
      <c r="Z310" s="20"/>
      <c r="AA310" s="20"/>
      <c r="AB310" s="20"/>
      <c r="AC310" s="20"/>
      <c r="AD310" s="20"/>
      <c r="AE310" s="20"/>
      <c r="AF310" s="20"/>
      <c r="AG310" s="20"/>
      <c r="AH310" s="20"/>
      <c r="AI310" s="20"/>
      <c r="AJ310" s="20"/>
      <c r="AK310" s="20"/>
      <c r="AL310" s="20"/>
      <c r="AM310" s="20"/>
      <c r="AN310" s="20"/>
      <c r="AO310" s="20"/>
      <c r="AP310" s="20"/>
    </row>
    <row r="311" spans="1:42" x14ac:dyDescent="0.3">
      <c r="A311" s="20"/>
      <c r="B311" s="8"/>
      <c r="C311" s="8"/>
      <c r="D311" s="8"/>
      <c r="E311" s="8"/>
      <c r="F311" s="8"/>
      <c r="G311" s="8"/>
      <c r="H311" s="8"/>
      <c r="I311" s="8"/>
      <c r="J311" s="8"/>
      <c r="K311" s="8"/>
      <c r="L311" s="8"/>
      <c r="M311" s="8"/>
      <c r="N311" s="8"/>
      <c r="O311" s="8"/>
      <c r="P311" s="8"/>
      <c r="Q311" s="8"/>
      <c r="R311" s="20"/>
      <c r="S311" s="20"/>
      <c r="T311" s="20"/>
      <c r="U311" s="20"/>
      <c r="V311" s="20"/>
      <c r="W311" s="20"/>
      <c r="X311" s="20"/>
      <c r="Y311" s="20"/>
      <c r="Z311" s="20"/>
      <c r="AA311" s="20"/>
      <c r="AB311" s="20"/>
      <c r="AC311" s="20"/>
      <c r="AD311" s="20"/>
      <c r="AE311" s="20"/>
      <c r="AF311" s="20"/>
      <c r="AG311" s="20"/>
      <c r="AH311" s="20"/>
      <c r="AI311" s="20"/>
      <c r="AJ311" s="20"/>
      <c r="AK311" s="20"/>
      <c r="AL311" s="20"/>
      <c r="AM311" s="20"/>
      <c r="AN311" s="20"/>
      <c r="AO311" s="20"/>
      <c r="AP311" s="20"/>
    </row>
    <row r="312" spans="1:42" x14ac:dyDescent="0.3">
      <c r="A312" s="20"/>
      <c r="B312" s="8"/>
      <c r="C312" s="8"/>
      <c r="D312" s="8"/>
      <c r="E312" s="8"/>
      <c r="F312" s="8"/>
      <c r="G312" s="8"/>
      <c r="H312" s="8"/>
      <c r="I312" s="8"/>
      <c r="J312" s="8"/>
      <c r="K312" s="8"/>
      <c r="L312" s="8"/>
      <c r="M312" s="8"/>
      <c r="N312" s="8"/>
      <c r="O312" s="8"/>
      <c r="P312" s="8"/>
      <c r="Q312" s="8"/>
      <c r="R312" s="20"/>
      <c r="S312" s="20"/>
      <c r="T312" s="20"/>
      <c r="U312" s="20"/>
      <c r="V312" s="20"/>
      <c r="W312" s="20"/>
      <c r="X312" s="20"/>
      <c r="Y312" s="20"/>
      <c r="Z312" s="20"/>
      <c r="AA312" s="20"/>
      <c r="AB312" s="20"/>
      <c r="AC312" s="20"/>
      <c r="AD312" s="20"/>
      <c r="AE312" s="20"/>
      <c r="AF312" s="20"/>
      <c r="AG312" s="20"/>
      <c r="AH312" s="20"/>
      <c r="AI312" s="20"/>
      <c r="AJ312" s="20"/>
      <c r="AK312" s="20"/>
      <c r="AL312" s="20"/>
      <c r="AM312" s="20"/>
      <c r="AN312" s="20"/>
      <c r="AO312" s="20"/>
      <c r="AP312" s="20"/>
    </row>
    <row r="313" spans="1:42" x14ac:dyDescent="0.3">
      <c r="A313" s="20"/>
      <c r="B313" s="8"/>
      <c r="C313" s="8"/>
      <c r="D313" s="8"/>
      <c r="E313" s="8"/>
      <c r="F313" s="8"/>
      <c r="G313" s="8"/>
      <c r="H313" s="8"/>
      <c r="I313" s="8"/>
      <c r="J313" s="8"/>
      <c r="K313" s="8"/>
      <c r="L313" s="8"/>
      <c r="M313" s="8"/>
      <c r="N313" s="8"/>
      <c r="O313" s="8"/>
      <c r="P313" s="8"/>
      <c r="Q313" s="8"/>
      <c r="R313" s="20"/>
      <c r="S313" s="20"/>
      <c r="T313" s="20"/>
      <c r="U313" s="20"/>
      <c r="V313" s="20"/>
      <c r="W313" s="20"/>
      <c r="X313" s="20"/>
      <c r="Y313" s="20"/>
      <c r="Z313" s="20"/>
      <c r="AA313" s="20"/>
      <c r="AB313" s="20"/>
      <c r="AC313" s="20"/>
      <c r="AD313" s="20"/>
      <c r="AE313" s="20"/>
      <c r="AF313" s="20"/>
      <c r="AG313" s="20"/>
      <c r="AH313" s="20"/>
      <c r="AI313" s="20"/>
      <c r="AJ313" s="20"/>
      <c r="AK313" s="20"/>
      <c r="AL313" s="20"/>
      <c r="AM313" s="20"/>
      <c r="AN313" s="20"/>
      <c r="AO313" s="20"/>
      <c r="AP313" s="20"/>
    </row>
    <row r="314" spans="1:42" x14ac:dyDescent="0.3">
      <c r="A314" s="20"/>
      <c r="B314" s="8"/>
      <c r="C314" s="8"/>
      <c r="D314" s="8"/>
      <c r="E314" s="8"/>
      <c r="F314" s="8"/>
      <c r="G314" s="8"/>
      <c r="H314" s="8"/>
      <c r="I314" s="8"/>
      <c r="J314" s="8"/>
      <c r="K314" s="8"/>
      <c r="L314" s="8"/>
      <c r="M314" s="8"/>
      <c r="N314" s="8"/>
      <c r="O314" s="8"/>
      <c r="P314" s="8"/>
      <c r="Q314" s="8"/>
      <c r="R314" s="20"/>
      <c r="S314" s="20"/>
      <c r="T314" s="20"/>
      <c r="U314" s="20"/>
      <c r="V314" s="20"/>
      <c r="W314" s="20"/>
      <c r="X314" s="20"/>
      <c r="Y314" s="20"/>
      <c r="Z314" s="20"/>
      <c r="AA314" s="20"/>
      <c r="AB314" s="20"/>
      <c r="AC314" s="20"/>
      <c r="AD314" s="20"/>
      <c r="AE314" s="20"/>
      <c r="AF314" s="20"/>
      <c r="AG314" s="20"/>
      <c r="AH314" s="20"/>
      <c r="AI314" s="20"/>
      <c r="AJ314" s="20"/>
      <c r="AK314" s="20"/>
      <c r="AL314" s="20"/>
      <c r="AM314" s="20"/>
      <c r="AN314" s="20"/>
      <c r="AO314" s="20"/>
      <c r="AP314" s="20"/>
    </row>
    <row r="315" spans="1:42" x14ac:dyDescent="0.3">
      <c r="A315" s="20"/>
      <c r="B315" s="8"/>
      <c r="C315" s="8"/>
      <c r="D315" s="8"/>
      <c r="E315" s="8"/>
      <c r="F315" s="8"/>
      <c r="G315" s="8"/>
      <c r="H315" s="8"/>
      <c r="I315" s="8"/>
      <c r="J315" s="8"/>
      <c r="K315" s="8"/>
      <c r="L315" s="8"/>
      <c r="M315" s="8"/>
      <c r="N315" s="8"/>
      <c r="O315" s="8"/>
      <c r="P315" s="8"/>
      <c r="Q315" s="8"/>
      <c r="R315" s="20"/>
      <c r="S315" s="20"/>
      <c r="T315" s="20"/>
      <c r="U315" s="20"/>
      <c r="V315" s="20"/>
      <c r="W315" s="20"/>
      <c r="X315" s="20"/>
      <c r="Y315" s="20"/>
      <c r="Z315" s="20"/>
      <c r="AA315" s="20"/>
      <c r="AB315" s="20"/>
      <c r="AC315" s="20"/>
      <c r="AD315" s="20"/>
      <c r="AE315" s="20"/>
      <c r="AF315" s="20"/>
      <c r="AG315" s="20"/>
      <c r="AH315" s="20"/>
      <c r="AI315" s="20"/>
      <c r="AJ315" s="20"/>
      <c r="AK315" s="20"/>
      <c r="AL315" s="20"/>
      <c r="AM315" s="20"/>
      <c r="AN315" s="20"/>
      <c r="AO315" s="20"/>
      <c r="AP315" s="20"/>
    </row>
    <row r="316" spans="1:42" x14ac:dyDescent="0.3">
      <c r="A316" s="20"/>
      <c r="B316" s="8"/>
      <c r="C316" s="8"/>
      <c r="D316" s="8"/>
      <c r="E316" s="8"/>
      <c r="F316" s="8"/>
      <c r="G316" s="8"/>
      <c r="H316" s="8"/>
      <c r="I316" s="8"/>
      <c r="J316" s="8"/>
      <c r="K316" s="8"/>
      <c r="L316" s="8"/>
      <c r="M316" s="8"/>
      <c r="N316" s="8"/>
      <c r="O316" s="8"/>
      <c r="P316" s="8"/>
      <c r="Q316" s="8"/>
      <c r="R316" s="20"/>
      <c r="S316" s="20"/>
      <c r="T316" s="20"/>
      <c r="U316" s="20"/>
      <c r="V316" s="20"/>
      <c r="W316" s="20"/>
      <c r="X316" s="20"/>
      <c r="Y316" s="20"/>
      <c r="Z316" s="20"/>
      <c r="AA316" s="20"/>
      <c r="AB316" s="20"/>
      <c r="AC316" s="20"/>
      <c r="AD316" s="20"/>
      <c r="AE316" s="20"/>
      <c r="AF316" s="20"/>
      <c r="AG316" s="20"/>
      <c r="AH316" s="20"/>
      <c r="AI316" s="20"/>
      <c r="AJ316" s="20"/>
      <c r="AK316" s="20"/>
      <c r="AL316" s="20"/>
      <c r="AM316" s="20"/>
      <c r="AN316" s="20"/>
      <c r="AO316" s="20"/>
      <c r="AP316" s="20"/>
    </row>
    <row r="317" spans="1:42" x14ac:dyDescent="0.3">
      <c r="A317" s="20"/>
      <c r="B317" s="8"/>
      <c r="C317" s="8"/>
      <c r="D317" s="8"/>
      <c r="E317" s="8"/>
      <c r="F317" s="8"/>
      <c r="G317" s="8"/>
      <c r="H317" s="8"/>
      <c r="I317" s="8"/>
      <c r="J317" s="8"/>
      <c r="K317" s="8"/>
      <c r="L317" s="8"/>
      <c r="M317" s="8"/>
      <c r="N317" s="8"/>
      <c r="O317" s="8"/>
      <c r="P317" s="8"/>
      <c r="Q317" s="8"/>
      <c r="R317" s="20"/>
      <c r="S317" s="20"/>
      <c r="T317" s="20"/>
      <c r="U317" s="20"/>
      <c r="V317" s="20"/>
      <c r="W317" s="20"/>
      <c r="X317" s="20"/>
      <c r="Y317" s="20"/>
      <c r="Z317" s="20"/>
      <c r="AA317" s="20"/>
      <c r="AB317" s="20"/>
      <c r="AC317" s="20"/>
      <c r="AD317" s="20"/>
      <c r="AE317" s="20"/>
      <c r="AF317" s="20"/>
      <c r="AG317" s="20"/>
      <c r="AH317" s="20"/>
      <c r="AI317" s="20"/>
      <c r="AJ317" s="20"/>
      <c r="AK317" s="20"/>
      <c r="AL317" s="20"/>
      <c r="AM317" s="20"/>
      <c r="AN317" s="20"/>
      <c r="AO317" s="20"/>
      <c r="AP317" s="20"/>
    </row>
    <row r="318" spans="1:42" x14ac:dyDescent="0.3">
      <c r="A318" s="20"/>
      <c r="B318" s="8"/>
      <c r="C318" s="8"/>
      <c r="D318" s="8"/>
      <c r="E318" s="8"/>
      <c r="F318" s="8"/>
      <c r="G318" s="8"/>
      <c r="H318" s="8"/>
      <c r="I318" s="8"/>
      <c r="J318" s="8"/>
      <c r="K318" s="8"/>
      <c r="L318" s="8"/>
      <c r="M318" s="8"/>
      <c r="N318" s="8"/>
      <c r="O318" s="8"/>
      <c r="P318" s="8"/>
      <c r="Q318" s="8"/>
      <c r="R318" s="20"/>
      <c r="S318" s="20"/>
      <c r="T318" s="20"/>
      <c r="U318" s="20"/>
      <c r="V318" s="20"/>
      <c r="W318" s="20"/>
      <c r="X318" s="20"/>
      <c r="Y318" s="20"/>
      <c r="Z318" s="20"/>
      <c r="AA318" s="20"/>
      <c r="AB318" s="20"/>
      <c r="AC318" s="20"/>
      <c r="AD318" s="20"/>
      <c r="AE318" s="20"/>
      <c r="AF318" s="20"/>
      <c r="AG318" s="20"/>
      <c r="AH318" s="20"/>
      <c r="AI318" s="20"/>
      <c r="AJ318" s="20"/>
      <c r="AK318" s="20"/>
      <c r="AL318" s="20"/>
      <c r="AM318" s="20"/>
      <c r="AN318" s="20"/>
      <c r="AO318" s="20"/>
      <c r="AP318" s="20"/>
    </row>
    <row r="319" spans="1:42" x14ac:dyDescent="0.3">
      <c r="A319" s="20"/>
      <c r="B319" s="8"/>
      <c r="C319" s="8"/>
      <c r="D319" s="8"/>
      <c r="E319" s="8"/>
      <c r="F319" s="8"/>
      <c r="G319" s="8"/>
      <c r="H319" s="8"/>
      <c r="I319" s="8"/>
      <c r="J319" s="8"/>
      <c r="K319" s="8"/>
      <c r="L319" s="8"/>
      <c r="M319" s="8"/>
      <c r="N319" s="8"/>
      <c r="O319" s="8"/>
      <c r="P319" s="8"/>
      <c r="Q319" s="8"/>
      <c r="R319" s="20"/>
      <c r="S319" s="20"/>
      <c r="T319" s="20"/>
      <c r="U319" s="20"/>
      <c r="V319" s="20"/>
      <c r="W319" s="20"/>
      <c r="X319" s="20"/>
      <c r="Y319" s="20"/>
      <c r="Z319" s="20"/>
      <c r="AA319" s="20"/>
      <c r="AB319" s="20"/>
      <c r="AC319" s="20"/>
      <c r="AD319" s="20"/>
      <c r="AE319" s="20"/>
      <c r="AF319" s="20"/>
      <c r="AG319" s="20"/>
      <c r="AH319" s="20"/>
      <c r="AI319" s="20"/>
      <c r="AJ319" s="20"/>
      <c r="AK319" s="20"/>
      <c r="AL319" s="20"/>
      <c r="AM319" s="20"/>
      <c r="AN319" s="20"/>
      <c r="AO319" s="20"/>
      <c r="AP319" s="20"/>
    </row>
    <row r="320" spans="1:42" x14ac:dyDescent="0.3">
      <c r="A320" s="20"/>
      <c r="B320" s="8"/>
      <c r="C320" s="8"/>
      <c r="D320" s="8"/>
      <c r="E320" s="8"/>
      <c r="F320" s="8"/>
      <c r="G320" s="8"/>
      <c r="H320" s="8"/>
      <c r="I320" s="8"/>
      <c r="J320" s="8"/>
      <c r="K320" s="8"/>
      <c r="L320" s="8"/>
      <c r="M320" s="8"/>
      <c r="N320" s="8"/>
      <c r="O320" s="8"/>
      <c r="P320" s="8"/>
      <c r="Q320" s="8"/>
      <c r="R320" s="20"/>
      <c r="S320" s="20"/>
      <c r="T320" s="20"/>
      <c r="U320" s="20"/>
      <c r="V320" s="20"/>
      <c r="W320" s="20"/>
      <c r="X320" s="20"/>
      <c r="Y320" s="20"/>
      <c r="Z320" s="20"/>
      <c r="AA320" s="20"/>
      <c r="AB320" s="20"/>
      <c r="AC320" s="20"/>
      <c r="AD320" s="20"/>
      <c r="AE320" s="20"/>
      <c r="AF320" s="20"/>
      <c r="AG320" s="20"/>
      <c r="AH320" s="20"/>
      <c r="AI320" s="20"/>
      <c r="AJ320" s="20"/>
      <c r="AK320" s="20"/>
      <c r="AL320" s="20"/>
      <c r="AM320" s="20"/>
      <c r="AN320" s="20"/>
      <c r="AO320" s="20"/>
      <c r="AP320" s="20"/>
    </row>
    <row r="321" spans="1:42" x14ac:dyDescent="0.3">
      <c r="A321" s="20"/>
      <c r="B321" s="8"/>
      <c r="C321" s="8"/>
      <c r="D321" s="8"/>
      <c r="E321" s="8"/>
      <c r="F321" s="8"/>
      <c r="G321" s="8"/>
      <c r="H321" s="8"/>
      <c r="I321" s="8"/>
      <c r="J321" s="8"/>
      <c r="K321" s="8"/>
      <c r="L321" s="8"/>
      <c r="M321" s="8"/>
      <c r="N321" s="8"/>
      <c r="O321" s="8"/>
      <c r="P321" s="8"/>
      <c r="Q321" s="8"/>
      <c r="R321" s="20"/>
      <c r="S321" s="20"/>
      <c r="T321" s="20"/>
      <c r="U321" s="20"/>
      <c r="V321" s="20"/>
      <c r="W321" s="20"/>
      <c r="X321" s="20"/>
      <c r="Y321" s="20"/>
      <c r="Z321" s="20"/>
      <c r="AA321" s="20"/>
      <c r="AB321" s="20"/>
      <c r="AC321" s="20"/>
      <c r="AD321" s="20"/>
      <c r="AE321" s="20"/>
      <c r="AF321" s="20"/>
      <c r="AG321" s="20"/>
      <c r="AH321" s="20"/>
      <c r="AI321" s="20"/>
      <c r="AJ321" s="20"/>
      <c r="AK321" s="20"/>
      <c r="AL321" s="20"/>
      <c r="AM321" s="20"/>
      <c r="AN321" s="20"/>
      <c r="AO321" s="20"/>
      <c r="AP321" s="20"/>
    </row>
    <row r="322" spans="1:42" x14ac:dyDescent="0.3">
      <c r="A322" s="20"/>
      <c r="B322" s="8"/>
      <c r="C322" s="8"/>
      <c r="D322" s="8"/>
      <c r="E322" s="8"/>
      <c r="F322" s="8"/>
      <c r="G322" s="8"/>
      <c r="H322" s="8"/>
      <c r="I322" s="8"/>
      <c r="J322" s="8"/>
      <c r="K322" s="8"/>
      <c r="L322" s="8"/>
      <c r="M322" s="8"/>
      <c r="N322" s="8"/>
      <c r="O322" s="8"/>
      <c r="P322" s="8"/>
      <c r="Q322" s="8"/>
      <c r="R322" s="20"/>
      <c r="S322" s="20"/>
      <c r="T322" s="20"/>
      <c r="U322" s="20"/>
      <c r="V322" s="20"/>
      <c r="W322" s="20"/>
      <c r="X322" s="20"/>
      <c r="Y322" s="20"/>
      <c r="Z322" s="20"/>
      <c r="AA322" s="20"/>
      <c r="AB322" s="20"/>
      <c r="AC322" s="20"/>
      <c r="AD322" s="20"/>
      <c r="AE322" s="20"/>
      <c r="AF322" s="20"/>
      <c r="AG322" s="20"/>
      <c r="AH322" s="20"/>
      <c r="AI322" s="20"/>
      <c r="AJ322" s="20"/>
      <c r="AK322" s="20"/>
      <c r="AL322" s="20"/>
      <c r="AM322" s="20"/>
      <c r="AN322" s="20"/>
      <c r="AO322" s="20"/>
      <c r="AP322" s="20"/>
    </row>
    <row r="323" spans="1:42" x14ac:dyDescent="0.3">
      <c r="A323" s="20"/>
      <c r="B323" s="20"/>
      <c r="C323" s="20"/>
      <c r="D323" s="20"/>
      <c r="E323" s="20"/>
      <c r="F323" s="20"/>
      <c r="G323" s="20"/>
      <c r="H323" s="20"/>
      <c r="I323" s="20"/>
      <c r="J323" s="20"/>
      <c r="K323" s="20"/>
      <c r="L323" s="20"/>
      <c r="M323" s="20"/>
      <c r="N323" s="20"/>
      <c r="O323" s="20"/>
      <c r="P323" s="20"/>
      <c r="Q323" s="20"/>
      <c r="R323" s="20"/>
      <c r="S323" s="20"/>
      <c r="T323" s="20"/>
      <c r="U323" s="20"/>
      <c r="V323" s="20"/>
      <c r="W323" s="20"/>
      <c r="X323" s="20"/>
      <c r="Y323" s="20"/>
      <c r="Z323" s="20"/>
      <c r="AA323" s="20"/>
      <c r="AB323" s="20"/>
      <c r="AC323" s="20"/>
      <c r="AD323" s="20"/>
      <c r="AE323" s="20"/>
      <c r="AF323" s="20"/>
      <c r="AG323" s="20"/>
      <c r="AH323" s="20"/>
      <c r="AI323" s="20"/>
      <c r="AJ323" s="20"/>
      <c r="AK323" s="20"/>
      <c r="AL323" s="20"/>
      <c r="AM323" s="20"/>
      <c r="AN323" s="20"/>
      <c r="AO323" s="20"/>
      <c r="AP323" s="20"/>
    </row>
    <row r="324" spans="1:42" x14ac:dyDescent="0.3">
      <c r="A324" s="20"/>
      <c r="B324" s="20"/>
      <c r="C324" s="20"/>
      <c r="D324" s="20"/>
      <c r="E324" s="20"/>
      <c r="F324" s="20"/>
      <c r="G324" s="20"/>
      <c r="H324" s="20"/>
      <c r="I324" s="20"/>
      <c r="J324" s="20"/>
      <c r="K324" s="20"/>
      <c r="L324" s="20"/>
      <c r="M324" s="20"/>
      <c r="N324" s="20"/>
      <c r="O324" s="20"/>
      <c r="P324" s="20"/>
      <c r="Q324" s="20"/>
      <c r="R324" s="20"/>
      <c r="S324" s="20"/>
      <c r="T324" s="20"/>
      <c r="U324" s="20"/>
      <c r="V324" s="20"/>
      <c r="W324" s="20"/>
      <c r="X324" s="20"/>
      <c r="Y324" s="20"/>
      <c r="Z324" s="20"/>
      <c r="AA324" s="20"/>
      <c r="AB324" s="20"/>
      <c r="AC324" s="20"/>
      <c r="AD324" s="20"/>
      <c r="AE324" s="20"/>
      <c r="AF324" s="20"/>
      <c r="AG324" s="20"/>
      <c r="AH324" s="20"/>
      <c r="AI324" s="20"/>
      <c r="AJ324" s="20"/>
      <c r="AK324" s="20"/>
      <c r="AL324" s="20"/>
      <c r="AM324" s="20"/>
      <c r="AN324" s="20"/>
      <c r="AO324" s="20"/>
      <c r="AP324" s="20"/>
    </row>
    <row r="325" spans="1:42" x14ac:dyDescent="0.3">
      <c r="A325" s="20"/>
      <c r="B325" s="20"/>
      <c r="C325" s="20"/>
      <c r="D325" s="20"/>
      <c r="E325" s="20"/>
      <c r="F325" s="20"/>
      <c r="G325" s="20"/>
      <c r="H325" s="20"/>
      <c r="I325" s="20"/>
      <c r="J325" s="20"/>
      <c r="K325" s="20"/>
      <c r="L325" s="20"/>
      <c r="M325" s="20"/>
      <c r="N325" s="20"/>
      <c r="O325" s="20"/>
      <c r="P325" s="20"/>
      <c r="Q325" s="20"/>
      <c r="R325" s="20"/>
      <c r="S325" s="20"/>
      <c r="T325" s="20"/>
      <c r="U325" s="20"/>
      <c r="V325" s="20"/>
      <c r="W325" s="20"/>
      <c r="X325" s="20"/>
      <c r="Y325" s="20"/>
      <c r="Z325" s="20"/>
      <c r="AA325" s="20"/>
      <c r="AB325" s="20"/>
      <c r="AC325" s="20"/>
      <c r="AD325" s="20"/>
      <c r="AE325" s="20"/>
      <c r="AF325" s="20"/>
      <c r="AG325" s="20"/>
      <c r="AH325" s="20"/>
      <c r="AI325" s="20"/>
      <c r="AJ325" s="20"/>
      <c r="AK325" s="20"/>
      <c r="AL325" s="20"/>
      <c r="AM325" s="20"/>
      <c r="AN325" s="20"/>
      <c r="AO325" s="20"/>
      <c r="AP325" s="20"/>
    </row>
    <row r="326" spans="1:42" x14ac:dyDescent="0.3">
      <c r="A326" s="20"/>
      <c r="B326" s="20"/>
      <c r="C326" s="20"/>
      <c r="D326" s="20"/>
      <c r="E326" s="20"/>
      <c r="F326" s="20"/>
      <c r="G326" s="20"/>
      <c r="H326" s="20"/>
      <c r="I326" s="20"/>
      <c r="J326" s="20"/>
      <c r="K326" s="20"/>
      <c r="L326" s="20"/>
      <c r="M326" s="20"/>
      <c r="N326" s="20"/>
      <c r="O326" s="20"/>
      <c r="P326" s="20"/>
      <c r="Q326" s="20"/>
      <c r="R326" s="20"/>
      <c r="S326" s="20"/>
      <c r="T326" s="20"/>
      <c r="U326" s="20"/>
      <c r="V326" s="20"/>
      <c r="W326" s="20"/>
      <c r="X326" s="20"/>
      <c r="Y326" s="20"/>
      <c r="Z326" s="20"/>
      <c r="AA326" s="20"/>
      <c r="AB326" s="20"/>
      <c r="AC326" s="20"/>
      <c r="AD326" s="20"/>
      <c r="AE326" s="20"/>
      <c r="AF326" s="20"/>
      <c r="AG326" s="20"/>
      <c r="AH326" s="20"/>
      <c r="AI326" s="20"/>
      <c r="AJ326" s="20"/>
      <c r="AK326" s="20"/>
      <c r="AL326" s="20"/>
      <c r="AM326" s="20"/>
      <c r="AN326" s="20"/>
      <c r="AO326" s="20"/>
      <c r="AP326" s="20"/>
    </row>
    <row r="327" spans="1:42" x14ac:dyDescent="0.3">
      <c r="A327" s="20"/>
      <c r="B327" s="20"/>
      <c r="C327" s="20"/>
      <c r="D327" s="20"/>
      <c r="E327" s="20"/>
      <c r="F327" s="20"/>
      <c r="G327" s="20"/>
      <c r="H327" s="20"/>
      <c r="I327" s="20"/>
      <c r="J327" s="20"/>
      <c r="K327" s="20"/>
      <c r="L327" s="20"/>
      <c r="M327" s="20"/>
      <c r="N327" s="20"/>
      <c r="O327" s="20"/>
      <c r="P327" s="20"/>
      <c r="Q327" s="20"/>
      <c r="R327" s="20"/>
      <c r="S327" s="20"/>
      <c r="T327" s="20"/>
      <c r="U327" s="20"/>
      <c r="V327" s="20"/>
      <c r="W327" s="20"/>
      <c r="X327" s="20"/>
      <c r="Y327" s="20"/>
      <c r="Z327" s="20"/>
      <c r="AA327" s="20"/>
      <c r="AB327" s="20"/>
      <c r="AC327" s="20"/>
      <c r="AD327" s="20"/>
      <c r="AE327" s="20"/>
      <c r="AF327" s="20"/>
      <c r="AG327" s="20"/>
      <c r="AH327" s="20"/>
      <c r="AI327" s="20"/>
      <c r="AJ327" s="20"/>
      <c r="AK327" s="20"/>
      <c r="AL327" s="20"/>
      <c r="AM327" s="20"/>
      <c r="AN327" s="20"/>
      <c r="AO327" s="20"/>
      <c r="AP327" s="20"/>
    </row>
    <row r="328" spans="1:42" x14ac:dyDescent="0.3">
      <c r="A328" s="20"/>
      <c r="B328" s="20"/>
      <c r="C328" s="20"/>
      <c r="D328" s="20"/>
      <c r="E328" s="20"/>
      <c r="F328" s="20"/>
      <c r="G328" s="20"/>
      <c r="H328" s="20"/>
      <c r="I328" s="20"/>
      <c r="J328" s="20"/>
      <c r="K328" s="20"/>
      <c r="L328" s="20"/>
      <c r="M328" s="20"/>
      <c r="N328" s="20"/>
      <c r="O328" s="20"/>
      <c r="P328" s="20"/>
      <c r="Q328" s="20"/>
      <c r="R328" s="20"/>
      <c r="S328" s="20"/>
      <c r="T328" s="20"/>
      <c r="U328" s="20"/>
      <c r="V328" s="20"/>
      <c r="W328" s="20"/>
      <c r="X328" s="20"/>
      <c r="Y328" s="20"/>
      <c r="Z328" s="20"/>
      <c r="AA328" s="20"/>
      <c r="AB328" s="20"/>
      <c r="AC328" s="20"/>
      <c r="AD328" s="20"/>
      <c r="AE328" s="20"/>
      <c r="AF328" s="20"/>
      <c r="AG328" s="20"/>
      <c r="AH328" s="20"/>
      <c r="AI328" s="20"/>
      <c r="AJ328" s="20"/>
      <c r="AK328" s="20"/>
      <c r="AL328" s="20"/>
      <c r="AM328" s="20"/>
      <c r="AN328" s="20"/>
      <c r="AO328" s="20"/>
      <c r="AP328" s="20"/>
    </row>
    <row r="329" spans="1:42" x14ac:dyDescent="0.3">
      <c r="A329" s="20"/>
      <c r="B329" s="20"/>
      <c r="C329" s="20"/>
      <c r="D329" s="20"/>
      <c r="E329" s="20"/>
      <c r="F329" s="20"/>
      <c r="G329" s="20"/>
      <c r="H329" s="20"/>
      <c r="I329" s="20"/>
      <c r="J329" s="20"/>
      <c r="K329" s="20"/>
      <c r="L329" s="20"/>
      <c r="M329" s="20"/>
      <c r="N329" s="20"/>
      <c r="O329" s="20"/>
      <c r="P329" s="20"/>
      <c r="Q329" s="20"/>
      <c r="R329" s="20"/>
      <c r="S329" s="20"/>
      <c r="T329" s="20"/>
      <c r="U329" s="20"/>
      <c r="V329" s="20"/>
      <c r="W329" s="20"/>
      <c r="X329" s="20"/>
      <c r="Y329" s="20"/>
      <c r="Z329" s="20"/>
      <c r="AA329" s="20"/>
      <c r="AB329" s="20"/>
      <c r="AC329" s="20"/>
      <c r="AD329" s="20"/>
      <c r="AE329" s="20"/>
      <c r="AF329" s="20"/>
      <c r="AG329" s="20"/>
      <c r="AH329" s="20"/>
      <c r="AI329" s="20"/>
      <c r="AJ329" s="20"/>
      <c r="AK329" s="20"/>
      <c r="AL329" s="20"/>
      <c r="AM329" s="20"/>
      <c r="AN329" s="20"/>
      <c r="AO329" s="20"/>
      <c r="AP329" s="20"/>
    </row>
    <row r="330" spans="1:42" x14ac:dyDescent="0.3">
      <c r="A330" s="20"/>
      <c r="B330" s="20"/>
      <c r="C330" s="20"/>
      <c r="D330" s="20"/>
      <c r="E330" s="20"/>
      <c r="F330" s="20"/>
      <c r="G330" s="20"/>
      <c r="H330" s="20"/>
      <c r="I330" s="20"/>
      <c r="J330" s="20"/>
      <c r="K330" s="20"/>
      <c r="L330" s="20"/>
      <c r="M330" s="20"/>
      <c r="N330" s="20"/>
      <c r="O330" s="20"/>
      <c r="P330" s="20"/>
      <c r="Q330" s="20"/>
      <c r="R330" s="20"/>
      <c r="S330" s="20"/>
      <c r="T330" s="20"/>
      <c r="U330" s="20"/>
      <c r="V330" s="20"/>
      <c r="W330" s="20"/>
      <c r="X330" s="20"/>
      <c r="Y330" s="20"/>
      <c r="Z330" s="20"/>
      <c r="AA330" s="20"/>
      <c r="AB330" s="20"/>
      <c r="AC330" s="20"/>
      <c r="AD330" s="20"/>
      <c r="AE330" s="20"/>
      <c r="AF330" s="20"/>
      <c r="AG330" s="20"/>
      <c r="AH330" s="20"/>
      <c r="AI330" s="20"/>
      <c r="AJ330" s="20"/>
      <c r="AK330" s="20"/>
      <c r="AL330" s="20"/>
      <c r="AM330" s="20"/>
      <c r="AN330" s="20"/>
      <c r="AO330" s="20"/>
      <c r="AP330" s="20"/>
    </row>
  </sheetData>
  <mergeCells count="303">
    <mergeCell ref="C169:E171"/>
    <mergeCell ref="F169:H171"/>
    <mergeCell ref="I169:K171"/>
    <mergeCell ref="L169:N171"/>
    <mergeCell ref="O169:Q171"/>
    <mergeCell ref="B129:R131"/>
    <mergeCell ref="B133:B134"/>
    <mergeCell ref="C133:F134"/>
    <mergeCell ref="H133:H134"/>
    <mergeCell ref="I133:L134"/>
    <mergeCell ref="N133:N134"/>
    <mergeCell ref="O133:R134"/>
    <mergeCell ref="B135:C139"/>
    <mergeCell ref="D135:F139"/>
    <mergeCell ref="H135:I139"/>
    <mergeCell ref="J135:L139"/>
    <mergeCell ref="N135:O139"/>
    <mergeCell ref="C165:E167"/>
    <mergeCell ref="F165:H167"/>
    <mergeCell ref="I165:K167"/>
    <mergeCell ref="L165:N167"/>
    <mergeCell ref="O165:Q167"/>
    <mergeCell ref="C168:E168"/>
    <mergeCell ref="F168:H168"/>
    <mergeCell ref="I168:K168"/>
    <mergeCell ref="L168:N168"/>
    <mergeCell ref="O168:Q168"/>
    <mergeCell ref="L155:L156"/>
    <mergeCell ref="N155:N156"/>
    <mergeCell ref="O155:O156"/>
    <mergeCell ref="P155:P156"/>
    <mergeCell ref="Q155:Q156"/>
    <mergeCell ref="R155:R156"/>
    <mergeCell ref="B159:R161"/>
    <mergeCell ref="C163:E164"/>
    <mergeCell ref="F163:H164"/>
    <mergeCell ref="I163:K164"/>
    <mergeCell ref="L163:N164"/>
    <mergeCell ref="O163:Q164"/>
    <mergeCell ref="B155:B156"/>
    <mergeCell ref="C155:C156"/>
    <mergeCell ref="D155:D156"/>
    <mergeCell ref="E155:E156"/>
    <mergeCell ref="F155:F156"/>
    <mergeCell ref="H155:H156"/>
    <mergeCell ref="I155:I156"/>
    <mergeCell ref="J155:J156"/>
    <mergeCell ref="K155:K156"/>
    <mergeCell ref="P135:R139"/>
    <mergeCell ref="B140:C141"/>
    <mergeCell ref="D140:F141"/>
    <mergeCell ref="H140:I141"/>
    <mergeCell ref="J140:L141"/>
    <mergeCell ref="N140:O141"/>
    <mergeCell ref="P140:R141"/>
    <mergeCell ref="B153:B154"/>
    <mergeCell ref="C153:D154"/>
    <mergeCell ref="E153:F154"/>
    <mergeCell ref="H153:H154"/>
    <mergeCell ref="I153:J154"/>
    <mergeCell ref="K153:L154"/>
    <mergeCell ref="N153:N154"/>
    <mergeCell ref="O153:O154"/>
    <mergeCell ref="P153:P154"/>
    <mergeCell ref="Q153:Q154"/>
    <mergeCell ref="R153:R154"/>
    <mergeCell ref="O93:O94"/>
    <mergeCell ref="P93:P94"/>
    <mergeCell ref="Q93:Q94"/>
    <mergeCell ref="R93:R94"/>
    <mergeCell ref="P80:R81"/>
    <mergeCell ref="B39:R41"/>
    <mergeCell ref="B43:B44"/>
    <mergeCell ref="C43:F44"/>
    <mergeCell ref="H43:H44"/>
    <mergeCell ref="I43:L44"/>
    <mergeCell ref="N43:N44"/>
    <mergeCell ref="O43:R44"/>
    <mergeCell ref="D80:F81"/>
    <mergeCell ref="H80:I81"/>
    <mergeCell ref="J80:L81"/>
    <mergeCell ref="N80:O81"/>
    <mergeCell ref="B63:B64"/>
    <mergeCell ref="C63:D64"/>
    <mergeCell ref="E63:F64"/>
    <mergeCell ref="H63:H64"/>
    <mergeCell ref="I63:J64"/>
    <mergeCell ref="B45:C49"/>
    <mergeCell ref="D45:F49"/>
    <mergeCell ref="H45:I49"/>
    <mergeCell ref="R63:R64"/>
    <mergeCell ref="K35:K36"/>
    <mergeCell ref="L35:L36"/>
    <mergeCell ref="N35:N36"/>
    <mergeCell ref="O35:O36"/>
    <mergeCell ref="R35:R36"/>
    <mergeCell ref="K63:L64"/>
    <mergeCell ref="N63:N64"/>
    <mergeCell ref="J45:L49"/>
    <mergeCell ref="N45:O49"/>
    <mergeCell ref="P45:R49"/>
    <mergeCell ref="H15:I19"/>
    <mergeCell ref="J15:L19"/>
    <mergeCell ref="N15:O19"/>
    <mergeCell ref="P15:R19"/>
    <mergeCell ref="C93:D94"/>
    <mergeCell ref="E93:F94"/>
    <mergeCell ref="H93:H94"/>
    <mergeCell ref="B75:C79"/>
    <mergeCell ref="D75:F79"/>
    <mergeCell ref="H75:I79"/>
    <mergeCell ref="J75:L79"/>
    <mergeCell ref="N75:O79"/>
    <mergeCell ref="I93:J94"/>
    <mergeCell ref="K93:L94"/>
    <mergeCell ref="N93:N94"/>
    <mergeCell ref="P75:R79"/>
    <mergeCell ref="B80:C81"/>
    <mergeCell ref="O33:O34"/>
    <mergeCell ref="P33:P34"/>
    <mergeCell ref="Q33:Q34"/>
    <mergeCell ref="R33:R34"/>
    <mergeCell ref="O63:O64"/>
    <mergeCell ref="P63:P64"/>
    <mergeCell ref="Q63:Q64"/>
    <mergeCell ref="C3:D6"/>
    <mergeCell ref="E3:Q6"/>
    <mergeCell ref="B20:C21"/>
    <mergeCell ref="D20:F21"/>
    <mergeCell ref="H20:I21"/>
    <mergeCell ref="J20:L21"/>
    <mergeCell ref="N20:O21"/>
    <mergeCell ref="P20:R21"/>
    <mergeCell ref="B33:B34"/>
    <mergeCell ref="C33:D34"/>
    <mergeCell ref="E33:F34"/>
    <mergeCell ref="H33:H34"/>
    <mergeCell ref="I33:J34"/>
    <mergeCell ref="K33:L34"/>
    <mergeCell ref="N33:N34"/>
    <mergeCell ref="B9:R11"/>
    <mergeCell ref="B13:B14"/>
    <mergeCell ref="C13:F14"/>
    <mergeCell ref="H13:H14"/>
    <mergeCell ref="I13:L14"/>
    <mergeCell ref="N13:N14"/>
    <mergeCell ref="O13:R14"/>
    <mergeCell ref="B15:C19"/>
    <mergeCell ref="D15:F19"/>
    <mergeCell ref="B50:C51"/>
    <mergeCell ref="D50:F51"/>
    <mergeCell ref="H50:I51"/>
    <mergeCell ref="J50:L51"/>
    <mergeCell ref="N50:O51"/>
    <mergeCell ref="P50:R51"/>
    <mergeCell ref="P35:P36"/>
    <mergeCell ref="Q35:Q36"/>
    <mergeCell ref="B35:B36"/>
    <mergeCell ref="C35:C36"/>
    <mergeCell ref="D35:D36"/>
    <mergeCell ref="E35:E36"/>
    <mergeCell ref="F35:F36"/>
    <mergeCell ref="H35:H36"/>
    <mergeCell ref="I35:I36"/>
    <mergeCell ref="J35:J36"/>
    <mergeCell ref="R65:R66"/>
    <mergeCell ref="B73:B74"/>
    <mergeCell ref="C73:F74"/>
    <mergeCell ref="H73:H74"/>
    <mergeCell ref="I73:L74"/>
    <mergeCell ref="N73:N74"/>
    <mergeCell ref="O73:R74"/>
    <mergeCell ref="B69:R71"/>
    <mergeCell ref="R95:R96"/>
    <mergeCell ref="K65:K66"/>
    <mergeCell ref="L65:L66"/>
    <mergeCell ref="N65:N66"/>
    <mergeCell ref="O65:O66"/>
    <mergeCell ref="P65:P66"/>
    <mergeCell ref="Q65:Q66"/>
    <mergeCell ref="B65:B66"/>
    <mergeCell ref="C65:C66"/>
    <mergeCell ref="D65:D66"/>
    <mergeCell ref="E65:E66"/>
    <mergeCell ref="F65:F66"/>
    <mergeCell ref="H65:H66"/>
    <mergeCell ref="I65:I66"/>
    <mergeCell ref="J65:J66"/>
    <mergeCell ref="B93:B94"/>
    <mergeCell ref="B99:R101"/>
    <mergeCell ref="B103:B104"/>
    <mergeCell ref="C103:F104"/>
    <mergeCell ref="H103:H104"/>
    <mergeCell ref="I103:L104"/>
    <mergeCell ref="N103:N104"/>
    <mergeCell ref="O103:R104"/>
    <mergeCell ref="K95:K96"/>
    <mergeCell ref="L95:L96"/>
    <mergeCell ref="N95:N96"/>
    <mergeCell ref="O95:O96"/>
    <mergeCell ref="P95:P96"/>
    <mergeCell ref="Q95:Q96"/>
    <mergeCell ref="B95:B96"/>
    <mergeCell ref="C95:C96"/>
    <mergeCell ref="D95:D96"/>
    <mergeCell ref="E95:E96"/>
    <mergeCell ref="F95:F96"/>
    <mergeCell ref="H95:H96"/>
    <mergeCell ref="I95:I96"/>
    <mergeCell ref="J95:J96"/>
    <mergeCell ref="B125:B126"/>
    <mergeCell ref="C125:C126"/>
    <mergeCell ref="D125:D126"/>
    <mergeCell ref="E125:E126"/>
    <mergeCell ref="F125:F126"/>
    <mergeCell ref="H125:H126"/>
    <mergeCell ref="I125:I126"/>
    <mergeCell ref="J125:J126"/>
    <mergeCell ref="B123:B124"/>
    <mergeCell ref="C123:D124"/>
    <mergeCell ref="E123:F124"/>
    <mergeCell ref="H123:H124"/>
    <mergeCell ref="I123:J124"/>
    <mergeCell ref="B110:C111"/>
    <mergeCell ref="D110:F111"/>
    <mergeCell ref="H110:I111"/>
    <mergeCell ref="J110:L111"/>
    <mergeCell ref="K123:L124"/>
    <mergeCell ref="B105:C109"/>
    <mergeCell ref="D105:F109"/>
    <mergeCell ref="H105:I109"/>
    <mergeCell ref="J105:L109"/>
    <mergeCell ref="N105:O109"/>
    <mergeCell ref="P105:R109"/>
    <mergeCell ref="N110:O111"/>
    <mergeCell ref="P110:R111"/>
    <mergeCell ref="R125:R126"/>
    <mergeCell ref="K125:K126"/>
    <mergeCell ref="L125:L126"/>
    <mergeCell ref="N125:N126"/>
    <mergeCell ref="O125:O126"/>
    <mergeCell ref="P125:P126"/>
    <mergeCell ref="Q125:Q126"/>
    <mergeCell ref="N123:N124"/>
    <mergeCell ref="O123:O124"/>
    <mergeCell ref="P123:P124"/>
    <mergeCell ref="Q123:Q124"/>
    <mergeCell ref="R123:R124"/>
    <mergeCell ref="B174:R176"/>
    <mergeCell ref="B178:B179"/>
    <mergeCell ref="C178:D179"/>
    <mergeCell ref="E178:F179"/>
    <mergeCell ref="G178:H179"/>
    <mergeCell ref="I178:J179"/>
    <mergeCell ref="K178:L179"/>
    <mergeCell ref="M178:R179"/>
    <mergeCell ref="B180:B181"/>
    <mergeCell ref="C180:D181"/>
    <mergeCell ref="E180:F181"/>
    <mergeCell ref="G180:H181"/>
    <mergeCell ref="I180:J181"/>
    <mergeCell ref="K180:L181"/>
    <mergeCell ref="M180:R193"/>
    <mergeCell ref="B182:B183"/>
    <mergeCell ref="C182:D183"/>
    <mergeCell ref="E182:F183"/>
    <mergeCell ref="G182:H183"/>
    <mergeCell ref="I182:J183"/>
    <mergeCell ref="K182:L183"/>
    <mergeCell ref="B184:B185"/>
    <mergeCell ref="C184:D185"/>
    <mergeCell ref="E184:F185"/>
    <mergeCell ref="G184:H185"/>
    <mergeCell ref="I184:J185"/>
    <mergeCell ref="K184:L185"/>
    <mergeCell ref="B186:B187"/>
    <mergeCell ref="C186:D187"/>
    <mergeCell ref="E186:F187"/>
    <mergeCell ref="G186:H187"/>
    <mergeCell ref="I186:J187"/>
    <mergeCell ref="K186:L187"/>
    <mergeCell ref="B188:B189"/>
    <mergeCell ref="C188:D189"/>
    <mergeCell ref="E188:F189"/>
    <mergeCell ref="G188:H189"/>
    <mergeCell ref="I188:J189"/>
    <mergeCell ref="K188:L189"/>
    <mergeCell ref="B190:B191"/>
    <mergeCell ref="C190:D191"/>
    <mergeCell ref="E190:F191"/>
    <mergeCell ref="G190:H191"/>
    <mergeCell ref="I190:J191"/>
    <mergeCell ref="K190:L191"/>
    <mergeCell ref="G227:J227"/>
    <mergeCell ref="B192:B193"/>
    <mergeCell ref="C192:D193"/>
    <mergeCell ref="E192:F193"/>
    <mergeCell ref="G192:H193"/>
    <mergeCell ref="I192:J193"/>
    <mergeCell ref="K192:L193"/>
    <mergeCell ref="G206:J206"/>
    <mergeCell ref="G213:J213"/>
    <mergeCell ref="G220:J220"/>
  </mergeCells>
  <dataValidations count="4">
    <dataValidation type="list" allowBlank="1" showInputMessage="1" showErrorMessage="1" sqref="C180:D193">
      <formula1>$H$207:$H$211</formula1>
    </dataValidation>
    <dataValidation type="list" allowBlank="1" showInputMessage="1" showErrorMessage="1" sqref="E180:F193">
      <formula1>$H$214:$H$218</formula1>
    </dataValidation>
    <dataValidation type="list" allowBlank="1" showInputMessage="1" showErrorMessage="1" sqref="G180:H193">
      <formula1>$H$221:$H$225</formula1>
    </dataValidation>
    <dataValidation type="list" allowBlank="1" showInputMessage="1" showErrorMessage="1" sqref="I180:J193">
      <formula1>$H$228:$H$232</formula1>
    </dataValidation>
  </dataValidations>
  <pageMargins left="0.7" right="0.7" top="0.75" bottom="0.75" header="0.3" footer="0.3"/>
  <pageSetup paperSize="9" orientation="portrait" horizontalDpi="0"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499984740745262"/>
  </sheetPr>
  <dimension ref="A1:AP330"/>
  <sheetViews>
    <sheetView showGridLines="0" showZeros="0" topLeftCell="A41" workbookViewId="0">
      <selection activeCell="D54" sqref="D54"/>
    </sheetView>
  </sheetViews>
  <sheetFormatPr baseColWidth="10" defaultRowHeight="14.4" x14ac:dyDescent="0.3"/>
  <cols>
    <col min="1" max="1" width="5.33203125" customWidth="1"/>
    <col min="4" max="4" width="11.5546875" customWidth="1"/>
  </cols>
  <sheetData>
    <row r="1" spans="1:42" ht="15" customHeight="1" x14ac:dyDescent="0.3">
      <c r="A1" s="20"/>
      <c r="B1" s="20"/>
      <c r="C1" s="20"/>
      <c r="D1" s="20"/>
      <c r="E1" s="20"/>
      <c r="F1" s="20"/>
      <c r="G1" s="20"/>
      <c r="H1" s="20"/>
      <c r="I1" s="20"/>
      <c r="J1" s="20"/>
      <c r="K1" s="20"/>
      <c r="L1" s="20"/>
      <c r="M1" s="20"/>
      <c r="N1" s="20"/>
      <c r="O1" s="20"/>
      <c r="P1" s="20"/>
      <c r="Q1" s="20"/>
      <c r="R1" s="20"/>
      <c r="S1" s="20"/>
      <c r="T1" s="20"/>
      <c r="U1" s="20"/>
      <c r="V1" s="20"/>
      <c r="W1" s="20"/>
      <c r="X1" s="20"/>
      <c r="Y1" s="20"/>
      <c r="Z1" s="20"/>
      <c r="AA1" s="20"/>
      <c r="AB1" s="20"/>
      <c r="AC1" s="20"/>
      <c r="AD1" s="20"/>
      <c r="AE1" s="20"/>
      <c r="AF1" s="20"/>
      <c r="AG1" s="20"/>
      <c r="AH1" s="20"/>
      <c r="AI1" s="20"/>
      <c r="AJ1" s="20"/>
      <c r="AK1" s="20"/>
      <c r="AL1" s="20"/>
      <c r="AM1" s="20"/>
      <c r="AN1" s="20"/>
      <c r="AO1" s="20"/>
      <c r="AP1" s="20"/>
    </row>
    <row r="2" spans="1:42" ht="15" customHeight="1" thickBot="1" x14ac:dyDescent="0.35">
      <c r="A2" s="20"/>
      <c r="B2" s="20"/>
      <c r="C2" s="20"/>
      <c r="D2" s="20"/>
      <c r="E2" s="20"/>
      <c r="F2" s="20"/>
      <c r="G2" s="20"/>
      <c r="H2" s="20"/>
      <c r="I2" s="20"/>
      <c r="J2" s="20"/>
      <c r="K2" s="20"/>
      <c r="L2" s="20"/>
      <c r="M2" s="20"/>
      <c r="N2" s="20"/>
      <c r="O2" s="20"/>
      <c r="P2" s="20"/>
      <c r="Q2" s="20"/>
      <c r="R2" s="20"/>
      <c r="S2" s="20"/>
      <c r="T2" s="20"/>
      <c r="U2" s="20"/>
      <c r="V2" s="20"/>
      <c r="W2" s="20"/>
      <c r="X2" s="20"/>
      <c r="Y2" s="20"/>
      <c r="Z2" s="20"/>
      <c r="AA2" s="20"/>
      <c r="AB2" s="20"/>
      <c r="AC2" s="20"/>
      <c r="AD2" s="20"/>
      <c r="AE2" s="20"/>
      <c r="AF2" s="20"/>
      <c r="AG2" s="20"/>
      <c r="AH2" s="20"/>
      <c r="AI2" s="20"/>
      <c r="AJ2" s="20"/>
      <c r="AK2" s="20"/>
      <c r="AL2" s="20"/>
      <c r="AM2" s="20"/>
      <c r="AN2" s="20"/>
      <c r="AO2" s="20"/>
      <c r="AP2" s="20"/>
    </row>
    <row r="3" spans="1:42" ht="15" customHeight="1" x14ac:dyDescent="0.3">
      <c r="A3" s="20"/>
      <c r="B3" s="20"/>
      <c r="C3" s="455">
        <f>'Training Plan'!B82</f>
        <v>0</v>
      </c>
      <c r="D3" s="456"/>
      <c r="E3" s="461" t="s">
        <v>78</v>
      </c>
      <c r="F3" s="461"/>
      <c r="G3" s="461"/>
      <c r="H3" s="461"/>
      <c r="I3" s="461"/>
      <c r="J3" s="461"/>
      <c r="K3" s="461"/>
      <c r="L3" s="461"/>
      <c r="M3" s="461"/>
      <c r="N3" s="461"/>
      <c r="O3" s="461"/>
      <c r="P3" s="461"/>
      <c r="Q3" s="462"/>
      <c r="R3" s="20"/>
      <c r="S3" s="20"/>
      <c r="T3" s="20"/>
      <c r="U3" s="20"/>
      <c r="V3" s="20"/>
      <c r="W3" s="20"/>
      <c r="X3" s="20"/>
      <c r="Y3" s="20"/>
      <c r="Z3" s="20"/>
      <c r="AA3" s="20"/>
      <c r="AB3" s="20"/>
      <c r="AC3" s="20"/>
      <c r="AD3" s="20"/>
      <c r="AE3" s="20"/>
      <c r="AF3" s="20"/>
      <c r="AG3" s="20"/>
      <c r="AH3" s="20"/>
      <c r="AI3" s="20"/>
      <c r="AJ3" s="20"/>
      <c r="AK3" s="20"/>
      <c r="AL3" s="20"/>
      <c r="AM3" s="20"/>
      <c r="AN3" s="20"/>
      <c r="AO3" s="20"/>
      <c r="AP3" s="20"/>
    </row>
    <row r="4" spans="1:42" ht="15" customHeight="1" x14ac:dyDescent="0.3">
      <c r="A4" s="20"/>
      <c r="B4" s="20"/>
      <c r="C4" s="457"/>
      <c r="D4" s="458"/>
      <c r="E4" s="315"/>
      <c r="F4" s="315"/>
      <c r="G4" s="315"/>
      <c r="H4" s="315"/>
      <c r="I4" s="315"/>
      <c r="J4" s="315"/>
      <c r="K4" s="315"/>
      <c r="L4" s="315"/>
      <c r="M4" s="315"/>
      <c r="N4" s="315"/>
      <c r="O4" s="315"/>
      <c r="P4" s="315"/>
      <c r="Q4" s="463"/>
      <c r="R4" s="20"/>
      <c r="S4" s="20"/>
      <c r="T4" s="20"/>
      <c r="U4" s="20"/>
      <c r="V4" s="20"/>
      <c r="W4" s="20"/>
      <c r="X4" s="20"/>
      <c r="Y4" s="20"/>
      <c r="Z4" s="20"/>
      <c r="AA4" s="20"/>
      <c r="AB4" s="20"/>
      <c r="AC4" s="20"/>
      <c r="AD4" s="20"/>
      <c r="AE4" s="20"/>
      <c r="AF4" s="20"/>
      <c r="AG4" s="20"/>
      <c r="AH4" s="20"/>
      <c r="AI4" s="20"/>
      <c r="AJ4" s="20"/>
      <c r="AK4" s="20"/>
      <c r="AL4" s="20"/>
      <c r="AM4" s="20"/>
      <c r="AN4" s="20"/>
      <c r="AO4" s="20"/>
      <c r="AP4" s="20"/>
    </row>
    <row r="5" spans="1:42" ht="15" customHeight="1" x14ac:dyDescent="0.3">
      <c r="A5" s="20"/>
      <c r="B5" s="20"/>
      <c r="C5" s="457"/>
      <c r="D5" s="458"/>
      <c r="E5" s="315"/>
      <c r="F5" s="315"/>
      <c r="G5" s="315"/>
      <c r="H5" s="315"/>
      <c r="I5" s="315"/>
      <c r="J5" s="315"/>
      <c r="K5" s="315"/>
      <c r="L5" s="315"/>
      <c r="M5" s="315"/>
      <c r="N5" s="315"/>
      <c r="O5" s="315"/>
      <c r="P5" s="315"/>
      <c r="Q5" s="463"/>
      <c r="R5" s="20"/>
      <c r="S5" s="20"/>
      <c r="T5" s="20"/>
      <c r="U5" s="20"/>
      <c r="V5" s="20"/>
      <c r="W5" s="20"/>
      <c r="X5" s="20"/>
      <c r="Y5" s="20"/>
      <c r="Z5" s="20"/>
      <c r="AA5" s="20"/>
      <c r="AB5" s="20"/>
      <c r="AC5" s="20"/>
      <c r="AD5" s="20"/>
      <c r="AE5" s="20"/>
      <c r="AF5" s="20"/>
      <c r="AG5" s="20"/>
      <c r="AH5" s="20"/>
      <c r="AI5" s="20"/>
      <c r="AJ5" s="20"/>
      <c r="AK5" s="20"/>
      <c r="AL5" s="20"/>
      <c r="AM5" s="20"/>
      <c r="AN5" s="20"/>
      <c r="AO5" s="20"/>
      <c r="AP5" s="20"/>
    </row>
    <row r="6" spans="1:42" ht="15" customHeight="1" thickBot="1" x14ac:dyDescent="0.35">
      <c r="A6" s="20"/>
      <c r="B6" s="20"/>
      <c r="C6" s="459"/>
      <c r="D6" s="460"/>
      <c r="E6" s="464"/>
      <c r="F6" s="464"/>
      <c r="G6" s="464"/>
      <c r="H6" s="464"/>
      <c r="I6" s="464"/>
      <c r="J6" s="464"/>
      <c r="K6" s="464"/>
      <c r="L6" s="464"/>
      <c r="M6" s="464"/>
      <c r="N6" s="464"/>
      <c r="O6" s="464"/>
      <c r="P6" s="464"/>
      <c r="Q6" s="465"/>
      <c r="R6" s="20"/>
      <c r="S6" s="20"/>
      <c r="T6" s="20"/>
      <c r="U6" s="20"/>
      <c r="V6" s="20"/>
      <c r="W6" s="20"/>
      <c r="X6" s="20"/>
      <c r="Y6" s="20"/>
      <c r="Z6" s="20"/>
      <c r="AA6" s="20"/>
      <c r="AB6" s="20"/>
      <c r="AC6" s="20"/>
      <c r="AD6" s="20"/>
      <c r="AE6" s="20"/>
      <c r="AF6" s="20"/>
      <c r="AG6" s="20"/>
      <c r="AH6" s="20"/>
      <c r="AI6" s="20"/>
      <c r="AJ6" s="20"/>
      <c r="AK6" s="20"/>
      <c r="AL6" s="20"/>
      <c r="AM6" s="20"/>
      <c r="AN6" s="20"/>
      <c r="AO6" s="20"/>
      <c r="AP6" s="20"/>
    </row>
    <row r="7" spans="1:42" ht="15" customHeight="1" x14ac:dyDescent="0.3">
      <c r="A7" s="20"/>
      <c r="B7" s="20"/>
      <c r="C7" s="20"/>
      <c r="D7" s="20"/>
      <c r="E7" s="20"/>
      <c r="F7" s="20"/>
      <c r="G7" s="20"/>
      <c r="H7" s="20"/>
      <c r="I7" s="20"/>
      <c r="J7" s="20"/>
      <c r="K7" s="20"/>
      <c r="L7" s="20"/>
      <c r="M7" s="20"/>
      <c r="N7" s="20"/>
      <c r="O7" s="20"/>
      <c r="P7" s="20"/>
      <c r="Q7" s="20"/>
      <c r="R7" s="20"/>
      <c r="S7" s="20"/>
      <c r="T7" s="20"/>
      <c r="U7" s="20"/>
      <c r="V7" s="20"/>
      <c r="W7" s="20"/>
      <c r="X7" s="20"/>
      <c r="Y7" s="20"/>
      <c r="Z7" s="20"/>
      <c r="AA7" s="20"/>
      <c r="AB7" s="20"/>
      <c r="AC7" s="20"/>
      <c r="AD7" s="20"/>
      <c r="AE7" s="20"/>
      <c r="AF7" s="20"/>
      <c r="AG7" s="20"/>
      <c r="AH7" s="20"/>
      <c r="AI7" s="20"/>
      <c r="AJ7" s="20"/>
      <c r="AK7" s="20"/>
      <c r="AL7" s="20"/>
      <c r="AM7" s="20"/>
      <c r="AN7" s="20"/>
      <c r="AO7" s="20"/>
      <c r="AP7" s="20"/>
    </row>
    <row r="8" spans="1:42" ht="15" customHeight="1" x14ac:dyDescent="0.3">
      <c r="A8" s="20"/>
      <c r="B8" s="20"/>
      <c r="C8" s="20"/>
      <c r="D8" s="20"/>
      <c r="E8" s="20"/>
      <c r="F8" s="20"/>
      <c r="G8" s="20"/>
      <c r="H8" s="20"/>
      <c r="I8" s="20"/>
      <c r="J8" s="20"/>
      <c r="K8" s="20"/>
      <c r="L8" s="20"/>
      <c r="M8" s="20"/>
      <c r="N8" s="20"/>
      <c r="O8" s="20"/>
      <c r="P8" s="20"/>
      <c r="Q8" s="20"/>
      <c r="R8" s="20"/>
      <c r="S8" s="20"/>
      <c r="T8" s="20"/>
      <c r="U8" s="20"/>
      <c r="V8" s="20"/>
      <c r="W8" s="20"/>
      <c r="X8" s="20"/>
      <c r="Y8" s="20"/>
      <c r="Z8" s="20"/>
      <c r="AA8" s="20"/>
      <c r="AB8" s="20"/>
      <c r="AC8" s="20"/>
      <c r="AD8" s="20"/>
      <c r="AE8" s="20"/>
      <c r="AF8" s="20"/>
      <c r="AG8" s="20"/>
      <c r="AH8" s="20"/>
      <c r="AI8" s="20"/>
      <c r="AJ8" s="20"/>
      <c r="AK8" s="20"/>
      <c r="AL8" s="20"/>
      <c r="AM8" s="20"/>
      <c r="AN8" s="20"/>
      <c r="AO8" s="20"/>
      <c r="AP8" s="20"/>
    </row>
    <row r="9" spans="1:42" ht="15" customHeight="1" x14ac:dyDescent="0.3">
      <c r="A9" s="20"/>
      <c r="B9" s="397" t="s">
        <v>47</v>
      </c>
      <c r="C9" s="397"/>
      <c r="D9" s="397"/>
      <c r="E9" s="397"/>
      <c r="F9" s="397"/>
      <c r="G9" s="397"/>
      <c r="H9" s="397"/>
      <c r="I9" s="397"/>
      <c r="J9" s="397"/>
      <c r="K9" s="397"/>
      <c r="L9" s="397"/>
      <c r="M9" s="397"/>
      <c r="N9" s="397"/>
      <c r="O9" s="397"/>
      <c r="P9" s="397"/>
      <c r="Q9" s="397"/>
      <c r="R9" s="397"/>
      <c r="S9" s="20"/>
      <c r="T9" s="20"/>
      <c r="U9" s="20"/>
      <c r="V9" s="20"/>
      <c r="W9" s="20"/>
      <c r="X9" s="20"/>
      <c r="Y9" s="20"/>
      <c r="Z9" s="20"/>
      <c r="AA9" s="20"/>
      <c r="AB9" s="20"/>
      <c r="AC9" s="20"/>
      <c r="AD9" s="20"/>
      <c r="AE9" s="20"/>
      <c r="AF9" s="20"/>
      <c r="AG9" s="20"/>
      <c r="AH9" s="20"/>
      <c r="AI9" s="20"/>
      <c r="AJ9" s="20"/>
      <c r="AK9" s="20"/>
      <c r="AL9" s="20"/>
      <c r="AM9" s="20"/>
      <c r="AN9" s="20"/>
      <c r="AO9" s="20"/>
      <c r="AP9" s="20"/>
    </row>
    <row r="10" spans="1:42" ht="15" customHeight="1" x14ac:dyDescent="0.3">
      <c r="A10" s="20"/>
      <c r="B10" s="397"/>
      <c r="C10" s="397"/>
      <c r="D10" s="397"/>
      <c r="E10" s="397"/>
      <c r="F10" s="397"/>
      <c r="G10" s="397"/>
      <c r="H10" s="397"/>
      <c r="I10" s="397"/>
      <c r="J10" s="397"/>
      <c r="K10" s="397"/>
      <c r="L10" s="397"/>
      <c r="M10" s="397"/>
      <c r="N10" s="397"/>
      <c r="O10" s="397"/>
      <c r="P10" s="397"/>
      <c r="Q10" s="397"/>
      <c r="R10" s="397"/>
      <c r="S10" s="20"/>
      <c r="T10" s="20"/>
      <c r="U10" s="20"/>
      <c r="V10" s="20"/>
      <c r="W10" s="20"/>
      <c r="X10" s="20"/>
      <c r="Y10" s="20"/>
      <c r="Z10" s="20"/>
      <c r="AA10" s="20"/>
      <c r="AB10" s="20"/>
      <c r="AC10" s="20"/>
      <c r="AD10" s="20"/>
      <c r="AE10" s="20"/>
      <c r="AF10" s="20"/>
      <c r="AG10" s="20"/>
      <c r="AH10" s="20"/>
      <c r="AI10" s="20"/>
      <c r="AJ10" s="20"/>
      <c r="AK10" s="20"/>
      <c r="AL10" s="20"/>
      <c r="AM10" s="20"/>
      <c r="AN10" s="20"/>
      <c r="AO10" s="20"/>
      <c r="AP10" s="20"/>
    </row>
    <row r="11" spans="1:42" ht="15" customHeight="1" x14ac:dyDescent="0.3">
      <c r="A11" s="20"/>
      <c r="B11" s="397"/>
      <c r="C11" s="397"/>
      <c r="D11" s="397"/>
      <c r="E11" s="397"/>
      <c r="F11" s="397"/>
      <c r="G11" s="397"/>
      <c r="H11" s="397"/>
      <c r="I11" s="397"/>
      <c r="J11" s="397"/>
      <c r="K11" s="397"/>
      <c r="L11" s="397"/>
      <c r="M11" s="397"/>
      <c r="N11" s="397"/>
      <c r="O11" s="397"/>
      <c r="P11" s="397"/>
      <c r="Q11" s="397"/>
      <c r="R11" s="397"/>
      <c r="S11" s="20"/>
      <c r="T11" s="20"/>
      <c r="U11" s="20"/>
      <c r="V11" s="20"/>
      <c r="W11" s="20"/>
      <c r="X11" s="20"/>
      <c r="Y11" s="20"/>
      <c r="Z11" s="20"/>
      <c r="AA11" s="20"/>
      <c r="AB11" s="20"/>
      <c r="AC11" s="20"/>
      <c r="AD11" s="20"/>
      <c r="AE11" s="20"/>
      <c r="AF11" s="20"/>
      <c r="AG11" s="20"/>
      <c r="AH11" s="20"/>
      <c r="AI11" s="20"/>
      <c r="AJ11" s="20"/>
      <c r="AK11" s="20"/>
      <c r="AL11" s="20"/>
      <c r="AM11" s="20"/>
      <c r="AN11" s="20"/>
      <c r="AO11" s="20"/>
      <c r="AP11" s="20"/>
    </row>
    <row r="12" spans="1:42" ht="15" customHeight="1" thickBot="1" x14ac:dyDescent="0.35">
      <c r="A12" s="20"/>
      <c r="B12" s="20"/>
      <c r="C12" s="20"/>
      <c r="D12" s="20"/>
      <c r="E12" s="20"/>
      <c r="F12" s="20"/>
      <c r="G12" s="20"/>
      <c r="H12" s="20"/>
      <c r="I12" s="20"/>
      <c r="J12" s="20"/>
      <c r="K12" s="20"/>
      <c r="L12" s="20"/>
      <c r="M12" s="20"/>
      <c r="N12" s="20"/>
      <c r="O12" s="20"/>
      <c r="P12" s="20"/>
      <c r="Q12" s="20"/>
      <c r="R12" s="20"/>
      <c r="S12" s="20"/>
      <c r="T12" s="20"/>
      <c r="U12" s="20"/>
      <c r="V12" s="20"/>
      <c r="W12" s="20"/>
      <c r="X12" s="20"/>
      <c r="Y12" s="20"/>
      <c r="Z12" s="20"/>
      <c r="AA12" s="20"/>
      <c r="AB12" s="20"/>
      <c r="AC12" s="20"/>
      <c r="AD12" s="20"/>
      <c r="AE12" s="20"/>
      <c r="AF12" s="20"/>
      <c r="AG12" s="20"/>
      <c r="AH12" s="20"/>
      <c r="AI12" s="20"/>
      <c r="AJ12" s="20"/>
      <c r="AK12" s="20"/>
      <c r="AL12" s="20"/>
      <c r="AM12" s="20"/>
      <c r="AN12" s="20"/>
      <c r="AO12" s="20"/>
      <c r="AP12" s="20"/>
    </row>
    <row r="13" spans="1:42" ht="15" customHeight="1" x14ac:dyDescent="0.3">
      <c r="A13" s="20"/>
      <c r="B13" s="331">
        <v>1</v>
      </c>
      <c r="C13" s="331" t="str">
        <f>'Training Plan'!C86</f>
        <v>Competition Squat</v>
      </c>
      <c r="D13" s="332"/>
      <c r="E13" s="332"/>
      <c r="F13" s="333"/>
      <c r="G13" s="20"/>
      <c r="H13" s="331">
        <v>2</v>
      </c>
      <c r="I13" s="331" t="str">
        <f>'Training Plan'!C94</f>
        <v>Competition Bench</v>
      </c>
      <c r="J13" s="332"/>
      <c r="K13" s="332"/>
      <c r="L13" s="333"/>
      <c r="M13" s="20"/>
      <c r="N13" s="331">
        <v>3</v>
      </c>
      <c r="O13" s="331" t="str">
        <f>'Training Plan'!C102</f>
        <v>Competition Deadlift</v>
      </c>
      <c r="P13" s="332"/>
      <c r="Q13" s="332"/>
      <c r="R13" s="333"/>
      <c r="S13" s="20"/>
      <c r="T13" s="20"/>
      <c r="U13" s="20"/>
      <c r="V13" s="20"/>
      <c r="W13" s="20"/>
      <c r="X13" s="20"/>
      <c r="Y13" s="20"/>
      <c r="Z13" s="20"/>
      <c r="AA13" s="20"/>
      <c r="AB13" s="20"/>
      <c r="AC13" s="20"/>
      <c r="AD13" s="20"/>
      <c r="AE13" s="20"/>
      <c r="AF13" s="20"/>
      <c r="AG13" s="20"/>
      <c r="AH13" s="20"/>
      <c r="AI13" s="20"/>
      <c r="AJ13" s="20"/>
      <c r="AK13" s="20"/>
      <c r="AL13" s="20"/>
      <c r="AM13" s="20"/>
      <c r="AN13" s="20"/>
      <c r="AO13" s="20"/>
      <c r="AP13" s="20"/>
    </row>
    <row r="14" spans="1:42" ht="15" customHeight="1" thickBot="1" x14ac:dyDescent="0.35">
      <c r="A14" s="20"/>
      <c r="B14" s="334"/>
      <c r="C14" s="334"/>
      <c r="D14" s="335"/>
      <c r="E14" s="335"/>
      <c r="F14" s="336"/>
      <c r="G14" s="20"/>
      <c r="H14" s="334"/>
      <c r="I14" s="334"/>
      <c r="J14" s="335"/>
      <c r="K14" s="335"/>
      <c r="L14" s="336"/>
      <c r="M14" s="20"/>
      <c r="N14" s="334"/>
      <c r="O14" s="334"/>
      <c r="P14" s="335"/>
      <c r="Q14" s="335"/>
      <c r="R14" s="336"/>
      <c r="S14" s="20"/>
      <c r="T14" s="20"/>
      <c r="U14" s="20"/>
      <c r="V14" s="20"/>
      <c r="W14" s="20"/>
      <c r="X14" s="20"/>
      <c r="Y14" s="20"/>
      <c r="Z14" s="20"/>
      <c r="AA14" s="20"/>
      <c r="AB14" s="20"/>
      <c r="AC14" s="20"/>
      <c r="AD14" s="20"/>
      <c r="AE14" s="20"/>
      <c r="AF14" s="20"/>
      <c r="AG14" s="20"/>
      <c r="AH14" s="20"/>
      <c r="AI14" s="20"/>
      <c r="AJ14" s="20"/>
      <c r="AK14" s="20"/>
      <c r="AL14" s="20"/>
      <c r="AM14" s="20"/>
      <c r="AN14" s="20"/>
      <c r="AO14" s="20"/>
      <c r="AP14" s="20"/>
    </row>
    <row r="15" spans="1:42" ht="15" customHeight="1" x14ac:dyDescent="0.3">
      <c r="A15" s="20"/>
      <c r="B15" s="415" t="s">
        <v>85</v>
      </c>
      <c r="C15" s="416"/>
      <c r="D15" s="421">
        <f>'Training Plan'!C87</f>
        <v>0</v>
      </c>
      <c r="E15" s="422"/>
      <c r="F15" s="423"/>
      <c r="G15" s="20"/>
      <c r="H15" s="415" t="s">
        <v>85</v>
      </c>
      <c r="I15" s="416"/>
      <c r="J15" s="421">
        <f>'Training Plan'!C95</f>
        <v>0</v>
      </c>
      <c r="K15" s="422"/>
      <c r="L15" s="423"/>
      <c r="M15" s="20"/>
      <c r="N15" s="415" t="s">
        <v>85</v>
      </c>
      <c r="O15" s="416"/>
      <c r="P15" s="421">
        <f>'Training Plan'!C103</f>
        <v>0</v>
      </c>
      <c r="Q15" s="422"/>
      <c r="R15" s="423"/>
      <c r="S15" s="20"/>
      <c r="T15" s="20"/>
      <c r="U15" s="20"/>
      <c r="V15" s="20"/>
      <c r="W15" s="20"/>
      <c r="X15" s="20"/>
      <c r="Y15" s="20"/>
      <c r="Z15" s="20"/>
      <c r="AA15" s="20"/>
      <c r="AB15" s="20"/>
      <c r="AC15" s="20"/>
      <c r="AD15" s="20"/>
      <c r="AE15" s="20"/>
      <c r="AF15" s="20"/>
      <c r="AG15" s="20"/>
      <c r="AH15" s="20"/>
      <c r="AI15" s="20"/>
      <c r="AJ15" s="20"/>
      <c r="AK15" s="20"/>
      <c r="AL15" s="20"/>
      <c r="AM15" s="20"/>
      <c r="AN15" s="20"/>
      <c r="AO15" s="20"/>
      <c r="AP15" s="20"/>
    </row>
    <row r="16" spans="1:42" ht="15" customHeight="1" x14ac:dyDescent="0.3">
      <c r="A16" s="20"/>
      <c r="B16" s="417"/>
      <c r="C16" s="418"/>
      <c r="D16" s="424"/>
      <c r="E16" s="425"/>
      <c r="F16" s="426"/>
      <c r="G16" s="20"/>
      <c r="H16" s="417"/>
      <c r="I16" s="418"/>
      <c r="J16" s="424"/>
      <c r="K16" s="425"/>
      <c r="L16" s="426"/>
      <c r="M16" s="20"/>
      <c r="N16" s="417"/>
      <c r="O16" s="418"/>
      <c r="P16" s="424"/>
      <c r="Q16" s="425"/>
      <c r="R16" s="426"/>
      <c r="S16" s="20"/>
      <c r="T16" s="20"/>
      <c r="U16" s="20"/>
      <c r="V16" s="20"/>
      <c r="W16" s="20"/>
      <c r="X16" s="20"/>
      <c r="Y16" s="20"/>
      <c r="Z16" s="20"/>
      <c r="AA16" s="20"/>
      <c r="AB16" s="20"/>
      <c r="AC16" s="20"/>
      <c r="AD16" s="20"/>
      <c r="AE16" s="20"/>
      <c r="AF16" s="20"/>
      <c r="AG16" s="20"/>
      <c r="AH16" s="20"/>
      <c r="AI16" s="20"/>
      <c r="AJ16" s="20"/>
      <c r="AK16" s="20"/>
      <c r="AL16" s="20"/>
      <c r="AM16" s="20"/>
      <c r="AN16" s="20"/>
      <c r="AO16" s="20"/>
      <c r="AP16" s="20"/>
    </row>
    <row r="17" spans="1:42" ht="15" customHeight="1" x14ac:dyDescent="0.3">
      <c r="A17" s="20"/>
      <c r="B17" s="417"/>
      <c r="C17" s="418"/>
      <c r="D17" s="424"/>
      <c r="E17" s="425"/>
      <c r="F17" s="426"/>
      <c r="G17" s="20"/>
      <c r="H17" s="417"/>
      <c r="I17" s="418"/>
      <c r="J17" s="424"/>
      <c r="K17" s="425"/>
      <c r="L17" s="426"/>
      <c r="M17" s="20"/>
      <c r="N17" s="417"/>
      <c r="O17" s="418"/>
      <c r="P17" s="424"/>
      <c r="Q17" s="425"/>
      <c r="R17" s="426"/>
      <c r="S17" s="20"/>
      <c r="T17" s="20"/>
      <c r="U17" s="20"/>
      <c r="V17" s="20"/>
      <c r="W17" s="20"/>
      <c r="X17" s="20"/>
      <c r="Y17" s="20"/>
      <c r="Z17" s="20"/>
      <c r="AA17" s="20"/>
      <c r="AB17" s="20"/>
      <c r="AC17" s="20"/>
      <c r="AD17" s="20"/>
      <c r="AE17" s="20"/>
      <c r="AF17" s="20"/>
      <c r="AG17" s="20"/>
      <c r="AH17" s="20"/>
      <c r="AI17" s="20"/>
      <c r="AJ17" s="20"/>
      <c r="AK17" s="20"/>
      <c r="AL17" s="20"/>
      <c r="AM17" s="20"/>
      <c r="AN17" s="20"/>
      <c r="AO17" s="20"/>
      <c r="AP17" s="20"/>
    </row>
    <row r="18" spans="1:42" ht="15" customHeight="1" x14ac:dyDescent="0.3">
      <c r="A18" s="20"/>
      <c r="B18" s="417"/>
      <c r="C18" s="418"/>
      <c r="D18" s="424"/>
      <c r="E18" s="425"/>
      <c r="F18" s="426"/>
      <c r="G18" s="20"/>
      <c r="H18" s="417"/>
      <c r="I18" s="418"/>
      <c r="J18" s="424"/>
      <c r="K18" s="425"/>
      <c r="L18" s="426"/>
      <c r="M18" s="20"/>
      <c r="N18" s="417"/>
      <c r="O18" s="418"/>
      <c r="P18" s="424"/>
      <c r="Q18" s="425"/>
      <c r="R18" s="426"/>
      <c r="S18" s="20"/>
      <c r="T18" s="20"/>
      <c r="U18" s="20"/>
      <c r="V18" s="20"/>
      <c r="W18" s="20"/>
      <c r="X18" s="20"/>
      <c r="Y18" s="20"/>
      <c r="Z18" s="20"/>
      <c r="AA18" s="20"/>
      <c r="AB18" s="20"/>
      <c r="AC18" s="20"/>
      <c r="AD18" s="20"/>
      <c r="AE18" s="20"/>
      <c r="AF18" s="20"/>
      <c r="AG18" s="20"/>
      <c r="AH18" s="20"/>
      <c r="AI18" s="20"/>
      <c r="AJ18" s="20"/>
      <c r="AK18" s="20"/>
      <c r="AL18" s="20"/>
      <c r="AM18" s="20"/>
      <c r="AN18" s="20"/>
      <c r="AO18" s="20"/>
      <c r="AP18" s="20"/>
    </row>
    <row r="19" spans="1:42" ht="15" customHeight="1" thickBot="1" x14ac:dyDescent="0.35">
      <c r="A19" s="20"/>
      <c r="B19" s="419"/>
      <c r="C19" s="420"/>
      <c r="D19" s="424"/>
      <c r="E19" s="425"/>
      <c r="F19" s="426"/>
      <c r="G19" s="20"/>
      <c r="H19" s="419"/>
      <c r="I19" s="420"/>
      <c r="J19" s="424"/>
      <c r="K19" s="425"/>
      <c r="L19" s="426"/>
      <c r="M19" s="20"/>
      <c r="N19" s="419"/>
      <c r="O19" s="420"/>
      <c r="P19" s="424"/>
      <c r="Q19" s="425"/>
      <c r="R19" s="426"/>
      <c r="S19" s="20"/>
      <c r="T19" s="20"/>
      <c r="U19" s="20"/>
      <c r="V19" s="20"/>
      <c r="W19" s="20"/>
      <c r="X19" s="20"/>
      <c r="Y19" s="20"/>
      <c r="Z19" s="20"/>
      <c r="AA19" s="20"/>
      <c r="AB19" s="20"/>
      <c r="AC19" s="20"/>
      <c r="AD19" s="20"/>
      <c r="AE19" s="20"/>
      <c r="AF19" s="20"/>
      <c r="AG19" s="20"/>
      <c r="AH19" s="20"/>
      <c r="AI19" s="20"/>
      <c r="AJ19" s="20"/>
      <c r="AK19" s="20"/>
      <c r="AL19" s="20"/>
      <c r="AM19" s="20"/>
      <c r="AN19" s="20"/>
      <c r="AO19" s="20"/>
      <c r="AP19" s="20"/>
    </row>
    <row r="20" spans="1:42" ht="15" customHeight="1" x14ac:dyDescent="0.3">
      <c r="A20" s="20"/>
      <c r="B20" s="427" t="s">
        <v>86</v>
      </c>
      <c r="C20" s="428"/>
      <c r="D20" s="409">
        <f>'Training Plan'!D92</f>
        <v>0</v>
      </c>
      <c r="E20" s="410"/>
      <c r="F20" s="411"/>
      <c r="G20" s="20"/>
      <c r="H20" s="427" t="s">
        <v>86</v>
      </c>
      <c r="I20" s="428"/>
      <c r="J20" s="409">
        <f>'Training Plan'!D100</f>
        <v>0</v>
      </c>
      <c r="K20" s="410"/>
      <c r="L20" s="411"/>
      <c r="M20" s="20"/>
      <c r="N20" s="427" t="s">
        <v>86</v>
      </c>
      <c r="O20" s="428"/>
      <c r="P20" s="409">
        <f>'Training Plan'!D108</f>
        <v>0</v>
      </c>
      <c r="Q20" s="410"/>
      <c r="R20" s="411"/>
      <c r="S20" s="20"/>
      <c r="T20" s="20"/>
      <c r="U20" s="20"/>
      <c r="V20" s="20"/>
      <c r="W20" s="20"/>
      <c r="X20" s="20"/>
      <c r="Y20" s="20"/>
      <c r="Z20" s="20"/>
      <c r="AA20" s="20"/>
      <c r="AB20" s="20"/>
      <c r="AC20" s="20"/>
      <c r="AD20" s="20"/>
      <c r="AE20" s="20"/>
      <c r="AF20" s="20"/>
      <c r="AG20" s="20"/>
      <c r="AH20" s="20"/>
      <c r="AI20" s="20"/>
      <c r="AJ20" s="20"/>
      <c r="AK20" s="20"/>
      <c r="AL20" s="20"/>
      <c r="AM20" s="20"/>
      <c r="AN20" s="20"/>
      <c r="AO20" s="20"/>
      <c r="AP20" s="20"/>
    </row>
    <row r="21" spans="1:42" ht="15" customHeight="1" thickBot="1" x14ac:dyDescent="0.35">
      <c r="A21" s="20"/>
      <c r="B21" s="429"/>
      <c r="C21" s="430"/>
      <c r="D21" s="412"/>
      <c r="E21" s="413"/>
      <c r="F21" s="414"/>
      <c r="G21" s="20"/>
      <c r="H21" s="429"/>
      <c r="I21" s="430"/>
      <c r="J21" s="412"/>
      <c r="K21" s="413"/>
      <c r="L21" s="414"/>
      <c r="M21" s="20"/>
      <c r="N21" s="429"/>
      <c r="O21" s="430"/>
      <c r="P21" s="412"/>
      <c r="Q21" s="413"/>
      <c r="R21" s="414"/>
      <c r="S21" s="20"/>
      <c r="T21" s="20"/>
      <c r="U21" s="20"/>
      <c r="V21" s="20"/>
      <c r="W21" s="20"/>
      <c r="X21" s="20"/>
      <c r="Y21" s="20"/>
      <c r="Z21" s="20"/>
      <c r="AA21" s="20"/>
      <c r="AB21" s="20"/>
      <c r="AC21" s="20"/>
      <c r="AD21" s="20"/>
      <c r="AE21" s="20"/>
      <c r="AF21" s="20"/>
      <c r="AG21" s="20"/>
      <c r="AH21" s="20"/>
      <c r="AI21" s="20"/>
      <c r="AJ21" s="20"/>
      <c r="AK21" s="20"/>
      <c r="AL21" s="20"/>
      <c r="AM21" s="20"/>
      <c r="AN21" s="20"/>
      <c r="AO21" s="20"/>
      <c r="AP21" s="20"/>
    </row>
    <row r="22" spans="1:42" ht="30" customHeight="1" thickBot="1" x14ac:dyDescent="0.35">
      <c r="A22" s="20"/>
      <c r="B22" s="3" t="s">
        <v>60</v>
      </c>
      <c r="C22" s="3" t="s">
        <v>0</v>
      </c>
      <c r="D22" s="3" t="s">
        <v>42</v>
      </c>
      <c r="E22" s="3" t="s">
        <v>11</v>
      </c>
      <c r="F22" s="21" t="s">
        <v>71</v>
      </c>
      <c r="G22" s="20"/>
      <c r="H22" s="3" t="s">
        <v>60</v>
      </c>
      <c r="I22" s="3" t="s">
        <v>0</v>
      </c>
      <c r="J22" s="3" t="s">
        <v>42</v>
      </c>
      <c r="K22" s="3" t="s">
        <v>11</v>
      </c>
      <c r="L22" s="21" t="s">
        <v>71</v>
      </c>
      <c r="M22" s="20"/>
      <c r="N22" s="3" t="s">
        <v>60</v>
      </c>
      <c r="O22" s="3" t="s">
        <v>0</v>
      </c>
      <c r="P22" s="3" t="s">
        <v>42</v>
      </c>
      <c r="Q22" s="3" t="s">
        <v>11</v>
      </c>
      <c r="R22" s="21" t="s">
        <v>71</v>
      </c>
      <c r="S22" s="20"/>
      <c r="T22" s="20"/>
      <c r="U22" s="20"/>
      <c r="V22" s="20"/>
      <c r="W22" s="20"/>
      <c r="X22" s="20"/>
      <c r="Y22" s="20"/>
      <c r="Z22" s="20"/>
      <c r="AA22" s="20"/>
      <c r="AB22" s="20"/>
      <c r="AC22" s="20"/>
      <c r="AD22" s="20"/>
      <c r="AE22" s="20"/>
      <c r="AF22" s="20"/>
      <c r="AG22" s="20"/>
      <c r="AH22" s="20"/>
      <c r="AI22" s="20"/>
      <c r="AJ22" s="20"/>
      <c r="AK22" s="20"/>
      <c r="AL22" s="20"/>
      <c r="AM22" s="20"/>
      <c r="AN22" s="20"/>
      <c r="AO22" s="20"/>
      <c r="AP22" s="20"/>
    </row>
    <row r="23" spans="1:42" ht="15" customHeight="1" thickBot="1" x14ac:dyDescent="0.35">
      <c r="A23" s="20"/>
      <c r="B23" s="16">
        <v>1</v>
      </c>
      <c r="C23" s="143">
        <v>1</v>
      </c>
      <c r="D23" s="140">
        <v>170</v>
      </c>
      <c r="E23" s="146"/>
      <c r="F23" s="149">
        <f ca="1">IF(ISNUMBER(D23),D23/B35,)</f>
        <v>0.71729957805907174</v>
      </c>
      <c r="G23" s="20"/>
      <c r="H23" s="16">
        <v>1</v>
      </c>
      <c r="I23" s="143">
        <v>1</v>
      </c>
      <c r="J23" s="140">
        <v>120</v>
      </c>
      <c r="K23" s="146"/>
      <c r="L23" s="149">
        <f ca="1">IF(ISNUMBER(J23),J23/H35,)</f>
        <v>0.7142857142857143</v>
      </c>
      <c r="M23" s="20"/>
      <c r="N23" s="16">
        <v>1</v>
      </c>
      <c r="O23" s="143">
        <v>1</v>
      </c>
      <c r="P23" s="140">
        <v>220</v>
      </c>
      <c r="Q23" s="146"/>
      <c r="R23" s="149">
        <f ca="1">IF(ISNUMBER(P23),P23/N35,)</f>
        <v>0.71661237785016285</v>
      </c>
      <c r="S23" s="20"/>
      <c r="T23" s="20"/>
      <c r="U23" s="20"/>
      <c r="V23" s="20"/>
      <c r="W23" s="20"/>
      <c r="X23" s="20"/>
      <c r="Y23" s="20"/>
      <c r="Z23" s="20"/>
      <c r="AA23" s="20"/>
      <c r="AB23" s="20"/>
      <c r="AC23" s="20"/>
      <c r="AD23" s="20"/>
      <c r="AE23" s="20"/>
      <c r="AF23" s="20"/>
      <c r="AG23" s="20"/>
      <c r="AH23" s="20"/>
      <c r="AI23" s="20"/>
      <c r="AJ23" s="20"/>
      <c r="AK23" s="20"/>
      <c r="AL23" s="20"/>
      <c r="AM23" s="20"/>
      <c r="AN23" s="20"/>
      <c r="AO23" s="20"/>
      <c r="AP23" s="20"/>
    </row>
    <row r="24" spans="1:42" ht="15" customHeight="1" thickBot="1" x14ac:dyDescent="0.35">
      <c r="A24" s="20"/>
      <c r="B24" s="16">
        <v>2</v>
      </c>
      <c r="C24" s="144"/>
      <c r="D24" s="141"/>
      <c r="E24" s="147"/>
      <c r="F24" s="151">
        <f>IF(ISNUMBER(D24),D24/B35,)</f>
        <v>0</v>
      </c>
      <c r="G24" s="20"/>
      <c r="H24" s="16">
        <v>2</v>
      </c>
      <c r="I24" s="144"/>
      <c r="J24" s="141"/>
      <c r="K24" s="147"/>
      <c r="L24" s="151">
        <f>IF(ISNUMBER(J24),J24/H35,)</f>
        <v>0</v>
      </c>
      <c r="M24" s="20"/>
      <c r="N24" s="16">
        <v>2</v>
      </c>
      <c r="O24" s="144"/>
      <c r="P24" s="141"/>
      <c r="Q24" s="147"/>
      <c r="R24" s="151">
        <f>IF(ISNUMBER(P24),P24/N35,)</f>
        <v>0</v>
      </c>
      <c r="S24" s="20"/>
      <c r="T24" s="20"/>
      <c r="U24" s="20"/>
      <c r="V24" s="20"/>
      <c r="W24" s="20"/>
      <c r="X24" s="20"/>
      <c r="Y24" s="20"/>
      <c r="Z24" s="20"/>
      <c r="AA24" s="20"/>
      <c r="AB24" s="20"/>
      <c r="AC24" s="20"/>
      <c r="AD24" s="20"/>
      <c r="AE24" s="20"/>
      <c r="AF24" s="20"/>
      <c r="AG24" s="20"/>
      <c r="AH24" s="20"/>
      <c r="AI24" s="20"/>
      <c r="AJ24" s="20"/>
      <c r="AK24" s="20"/>
      <c r="AL24" s="20"/>
      <c r="AM24" s="20"/>
      <c r="AN24" s="20"/>
      <c r="AO24" s="20"/>
      <c r="AP24" s="20"/>
    </row>
    <row r="25" spans="1:42" ht="15" customHeight="1" thickBot="1" x14ac:dyDescent="0.35">
      <c r="A25" s="20"/>
      <c r="B25" s="16">
        <v>3</v>
      </c>
      <c r="C25" s="144"/>
      <c r="D25" s="141"/>
      <c r="E25" s="147"/>
      <c r="F25" s="151">
        <f>IF(ISNUMBER(D25),D25/B35,)</f>
        <v>0</v>
      </c>
      <c r="G25" s="20"/>
      <c r="H25" s="16">
        <v>3</v>
      </c>
      <c r="I25" s="144"/>
      <c r="J25" s="141"/>
      <c r="K25" s="147"/>
      <c r="L25" s="151">
        <f>IF(ISNUMBER(J25),J25/H35,)</f>
        <v>0</v>
      </c>
      <c r="M25" s="19"/>
      <c r="N25" s="16">
        <v>3</v>
      </c>
      <c r="O25" s="144"/>
      <c r="P25" s="141"/>
      <c r="Q25" s="147"/>
      <c r="R25" s="151">
        <f>IF(ISNUMBER(P25),P25/N35,)</f>
        <v>0</v>
      </c>
      <c r="S25" s="20"/>
      <c r="T25" s="20"/>
      <c r="U25" s="20"/>
      <c r="V25" s="20"/>
      <c r="W25" s="20"/>
      <c r="X25" s="20"/>
      <c r="Y25" s="20"/>
      <c r="Z25" s="20"/>
      <c r="AA25" s="20"/>
      <c r="AB25" s="20"/>
      <c r="AC25" s="20"/>
      <c r="AD25" s="20"/>
      <c r="AE25" s="20"/>
      <c r="AF25" s="20"/>
      <c r="AG25" s="20"/>
      <c r="AH25" s="20"/>
      <c r="AI25" s="20"/>
      <c r="AJ25" s="20"/>
      <c r="AK25" s="20"/>
      <c r="AL25" s="20"/>
      <c r="AM25" s="20"/>
      <c r="AN25" s="20"/>
      <c r="AO25" s="20"/>
      <c r="AP25" s="20"/>
    </row>
    <row r="26" spans="1:42" ht="15" customHeight="1" thickBot="1" x14ac:dyDescent="0.35">
      <c r="A26" s="20"/>
      <c r="B26" s="16">
        <v>4</v>
      </c>
      <c r="C26" s="144"/>
      <c r="D26" s="141"/>
      <c r="E26" s="147"/>
      <c r="F26" s="151">
        <f>IF(ISNUMBER(D26),D26/B35,)</f>
        <v>0</v>
      </c>
      <c r="G26" s="20"/>
      <c r="H26" s="16">
        <v>4</v>
      </c>
      <c r="I26" s="144"/>
      <c r="J26" s="141"/>
      <c r="K26" s="147"/>
      <c r="L26" s="151">
        <f>IF(ISNUMBER(J26),J26/H35,)</f>
        <v>0</v>
      </c>
      <c r="M26" s="12"/>
      <c r="N26" s="16">
        <v>4</v>
      </c>
      <c r="O26" s="144"/>
      <c r="P26" s="141"/>
      <c r="Q26" s="147"/>
      <c r="R26" s="151">
        <f>IF(ISNUMBER(P26),P26/N35,)</f>
        <v>0</v>
      </c>
      <c r="S26" s="20"/>
      <c r="T26" s="20"/>
      <c r="U26" s="20"/>
      <c r="V26" s="20"/>
      <c r="W26" s="20"/>
      <c r="X26" s="20"/>
      <c r="Y26" s="20"/>
      <c r="Z26" s="20"/>
      <c r="AA26" s="20"/>
      <c r="AB26" s="20"/>
      <c r="AC26" s="20"/>
      <c r="AD26" s="20"/>
      <c r="AE26" s="20"/>
      <c r="AF26" s="20"/>
      <c r="AG26" s="20"/>
      <c r="AH26" s="20"/>
      <c r="AI26" s="20"/>
      <c r="AJ26" s="20"/>
      <c r="AK26" s="20"/>
      <c r="AL26" s="20"/>
      <c r="AM26" s="20"/>
      <c r="AN26" s="20"/>
      <c r="AO26" s="20"/>
      <c r="AP26" s="20"/>
    </row>
    <row r="27" spans="1:42" ht="15" customHeight="1" thickBot="1" x14ac:dyDescent="0.35">
      <c r="A27" s="20"/>
      <c r="B27" s="16">
        <v>5</v>
      </c>
      <c r="C27" s="144"/>
      <c r="D27" s="141"/>
      <c r="E27" s="147"/>
      <c r="F27" s="151">
        <f>IF(ISNUMBER(D27),D27/B35,)</f>
        <v>0</v>
      </c>
      <c r="G27" s="20"/>
      <c r="H27" s="16">
        <v>5</v>
      </c>
      <c r="I27" s="144"/>
      <c r="J27" s="141"/>
      <c r="K27" s="147"/>
      <c r="L27" s="151">
        <f>IF(ISNUMBER(J27),J27/H35,)</f>
        <v>0</v>
      </c>
      <c r="M27" s="18"/>
      <c r="N27" s="16">
        <v>5</v>
      </c>
      <c r="O27" s="144"/>
      <c r="P27" s="141"/>
      <c r="Q27" s="147"/>
      <c r="R27" s="151">
        <f>IF(ISNUMBER(P27),P27/N35,)</f>
        <v>0</v>
      </c>
      <c r="S27" s="20"/>
      <c r="T27" s="20"/>
      <c r="U27" s="20"/>
      <c r="V27" s="20"/>
      <c r="W27" s="20"/>
      <c r="X27" s="20"/>
      <c r="Y27" s="20"/>
      <c r="Z27" s="20"/>
      <c r="AA27" s="20"/>
      <c r="AB27" s="20"/>
      <c r="AC27" s="20"/>
      <c r="AD27" s="20"/>
      <c r="AE27" s="20"/>
      <c r="AF27" s="20"/>
      <c r="AG27" s="20"/>
      <c r="AH27" s="20"/>
      <c r="AI27" s="20"/>
      <c r="AJ27" s="20"/>
      <c r="AK27" s="20"/>
      <c r="AL27" s="20"/>
      <c r="AM27" s="20"/>
      <c r="AN27" s="20"/>
      <c r="AO27" s="20"/>
      <c r="AP27" s="20"/>
    </row>
    <row r="28" spans="1:42" ht="15" customHeight="1" thickBot="1" x14ac:dyDescent="0.35">
      <c r="A28" s="20"/>
      <c r="B28" s="16">
        <v>6</v>
      </c>
      <c r="C28" s="144"/>
      <c r="D28" s="141"/>
      <c r="E28" s="147"/>
      <c r="F28" s="151">
        <f>IF(ISNUMBER(D28),D28/B35,)</f>
        <v>0</v>
      </c>
      <c r="G28" s="20"/>
      <c r="H28" s="16">
        <v>6</v>
      </c>
      <c r="I28" s="144"/>
      <c r="J28" s="141"/>
      <c r="K28" s="147"/>
      <c r="L28" s="151">
        <f>IF(ISNUMBER(J28),J28/H35,)</f>
        <v>0</v>
      </c>
      <c r="M28" s="18"/>
      <c r="N28" s="16">
        <v>6</v>
      </c>
      <c r="O28" s="144"/>
      <c r="P28" s="141"/>
      <c r="Q28" s="147"/>
      <c r="R28" s="151">
        <f>IF(ISNUMBER(P28),P28/N35,)</f>
        <v>0</v>
      </c>
      <c r="S28" s="20"/>
      <c r="T28" s="20"/>
      <c r="U28" s="20"/>
      <c r="V28" s="20"/>
      <c r="W28" s="20"/>
      <c r="X28" s="20"/>
      <c r="Y28" s="20"/>
      <c r="Z28" s="20"/>
      <c r="AA28" s="20"/>
      <c r="AB28" s="20"/>
      <c r="AC28" s="20"/>
      <c r="AD28" s="20"/>
      <c r="AE28" s="20"/>
      <c r="AF28" s="20"/>
      <c r="AG28" s="20"/>
      <c r="AH28" s="20"/>
      <c r="AI28" s="20"/>
      <c r="AJ28" s="20"/>
      <c r="AK28" s="20"/>
      <c r="AL28" s="20"/>
      <c r="AM28" s="20"/>
      <c r="AN28" s="20"/>
      <c r="AO28" s="20"/>
      <c r="AP28" s="20"/>
    </row>
    <row r="29" spans="1:42" ht="15" customHeight="1" thickBot="1" x14ac:dyDescent="0.35">
      <c r="A29" s="20"/>
      <c r="B29" s="16">
        <v>7</v>
      </c>
      <c r="C29" s="144"/>
      <c r="D29" s="141"/>
      <c r="E29" s="147"/>
      <c r="F29" s="151">
        <f>IF(ISNUMBER(D29),D29/B35,)</f>
        <v>0</v>
      </c>
      <c r="G29" s="20"/>
      <c r="H29" s="16">
        <v>7</v>
      </c>
      <c r="I29" s="144"/>
      <c r="J29" s="141"/>
      <c r="K29" s="147"/>
      <c r="L29" s="151">
        <f>IF(ISNUMBER(J29),J29/H35,)</f>
        <v>0</v>
      </c>
      <c r="M29" s="18"/>
      <c r="N29" s="16">
        <v>7</v>
      </c>
      <c r="O29" s="144"/>
      <c r="P29" s="141"/>
      <c r="Q29" s="147"/>
      <c r="R29" s="151">
        <f>IF(ISNUMBER(P29),P29/N35,)</f>
        <v>0</v>
      </c>
      <c r="S29" s="20"/>
      <c r="T29" s="20"/>
      <c r="U29" s="20"/>
      <c r="V29" s="20"/>
      <c r="W29" s="20"/>
      <c r="X29" s="20"/>
      <c r="Y29" s="20"/>
      <c r="Z29" s="20"/>
      <c r="AA29" s="20"/>
      <c r="AB29" s="20"/>
      <c r="AC29" s="20"/>
      <c r="AD29" s="20"/>
      <c r="AE29" s="20"/>
      <c r="AF29" s="20"/>
      <c r="AG29" s="20"/>
      <c r="AH29" s="20"/>
      <c r="AI29" s="20"/>
      <c r="AJ29" s="20"/>
      <c r="AK29" s="20"/>
      <c r="AL29" s="20"/>
      <c r="AM29" s="20"/>
      <c r="AN29" s="20"/>
      <c r="AO29" s="20"/>
      <c r="AP29" s="20"/>
    </row>
    <row r="30" spans="1:42" ht="15" customHeight="1" thickBot="1" x14ac:dyDescent="0.35">
      <c r="A30" s="20"/>
      <c r="B30" s="16">
        <v>8</v>
      </c>
      <c r="C30" s="144"/>
      <c r="D30" s="141"/>
      <c r="E30" s="147"/>
      <c r="F30" s="151">
        <f>IF(ISNUMBER(D30),D30/B35,)</f>
        <v>0</v>
      </c>
      <c r="G30" s="20"/>
      <c r="H30" s="16">
        <v>8</v>
      </c>
      <c r="I30" s="144"/>
      <c r="J30" s="141"/>
      <c r="K30" s="147"/>
      <c r="L30" s="151">
        <f>IF(ISNUMBER(J30),J30/H35,)</f>
        <v>0</v>
      </c>
      <c r="M30" s="18"/>
      <c r="N30" s="16">
        <v>8</v>
      </c>
      <c r="O30" s="144"/>
      <c r="P30" s="141"/>
      <c r="Q30" s="147"/>
      <c r="R30" s="151">
        <f>IF(ISNUMBER(P30),P30/N35,)</f>
        <v>0</v>
      </c>
      <c r="S30" s="20"/>
      <c r="T30" s="20"/>
      <c r="U30" s="20"/>
      <c r="V30" s="20"/>
      <c r="W30" s="20"/>
      <c r="X30" s="20"/>
      <c r="Y30" s="20"/>
      <c r="Z30" s="20"/>
      <c r="AA30" s="20"/>
      <c r="AB30" s="20"/>
      <c r="AC30" s="20"/>
      <c r="AD30" s="20"/>
      <c r="AE30" s="20"/>
      <c r="AF30" s="20"/>
      <c r="AG30" s="20"/>
      <c r="AH30" s="20"/>
      <c r="AI30" s="20"/>
      <c r="AJ30" s="20"/>
      <c r="AK30" s="20"/>
      <c r="AL30" s="20"/>
      <c r="AM30" s="20"/>
      <c r="AN30" s="20"/>
      <c r="AO30" s="20"/>
      <c r="AP30" s="20"/>
    </row>
    <row r="31" spans="1:42" ht="15" customHeight="1" thickBot="1" x14ac:dyDescent="0.35">
      <c r="A31" s="20"/>
      <c r="B31" s="16">
        <v>9</v>
      </c>
      <c r="C31" s="144"/>
      <c r="D31" s="141"/>
      <c r="E31" s="147"/>
      <c r="F31" s="151">
        <f>IF(ISNUMBER(D31),D31/B35,)</f>
        <v>0</v>
      </c>
      <c r="G31" s="20"/>
      <c r="H31" s="16">
        <v>9</v>
      </c>
      <c r="I31" s="144"/>
      <c r="J31" s="141"/>
      <c r="K31" s="147"/>
      <c r="L31" s="151">
        <f>IF(ISNUMBER(J31),J31/H35,)</f>
        <v>0</v>
      </c>
      <c r="M31" s="18"/>
      <c r="N31" s="16">
        <v>9</v>
      </c>
      <c r="O31" s="144"/>
      <c r="P31" s="141"/>
      <c r="Q31" s="147"/>
      <c r="R31" s="151">
        <f>IF(ISNUMBER(P31),P31/N35,)</f>
        <v>0</v>
      </c>
      <c r="S31" s="20"/>
      <c r="T31" s="20"/>
      <c r="U31" s="20"/>
      <c r="V31" s="20"/>
      <c r="W31" s="20"/>
      <c r="X31" s="20"/>
      <c r="Y31" s="20"/>
      <c r="Z31" s="20"/>
      <c r="AA31" s="20"/>
      <c r="AB31" s="20"/>
      <c r="AC31" s="20"/>
      <c r="AD31" s="20"/>
      <c r="AE31" s="20"/>
      <c r="AF31" s="20"/>
      <c r="AG31" s="20"/>
      <c r="AH31" s="20"/>
      <c r="AI31" s="20"/>
      <c r="AJ31" s="20"/>
      <c r="AK31" s="20"/>
      <c r="AL31" s="20"/>
      <c r="AM31" s="20"/>
      <c r="AN31" s="20"/>
      <c r="AO31" s="20"/>
      <c r="AP31" s="20"/>
    </row>
    <row r="32" spans="1:42" ht="15" customHeight="1" thickBot="1" x14ac:dyDescent="0.35">
      <c r="A32" s="20"/>
      <c r="B32" s="17">
        <v>10</v>
      </c>
      <c r="C32" s="145"/>
      <c r="D32" s="142"/>
      <c r="E32" s="148"/>
      <c r="F32" s="151">
        <f>IF(ISNUMBER(D32),D32/B35,)</f>
        <v>0</v>
      </c>
      <c r="G32" s="20"/>
      <c r="H32" s="17">
        <v>10</v>
      </c>
      <c r="I32" s="145"/>
      <c r="J32" s="142"/>
      <c r="K32" s="148"/>
      <c r="L32" s="151">
        <f>IF(ISNUMBER(J32),J32/H35,)</f>
        <v>0</v>
      </c>
      <c r="M32" s="18"/>
      <c r="N32" s="17">
        <v>10</v>
      </c>
      <c r="O32" s="145"/>
      <c r="P32" s="142"/>
      <c r="Q32" s="148"/>
      <c r="R32" s="151">
        <f>IF(ISNUMBER(P32),P32/N35,)</f>
        <v>0</v>
      </c>
      <c r="S32" s="20"/>
      <c r="T32" s="20"/>
      <c r="U32" s="20"/>
      <c r="V32" s="20"/>
      <c r="W32" s="20"/>
      <c r="X32" s="20"/>
      <c r="Y32" s="20"/>
      <c r="Z32" s="20"/>
      <c r="AA32" s="20"/>
      <c r="AB32" s="20"/>
      <c r="AC32" s="20"/>
      <c r="AD32" s="20"/>
      <c r="AE32" s="20"/>
      <c r="AF32" s="20"/>
      <c r="AG32" s="20"/>
      <c r="AH32" s="20"/>
      <c r="AI32" s="20"/>
      <c r="AJ32" s="20"/>
      <c r="AK32" s="20"/>
      <c r="AL32" s="20"/>
      <c r="AM32" s="20"/>
      <c r="AN32" s="20"/>
      <c r="AO32" s="20"/>
      <c r="AP32" s="20"/>
    </row>
    <row r="33" spans="1:42" ht="15" customHeight="1" x14ac:dyDescent="0.3">
      <c r="A33" s="20"/>
      <c r="B33" s="431" t="s">
        <v>4</v>
      </c>
      <c r="C33" s="451" t="s">
        <v>61</v>
      </c>
      <c r="D33" s="452"/>
      <c r="E33" s="433">
        <f ca="1">IFERROR(IF(COUNT(F23:F32)&gt;0,AVERAGEIF(F23:F32,"&gt;0"),0),)</f>
        <v>0.71729957805907174</v>
      </c>
      <c r="F33" s="434"/>
      <c r="G33" s="20"/>
      <c r="H33" s="431" t="s">
        <v>4</v>
      </c>
      <c r="I33" s="451" t="s">
        <v>61</v>
      </c>
      <c r="J33" s="452"/>
      <c r="K33" s="433">
        <f ca="1">IFERROR(IF(COUNT(L23:L32)&gt;0,AVERAGEIF(L23:L32,"&gt;0"),0),)</f>
        <v>0.7142857142857143</v>
      </c>
      <c r="L33" s="434"/>
      <c r="M33" s="18"/>
      <c r="N33" s="431" t="s">
        <v>4</v>
      </c>
      <c r="O33" s="439" t="s">
        <v>70</v>
      </c>
      <c r="P33" s="441">
        <f ca="1">IFERROR(IF(COUNT(R23:R32)&gt;0,AVERAGEIF(R23:R32,"&gt;0"),0),)</f>
        <v>0.71661237785016285</v>
      </c>
      <c r="Q33" s="443" t="s">
        <v>110</v>
      </c>
      <c r="R33" s="445" t="str">
        <f>IFERROR(Q37*R37,"")</f>
        <v/>
      </c>
      <c r="S33" s="20"/>
      <c r="T33" s="20"/>
      <c r="U33" s="20"/>
      <c r="V33" s="20"/>
      <c r="W33" s="20"/>
      <c r="X33" s="20"/>
      <c r="Y33" s="20"/>
      <c r="Z33" s="20"/>
      <c r="AA33" s="20"/>
      <c r="AB33" s="20"/>
      <c r="AC33" s="20"/>
      <c r="AD33" s="20"/>
      <c r="AE33" s="20"/>
      <c r="AF33" s="20"/>
      <c r="AG33" s="20"/>
      <c r="AH33" s="20"/>
      <c r="AI33" s="20"/>
      <c r="AJ33" s="20"/>
      <c r="AK33" s="20"/>
      <c r="AL33" s="20"/>
      <c r="AM33" s="20"/>
      <c r="AN33" s="20"/>
      <c r="AO33" s="20"/>
      <c r="AP33" s="20"/>
    </row>
    <row r="34" spans="1:42" ht="15" customHeight="1" thickBot="1" x14ac:dyDescent="0.35">
      <c r="A34" s="20"/>
      <c r="B34" s="432"/>
      <c r="C34" s="440"/>
      <c r="D34" s="453"/>
      <c r="E34" s="435"/>
      <c r="F34" s="436"/>
      <c r="G34" s="20"/>
      <c r="H34" s="432"/>
      <c r="I34" s="440"/>
      <c r="J34" s="453"/>
      <c r="K34" s="435"/>
      <c r="L34" s="436"/>
      <c r="M34" s="18"/>
      <c r="N34" s="432"/>
      <c r="O34" s="440"/>
      <c r="P34" s="442"/>
      <c r="Q34" s="444"/>
      <c r="R34" s="446"/>
      <c r="S34" s="20"/>
      <c r="T34" s="20"/>
      <c r="U34" s="20"/>
      <c r="V34" s="20"/>
      <c r="W34" s="20"/>
      <c r="X34" s="20"/>
      <c r="Y34" s="20"/>
      <c r="Z34" s="20"/>
      <c r="AA34" s="20"/>
      <c r="AB34" s="20"/>
      <c r="AC34" s="20"/>
      <c r="AD34" s="20"/>
      <c r="AE34" s="20"/>
      <c r="AF34" s="20"/>
      <c r="AG34" s="20"/>
      <c r="AH34" s="20"/>
      <c r="AI34" s="20"/>
      <c r="AJ34" s="20"/>
      <c r="AK34" s="20"/>
      <c r="AL34" s="20"/>
      <c r="AM34" s="20"/>
      <c r="AN34" s="20"/>
      <c r="AO34" s="20"/>
      <c r="AP34" s="20"/>
    </row>
    <row r="35" spans="1:42" ht="15" customHeight="1" x14ac:dyDescent="0.3">
      <c r="A35" s="9"/>
      <c r="B35" s="437">
        <f ca="1">IFERROR(ROUNDUP(B37/(0.0005*C37^2-0.0342*C37+1.034),0),)</f>
        <v>237</v>
      </c>
      <c r="C35" s="439" t="s">
        <v>189</v>
      </c>
      <c r="D35" s="449">
        <f>SUM(C23:C32)</f>
        <v>1</v>
      </c>
      <c r="E35" s="451" t="s">
        <v>44</v>
      </c>
      <c r="F35" s="447">
        <f>SUM(C23*D23,C24*D24,C25*D25,C26*D26,C27*D27,C28*D28,C29*D29,C30*D30,C31*D31,C32*D32)</f>
        <v>170</v>
      </c>
      <c r="G35" s="20"/>
      <c r="H35" s="437">
        <f ca="1">IFERROR(ROUNDUP(H37/(0.0005*I37^2-0.0342*I37+1.034),0),)</f>
        <v>168</v>
      </c>
      <c r="I35" s="439" t="s">
        <v>189</v>
      </c>
      <c r="J35" s="449">
        <f>SUM(I23:I32)</f>
        <v>1</v>
      </c>
      <c r="K35" s="451" t="s">
        <v>44</v>
      </c>
      <c r="L35" s="447">
        <f>SUM(I23*J23,I24*J24,I25*J25,I26*J26,I27*J27,I28*J28,I29*J29,I30*J30,I31*J31,I32*J32)</f>
        <v>120</v>
      </c>
      <c r="M35" s="18"/>
      <c r="N35" s="437">
        <f ca="1">IFERROR(ROUNDUP(N37/(0.0005*O37^2-0.0342*O37+1.034),0),)</f>
        <v>307</v>
      </c>
      <c r="O35" s="439" t="s">
        <v>189</v>
      </c>
      <c r="P35" s="449">
        <f>SUM(O23:O32)</f>
        <v>1</v>
      </c>
      <c r="Q35" s="451" t="s">
        <v>44</v>
      </c>
      <c r="R35" s="447">
        <f>SUM(O23*P23,O24*P24,O25*P25,O26*P26,O27*P27,O28*P28,O29*P29,O30*P30,O31*P31,O32*P32)</f>
        <v>220</v>
      </c>
      <c r="S35" s="20"/>
      <c r="T35" s="20"/>
      <c r="U35" s="20"/>
      <c r="V35" s="20"/>
      <c r="W35" s="20"/>
      <c r="X35" s="20"/>
      <c r="Y35" s="20"/>
      <c r="Z35" s="20"/>
      <c r="AA35" s="20"/>
      <c r="AB35" s="20"/>
      <c r="AC35" s="20"/>
      <c r="AD35" s="20"/>
      <c r="AE35" s="20"/>
      <c r="AF35" s="20"/>
      <c r="AG35" s="20"/>
      <c r="AH35" s="20"/>
      <c r="AI35" s="20"/>
      <c r="AJ35" s="20"/>
      <c r="AK35" s="20"/>
      <c r="AL35" s="20"/>
      <c r="AM35" s="20"/>
      <c r="AN35" s="20"/>
      <c r="AO35" s="20"/>
      <c r="AP35" s="20"/>
    </row>
    <row r="36" spans="1:42" ht="15" customHeight="1" thickBot="1" x14ac:dyDescent="0.35">
      <c r="A36" s="9"/>
      <c r="B36" s="438"/>
      <c r="C36" s="440"/>
      <c r="D36" s="450"/>
      <c r="E36" s="440"/>
      <c r="F36" s="448"/>
      <c r="G36" s="20"/>
      <c r="H36" s="438"/>
      <c r="I36" s="440"/>
      <c r="J36" s="450"/>
      <c r="K36" s="440"/>
      <c r="L36" s="448"/>
      <c r="M36" s="18"/>
      <c r="N36" s="438"/>
      <c r="O36" s="440"/>
      <c r="P36" s="450"/>
      <c r="Q36" s="440"/>
      <c r="R36" s="448"/>
      <c r="S36" s="20"/>
      <c r="T36" s="20"/>
      <c r="U36" s="20"/>
      <c r="V36" s="20"/>
      <c r="W36" s="20"/>
      <c r="X36" s="20"/>
      <c r="Y36" s="20"/>
      <c r="Z36" s="20"/>
      <c r="AA36" s="20"/>
      <c r="AB36" s="20"/>
      <c r="AC36" s="20"/>
      <c r="AD36" s="20"/>
      <c r="AE36" s="20"/>
      <c r="AF36" s="20"/>
      <c r="AG36" s="20"/>
      <c r="AH36" s="20"/>
      <c r="AI36" s="20"/>
      <c r="AJ36" s="20"/>
      <c r="AK36" s="20"/>
      <c r="AL36" s="20"/>
      <c r="AM36" s="20"/>
      <c r="AN36" s="20"/>
      <c r="AO36" s="20"/>
      <c r="AP36" s="20"/>
    </row>
    <row r="37" spans="1:42" ht="15" customHeight="1" x14ac:dyDescent="0.3">
      <c r="A37" s="20"/>
      <c r="B37" s="2">
        <f ca="1">IFERROR(OFFSET(D22,MATCH(MAX(D23:D32),D23:D32,0),0),"")</f>
        <v>170</v>
      </c>
      <c r="C37" s="22">
        <f ca="1">IFERROR(OFFSET(C22,MATCH(MAX(D23:D32),D23:D32,0),0)+(10-OFFSET(E22,MATCH(MAX(D23:D32),D23:D32,0),0)),"")</f>
        <v>11</v>
      </c>
      <c r="D37" s="20"/>
      <c r="E37" s="20"/>
      <c r="F37" s="20"/>
      <c r="G37" s="20"/>
      <c r="H37" s="2">
        <f ca="1">IFERROR(OFFSET(J22,MATCH(MAX(J23:J32),J23:J32,0),0),"")</f>
        <v>120</v>
      </c>
      <c r="I37" s="22">
        <f ca="1">IFERROR(OFFSET(I22,MATCH(MAX(J23:J32),J23:J32,0),0)+(10-OFFSET(K22,MATCH(MAX(J23:J32),J23:J32,0),0)),"")</f>
        <v>11</v>
      </c>
      <c r="J37" s="20"/>
      <c r="K37" s="20"/>
      <c r="L37" s="20"/>
      <c r="M37" s="11"/>
      <c r="N37" s="2">
        <f ca="1">IFERROR(OFFSET(P22,MATCH(MAX(P23:P32),P23:P32,0),0),"")</f>
        <v>220</v>
      </c>
      <c r="O37" s="22">
        <f ca="1">IFERROR(OFFSET(O22,MATCH(MAX(P23:P32),P23:P32,0),0)+(10-OFFSET(Q22,MATCH(MAX(P23:P32),P23:P32,0),0)),"")</f>
        <v>11</v>
      </c>
      <c r="P37" s="20"/>
      <c r="Q37" s="184" t="str">
        <f>IFERROR(AVERAGE(AVERAGE(E23:E32),AVERAGE(K23:K32),AVERAGE(Q23:Q32)),"")</f>
        <v/>
      </c>
      <c r="R37" s="185">
        <f>SUM(C23:C32,I23:I32,O23:O32)</f>
        <v>3</v>
      </c>
      <c r="S37" s="20"/>
      <c r="T37" s="20"/>
      <c r="U37" s="20"/>
      <c r="V37" s="20"/>
      <c r="W37" s="20"/>
      <c r="X37" s="20"/>
      <c r="Y37" s="20"/>
      <c r="Z37" s="20"/>
      <c r="AA37" s="20"/>
      <c r="AB37" s="20"/>
      <c r="AC37" s="20"/>
      <c r="AD37" s="20"/>
      <c r="AE37" s="20"/>
      <c r="AF37" s="20"/>
      <c r="AG37" s="20"/>
      <c r="AH37" s="20"/>
      <c r="AI37" s="20"/>
      <c r="AJ37" s="20"/>
      <c r="AK37" s="20"/>
      <c r="AL37" s="20"/>
      <c r="AM37" s="20"/>
      <c r="AN37" s="20"/>
      <c r="AO37" s="20"/>
      <c r="AP37" s="20"/>
    </row>
    <row r="38" spans="1:42" ht="15" customHeight="1" x14ac:dyDescent="0.3">
      <c r="A38" s="20"/>
      <c r="B38" s="20"/>
      <c r="C38" s="20"/>
      <c r="D38" s="20"/>
      <c r="E38" s="20"/>
      <c r="F38" s="20"/>
      <c r="G38" s="20"/>
      <c r="H38" s="20"/>
      <c r="I38" s="20"/>
      <c r="J38" s="20"/>
      <c r="K38" s="20"/>
      <c r="L38" s="20"/>
      <c r="M38" s="20"/>
      <c r="N38" s="20"/>
      <c r="O38" s="20"/>
      <c r="P38" s="20"/>
      <c r="Q38" s="20"/>
      <c r="R38" s="20"/>
      <c r="S38" s="20"/>
      <c r="T38" s="20"/>
      <c r="U38" s="20"/>
      <c r="V38" s="20"/>
      <c r="W38" s="20"/>
      <c r="X38" s="20"/>
      <c r="Y38" s="20"/>
      <c r="Z38" s="20"/>
      <c r="AA38" s="20"/>
      <c r="AB38" s="20"/>
      <c r="AC38" s="20"/>
      <c r="AD38" s="20"/>
      <c r="AE38" s="20"/>
      <c r="AF38" s="20"/>
      <c r="AG38" s="20"/>
      <c r="AH38" s="20"/>
      <c r="AI38" s="20"/>
      <c r="AJ38" s="20"/>
      <c r="AK38" s="20"/>
      <c r="AL38" s="20"/>
      <c r="AM38" s="20"/>
      <c r="AN38" s="20"/>
      <c r="AO38" s="20"/>
      <c r="AP38" s="20"/>
    </row>
    <row r="39" spans="1:42" ht="15" customHeight="1" x14ac:dyDescent="0.3">
      <c r="A39" s="20"/>
      <c r="B39" s="397" t="s">
        <v>48</v>
      </c>
      <c r="C39" s="397"/>
      <c r="D39" s="397"/>
      <c r="E39" s="397"/>
      <c r="F39" s="397"/>
      <c r="G39" s="397"/>
      <c r="H39" s="397"/>
      <c r="I39" s="397"/>
      <c r="J39" s="397"/>
      <c r="K39" s="397"/>
      <c r="L39" s="397"/>
      <c r="M39" s="397"/>
      <c r="N39" s="397"/>
      <c r="O39" s="397"/>
      <c r="P39" s="397"/>
      <c r="Q39" s="397"/>
      <c r="R39" s="397"/>
      <c r="S39" s="20"/>
      <c r="T39" s="20"/>
      <c r="U39" s="20"/>
      <c r="V39" s="20"/>
      <c r="W39" s="20"/>
      <c r="X39" s="20"/>
      <c r="Y39" s="20"/>
      <c r="Z39" s="20"/>
      <c r="AA39" s="20"/>
      <c r="AB39" s="20"/>
      <c r="AC39" s="20"/>
      <c r="AD39" s="20"/>
      <c r="AE39" s="20"/>
      <c r="AF39" s="20"/>
      <c r="AG39" s="20"/>
      <c r="AH39" s="20"/>
      <c r="AI39" s="20"/>
      <c r="AJ39" s="20"/>
      <c r="AK39" s="20"/>
      <c r="AL39" s="20"/>
      <c r="AM39" s="20"/>
      <c r="AN39" s="20"/>
      <c r="AO39" s="20"/>
      <c r="AP39" s="20"/>
    </row>
    <row r="40" spans="1:42" ht="15" customHeight="1" x14ac:dyDescent="0.3">
      <c r="A40" s="20"/>
      <c r="B40" s="397"/>
      <c r="C40" s="397"/>
      <c r="D40" s="397"/>
      <c r="E40" s="397"/>
      <c r="F40" s="397"/>
      <c r="G40" s="397"/>
      <c r="H40" s="397"/>
      <c r="I40" s="397"/>
      <c r="J40" s="397"/>
      <c r="K40" s="397"/>
      <c r="L40" s="397"/>
      <c r="M40" s="397"/>
      <c r="N40" s="397"/>
      <c r="O40" s="397"/>
      <c r="P40" s="397"/>
      <c r="Q40" s="397"/>
      <c r="R40" s="397"/>
      <c r="S40" s="20"/>
      <c r="T40" s="20"/>
      <c r="U40" s="20"/>
      <c r="V40" s="20"/>
      <c r="W40" s="20"/>
      <c r="X40" s="20"/>
      <c r="Y40" s="20"/>
      <c r="Z40" s="20"/>
      <c r="AA40" s="20"/>
      <c r="AB40" s="20"/>
      <c r="AC40" s="20"/>
      <c r="AD40" s="20"/>
      <c r="AE40" s="20"/>
      <c r="AF40" s="20"/>
      <c r="AG40" s="20"/>
      <c r="AH40" s="20"/>
      <c r="AI40" s="20"/>
      <c r="AJ40" s="20"/>
      <c r="AK40" s="20"/>
      <c r="AL40" s="20"/>
      <c r="AM40" s="20"/>
      <c r="AN40" s="20"/>
      <c r="AO40" s="20"/>
      <c r="AP40" s="20"/>
    </row>
    <row r="41" spans="1:42" ht="15" customHeight="1" x14ac:dyDescent="0.3">
      <c r="A41" s="20"/>
      <c r="B41" s="397"/>
      <c r="C41" s="397"/>
      <c r="D41" s="397"/>
      <c r="E41" s="397"/>
      <c r="F41" s="397"/>
      <c r="G41" s="397"/>
      <c r="H41" s="397"/>
      <c r="I41" s="397"/>
      <c r="J41" s="397"/>
      <c r="K41" s="397"/>
      <c r="L41" s="397"/>
      <c r="M41" s="397"/>
      <c r="N41" s="397"/>
      <c r="O41" s="397"/>
      <c r="P41" s="397"/>
      <c r="Q41" s="397"/>
      <c r="R41" s="397"/>
      <c r="S41" s="20"/>
      <c r="T41" s="20"/>
      <c r="U41" s="20"/>
      <c r="V41" s="20"/>
      <c r="W41" s="20"/>
      <c r="X41" s="20"/>
      <c r="Y41" s="20"/>
      <c r="Z41" s="20"/>
      <c r="AA41" s="20"/>
      <c r="AB41" s="20"/>
      <c r="AC41" s="20"/>
      <c r="AD41" s="20"/>
      <c r="AE41" s="20"/>
      <c r="AF41" s="20"/>
      <c r="AG41" s="20"/>
      <c r="AH41" s="20"/>
      <c r="AI41" s="20"/>
      <c r="AJ41" s="20"/>
      <c r="AK41" s="20"/>
      <c r="AL41" s="20"/>
      <c r="AM41" s="20"/>
      <c r="AN41" s="20"/>
      <c r="AO41" s="20"/>
      <c r="AP41" s="20"/>
    </row>
    <row r="42" spans="1:42" ht="15" customHeight="1" thickBot="1" x14ac:dyDescent="0.35">
      <c r="A42" s="20"/>
      <c r="B42" s="20"/>
      <c r="C42" s="20"/>
      <c r="D42" s="20"/>
      <c r="E42" s="20"/>
      <c r="F42" s="20"/>
      <c r="G42" s="20"/>
      <c r="H42" s="20"/>
      <c r="I42" s="20"/>
      <c r="J42" s="20"/>
      <c r="K42" s="20"/>
      <c r="L42" s="20"/>
      <c r="M42" s="20"/>
      <c r="N42" s="20"/>
      <c r="O42" s="20"/>
      <c r="P42" s="20"/>
      <c r="Q42" s="20"/>
      <c r="R42" s="20"/>
      <c r="S42" s="20"/>
      <c r="T42" s="20"/>
      <c r="U42" s="20"/>
      <c r="V42" s="20"/>
      <c r="W42" s="20"/>
      <c r="X42" s="20"/>
      <c r="Y42" s="20"/>
      <c r="Z42" s="20"/>
      <c r="AA42" s="20"/>
      <c r="AB42" s="20"/>
      <c r="AC42" s="20"/>
      <c r="AD42" s="20"/>
      <c r="AE42" s="20"/>
      <c r="AF42" s="20"/>
      <c r="AG42" s="20"/>
      <c r="AH42" s="20"/>
      <c r="AI42" s="20"/>
      <c r="AJ42" s="20"/>
      <c r="AK42" s="20"/>
      <c r="AL42" s="20"/>
      <c r="AM42" s="20"/>
      <c r="AN42" s="20"/>
      <c r="AO42" s="20"/>
      <c r="AP42" s="20"/>
    </row>
    <row r="43" spans="1:42" ht="15" customHeight="1" x14ac:dyDescent="0.3">
      <c r="A43" s="20"/>
      <c r="B43" s="331">
        <v>1</v>
      </c>
      <c r="C43" s="331" t="str">
        <f>'Training Plan'!F86</f>
        <v>Competition Squat</v>
      </c>
      <c r="D43" s="332"/>
      <c r="E43" s="332"/>
      <c r="F43" s="333"/>
      <c r="G43" s="20"/>
      <c r="H43" s="331">
        <v>2</v>
      </c>
      <c r="I43" s="331" t="str">
        <f>'Training Plan'!F94</f>
        <v>Competition Bench</v>
      </c>
      <c r="J43" s="332"/>
      <c r="K43" s="332"/>
      <c r="L43" s="333"/>
      <c r="M43" s="20"/>
      <c r="N43" s="331">
        <v>3</v>
      </c>
      <c r="O43" s="331" t="str">
        <f>'Training Plan'!F102</f>
        <v>Competition Deadlift</v>
      </c>
      <c r="P43" s="332"/>
      <c r="Q43" s="332"/>
      <c r="R43" s="333"/>
      <c r="S43" s="20"/>
      <c r="T43" s="20"/>
      <c r="U43" s="20"/>
      <c r="V43" s="20"/>
      <c r="W43" s="20"/>
      <c r="X43" s="20"/>
      <c r="Y43" s="20"/>
      <c r="Z43" s="20"/>
      <c r="AA43" s="20"/>
      <c r="AB43" s="20"/>
      <c r="AC43" s="20"/>
      <c r="AD43" s="20"/>
      <c r="AE43" s="20"/>
      <c r="AF43" s="20"/>
      <c r="AG43" s="20"/>
      <c r="AH43" s="20"/>
      <c r="AI43" s="20"/>
      <c r="AJ43" s="20"/>
      <c r="AK43" s="20"/>
      <c r="AL43" s="20"/>
      <c r="AM43" s="20"/>
      <c r="AN43" s="20"/>
      <c r="AO43" s="20"/>
      <c r="AP43" s="20"/>
    </row>
    <row r="44" spans="1:42" ht="15" customHeight="1" thickBot="1" x14ac:dyDescent="0.35">
      <c r="A44" s="20"/>
      <c r="B44" s="334"/>
      <c r="C44" s="334"/>
      <c r="D44" s="335"/>
      <c r="E44" s="335"/>
      <c r="F44" s="336"/>
      <c r="G44" s="20"/>
      <c r="H44" s="334"/>
      <c r="I44" s="334"/>
      <c r="J44" s="335"/>
      <c r="K44" s="335"/>
      <c r="L44" s="336"/>
      <c r="M44" s="20"/>
      <c r="N44" s="334"/>
      <c r="O44" s="334"/>
      <c r="P44" s="335"/>
      <c r="Q44" s="335"/>
      <c r="R44" s="336"/>
      <c r="S44" s="20"/>
      <c r="T44" s="20"/>
      <c r="U44" s="20"/>
      <c r="V44" s="20"/>
      <c r="W44" s="20"/>
      <c r="X44" s="20"/>
      <c r="Y44" s="20"/>
      <c r="Z44" s="20"/>
      <c r="AA44" s="20"/>
      <c r="AB44" s="20"/>
      <c r="AC44" s="20"/>
      <c r="AD44" s="20"/>
      <c r="AE44" s="20"/>
      <c r="AF44" s="20"/>
      <c r="AG44" s="20"/>
      <c r="AH44" s="20"/>
      <c r="AI44" s="20"/>
      <c r="AJ44" s="20"/>
      <c r="AK44" s="20"/>
      <c r="AL44" s="20"/>
      <c r="AM44" s="20"/>
      <c r="AN44" s="20"/>
      <c r="AO44" s="20"/>
      <c r="AP44" s="20"/>
    </row>
    <row r="45" spans="1:42" ht="15" customHeight="1" x14ac:dyDescent="0.3">
      <c r="A45" s="20"/>
      <c r="B45" s="415" t="s">
        <v>85</v>
      </c>
      <c r="C45" s="416"/>
      <c r="D45" s="421">
        <f>'Training Plan'!F87</f>
        <v>0</v>
      </c>
      <c r="E45" s="422"/>
      <c r="F45" s="423"/>
      <c r="G45" s="20"/>
      <c r="H45" s="415" t="s">
        <v>85</v>
      </c>
      <c r="I45" s="416"/>
      <c r="J45" s="421">
        <f>'Training Plan'!F95</f>
        <v>0</v>
      </c>
      <c r="K45" s="422"/>
      <c r="L45" s="423"/>
      <c r="M45" s="20"/>
      <c r="N45" s="415" t="s">
        <v>85</v>
      </c>
      <c r="O45" s="416"/>
      <c r="P45" s="421">
        <f>'Training Plan'!F103</f>
        <v>0</v>
      </c>
      <c r="Q45" s="422"/>
      <c r="R45" s="423"/>
      <c r="S45" s="20"/>
      <c r="T45" s="20"/>
      <c r="U45" s="20"/>
      <c r="V45" s="20"/>
      <c r="W45" s="20"/>
      <c r="X45" s="20"/>
      <c r="Y45" s="20"/>
      <c r="Z45" s="20"/>
      <c r="AA45" s="20"/>
      <c r="AB45" s="20"/>
      <c r="AC45" s="20"/>
      <c r="AD45" s="20"/>
      <c r="AE45" s="20"/>
      <c r="AF45" s="20"/>
      <c r="AG45" s="20"/>
      <c r="AH45" s="20"/>
      <c r="AI45" s="20"/>
      <c r="AJ45" s="20"/>
      <c r="AK45" s="20"/>
      <c r="AL45" s="20"/>
      <c r="AM45" s="20"/>
      <c r="AN45" s="20"/>
      <c r="AO45" s="20"/>
      <c r="AP45" s="20"/>
    </row>
    <row r="46" spans="1:42" ht="15" customHeight="1" x14ac:dyDescent="0.3">
      <c r="A46" s="20"/>
      <c r="B46" s="417"/>
      <c r="C46" s="418"/>
      <c r="D46" s="424"/>
      <c r="E46" s="425"/>
      <c r="F46" s="426"/>
      <c r="G46" s="20"/>
      <c r="H46" s="417"/>
      <c r="I46" s="418"/>
      <c r="J46" s="424"/>
      <c r="K46" s="425"/>
      <c r="L46" s="426"/>
      <c r="M46" s="20"/>
      <c r="N46" s="417"/>
      <c r="O46" s="418"/>
      <c r="P46" s="424"/>
      <c r="Q46" s="425"/>
      <c r="R46" s="426"/>
      <c r="S46" s="20"/>
      <c r="T46" s="20"/>
      <c r="U46" s="20"/>
      <c r="V46" s="20"/>
      <c r="W46" s="20"/>
      <c r="X46" s="20"/>
      <c r="Y46" s="20"/>
      <c r="Z46" s="20"/>
      <c r="AA46" s="20"/>
      <c r="AB46" s="20"/>
      <c r="AC46" s="20"/>
      <c r="AD46" s="20"/>
      <c r="AE46" s="20"/>
      <c r="AF46" s="20"/>
      <c r="AG46" s="20"/>
      <c r="AH46" s="20"/>
      <c r="AI46" s="20"/>
      <c r="AJ46" s="20"/>
      <c r="AK46" s="20"/>
      <c r="AL46" s="20"/>
      <c r="AM46" s="20"/>
      <c r="AN46" s="20"/>
      <c r="AO46" s="20"/>
      <c r="AP46" s="20"/>
    </row>
    <row r="47" spans="1:42" ht="15" customHeight="1" x14ac:dyDescent="0.3">
      <c r="A47" s="20"/>
      <c r="B47" s="417"/>
      <c r="C47" s="418"/>
      <c r="D47" s="424"/>
      <c r="E47" s="425"/>
      <c r="F47" s="426"/>
      <c r="G47" s="20"/>
      <c r="H47" s="417"/>
      <c r="I47" s="418"/>
      <c r="J47" s="424"/>
      <c r="K47" s="425"/>
      <c r="L47" s="426"/>
      <c r="M47" s="20"/>
      <c r="N47" s="417"/>
      <c r="O47" s="418"/>
      <c r="P47" s="424"/>
      <c r="Q47" s="425"/>
      <c r="R47" s="426"/>
      <c r="S47" s="20"/>
      <c r="T47" s="20"/>
      <c r="U47" s="20"/>
      <c r="V47" s="20"/>
      <c r="W47" s="20"/>
      <c r="X47" s="20"/>
      <c r="Y47" s="20"/>
      <c r="Z47" s="20"/>
      <c r="AA47" s="20"/>
      <c r="AB47" s="20"/>
      <c r="AC47" s="20"/>
      <c r="AD47" s="20"/>
      <c r="AE47" s="20"/>
      <c r="AF47" s="20"/>
      <c r="AG47" s="20"/>
      <c r="AH47" s="20"/>
      <c r="AI47" s="20"/>
      <c r="AJ47" s="20"/>
      <c r="AK47" s="20"/>
      <c r="AL47" s="20"/>
      <c r="AM47" s="20"/>
      <c r="AN47" s="20"/>
      <c r="AO47" s="20"/>
      <c r="AP47" s="20"/>
    </row>
    <row r="48" spans="1:42" ht="15" customHeight="1" x14ac:dyDescent="0.3">
      <c r="A48" s="20"/>
      <c r="B48" s="417"/>
      <c r="C48" s="418"/>
      <c r="D48" s="424"/>
      <c r="E48" s="425"/>
      <c r="F48" s="426"/>
      <c r="G48" s="20"/>
      <c r="H48" s="417"/>
      <c r="I48" s="418"/>
      <c r="J48" s="424"/>
      <c r="K48" s="425"/>
      <c r="L48" s="426"/>
      <c r="M48" s="20"/>
      <c r="N48" s="417"/>
      <c r="O48" s="418"/>
      <c r="P48" s="424"/>
      <c r="Q48" s="425"/>
      <c r="R48" s="426"/>
      <c r="S48" s="20"/>
      <c r="T48" s="20"/>
      <c r="U48" s="20"/>
      <c r="V48" s="20"/>
      <c r="W48" s="20"/>
      <c r="X48" s="20"/>
      <c r="Y48" s="20"/>
      <c r="Z48" s="20"/>
      <c r="AA48" s="20"/>
      <c r="AB48" s="20"/>
      <c r="AC48" s="20"/>
      <c r="AD48" s="20"/>
      <c r="AE48" s="20"/>
      <c r="AF48" s="20"/>
      <c r="AG48" s="20"/>
      <c r="AH48" s="20"/>
      <c r="AI48" s="20"/>
      <c r="AJ48" s="20"/>
      <c r="AK48" s="20"/>
      <c r="AL48" s="20"/>
      <c r="AM48" s="20"/>
      <c r="AN48" s="20"/>
      <c r="AO48" s="20"/>
      <c r="AP48" s="20"/>
    </row>
    <row r="49" spans="1:42" ht="15" customHeight="1" thickBot="1" x14ac:dyDescent="0.35">
      <c r="A49" s="20"/>
      <c r="B49" s="419"/>
      <c r="C49" s="420"/>
      <c r="D49" s="424"/>
      <c r="E49" s="425"/>
      <c r="F49" s="426"/>
      <c r="G49" s="20"/>
      <c r="H49" s="419"/>
      <c r="I49" s="420"/>
      <c r="J49" s="424"/>
      <c r="K49" s="425"/>
      <c r="L49" s="426"/>
      <c r="M49" s="20"/>
      <c r="N49" s="419"/>
      <c r="O49" s="420"/>
      <c r="P49" s="424"/>
      <c r="Q49" s="425"/>
      <c r="R49" s="426"/>
      <c r="S49" s="20"/>
      <c r="T49" s="20"/>
      <c r="U49" s="20"/>
      <c r="V49" s="20"/>
      <c r="W49" s="20"/>
      <c r="X49" s="20"/>
      <c r="Y49" s="20"/>
      <c r="Z49" s="20"/>
      <c r="AA49" s="20"/>
      <c r="AB49" s="20"/>
      <c r="AC49" s="20"/>
      <c r="AD49" s="20"/>
      <c r="AE49" s="20"/>
      <c r="AF49" s="20"/>
      <c r="AG49" s="20"/>
      <c r="AH49" s="20"/>
      <c r="AI49" s="20"/>
      <c r="AJ49" s="20"/>
      <c r="AK49" s="20"/>
      <c r="AL49" s="20"/>
      <c r="AM49" s="20"/>
      <c r="AN49" s="20"/>
      <c r="AO49" s="20"/>
      <c r="AP49" s="20"/>
    </row>
    <row r="50" spans="1:42" ht="15" customHeight="1" x14ac:dyDescent="0.3">
      <c r="A50" s="20"/>
      <c r="B50" s="427" t="s">
        <v>86</v>
      </c>
      <c r="C50" s="428"/>
      <c r="D50" s="409">
        <f>'Training Plan'!G92</f>
        <v>0</v>
      </c>
      <c r="E50" s="410"/>
      <c r="F50" s="411"/>
      <c r="G50" s="20"/>
      <c r="H50" s="427" t="s">
        <v>86</v>
      </c>
      <c r="I50" s="428"/>
      <c r="J50" s="409">
        <f>'Training Plan'!G100</f>
        <v>0</v>
      </c>
      <c r="K50" s="410"/>
      <c r="L50" s="411"/>
      <c r="M50" s="20"/>
      <c r="N50" s="427" t="s">
        <v>86</v>
      </c>
      <c r="O50" s="428"/>
      <c r="P50" s="409">
        <f>'Training Plan'!G108</f>
        <v>0</v>
      </c>
      <c r="Q50" s="410"/>
      <c r="R50" s="411"/>
      <c r="S50" s="20"/>
      <c r="T50" s="20"/>
      <c r="U50" s="20"/>
      <c r="V50" s="20"/>
      <c r="W50" s="20"/>
      <c r="X50" s="20"/>
      <c r="Y50" s="20"/>
      <c r="Z50" s="20"/>
      <c r="AA50" s="20"/>
      <c r="AB50" s="20"/>
      <c r="AC50" s="20"/>
      <c r="AD50" s="20"/>
      <c r="AE50" s="20"/>
      <c r="AF50" s="20"/>
      <c r="AG50" s="20"/>
      <c r="AH50" s="20"/>
      <c r="AI50" s="20"/>
      <c r="AJ50" s="20"/>
      <c r="AK50" s="20"/>
      <c r="AL50" s="20"/>
      <c r="AM50" s="20"/>
      <c r="AN50" s="20"/>
      <c r="AO50" s="20"/>
      <c r="AP50" s="20"/>
    </row>
    <row r="51" spans="1:42" ht="15" customHeight="1" thickBot="1" x14ac:dyDescent="0.35">
      <c r="A51" s="20"/>
      <c r="B51" s="429"/>
      <c r="C51" s="430"/>
      <c r="D51" s="412"/>
      <c r="E51" s="413"/>
      <c r="F51" s="414"/>
      <c r="G51" s="20"/>
      <c r="H51" s="429"/>
      <c r="I51" s="430"/>
      <c r="J51" s="412"/>
      <c r="K51" s="413"/>
      <c r="L51" s="414"/>
      <c r="M51" s="20"/>
      <c r="N51" s="429"/>
      <c r="O51" s="430"/>
      <c r="P51" s="412"/>
      <c r="Q51" s="413"/>
      <c r="R51" s="414"/>
      <c r="S51" s="20"/>
      <c r="T51" s="20"/>
      <c r="U51" s="20"/>
      <c r="V51" s="20"/>
      <c r="W51" s="20"/>
      <c r="X51" s="20"/>
      <c r="Y51" s="20"/>
      <c r="Z51" s="20"/>
      <c r="AA51" s="20"/>
      <c r="AB51" s="20"/>
      <c r="AC51" s="20"/>
      <c r="AD51" s="20"/>
      <c r="AE51" s="20"/>
      <c r="AF51" s="20"/>
      <c r="AG51" s="20"/>
      <c r="AH51" s="20"/>
      <c r="AI51" s="20"/>
      <c r="AJ51" s="20"/>
      <c r="AK51" s="20"/>
      <c r="AL51" s="20"/>
      <c r="AM51" s="20"/>
      <c r="AN51" s="20"/>
      <c r="AO51" s="20"/>
      <c r="AP51" s="20"/>
    </row>
    <row r="52" spans="1:42" ht="30" customHeight="1" thickBot="1" x14ac:dyDescent="0.35">
      <c r="A52" s="20"/>
      <c r="B52" s="3" t="s">
        <v>60</v>
      </c>
      <c r="C52" s="3" t="s">
        <v>0</v>
      </c>
      <c r="D52" s="3" t="s">
        <v>42</v>
      </c>
      <c r="E52" s="3" t="s">
        <v>11</v>
      </c>
      <c r="F52" s="21" t="s">
        <v>71</v>
      </c>
      <c r="G52" s="20"/>
      <c r="H52" s="3" t="s">
        <v>60</v>
      </c>
      <c r="I52" s="3" t="s">
        <v>0</v>
      </c>
      <c r="J52" s="3" t="s">
        <v>42</v>
      </c>
      <c r="K52" s="3" t="s">
        <v>11</v>
      </c>
      <c r="L52" s="21" t="s">
        <v>71</v>
      </c>
      <c r="M52" s="20"/>
      <c r="N52" s="3" t="s">
        <v>60</v>
      </c>
      <c r="O52" s="3" t="s">
        <v>0</v>
      </c>
      <c r="P52" s="3" t="s">
        <v>42</v>
      </c>
      <c r="Q52" s="3" t="s">
        <v>11</v>
      </c>
      <c r="R52" s="21" t="s">
        <v>71</v>
      </c>
      <c r="S52" s="20"/>
      <c r="T52" s="20"/>
      <c r="U52" s="20"/>
      <c r="V52" s="20"/>
      <c r="W52" s="20"/>
      <c r="X52" s="20"/>
      <c r="Y52" s="20"/>
      <c r="Z52" s="20"/>
      <c r="AA52" s="20"/>
      <c r="AB52" s="20"/>
      <c r="AC52" s="20"/>
      <c r="AD52" s="20"/>
      <c r="AE52" s="20"/>
      <c r="AF52" s="20"/>
      <c r="AG52" s="20"/>
      <c r="AH52" s="20"/>
      <c r="AI52" s="20"/>
      <c r="AJ52" s="20"/>
      <c r="AK52" s="20"/>
      <c r="AL52" s="20"/>
      <c r="AM52" s="20"/>
      <c r="AN52" s="20"/>
      <c r="AO52" s="20"/>
      <c r="AP52" s="20"/>
    </row>
    <row r="53" spans="1:42" ht="15" customHeight="1" thickBot="1" x14ac:dyDescent="0.35">
      <c r="A53" s="20"/>
      <c r="B53" s="16">
        <v>1</v>
      </c>
      <c r="C53" s="143">
        <v>1</v>
      </c>
      <c r="D53" s="140">
        <v>150</v>
      </c>
      <c r="E53" s="146"/>
      <c r="F53" s="149">
        <f ca="1">IF(ISNUMBER(D53),D53/B65,)</f>
        <v>0.71770334928229662</v>
      </c>
      <c r="G53" s="20"/>
      <c r="H53" s="16">
        <v>1</v>
      </c>
      <c r="I53" s="143"/>
      <c r="J53" s="140"/>
      <c r="K53" s="146"/>
      <c r="L53" s="149">
        <f>IF(ISNUMBER(J53),J53/H65,)</f>
        <v>0</v>
      </c>
      <c r="M53" s="20"/>
      <c r="N53" s="16">
        <v>1</v>
      </c>
      <c r="O53" s="143"/>
      <c r="P53" s="140"/>
      <c r="Q53" s="146"/>
      <c r="R53" s="149">
        <f>IF(ISNUMBER(P53),P53/N65,)</f>
        <v>0</v>
      </c>
      <c r="S53" s="20"/>
      <c r="T53" s="20"/>
      <c r="U53" s="20"/>
      <c r="V53" s="20"/>
      <c r="W53" s="20"/>
      <c r="X53" s="20"/>
      <c r="Y53" s="20"/>
      <c r="Z53" s="20"/>
      <c r="AA53" s="20"/>
      <c r="AB53" s="20"/>
      <c r="AC53" s="20"/>
      <c r="AD53" s="20"/>
      <c r="AE53" s="20"/>
      <c r="AF53" s="20"/>
      <c r="AG53" s="20"/>
      <c r="AH53" s="20"/>
      <c r="AI53" s="20"/>
      <c r="AJ53" s="20"/>
      <c r="AK53" s="20"/>
      <c r="AL53" s="20"/>
      <c r="AM53" s="20"/>
      <c r="AN53" s="20"/>
      <c r="AO53" s="20"/>
      <c r="AP53" s="20"/>
    </row>
    <row r="54" spans="1:42" ht="15" customHeight="1" thickBot="1" x14ac:dyDescent="0.35">
      <c r="A54" s="20"/>
      <c r="B54" s="16">
        <v>2</v>
      </c>
      <c r="C54" s="144"/>
      <c r="D54" s="141"/>
      <c r="E54" s="147"/>
      <c r="F54" s="151">
        <f>IF(ISNUMBER(D54),D54/B65,)</f>
        <v>0</v>
      </c>
      <c r="G54" s="20"/>
      <c r="H54" s="16">
        <v>2</v>
      </c>
      <c r="I54" s="144"/>
      <c r="J54" s="141"/>
      <c r="K54" s="147"/>
      <c r="L54" s="151">
        <f>IF(ISNUMBER(J54),J54/H65,)</f>
        <v>0</v>
      </c>
      <c r="M54" s="20"/>
      <c r="N54" s="16">
        <v>2</v>
      </c>
      <c r="O54" s="144"/>
      <c r="P54" s="141"/>
      <c r="Q54" s="147"/>
      <c r="R54" s="151">
        <f>IF(ISNUMBER(P54),P54/N65,)</f>
        <v>0</v>
      </c>
      <c r="S54" s="20"/>
      <c r="T54" s="20"/>
      <c r="U54" s="20"/>
      <c r="V54" s="20"/>
      <c r="W54" s="20"/>
      <c r="X54" s="20"/>
      <c r="Y54" s="20"/>
      <c r="Z54" s="20"/>
      <c r="AA54" s="20"/>
      <c r="AB54" s="20"/>
      <c r="AC54" s="20"/>
      <c r="AD54" s="20"/>
      <c r="AE54" s="20"/>
      <c r="AF54" s="20"/>
      <c r="AG54" s="20"/>
      <c r="AH54" s="20"/>
      <c r="AI54" s="20"/>
      <c r="AJ54" s="20"/>
      <c r="AK54" s="20"/>
      <c r="AL54" s="20"/>
      <c r="AM54" s="20"/>
      <c r="AN54" s="20"/>
      <c r="AO54" s="20"/>
      <c r="AP54" s="20"/>
    </row>
    <row r="55" spans="1:42" ht="15" customHeight="1" thickBot="1" x14ac:dyDescent="0.35">
      <c r="A55" s="20"/>
      <c r="B55" s="16">
        <v>3</v>
      </c>
      <c r="C55" s="144"/>
      <c r="D55" s="141"/>
      <c r="E55" s="147"/>
      <c r="F55" s="151">
        <f>IF(ISNUMBER(D55),D55/B65,)</f>
        <v>0</v>
      </c>
      <c r="G55" s="20"/>
      <c r="H55" s="16">
        <v>3</v>
      </c>
      <c r="I55" s="144"/>
      <c r="J55" s="141"/>
      <c r="K55" s="147"/>
      <c r="L55" s="151">
        <f>IF(ISNUMBER(J55),J55/H65,)</f>
        <v>0</v>
      </c>
      <c r="M55" s="19"/>
      <c r="N55" s="16">
        <v>3</v>
      </c>
      <c r="O55" s="144"/>
      <c r="P55" s="141"/>
      <c r="Q55" s="147"/>
      <c r="R55" s="151">
        <f>IF(ISNUMBER(P55),P55/N65,)</f>
        <v>0</v>
      </c>
      <c r="S55" s="20"/>
      <c r="T55" s="20"/>
      <c r="U55" s="20"/>
      <c r="V55" s="20"/>
      <c r="W55" s="20"/>
      <c r="X55" s="20"/>
      <c r="Y55" s="20"/>
      <c r="Z55" s="20"/>
      <c r="AA55" s="20"/>
      <c r="AB55" s="20"/>
      <c r="AC55" s="20"/>
      <c r="AD55" s="20"/>
      <c r="AE55" s="20"/>
      <c r="AF55" s="20"/>
      <c r="AG55" s="20"/>
      <c r="AH55" s="20"/>
      <c r="AI55" s="20"/>
      <c r="AJ55" s="20"/>
      <c r="AK55" s="20"/>
      <c r="AL55" s="20"/>
      <c r="AM55" s="20"/>
      <c r="AN55" s="20"/>
      <c r="AO55" s="20"/>
      <c r="AP55" s="20"/>
    </row>
    <row r="56" spans="1:42" ht="15" customHeight="1" thickBot="1" x14ac:dyDescent="0.35">
      <c r="A56" s="20"/>
      <c r="B56" s="16">
        <v>4</v>
      </c>
      <c r="C56" s="144"/>
      <c r="D56" s="141"/>
      <c r="E56" s="147"/>
      <c r="F56" s="151">
        <f>IF(ISNUMBER(D56),D56/B65,)</f>
        <v>0</v>
      </c>
      <c r="G56" s="20"/>
      <c r="H56" s="16">
        <v>4</v>
      </c>
      <c r="I56" s="144"/>
      <c r="J56" s="141"/>
      <c r="K56" s="147"/>
      <c r="L56" s="151">
        <f>IF(ISNUMBER(J56),J56/H65,)</f>
        <v>0</v>
      </c>
      <c r="M56" s="12"/>
      <c r="N56" s="16">
        <v>4</v>
      </c>
      <c r="O56" s="144"/>
      <c r="P56" s="141"/>
      <c r="Q56" s="147"/>
      <c r="R56" s="151">
        <f>IF(ISNUMBER(P56),P56/N65,)</f>
        <v>0</v>
      </c>
      <c r="S56" s="20"/>
      <c r="T56" s="20"/>
      <c r="U56" s="20"/>
      <c r="V56" s="20"/>
      <c r="W56" s="20"/>
      <c r="X56" s="20"/>
      <c r="Y56" s="20"/>
      <c r="Z56" s="20"/>
      <c r="AA56" s="20"/>
      <c r="AB56" s="20"/>
      <c r="AC56" s="20"/>
      <c r="AD56" s="20"/>
      <c r="AE56" s="20"/>
      <c r="AF56" s="20"/>
      <c r="AG56" s="20"/>
      <c r="AH56" s="20"/>
      <c r="AI56" s="20"/>
      <c r="AJ56" s="20"/>
      <c r="AK56" s="20"/>
      <c r="AL56" s="20"/>
      <c r="AM56" s="20"/>
      <c r="AN56" s="20"/>
      <c r="AO56" s="20"/>
      <c r="AP56" s="20"/>
    </row>
    <row r="57" spans="1:42" ht="15" customHeight="1" thickBot="1" x14ac:dyDescent="0.35">
      <c r="A57" s="20"/>
      <c r="B57" s="16">
        <v>5</v>
      </c>
      <c r="C57" s="144"/>
      <c r="D57" s="141"/>
      <c r="E57" s="147"/>
      <c r="F57" s="151">
        <f>IF(ISNUMBER(D57),D57/B65,)</f>
        <v>0</v>
      </c>
      <c r="G57" s="20"/>
      <c r="H57" s="16">
        <v>5</v>
      </c>
      <c r="I57" s="144"/>
      <c r="J57" s="141"/>
      <c r="K57" s="147"/>
      <c r="L57" s="151">
        <f>IF(ISNUMBER(J57),J57/H65,)</f>
        <v>0</v>
      </c>
      <c r="M57" s="18"/>
      <c r="N57" s="16">
        <v>5</v>
      </c>
      <c r="O57" s="144"/>
      <c r="P57" s="141"/>
      <c r="Q57" s="147"/>
      <c r="R57" s="151">
        <f>IF(ISNUMBER(P57),P57/N65,)</f>
        <v>0</v>
      </c>
      <c r="S57" s="20"/>
      <c r="T57" s="20"/>
      <c r="U57" s="20"/>
      <c r="V57" s="20"/>
      <c r="W57" s="20"/>
      <c r="X57" s="20"/>
      <c r="Y57" s="20"/>
      <c r="Z57" s="20"/>
      <c r="AA57" s="20"/>
      <c r="AB57" s="20"/>
      <c r="AC57" s="20"/>
      <c r="AD57" s="20"/>
      <c r="AE57" s="20"/>
      <c r="AF57" s="20"/>
      <c r="AG57" s="20"/>
      <c r="AH57" s="20"/>
      <c r="AI57" s="20"/>
      <c r="AJ57" s="20"/>
      <c r="AK57" s="20"/>
      <c r="AL57" s="20"/>
      <c r="AM57" s="20"/>
      <c r="AN57" s="20"/>
      <c r="AO57" s="20"/>
      <c r="AP57" s="20"/>
    </row>
    <row r="58" spans="1:42" ht="15" customHeight="1" thickBot="1" x14ac:dyDescent="0.35">
      <c r="A58" s="20"/>
      <c r="B58" s="16">
        <v>6</v>
      </c>
      <c r="C58" s="144"/>
      <c r="D58" s="141"/>
      <c r="E58" s="147"/>
      <c r="F58" s="151">
        <f>IF(ISNUMBER(D58),D58/B65,)</f>
        <v>0</v>
      </c>
      <c r="G58" s="20"/>
      <c r="H58" s="16">
        <v>6</v>
      </c>
      <c r="I58" s="144"/>
      <c r="J58" s="141"/>
      <c r="K58" s="147"/>
      <c r="L58" s="151">
        <f>IF(ISNUMBER(J58),J58/H65,)</f>
        <v>0</v>
      </c>
      <c r="M58" s="18"/>
      <c r="N58" s="16">
        <v>6</v>
      </c>
      <c r="O58" s="144"/>
      <c r="P58" s="141"/>
      <c r="Q58" s="147"/>
      <c r="R58" s="151">
        <f>IF(ISNUMBER(P58),P58/N65,)</f>
        <v>0</v>
      </c>
      <c r="S58" s="20"/>
      <c r="T58" s="20"/>
      <c r="U58" s="20"/>
      <c r="V58" s="20"/>
      <c r="W58" s="20"/>
      <c r="X58" s="20"/>
      <c r="Y58" s="20"/>
      <c r="Z58" s="20"/>
      <c r="AA58" s="20"/>
      <c r="AB58" s="20"/>
      <c r="AC58" s="20"/>
      <c r="AD58" s="20"/>
      <c r="AE58" s="20"/>
      <c r="AF58" s="20"/>
      <c r="AG58" s="20"/>
      <c r="AH58" s="20"/>
      <c r="AI58" s="20"/>
      <c r="AJ58" s="20"/>
      <c r="AK58" s="20"/>
      <c r="AL58" s="20"/>
      <c r="AM58" s="20"/>
      <c r="AN58" s="20"/>
      <c r="AO58" s="20"/>
      <c r="AP58" s="20"/>
    </row>
    <row r="59" spans="1:42" ht="15" customHeight="1" thickBot="1" x14ac:dyDescent="0.35">
      <c r="A59" s="20"/>
      <c r="B59" s="16">
        <v>7</v>
      </c>
      <c r="C59" s="144"/>
      <c r="D59" s="141"/>
      <c r="E59" s="147"/>
      <c r="F59" s="151">
        <f>IF(ISNUMBER(D59),D59/B65,)</f>
        <v>0</v>
      </c>
      <c r="G59" s="20"/>
      <c r="H59" s="16">
        <v>7</v>
      </c>
      <c r="I59" s="144"/>
      <c r="J59" s="141"/>
      <c r="K59" s="147"/>
      <c r="L59" s="151">
        <f>IF(ISNUMBER(J59),J59/H65,)</f>
        <v>0</v>
      </c>
      <c r="M59" s="18"/>
      <c r="N59" s="16">
        <v>7</v>
      </c>
      <c r="O59" s="144"/>
      <c r="P59" s="141"/>
      <c r="Q59" s="147"/>
      <c r="R59" s="151">
        <f>IF(ISNUMBER(P59),P59/N65,)</f>
        <v>0</v>
      </c>
      <c r="S59" s="20"/>
      <c r="T59" s="20"/>
      <c r="U59" s="20"/>
      <c r="V59" s="20"/>
      <c r="W59" s="20"/>
      <c r="X59" s="20"/>
      <c r="Y59" s="20"/>
      <c r="Z59" s="20"/>
      <c r="AA59" s="20"/>
      <c r="AB59" s="20"/>
      <c r="AC59" s="20"/>
      <c r="AD59" s="20"/>
      <c r="AE59" s="20"/>
      <c r="AF59" s="20"/>
      <c r="AG59" s="20"/>
      <c r="AH59" s="20"/>
      <c r="AI59" s="20"/>
      <c r="AJ59" s="20"/>
      <c r="AK59" s="20"/>
      <c r="AL59" s="20"/>
      <c r="AM59" s="20"/>
      <c r="AN59" s="20"/>
      <c r="AO59" s="20"/>
      <c r="AP59" s="20"/>
    </row>
    <row r="60" spans="1:42" ht="15" customHeight="1" thickBot="1" x14ac:dyDescent="0.35">
      <c r="A60" s="20"/>
      <c r="B60" s="16">
        <v>8</v>
      </c>
      <c r="C60" s="144"/>
      <c r="D60" s="141"/>
      <c r="E60" s="147"/>
      <c r="F60" s="151">
        <f>IF(ISNUMBER(D60),D60/B65,)</f>
        <v>0</v>
      </c>
      <c r="G60" s="20"/>
      <c r="H60" s="16">
        <v>8</v>
      </c>
      <c r="I60" s="144"/>
      <c r="J60" s="141"/>
      <c r="K60" s="147"/>
      <c r="L60" s="151">
        <f>IF(ISNUMBER(J60),J60/H65,)</f>
        <v>0</v>
      </c>
      <c r="M60" s="18"/>
      <c r="N60" s="16">
        <v>8</v>
      </c>
      <c r="O60" s="144"/>
      <c r="P60" s="141"/>
      <c r="Q60" s="147"/>
      <c r="R60" s="151">
        <f>IF(ISNUMBER(P60),P60/N65,)</f>
        <v>0</v>
      </c>
      <c r="S60" s="20"/>
      <c r="T60" s="20"/>
      <c r="U60" s="20"/>
      <c r="V60" s="20"/>
      <c r="W60" s="20"/>
      <c r="X60" s="20"/>
      <c r="Y60" s="20"/>
      <c r="Z60" s="20"/>
      <c r="AA60" s="20"/>
      <c r="AB60" s="20"/>
      <c r="AC60" s="20"/>
      <c r="AD60" s="20"/>
      <c r="AE60" s="20"/>
      <c r="AF60" s="20"/>
      <c r="AG60" s="20"/>
      <c r="AH60" s="20"/>
      <c r="AI60" s="20"/>
      <c r="AJ60" s="20"/>
      <c r="AK60" s="20"/>
      <c r="AL60" s="20"/>
      <c r="AM60" s="20"/>
      <c r="AN60" s="20"/>
      <c r="AO60" s="20"/>
      <c r="AP60" s="20"/>
    </row>
    <row r="61" spans="1:42" ht="15" customHeight="1" thickBot="1" x14ac:dyDescent="0.35">
      <c r="A61" s="20"/>
      <c r="B61" s="16">
        <v>9</v>
      </c>
      <c r="C61" s="144"/>
      <c r="D61" s="141"/>
      <c r="E61" s="147"/>
      <c r="F61" s="151">
        <f>IF(ISNUMBER(D61),D61/B65,)</f>
        <v>0</v>
      </c>
      <c r="G61" s="20"/>
      <c r="H61" s="16">
        <v>9</v>
      </c>
      <c r="I61" s="144"/>
      <c r="J61" s="141"/>
      <c r="K61" s="147"/>
      <c r="L61" s="151">
        <f>IF(ISNUMBER(J61),J61/H65,)</f>
        <v>0</v>
      </c>
      <c r="M61" s="18"/>
      <c r="N61" s="16">
        <v>9</v>
      </c>
      <c r="O61" s="144"/>
      <c r="P61" s="141"/>
      <c r="Q61" s="147"/>
      <c r="R61" s="151">
        <f>IF(ISNUMBER(P61),P61/N65,)</f>
        <v>0</v>
      </c>
      <c r="S61" s="20"/>
      <c r="T61" s="20"/>
      <c r="U61" s="20"/>
      <c r="V61" s="20"/>
      <c r="W61" s="20"/>
      <c r="X61" s="20"/>
      <c r="Y61" s="20"/>
      <c r="Z61" s="20"/>
      <c r="AA61" s="20"/>
      <c r="AB61" s="20"/>
      <c r="AC61" s="20"/>
      <c r="AD61" s="20"/>
      <c r="AE61" s="20"/>
      <c r="AF61" s="20"/>
      <c r="AG61" s="20"/>
      <c r="AH61" s="20"/>
      <c r="AI61" s="20"/>
      <c r="AJ61" s="20"/>
      <c r="AK61" s="20"/>
      <c r="AL61" s="20"/>
      <c r="AM61" s="20"/>
      <c r="AN61" s="20"/>
      <c r="AO61" s="20"/>
      <c r="AP61" s="20"/>
    </row>
    <row r="62" spans="1:42" ht="15" customHeight="1" thickBot="1" x14ac:dyDescent="0.35">
      <c r="A62" s="20"/>
      <c r="B62" s="17">
        <v>10</v>
      </c>
      <c r="C62" s="145"/>
      <c r="D62" s="142"/>
      <c r="E62" s="148"/>
      <c r="F62" s="151">
        <f>IF(ISNUMBER(D62),D62/B65,)</f>
        <v>0</v>
      </c>
      <c r="G62" s="20"/>
      <c r="H62" s="17">
        <v>10</v>
      </c>
      <c r="I62" s="145"/>
      <c r="J62" s="142"/>
      <c r="K62" s="148"/>
      <c r="L62" s="151">
        <f>IF(ISNUMBER(J62),J62/H65,)</f>
        <v>0</v>
      </c>
      <c r="M62" s="18"/>
      <c r="N62" s="17">
        <v>10</v>
      </c>
      <c r="O62" s="145"/>
      <c r="P62" s="142"/>
      <c r="Q62" s="148"/>
      <c r="R62" s="151">
        <f>IF(ISNUMBER(P62),P62/N65,)</f>
        <v>0</v>
      </c>
      <c r="S62" s="20"/>
      <c r="T62" s="20"/>
      <c r="U62" s="20"/>
      <c r="V62" s="20"/>
      <c r="W62" s="20"/>
      <c r="X62" s="20"/>
      <c r="Y62" s="20"/>
      <c r="Z62" s="20"/>
      <c r="AA62" s="20"/>
      <c r="AB62" s="20"/>
      <c r="AC62" s="20"/>
      <c r="AD62" s="20"/>
      <c r="AE62" s="20"/>
      <c r="AF62" s="20"/>
      <c r="AG62" s="20"/>
      <c r="AH62" s="20"/>
      <c r="AI62" s="20"/>
      <c r="AJ62" s="20"/>
      <c r="AK62" s="20"/>
      <c r="AL62" s="20"/>
      <c r="AM62" s="20"/>
      <c r="AN62" s="20"/>
      <c r="AO62" s="20"/>
      <c r="AP62" s="20"/>
    </row>
    <row r="63" spans="1:42" ht="15" customHeight="1" x14ac:dyDescent="0.3">
      <c r="A63" s="20"/>
      <c r="B63" s="431" t="s">
        <v>4</v>
      </c>
      <c r="C63" s="451" t="s">
        <v>61</v>
      </c>
      <c r="D63" s="452"/>
      <c r="E63" s="433">
        <f ca="1">IFERROR(IF(COUNT(F53:F62)&gt;0,AVERAGEIF(F53:F62,"&gt;0"),0),)</f>
        <v>0.71770334928229662</v>
      </c>
      <c r="F63" s="434"/>
      <c r="G63" s="20"/>
      <c r="H63" s="431" t="s">
        <v>4</v>
      </c>
      <c r="I63" s="451" t="s">
        <v>61</v>
      </c>
      <c r="J63" s="452"/>
      <c r="K63" s="433">
        <f>IFERROR(IF(COUNT(L53:L62)&gt;0,AVERAGEIF(L53:L62,"&gt;0"),0),)</f>
        <v>0</v>
      </c>
      <c r="L63" s="434"/>
      <c r="M63" s="18"/>
      <c r="N63" s="431" t="s">
        <v>4</v>
      </c>
      <c r="O63" s="439" t="s">
        <v>70</v>
      </c>
      <c r="P63" s="491">
        <f>IFERROR(IF(COUNT(R53:R62)&gt;0,AVERAGEIF(R53:R62,"&gt;0"),0),)</f>
        <v>0</v>
      </c>
      <c r="Q63" s="443" t="s">
        <v>110</v>
      </c>
      <c r="R63" s="445" t="str">
        <f>IFERROR(Q67*R67,"")</f>
        <v/>
      </c>
      <c r="S63" s="20"/>
      <c r="T63" s="20"/>
      <c r="U63" s="20"/>
      <c r="V63" s="20"/>
      <c r="W63" s="20"/>
      <c r="X63" s="20"/>
      <c r="Y63" s="20"/>
      <c r="Z63" s="20"/>
      <c r="AA63" s="20"/>
      <c r="AB63" s="20"/>
      <c r="AC63" s="20"/>
      <c r="AD63" s="20"/>
      <c r="AE63" s="20"/>
      <c r="AF63" s="20"/>
      <c r="AG63" s="20"/>
      <c r="AH63" s="20"/>
      <c r="AI63" s="20"/>
      <c r="AJ63" s="20"/>
      <c r="AK63" s="20"/>
      <c r="AL63" s="20"/>
      <c r="AM63" s="20"/>
      <c r="AN63" s="20"/>
      <c r="AO63" s="20"/>
      <c r="AP63" s="20"/>
    </row>
    <row r="64" spans="1:42" ht="15" customHeight="1" thickBot="1" x14ac:dyDescent="0.35">
      <c r="A64" s="20"/>
      <c r="B64" s="432"/>
      <c r="C64" s="440"/>
      <c r="D64" s="453"/>
      <c r="E64" s="435"/>
      <c r="F64" s="436"/>
      <c r="G64" s="20"/>
      <c r="H64" s="432"/>
      <c r="I64" s="440"/>
      <c r="J64" s="453"/>
      <c r="K64" s="435"/>
      <c r="L64" s="436"/>
      <c r="M64" s="18"/>
      <c r="N64" s="432"/>
      <c r="O64" s="454"/>
      <c r="P64" s="492"/>
      <c r="Q64" s="444"/>
      <c r="R64" s="446"/>
      <c r="S64" s="20"/>
      <c r="T64" s="20"/>
      <c r="U64" s="20"/>
      <c r="V64" s="20"/>
      <c r="W64" s="20"/>
      <c r="X64" s="20"/>
      <c r="Y64" s="20"/>
      <c r="Z64" s="20"/>
      <c r="AA64" s="20"/>
      <c r="AB64" s="20"/>
      <c r="AC64" s="20"/>
      <c r="AD64" s="20"/>
      <c r="AE64" s="20"/>
      <c r="AF64" s="20"/>
      <c r="AG64" s="20"/>
      <c r="AH64" s="20"/>
      <c r="AI64" s="20"/>
      <c r="AJ64" s="20"/>
      <c r="AK64" s="20"/>
      <c r="AL64" s="20"/>
      <c r="AM64" s="20"/>
      <c r="AN64" s="20"/>
      <c r="AO64" s="20"/>
      <c r="AP64" s="20"/>
    </row>
    <row r="65" spans="1:42" ht="15" customHeight="1" x14ac:dyDescent="0.3">
      <c r="A65" s="20"/>
      <c r="B65" s="437">
        <f ca="1">IFERROR(ROUNDUP(B67/(0.0005*C67^2-0.0342*C67+1.034),0),)</f>
        <v>209</v>
      </c>
      <c r="C65" s="439" t="s">
        <v>189</v>
      </c>
      <c r="D65" s="449">
        <f>SUM(C53:C62)</f>
        <v>1</v>
      </c>
      <c r="E65" s="451" t="s">
        <v>44</v>
      </c>
      <c r="F65" s="447">
        <f>SUM(C53*D53,C54*D54,C55*D55,C56*D56,C57*D57,C58*D58,C59*D59,C60*D60,C61*D61,C62*D62)</f>
        <v>150</v>
      </c>
      <c r="G65" s="20"/>
      <c r="H65" s="437">
        <f ca="1">IFERROR(ROUNDUP(H67/(0.0005*I67^2-0.0342*I67+1.034),0),)</f>
        <v>0</v>
      </c>
      <c r="I65" s="439" t="s">
        <v>189</v>
      </c>
      <c r="J65" s="449">
        <f>SUM(I53:I62)</f>
        <v>0</v>
      </c>
      <c r="K65" s="451" t="s">
        <v>44</v>
      </c>
      <c r="L65" s="447">
        <f>SUM(I53*J53,I54*J54,I55*J55,I56*J56,I57*J57,I58*J58,I59*J59,I60*J60,I61*J61,I62*J62)</f>
        <v>0</v>
      </c>
      <c r="M65" s="18"/>
      <c r="N65" s="437">
        <f ca="1">IFERROR(ROUNDUP(N67/(0.0005*O67^2-0.0342*O67+1.034),0),)</f>
        <v>0</v>
      </c>
      <c r="O65" s="439" t="s">
        <v>189</v>
      </c>
      <c r="P65" s="449">
        <f>SUM(O53:O62)</f>
        <v>0</v>
      </c>
      <c r="Q65" s="451" t="s">
        <v>44</v>
      </c>
      <c r="R65" s="447">
        <f>SUM(O53*P53,O54*P54,O55*P55,O56*P56,O57*P57,O58*P58,O59*P59,O60*P60,O61*P61,O62*P62)</f>
        <v>0</v>
      </c>
      <c r="S65" s="20"/>
      <c r="T65" s="20"/>
      <c r="U65" s="20"/>
      <c r="V65" s="20"/>
      <c r="W65" s="20"/>
      <c r="X65" s="20"/>
      <c r="Y65" s="20"/>
      <c r="Z65" s="20"/>
      <c r="AA65" s="20"/>
      <c r="AB65" s="20"/>
      <c r="AC65" s="20"/>
      <c r="AD65" s="20"/>
      <c r="AE65" s="20"/>
      <c r="AF65" s="20"/>
      <c r="AG65" s="20"/>
      <c r="AH65" s="20"/>
      <c r="AI65" s="20"/>
      <c r="AJ65" s="20"/>
      <c r="AK65" s="20"/>
      <c r="AL65" s="20"/>
      <c r="AM65" s="20"/>
      <c r="AN65" s="20"/>
      <c r="AO65" s="20"/>
      <c r="AP65" s="20"/>
    </row>
    <row r="66" spans="1:42" ht="15" customHeight="1" thickBot="1" x14ac:dyDescent="0.35">
      <c r="A66" s="20"/>
      <c r="B66" s="438"/>
      <c r="C66" s="440"/>
      <c r="D66" s="450"/>
      <c r="E66" s="440"/>
      <c r="F66" s="448"/>
      <c r="G66" s="20"/>
      <c r="H66" s="438"/>
      <c r="I66" s="440"/>
      <c r="J66" s="450"/>
      <c r="K66" s="440"/>
      <c r="L66" s="448"/>
      <c r="M66" s="18"/>
      <c r="N66" s="438"/>
      <c r="O66" s="440"/>
      <c r="P66" s="450"/>
      <c r="Q66" s="440"/>
      <c r="R66" s="448"/>
      <c r="S66" s="20"/>
      <c r="T66" s="20"/>
      <c r="U66" s="20"/>
      <c r="V66" s="20"/>
      <c r="W66" s="20"/>
      <c r="X66" s="20"/>
      <c r="Y66" s="20"/>
      <c r="Z66" s="20"/>
      <c r="AA66" s="20"/>
      <c r="AB66" s="20"/>
      <c r="AC66" s="20"/>
      <c r="AD66" s="20"/>
      <c r="AE66" s="20"/>
      <c r="AF66" s="20"/>
      <c r="AG66" s="20"/>
      <c r="AH66" s="20"/>
      <c r="AI66" s="20"/>
      <c r="AJ66" s="20"/>
      <c r="AK66" s="20"/>
      <c r="AL66" s="20"/>
      <c r="AM66" s="20"/>
      <c r="AN66" s="20"/>
      <c r="AO66" s="20"/>
      <c r="AP66" s="20"/>
    </row>
    <row r="67" spans="1:42" ht="15" customHeight="1" x14ac:dyDescent="0.3">
      <c r="A67" s="20"/>
      <c r="B67" s="2">
        <f ca="1">IFERROR(OFFSET(D52,MATCH(MAX(D53:D62),D53:D62,0),0),"")</f>
        <v>150</v>
      </c>
      <c r="C67" s="22">
        <f ca="1">IFERROR(OFFSET(C52,MATCH(MAX(D53:D62),D53:D62,0),0)+(10-OFFSET(E52,MATCH(MAX(D53:D62),D53:D62,0),0)),"")</f>
        <v>11</v>
      </c>
      <c r="D67" s="20"/>
      <c r="E67" s="20"/>
      <c r="F67" s="20"/>
      <c r="G67" s="20"/>
      <c r="H67" s="2" t="str">
        <f ca="1">IFERROR(OFFSET(J52,MATCH(MAX(J53:J62),J53:J62,0),0),"")</f>
        <v/>
      </c>
      <c r="I67" s="22" t="str">
        <f ca="1">IFERROR(OFFSET(I52,MATCH(MAX(J53:J62),J53:J62,0),0)+(10-OFFSET(K52,MATCH(MAX(J53:J62),J53:J62,0),0)),"")</f>
        <v/>
      </c>
      <c r="J67" s="20"/>
      <c r="K67" s="20"/>
      <c r="L67" s="20"/>
      <c r="M67" s="11"/>
      <c r="N67" s="2" t="str">
        <f ca="1">IFERROR(OFFSET(P52,MATCH(MAX(P53:P62),P53:P62,0),0),"")</f>
        <v/>
      </c>
      <c r="O67" s="22" t="str">
        <f ca="1">IFERROR(OFFSET(O52,MATCH(MAX(P53:P62),P53:P62,0),0)+(10-OFFSET(Q52,MATCH(MAX(P53:P62),P53:P62,0),0)),"")</f>
        <v/>
      </c>
      <c r="P67" s="20"/>
      <c r="Q67" s="184" t="str">
        <f>IFERROR(AVERAGE(AVERAGE(E53:E62),AVERAGE(K53:K62),AVERAGE(Q53:Q62)),"")</f>
        <v/>
      </c>
      <c r="R67" s="185">
        <f>SUM(C53:C62,I53:I62,O53:O62)</f>
        <v>1</v>
      </c>
      <c r="S67" s="20"/>
      <c r="T67" s="20"/>
      <c r="U67" s="20"/>
      <c r="V67" s="20"/>
      <c r="W67" s="20"/>
      <c r="X67" s="20"/>
      <c r="Y67" s="20"/>
      <c r="Z67" s="20"/>
      <c r="AA67" s="20"/>
      <c r="AB67" s="20"/>
      <c r="AC67" s="20"/>
      <c r="AD67" s="20"/>
      <c r="AE67" s="20"/>
      <c r="AF67" s="20"/>
      <c r="AG67" s="20"/>
      <c r="AH67" s="20"/>
      <c r="AI67" s="20"/>
      <c r="AJ67" s="20"/>
      <c r="AK67" s="20"/>
      <c r="AL67" s="20"/>
      <c r="AM67" s="20"/>
      <c r="AN67" s="20"/>
      <c r="AO67" s="20"/>
      <c r="AP67" s="20"/>
    </row>
    <row r="68" spans="1:42" ht="15" customHeight="1" x14ac:dyDescent="0.3">
      <c r="A68" s="20"/>
      <c r="B68" s="20"/>
      <c r="C68" s="20"/>
      <c r="D68" s="20"/>
      <c r="E68" s="20"/>
      <c r="F68" s="20"/>
      <c r="G68" s="20"/>
      <c r="H68" s="20"/>
      <c r="I68" s="20"/>
      <c r="J68" s="20"/>
      <c r="K68" s="20"/>
      <c r="L68" s="20"/>
      <c r="M68" s="20"/>
      <c r="N68" s="20"/>
      <c r="O68" s="20"/>
      <c r="P68" s="20"/>
      <c r="Q68" s="20"/>
      <c r="R68" s="20"/>
      <c r="S68" s="20"/>
      <c r="T68" s="20"/>
      <c r="U68" s="20"/>
      <c r="V68" s="20"/>
      <c r="W68" s="20"/>
      <c r="X68" s="20"/>
      <c r="Y68" s="20"/>
      <c r="Z68" s="20"/>
      <c r="AA68" s="20"/>
      <c r="AB68" s="20"/>
      <c r="AC68" s="20"/>
      <c r="AD68" s="20"/>
      <c r="AE68" s="20"/>
      <c r="AF68" s="20"/>
      <c r="AG68" s="20"/>
      <c r="AH68" s="20"/>
      <c r="AI68" s="20"/>
      <c r="AJ68" s="20"/>
      <c r="AK68" s="20"/>
      <c r="AL68" s="20"/>
      <c r="AM68" s="20"/>
      <c r="AN68" s="20"/>
      <c r="AO68" s="20"/>
      <c r="AP68" s="20"/>
    </row>
    <row r="69" spans="1:42" ht="15" customHeight="1" x14ac:dyDescent="0.3">
      <c r="A69" s="20"/>
      <c r="B69" s="397" t="s">
        <v>49</v>
      </c>
      <c r="C69" s="397"/>
      <c r="D69" s="397"/>
      <c r="E69" s="397"/>
      <c r="F69" s="397"/>
      <c r="G69" s="397"/>
      <c r="H69" s="397"/>
      <c r="I69" s="397"/>
      <c r="J69" s="397"/>
      <c r="K69" s="397"/>
      <c r="L69" s="397"/>
      <c r="M69" s="397"/>
      <c r="N69" s="397"/>
      <c r="O69" s="397"/>
      <c r="P69" s="397"/>
      <c r="Q69" s="397"/>
      <c r="R69" s="397"/>
      <c r="S69" s="20"/>
      <c r="T69" s="20"/>
      <c r="U69" s="20"/>
      <c r="V69" s="20"/>
      <c r="W69" s="20"/>
      <c r="X69" s="20"/>
      <c r="Y69" s="20"/>
      <c r="Z69" s="20"/>
      <c r="AA69" s="20"/>
      <c r="AB69" s="20"/>
      <c r="AC69" s="20"/>
      <c r="AD69" s="20"/>
      <c r="AE69" s="20"/>
      <c r="AF69" s="20"/>
      <c r="AG69" s="20"/>
      <c r="AH69" s="20"/>
      <c r="AI69" s="20"/>
      <c r="AJ69" s="20"/>
      <c r="AK69" s="20"/>
      <c r="AL69" s="20"/>
      <c r="AM69" s="20"/>
      <c r="AN69" s="20"/>
      <c r="AO69" s="20"/>
      <c r="AP69" s="20"/>
    </row>
    <row r="70" spans="1:42" ht="15" customHeight="1" x14ac:dyDescent="0.3">
      <c r="A70" s="20"/>
      <c r="B70" s="397"/>
      <c r="C70" s="397"/>
      <c r="D70" s="397"/>
      <c r="E70" s="397"/>
      <c r="F70" s="397"/>
      <c r="G70" s="397"/>
      <c r="H70" s="397"/>
      <c r="I70" s="397"/>
      <c r="J70" s="397"/>
      <c r="K70" s="397"/>
      <c r="L70" s="397"/>
      <c r="M70" s="397"/>
      <c r="N70" s="397"/>
      <c r="O70" s="397"/>
      <c r="P70" s="397"/>
      <c r="Q70" s="397"/>
      <c r="R70" s="397"/>
      <c r="S70" s="20"/>
      <c r="T70" s="20"/>
      <c r="U70" s="20"/>
      <c r="V70" s="20"/>
      <c r="W70" s="20"/>
      <c r="X70" s="20"/>
      <c r="Y70" s="20"/>
      <c r="Z70" s="20"/>
      <c r="AA70" s="20"/>
      <c r="AB70" s="20"/>
      <c r="AC70" s="20"/>
      <c r="AD70" s="20"/>
      <c r="AE70" s="20"/>
      <c r="AF70" s="20"/>
      <c r="AG70" s="20"/>
      <c r="AH70" s="20"/>
      <c r="AI70" s="20"/>
      <c r="AJ70" s="20"/>
      <c r="AK70" s="20"/>
      <c r="AL70" s="20"/>
      <c r="AM70" s="20"/>
      <c r="AN70" s="20"/>
      <c r="AO70" s="20"/>
      <c r="AP70" s="20"/>
    </row>
    <row r="71" spans="1:42" ht="15" customHeight="1" x14ac:dyDescent="0.3">
      <c r="A71" s="20"/>
      <c r="B71" s="397"/>
      <c r="C71" s="397"/>
      <c r="D71" s="397"/>
      <c r="E71" s="397"/>
      <c r="F71" s="397"/>
      <c r="G71" s="397"/>
      <c r="H71" s="397"/>
      <c r="I71" s="397"/>
      <c r="J71" s="397"/>
      <c r="K71" s="397"/>
      <c r="L71" s="397"/>
      <c r="M71" s="397"/>
      <c r="N71" s="397"/>
      <c r="O71" s="397"/>
      <c r="P71" s="397"/>
      <c r="Q71" s="397"/>
      <c r="R71" s="397"/>
      <c r="S71" s="20"/>
      <c r="T71" s="20"/>
      <c r="U71" s="20"/>
      <c r="V71" s="20"/>
      <c r="W71" s="20"/>
      <c r="X71" s="20"/>
      <c r="Y71" s="20"/>
      <c r="Z71" s="20"/>
      <c r="AA71" s="20"/>
      <c r="AB71" s="20"/>
      <c r="AC71" s="20"/>
      <c r="AD71" s="20"/>
      <c r="AE71" s="20"/>
      <c r="AF71" s="20"/>
      <c r="AG71" s="20"/>
      <c r="AH71" s="20"/>
      <c r="AI71" s="20"/>
      <c r="AJ71" s="20"/>
      <c r="AK71" s="20"/>
      <c r="AL71" s="20"/>
      <c r="AM71" s="20"/>
      <c r="AN71" s="20"/>
      <c r="AO71" s="20"/>
      <c r="AP71" s="20"/>
    </row>
    <row r="72" spans="1:42" ht="15" customHeight="1" thickBot="1" x14ac:dyDescent="0.35">
      <c r="A72" s="20"/>
      <c r="B72" s="20"/>
      <c r="C72" s="20"/>
      <c r="D72" s="20"/>
      <c r="E72" s="20"/>
      <c r="F72" s="20"/>
      <c r="G72" s="20"/>
      <c r="H72" s="20"/>
      <c r="I72" s="20"/>
      <c r="J72" s="20"/>
      <c r="K72" s="20"/>
      <c r="L72" s="20"/>
      <c r="M72" s="20"/>
      <c r="N72" s="20"/>
      <c r="O72" s="20"/>
      <c r="P72" s="20"/>
      <c r="Q72" s="20"/>
      <c r="R72" s="20"/>
      <c r="S72" s="20"/>
      <c r="T72" s="20"/>
      <c r="U72" s="20"/>
      <c r="V72" s="20"/>
      <c r="W72" s="20"/>
      <c r="X72" s="20"/>
      <c r="Y72" s="20"/>
      <c r="Z72" s="20"/>
      <c r="AA72" s="20"/>
      <c r="AB72" s="20"/>
      <c r="AC72" s="20"/>
      <c r="AD72" s="20"/>
      <c r="AE72" s="20"/>
      <c r="AF72" s="20"/>
      <c r="AG72" s="20"/>
      <c r="AH72" s="20"/>
      <c r="AI72" s="20"/>
      <c r="AJ72" s="20"/>
      <c r="AK72" s="20"/>
      <c r="AL72" s="20"/>
      <c r="AM72" s="20"/>
      <c r="AN72" s="20"/>
      <c r="AO72" s="20"/>
      <c r="AP72" s="20"/>
    </row>
    <row r="73" spans="1:42" ht="15" customHeight="1" x14ac:dyDescent="0.3">
      <c r="A73" s="20"/>
      <c r="B73" s="331">
        <v>1</v>
      </c>
      <c r="C73" s="331">
        <f>'Training Plan'!I86</f>
        <v>0</v>
      </c>
      <c r="D73" s="332"/>
      <c r="E73" s="332"/>
      <c r="F73" s="333"/>
      <c r="G73" s="20"/>
      <c r="H73" s="331">
        <v>2</v>
      </c>
      <c r="I73" s="331">
        <f>'Training Plan'!I94</f>
        <v>0</v>
      </c>
      <c r="J73" s="332"/>
      <c r="K73" s="332"/>
      <c r="L73" s="333"/>
      <c r="M73" s="20"/>
      <c r="N73" s="331">
        <v>3</v>
      </c>
      <c r="O73" s="331">
        <f>'Training Plan'!I102</f>
        <v>0</v>
      </c>
      <c r="P73" s="332"/>
      <c r="Q73" s="332"/>
      <c r="R73" s="333"/>
      <c r="S73" s="20"/>
      <c r="T73" s="20"/>
      <c r="U73" s="20"/>
      <c r="V73" s="20"/>
      <c r="W73" s="20"/>
      <c r="X73" s="20"/>
      <c r="Y73" s="20"/>
      <c r="Z73" s="20"/>
      <c r="AA73" s="20"/>
      <c r="AB73" s="20"/>
      <c r="AC73" s="20"/>
      <c r="AD73" s="20"/>
      <c r="AE73" s="20"/>
      <c r="AF73" s="20"/>
      <c r="AG73" s="20"/>
      <c r="AH73" s="20"/>
      <c r="AI73" s="20"/>
      <c r="AJ73" s="20"/>
      <c r="AK73" s="20"/>
      <c r="AL73" s="20"/>
      <c r="AM73" s="20"/>
      <c r="AN73" s="20"/>
      <c r="AO73" s="20"/>
      <c r="AP73" s="20"/>
    </row>
    <row r="74" spans="1:42" ht="15" customHeight="1" thickBot="1" x14ac:dyDescent="0.35">
      <c r="A74" s="20"/>
      <c r="B74" s="334"/>
      <c r="C74" s="334"/>
      <c r="D74" s="335"/>
      <c r="E74" s="335"/>
      <c r="F74" s="336"/>
      <c r="G74" s="20"/>
      <c r="H74" s="334"/>
      <c r="I74" s="334"/>
      <c r="J74" s="335"/>
      <c r="K74" s="335"/>
      <c r="L74" s="336"/>
      <c r="M74" s="20"/>
      <c r="N74" s="334"/>
      <c r="O74" s="334"/>
      <c r="P74" s="335"/>
      <c r="Q74" s="335"/>
      <c r="R74" s="336"/>
      <c r="S74" s="20"/>
      <c r="T74" s="20"/>
      <c r="U74" s="20"/>
      <c r="V74" s="20"/>
      <c r="W74" s="20"/>
      <c r="X74" s="20"/>
      <c r="Y74" s="20"/>
      <c r="Z74" s="20"/>
      <c r="AA74" s="20"/>
      <c r="AB74" s="20"/>
      <c r="AC74" s="20"/>
      <c r="AD74" s="20"/>
      <c r="AE74" s="20"/>
      <c r="AF74" s="20"/>
      <c r="AG74" s="20"/>
      <c r="AH74" s="20"/>
      <c r="AI74" s="20"/>
      <c r="AJ74" s="20"/>
      <c r="AK74" s="20"/>
      <c r="AL74" s="20"/>
      <c r="AM74" s="20"/>
      <c r="AN74" s="20"/>
      <c r="AO74" s="20"/>
      <c r="AP74" s="20"/>
    </row>
    <row r="75" spans="1:42" ht="15" customHeight="1" x14ac:dyDescent="0.3">
      <c r="A75" s="20"/>
      <c r="B75" s="415" t="s">
        <v>85</v>
      </c>
      <c r="C75" s="416"/>
      <c r="D75" s="421">
        <f>'Training Plan'!I87</f>
        <v>0</v>
      </c>
      <c r="E75" s="422"/>
      <c r="F75" s="423"/>
      <c r="G75" s="20"/>
      <c r="H75" s="415" t="s">
        <v>85</v>
      </c>
      <c r="I75" s="416"/>
      <c r="J75" s="421">
        <f>'Training Plan'!I95</f>
        <v>0</v>
      </c>
      <c r="K75" s="422"/>
      <c r="L75" s="423"/>
      <c r="M75" s="20"/>
      <c r="N75" s="415" t="s">
        <v>85</v>
      </c>
      <c r="O75" s="416"/>
      <c r="P75" s="421">
        <f>'Training Plan'!I103</f>
        <v>0</v>
      </c>
      <c r="Q75" s="422"/>
      <c r="R75" s="423"/>
      <c r="S75" s="20"/>
      <c r="T75" s="20"/>
      <c r="U75" s="20"/>
      <c r="V75" s="20"/>
      <c r="W75" s="20"/>
      <c r="X75" s="20"/>
      <c r="Y75" s="20"/>
      <c r="Z75" s="20"/>
      <c r="AA75" s="20"/>
      <c r="AB75" s="20"/>
      <c r="AC75" s="20"/>
      <c r="AD75" s="20"/>
      <c r="AE75" s="20"/>
      <c r="AF75" s="20"/>
      <c r="AG75" s="20"/>
      <c r="AH75" s="20"/>
      <c r="AI75" s="20"/>
      <c r="AJ75" s="20"/>
      <c r="AK75" s="20"/>
      <c r="AL75" s="20"/>
      <c r="AM75" s="20"/>
      <c r="AN75" s="20"/>
      <c r="AO75" s="20"/>
      <c r="AP75" s="20"/>
    </row>
    <row r="76" spans="1:42" ht="15" customHeight="1" x14ac:dyDescent="0.3">
      <c r="A76" s="20"/>
      <c r="B76" s="417"/>
      <c r="C76" s="418"/>
      <c r="D76" s="424"/>
      <c r="E76" s="425"/>
      <c r="F76" s="426"/>
      <c r="G76" s="20"/>
      <c r="H76" s="417"/>
      <c r="I76" s="418"/>
      <c r="J76" s="424"/>
      <c r="K76" s="425"/>
      <c r="L76" s="426"/>
      <c r="M76" s="20"/>
      <c r="N76" s="417"/>
      <c r="O76" s="418"/>
      <c r="P76" s="424"/>
      <c r="Q76" s="425"/>
      <c r="R76" s="426"/>
      <c r="S76" s="20"/>
      <c r="T76" s="20"/>
      <c r="U76" s="20"/>
      <c r="V76" s="20"/>
      <c r="W76" s="20"/>
      <c r="X76" s="20"/>
      <c r="Y76" s="20"/>
      <c r="Z76" s="20"/>
      <c r="AA76" s="20"/>
      <c r="AB76" s="20"/>
      <c r="AC76" s="20"/>
      <c r="AD76" s="20"/>
      <c r="AE76" s="20"/>
      <c r="AF76" s="20"/>
      <c r="AG76" s="20"/>
      <c r="AH76" s="20"/>
      <c r="AI76" s="20"/>
      <c r="AJ76" s="20"/>
      <c r="AK76" s="20"/>
      <c r="AL76" s="20"/>
      <c r="AM76" s="20"/>
      <c r="AN76" s="20"/>
      <c r="AO76" s="20"/>
      <c r="AP76" s="20"/>
    </row>
    <row r="77" spans="1:42" ht="15" customHeight="1" x14ac:dyDescent="0.3">
      <c r="A77" s="20"/>
      <c r="B77" s="417"/>
      <c r="C77" s="418"/>
      <c r="D77" s="424"/>
      <c r="E77" s="425"/>
      <c r="F77" s="426"/>
      <c r="G77" s="20"/>
      <c r="H77" s="417"/>
      <c r="I77" s="418"/>
      <c r="J77" s="424"/>
      <c r="K77" s="425"/>
      <c r="L77" s="426"/>
      <c r="M77" s="20"/>
      <c r="N77" s="417"/>
      <c r="O77" s="418"/>
      <c r="P77" s="424"/>
      <c r="Q77" s="425"/>
      <c r="R77" s="426"/>
      <c r="S77" s="20"/>
      <c r="T77" s="20"/>
      <c r="U77" s="20"/>
      <c r="V77" s="20"/>
      <c r="W77" s="20"/>
      <c r="X77" s="20"/>
      <c r="Y77" s="20"/>
      <c r="Z77" s="20"/>
      <c r="AA77" s="20"/>
      <c r="AB77" s="20"/>
      <c r="AC77" s="20"/>
      <c r="AD77" s="20"/>
      <c r="AE77" s="20"/>
      <c r="AF77" s="20"/>
      <c r="AG77" s="20"/>
      <c r="AH77" s="20"/>
      <c r="AI77" s="20"/>
      <c r="AJ77" s="20"/>
      <c r="AK77" s="20"/>
      <c r="AL77" s="20"/>
      <c r="AM77" s="20"/>
      <c r="AN77" s="20"/>
      <c r="AO77" s="20"/>
      <c r="AP77" s="20"/>
    </row>
    <row r="78" spans="1:42" ht="15" customHeight="1" x14ac:dyDescent="0.3">
      <c r="A78" s="20"/>
      <c r="B78" s="417"/>
      <c r="C78" s="418"/>
      <c r="D78" s="424"/>
      <c r="E78" s="425"/>
      <c r="F78" s="426"/>
      <c r="G78" s="20"/>
      <c r="H78" s="417"/>
      <c r="I78" s="418"/>
      <c r="J78" s="424"/>
      <c r="K78" s="425"/>
      <c r="L78" s="426"/>
      <c r="M78" s="20"/>
      <c r="N78" s="417"/>
      <c r="O78" s="418"/>
      <c r="P78" s="424"/>
      <c r="Q78" s="425"/>
      <c r="R78" s="426"/>
      <c r="S78" s="20"/>
      <c r="T78" s="20"/>
      <c r="U78" s="20"/>
      <c r="V78" s="20"/>
      <c r="W78" s="20"/>
      <c r="X78" s="20"/>
      <c r="Y78" s="20"/>
      <c r="Z78" s="20"/>
      <c r="AA78" s="20"/>
      <c r="AB78" s="20"/>
      <c r="AC78" s="20"/>
      <c r="AD78" s="20"/>
      <c r="AE78" s="20"/>
      <c r="AF78" s="20"/>
      <c r="AG78" s="20"/>
      <c r="AH78" s="20"/>
      <c r="AI78" s="20"/>
      <c r="AJ78" s="20"/>
      <c r="AK78" s="20"/>
      <c r="AL78" s="20"/>
      <c r="AM78" s="20"/>
      <c r="AN78" s="20"/>
      <c r="AO78" s="20"/>
      <c r="AP78" s="20"/>
    </row>
    <row r="79" spans="1:42" ht="15" customHeight="1" thickBot="1" x14ac:dyDescent="0.35">
      <c r="A79" s="20"/>
      <c r="B79" s="419"/>
      <c r="C79" s="420"/>
      <c r="D79" s="424"/>
      <c r="E79" s="425"/>
      <c r="F79" s="426"/>
      <c r="G79" s="20"/>
      <c r="H79" s="419"/>
      <c r="I79" s="420"/>
      <c r="J79" s="424"/>
      <c r="K79" s="425"/>
      <c r="L79" s="426"/>
      <c r="M79" s="20"/>
      <c r="N79" s="419"/>
      <c r="O79" s="420"/>
      <c r="P79" s="424"/>
      <c r="Q79" s="425"/>
      <c r="R79" s="426"/>
      <c r="S79" s="20"/>
      <c r="T79" s="20"/>
      <c r="U79" s="20"/>
      <c r="V79" s="20"/>
      <c r="W79" s="20"/>
      <c r="X79" s="20"/>
      <c r="Y79" s="20"/>
      <c r="Z79" s="20"/>
      <c r="AA79" s="20"/>
      <c r="AB79" s="20"/>
      <c r="AC79" s="20"/>
      <c r="AD79" s="20"/>
      <c r="AE79" s="20"/>
      <c r="AF79" s="20"/>
      <c r="AG79" s="20"/>
      <c r="AH79" s="20"/>
      <c r="AI79" s="20"/>
      <c r="AJ79" s="20"/>
      <c r="AK79" s="20"/>
      <c r="AL79" s="20"/>
      <c r="AM79" s="20"/>
      <c r="AN79" s="20"/>
      <c r="AO79" s="20"/>
      <c r="AP79" s="20"/>
    </row>
    <row r="80" spans="1:42" ht="15" customHeight="1" x14ac:dyDescent="0.3">
      <c r="A80" s="20"/>
      <c r="B80" s="427" t="s">
        <v>86</v>
      </c>
      <c r="C80" s="428"/>
      <c r="D80" s="409">
        <f>'Training Plan'!J92</f>
        <v>0</v>
      </c>
      <c r="E80" s="410"/>
      <c r="F80" s="411"/>
      <c r="G80" s="20"/>
      <c r="H80" s="427" t="s">
        <v>86</v>
      </c>
      <c r="I80" s="428"/>
      <c r="J80" s="409">
        <f>'Training Plan'!J100</f>
        <v>0</v>
      </c>
      <c r="K80" s="410"/>
      <c r="L80" s="411"/>
      <c r="M80" s="20"/>
      <c r="N80" s="427" t="s">
        <v>86</v>
      </c>
      <c r="O80" s="428"/>
      <c r="P80" s="409">
        <f>'Training Plan'!J108</f>
        <v>0</v>
      </c>
      <c r="Q80" s="410"/>
      <c r="R80" s="411"/>
      <c r="S80" s="20"/>
      <c r="T80" s="20"/>
      <c r="U80" s="20"/>
      <c r="V80" s="20"/>
      <c r="W80" s="20"/>
      <c r="X80" s="20"/>
      <c r="Y80" s="20"/>
      <c r="Z80" s="20"/>
      <c r="AA80" s="20"/>
      <c r="AB80" s="20"/>
      <c r="AC80" s="20"/>
      <c r="AD80" s="20"/>
      <c r="AE80" s="20"/>
      <c r="AF80" s="20"/>
      <c r="AG80" s="20"/>
      <c r="AH80" s="20"/>
      <c r="AI80" s="20"/>
      <c r="AJ80" s="20"/>
      <c r="AK80" s="20"/>
      <c r="AL80" s="20"/>
      <c r="AM80" s="20"/>
      <c r="AN80" s="20"/>
      <c r="AO80" s="20"/>
      <c r="AP80" s="20"/>
    </row>
    <row r="81" spans="1:42" ht="15" customHeight="1" thickBot="1" x14ac:dyDescent="0.35">
      <c r="A81" s="20"/>
      <c r="B81" s="429"/>
      <c r="C81" s="430"/>
      <c r="D81" s="412"/>
      <c r="E81" s="413"/>
      <c r="F81" s="414"/>
      <c r="G81" s="20"/>
      <c r="H81" s="429"/>
      <c r="I81" s="430"/>
      <c r="J81" s="412"/>
      <c r="K81" s="413"/>
      <c r="L81" s="414"/>
      <c r="M81" s="20"/>
      <c r="N81" s="429"/>
      <c r="O81" s="430"/>
      <c r="P81" s="412"/>
      <c r="Q81" s="413"/>
      <c r="R81" s="414"/>
      <c r="S81" s="20"/>
      <c r="T81" s="20"/>
      <c r="U81" s="20"/>
      <c r="V81" s="20"/>
      <c r="W81" s="20"/>
      <c r="X81" s="20"/>
      <c r="Y81" s="20"/>
      <c r="Z81" s="20"/>
      <c r="AA81" s="20"/>
      <c r="AB81" s="20"/>
      <c r="AC81" s="20"/>
      <c r="AD81" s="20"/>
      <c r="AE81" s="20"/>
      <c r="AF81" s="20"/>
      <c r="AG81" s="20"/>
      <c r="AH81" s="20"/>
      <c r="AI81" s="20"/>
      <c r="AJ81" s="20"/>
      <c r="AK81" s="20"/>
      <c r="AL81" s="20"/>
      <c r="AM81" s="20"/>
      <c r="AN81" s="20"/>
      <c r="AO81" s="20"/>
      <c r="AP81" s="20"/>
    </row>
    <row r="82" spans="1:42" ht="30" customHeight="1" thickBot="1" x14ac:dyDescent="0.35">
      <c r="A82" s="20"/>
      <c r="B82" s="3" t="s">
        <v>60</v>
      </c>
      <c r="C82" s="3" t="s">
        <v>0</v>
      </c>
      <c r="D82" s="3" t="s">
        <v>42</v>
      </c>
      <c r="E82" s="3" t="s">
        <v>11</v>
      </c>
      <c r="F82" s="21" t="s">
        <v>71</v>
      </c>
      <c r="G82" s="20"/>
      <c r="H82" s="3" t="s">
        <v>60</v>
      </c>
      <c r="I82" s="3" t="s">
        <v>0</v>
      </c>
      <c r="J82" s="3" t="s">
        <v>42</v>
      </c>
      <c r="K82" s="3" t="s">
        <v>11</v>
      </c>
      <c r="L82" s="21" t="s">
        <v>71</v>
      </c>
      <c r="M82" s="20"/>
      <c r="N82" s="3" t="s">
        <v>60</v>
      </c>
      <c r="O82" s="3" t="s">
        <v>0</v>
      </c>
      <c r="P82" s="3" t="s">
        <v>42</v>
      </c>
      <c r="Q82" s="3" t="s">
        <v>11</v>
      </c>
      <c r="R82" s="21" t="s">
        <v>71</v>
      </c>
      <c r="S82" s="20"/>
      <c r="T82" s="20"/>
      <c r="U82" s="20"/>
      <c r="V82" s="20"/>
      <c r="W82" s="20"/>
      <c r="X82" s="20"/>
      <c r="Y82" s="20"/>
      <c r="Z82" s="20"/>
      <c r="AA82" s="20"/>
      <c r="AB82" s="20"/>
      <c r="AC82" s="20"/>
      <c r="AD82" s="20"/>
      <c r="AE82" s="20"/>
      <c r="AF82" s="20"/>
      <c r="AG82" s="20"/>
      <c r="AH82" s="20"/>
      <c r="AI82" s="20"/>
      <c r="AJ82" s="20"/>
      <c r="AK82" s="20"/>
      <c r="AL82" s="20"/>
      <c r="AM82" s="20"/>
      <c r="AN82" s="20"/>
      <c r="AO82" s="20"/>
      <c r="AP82" s="20"/>
    </row>
    <row r="83" spans="1:42" ht="15" customHeight="1" thickBot="1" x14ac:dyDescent="0.35">
      <c r="A83" s="20"/>
      <c r="B83" s="16">
        <v>1</v>
      </c>
      <c r="C83" s="143"/>
      <c r="D83" s="140"/>
      <c r="E83" s="146"/>
      <c r="F83" s="149">
        <f>IF(ISNUMBER(D83),D83/B95,)</f>
        <v>0</v>
      </c>
      <c r="G83" s="20"/>
      <c r="H83" s="16">
        <v>1</v>
      </c>
      <c r="I83" s="143"/>
      <c r="J83" s="140"/>
      <c r="K83" s="146"/>
      <c r="L83" s="149">
        <f>IF(ISNUMBER(J83),J83/H95,)</f>
        <v>0</v>
      </c>
      <c r="M83" s="20"/>
      <c r="N83" s="16">
        <v>1</v>
      </c>
      <c r="O83" s="143"/>
      <c r="P83" s="140"/>
      <c r="Q83" s="146"/>
      <c r="R83" s="149">
        <f>IF(ISNUMBER(P83),P83/N95,)</f>
        <v>0</v>
      </c>
      <c r="S83" s="20"/>
      <c r="T83" s="20"/>
      <c r="U83" s="20"/>
      <c r="V83" s="20"/>
      <c r="W83" s="20"/>
      <c r="X83" s="20"/>
      <c r="Y83" s="20"/>
      <c r="Z83" s="20"/>
      <c r="AA83" s="20"/>
      <c r="AB83" s="20"/>
      <c r="AC83" s="20"/>
      <c r="AD83" s="20"/>
      <c r="AE83" s="20"/>
      <c r="AF83" s="20"/>
      <c r="AG83" s="20"/>
      <c r="AH83" s="20"/>
      <c r="AI83" s="20"/>
      <c r="AJ83" s="20"/>
      <c r="AK83" s="20"/>
      <c r="AL83" s="20"/>
      <c r="AM83" s="20"/>
      <c r="AN83" s="20"/>
      <c r="AO83" s="20"/>
      <c r="AP83" s="20"/>
    </row>
    <row r="84" spans="1:42" ht="15" customHeight="1" thickBot="1" x14ac:dyDescent="0.35">
      <c r="A84" s="20"/>
      <c r="B84" s="16">
        <v>2</v>
      </c>
      <c r="C84" s="144"/>
      <c r="D84" s="141"/>
      <c r="E84" s="147"/>
      <c r="F84" s="151">
        <f>IF(ISNUMBER(D84),D84/B95,)</f>
        <v>0</v>
      </c>
      <c r="G84" s="20"/>
      <c r="H84" s="16">
        <v>2</v>
      </c>
      <c r="I84" s="144"/>
      <c r="J84" s="141"/>
      <c r="K84" s="147"/>
      <c r="L84" s="151">
        <f>IF(ISNUMBER(J84),J84/H95,)</f>
        <v>0</v>
      </c>
      <c r="M84" s="20"/>
      <c r="N84" s="16">
        <v>2</v>
      </c>
      <c r="O84" s="144"/>
      <c r="P84" s="141"/>
      <c r="Q84" s="147"/>
      <c r="R84" s="151">
        <f>IF(ISNUMBER(P84),P84/N95,)</f>
        <v>0</v>
      </c>
      <c r="S84" s="20"/>
      <c r="T84" s="20"/>
      <c r="U84" s="20"/>
      <c r="V84" s="20"/>
      <c r="W84" s="20"/>
      <c r="X84" s="20"/>
      <c r="Y84" s="20"/>
      <c r="Z84" s="20"/>
      <c r="AA84" s="20"/>
      <c r="AB84" s="20"/>
      <c r="AC84" s="20"/>
      <c r="AD84" s="20"/>
      <c r="AE84" s="20"/>
      <c r="AF84" s="20"/>
      <c r="AG84" s="20"/>
      <c r="AH84" s="20"/>
      <c r="AI84" s="20"/>
      <c r="AJ84" s="20"/>
      <c r="AK84" s="20"/>
      <c r="AL84" s="20"/>
      <c r="AM84" s="20"/>
      <c r="AN84" s="20"/>
      <c r="AO84" s="20"/>
      <c r="AP84" s="20"/>
    </row>
    <row r="85" spans="1:42" ht="15" customHeight="1" thickBot="1" x14ac:dyDescent="0.35">
      <c r="A85" s="20"/>
      <c r="B85" s="16">
        <v>3</v>
      </c>
      <c r="C85" s="144"/>
      <c r="D85" s="141"/>
      <c r="E85" s="147"/>
      <c r="F85" s="151">
        <f>IF(ISNUMBER(D85),D85/B95,)</f>
        <v>0</v>
      </c>
      <c r="G85" s="20"/>
      <c r="H85" s="16">
        <v>3</v>
      </c>
      <c r="I85" s="144"/>
      <c r="J85" s="141"/>
      <c r="K85" s="147"/>
      <c r="L85" s="151">
        <f>IF(ISNUMBER(J85),J85/H95,)</f>
        <v>0</v>
      </c>
      <c r="M85" s="19"/>
      <c r="N85" s="16">
        <v>3</v>
      </c>
      <c r="O85" s="144"/>
      <c r="P85" s="141"/>
      <c r="Q85" s="147"/>
      <c r="R85" s="151">
        <f>IF(ISNUMBER(P85),P85/N95,)</f>
        <v>0</v>
      </c>
      <c r="S85" s="20"/>
      <c r="T85" s="20"/>
      <c r="U85" s="20"/>
      <c r="V85" s="20"/>
      <c r="W85" s="20"/>
      <c r="X85" s="20"/>
      <c r="Y85" s="20"/>
      <c r="Z85" s="20"/>
      <c r="AA85" s="20"/>
      <c r="AB85" s="20"/>
      <c r="AC85" s="20"/>
      <c r="AD85" s="20"/>
      <c r="AE85" s="20"/>
      <c r="AF85" s="20"/>
      <c r="AG85" s="20"/>
      <c r="AH85" s="20"/>
      <c r="AI85" s="20"/>
      <c r="AJ85" s="20"/>
      <c r="AK85" s="20"/>
      <c r="AL85" s="20"/>
      <c r="AM85" s="20"/>
      <c r="AN85" s="20"/>
      <c r="AO85" s="20"/>
      <c r="AP85" s="20"/>
    </row>
    <row r="86" spans="1:42" ht="15" customHeight="1" thickBot="1" x14ac:dyDescent="0.35">
      <c r="A86" s="20"/>
      <c r="B86" s="16">
        <v>4</v>
      </c>
      <c r="C86" s="144"/>
      <c r="D86" s="141"/>
      <c r="E86" s="147"/>
      <c r="F86" s="151">
        <f>IF(ISNUMBER(D86),D86/B95,)</f>
        <v>0</v>
      </c>
      <c r="G86" s="20"/>
      <c r="H86" s="16">
        <v>4</v>
      </c>
      <c r="I86" s="144"/>
      <c r="J86" s="141"/>
      <c r="K86" s="147"/>
      <c r="L86" s="151">
        <f>IF(ISNUMBER(J86),J86/H95,)</f>
        <v>0</v>
      </c>
      <c r="M86" s="12"/>
      <c r="N86" s="16">
        <v>4</v>
      </c>
      <c r="O86" s="144"/>
      <c r="P86" s="141"/>
      <c r="Q86" s="147"/>
      <c r="R86" s="151">
        <f>IF(ISNUMBER(P86),P86/N95,)</f>
        <v>0</v>
      </c>
      <c r="S86" s="20"/>
      <c r="T86" s="20"/>
      <c r="U86" s="20"/>
      <c r="V86" s="20"/>
      <c r="W86" s="20"/>
      <c r="X86" s="20"/>
      <c r="Y86" s="20"/>
      <c r="Z86" s="20"/>
      <c r="AA86" s="20"/>
      <c r="AB86" s="20"/>
      <c r="AC86" s="20"/>
      <c r="AD86" s="20"/>
      <c r="AE86" s="20"/>
      <c r="AF86" s="20"/>
      <c r="AG86" s="20"/>
      <c r="AH86" s="20"/>
      <c r="AI86" s="20"/>
      <c r="AJ86" s="20"/>
      <c r="AK86" s="20"/>
      <c r="AL86" s="20"/>
      <c r="AM86" s="20"/>
      <c r="AN86" s="20"/>
      <c r="AO86" s="20"/>
      <c r="AP86" s="20"/>
    </row>
    <row r="87" spans="1:42" ht="15" customHeight="1" thickBot="1" x14ac:dyDescent="0.35">
      <c r="A87" s="20"/>
      <c r="B87" s="16">
        <v>5</v>
      </c>
      <c r="C87" s="144"/>
      <c r="D87" s="141"/>
      <c r="E87" s="147"/>
      <c r="F87" s="151">
        <f>IF(ISNUMBER(D87),D87/B95,)</f>
        <v>0</v>
      </c>
      <c r="G87" s="20"/>
      <c r="H87" s="16">
        <v>5</v>
      </c>
      <c r="I87" s="144"/>
      <c r="J87" s="141"/>
      <c r="K87" s="147"/>
      <c r="L87" s="151">
        <f>IF(ISNUMBER(J87),J87/H95,)</f>
        <v>0</v>
      </c>
      <c r="M87" s="18"/>
      <c r="N87" s="16">
        <v>5</v>
      </c>
      <c r="O87" s="144"/>
      <c r="P87" s="141"/>
      <c r="Q87" s="147"/>
      <c r="R87" s="151">
        <f>IF(ISNUMBER(P87),P87/N95,)</f>
        <v>0</v>
      </c>
      <c r="S87" s="20"/>
      <c r="T87" s="20"/>
      <c r="U87" s="20"/>
      <c r="V87" s="20"/>
      <c r="W87" s="20"/>
      <c r="X87" s="20"/>
      <c r="Y87" s="20"/>
      <c r="Z87" s="20"/>
      <c r="AA87" s="20"/>
      <c r="AB87" s="20"/>
      <c r="AC87" s="20"/>
      <c r="AD87" s="20"/>
      <c r="AE87" s="20"/>
      <c r="AF87" s="20"/>
      <c r="AG87" s="20"/>
      <c r="AH87" s="20"/>
      <c r="AI87" s="20"/>
      <c r="AJ87" s="20"/>
      <c r="AK87" s="20"/>
      <c r="AL87" s="20"/>
      <c r="AM87" s="20"/>
      <c r="AN87" s="20"/>
      <c r="AO87" s="20"/>
      <c r="AP87" s="20"/>
    </row>
    <row r="88" spans="1:42" ht="15" customHeight="1" thickBot="1" x14ac:dyDescent="0.35">
      <c r="A88" s="20"/>
      <c r="B88" s="16">
        <v>6</v>
      </c>
      <c r="C88" s="144"/>
      <c r="D88" s="141"/>
      <c r="E88" s="147"/>
      <c r="F88" s="151">
        <f>IF(ISNUMBER(D88),D88/B95,)</f>
        <v>0</v>
      </c>
      <c r="G88" s="20"/>
      <c r="H88" s="16">
        <v>6</v>
      </c>
      <c r="I88" s="144"/>
      <c r="J88" s="141"/>
      <c r="K88" s="147"/>
      <c r="L88" s="151">
        <f>IF(ISNUMBER(J88),J88/H95,)</f>
        <v>0</v>
      </c>
      <c r="M88" s="18"/>
      <c r="N88" s="16">
        <v>6</v>
      </c>
      <c r="O88" s="144"/>
      <c r="P88" s="141"/>
      <c r="Q88" s="147"/>
      <c r="R88" s="151">
        <f>IF(ISNUMBER(P88),P88/N95,)</f>
        <v>0</v>
      </c>
      <c r="S88" s="20"/>
      <c r="T88" s="20"/>
      <c r="U88" s="20"/>
      <c r="V88" s="20"/>
      <c r="W88" s="20"/>
      <c r="X88" s="20"/>
      <c r="Y88" s="20"/>
      <c r="Z88" s="20"/>
      <c r="AA88" s="20"/>
      <c r="AB88" s="20"/>
      <c r="AC88" s="20"/>
      <c r="AD88" s="20"/>
      <c r="AE88" s="20"/>
      <c r="AF88" s="20"/>
      <c r="AG88" s="20"/>
      <c r="AH88" s="20"/>
      <c r="AI88" s="20"/>
      <c r="AJ88" s="20"/>
      <c r="AK88" s="20"/>
      <c r="AL88" s="20"/>
      <c r="AM88" s="20"/>
      <c r="AN88" s="20"/>
      <c r="AO88" s="20"/>
      <c r="AP88" s="20"/>
    </row>
    <row r="89" spans="1:42" ht="15" customHeight="1" thickBot="1" x14ac:dyDescent="0.35">
      <c r="A89" s="20"/>
      <c r="B89" s="16">
        <v>7</v>
      </c>
      <c r="C89" s="144"/>
      <c r="D89" s="141"/>
      <c r="E89" s="147"/>
      <c r="F89" s="151">
        <f>IF(ISNUMBER(D89),D89/B95,)</f>
        <v>0</v>
      </c>
      <c r="G89" s="20"/>
      <c r="H89" s="16">
        <v>7</v>
      </c>
      <c r="I89" s="144"/>
      <c r="J89" s="141"/>
      <c r="K89" s="147"/>
      <c r="L89" s="151">
        <f>IF(ISNUMBER(J89),J89/H95,)</f>
        <v>0</v>
      </c>
      <c r="M89" s="18"/>
      <c r="N89" s="16">
        <v>7</v>
      </c>
      <c r="O89" s="144"/>
      <c r="P89" s="141"/>
      <c r="Q89" s="147"/>
      <c r="R89" s="151">
        <f>IF(ISNUMBER(P89),P89/N95,)</f>
        <v>0</v>
      </c>
      <c r="S89" s="20"/>
      <c r="T89" s="20"/>
      <c r="U89" s="20"/>
      <c r="V89" s="20"/>
      <c r="W89" s="20"/>
      <c r="X89" s="20"/>
      <c r="Y89" s="20"/>
      <c r="Z89" s="20"/>
      <c r="AA89" s="20"/>
      <c r="AB89" s="20"/>
      <c r="AC89" s="20"/>
      <c r="AD89" s="20"/>
      <c r="AE89" s="20"/>
      <c r="AF89" s="20"/>
      <c r="AG89" s="20"/>
      <c r="AH89" s="20"/>
      <c r="AI89" s="20"/>
      <c r="AJ89" s="20"/>
      <c r="AK89" s="20"/>
      <c r="AL89" s="20"/>
      <c r="AM89" s="20"/>
      <c r="AN89" s="20"/>
      <c r="AO89" s="20"/>
      <c r="AP89" s="20"/>
    </row>
    <row r="90" spans="1:42" ht="15" customHeight="1" thickBot="1" x14ac:dyDescent="0.35">
      <c r="A90" s="20"/>
      <c r="B90" s="16">
        <v>8</v>
      </c>
      <c r="C90" s="144"/>
      <c r="D90" s="141"/>
      <c r="E90" s="147"/>
      <c r="F90" s="151">
        <f>IF(ISNUMBER(D90),D90/B95,)</f>
        <v>0</v>
      </c>
      <c r="G90" s="20"/>
      <c r="H90" s="16">
        <v>8</v>
      </c>
      <c r="I90" s="144"/>
      <c r="J90" s="141"/>
      <c r="K90" s="147"/>
      <c r="L90" s="151">
        <f>IF(ISNUMBER(J90),J90/H95,)</f>
        <v>0</v>
      </c>
      <c r="M90" s="18"/>
      <c r="N90" s="16">
        <v>8</v>
      </c>
      <c r="O90" s="144"/>
      <c r="P90" s="141"/>
      <c r="Q90" s="147"/>
      <c r="R90" s="151">
        <f>IF(ISNUMBER(P90),P90/N95,)</f>
        <v>0</v>
      </c>
      <c r="S90" s="20"/>
      <c r="T90" s="20"/>
      <c r="U90" s="20"/>
      <c r="V90" s="20"/>
      <c r="W90" s="20"/>
      <c r="X90" s="20"/>
      <c r="Y90" s="20"/>
      <c r="Z90" s="20"/>
      <c r="AA90" s="20"/>
      <c r="AB90" s="20"/>
      <c r="AC90" s="20"/>
      <c r="AD90" s="20"/>
      <c r="AE90" s="20"/>
      <c r="AF90" s="20"/>
      <c r="AG90" s="20"/>
      <c r="AH90" s="20"/>
      <c r="AI90" s="20"/>
      <c r="AJ90" s="20"/>
      <c r="AK90" s="20"/>
      <c r="AL90" s="20"/>
      <c r="AM90" s="20"/>
      <c r="AN90" s="20"/>
      <c r="AO90" s="20"/>
      <c r="AP90" s="20"/>
    </row>
    <row r="91" spans="1:42" ht="15" customHeight="1" thickBot="1" x14ac:dyDescent="0.35">
      <c r="A91" s="20"/>
      <c r="B91" s="16">
        <v>9</v>
      </c>
      <c r="C91" s="144"/>
      <c r="D91" s="141"/>
      <c r="E91" s="147"/>
      <c r="F91" s="151">
        <f>IF(ISNUMBER(D91),D91/B95,)</f>
        <v>0</v>
      </c>
      <c r="G91" s="20"/>
      <c r="H91" s="16">
        <v>9</v>
      </c>
      <c r="I91" s="144"/>
      <c r="J91" s="141"/>
      <c r="K91" s="147"/>
      <c r="L91" s="151">
        <f>IF(ISNUMBER(J91),J91/H95,)</f>
        <v>0</v>
      </c>
      <c r="M91" s="18"/>
      <c r="N91" s="16">
        <v>9</v>
      </c>
      <c r="O91" s="144"/>
      <c r="P91" s="141"/>
      <c r="Q91" s="147"/>
      <c r="R91" s="151">
        <f>IF(ISNUMBER(P91),P91/N95,)</f>
        <v>0</v>
      </c>
      <c r="S91" s="20"/>
      <c r="T91" s="20"/>
      <c r="U91" s="20"/>
      <c r="V91" s="20"/>
      <c r="W91" s="20"/>
      <c r="X91" s="20"/>
      <c r="Y91" s="20"/>
      <c r="Z91" s="20"/>
      <c r="AA91" s="20"/>
      <c r="AB91" s="20"/>
      <c r="AC91" s="20"/>
      <c r="AD91" s="20"/>
      <c r="AE91" s="20"/>
      <c r="AF91" s="20"/>
      <c r="AG91" s="20"/>
      <c r="AH91" s="20"/>
      <c r="AI91" s="20"/>
      <c r="AJ91" s="20"/>
      <c r="AK91" s="20"/>
      <c r="AL91" s="20"/>
      <c r="AM91" s="20"/>
      <c r="AN91" s="20"/>
      <c r="AO91" s="20"/>
      <c r="AP91" s="20"/>
    </row>
    <row r="92" spans="1:42" ht="15" customHeight="1" thickBot="1" x14ac:dyDescent="0.35">
      <c r="A92" s="20"/>
      <c r="B92" s="17">
        <v>10</v>
      </c>
      <c r="C92" s="145"/>
      <c r="D92" s="142"/>
      <c r="E92" s="148"/>
      <c r="F92" s="151">
        <f>IF(ISNUMBER(D92),D92/B95,)</f>
        <v>0</v>
      </c>
      <c r="G92" s="20"/>
      <c r="H92" s="17">
        <v>10</v>
      </c>
      <c r="I92" s="145"/>
      <c r="J92" s="142"/>
      <c r="K92" s="148"/>
      <c r="L92" s="151">
        <f>IF(ISNUMBER(J92),J92/H95,)</f>
        <v>0</v>
      </c>
      <c r="M92" s="18"/>
      <c r="N92" s="17">
        <v>10</v>
      </c>
      <c r="O92" s="145"/>
      <c r="P92" s="142"/>
      <c r="Q92" s="148"/>
      <c r="R92" s="151">
        <f>IF(ISNUMBER(P92),P92/N95,)</f>
        <v>0</v>
      </c>
      <c r="S92" s="20"/>
      <c r="T92" s="20"/>
      <c r="U92" s="20"/>
      <c r="V92" s="20"/>
      <c r="W92" s="20"/>
      <c r="X92" s="20"/>
      <c r="Y92" s="20"/>
      <c r="Z92" s="20"/>
      <c r="AA92" s="20"/>
      <c r="AB92" s="20"/>
      <c r="AC92" s="20"/>
      <c r="AD92" s="20"/>
      <c r="AE92" s="20"/>
      <c r="AF92" s="20"/>
      <c r="AG92" s="20"/>
      <c r="AH92" s="20"/>
      <c r="AI92" s="20"/>
      <c r="AJ92" s="20"/>
      <c r="AK92" s="20"/>
      <c r="AL92" s="20"/>
      <c r="AM92" s="20"/>
      <c r="AN92" s="20"/>
      <c r="AO92" s="20"/>
      <c r="AP92" s="20"/>
    </row>
    <row r="93" spans="1:42" ht="15" customHeight="1" x14ac:dyDescent="0.3">
      <c r="A93" s="20"/>
      <c r="B93" s="431" t="s">
        <v>4</v>
      </c>
      <c r="C93" s="451" t="s">
        <v>61</v>
      </c>
      <c r="D93" s="452"/>
      <c r="E93" s="433">
        <f>IFERROR(IF(COUNT(F83:F92)&gt;0,AVERAGEIF(F83:F92,"&gt;0"),0),)</f>
        <v>0</v>
      </c>
      <c r="F93" s="434"/>
      <c r="G93" s="20"/>
      <c r="H93" s="431" t="s">
        <v>4</v>
      </c>
      <c r="I93" s="451" t="s">
        <v>61</v>
      </c>
      <c r="J93" s="452"/>
      <c r="K93" s="433">
        <f>IFERROR(IF(COUNT(L83:L92)&gt;0,AVERAGEIF(L83:L92,"&gt;0"),0),)</f>
        <v>0</v>
      </c>
      <c r="L93" s="434"/>
      <c r="M93" s="18"/>
      <c r="N93" s="431" t="s">
        <v>4</v>
      </c>
      <c r="O93" s="439" t="s">
        <v>70</v>
      </c>
      <c r="P93" s="441">
        <f>IFERROR(IF(COUNT(R83:R92)&gt;0,AVERAGEIF(R83:R92,"&gt;0"),0),)</f>
        <v>0</v>
      </c>
      <c r="Q93" s="443" t="s">
        <v>110</v>
      </c>
      <c r="R93" s="445" t="str">
        <f>IFERROR(Q97*R97,"")</f>
        <v/>
      </c>
      <c r="S93" s="20"/>
      <c r="T93" s="20"/>
      <c r="U93" s="20"/>
      <c r="V93" s="20"/>
      <c r="W93" s="20"/>
      <c r="X93" s="20"/>
      <c r="Y93" s="20"/>
      <c r="Z93" s="20"/>
      <c r="AA93" s="20"/>
      <c r="AB93" s="20"/>
      <c r="AC93" s="20"/>
      <c r="AD93" s="20"/>
      <c r="AE93" s="20"/>
      <c r="AF93" s="20"/>
      <c r="AG93" s="20"/>
      <c r="AH93" s="20"/>
      <c r="AI93" s="20"/>
      <c r="AJ93" s="20"/>
      <c r="AK93" s="20"/>
      <c r="AL93" s="20"/>
      <c r="AM93" s="20"/>
      <c r="AN93" s="20"/>
      <c r="AO93" s="20"/>
      <c r="AP93" s="20"/>
    </row>
    <row r="94" spans="1:42" ht="15" customHeight="1" thickBot="1" x14ac:dyDescent="0.35">
      <c r="A94" s="20"/>
      <c r="B94" s="432"/>
      <c r="C94" s="440"/>
      <c r="D94" s="453"/>
      <c r="E94" s="435"/>
      <c r="F94" s="436"/>
      <c r="G94" s="20"/>
      <c r="H94" s="432"/>
      <c r="I94" s="440"/>
      <c r="J94" s="453"/>
      <c r="K94" s="435"/>
      <c r="L94" s="436"/>
      <c r="M94" s="18"/>
      <c r="N94" s="432"/>
      <c r="O94" s="454"/>
      <c r="P94" s="442"/>
      <c r="Q94" s="444"/>
      <c r="R94" s="446"/>
      <c r="S94" s="20"/>
      <c r="T94" s="20"/>
      <c r="U94" s="20"/>
      <c r="V94" s="20"/>
      <c r="W94" s="20"/>
      <c r="X94" s="20"/>
      <c r="Y94" s="20"/>
      <c r="Z94" s="20"/>
      <c r="AA94" s="20"/>
      <c r="AB94" s="20"/>
      <c r="AC94" s="20"/>
      <c r="AD94" s="20"/>
      <c r="AE94" s="20"/>
      <c r="AF94" s="20"/>
      <c r="AG94" s="20"/>
      <c r="AH94" s="20"/>
      <c r="AI94" s="20"/>
      <c r="AJ94" s="20"/>
      <c r="AK94" s="20"/>
      <c r="AL94" s="20"/>
      <c r="AM94" s="20"/>
      <c r="AN94" s="20"/>
      <c r="AO94" s="20"/>
      <c r="AP94" s="20"/>
    </row>
    <row r="95" spans="1:42" ht="15" customHeight="1" x14ac:dyDescent="0.3">
      <c r="A95" s="20"/>
      <c r="B95" s="437">
        <f ca="1">IFERROR(ROUNDUP(B97/(0.0005*C97^2-0.0342*C97+1.034),0),)</f>
        <v>0</v>
      </c>
      <c r="C95" s="439" t="s">
        <v>189</v>
      </c>
      <c r="D95" s="449">
        <f>SUM(C83:C92)</f>
        <v>0</v>
      </c>
      <c r="E95" s="451" t="s">
        <v>44</v>
      </c>
      <c r="F95" s="447">
        <f>SUM(C83*D83,C84*D84,C85*D85,C86*D86,C87*D87,C88*D88,C89*D89,C90*D90,C91*D91,C92*D92)</f>
        <v>0</v>
      </c>
      <c r="G95" s="20"/>
      <c r="H95" s="437">
        <f ca="1">IFERROR(ROUNDUP(H97/(0.0005*I97^2-0.0342*I97+1.034),0),)</f>
        <v>0</v>
      </c>
      <c r="I95" s="439" t="s">
        <v>189</v>
      </c>
      <c r="J95" s="449">
        <f>SUM(I83:I92)</f>
        <v>0</v>
      </c>
      <c r="K95" s="451" t="s">
        <v>44</v>
      </c>
      <c r="L95" s="447">
        <f>SUM(I83*J83,I84*J84,I85*J85,I86*J86,I87*J87,I88*J88,I89*J89,I90*J90,I91*J91,I92*J92)</f>
        <v>0</v>
      </c>
      <c r="M95" s="18"/>
      <c r="N95" s="437">
        <f ca="1">IFERROR(ROUNDUP(N97/(0.0005*O97^2-0.0342*O97+1.034),0),)</f>
        <v>0</v>
      </c>
      <c r="O95" s="439" t="s">
        <v>189</v>
      </c>
      <c r="P95" s="449">
        <f>SUM(O83:O92)</f>
        <v>0</v>
      </c>
      <c r="Q95" s="451" t="s">
        <v>44</v>
      </c>
      <c r="R95" s="447">
        <f>SUM(O83*P83,O84*P84,O85*P85,O86*P86,O87*P87,O88*P88,O89*P89,O90*P90,O91*P91,O92*P92)</f>
        <v>0</v>
      </c>
      <c r="S95" s="20"/>
      <c r="T95" s="20"/>
      <c r="U95" s="20"/>
      <c r="V95" s="20"/>
      <c r="W95" s="20"/>
      <c r="X95" s="20"/>
      <c r="Y95" s="20"/>
      <c r="Z95" s="20"/>
      <c r="AA95" s="20"/>
      <c r="AB95" s="20"/>
      <c r="AC95" s="20"/>
      <c r="AD95" s="20"/>
      <c r="AE95" s="20"/>
      <c r="AF95" s="20"/>
      <c r="AG95" s="20"/>
      <c r="AH95" s="20"/>
      <c r="AI95" s="20"/>
      <c r="AJ95" s="20"/>
      <c r="AK95" s="20"/>
      <c r="AL95" s="20"/>
      <c r="AM95" s="20"/>
      <c r="AN95" s="20"/>
      <c r="AO95" s="20"/>
      <c r="AP95" s="20"/>
    </row>
    <row r="96" spans="1:42" ht="15" customHeight="1" thickBot="1" x14ac:dyDescent="0.35">
      <c r="A96" s="20"/>
      <c r="B96" s="438"/>
      <c r="C96" s="440"/>
      <c r="D96" s="450"/>
      <c r="E96" s="440"/>
      <c r="F96" s="448"/>
      <c r="G96" s="20"/>
      <c r="H96" s="438"/>
      <c r="I96" s="440"/>
      <c r="J96" s="450"/>
      <c r="K96" s="440"/>
      <c r="L96" s="448"/>
      <c r="M96" s="18"/>
      <c r="N96" s="438"/>
      <c r="O96" s="440"/>
      <c r="P96" s="450"/>
      <c r="Q96" s="440"/>
      <c r="R96" s="448"/>
      <c r="S96" s="20"/>
      <c r="T96" s="20"/>
      <c r="U96" s="20"/>
      <c r="V96" s="20"/>
      <c r="W96" s="20"/>
      <c r="X96" s="20"/>
      <c r="Y96" s="20"/>
      <c r="Z96" s="20"/>
      <c r="AA96" s="20"/>
      <c r="AB96" s="20"/>
      <c r="AC96" s="20"/>
      <c r="AD96" s="20"/>
      <c r="AE96" s="20"/>
      <c r="AF96" s="20"/>
      <c r="AG96" s="20"/>
      <c r="AH96" s="20"/>
      <c r="AI96" s="20"/>
      <c r="AJ96" s="20"/>
      <c r="AK96" s="20"/>
      <c r="AL96" s="20"/>
      <c r="AM96" s="20"/>
      <c r="AN96" s="20"/>
      <c r="AO96" s="20"/>
      <c r="AP96" s="20"/>
    </row>
    <row r="97" spans="1:42" ht="15" customHeight="1" x14ac:dyDescent="0.3">
      <c r="A97" s="20"/>
      <c r="B97" s="2" t="str">
        <f ca="1">IFERROR(OFFSET(D82,MATCH(MAX(D83:D92),D83:D92,0),0),"")</f>
        <v/>
      </c>
      <c r="C97" s="22" t="str">
        <f ca="1">IFERROR(OFFSET(C82,MATCH(MAX(D83:D92),D83:D92,0),0)+(10-OFFSET(E82,MATCH(MAX(D83:D92),D83:D92,0),0)),"")</f>
        <v/>
      </c>
      <c r="D97" s="20"/>
      <c r="E97" s="20"/>
      <c r="F97" s="20"/>
      <c r="G97" s="20"/>
      <c r="H97" s="2" t="str">
        <f ca="1">IFERROR(OFFSET(J82,MATCH(MAX(J83:J92),J83:J92,0),0),"")</f>
        <v/>
      </c>
      <c r="I97" s="22" t="str">
        <f ca="1">IFERROR(OFFSET(I82,MATCH(MAX(J83:J92),J83:J92,0),0)+(10-OFFSET(K82,MATCH(MAX(J83:J92),J83:J92,0),0)),"")</f>
        <v/>
      </c>
      <c r="J97" s="20"/>
      <c r="K97" s="20"/>
      <c r="L97" s="20"/>
      <c r="M97" s="11"/>
      <c r="N97" s="2" t="str">
        <f ca="1">IFERROR(OFFSET(P82,MATCH(MAX(P83:P92),P83:P92,0),0),"")</f>
        <v/>
      </c>
      <c r="O97" s="22" t="str">
        <f ca="1">IFERROR(OFFSET(O82,MATCH(MAX(P83:P92),P83:P92,0),0)+(10-OFFSET(Q82,MATCH(MAX(P83:P92),P83:P92,0),0)),"")</f>
        <v/>
      </c>
      <c r="P97" s="20"/>
      <c r="Q97" s="184" t="str">
        <f>IFERROR(AVERAGE(AVERAGE(E83:E92),AVERAGE(K83:K92),AVERAGE(Q83:Q92)),"")</f>
        <v/>
      </c>
      <c r="R97" s="185">
        <f>SUM(C83:C92,I83:I92,O83:O92)</f>
        <v>0</v>
      </c>
      <c r="S97" s="20"/>
      <c r="T97" s="20"/>
      <c r="U97" s="20"/>
      <c r="V97" s="20"/>
      <c r="W97" s="20"/>
      <c r="X97" s="20"/>
      <c r="Y97" s="20"/>
      <c r="Z97" s="20"/>
      <c r="AA97" s="20"/>
      <c r="AB97" s="20"/>
      <c r="AC97" s="20"/>
      <c r="AD97" s="20"/>
      <c r="AE97" s="20"/>
      <c r="AF97" s="20"/>
      <c r="AG97" s="20"/>
      <c r="AH97" s="20"/>
      <c r="AI97" s="20"/>
      <c r="AJ97" s="20"/>
      <c r="AK97" s="20"/>
      <c r="AL97" s="20"/>
      <c r="AM97" s="20"/>
      <c r="AN97" s="20"/>
      <c r="AO97" s="20"/>
      <c r="AP97" s="20"/>
    </row>
    <row r="98" spans="1:42" ht="15" customHeight="1" x14ac:dyDescent="0.3">
      <c r="A98" s="20"/>
      <c r="B98" s="20"/>
      <c r="C98" s="20"/>
      <c r="D98" s="20"/>
      <c r="E98" s="20"/>
      <c r="F98" s="20"/>
      <c r="G98" s="20"/>
      <c r="H98" s="20"/>
      <c r="I98" s="20"/>
      <c r="J98" s="20"/>
      <c r="K98" s="20"/>
      <c r="L98" s="20"/>
      <c r="M98" s="20"/>
      <c r="N98" s="20"/>
      <c r="O98" s="20"/>
      <c r="P98" s="20"/>
      <c r="Q98" s="20"/>
      <c r="R98" s="20"/>
      <c r="S98" s="20"/>
      <c r="T98" s="20"/>
      <c r="U98" s="20"/>
      <c r="V98" s="20"/>
      <c r="W98" s="20"/>
      <c r="X98" s="20"/>
      <c r="Y98" s="20"/>
      <c r="Z98" s="20"/>
      <c r="AA98" s="20"/>
      <c r="AB98" s="20"/>
      <c r="AC98" s="20"/>
      <c r="AD98" s="20"/>
      <c r="AE98" s="20"/>
      <c r="AF98" s="20"/>
      <c r="AG98" s="20"/>
      <c r="AH98" s="20"/>
      <c r="AI98" s="20"/>
      <c r="AJ98" s="20"/>
      <c r="AK98" s="20"/>
      <c r="AL98" s="20"/>
      <c r="AM98" s="20"/>
      <c r="AN98" s="20"/>
      <c r="AO98" s="20"/>
      <c r="AP98" s="20"/>
    </row>
    <row r="99" spans="1:42" ht="15" customHeight="1" x14ac:dyDescent="0.3">
      <c r="A99" s="20"/>
      <c r="B99" s="397" t="s">
        <v>50</v>
      </c>
      <c r="C99" s="397"/>
      <c r="D99" s="397"/>
      <c r="E99" s="397"/>
      <c r="F99" s="397"/>
      <c r="G99" s="397"/>
      <c r="H99" s="397"/>
      <c r="I99" s="397"/>
      <c r="J99" s="397"/>
      <c r="K99" s="397"/>
      <c r="L99" s="397"/>
      <c r="M99" s="397"/>
      <c r="N99" s="397"/>
      <c r="O99" s="397"/>
      <c r="P99" s="397"/>
      <c r="Q99" s="397"/>
      <c r="R99" s="397"/>
      <c r="S99" s="20"/>
      <c r="T99" s="20"/>
      <c r="U99" s="20"/>
      <c r="V99" s="20"/>
      <c r="W99" s="20"/>
      <c r="X99" s="20"/>
      <c r="Y99" s="20"/>
      <c r="Z99" s="20"/>
      <c r="AA99" s="20"/>
      <c r="AB99" s="20"/>
      <c r="AC99" s="20"/>
      <c r="AD99" s="20"/>
      <c r="AE99" s="20"/>
      <c r="AF99" s="20"/>
      <c r="AG99" s="20"/>
      <c r="AH99" s="20"/>
      <c r="AI99" s="20"/>
      <c r="AJ99" s="20"/>
      <c r="AK99" s="20"/>
      <c r="AL99" s="20"/>
      <c r="AM99" s="20"/>
      <c r="AN99" s="20"/>
      <c r="AO99" s="20"/>
      <c r="AP99" s="20"/>
    </row>
    <row r="100" spans="1:42" ht="15" customHeight="1" x14ac:dyDescent="0.3">
      <c r="A100" s="20"/>
      <c r="B100" s="397"/>
      <c r="C100" s="397"/>
      <c r="D100" s="397"/>
      <c r="E100" s="397"/>
      <c r="F100" s="397"/>
      <c r="G100" s="397"/>
      <c r="H100" s="397"/>
      <c r="I100" s="397"/>
      <c r="J100" s="397"/>
      <c r="K100" s="397"/>
      <c r="L100" s="397"/>
      <c r="M100" s="397"/>
      <c r="N100" s="397"/>
      <c r="O100" s="397"/>
      <c r="P100" s="397"/>
      <c r="Q100" s="397"/>
      <c r="R100" s="397"/>
      <c r="S100" s="20"/>
      <c r="T100" s="20"/>
      <c r="U100" s="20"/>
      <c r="V100" s="20"/>
      <c r="W100" s="20"/>
      <c r="X100" s="20"/>
      <c r="Y100" s="20"/>
      <c r="Z100" s="20"/>
      <c r="AA100" s="20"/>
      <c r="AB100" s="20"/>
      <c r="AC100" s="20"/>
      <c r="AD100" s="20"/>
      <c r="AE100" s="20"/>
      <c r="AF100" s="20"/>
      <c r="AG100" s="20"/>
      <c r="AH100" s="20"/>
      <c r="AI100" s="20"/>
      <c r="AJ100" s="20"/>
      <c r="AK100" s="20"/>
      <c r="AL100" s="20"/>
      <c r="AM100" s="20"/>
      <c r="AN100" s="20"/>
      <c r="AO100" s="20"/>
      <c r="AP100" s="20"/>
    </row>
    <row r="101" spans="1:42" ht="15" customHeight="1" x14ac:dyDescent="0.3">
      <c r="A101" s="20"/>
      <c r="B101" s="397"/>
      <c r="C101" s="397"/>
      <c r="D101" s="397"/>
      <c r="E101" s="397"/>
      <c r="F101" s="397"/>
      <c r="G101" s="397"/>
      <c r="H101" s="397"/>
      <c r="I101" s="397"/>
      <c r="J101" s="397"/>
      <c r="K101" s="397"/>
      <c r="L101" s="397"/>
      <c r="M101" s="397"/>
      <c r="N101" s="397"/>
      <c r="O101" s="397"/>
      <c r="P101" s="397"/>
      <c r="Q101" s="397"/>
      <c r="R101" s="397"/>
      <c r="S101" s="20"/>
      <c r="T101" s="20"/>
      <c r="U101" s="20"/>
      <c r="V101" s="20"/>
      <c r="W101" s="20"/>
      <c r="X101" s="20"/>
      <c r="Y101" s="20"/>
      <c r="Z101" s="20"/>
      <c r="AA101" s="20"/>
      <c r="AB101" s="20"/>
      <c r="AC101" s="20"/>
      <c r="AD101" s="20"/>
      <c r="AE101" s="20"/>
      <c r="AF101" s="20"/>
      <c r="AG101" s="20"/>
      <c r="AH101" s="20"/>
      <c r="AI101" s="20"/>
      <c r="AJ101" s="20"/>
      <c r="AK101" s="20"/>
      <c r="AL101" s="20"/>
      <c r="AM101" s="20"/>
      <c r="AN101" s="20"/>
      <c r="AO101" s="20"/>
      <c r="AP101" s="20"/>
    </row>
    <row r="102" spans="1:42" ht="15" customHeight="1" thickBot="1" x14ac:dyDescent="0.35">
      <c r="A102" s="20"/>
      <c r="B102" s="20"/>
      <c r="C102" s="20"/>
      <c r="D102" s="20"/>
      <c r="E102" s="20"/>
      <c r="F102" s="20"/>
      <c r="G102" s="20"/>
      <c r="H102" s="20"/>
      <c r="I102" s="20"/>
      <c r="J102" s="20"/>
      <c r="K102" s="20"/>
      <c r="L102" s="20"/>
      <c r="M102" s="20"/>
      <c r="N102" s="20"/>
      <c r="O102" s="20"/>
      <c r="P102" s="20"/>
      <c r="Q102" s="20"/>
      <c r="R102" s="20"/>
      <c r="S102" s="20"/>
      <c r="T102" s="20"/>
      <c r="U102" s="20"/>
      <c r="V102" s="20"/>
      <c r="W102" s="20"/>
      <c r="X102" s="20"/>
      <c r="Y102" s="20"/>
      <c r="Z102" s="20"/>
      <c r="AA102" s="20"/>
      <c r="AB102" s="20"/>
      <c r="AC102" s="20"/>
      <c r="AD102" s="20"/>
      <c r="AE102" s="20"/>
      <c r="AF102" s="20"/>
      <c r="AG102" s="20"/>
      <c r="AH102" s="20"/>
      <c r="AI102" s="20"/>
      <c r="AJ102" s="20"/>
      <c r="AK102" s="20"/>
      <c r="AL102" s="20"/>
      <c r="AM102" s="20"/>
      <c r="AN102" s="20"/>
      <c r="AO102" s="20"/>
      <c r="AP102" s="20"/>
    </row>
    <row r="103" spans="1:42" ht="15" customHeight="1" x14ac:dyDescent="0.3">
      <c r="A103" s="20"/>
      <c r="B103" s="331">
        <v>1</v>
      </c>
      <c r="C103" s="331">
        <f>'Training Plan'!L86</f>
        <v>0</v>
      </c>
      <c r="D103" s="332"/>
      <c r="E103" s="332"/>
      <c r="F103" s="333"/>
      <c r="G103" s="20"/>
      <c r="H103" s="331">
        <v>2</v>
      </c>
      <c r="I103" s="331">
        <f>'Training Plan'!L94</f>
        <v>0</v>
      </c>
      <c r="J103" s="332"/>
      <c r="K103" s="332"/>
      <c r="L103" s="333"/>
      <c r="M103" s="20"/>
      <c r="N103" s="331">
        <v>3</v>
      </c>
      <c r="O103" s="331">
        <f>'Training Plan'!L102</f>
        <v>0</v>
      </c>
      <c r="P103" s="332"/>
      <c r="Q103" s="332"/>
      <c r="R103" s="333"/>
      <c r="S103" s="20"/>
      <c r="T103" s="20"/>
      <c r="U103" s="20"/>
      <c r="V103" s="20"/>
      <c r="W103" s="20"/>
      <c r="X103" s="20"/>
      <c r="Y103" s="20"/>
      <c r="Z103" s="20"/>
      <c r="AA103" s="20"/>
      <c r="AB103" s="20"/>
      <c r="AC103" s="20"/>
      <c r="AD103" s="20"/>
      <c r="AE103" s="20"/>
      <c r="AF103" s="20"/>
      <c r="AG103" s="20"/>
      <c r="AH103" s="20"/>
      <c r="AI103" s="20"/>
      <c r="AJ103" s="20"/>
      <c r="AK103" s="20"/>
      <c r="AL103" s="20"/>
      <c r="AM103" s="20"/>
      <c r="AN103" s="20"/>
      <c r="AO103" s="20"/>
      <c r="AP103" s="20"/>
    </row>
    <row r="104" spans="1:42" ht="15" customHeight="1" thickBot="1" x14ac:dyDescent="0.35">
      <c r="A104" s="20"/>
      <c r="B104" s="334"/>
      <c r="C104" s="334"/>
      <c r="D104" s="335"/>
      <c r="E104" s="335"/>
      <c r="F104" s="336"/>
      <c r="G104" s="20"/>
      <c r="H104" s="334"/>
      <c r="I104" s="334"/>
      <c r="J104" s="335"/>
      <c r="K104" s="335"/>
      <c r="L104" s="336"/>
      <c r="M104" s="20"/>
      <c r="N104" s="334"/>
      <c r="O104" s="334"/>
      <c r="P104" s="335"/>
      <c r="Q104" s="335"/>
      <c r="R104" s="336"/>
      <c r="S104" s="20"/>
      <c r="T104" s="20"/>
      <c r="U104" s="20"/>
      <c r="V104" s="20"/>
      <c r="W104" s="20"/>
      <c r="X104" s="20"/>
      <c r="Y104" s="20"/>
      <c r="Z104" s="20"/>
      <c r="AA104" s="20"/>
      <c r="AB104" s="20"/>
      <c r="AC104" s="20"/>
      <c r="AD104" s="20"/>
      <c r="AE104" s="20"/>
      <c r="AF104" s="20"/>
      <c r="AG104" s="20"/>
      <c r="AH104" s="20"/>
      <c r="AI104" s="20"/>
      <c r="AJ104" s="20"/>
      <c r="AK104" s="20"/>
      <c r="AL104" s="20"/>
      <c r="AM104" s="20"/>
      <c r="AN104" s="20"/>
      <c r="AO104" s="20"/>
      <c r="AP104" s="20"/>
    </row>
    <row r="105" spans="1:42" ht="15" customHeight="1" x14ac:dyDescent="0.3">
      <c r="A105" s="20"/>
      <c r="B105" s="415" t="s">
        <v>85</v>
      </c>
      <c r="C105" s="416"/>
      <c r="D105" s="421">
        <f>'Training Plan'!L87</f>
        <v>0</v>
      </c>
      <c r="E105" s="422"/>
      <c r="F105" s="423"/>
      <c r="G105" s="20"/>
      <c r="H105" s="415" t="s">
        <v>85</v>
      </c>
      <c r="I105" s="416"/>
      <c r="J105" s="421">
        <f>'Training Plan'!L95</f>
        <v>0</v>
      </c>
      <c r="K105" s="422"/>
      <c r="L105" s="423"/>
      <c r="M105" s="20"/>
      <c r="N105" s="415" t="s">
        <v>85</v>
      </c>
      <c r="O105" s="416"/>
      <c r="P105" s="421">
        <f>'Training Plan'!L103</f>
        <v>0</v>
      </c>
      <c r="Q105" s="422"/>
      <c r="R105" s="423"/>
      <c r="S105" s="20"/>
      <c r="T105" s="20"/>
      <c r="U105" s="20"/>
      <c r="V105" s="20"/>
      <c r="W105" s="20"/>
      <c r="X105" s="20"/>
      <c r="Y105" s="20"/>
      <c r="Z105" s="20"/>
      <c r="AA105" s="20"/>
      <c r="AB105" s="20"/>
      <c r="AC105" s="20"/>
      <c r="AD105" s="20"/>
      <c r="AE105" s="20"/>
      <c r="AF105" s="20"/>
      <c r="AG105" s="20"/>
      <c r="AH105" s="20"/>
      <c r="AI105" s="20"/>
      <c r="AJ105" s="20"/>
      <c r="AK105" s="20"/>
      <c r="AL105" s="20"/>
      <c r="AM105" s="20"/>
      <c r="AN105" s="20"/>
      <c r="AO105" s="20"/>
      <c r="AP105" s="20"/>
    </row>
    <row r="106" spans="1:42" ht="15" customHeight="1" x14ac:dyDescent="0.3">
      <c r="A106" s="20"/>
      <c r="B106" s="417"/>
      <c r="C106" s="418"/>
      <c r="D106" s="424"/>
      <c r="E106" s="425"/>
      <c r="F106" s="426"/>
      <c r="G106" s="20"/>
      <c r="H106" s="417"/>
      <c r="I106" s="418"/>
      <c r="J106" s="424"/>
      <c r="K106" s="425"/>
      <c r="L106" s="426"/>
      <c r="M106" s="20"/>
      <c r="N106" s="417"/>
      <c r="O106" s="418"/>
      <c r="P106" s="424"/>
      <c r="Q106" s="425"/>
      <c r="R106" s="426"/>
      <c r="S106" s="20"/>
      <c r="T106" s="20"/>
      <c r="U106" s="20"/>
      <c r="V106" s="20"/>
      <c r="W106" s="20"/>
      <c r="X106" s="20"/>
      <c r="Y106" s="20"/>
      <c r="Z106" s="20"/>
      <c r="AA106" s="20"/>
      <c r="AB106" s="20"/>
      <c r="AC106" s="20"/>
      <c r="AD106" s="20"/>
      <c r="AE106" s="20"/>
      <c r="AF106" s="20"/>
      <c r="AG106" s="20"/>
      <c r="AH106" s="20"/>
      <c r="AI106" s="20"/>
      <c r="AJ106" s="20"/>
      <c r="AK106" s="20"/>
      <c r="AL106" s="20"/>
      <c r="AM106" s="20"/>
      <c r="AN106" s="20"/>
      <c r="AO106" s="20"/>
      <c r="AP106" s="20"/>
    </row>
    <row r="107" spans="1:42" ht="15" customHeight="1" x14ac:dyDescent="0.3">
      <c r="A107" s="20"/>
      <c r="B107" s="417"/>
      <c r="C107" s="418"/>
      <c r="D107" s="424"/>
      <c r="E107" s="425"/>
      <c r="F107" s="426"/>
      <c r="G107" s="20"/>
      <c r="H107" s="417"/>
      <c r="I107" s="418"/>
      <c r="J107" s="424"/>
      <c r="K107" s="425"/>
      <c r="L107" s="426"/>
      <c r="M107" s="20"/>
      <c r="N107" s="417"/>
      <c r="O107" s="418"/>
      <c r="P107" s="424"/>
      <c r="Q107" s="425"/>
      <c r="R107" s="426"/>
      <c r="S107" s="20"/>
      <c r="T107" s="20"/>
      <c r="U107" s="20"/>
      <c r="V107" s="20"/>
      <c r="W107" s="20"/>
      <c r="X107" s="20"/>
      <c r="Y107" s="20"/>
      <c r="Z107" s="20"/>
      <c r="AA107" s="20"/>
      <c r="AB107" s="20"/>
      <c r="AC107" s="20"/>
      <c r="AD107" s="20"/>
      <c r="AE107" s="20"/>
      <c r="AF107" s="20"/>
      <c r="AG107" s="20"/>
      <c r="AH107" s="20"/>
      <c r="AI107" s="20"/>
      <c r="AJ107" s="20"/>
      <c r="AK107" s="20"/>
      <c r="AL107" s="20"/>
      <c r="AM107" s="20"/>
      <c r="AN107" s="20"/>
      <c r="AO107" s="20"/>
      <c r="AP107" s="20"/>
    </row>
    <row r="108" spans="1:42" ht="15" customHeight="1" x14ac:dyDescent="0.3">
      <c r="A108" s="20"/>
      <c r="B108" s="417"/>
      <c r="C108" s="418"/>
      <c r="D108" s="424"/>
      <c r="E108" s="425"/>
      <c r="F108" s="426"/>
      <c r="G108" s="20"/>
      <c r="H108" s="417"/>
      <c r="I108" s="418"/>
      <c r="J108" s="424"/>
      <c r="K108" s="425"/>
      <c r="L108" s="426"/>
      <c r="M108" s="20"/>
      <c r="N108" s="417"/>
      <c r="O108" s="418"/>
      <c r="P108" s="424"/>
      <c r="Q108" s="425"/>
      <c r="R108" s="426"/>
      <c r="S108" s="20"/>
      <c r="T108" s="20"/>
      <c r="U108" s="20"/>
      <c r="V108" s="20"/>
      <c r="W108" s="20"/>
      <c r="X108" s="20"/>
      <c r="Y108" s="20"/>
      <c r="Z108" s="20"/>
      <c r="AA108" s="20"/>
      <c r="AB108" s="20"/>
      <c r="AC108" s="20"/>
      <c r="AD108" s="20"/>
      <c r="AE108" s="20"/>
      <c r="AF108" s="20"/>
      <c r="AG108" s="20"/>
      <c r="AH108" s="20"/>
      <c r="AI108" s="20"/>
      <c r="AJ108" s="20"/>
      <c r="AK108" s="20"/>
      <c r="AL108" s="20"/>
      <c r="AM108" s="20"/>
      <c r="AN108" s="20"/>
      <c r="AO108" s="20"/>
      <c r="AP108" s="20"/>
    </row>
    <row r="109" spans="1:42" ht="15" customHeight="1" thickBot="1" x14ac:dyDescent="0.35">
      <c r="A109" s="20"/>
      <c r="B109" s="419"/>
      <c r="C109" s="420"/>
      <c r="D109" s="424"/>
      <c r="E109" s="425"/>
      <c r="F109" s="426"/>
      <c r="G109" s="20"/>
      <c r="H109" s="419"/>
      <c r="I109" s="420"/>
      <c r="J109" s="424"/>
      <c r="K109" s="425"/>
      <c r="L109" s="426"/>
      <c r="M109" s="20"/>
      <c r="N109" s="419"/>
      <c r="O109" s="420"/>
      <c r="P109" s="424"/>
      <c r="Q109" s="425"/>
      <c r="R109" s="426"/>
      <c r="S109" s="20"/>
      <c r="T109" s="20"/>
      <c r="U109" s="20"/>
      <c r="V109" s="20"/>
      <c r="W109" s="20"/>
      <c r="X109" s="20"/>
      <c r="Y109" s="20"/>
      <c r="Z109" s="20"/>
      <c r="AA109" s="20"/>
      <c r="AB109" s="20"/>
      <c r="AC109" s="20"/>
      <c r="AD109" s="20"/>
      <c r="AE109" s="20"/>
      <c r="AF109" s="20"/>
      <c r="AG109" s="20"/>
      <c r="AH109" s="20"/>
      <c r="AI109" s="20"/>
      <c r="AJ109" s="20"/>
      <c r="AK109" s="20"/>
      <c r="AL109" s="20"/>
      <c r="AM109" s="20"/>
      <c r="AN109" s="20"/>
      <c r="AO109" s="20"/>
      <c r="AP109" s="20"/>
    </row>
    <row r="110" spans="1:42" ht="15" customHeight="1" x14ac:dyDescent="0.3">
      <c r="A110" s="20"/>
      <c r="B110" s="427" t="s">
        <v>86</v>
      </c>
      <c r="C110" s="428"/>
      <c r="D110" s="409">
        <f>'Training Plan'!M92</f>
        <v>0</v>
      </c>
      <c r="E110" s="410"/>
      <c r="F110" s="411"/>
      <c r="G110" s="20"/>
      <c r="H110" s="427" t="s">
        <v>86</v>
      </c>
      <c r="I110" s="428"/>
      <c r="J110" s="409">
        <f>'Training Plan'!M100</f>
        <v>0</v>
      </c>
      <c r="K110" s="410"/>
      <c r="L110" s="411"/>
      <c r="M110" s="20"/>
      <c r="N110" s="427" t="s">
        <v>86</v>
      </c>
      <c r="O110" s="428"/>
      <c r="P110" s="409">
        <f>'Training Plan'!M108</f>
        <v>0</v>
      </c>
      <c r="Q110" s="410"/>
      <c r="R110" s="411"/>
      <c r="S110" s="20"/>
      <c r="T110" s="20"/>
      <c r="U110" s="20"/>
      <c r="V110" s="20"/>
      <c r="W110" s="20"/>
      <c r="X110" s="20"/>
      <c r="Y110" s="20"/>
      <c r="Z110" s="20"/>
      <c r="AA110" s="20"/>
      <c r="AB110" s="20"/>
      <c r="AC110" s="20"/>
      <c r="AD110" s="20"/>
      <c r="AE110" s="20"/>
      <c r="AF110" s="20"/>
      <c r="AG110" s="20"/>
      <c r="AH110" s="20"/>
      <c r="AI110" s="20"/>
      <c r="AJ110" s="20"/>
      <c r="AK110" s="20"/>
      <c r="AL110" s="20"/>
      <c r="AM110" s="20"/>
      <c r="AN110" s="20"/>
      <c r="AO110" s="20"/>
      <c r="AP110" s="20"/>
    </row>
    <row r="111" spans="1:42" ht="15" customHeight="1" thickBot="1" x14ac:dyDescent="0.35">
      <c r="A111" s="20"/>
      <c r="B111" s="429"/>
      <c r="C111" s="430"/>
      <c r="D111" s="412"/>
      <c r="E111" s="413"/>
      <c r="F111" s="414"/>
      <c r="G111" s="20"/>
      <c r="H111" s="429"/>
      <c r="I111" s="430"/>
      <c r="J111" s="412"/>
      <c r="K111" s="413"/>
      <c r="L111" s="414"/>
      <c r="M111" s="20"/>
      <c r="N111" s="429"/>
      <c r="O111" s="430"/>
      <c r="P111" s="412"/>
      <c r="Q111" s="413"/>
      <c r="R111" s="414"/>
      <c r="S111" s="20"/>
      <c r="T111" s="20"/>
      <c r="U111" s="20"/>
      <c r="V111" s="20"/>
      <c r="W111" s="20"/>
      <c r="X111" s="20"/>
      <c r="Y111" s="20"/>
      <c r="Z111" s="20"/>
      <c r="AA111" s="20"/>
      <c r="AB111" s="20"/>
      <c r="AC111" s="20"/>
      <c r="AD111" s="20"/>
      <c r="AE111" s="20"/>
      <c r="AF111" s="20"/>
      <c r="AG111" s="20"/>
      <c r="AH111" s="20"/>
      <c r="AI111" s="20"/>
      <c r="AJ111" s="20"/>
      <c r="AK111" s="20"/>
      <c r="AL111" s="20"/>
      <c r="AM111" s="20"/>
      <c r="AN111" s="20"/>
      <c r="AO111" s="20"/>
      <c r="AP111" s="20"/>
    </row>
    <row r="112" spans="1:42" ht="30" customHeight="1" thickBot="1" x14ac:dyDescent="0.35">
      <c r="A112" s="20"/>
      <c r="B112" s="3" t="s">
        <v>60</v>
      </c>
      <c r="C112" s="3" t="s">
        <v>0</v>
      </c>
      <c r="D112" s="3" t="s">
        <v>42</v>
      </c>
      <c r="E112" s="3" t="s">
        <v>11</v>
      </c>
      <c r="F112" s="21" t="s">
        <v>71</v>
      </c>
      <c r="G112" s="20"/>
      <c r="H112" s="3" t="s">
        <v>60</v>
      </c>
      <c r="I112" s="3" t="s">
        <v>0</v>
      </c>
      <c r="J112" s="3" t="s">
        <v>42</v>
      </c>
      <c r="K112" s="3" t="s">
        <v>11</v>
      </c>
      <c r="L112" s="21" t="s">
        <v>71</v>
      </c>
      <c r="M112" s="20"/>
      <c r="N112" s="3" t="s">
        <v>60</v>
      </c>
      <c r="O112" s="3" t="s">
        <v>0</v>
      </c>
      <c r="P112" s="3" t="s">
        <v>42</v>
      </c>
      <c r="Q112" s="3" t="s">
        <v>11</v>
      </c>
      <c r="R112" s="21" t="s">
        <v>71</v>
      </c>
      <c r="S112" s="20"/>
      <c r="T112" s="20"/>
      <c r="U112" s="20"/>
      <c r="V112" s="20"/>
      <c r="W112" s="20"/>
      <c r="X112" s="20"/>
      <c r="Y112" s="20"/>
      <c r="Z112" s="20"/>
      <c r="AA112" s="20"/>
      <c r="AB112" s="20"/>
      <c r="AC112" s="20"/>
      <c r="AD112" s="20"/>
      <c r="AE112" s="20"/>
      <c r="AF112" s="20"/>
      <c r="AG112" s="20"/>
      <c r="AH112" s="20"/>
      <c r="AI112" s="20"/>
      <c r="AJ112" s="20"/>
      <c r="AK112" s="20"/>
      <c r="AL112" s="20"/>
      <c r="AM112" s="20"/>
      <c r="AN112" s="20"/>
      <c r="AO112" s="20"/>
      <c r="AP112" s="20"/>
    </row>
    <row r="113" spans="1:42" ht="15" customHeight="1" thickBot="1" x14ac:dyDescent="0.35">
      <c r="A113" s="20"/>
      <c r="B113" s="16">
        <v>1</v>
      </c>
      <c r="C113" s="143"/>
      <c r="D113" s="140"/>
      <c r="E113" s="146"/>
      <c r="F113" s="149">
        <f>IF(ISNUMBER(D113),D113/B125,)</f>
        <v>0</v>
      </c>
      <c r="G113" s="20"/>
      <c r="H113" s="16">
        <v>1</v>
      </c>
      <c r="I113" s="143"/>
      <c r="J113" s="140"/>
      <c r="K113" s="146"/>
      <c r="L113" s="149">
        <f>IF(ISNUMBER(J113),J113/H125,)</f>
        <v>0</v>
      </c>
      <c r="M113" s="20"/>
      <c r="N113" s="16">
        <v>1</v>
      </c>
      <c r="O113" s="143"/>
      <c r="P113" s="140"/>
      <c r="Q113" s="146"/>
      <c r="R113" s="149">
        <f>IF(ISNUMBER(P113),P113/N125,)</f>
        <v>0</v>
      </c>
      <c r="S113" s="20"/>
      <c r="T113" s="20"/>
      <c r="U113" s="20"/>
      <c r="V113" s="20"/>
      <c r="W113" s="20"/>
      <c r="X113" s="20"/>
      <c r="Y113" s="20"/>
      <c r="Z113" s="20"/>
      <c r="AA113" s="20"/>
      <c r="AB113" s="20"/>
      <c r="AC113" s="20"/>
      <c r="AD113" s="20"/>
      <c r="AE113" s="20"/>
      <c r="AF113" s="20"/>
      <c r="AG113" s="20"/>
      <c r="AH113" s="20"/>
      <c r="AI113" s="20"/>
      <c r="AJ113" s="20"/>
      <c r="AK113" s="20"/>
      <c r="AL113" s="20"/>
      <c r="AM113" s="20"/>
      <c r="AN113" s="20"/>
      <c r="AO113" s="20"/>
      <c r="AP113" s="20"/>
    </row>
    <row r="114" spans="1:42" ht="15" customHeight="1" thickBot="1" x14ac:dyDescent="0.35">
      <c r="A114" s="20"/>
      <c r="B114" s="16">
        <v>2</v>
      </c>
      <c r="C114" s="144"/>
      <c r="D114" s="141"/>
      <c r="E114" s="147"/>
      <c r="F114" s="151">
        <f>IF(ISNUMBER(D114),D114/B125,)</f>
        <v>0</v>
      </c>
      <c r="G114" s="20"/>
      <c r="H114" s="16">
        <v>2</v>
      </c>
      <c r="I114" s="144"/>
      <c r="J114" s="141"/>
      <c r="K114" s="147"/>
      <c r="L114" s="151">
        <f>IF(ISNUMBER(J114),J114/H125,)</f>
        <v>0</v>
      </c>
      <c r="M114" s="20"/>
      <c r="N114" s="16">
        <v>2</v>
      </c>
      <c r="O114" s="144"/>
      <c r="P114" s="141"/>
      <c r="Q114" s="147"/>
      <c r="R114" s="151">
        <f>IF(ISNUMBER(P114),P114/N125,)</f>
        <v>0</v>
      </c>
      <c r="S114" s="20"/>
      <c r="T114" s="20"/>
      <c r="U114" s="20"/>
      <c r="V114" s="20"/>
      <c r="W114" s="20"/>
      <c r="X114" s="20"/>
      <c r="Y114" s="20"/>
      <c r="Z114" s="20"/>
      <c r="AA114" s="20"/>
      <c r="AB114" s="20"/>
      <c r="AC114" s="20"/>
      <c r="AD114" s="20"/>
      <c r="AE114" s="20"/>
      <c r="AF114" s="20"/>
      <c r="AG114" s="20"/>
      <c r="AH114" s="20"/>
      <c r="AI114" s="20"/>
      <c r="AJ114" s="20"/>
      <c r="AK114" s="20"/>
      <c r="AL114" s="20"/>
      <c r="AM114" s="20"/>
      <c r="AN114" s="20"/>
      <c r="AO114" s="20"/>
      <c r="AP114" s="20"/>
    </row>
    <row r="115" spans="1:42" ht="15" customHeight="1" thickBot="1" x14ac:dyDescent="0.35">
      <c r="A115" s="20"/>
      <c r="B115" s="16">
        <v>3</v>
      </c>
      <c r="C115" s="144"/>
      <c r="D115" s="141"/>
      <c r="E115" s="147"/>
      <c r="F115" s="151">
        <f>IF(ISNUMBER(D115),D115/B125,)</f>
        <v>0</v>
      </c>
      <c r="G115" s="20"/>
      <c r="H115" s="16">
        <v>3</v>
      </c>
      <c r="I115" s="144"/>
      <c r="J115" s="141"/>
      <c r="K115" s="147"/>
      <c r="L115" s="151">
        <f>IF(ISNUMBER(J115),J115/H125,)</f>
        <v>0</v>
      </c>
      <c r="M115" s="19"/>
      <c r="N115" s="16">
        <v>3</v>
      </c>
      <c r="O115" s="144"/>
      <c r="P115" s="141"/>
      <c r="Q115" s="147"/>
      <c r="R115" s="151">
        <f>IF(ISNUMBER(P115),P115/N125,)</f>
        <v>0</v>
      </c>
      <c r="S115" s="20"/>
      <c r="T115" s="20"/>
      <c r="U115" s="20"/>
      <c r="V115" s="20"/>
      <c r="W115" s="20"/>
      <c r="X115" s="20"/>
      <c r="Y115" s="20"/>
      <c r="Z115" s="20"/>
      <c r="AA115" s="20"/>
      <c r="AB115" s="20"/>
      <c r="AC115" s="20"/>
      <c r="AD115" s="20"/>
      <c r="AE115" s="20"/>
      <c r="AF115" s="20"/>
      <c r="AG115" s="20"/>
      <c r="AH115" s="20"/>
      <c r="AI115" s="20"/>
      <c r="AJ115" s="20"/>
      <c r="AK115" s="20"/>
      <c r="AL115" s="20"/>
      <c r="AM115" s="20"/>
      <c r="AN115" s="20"/>
      <c r="AO115" s="20"/>
      <c r="AP115" s="20"/>
    </row>
    <row r="116" spans="1:42" ht="15" customHeight="1" thickBot="1" x14ac:dyDescent="0.35">
      <c r="A116" s="20"/>
      <c r="B116" s="16">
        <v>4</v>
      </c>
      <c r="C116" s="144"/>
      <c r="D116" s="141"/>
      <c r="E116" s="147"/>
      <c r="F116" s="151">
        <f>IF(ISNUMBER(D116),D116/B125,)</f>
        <v>0</v>
      </c>
      <c r="G116" s="20"/>
      <c r="H116" s="16">
        <v>4</v>
      </c>
      <c r="I116" s="144"/>
      <c r="J116" s="141"/>
      <c r="K116" s="147"/>
      <c r="L116" s="151">
        <f>IF(ISNUMBER(J116),J116/H125,)</f>
        <v>0</v>
      </c>
      <c r="M116" s="12"/>
      <c r="N116" s="16">
        <v>4</v>
      </c>
      <c r="O116" s="144"/>
      <c r="P116" s="141"/>
      <c r="Q116" s="147"/>
      <c r="R116" s="151">
        <f>IF(ISNUMBER(P116),P116/N125,)</f>
        <v>0</v>
      </c>
      <c r="S116" s="20"/>
      <c r="T116" s="20"/>
      <c r="U116" s="20"/>
      <c r="V116" s="20"/>
      <c r="W116" s="20"/>
      <c r="X116" s="20"/>
      <c r="Y116" s="20"/>
      <c r="Z116" s="20"/>
      <c r="AA116" s="20"/>
      <c r="AB116" s="20"/>
      <c r="AC116" s="20"/>
      <c r="AD116" s="20"/>
      <c r="AE116" s="20"/>
      <c r="AF116" s="20"/>
      <c r="AG116" s="20"/>
      <c r="AH116" s="20"/>
      <c r="AI116" s="20"/>
      <c r="AJ116" s="20"/>
      <c r="AK116" s="20"/>
      <c r="AL116" s="20"/>
      <c r="AM116" s="20"/>
      <c r="AN116" s="20"/>
      <c r="AO116" s="20"/>
      <c r="AP116" s="20"/>
    </row>
    <row r="117" spans="1:42" ht="15" customHeight="1" thickBot="1" x14ac:dyDescent="0.35">
      <c r="A117" s="20"/>
      <c r="B117" s="16">
        <v>5</v>
      </c>
      <c r="C117" s="144"/>
      <c r="D117" s="141"/>
      <c r="E117" s="147"/>
      <c r="F117" s="151">
        <f>IF(ISNUMBER(D117),D117/B125,)</f>
        <v>0</v>
      </c>
      <c r="G117" s="20"/>
      <c r="H117" s="16">
        <v>5</v>
      </c>
      <c r="I117" s="144"/>
      <c r="J117" s="141"/>
      <c r="K117" s="147"/>
      <c r="L117" s="151">
        <f>IF(ISNUMBER(J117),J117/H125,)</f>
        <v>0</v>
      </c>
      <c r="M117" s="18"/>
      <c r="N117" s="16">
        <v>5</v>
      </c>
      <c r="O117" s="144"/>
      <c r="P117" s="141"/>
      <c r="Q117" s="147"/>
      <c r="R117" s="151">
        <f>IF(ISNUMBER(P117),P117/N125,)</f>
        <v>0</v>
      </c>
      <c r="S117" s="20"/>
      <c r="T117" s="20"/>
      <c r="U117" s="20"/>
      <c r="V117" s="20"/>
      <c r="W117" s="20"/>
      <c r="X117" s="20"/>
      <c r="Y117" s="20"/>
      <c r="Z117" s="20"/>
      <c r="AA117" s="20"/>
      <c r="AB117" s="20"/>
      <c r="AC117" s="20"/>
      <c r="AD117" s="20"/>
      <c r="AE117" s="20"/>
      <c r="AF117" s="20"/>
      <c r="AG117" s="20"/>
      <c r="AH117" s="20"/>
      <c r="AI117" s="20"/>
      <c r="AJ117" s="20"/>
      <c r="AK117" s="20"/>
      <c r="AL117" s="20"/>
      <c r="AM117" s="20"/>
      <c r="AN117" s="20"/>
      <c r="AO117" s="20"/>
      <c r="AP117" s="20"/>
    </row>
    <row r="118" spans="1:42" ht="15" customHeight="1" thickBot="1" x14ac:dyDescent="0.35">
      <c r="A118" s="20"/>
      <c r="B118" s="16">
        <v>6</v>
      </c>
      <c r="C118" s="144"/>
      <c r="D118" s="141"/>
      <c r="E118" s="147"/>
      <c r="F118" s="151">
        <f>IF(ISNUMBER(D118),D118/B125,)</f>
        <v>0</v>
      </c>
      <c r="G118" s="20"/>
      <c r="H118" s="16">
        <v>6</v>
      </c>
      <c r="I118" s="144"/>
      <c r="J118" s="141"/>
      <c r="K118" s="147"/>
      <c r="L118" s="151">
        <f>IF(ISNUMBER(J118),J118/H125,)</f>
        <v>0</v>
      </c>
      <c r="M118" s="18"/>
      <c r="N118" s="16">
        <v>6</v>
      </c>
      <c r="O118" s="144"/>
      <c r="P118" s="141"/>
      <c r="Q118" s="147"/>
      <c r="R118" s="151">
        <f>IF(ISNUMBER(P118),P118/N125,)</f>
        <v>0</v>
      </c>
      <c r="S118" s="20"/>
      <c r="T118" s="20"/>
      <c r="U118" s="20"/>
      <c r="V118" s="20"/>
      <c r="W118" s="20"/>
      <c r="X118" s="20"/>
      <c r="Y118" s="20"/>
      <c r="Z118" s="20"/>
      <c r="AA118" s="20"/>
      <c r="AB118" s="20"/>
      <c r="AC118" s="20"/>
      <c r="AD118" s="20"/>
      <c r="AE118" s="20"/>
      <c r="AF118" s="20"/>
      <c r="AG118" s="20"/>
      <c r="AH118" s="20"/>
      <c r="AI118" s="20"/>
      <c r="AJ118" s="20"/>
      <c r="AK118" s="20"/>
      <c r="AL118" s="20"/>
      <c r="AM118" s="20"/>
      <c r="AN118" s="20"/>
      <c r="AO118" s="20"/>
      <c r="AP118" s="20"/>
    </row>
    <row r="119" spans="1:42" ht="15" customHeight="1" thickBot="1" x14ac:dyDescent="0.35">
      <c r="A119" s="20"/>
      <c r="B119" s="16">
        <v>7</v>
      </c>
      <c r="C119" s="144"/>
      <c r="D119" s="141"/>
      <c r="E119" s="147"/>
      <c r="F119" s="151">
        <f>IF(ISNUMBER(D119),D119/B125,)</f>
        <v>0</v>
      </c>
      <c r="G119" s="20"/>
      <c r="H119" s="16">
        <v>7</v>
      </c>
      <c r="I119" s="144"/>
      <c r="J119" s="141"/>
      <c r="K119" s="147"/>
      <c r="L119" s="151">
        <f>IF(ISNUMBER(J119),J119/H125,)</f>
        <v>0</v>
      </c>
      <c r="M119" s="18"/>
      <c r="N119" s="16">
        <v>7</v>
      </c>
      <c r="O119" s="144"/>
      <c r="P119" s="141"/>
      <c r="Q119" s="147"/>
      <c r="R119" s="151">
        <f>IF(ISNUMBER(P119),P119/N125,)</f>
        <v>0</v>
      </c>
      <c r="S119" s="20"/>
      <c r="T119" s="20"/>
      <c r="U119" s="20"/>
      <c r="V119" s="20"/>
      <c r="W119" s="20"/>
      <c r="X119" s="20"/>
      <c r="Y119" s="20"/>
      <c r="Z119" s="20"/>
      <c r="AA119" s="20"/>
      <c r="AB119" s="20"/>
      <c r="AC119" s="20"/>
      <c r="AD119" s="20"/>
      <c r="AE119" s="20"/>
      <c r="AF119" s="20"/>
      <c r="AG119" s="20"/>
      <c r="AH119" s="20"/>
      <c r="AI119" s="20"/>
      <c r="AJ119" s="20"/>
      <c r="AK119" s="20"/>
      <c r="AL119" s="20"/>
      <c r="AM119" s="20"/>
      <c r="AN119" s="20"/>
      <c r="AO119" s="20"/>
      <c r="AP119" s="20"/>
    </row>
    <row r="120" spans="1:42" ht="15" customHeight="1" thickBot="1" x14ac:dyDescent="0.35">
      <c r="A120" s="20"/>
      <c r="B120" s="16">
        <v>8</v>
      </c>
      <c r="C120" s="144"/>
      <c r="D120" s="141"/>
      <c r="E120" s="147"/>
      <c r="F120" s="151">
        <f>IF(ISNUMBER(D120),D120/B125,)</f>
        <v>0</v>
      </c>
      <c r="G120" s="20"/>
      <c r="H120" s="16">
        <v>8</v>
      </c>
      <c r="I120" s="144"/>
      <c r="J120" s="141"/>
      <c r="K120" s="147"/>
      <c r="L120" s="151">
        <f>IF(ISNUMBER(J120),J120/H125,)</f>
        <v>0</v>
      </c>
      <c r="M120" s="18"/>
      <c r="N120" s="16">
        <v>8</v>
      </c>
      <c r="O120" s="144"/>
      <c r="P120" s="141"/>
      <c r="Q120" s="147"/>
      <c r="R120" s="151">
        <f>IF(ISNUMBER(P120),P120/N125,)</f>
        <v>0</v>
      </c>
      <c r="S120" s="20"/>
      <c r="T120" s="20"/>
      <c r="U120" s="20"/>
      <c r="V120" s="20"/>
      <c r="W120" s="20"/>
      <c r="X120" s="20"/>
      <c r="Y120" s="20"/>
      <c r="Z120" s="20"/>
      <c r="AA120" s="20"/>
      <c r="AB120" s="20"/>
      <c r="AC120" s="20"/>
      <c r="AD120" s="20"/>
      <c r="AE120" s="20"/>
      <c r="AF120" s="20"/>
      <c r="AG120" s="20"/>
      <c r="AH120" s="20"/>
      <c r="AI120" s="20"/>
      <c r="AJ120" s="20"/>
      <c r="AK120" s="20"/>
      <c r="AL120" s="20"/>
      <c r="AM120" s="20"/>
      <c r="AN120" s="20"/>
      <c r="AO120" s="20"/>
      <c r="AP120" s="20"/>
    </row>
    <row r="121" spans="1:42" ht="15" customHeight="1" thickBot="1" x14ac:dyDescent="0.35">
      <c r="A121" s="20"/>
      <c r="B121" s="16">
        <v>9</v>
      </c>
      <c r="C121" s="144"/>
      <c r="D121" s="141"/>
      <c r="E121" s="147"/>
      <c r="F121" s="151">
        <f>IF(ISNUMBER(D121),D121/B125,)</f>
        <v>0</v>
      </c>
      <c r="G121" s="20"/>
      <c r="H121" s="16">
        <v>9</v>
      </c>
      <c r="I121" s="144"/>
      <c r="J121" s="141"/>
      <c r="K121" s="147"/>
      <c r="L121" s="151">
        <f>IF(ISNUMBER(J121),J121/H125,)</f>
        <v>0</v>
      </c>
      <c r="M121" s="18"/>
      <c r="N121" s="16">
        <v>9</v>
      </c>
      <c r="O121" s="144"/>
      <c r="P121" s="141"/>
      <c r="Q121" s="147"/>
      <c r="R121" s="151">
        <f>IF(ISNUMBER(P121),P121/N125,)</f>
        <v>0</v>
      </c>
      <c r="S121" s="20"/>
      <c r="T121" s="20"/>
      <c r="U121" s="20"/>
      <c r="V121" s="20"/>
      <c r="W121" s="20"/>
      <c r="X121" s="20"/>
      <c r="Y121" s="20"/>
      <c r="Z121" s="20"/>
      <c r="AA121" s="20"/>
      <c r="AB121" s="20"/>
      <c r="AC121" s="20"/>
      <c r="AD121" s="20"/>
      <c r="AE121" s="20"/>
      <c r="AF121" s="20"/>
      <c r="AG121" s="20"/>
      <c r="AH121" s="20"/>
      <c r="AI121" s="20"/>
      <c r="AJ121" s="20"/>
      <c r="AK121" s="20"/>
      <c r="AL121" s="20"/>
      <c r="AM121" s="20"/>
      <c r="AN121" s="20"/>
      <c r="AO121" s="20"/>
      <c r="AP121" s="20"/>
    </row>
    <row r="122" spans="1:42" ht="15" customHeight="1" thickBot="1" x14ac:dyDescent="0.35">
      <c r="A122" s="20"/>
      <c r="B122" s="17">
        <v>10</v>
      </c>
      <c r="C122" s="145"/>
      <c r="D122" s="142"/>
      <c r="E122" s="148"/>
      <c r="F122" s="151">
        <f>IF(ISNUMBER(D122),D122/B125,)</f>
        <v>0</v>
      </c>
      <c r="G122" s="20"/>
      <c r="H122" s="17">
        <v>10</v>
      </c>
      <c r="I122" s="145"/>
      <c r="J122" s="142"/>
      <c r="K122" s="148"/>
      <c r="L122" s="151">
        <f>IF(ISNUMBER(J122),J122/H125,)</f>
        <v>0</v>
      </c>
      <c r="M122" s="18"/>
      <c r="N122" s="17">
        <v>10</v>
      </c>
      <c r="O122" s="145"/>
      <c r="P122" s="142"/>
      <c r="Q122" s="148"/>
      <c r="R122" s="151">
        <f>IF(ISNUMBER(P122),P122/N125,)</f>
        <v>0</v>
      </c>
      <c r="S122" s="20"/>
      <c r="T122" s="20"/>
      <c r="U122" s="20"/>
      <c r="V122" s="20"/>
      <c r="W122" s="20"/>
      <c r="X122" s="20"/>
      <c r="Y122" s="20"/>
      <c r="Z122" s="20"/>
      <c r="AA122" s="20"/>
      <c r="AB122" s="20"/>
      <c r="AC122" s="20"/>
      <c r="AD122" s="20"/>
      <c r="AE122" s="20"/>
      <c r="AF122" s="20"/>
      <c r="AG122" s="20"/>
      <c r="AH122" s="20"/>
      <c r="AI122" s="20"/>
      <c r="AJ122" s="20"/>
      <c r="AK122" s="20"/>
      <c r="AL122" s="20"/>
      <c r="AM122" s="20"/>
      <c r="AN122" s="20"/>
      <c r="AO122" s="20"/>
      <c r="AP122" s="20"/>
    </row>
    <row r="123" spans="1:42" ht="15" customHeight="1" x14ac:dyDescent="0.3">
      <c r="A123" s="20"/>
      <c r="B123" s="431" t="s">
        <v>4</v>
      </c>
      <c r="C123" s="451" t="s">
        <v>61</v>
      </c>
      <c r="D123" s="452"/>
      <c r="E123" s="433">
        <f>IFERROR(IF(COUNT(F113:F122)&gt;0,AVERAGEIF(F113:F122,"&gt;0"),0),)</f>
        <v>0</v>
      </c>
      <c r="F123" s="434"/>
      <c r="G123" s="20"/>
      <c r="H123" s="431" t="s">
        <v>4</v>
      </c>
      <c r="I123" s="451" t="s">
        <v>61</v>
      </c>
      <c r="J123" s="452"/>
      <c r="K123" s="433">
        <f>IFERROR(IF(COUNT(L113:L122)&gt;0,AVERAGEIF(L113:L122,"&gt;0"),0),)</f>
        <v>0</v>
      </c>
      <c r="L123" s="434"/>
      <c r="M123" s="18"/>
      <c r="N123" s="431" t="s">
        <v>4</v>
      </c>
      <c r="O123" s="439" t="s">
        <v>70</v>
      </c>
      <c r="P123" s="441">
        <f>IFERROR(IF(COUNT(R113:R122)&gt;0,AVERAGEIF(R113:R122,"&gt;0"),0),)</f>
        <v>0</v>
      </c>
      <c r="Q123" s="443" t="s">
        <v>110</v>
      </c>
      <c r="R123" s="445" t="str">
        <f>IFERROR(Q127*R127,"")</f>
        <v/>
      </c>
      <c r="S123" s="20"/>
      <c r="T123" s="20"/>
      <c r="U123" s="20"/>
      <c r="V123" s="20"/>
      <c r="W123" s="20"/>
      <c r="X123" s="20"/>
      <c r="Y123" s="20"/>
      <c r="Z123" s="20"/>
      <c r="AA123" s="20"/>
      <c r="AB123" s="20"/>
      <c r="AC123" s="20"/>
      <c r="AD123" s="20"/>
      <c r="AE123" s="20"/>
      <c r="AF123" s="20"/>
      <c r="AG123" s="20"/>
      <c r="AH123" s="20"/>
      <c r="AI123" s="20"/>
      <c r="AJ123" s="20"/>
      <c r="AK123" s="20"/>
      <c r="AL123" s="20"/>
      <c r="AM123" s="20"/>
      <c r="AN123" s="20"/>
      <c r="AO123" s="20"/>
      <c r="AP123" s="20"/>
    </row>
    <row r="124" spans="1:42" ht="15" customHeight="1" thickBot="1" x14ac:dyDescent="0.35">
      <c r="A124" s="20"/>
      <c r="B124" s="432"/>
      <c r="C124" s="440"/>
      <c r="D124" s="453"/>
      <c r="E124" s="435"/>
      <c r="F124" s="436"/>
      <c r="G124" s="20"/>
      <c r="H124" s="432"/>
      <c r="I124" s="440"/>
      <c r="J124" s="453"/>
      <c r="K124" s="435"/>
      <c r="L124" s="436"/>
      <c r="M124" s="18"/>
      <c r="N124" s="432"/>
      <c r="O124" s="454"/>
      <c r="P124" s="442"/>
      <c r="Q124" s="444"/>
      <c r="R124" s="446"/>
      <c r="S124" s="20"/>
      <c r="T124" s="20"/>
      <c r="U124" s="20"/>
      <c r="V124" s="20"/>
      <c r="W124" s="20"/>
      <c r="X124" s="20"/>
      <c r="Y124" s="20"/>
      <c r="Z124" s="20"/>
      <c r="AA124" s="20"/>
      <c r="AB124" s="20"/>
      <c r="AC124" s="20"/>
      <c r="AD124" s="20"/>
      <c r="AE124" s="20"/>
      <c r="AF124" s="20"/>
      <c r="AG124" s="20"/>
      <c r="AH124" s="20"/>
      <c r="AI124" s="20"/>
      <c r="AJ124" s="20"/>
      <c r="AK124" s="20"/>
      <c r="AL124" s="20"/>
      <c r="AM124" s="20"/>
      <c r="AN124" s="20"/>
      <c r="AO124" s="20"/>
      <c r="AP124" s="20"/>
    </row>
    <row r="125" spans="1:42" ht="15" customHeight="1" x14ac:dyDescent="0.3">
      <c r="A125" s="20"/>
      <c r="B125" s="437">
        <f ca="1">IFERROR(ROUNDUP(B127/(0.0005*C127^2-0.0342*C127+1.034),0),)</f>
        <v>0</v>
      </c>
      <c r="C125" s="439" t="s">
        <v>189</v>
      </c>
      <c r="D125" s="449">
        <f>SUM(C113:C122)</f>
        <v>0</v>
      </c>
      <c r="E125" s="451" t="s">
        <v>44</v>
      </c>
      <c r="F125" s="447">
        <f>SUM(C113*D113,C114*D114,C115*D115,C116*D116,C117*D117,C118*D118,C119*D119,C120*D120,C121*D121,C122*D122)</f>
        <v>0</v>
      </c>
      <c r="G125" s="20"/>
      <c r="H125" s="437">
        <f ca="1">IFERROR(ROUNDUP(H127/(0.0005*I127^2-0.0342*I127+1.034),0),)</f>
        <v>0</v>
      </c>
      <c r="I125" s="439" t="s">
        <v>189</v>
      </c>
      <c r="J125" s="449">
        <f>SUM(I113:I122)</f>
        <v>0</v>
      </c>
      <c r="K125" s="451" t="s">
        <v>44</v>
      </c>
      <c r="L125" s="447">
        <f>SUM(I113*J113,I114*J114,I115*J115,I116*J116,I117*J117,I118*J118,I119*J119,I120*J120,I121*J121,I122*J122)</f>
        <v>0</v>
      </c>
      <c r="M125" s="18"/>
      <c r="N125" s="437">
        <f ca="1">IFERROR(ROUNDUP(N127/(0.0005*O127^2-0.0342*O127+1.034),0),)</f>
        <v>0</v>
      </c>
      <c r="O125" s="439" t="s">
        <v>189</v>
      </c>
      <c r="P125" s="449">
        <f>SUM(O113:O122)</f>
        <v>0</v>
      </c>
      <c r="Q125" s="451" t="s">
        <v>44</v>
      </c>
      <c r="R125" s="447">
        <f>SUM(O113*P113,O114*P114,O115*P115,O116*P116,O117*P117,O118*P118,O119*P119,O120*P120,O121*P121,O122*P122)</f>
        <v>0</v>
      </c>
      <c r="S125" s="20"/>
      <c r="T125" s="20"/>
      <c r="U125" s="20"/>
      <c r="V125" s="20"/>
      <c r="W125" s="20"/>
      <c r="X125" s="20"/>
      <c r="Y125" s="20"/>
      <c r="Z125" s="20"/>
      <c r="AA125" s="20"/>
      <c r="AB125" s="20"/>
      <c r="AC125" s="20"/>
      <c r="AD125" s="20"/>
      <c r="AE125" s="20"/>
      <c r="AF125" s="20"/>
      <c r="AG125" s="20"/>
      <c r="AH125" s="20"/>
      <c r="AI125" s="20"/>
      <c r="AJ125" s="20"/>
      <c r="AK125" s="20"/>
      <c r="AL125" s="20"/>
      <c r="AM125" s="20"/>
      <c r="AN125" s="20"/>
      <c r="AO125" s="20"/>
      <c r="AP125" s="20"/>
    </row>
    <row r="126" spans="1:42" ht="15" customHeight="1" thickBot="1" x14ac:dyDescent="0.35">
      <c r="A126" s="20"/>
      <c r="B126" s="438"/>
      <c r="C126" s="440"/>
      <c r="D126" s="450"/>
      <c r="E126" s="440"/>
      <c r="F126" s="448"/>
      <c r="G126" s="20"/>
      <c r="H126" s="438"/>
      <c r="I126" s="440"/>
      <c r="J126" s="450"/>
      <c r="K126" s="440"/>
      <c r="L126" s="448"/>
      <c r="M126" s="18"/>
      <c r="N126" s="438"/>
      <c r="O126" s="440"/>
      <c r="P126" s="450"/>
      <c r="Q126" s="440"/>
      <c r="R126" s="448"/>
      <c r="S126" s="20"/>
      <c r="T126" s="20"/>
      <c r="U126" s="20"/>
      <c r="V126" s="20"/>
      <c r="W126" s="20"/>
      <c r="X126" s="20"/>
      <c r="Y126" s="20"/>
      <c r="Z126" s="20"/>
      <c r="AA126" s="20"/>
      <c r="AB126" s="20"/>
      <c r="AC126" s="20"/>
      <c r="AD126" s="20"/>
      <c r="AE126" s="20"/>
      <c r="AF126" s="20"/>
      <c r="AG126" s="20"/>
      <c r="AH126" s="20"/>
      <c r="AI126" s="20"/>
      <c r="AJ126" s="20"/>
      <c r="AK126" s="20"/>
      <c r="AL126" s="20"/>
      <c r="AM126" s="20"/>
      <c r="AN126" s="20"/>
      <c r="AO126" s="20"/>
      <c r="AP126" s="20"/>
    </row>
    <row r="127" spans="1:42" s="20" customFormat="1" ht="15" customHeight="1" x14ac:dyDescent="0.3">
      <c r="B127" s="2" t="str">
        <f ca="1">IFERROR(OFFSET(D112,MATCH(MAX(D113:D122),D113:D122,0),0),"")</f>
        <v/>
      </c>
      <c r="C127" s="22" t="str">
        <f ca="1">IFERROR(OFFSET(C112,MATCH(MAX(D113:D122),D113:D122,0),0)+(10-OFFSET(E112,MATCH(MAX(D113:D122),D113:D122,0),0)),"")</f>
        <v/>
      </c>
      <c r="H127" s="2" t="str">
        <f ca="1">IFERROR(OFFSET(J112,MATCH(MAX(J113:J122),J113:J122,0),0),"")</f>
        <v/>
      </c>
      <c r="I127" s="22" t="str">
        <f ca="1">IFERROR(OFFSET(I112,MATCH(MAX(J113:J122),J113:J122,0),0)+(10-OFFSET(K112,MATCH(MAX(J113:J122),J113:J122,0),0)),"")</f>
        <v/>
      </c>
      <c r="M127" s="176"/>
      <c r="N127" s="2" t="str">
        <f ca="1">IFERROR(OFFSET(P112,MATCH(MAX(P113:P122),P113:P122,0),0),"")</f>
        <v/>
      </c>
      <c r="O127" s="22" t="str">
        <f ca="1">IFERROR(OFFSET(O112,MATCH(MAX(P113:P122),P113:P122,0),0)+(10-OFFSET(Q112,MATCH(MAX(P113:P122),P113:P122,0),0)),"")</f>
        <v/>
      </c>
      <c r="Q127" s="184" t="str">
        <f>IFERROR(AVERAGE(AVERAGE(E113:E122),AVERAGE(K113:K122),AVERAGE(Q113:Q122)),"")</f>
        <v/>
      </c>
      <c r="R127" s="185">
        <f>SUM(C113:C122,I113:I122,O113:O122)</f>
        <v>0</v>
      </c>
    </row>
    <row r="128" spans="1:42" s="20" customFormat="1" ht="15" customHeight="1" x14ac:dyDescent="0.3"/>
    <row r="129" spans="2:18" s="20" customFormat="1" ht="15" customHeight="1" x14ac:dyDescent="0.3">
      <c r="B129" s="397" t="s">
        <v>73</v>
      </c>
      <c r="C129" s="397"/>
      <c r="D129" s="397"/>
      <c r="E129" s="397"/>
      <c r="F129" s="397"/>
      <c r="G129" s="397"/>
      <c r="H129" s="397"/>
      <c r="I129" s="397"/>
      <c r="J129" s="397"/>
      <c r="K129" s="397"/>
      <c r="L129" s="397"/>
      <c r="M129" s="397"/>
      <c r="N129" s="397"/>
      <c r="O129" s="397"/>
      <c r="P129" s="397"/>
      <c r="Q129" s="397"/>
      <c r="R129" s="397"/>
    </row>
    <row r="130" spans="2:18" s="20" customFormat="1" ht="15" customHeight="1" x14ac:dyDescent="0.3">
      <c r="B130" s="397"/>
      <c r="C130" s="397"/>
      <c r="D130" s="397"/>
      <c r="E130" s="397"/>
      <c r="F130" s="397"/>
      <c r="G130" s="397"/>
      <c r="H130" s="397"/>
      <c r="I130" s="397"/>
      <c r="J130" s="397"/>
      <c r="K130" s="397"/>
      <c r="L130" s="397"/>
      <c r="M130" s="397"/>
      <c r="N130" s="397"/>
      <c r="O130" s="397"/>
      <c r="P130" s="397"/>
      <c r="Q130" s="397"/>
      <c r="R130" s="397"/>
    </row>
    <row r="131" spans="2:18" s="20" customFormat="1" ht="15" customHeight="1" x14ac:dyDescent="0.3">
      <c r="B131" s="397"/>
      <c r="C131" s="397"/>
      <c r="D131" s="397"/>
      <c r="E131" s="397"/>
      <c r="F131" s="397"/>
      <c r="G131" s="397"/>
      <c r="H131" s="397"/>
      <c r="I131" s="397"/>
      <c r="J131" s="397"/>
      <c r="K131" s="397"/>
      <c r="L131" s="397"/>
      <c r="M131" s="397"/>
      <c r="N131" s="397"/>
      <c r="O131" s="397"/>
      <c r="P131" s="397"/>
      <c r="Q131" s="397"/>
      <c r="R131" s="397"/>
    </row>
    <row r="132" spans="2:18" s="20" customFormat="1" ht="15" customHeight="1" thickBot="1" x14ac:dyDescent="0.35"/>
    <row r="133" spans="2:18" s="20" customFormat="1" ht="15" customHeight="1" x14ac:dyDescent="0.3">
      <c r="B133" s="331">
        <v>1</v>
      </c>
      <c r="C133" s="331">
        <f>'Training Plan'!O86</f>
        <v>0</v>
      </c>
      <c r="D133" s="332"/>
      <c r="E133" s="332"/>
      <c r="F133" s="333"/>
      <c r="H133" s="331">
        <v>2</v>
      </c>
      <c r="I133" s="331">
        <f>'Training Plan'!O94</f>
        <v>0</v>
      </c>
      <c r="J133" s="332"/>
      <c r="K133" s="332"/>
      <c r="L133" s="333"/>
      <c r="N133" s="331">
        <v>3</v>
      </c>
      <c r="O133" s="331">
        <f>'Training Plan'!O102</f>
        <v>0</v>
      </c>
      <c r="P133" s="332"/>
      <c r="Q133" s="332"/>
      <c r="R133" s="333"/>
    </row>
    <row r="134" spans="2:18" s="20" customFormat="1" ht="15" customHeight="1" thickBot="1" x14ac:dyDescent="0.35">
      <c r="B134" s="334"/>
      <c r="C134" s="334"/>
      <c r="D134" s="335"/>
      <c r="E134" s="335"/>
      <c r="F134" s="336"/>
      <c r="H134" s="334"/>
      <c r="I134" s="334"/>
      <c r="J134" s="335"/>
      <c r="K134" s="335"/>
      <c r="L134" s="336"/>
      <c r="N134" s="334"/>
      <c r="O134" s="334"/>
      <c r="P134" s="335"/>
      <c r="Q134" s="335"/>
      <c r="R134" s="336"/>
    </row>
    <row r="135" spans="2:18" s="20" customFormat="1" ht="15" customHeight="1" x14ac:dyDescent="0.3">
      <c r="B135" s="415" t="s">
        <v>85</v>
      </c>
      <c r="C135" s="416"/>
      <c r="D135" s="421">
        <f>'Training Plan'!O87</f>
        <v>0</v>
      </c>
      <c r="E135" s="422"/>
      <c r="F135" s="423"/>
      <c r="H135" s="415" t="s">
        <v>85</v>
      </c>
      <c r="I135" s="416"/>
      <c r="J135" s="421">
        <f>'Training Plan'!O95</f>
        <v>0</v>
      </c>
      <c r="K135" s="422"/>
      <c r="L135" s="423"/>
      <c r="N135" s="415" t="s">
        <v>85</v>
      </c>
      <c r="O135" s="416"/>
      <c r="P135" s="421">
        <f>'Training Plan'!O103</f>
        <v>0</v>
      </c>
      <c r="Q135" s="422"/>
      <c r="R135" s="423"/>
    </row>
    <row r="136" spans="2:18" s="20" customFormat="1" ht="15" customHeight="1" x14ac:dyDescent="0.3">
      <c r="B136" s="417"/>
      <c r="C136" s="418"/>
      <c r="D136" s="424"/>
      <c r="E136" s="425"/>
      <c r="F136" s="426"/>
      <c r="H136" s="417"/>
      <c r="I136" s="418"/>
      <c r="J136" s="424"/>
      <c r="K136" s="425"/>
      <c r="L136" s="426"/>
      <c r="N136" s="417"/>
      <c r="O136" s="418"/>
      <c r="P136" s="424"/>
      <c r="Q136" s="425"/>
      <c r="R136" s="426"/>
    </row>
    <row r="137" spans="2:18" s="20" customFormat="1" ht="15" customHeight="1" x14ac:dyDescent="0.3">
      <c r="B137" s="417"/>
      <c r="C137" s="418"/>
      <c r="D137" s="424"/>
      <c r="E137" s="425"/>
      <c r="F137" s="426"/>
      <c r="H137" s="417"/>
      <c r="I137" s="418"/>
      <c r="J137" s="424"/>
      <c r="K137" s="425"/>
      <c r="L137" s="426"/>
      <c r="N137" s="417"/>
      <c r="O137" s="418"/>
      <c r="P137" s="424"/>
      <c r="Q137" s="425"/>
      <c r="R137" s="426"/>
    </row>
    <row r="138" spans="2:18" s="20" customFormat="1" ht="15" customHeight="1" x14ac:dyDescent="0.3">
      <c r="B138" s="417"/>
      <c r="C138" s="418"/>
      <c r="D138" s="424"/>
      <c r="E138" s="425"/>
      <c r="F138" s="426"/>
      <c r="H138" s="417"/>
      <c r="I138" s="418"/>
      <c r="J138" s="424"/>
      <c r="K138" s="425"/>
      <c r="L138" s="426"/>
      <c r="N138" s="417"/>
      <c r="O138" s="418"/>
      <c r="P138" s="424"/>
      <c r="Q138" s="425"/>
      <c r="R138" s="426"/>
    </row>
    <row r="139" spans="2:18" s="20" customFormat="1" ht="15" customHeight="1" thickBot="1" x14ac:dyDescent="0.35">
      <c r="B139" s="419"/>
      <c r="C139" s="420"/>
      <c r="D139" s="424"/>
      <c r="E139" s="425"/>
      <c r="F139" s="426"/>
      <c r="H139" s="419"/>
      <c r="I139" s="420"/>
      <c r="J139" s="424"/>
      <c r="K139" s="425"/>
      <c r="L139" s="426"/>
      <c r="N139" s="419"/>
      <c r="O139" s="420"/>
      <c r="P139" s="424"/>
      <c r="Q139" s="425"/>
      <c r="R139" s="426"/>
    </row>
    <row r="140" spans="2:18" s="20" customFormat="1" ht="15" customHeight="1" x14ac:dyDescent="0.3">
      <c r="B140" s="427" t="s">
        <v>86</v>
      </c>
      <c r="C140" s="428"/>
      <c r="D140" s="409">
        <f>'Training Plan'!P92</f>
        <v>0</v>
      </c>
      <c r="E140" s="410"/>
      <c r="F140" s="411"/>
      <c r="H140" s="427" t="s">
        <v>86</v>
      </c>
      <c r="I140" s="428"/>
      <c r="J140" s="409">
        <f>'Training Plan'!P100</f>
        <v>0</v>
      </c>
      <c r="K140" s="410"/>
      <c r="L140" s="411"/>
      <c r="N140" s="427" t="s">
        <v>86</v>
      </c>
      <c r="O140" s="428"/>
      <c r="P140" s="409">
        <f>'Training Plan'!P108</f>
        <v>0</v>
      </c>
      <c r="Q140" s="410"/>
      <c r="R140" s="411"/>
    </row>
    <row r="141" spans="2:18" s="20" customFormat="1" ht="15" customHeight="1" thickBot="1" x14ac:dyDescent="0.35">
      <c r="B141" s="429"/>
      <c r="C141" s="430"/>
      <c r="D141" s="412"/>
      <c r="E141" s="413"/>
      <c r="F141" s="414"/>
      <c r="H141" s="429"/>
      <c r="I141" s="430"/>
      <c r="J141" s="412"/>
      <c r="K141" s="413"/>
      <c r="L141" s="414"/>
      <c r="N141" s="429"/>
      <c r="O141" s="430"/>
      <c r="P141" s="412"/>
      <c r="Q141" s="413"/>
      <c r="R141" s="414"/>
    </row>
    <row r="142" spans="2:18" s="20" customFormat="1" ht="30" customHeight="1" thickBot="1" x14ac:dyDescent="0.35">
      <c r="B142" s="3" t="s">
        <v>60</v>
      </c>
      <c r="C142" s="3" t="s">
        <v>0</v>
      </c>
      <c r="D142" s="3" t="s">
        <v>42</v>
      </c>
      <c r="E142" s="3" t="s">
        <v>11</v>
      </c>
      <c r="F142" s="21" t="s">
        <v>71</v>
      </c>
      <c r="H142" s="3" t="s">
        <v>60</v>
      </c>
      <c r="I142" s="3" t="s">
        <v>0</v>
      </c>
      <c r="J142" s="3" t="s">
        <v>42</v>
      </c>
      <c r="K142" s="3" t="s">
        <v>11</v>
      </c>
      <c r="L142" s="21" t="s">
        <v>71</v>
      </c>
      <c r="N142" s="3" t="s">
        <v>60</v>
      </c>
      <c r="O142" s="3" t="s">
        <v>0</v>
      </c>
      <c r="P142" s="3" t="s">
        <v>42</v>
      </c>
      <c r="Q142" s="3" t="s">
        <v>11</v>
      </c>
      <c r="R142" s="21" t="s">
        <v>71</v>
      </c>
    </row>
    <row r="143" spans="2:18" s="20" customFormat="1" ht="15" customHeight="1" thickBot="1" x14ac:dyDescent="0.35">
      <c r="B143" s="16">
        <v>1</v>
      </c>
      <c r="C143" s="143"/>
      <c r="D143" s="140"/>
      <c r="E143" s="146"/>
      <c r="F143" s="149">
        <f>IF(ISNUMBER(D143),D143/B155,)</f>
        <v>0</v>
      </c>
      <c r="H143" s="16">
        <v>1</v>
      </c>
      <c r="I143" s="143"/>
      <c r="J143" s="140"/>
      <c r="K143" s="146"/>
      <c r="L143" s="149">
        <f>IF(ISNUMBER(J143),J143/H155,)</f>
        <v>0</v>
      </c>
      <c r="N143" s="16">
        <v>1</v>
      </c>
      <c r="O143" s="143"/>
      <c r="P143" s="140"/>
      <c r="Q143" s="146"/>
      <c r="R143" s="149">
        <f>IF(ISNUMBER(P143),P143/N155,)</f>
        <v>0</v>
      </c>
    </row>
    <row r="144" spans="2:18" s="20" customFormat="1" ht="15" customHeight="1" thickBot="1" x14ac:dyDescent="0.35">
      <c r="B144" s="16">
        <v>2</v>
      </c>
      <c r="C144" s="144"/>
      <c r="D144" s="141"/>
      <c r="E144" s="147"/>
      <c r="F144" s="151">
        <f>IF(ISNUMBER(D144),D144/B155,)</f>
        <v>0</v>
      </c>
      <c r="H144" s="16">
        <v>2</v>
      </c>
      <c r="I144" s="144"/>
      <c r="J144" s="141"/>
      <c r="K144" s="147"/>
      <c r="L144" s="151">
        <f>IF(ISNUMBER(J144),J144/H155,)</f>
        <v>0</v>
      </c>
      <c r="N144" s="16">
        <v>2</v>
      </c>
      <c r="O144" s="144"/>
      <c r="P144" s="141"/>
      <c r="Q144" s="147"/>
      <c r="R144" s="151">
        <f>IF(ISNUMBER(P144),P144/N155,)</f>
        <v>0</v>
      </c>
    </row>
    <row r="145" spans="2:18" s="20" customFormat="1" ht="15" customHeight="1" thickBot="1" x14ac:dyDescent="0.35">
      <c r="B145" s="16">
        <v>3</v>
      </c>
      <c r="C145" s="144"/>
      <c r="D145" s="141"/>
      <c r="E145" s="147"/>
      <c r="F145" s="151">
        <f>IF(ISNUMBER(D145),D145/B155,)</f>
        <v>0</v>
      </c>
      <c r="H145" s="16">
        <v>3</v>
      </c>
      <c r="I145" s="144"/>
      <c r="J145" s="141"/>
      <c r="K145" s="147"/>
      <c r="L145" s="151">
        <f>IF(ISNUMBER(J145),J145/H155,)</f>
        <v>0</v>
      </c>
      <c r="M145" s="19"/>
      <c r="N145" s="16">
        <v>3</v>
      </c>
      <c r="O145" s="144"/>
      <c r="P145" s="141"/>
      <c r="Q145" s="147"/>
      <c r="R145" s="151">
        <f>IF(ISNUMBER(P145),P145/N155,)</f>
        <v>0</v>
      </c>
    </row>
    <row r="146" spans="2:18" s="20" customFormat="1" ht="15" customHeight="1" thickBot="1" x14ac:dyDescent="0.35">
      <c r="B146" s="16">
        <v>4</v>
      </c>
      <c r="C146" s="144"/>
      <c r="D146" s="141"/>
      <c r="E146" s="147"/>
      <c r="F146" s="151">
        <f>IF(ISNUMBER(D146),D146/B155,)</f>
        <v>0</v>
      </c>
      <c r="H146" s="16">
        <v>4</v>
      </c>
      <c r="I146" s="144"/>
      <c r="J146" s="141"/>
      <c r="K146" s="147"/>
      <c r="L146" s="151">
        <f>IF(ISNUMBER(J146),J146/H155,)</f>
        <v>0</v>
      </c>
      <c r="M146" s="12"/>
      <c r="N146" s="16">
        <v>4</v>
      </c>
      <c r="O146" s="144"/>
      <c r="P146" s="141"/>
      <c r="Q146" s="147"/>
      <c r="R146" s="151">
        <f>IF(ISNUMBER(P146),P146/N155,)</f>
        <v>0</v>
      </c>
    </row>
    <row r="147" spans="2:18" s="20" customFormat="1" ht="15" customHeight="1" thickBot="1" x14ac:dyDescent="0.35">
      <c r="B147" s="16">
        <v>5</v>
      </c>
      <c r="C147" s="144"/>
      <c r="D147" s="141"/>
      <c r="E147" s="147"/>
      <c r="F147" s="151">
        <f>IF(ISNUMBER(D147),D147/B155,)</f>
        <v>0</v>
      </c>
      <c r="H147" s="16">
        <v>5</v>
      </c>
      <c r="I147" s="144"/>
      <c r="J147" s="141"/>
      <c r="K147" s="147"/>
      <c r="L147" s="151">
        <f>IF(ISNUMBER(J147),J147/H155,)</f>
        <v>0</v>
      </c>
      <c r="M147" s="18"/>
      <c r="N147" s="16">
        <v>5</v>
      </c>
      <c r="O147" s="144"/>
      <c r="P147" s="141"/>
      <c r="Q147" s="147"/>
      <c r="R147" s="151">
        <f>IF(ISNUMBER(P147),P147/N155,)</f>
        <v>0</v>
      </c>
    </row>
    <row r="148" spans="2:18" s="20" customFormat="1" ht="15" customHeight="1" thickBot="1" x14ac:dyDescent="0.35">
      <c r="B148" s="16">
        <v>6</v>
      </c>
      <c r="C148" s="144"/>
      <c r="D148" s="141"/>
      <c r="E148" s="147"/>
      <c r="F148" s="151">
        <f>IF(ISNUMBER(D148),D148/B155,)</f>
        <v>0</v>
      </c>
      <c r="H148" s="16">
        <v>6</v>
      </c>
      <c r="I148" s="144"/>
      <c r="J148" s="141"/>
      <c r="K148" s="147"/>
      <c r="L148" s="151">
        <f>IF(ISNUMBER(J148),J148/H155,)</f>
        <v>0</v>
      </c>
      <c r="M148" s="18"/>
      <c r="N148" s="16">
        <v>6</v>
      </c>
      <c r="O148" s="144"/>
      <c r="P148" s="141"/>
      <c r="Q148" s="147"/>
      <c r="R148" s="151">
        <f>IF(ISNUMBER(P148),P148/N155,)</f>
        <v>0</v>
      </c>
    </row>
    <row r="149" spans="2:18" s="20" customFormat="1" ht="15" customHeight="1" thickBot="1" x14ac:dyDescent="0.35">
      <c r="B149" s="16">
        <v>7</v>
      </c>
      <c r="C149" s="144"/>
      <c r="D149" s="141"/>
      <c r="E149" s="147"/>
      <c r="F149" s="151">
        <f>IF(ISNUMBER(D149),D149/B155,)</f>
        <v>0</v>
      </c>
      <c r="H149" s="16">
        <v>7</v>
      </c>
      <c r="I149" s="144"/>
      <c r="J149" s="141"/>
      <c r="K149" s="147"/>
      <c r="L149" s="151">
        <f>IF(ISNUMBER(J149),J149/H155,)</f>
        <v>0</v>
      </c>
      <c r="M149" s="18"/>
      <c r="N149" s="16">
        <v>7</v>
      </c>
      <c r="O149" s="144"/>
      <c r="P149" s="141"/>
      <c r="Q149" s="147"/>
      <c r="R149" s="151">
        <f>IF(ISNUMBER(P149),P149/N155,)</f>
        <v>0</v>
      </c>
    </row>
    <row r="150" spans="2:18" s="20" customFormat="1" ht="15" customHeight="1" thickBot="1" x14ac:dyDescent="0.35">
      <c r="B150" s="16">
        <v>8</v>
      </c>
      <c r="C150" s="144"/>
      <c r="D150" s="141"/>
      <c r="E150" s="147"/>
      <c r="F150" s="151">
        <f>IF(ISNUMBER(D150),D150/B155,)</f>
        <v>0</v>
      </c>
      <c r="H150" s="16">
        <v>8</v>
      </c>
      <c r="I150" s="144"/>
      <c r="J150" s="141"/>
      <c r="K150" s="147"/>
      <c r="L150" s="151">
        <f>IF(ISNUMBER(J150),J150/H155,)</f>
        <v>0</v>
      </c>
      <c r="M150" s="18"/>
      <c r="N150" s="16">
        <v>8</v>
      </c>
      <c r="O150" s="144"/>
      <c r="P150" s="141"/>
      <c r="Q150" s="147"/>
      <c r="R150" s="151">
        <f>IF(ISNUMBER(P150),P150/N155,)</f>
        <v>0</v>
      </c>
    </row>
    <row r="151" spans="2:18" s="20" customFormat="1" ht="15" customHeight="1" thickBot="1" x14ac:dyDescent="0.35">
      <c r="B151" s="16">
        <v>9</v>
      </c>
      <c r="C151" s="144"/>
      <c r="D151" s="141"/>
      <c r="E151" s="147"/>
      <c r="F151" s="151">
        <f>IF(ISNUMBER(D151),D151/B155,)</f>
        <v>0</v>
      </c>
      <c r="H151" s="16">
        <v>9</v>
      </c>
      <c r="I151" s="144"/>
      <c r="J151" s="141"/>
      <c r="K151" s="147"/>
      <c r="L151" s="151">
        <f>IF(ISNUMBER(J151),J151/H155,)</f>
        <v>0</v>
      </c>
      <c r="M151" s="18"/>
      <c r="N151" s="16">
        <v>9</v>
      </c>
      <c r="O151" s="144"/>
      <c r="P151" s="141"/>
      <c r="Q151" s="147"/>
      <c r="R151" s="151">
        <f>IF(ISNUMBER(P151),P151/N155,)</f>
        <v>0</v>
      </c>
    </row>
    <row r="152" spans="2:18" s="20" customFormat="1" ht="15" customHeight="1" thickBot="1" x14ac:dyDescent="0.35">
      <c r="B152" s="180">
        <v>10</v>
      </c>
      <c r="C152" s="145"/>
      <c r="D152" s="142"/>
      <c r="E152" s="148"/>
      <c r="F152" s="151">
        <f>IF(ISNUMBER(D152),D152/B155,)</f>
        <v>0</v>
      </c>
      <c r="H152" s="180">
        <v>10</v>
      </c>
      <c r="I152" s="145"/>
      <c r="J152" s="142"/>
      <c r="K152" s="148"/>
      <c r="L152" s="151">
        <f>IF(ISNUMBER(J152),J152/H155,)</f>
        <v>0</v>
      </c>
      <c r="M152" s="18"/>
      <c r="N152" s="180">
        <v>10</v>
      </c>
      <c r="O152" s="145"/>
      <c r="P152" s="142"/>
      <c r="Q152" s="148"/>
      <c r="R152" s="151">
        <f>IF(ISNUMBER(P152),P152/N155,)</f>
        <v>0</v>
      </c>
    </row>
    <row r="153" spans="2:18" s="20" customFormat="1" ht="15" customHeight="1" x14ac:dyDescent="0.3">
      <c r="B153" s="431" t="s">
        <v>4</v>
      </c>
      <c r="C153" s="451" t="s">
        <v>61</v>
      </c>
      <c r="D153" s="452"/>
      <c r="E153" s="433">
        <f>IFERROR(IF(COUNT(F143:F152)&gt;0,AVERAGEIF(F143:F152,"&gt;0"),0),)</f>
        <v>0</v>
      </c>
      <c r="F153" s="434"/>
      <c r="H153" s="431" t="s">
        <v>4</v>
      </c>
      <c r="I153" s="451" t="s">
        <v>61</v>
      </c>
      <c r="J153" s="452"/>
      <c r="K153" s="433">
        <f>IFERROR(IF(COUNT(L143:L152)&gt;0,AVERAGEIF(L143:L152,"&gt;0"),0),)</f>
        <v>0</v>
      </c>
      <c r="L153" s="434"/>
      <c r="M153" s="18"/>
      <c r="N153" s="431" t="s">
        <v>4</v>
      </c>
      <c r="O153" s="439" t="s">
        <v>70</v>
      </c>
      <c r="P153" s="441">
        <f>IFERROR(IF(COUNT(R143:R152)&gt;0,AVERAGEIF(R143:R152,"&gt;0"),0),)</f>
        <v>0</v>
      </c>
      <c r="Q153" s="443" t="s">
        <v>110</v>
      </c>
      <c r="R153" s="445" t="str">
        <f>IFERROR(Q157*R157,"")</f>
        <v/>
      </c>
    </row>
    <row r="154" spans="2:18" s="20" customFormat="1" ht="15" customHeight="1" thickBot="1" x14ac:dyDescent="0.35">
      <c r="B154" s="432"/>
      <c r="C154" s="440"/>
      <c r="D154" s="453"/>
      <c r="E154" s="435"/>
      <c r="F154" s="436"/>
      <c r="H154" s="432"/>
      <c r="I154" s="440"/>
      <c r="J154" s="453"/>
      <c r="K154" s="435"/>
      <c r="L154" s="436"/>
      <c r="M154" s="18"/>
      <c r="N154" s="432"/>
      <c r="O154" s="440"/>
      <c r="P154" s="442"/>
      <c r="Q154" s="444"/>
      <c r="R154" s="446"/>
    </row>
    <row r="155" spans="2:18" s="20" customFormat="1" ht="15" customHeight="1" x14ac:dyDescent="0.3">
      <c r="B155" s="437">
        <f ca="1">IFERROR(ROUNDUP(B157/(0.0005*C157^2-0.0342*C157+1.034),0),)</f>
        <v>0</v>
      </c>
      <c r="C155" s="439" t="s">
        <v>189</v>
      </c>
      <c r="D155" s="449">
        <f>SUM(C143:C152)</f>
        <v>0</v>
      </c>
      <c r="E155" s="451" t="s">
        <v>44</v>
      </c>
      <c r="F155" s="447">
        <f>SUM(C143*D143,C144*D144,C145*D145,C146*D146,C147*D147,C148*D148,C149*D149,C150*D150,C151*D151,C152*D152)</f>
        <v>0</v>
      </c>
      <c r="H155" s="437">
        <f ca="1">IFERROR(ROUNDUP(H157/(0.0005*I157^2-0.0342*I157+1.034),0),)</f>
        <v>0</v>
      </c>
      <c r="I155" s="439" t="s">
        <v>189</v>
      </c>
      <c r="J155" s="449">
        <f>SUM(I143:I152)</f>
        <v>0</v>
      </c>
      <c r="K155" s="451" t="s">
        <v>44</v>
      </c>
      <c r="L155" s="447">
        <f>SUM(I143*J143,I144*J144,I145*J145,I146*J146,I147*J147,I148*J148,I149*J149,I150*J150,I151*J151,I152*J152)</f>
        <v>0</v>
      </c>
      <c r="M155" s="18"/>
      <c r="N155" s="437">
        <f ca="1">IFERROR(ROUNDUP(N157/(0.0005*O157^2-0.0342*O157+1.034),0),)</f>
        <v>0</v>
      </c>
      <c r="O155" s="439" t="s">
        <v>189</v>
      </c>
      <c r="P155" s="449">
        <f>SUM(O143:O152)</f>
        <v>0</v>
      </c>
      <c r="Q155" s="451" t="s">
        <v>44</v>
      </c>
      <c r="R155" s="447">
        <f>SUM(O143*P143,O144*P144,O145*P145,O146*P146,O147*P147,O148*P148,O149*P149,O150*P150,O151*P151,O152*P152)</f>
        <v>0</v>
      </c>
    </row>
    <row r="156" spans="2:18" s="20" customFormat="1" ht="15" customHeight="1" thickBot="1" x14ac:dyDescent="0.35">
      <c r="B156" s="438"/>
      <c r="C156" s="440"/>
      <c r="D156" s="450"/>
      <c r="E156" s="440"/>
      <c r="F156" s="448"/>
      <c r="H156" s="438"/>
      <c r="I156" s="440"/>
      <c r="J156" s="450"/>
      <c r="K156" s="440"/>
      <c r="L156" s="448"/>
      <c r="M156" s="18"/>
      <c r="N156" s="438"/>
      <c r="O156" s="440"/>
      <c r="P156" s="450"/>
      <c r="Q156" s="440"/>
      <c r="R156" s="448"/>
    </row>
    <row r="157" spans="2:18" s="20" customFormat="1" ht="15" customHeight="1" x14ac:dyDescent="0.3">
      <c r="B157" s="2" t="str">
        <f ca="1">IFERROR(OFFSET(D142,MATCH(MAX(D143:D152),D143:D152,0),0),"")</f>
        <v/>
      </c>
      <c r="C157" s="22" t="str">
        <f ca="1">IFERROR(OFFSET(C142,MATCH(MAX(D143:D152),D143:D152,0),0)+(10-OFFSET(E142,MATCH(MAX(D143:D152),D143:D152,0),0)),"")</f>
        <v/>
      </c>
      <c r="H157" s="2" t="str">
        <f ca="1">IFERROR(OFFSET(J142,MATCH(MAX(J143:J152),J143:J152,0),0),"")</f>
        <v/>
      </c>
      <c r="I157" s="22" t="str">
        <f ca="1">IFERROR(OFFSET(I142,MATCH(MAX(J143:J152),J143:J152,0),0)+(10-OFFSET(K142,MATCH(MAX(J143:J152),J143:J152,0),0)),"")</f>
        <v/>
      </c>
      <c r="M157" s="176"/>
      <c r="N157" s="2" t="str">
        <f ca="1">IFERROR(OFFSET(P142,MATCH(MAX(P143:P152),P143:P152,0),0),"")</f>
        <v/>
      </c>
      <c r="O157" s="22" t="str">
        <f ca="1">IFERROR(OFFSET(O142,MATCH(MAX(P143:P152),P143:P152,0),0)+(10-OFFSET(Q142,MATCH(MAX(P143:P152),P143:P152,0),0)),"")</f>
        <v/>
      </c>
      <c r="Q157" s="184" t="str">
        <f>IFERROR(AVERAGE(AVERAGE(E143:E152),AVERAGE(K143:K152),AVERAGE(Q143:Q152)),"")</f>
        <v/>
      </c>
      <c r="R157" s="185">
        <f>SUM(C143:C152,I143:I152,O143:O152)</f>
        <v>0</v>
      </c>
    </row>
    <row r="158" spans="2:18" s="20" customFormat="1" ht="15" customHeight="1" x14ac:dyDescent="0.3"/>
    <row r="159" spans="2:18" s="20" customFormat="1" ht="15" customHeight="1" x14ac:dyDescent="0.3">
      <c r="B159" s="397" t="s">
        <v>62</v>
      </c>
      <c r="C159" s="397"/>
      <c r="D159" s="397"/>
      <c r="E159" s="397"/>
      <c r="F159" s="397"/>
      <c r="G159" s="397"/>
      <c r="H159" s="397"/>
      <c r="I159" s="397"/>
      <c r="J159" s="397"/>
      <c r="K159" s="397"/>
      <c r="L159" s="397"/>
      <c r="M159" s="397"/>
      <c r="N159" s="397"/>
      <c r="O159" s="397"/>
      <c r="P159" s="397"/>
      <c r="Q159" s="397"/>
      <c r="R159" s="397"/>
    </row>
    <row r="160" spans="2:18" s="20" customFormat="1" ht="15" customHeight="1" x14ac:dyDescent="0.3">
      <c r="B160" s="397"/>
      <c r="C160" s="397"/>
      <c r="D160" s="397"/>
      <c r="E160" s="397"/>
      <c r="F160" s="397"/>
      <c r="G160" s="397"/>
      <c r="H160" s="397"/>
      <c r="I160" s="397"/>
      <c r="J160" s="397"/>
      <c r="K160" s="397"/>
      <c r="L160" s="397"/>
      <c r="M160" s="397"/>
      <c r="N160" s="397"/>
      <c r="O160" s="397"/>
      <c r="P160" s="397"/>
      <c r="Q160" s="397"/>
      <c r="R160" s="397"/>
    </row>
    <row r="161" spans="1:42" s="20" customFormat="1" ht="15" customHeight="1" x14ac:dyDescent="0.3">
      <c r="B161" s="397"/>
      <c r="C161" s="397"/>
      <c r="D161" s="397"/>
      <c r="E161" s="397"/>
      <c r="F161" s="397"/>
      <c r="G161" s="397"/>
      <c r="H161" s="397"/>
      <c r="I161" s="397"/>
      <c r="J161" s="397"/>
      <c r="K161" s="397"/>
      <c r="L161" s="397"/>
      <c r="M161" s="397"/>
      <c r="N161" s="397"/>
      <c r="O161" s="397"/>
      <c r="P161" s="397"/>
      <c r="Q161" s="397"/>
      <c r="R161" s="397"/>
    </row>
    <row r="162" spans="1:42" s="20" customFormat="1" ht="15" customHeight="1" thickBot="1" x14ac:dyDescent="0.35"/>
    <row r="163" spans="1:42" s="20" customFormat="1" ht="15" customHeight="1" x14ac:dyDescent="0.3">
      <c r="C163" s="260">
        <f>'Training Plan'!C111</f>
        <v>0</v>
      </c>
      <c r="D163" s="261"/>
      <c r="E163" s="262"/>
      <c r="F163" s="260">
        <f>'Training Plan'!F111</f>
        <v>0</v>
      </c>
      <c r="G163" s="261"/>
      <c r="H163" s="262"/>
      <c r="I163" s="260">
        <f>'Training Plan'!I111</f>
        <v>0</v>
      </c>
      <c r="J163" s="261"/>
      <c r="K163" s="262"/>
      <c r="L163" s="260">
        <f>'Training Plan'!L111</f>
        <v>0</v>
      </c>
      <c r="M163" s="261"/>
      <c r="N163" s="262"/>
      <c r="O163" s="260">
        <f>'Training Plan'!O111</f>
        <v>0</v>
      </c>
      <c r="P163" s="261"/>
      <c r="Q163" s="262"/>
    </row>
    <row r="164" spans="1:42" s="20" customFormat="1" ht="15" customHeight="1" thickBot="1" x14ac:dyDescent="0.35">
      <c r="C164" s="266"/>
      <c r="D164" s="267"/>
      <c r="E164" s="268"/>
      <c r="F164" s="266"/>
      <c r="G164" s="267"/>
      <c r="H164" s="268"/>
      <c r="I164" s="266"/>
      <c r="J164" s="267"/>
      <c r="K164" s="268"/>
      <c r="L164" s="266"/>
      <c r="M164" s="267"/>
      <c r="N164" s="268"/>
      <c r="O164" s="266"/>
      <c r="P164" s="267"/>
      <c r="Q164" s="268"/>
    </row>
    <row r="165" spans="1:42" s="20" customFormat="1" ht="15" customHeight="1" x14ac:dyDescent="0.3">
      <c r="C165" s="466">
        <f>'Training Plan'!C112</f>
        <v>0</v>
      </c>
      <c r="D165" s="467"/>
      <c r="E165" s="468"/>
      <c r="F165" s="466">
        <f>'Training Plan'!F112</f>
        <v>0</v>
      </c>
      <c r="G165" s="467"/>
      <c r="H165" s="468"/>
      <c r="I165" s="466">
        <f>'Training Plan'!I112</f>
        <v>0</v>
      </c>
      <c r="J165" s="467"/>
      <c r="K165" s="468"/>
      <c r="L165" s="466">
        <f>'Training Plan'!L112</f>
        <v>0</v>
      </c>
      <c r="M165" s="467"/>
      <c r="N165" s="468"/>
      <c r="O165" s="466">
        <f>'Training Plan'!O112</f>
        <v>0</v>
      </c>
      <c r="P165" s="467"/>
      <c r="Q165" s="468"/>
    </row>
    <row r="166" spans="1:42" s="20" customFormat="1" ht="15" customHeight="1" x14ac:dyDescent="0.3">
      <c r="C166" s="469"/>
      <c r="D166" s="470"/>
      <c r="E166" s="471"/>
      <c r="F166" s="469"/>
      <c r="G166" s="470"/>
      <c r="H166" s="471"/>
      <c r="I166" s="469"/>
      <c r="J166" s="470"/>
      <c r="K166" s="471"/>
      <c r="L166" s="469"/>
      <c r="M166" s="470"/>
      <c r="N166" s="471"/>
      <c r="O166" s="469"/>
      <c r="P166" s="470"/>
      <c r="Q166" s="471"/>
    </row>
    <row r="167" spans="1:42" s="20" customFormat="1" ht="15" customHeight="1" thickBot="1" x14ac:dyDescent="0.35">
      <c r="C167" s="472"/>
      <c r="D167" s="473"/>
      <c r="E167" s="474"/>
      <c r="F167" s="472"/>
      <c r="G167" s="473"/>
      <c r="H167" s="474"/>
      <c r="I167" s="472"/>
      <c r="J167" s="473"/>
      <c r="K167" s="474"/>
      <c r="L167" s="472"/>
      <c r="M167" s="473"/>
      <c r="N167" s="474"/>
      <c r="O167" s="472"/>
      <c r="P167" s="473"/>
      <c r="Q167" s="474"/>
    </row>
    <row r="168" spans="1:42" s="20" customFormat="1" ht="15" customHeight="1" thickBot="1" x14ac:dyDescent="0.35">
      <c r="C168" s="451" t="s">
        <v>63</v>
      </c>
      <c r="D168" s="452"/>
      <c r="E168" s="475"/>
      <c r="F168" s="451" t="s">
        <v>63</v>
      </c>
      <c r="G168" s="452"/>
      <c r="H168" s="475"/>
      <c r="I168" s="451" t="s">
        <v>63</v>
      </c>
      <c r="J168" s="452"/>
      <c r="K168" s="475"/>
      <c r="L168" s="451" t="s">
        <v>63</v>
      </c>
      <c r="M168" s="452"/>
      <c r="N168" s="475"/>
      <c r="O168" s="451" t="s">
        <v>63</v>
      </c>
      <c r="P168" s="452"/>
      <c r="Q168" s="475"/>
    </row>
    <row r="169" spans="1:42" s="20" customFormat="1" ht="15" customHeight="1" x14ac:dyDescent="0.3">
      <c r="C169" s="466"/>
      <c r="D169" s="467"/>
      <c r="E169" s="468"/>
      <c r="F169" s="466"/>
      <c r="G169" s="467"/>
      <c r="H169" s="468"/>
      <c r="I169" s="466"/>
      <c r="J169" s="467"/>
      <c r="K169" s="468"/>
      <c r="L169" s="466"/>
      <c r="M169" s="467"/>
      <c r="N169" s="468"/>
      <c r="O169" s="466"/>
      <c r="P169" s="467"/>
      <c r="Q169" s="468"/>
    </row>
    <row r="170" spans="1:42" s="20" customFormat="1" ht="15" customHeight="1" x14ac:dyDescent="0.3">
      <c r="C170" s="469"/>
      <c r="D170" s="470"/>
      <c r="E170" s="471"/>
      <c r="F170" s="469"/>
      <c r="G170" s="470"/>
      <c r="H170" s="471"/>
      <c r="I170" s="469"/>
      <c r="J170" s="470"/>
      <c r="K170" s="471"/>
      <c r="L170" s="469"/>
      <c r="M170" s="470"/>
      <c r="N170" s="471"/>
      <c r="O170" s="469"/>
      <c r="P170" s="470"/>
      <c r="Q170" s="471"/>
    </row>
    <row r="171" spans="1:42" s="20" customFormat="1" ht="15" customHeight="1" thickBot="1" x14ac:dyDescent="0.35">
      <c r="C171" s="472"/>
      <c r="D171" s="473"/>
      <c r="E171" s="474"/>
      <c r="F171" s="472"/>
      <c r="G171" s="473"/>
      <c r="H171" s="474"/>
      <c r="I171" s="472"/>
      <c r="J171" s="473"/>
      <c r="K171" s="474"/>
      <c r="L171" s="472"/>
      <c r="M171" s="473"/>
      <c r="N171" s="474"/>
      <c r="O171" s="472"/>
      <c r="P171" s="473"/>
      <c r="Q171" s="474"/>
    </row>
    <row r="172" spans="1:42" s="20" customFormat="1" ht="15" customHeight="1" x14ac:dyDescent="0.3"/>
    <row r="173" spans="1:42" s="20" customFormat="1" ht="15" customHeight="1" x14ac:dyDescent="0.3"/>
    <row r="174" spans="1:42" ht="15" customHeight="1" x14ac:dyDescent="0.3">
      <c r="A174" s="20"/>
      <c r="B174" s="397" t="s">
        <v>198</v>
      </c>
      <c r="C174" s="397"/>
      <c r="D174" s="397"/>
      <c r="E174" s="397"/>
      <c r="F174" s="397"/>
      <c r="G174" s="397"/>
      <c r="H174" s="397"/>
      <c r="I174" s="397"/>
      <c r="J174" s="397"/>
      <c r="K174" s="397"/>
      <c r="L174" s="397"/>
      <c r="M174" s="397"/>
      <c r="N174" s="397"/>
      <c r="O174" s="397"/>
      <c r="P174" s="397"/>
      <c r="Q174" s="397"/>
      <c r="R174" s="397"/>
      <c r="S174" s="20"/>
      <c r="T174" s="20"/>
      <c r="U174" s="20"/>
      <c r="V174" s="20"/>
      <c r="W174" s="20"/>
      <c r="X174" s="20"/>
      <c r="Y174" s="20"/>
      <c r="Z174" s="20"/>
      <c r="AA174" s="20"/>
      <c r="AB174" s="20"/>
      <c r="AC174" s="20"/>
      <c r="AD174" s="20"/>
      <c r="AE174" s="20"/>
      <c r="AF174" s="20"/>
      <c r="AG174" s="20"/>
      <c r="AH174" s="20"/>
      <c r="AI174" s="20"/>
      <c r="AJ174" s="20"/>
      <c r="AK174" s="20"/>
      <c r="AL174" s="20"/>
      <c r="AM174" s="20"/>
      <c r="AN174" s="20"/>
      <c r="AO174" s="20"/>
      <c r="AP174" s="20"/>
    </row>
    <row r="175" spans="1:42" ht="15" customHeight="1" x14ac:dyDescent="0.3">
      <c r="A175" s="20"/>
      <c r="B175" s="397"/>
      <c r="C175" s="397"/>
      <c r="D175" s="397"/>
      <c r="E175" s="397"/>
      <c r="F175" s="397"/>
      <c r="G175" s="397"/>
      <c r="H175" s="397"/>
      <c r="I175" s="397"/>
      <c r="J175" s="397"/>
      <c r="K175" s="397"/>
      <c r="L175" s="397"/>
      <c r="M175" s="397"/>
      <c r="N175" s="397"/>
      <c r="O175" s="397"/>
      <c r="P175" s="397"/>
      <c r="Q175" s="397"/>
      <c r="R175" s="397"/>
      <c r="S175" s="20"/>
      <c r="T175" s="20"/>
      <c r="U175" s="20"/>
      <c r="V175" s="20"/>
      <c r="W175" s="20"/>
      <c r="X175" s="20"/>
      <c r="Y175" s="20"/>
      <c r="Z175" s="20"/>
      <c r="AA175" s="20"/>
      <c r="AB175" s="20"/>
      <c r="AC175" s="20"/>
      <c r="AD175" s="20"/>
      <c r="AE175" s="20"/>
      <c r="AF175" s="20"/>
      <c r="AG175" s="20"/>
      <c r="AH175" s="20"/>
      <c r="AI175" s="20"/>
      <c r="AJ175" s="20"/>
      <c r="AK175" s="20"/>
      <c r="AL175" s="20"/>
      <c r="AM175" s="20"/>
      <c r="AN175" s="20"/>
      <c r="AO175" s="20"/>
      <c r="AP175" s="20"/>
    </row>
    <row r="176" spans="1:42" ht="15" customHeight="1" x14ac:dyDescent="0.3">
      <c r="A176" s="20"/>
      <c r="B176" s="397"/>
      <c r="C176" s="397"/>
      <c r="D176" s="397"/>
      <c r="E176" s="397"/>
      <c r="F176" s="397"/>
      <c r="G176" s="397"/>
      <c r="H176" s="397"/>
      <c r="I176" s="397"/>
      <c r="J176" s="397"/>
      <c r="K176" s="397"/>
      <c r="L176" s="397"/>
      <c r="M176" s="397"/>
      <c r="N176" s="397"/>
      <c r="O176" s="397"/>
      <c r="P176" s="397"/>
      <c r="Q176" s="397"/>
      <c r="R176" s="397"/>
      <c r="S176" s="20"/>
      <c r="T176" s="20"/>
      <c r="U176" s="20"/>
      <c r="V176" s="20"/>
      <c r="W176" s="20"/>
      <c r="X176" s="20"/>
      <c r="Y176" s="20"/>
      <c r="Z176" s="20"/>
      <c r="AA176" s="20"/>
      <c r="AB176" s="20"/>
      <c r="AC176" s="20"/>
      <c r="AD176" s="20"/>
      <c r="AE176" s="20"/>
      <c r="AF176" s="20"/>
      <c r="AG176" s="20"/>
      <c r="AH176" s="20"/>
      <c r="AI176" s="20"/>
      <c r="AJ176" s="20"/>
      <c r="AK176" s="20"/>
      <c r="AL176" s="20"/>
      <c r="AM176" s="20"/>
      <c r="AN176" s="20"/>
      <c r="AO176" s="20"/>
      <c r="AP176" s="20"/>
    </row>
    <row r="177" spans="1:42" ht="15" thickBot="1" x14ac:dyDescent="0.35">
      <c r="A177" s="20"/>
      <c r="B177" s="20"/>
      <c r="C177" s="20"/>
      <c r="D177" s="20"/>
      <c r="E177" s="20"/>
      <c r="F177" s="20"/>
      <c r="G177" s="20"/>
      <c r="H177" s="20"/>
      <c r="I177" s="20"/>
      <c r="J177" s="20"/>
      <c r="K177" s="20"/>
      <c r="L177" s="20"/>
      <c r="M177" s="20"/>
      <c r="N177" s="20"/>
      <c r="O177" s="20"/>
      <c r="P177" s="20"/>
      <c r="Q177" s="20"/>
      <c r="R177" s="20"/>
      <c r="S177" s="20"/>
      <c r="T177" s="20"/>
      <c r="U177" s="20"/>
      <c r="V177" s="20"/>
      <c r="W177" s="20"/>
      <c r="X177" s="20"/>
      <c r="Y177" s="20"/>
      <c r="Z177" s="20"/>
      <c r="AA177" s="20"/>
      <c r="AB177" s="20"/>
      <c r="AC177" s="20"/>
      <c r="AD177" s="20"/>
      <c r="AE177" s="20"/>
      <c r="AF177" s="20"/>
      <c r="AG177" s="20"/>
      <c r="AH177" s="20"/>
      <c r="AI177" s="20"/>
      <c r="AJ177" s="20"/>
      <c r="AK177" s="20"/>
      <c r="AL177" s="20"/>
      <c r="AM177" s="20"/>
      <c r="AN177" s="20"/>
      <c r="AO177" s="20"/>
      <c r="AP177" s="20"/>
    </row>
    <row r="178" spans="1:42" x14ac:dyDescent="0.3">
      <c r="A178" s="20"/>
      <c r="B178" s="354"/>
      <c r="C178" s="260" t="s">
        <v>112</v>
      </c>
      <c r="D178" s="262"/>
      <c r="E178" s="260" t="s">
        <v>113</v>
      </c>
      <c r="F178" s="262"/>
      <c r="G178" s="260" t="s">
        <v>114</v>
      </c>
      <c r="H178" s="262"/>
      <c r="I178" s="260" t="s">
        <v>134</v>
      </c>
      <c r="J178" s="262"/>
      <c r="K178" s="260" t="s">
        <v>182</v>
      </c>
      <c r="L178" s="262"/>
      <c r="M178" s="260" t="s">
        <v>199</v>
      </c>
      <c r="N178" s="261"/>
      <c r="O178" s="261"/>
      <c r="P178" s="261"/>
      <c r="Q178" s="261"/>
      <c r="R178" s="262"/>
      <c r="S178" s="20"/>
      <c r="T178" s="20"/>
      <c r="U178" s="20"/>
      <c r="V178" s="20"/>
      <c r="W178" s="20"/>
      <c r="X178" s="20"/>
      <c r="Y178" s="20"/>
      <c r="Z178" s="20"/>
      <c r="AA178" s="20"/>
      <c r="AB178" s="20"/>
      <c r="AC178" s="20"/>
      <c r="AD178" s="20"/>
      <c r="AE178" s="20"/>
      <c r="AF178" s="20"/>
      <c r="AG178" s="20"/>
      <c r="AH178" s="20"/>
      <c r="AI178" s="20"/>
      <c r="AJ178" s="20"/>
      <c r="AK178" s="20"/>
      <c r="AL178" s="20"/>
      <c r="AM178" s="20"/>
      <c r="AN178" s="20"/>
      <c r="AO178" s="20"/>
      <c r="AP178" s="20"/>
    </row>
    <row r="179" spans="1:42" ht="15" thickBot="1" x14ac:dyDescent="0.35">
      <c r="A179" s="20"/>
      <c r="B179" s="358"/>
      <c r="C179" s="266"/>
      <c r="D179" s="268"/>
      <c r="E179" s="266"/>
      <c r="F179" s="268"/>
      <c r="G179" s="266"/>
      <c r="H179" s="268"/>
      <c r="I179" s="266"/>
      <c r="J179" s="268"/>
      <c r="K179" s="266"/>
      <c r="L179" s="268"/>
      <c r="M179" s="266"/>
      <c r="N179" s="267"/>
      <c r="O179" s="267"/>
      <c r="P179" s="267"/>
      <c r="Q179" s="267"/>
      <c r="R179" s="268"/>
      <c r="S179" s="20"/>
      <c r="T179" s="20"/>
      <c r="U179" s="20"/>
      <c r="V179" s="20"/>
      <c r="W179" s="20"/>
      <c r="X179" s="20"/>
      <c r="Y179" s="20"/>
      <c r="Z179" s="20"/>
      <c r="AA179" s="20"/>
      <c r="AB179" s="20"/>
      <c r="AC179" s="20"/>
      <c r="AD179" s="20"/>
      <c r="AE179" s="20"/>
      <c r="AF179" s="20"/>
      <c r="AG179" s="20"/>
      <c r="AH179" s="20"/>
      <c r="AI179" s="20"/>
      <c r="AJ179" s="20"/>
      <c r="AK179" s="20"/>
      <c r="AL179" s="20"/>
      <c r="AM179" s="20"/>
      <c r="AN179" s="20"/>
      <c r="AO179" s="20"/>
      <c r="AP179" s="20"/>
    </row>
    <row r="180" spans="1:42" x14ac:dyDescent="0.3">
      <c r="A180" s="20"/>
      <c r="B180" s="354" t="s">
        <v>47</v>
      </c>
      <c r="C180" s="387"/>
      <c r="D180" s="388"/>
      <c r="E180" s="387"/>
      <c r="F180" s="388"/>
      <c r="G180" s="387"/>
      <c r="H180" s="388"/>
      <c r="I180" s="387"/>
      <c r="J180" s="388"/>
      <c r="K180" s="391"/>
      <c r="L180" s="392"/>
      <c r="M180" s="400"/>
      <c r="N180" s="401"/>
      <c r="O180" s="401"/>
      <c r="P180" s="401"/>
      <c r="Q180" s="401"/>
      <c r="R180" s="402"/>
      <c r="S180" s="20"/>
      <c r="T180" s="20"/>
      <c r="U180" s="20"/>
      <c r="V180" s="20"/>
      <c r="W180" s="20"/>
      <c r="X180" s="20"/>
      <c r="Y180" s="20"/>
      <c r="Z180" s="20"/>
      <c r="AA180" s="20"/>
      <c r="AB180" s="20"/>
      <c r="AC180" s="20"/>
      <c r="AD180" s="20"/>
      <c r="AE180" s="20"/>
      <c r="AF180" s="20"/>
      <c r="AG180" s="20"/>
      <c r="AH180" s="20"/>
      <c r="AI180" s="20"/>
      <c r="AJ180" s="20"/>
      <c r="AK180" s="20"/>
      <c r="AL180" s="20"/>
      <c r="AM180" s="20"/>
      <c r="AN180" s="20"/>
      <c r="AO180" s="20"/>
      <c r="AP180" s="20"/>
    </row>
    <row r="181" spans="1:42" ht="15" thickBot="1" x14ac:dyDescent="0.35">
      <c r="A181" s="20"/>
      <c r="B181" s="358"/>
      <c r="C181" s="395"/>
      <c r="D181" s="396"/>
      <c r="E181" s="395"/>
      <c r="F181" s="396"/>
      <c r="G181" s="395"/>
      <c r="H181" s="396"/>
      <c r="I181" s="395"/>
      <c r="J181" s="396"/>
      <c r="K181" s="398"/>
      <c r="L181" s="399"/>
      <c r="M181" s="403"/>
      <c r="N181" s="404"/>
      <c r="O181" s="404"/>
      <c r="P181" s="404"/>
      <c r="Q181" s="404"/>
      <c r="R181" s="405"/>
      <c r="S181" s="20"/>
      <c r="T181" s="20"/>
      <c r="U181" s="20"/>
      <c r="V181" s="20"/>
      <c r="W181" s="20"/>
      <c r="X181" s="20"/>
      <c r="Y181" s="20"/>
      <c r="Z181" s="20"/>
      <c r="AA181" s="20"/>
      <c r="AB181" s="20"/>
      <c r="AC181" s="20"/>
      <c r="AD181" s="20"/>
      <c r="AE181" s="20"/>
      <c r="AF181" s="20"/>
      <c r="AG181" s="20"/>
      <c r="AH181" s="20"/>
      <c r="AI181" s="20"/>
      <c r="AJ181" s="20"/>
      <c r="AK181" s="20"/>
      <c r="AL181" s="20"/>
      <c r="AM181" s="20"/>
      <c r="AN181" s="20"/>
      <c r="AO181" s="20"/>
      <c r="AP181" s="20"/>
    </row>
    <row r="182" spans="1:42" x14ac:dyDescent="0.3">
      <c r="A182" s="20"/>
      <c r="B182" s="260" t="s">
        <v>48</v>
      </c>
      <c r="C182" s="387"/>
      <c r="D182" s="388"/>
      <c r="E182" s="387"/>
      <c r="F182" s="388"/>
      <c r="G182" s="387"/>
      <c r="H182" s="388"/>
      <c r="I182" s="387"/>
      <c r="J182" s="388"/>
      <c r="K182" s="391"/>
      <c r="L182" s="392"/>
      <c r="M182" s="403"/>
      <c r="N182" s="404"/>
      <c r="O182" s="404"/>
      <c r="P182" s="404"/>
      <c r="Q182" s="404"/>
      <c r="R182" s="405"/>
      <c r="S182" s="20"/>
      <c r="T182" s="20"/>
      <c r="U182" s="20"/>
      <c r="V182" s="20"/>
      <c r="W182" s="20"/>
      <c r="X182" s="20"/>
      <c r="Y182" s="20"/>
      <c r="Z182" s="20"/>
      <c r="AA182" s="20"/>
      <c r="AB182" s="20"/>
      <c r="AC182" s="20"/>
      <c r="AD182" s="20"/>
      <c r="AE182" s="20"/>
      <c r="AF182" s="20"/>
      <c r="AG182" s="20"/>
      <c r="AH182" s="20"/>
      <c r="AI182" s="20"/>
      <c r="AJ182" s="20"/>
      <c r="AK182" s="20"/>
      <c r="AL182" s="20"/>
      <c r="AM182" s="20"/>
      <c r="AN182" s="20"/>
      <c r="AO182" s="20"/>
      <c r="AP182" s="20"/>
    </row>
    <row r="183" spans="1:42" ht="15" thickBot="1" x14ac:dyDescent="0.35">
      <c r="A183" s="20"/>
      <c r="B183" s="266"/>
      <c r="C183" s="389"/>
      <c r="D183" s="390"/>
      <c r="E183" s="395"/>
      <c r="F183" s="396"/>
      <c r="G183" s="395"/>
      <c r="H183" s="396"/>
      <c r="I183" s="395"/>
      <c r="J183" s="396"/>
      <c r="K183" s="393"/>
      <c r="L183" s="394"/>
      <c r="M183" s="403"/>
      <c r="N183" s="404"/>
      <c r="O183" s="404"/>
      <c r="P183" s="404"/>
      <c r="Q183" s="404"/>
      <c r="R183" s="405"/>
      <c r="S183" s="20"/>
      <c r="T183" s="20"/>
      <c r="U183" s="20"/>
      <c r="V183" s="20"/>
      <c r="W183" s="20"/>
      <c r="X183" s="20"/>
      <c r="Y183" s="20"/>
      <c r="Z183" s="20"/>
      <c r="AA183" s="20"/>
      <c r="AB183" s="20"/>
      <c r="AC183" s="20"/>
      <c r="AD183" s="20"/>
      <c r="AE183" s="20"/>
      <c r="AF183" s="20"/>
      <c r="AG183" s="20"/>
      <c r="AH183" s="20"/>
      <c r="AI183" s="20"/>
      <c r="AJ183" s="20"/>
      <c r="AK183" s="20"/>
      <c r="AL183" s="20"/>
      <c r="AM183" s="20"/>
      <c r="AN183" s="20"/>
      <c r="AO183" s="20"/>
      <c r="AP183" s="20"/>
    </row>
    <row r="184" spans="1:42" x14ac:dyDescent="0.3">
      <c r="A184" s="20"/>
      <c r="B184" s="260" t="s">
        <v>49</v>
      </c>
      <c r="C184" s="387"/>
      <c r="D184" s="388"/>
      <c r="E184" s="387"/>
      <c r="F184" s="388"/>
      <c r="G184" s="387"/>
      <c r="H184" s="388"/>
      <c r="I184" s="387"/>
      <c r="J184" s="388"/>
      <c r="K184" s="391"/>
      <c r="L184" s="392"/>
      <c r="M184" s="403"/>
      <c r="N184" s="404"/>
      <c r="O184" s="404"/>
      <c r="P184" s="404"/>
      <c r="Q184" s="404"/>
      <c r="R184" s="405"/>
      <c r="S184" s="20"/>
      <c r="T184" s="20"/>
      <c r="U184" s="20"/>
      <c r="V184" s="20"/>
      <c r="W184" s="20"/>
      <c r="X184" s="20"/>
      <c r="Y184" s="20"/>
      <c r="Z184" s="20"/>
      <c r="AA184" s="20"/>
      <c r="AB184" s="20"/>
      <c r="AC184" s="20"/>
      <c r="AD184" s="20"/>
      <c r="AE184" s="20"/>
      <c r="AF184" s="20"/>
      <c r="AG184" s="20"/>
      <c r="AH184" s="20"/>
      <c r="AI184" s="20"/>
      <c r="AJ184" s="20"/>
      <c r="AK184" s="20"/>
      <c r="AL184" s="20"/>
      <c r="AM184" s="20"/>
      <c r="AN184" s="20"/>
      <c r="AO184" s="20"/>
      <c r="AP184" s="20"/>
    </row>
    <row r="185" spans="1:42" ht="15" thickBot="1" x14ac:dyDescent="0.35">
      <c r="A185" s="20"/>
      <c r="B185" s="266"/>
      <c r="C185" s="389"/>
      <c r="D185" s="390"/>
      <c r="E185" s="395"/>
      <c r="F185" s="396"/>
      <c r="G185" s="395"/>
      <c r="H185" s="396"/>
      <c r="I185" s="395"/>
      <c r="J185" s="396"/>
      <c r="K185" s="393"/>
      <c r="L185" s="394"/>
      <c r="M185" s="403"/>
      <c r="N185" s="404"/>
      <c r="O185" s="404"/>
      <c r="P185" s="404"/>
      <c r="Q185" s="404"/>
      <c r="R185" s="405"/>
      <c r="S185" s="20"/>
      <c r="T185" s="20"/>
      <c r="U185" s="20"/>
      <c r="V185" s="20"/>
      <c r="W185" s="20"/>
      <c r="X185" s="20"/>
      <c r="Y185" s="20"/>
      <c r="Z185" s="20"/>
      <c r="AA185" s="20"/>
      <c r="AB185" s="20"/>
      <c r="AC185" s="20"/>
      <c r="AD185" s="20"/>
      <c r="AE185" s="20"/>
      <c r="AF185" s="20"/>
      <c r="AG185" s="20"/>
      <c r="AH185" s="20"/>
      <c r="AI185" s="20"/>
      <c r="AJ185" s="20"/>
      <c r="AK185" s="20"/>
      <c r="AL185" s="20"/>
      <c r="AM185" s="20"/>
      <c r="AN185" s="20"/>
      <c r="AO185" s="20"/>
      <c r="AP185" s="20"/>
    </row>
    <row r="186" spans="1:42" x14ac:dyDescent="0.3">
      <c r="A186" s="20"/>
      <c r="B186" s="260" t="s">
        <v>50</v>
      </c>
      <c r="C186" s="387"/>
      <c r="D186" s="388"/>
      <c r="E186" s="387"/>
      <c r="F186" s="388"/>
      <c r="G186" s="387"/>
      <c r="H186" s="388"/>
      <c r="I186" s="387"/>
      <c r="J186" s="388"/>
      <c r="K186" s="391"/>
      <c r="L186" s="392"/>
      <c r="M186" s="403"/>
      <c r="N186" s="404"/>
      <c r="O186" s="404"/>
      <c r="P186" s="404"/>
      <c r="Q186" s="404"/>
      <c r="R186" s="405"/>
      <c r="S186" s="20"/>
      <c r="T186" s="20"/>
      <c r="U186" s="20"/>
      <c r="V186" s="20"/>
      <c r="W186" s="20"/>
      <c r="X186" s="20"/>
      <c r="Y186" s="20"/>
      <c r="Z186" s="20"/>
      <c r="AA186" s="20"/>
      <c r="AB186" s="20"/>
      <c r="AC186" s="20"/>
      <c r="AD186" s="20"/>
      <c r="AE186" s="20"/>
      <c r="AF186" s="20"/>
      <c r="AG186" s="20"/>
      <c r="AH186" s="20"/>
      <c r="AI186" s="20"/>
      <c r="AJ186" s="20"/>
      <c r="AK186" s="20"/>
      <c r="AL186" s="20"/>
      <c r="AM186" s="20"/>
      <c r="AN186" s="20"/>
      <c r="AO186" s="20"/>
      <c r="AP186" s="20"/>
    </row>
    <row r="187" spans="1:42" ht="15" thickBot="1" x14ac:dyDescent="0.35">
      <c r="A187" s="20"/>
      <c r="B187" s="266"/>
      <c r="C187" s="389"/>
      <c r="D187" s="390"/>
      <c r="E187" s="395"/>
      <c r="F187" s="396"/>
      <c r="G187" s="395"/>
      <c r="H187" s="396"/>
      <c r="I187" s="395"/>
      <c r="J187" s="396"/>
      <c r="K187" s="393"/>
      <c r="L187" s="394"/>
      <c r="M187" s="403"/>
      <c r="N187" s="404"/>
      <c r="O187" s="404"/>
      <c r="P187" s="404"/>
      <c r="Q187" s="404"/>
      <c r="R187" s="405"/>
      <c r="S187" s="20"/>
      <c r="T187" s="20"/>
      <c r="U187" s="20"/>
      <c r="V187" s="20"/>
      <c r="W187" s="20"/>
      <c r="X187" s="20"/>
      <c r="Y187" s="20"/>
      <c r="Z187" s="20"/>
      <c r="AA187" s="20"/>
      <c r="AB187" s="20"/>
      <c r="AC187" s="20"/>
      <c r="AD187" s="20"/>
      <c r="AE187" s="20"/>
      <c r="AF187" s="20"/>
      <c r="AG187" s="20"/>
      <c r="AH187" s="20"/>
      <c r="AI187" s="20"/>
      <c r="AJ187" s="20"/>
      <c r="AK187" s="20"/>
      <c r="AL187" s="20"/>
      <c r="AM187" s="20"/>
      <c r="AN187" s="20"/>
      <c r="AO187" s="20"/>
      <c r="AP187" s="20"/>
    </row>
    <row r="188" spans="1:42" x14ac:dyDescent="0.3">
      <c r="A188" s="20"/>
      <c r="B188" s="260" t="s">
        <v>73</v>
      </c>
      <c r="C188" s="387"/>
      <c r="D188" s="388"/>
      <c r="E188" s="387"/>
      <c r="F188" s="388"/>
      <c r="G188" s="387"/>
      <c r="H188" s="388"/>
      <c r="I188" s="387"/>
      <c r="J188" s="388"/>
      <c r="K188" s="391"/>
      <c r="L188" s="392"/>
      <c r="M188" s="403"/>
      <c r="N188" s="404"/>
      <c r="O188" s="404"/>
      <c r="P188" s="404"/>
      <c r="Q188" s="404"/>
      <c r="R188" s="405"/>
      <c r="S188" s="20"/>
      <c r="T188" s="20"/>
      <c r="U188" s="20"/>
      <c r="V188" s="20"/>
      <c r="W188" s="20"/>
      <c r="X188" s="20"/>
      <c r="Y188" s="20"/>
      <c r="Z188" s="20"/>
      <c r="AA188" s="20"/>
      <c r="AB188" s="20"/>
      <c r="AC188" s="20"/>
      <c r="AD188" s="20"/>
      <c r="AE188" s="20"/>
      <c r="AF188" s="20"/>
      <c r="AG188" s="20"/>
      <c r="AH188" s="20"/>
      <c r="AI188" s="20"/>
      <c r="AJ188" s="20"/>
      <c r="AK188" s="20"/>
      <c r="AL188" s="20"/>
      <c r="AM188" s="20"/>
      <c r="AN188" s="20"/>
      <c r="AO188" s="20"/>
      <c r="AP188" s="20"/>
    </row>
    <row r="189" spans="1:42" ht="15" thickBot="1" x14ac:dyDescent="0.35">
      <c r="A189" s="20"/>
      <c r="B189" s="266"/>
      <c r="C189" s="389"/>
      <c r="D189" s="390"/>
      <c r="E189" s="395"/>
      <c r="F189" s="396"/>
      <c r="G189" s="395"/>
      <c r="H189" s="396"/>
      <c r="I189" s="395"/>
      <c r="J189" s="396"/>
      <c r="K189" s="393"/>
      <c r="L189" s="394"/>
      <c r="M189" s="403"/>
      <c r="N189" s="404"/>
      <c r="O189" s="404"/>
      <c r="P189" s="404"/>
      <c r="Q189" s="404"/>
      <c r="R189" s="405"/>
      <c r="S189" s="20"/>
      <c r="T189" s="20"/>
      <c r="U189" s="20"/>
      <c r="V189" s="20"/>
      <c r="W189" s="20"/>
      <c r="X189" s="20"/>
      <c r="Y189" s="20"/>
      <c r="Z189" s="20"/>
      <c r="AA189" s="20"/>
      <c r="AB189" s="20"/>
      <c r="AC189" s="20"/>
      <c r="AD189" s="20"/>
      <c r="AE189" s="20"/>
      <c r="AF189" s="20"/>
      <c r="AG189" s="20"/>
      <c r="AH189" s="20"/>
      <c r="AI189" s="20"/>
      <c r="AJ189" s="20"/>
      <c r="AK189" s="20"/>
      <c r="AL189" s="20"/>
      <c r="AM189" s="20"/>
      <c r="AN189" s="20"/>
      <c r="AO189" s="20"/>
      <c r="AP189" s="20"/>
    </row>
    <row r="190" spans="1:42" x14ac:dyDescent="0.3">
      <c r="A190" s="20"/>
      <c r="B190" s="260" t="s">
        <v>74</v>
      </c>
      <c r="C190" s="387"/>
      <c r="D190" s="388"/>
      <c r="E190" s="387"/>
      <c r="F190" s="388"/>
      <c r="G190" s="387"/>
      <c r="H190" s="388"/>
      <c r="I190" s="387"/>
      <c r="J190" s="388"/>
      <c r="K190" s="391"/>
      <c r="L190" s="392"/>
      <c r="M190" s="403"/>
      <c r="N190" s="404"/>
      <c r="O190" s="404"/>
      <c r="P190" s="404"/>
      <c r="Q190" s="404"/>
      <c r="R190" s="405"/>
      <c r="S190" s="20"/>
      <c r="T190" s="20"/>
      <c r="U190" s="20"/>
      <c r="V190" s="20"/>
      <c r="W190" s="20"/>
      <c r="X190" s="20"/>
      <c r="Y190" s="20"/>
      <c r="Z190" s="20"/>
      <c r="AA190" s="20"/>
      <c r="AB190" s="20"/>
      <c r="AC190" s="20"/>
      <c r="AD190" s="20"/>
      <c r="AE190" s="20"/>
      <c r="AF190" s="20"/>
      <c r="AG190" s="20"/>
      <c r="AH190" s="20"/>
      <c r="AI190" s="20"/>
      <c r="AJ190" s="20"/>
      <c r="AK190" s="20"/>
      <c r="AL190" s="20"/>
      <c r="AM190" s="20"/>
      <c r="AN190" s="20"/>
      <c r="AO190" s="20"/>
      <c r="AP190" s="20"/>
    </row>
    <row r="191" spans="1:42" ht="15" thickBot="1" x14ac:dyDescent="0.35">
      <c r="A191" s="20"/>
      <c r="B191" s="266"/>
      <c r="C191" s="389"/>
      <c r="D191" s="390"/>
      <c r="E191" s="395"/>
      <c r="F191" s="396"/>
      <c r="G191" s="395"/>
      <c r="H191" s="396"/>
      <c r="I191" s="395"/>
      <c r="J191" s="396"/>
      <c r="K191" s="393"/>
      <c r="L191" s="394"/>
      <c r="M191" s="403"/>
      <c r="N191" s="404"/>
      <c r="O191" s="404"/>
      <c r="P191" s="404"/>
      <c r="Q191" s="404"/>
      <c r="R191" s="405"/>
      <c r="S191" s="20"/>
      <c r="T191" s="20"/>
      <c r="U191" s="20"/>
      <c r="V191" s="20"/>
      <c r="W191" s="20"/>
      <c r="X191" s="20"/>
      <c r="Y191" s="20"/>
      <c r="Z191" s="20"/>
      <c r="AA191" s="20"/>
      <c r="AB191" s="20"/>
      <c r="AC191" s="20"/>
      <c r="AD191" s="20"/>
      <c r="AE191" s="20"/>
      <c r="AF191" s="20"/>
      <c r="AG191" s="20"/>
      <c r="AH191" s="20"/>
      <c r="AI191" s="20"/>
      <c r="AJ191" s="20"/>
      <c r="AK191" s="20"/>
      <c r="AL191" s="20"/>
      <c r="AM191" s="20"/>
      <c r="AN191" s="20"/>
      <c r="AO191" s="20"/>
      <c r="AP191" s="20"/>
    </row>
    <row r="192" spans="1:42" x14ac:dyDescent="0.3">
      <c r="A192" s="20"/>
      <c r="B192" s="260" t="s">
        <v>75</v>
      </c>
      <c r="C192" s="387"/>
      <c r="D192" s="388"/>
      <c r="E192" s="387"/>
      <c r="F192" s="388"/>
      <c r="G192" s="387"/>
      <c r="H192" s="388"/>
      <c r="I192" s="387"/>
      <c r="J192" s="388"/>
      <c r="K192" s="391"/>
      <c r="L192" s="392"/>
      <c r="M192" s="403"/>
      <c r="N192" s="404"/>
      <c r="O192" s="404"/>
      <c r="P192" s="404"/>
      <c r="Q192" s="404"/>
      <c r="R192" s="405"/>
      <c r="S192" s="20"/>
      <c r="T192" s="20"/>
      <c r="U192" s="20"/>
      <c r="V192" s="20"/>
      <c r="W192" s="20"/>
      <c r="X192" s="20"/>
      <c r="Y192" s="20"/>
      <c r="Z192" s="20"/>
      <c r="AA192" s="20"/>
      <c r="AB192" s="20"/>
      <c r="AC192" s="20"/>
      <c r="AD192" s="20"/>
      <c r="AE192" s="20"/>
      <c r="AF192" s="20"/>
      <c r="AG192" s="20"/>
      <c r="AH192" s="20"/>
      <c r="AI192" s="20"/>
      <c r="AJ192" s="20"/>
      <c r="AK192" s="20"/>
      <c r="AL192" s="20"/>
      <c r="AM192" s="20"/>
      <c r="AN192" s="20"/>
      <c r="AO192" s="20"/>
      <c r="AP192" s="20"/>
    </row>
    <row r="193" spans="1:42" ht="15" thickBot="1" x14ac:dyDescent="0.35">
      <c r="A193" s="20"/>
      <c r="B193" s="266"/>
      <c r="C193" s="389"/>
      <c r="D193" s="390"/>
      <c r="E193" s="389"/>
      <c r="F193" s="390"/>
      <c r="G193" s="389"/>
      <c r="H193" s="390"/>
      <c r="I193" s="389"/>
      <c r="J193" s="390"/>
      <c r="K193" s="393"/>
      <c r="L193" s="394"/>
      <c r="M193" s="406"/>
      <c r="N193" s="407"/>
      <c r="O193" s="407"/>
      <c r="P193" s="407"/>
      <c r="Q193" s="407"/>
      <c r="R193" s="408"/>
      <c r="S193" s="20"/>
      <c r="T193" s="20"/>
      <c r="U193" s="20"/>
      <c r="V193" s="20"/>
      <c r="W193" s="20"/>
      <c r="X193" s="20"/>
      <c r="Y193" s="20"/>
      <c r="Z193" s="20"/>
      <c r="AA193" s="20"/>
      <c r="AB193" s="20"/>
      <c r="AC193" s="20"/>
      <c r="AD193" s="20"/>
      <c r="AE193" s="20"/>
      <c r="AF193" s="20"/>
      <c r="AG193" s="20"/>
      <c r="AH193" s="20"/>
      <c r="AI193" s="20"/>
      <c r="AJ193" s="20"/>
      <c r="AK193" s="20"/>
      <c r="AL193" s="20"/>
      <c r="AM193" s="20"/>
      <c r="AN193" s="20"/>
      <c r="AO193" s="20"/>
      <c r="AP193" s="20"/>
    </row>
    <row r="194" spans="1:42" x14ac:dyDescent="0.3">
      <c r="A194" s="20"/>
      <c r="B194" s="8"/>
      <c r="C194" s="8"/>
      <c r="D194" s="8"/>
      <c r="E194" s="8"/>
      <c r="F194" s="8"/>
      <c r="G194" s="8"/>
      <c r="H194" s="8"/>
      <c r="I194" s="8"/>
      <c r="J194" s="8"/>
      <c r="K194" s="8"/>
      <c r="L194" s="8"/>
      <c r="M194" s="8"/>
      <c r="N194" s="8"/>
      <c r="O194" s="8"/>
      <c r="P194" s="8"/>
      <c r="Q194" s="8"/>
      <c r="R194" s="20"/>
      <c r="S194" s="20"/>
      <c r="T194" s="20"/>
      <c r="U194" s="20"/>
      <c r="V194" s="20"/>
      <c r="W194" s="20"/>
      <c r="X194" s="20"/>
      <c r="Y194" s="20"/>
      <c r="Z194" s="20"/>
      <c r="AA194" s="20"/>
      <c r="AB194" s="20"/>
      <c r="AC194" s="20"/>
      <c r="AD194" s="20"/>
      <c r="AE194" s="20"/>
      <c r="AF194" s="20"/>
      <c r="AG194" s="20"/>
      <c r="AH194" s="20"/>
      <c r="AI194" s="20"/>
      <c r="AJ194" s="20"/>
      <c r="AK194" s="20"/>
      <c r="AL194" s="20"/>
      <c r="AM194" s="20"/>
      <c r="AN194" s="20"/>
      <c r="AO194" s="20"/>
      <c r="AP194" s="20"/>
    </row>
    <row r="195" spans="1:42" x14ac:dyDescent="0.3">
      <c r="A195" s="20"/>
      <c r="B195" s="8"/>
      <c r="C195" s="8"/>
      <c r="D195" s="8"/>
      <c r="E195" s="8"/>
      <c r="F195" s="8"/>
      <c r="G195" s="8"/>
      <c r="H195" s="8"/>
      <c r="I195" s="8"/>
      <c r="J195" s="8"/>
      <c r="K195" s="8"/>
      <c r="L195" s="8"/>
      <c r="M195" s="8"/>
      <c r="N195" s="8"/>
      <c r="O195" s="8"/>
      <c r="P195" s="8"/>
      <c r="Q195" s="8"/>
      <c r="R195" s="20"/>
      <c r="S195" s="20"/>
      <c r="T195" s="20"/>
      <c r="U195" s="20"/>
      <c r="V195" s="20"/>
      <c r="W195" s="20"/>
      <c r="X195" s="20"/>
      <c r="Y195" s="20"/>
      <c r="Z195" s="20"/>
      <c r="AA195" s="20"/>
      <c r="AB195" s="20"/>
      <c r="AC195" s="20"/>
      <c r="AD195" s="20"/>
      <c r="AE195" s="20"/>
      <c r="AF195" s="20"/>
      <c r="AG195" s="20"/>
      <c r="AH195" s="20"/>
      <c r="AI195" s="20"/>
      <c r="AJ195" s="20"/>
      <c r="AK195" s="20"/>
      <c r="AL195" s="20"/>
      <c r="AM195" s="20"/>
      <c r="AN195" s="20"/>
      <c r="AO195" s="20"/>
      <c r="AP195" s="20"/>
    </row>
    <row r="196" spans="1:42" x14ac:dyDescent="0.3">
      <c r="A196" s="20"/>
      <c r="B196" s="8"/>
      <c r="C196" s="8"/>
      <c r="D196" s="8"/>
      <c r="E196" s="8"/>
      <c r="F196" s="8"/>
      <c r="G196" s="8"/>
      <c r="H196" s="8"/>
      <c r="I196" s="8"/>
      <c r="J196" s="8"/>
      <c r="K196" s="8"/>
      <c r="L196" s="8"/>
      <c r="M196" s="8"/>
      <c r="N196" s="8"/>
      <c r="O196" s="8"/>
      <c r="P196" s="8"/>
      <c r="Q196" s="8"/>
      <c r="R196" s="20"/>
      <c r="S196" s="20"/>
      <c r="T196" s="20"/>
      <c r="U196" s="20"/>
      <c r="V196" s="20"/>
      <c r="W196" s="20"/>
      <c r="X196" s="20"/>
      <c r="Y196" s="20"/>
      <c r="Z196" s="20"/>
      <c r="AA196" s="20"/>
      <c r="AB196" s="20"/>
      <c r="AC196" s="20"/>
      <c r="AD196" s="20"/>
      <c r="AE196" s="20"/>
      <c r="AF196" s="20"/>
      <c r="AG196" s="20"/>
      <c r="AH196" s="20"/>
      <c r="AI196" s="20"/>
      <c r="AJ196" s="20"/>
      <c r="AK196" s="20"/>
      <c r="AL196" s="20"/>
      <c r="AM196" s="20"/>
      <c r="AN196" s="20"/>
      <c r="AO196" s="20"/>
      <c r="AP196" s="20"/>
    </row>
    <row r="197" spans="1:42" x14ac:dyDescent="0.3">
      <c r="A197" s="20"/>
      <c r="B197" s="8"/>
      <c r="C197" s="8"/>
      <c r="D197" s="8"/>
      <c r="E197" s="8"/>
      <c r="F197" s="8"/>
      <c r="G197" s="8"/>
      <c r="H197" s="8"/>
      <c r="I197" s="8"/>
      <c r="J197" s="8"/>
      <c r="K197" s="8"/>
      <c r="L197" s="8"/>
      <c r="M197" s="8"/>
      <c r="N197" s="8"/>
      <c r="O197" s="8"/>
      <c r="P197" s="8"/>
      <c r="Q197" s="8"/>
      <c r="R197" s="20"/>
      <c r="S197" s="20"/>
      <c r="T197" s="20"/>
      <c r="U197" s="20"/>
      <c r="V197" s="20"/>
      <c r="W197" s="20"/>
      <c r="X197" s="20"/>
      <c r="Y197" s="20"/>
      <c r="Z197" s="20"/>
      <c r="AA197" s="20"/>
      <c r="AB197" s="20"/>
      <c r="AC197" s="20"/>
      <c r="AD197" s="20"/>
      <c r="AE197" s="20"/>
      <c r="AF197" s="20"/>
      <c r="AG197" s="20"/>
      <c r="AH197" s="20"/>
      <c r="AI197" s="20"/>
      <c r="AJ197" s="20"/>
      <c r="AK197" s="20"/>
      <c r="AL197" s="20"/>
      <c r="AM197" s="20"/>
      <c r="AN197" s="20"/>
      <c r="AO197" s="20"/>
      <c r="AP197" s="20"/>
    </row>
    <row r="198" spans="1:42" x14ac:dyDescent="0.3">
      <c r="A198" s="20"/>
      <c r="B198" s="8"/>
      <c r="C198" s="8"/>
      <c r="D198" s="8"/>
      <c r="E198" s="8"/>
      <c r="F198" s="8"/>
      <c r="G198" s="8"/>
      <c r="H198" s="8"/>
      <c r="I198" s="8"/>
      <c r="J198" s="8"/>
      <c r="K198" s="8"/>
      <c r="L198" s="8"/>
      <c r="M198" s="8"/>
      <c r="N198" s="8"/>
      <c r="O198" s="8"/>
      <c r="P198" s="8"/>
      <c r="Q198" s="8"/>
      <c r="R198" s="20"/>
      <c r="S198" s="20"/>
      <c r="T198" s="20"/>
      <c r="U198" s="20"/>
      <c r="V198" s="20"/>
      <c r="W198" s="20"/>
      <c r="X198" s="20"/>
      <c r="Y198" s="20"/>
      <c r="Z198" s="20"/>
      <c r="AA198" s="20"/>
      <c r="AB198" s="20"/>
      <c r="AC198" s="20"/>
      <c r="AD198" s="20"/>
      <c r="AE198" s="20"/>
      <c r="AF198" s="20"/>
      <c r="AG198" s="20"/>
      <c r="AH198" s="20"/>
      <c r="AI198" s="20"/>
      <c r="AJ198" s="20"/>
      <c r="AK198" s="20"/>
      <c r="AL198" s="20"/>
      <c r="AM198" s="20"/>
      <c r="AN198" s="20"/>
      <c r="AO198" s="20"/>
      <c r="AP198" s="20"/>
    </row>
    <row r="199" spans="1:42" x14ac:dyDescent="0.3">
      <c r="A199" s="20"/>
      <c r="B199" s="8"/>
      <c r="C199" s="8"/>
      <c r="D199" s="8"/>
      <c r="E199" s="8"/>
      <c r="F199" s="8"/>
      <c r="G199" s="8"/>
      <c r="H199" s="8"/>
      <c r="I199" s="8"/>
      <c r="J199" s="8"/>
      <c r="K199" s="8"/>
      <c r="L199" s="8"/>
      <c r="M199" s="8"/>
      <c r="N199" s="8"/>
      <c r="O199" s="8"/>
      <c r="P199" s="8"/>
      <c r="Q199" s="8"/>
      <c r="R199" s="20"/>
      <c r="S199" s="20"/>
      <c r="T199" s="20"/>
      <c r="U199" s="20"/>
      <c r="V199" s="20"/>
      <c r="W199" s="20"/>
      <c r="X199" s="20"/>
      <c r="Y199" s="20"/>
      <c r="Z199" s="20"/>
      <c r="AA199" s="20"/>
      <c r="AB199" s="20"/>
      <c r="AC199" s="20"/>
      <c r="AD199" s="20"/>
      <c r="AE199" s="20"/>
      <c r="AF199" s="20"/>
      <c r="AG199" s="20"/>
      <c r="AH199" s="20"/>
      <c r="AI199" s="20"/>
      <c r="AJ199" s="20"/>
      <c r="AK199" s="20"/>
      <c r="AL199" s="20"/>
      <c r="AM199" s="20"/>
      <c r="AN199" s="20"/>
      <c r="AO199" s="20"/>
      <c r="AP199" s="20"/>
    </row>
    <row r="200" spans="1:42" x14ac:dyDescent="0.3">
      <c r="A200" s="20"/>
      <c r="B200" s="8"/>
      <c r="C200" s="8"/>
      <c r="D200" s="8"/>
      <c r="E200" s="8"/>
      <c r="F200" s="8"/>
      <c r="G200" s="8"/>
      <c r="H200" s="8"/>
      <c r="I200" s="8"/>
      <c r="J200" s="8"/>
      <c r="K200" s="8"/>
      <c r="L200" s="8"/>
      <c r="M200" s="8"/>
      <c r="N200" s="8"/>
      <c r="O200" s="8"/>
      <c r="P200" s="8"/>
      <c r="Q200" s="8"/>
      <c r="R200" s="20"/>
      <c r="S200" s="20"/>
      <c r="T200" s="20"/>
      <c r="U200" s="20"/>
      <c r="V200" s="20"/>
      <c r="W200" s="20"/>
      <c r="X200" s="20"/>
      <c r="Y200" s="20"/>
      <c r="Z200" s="20"/>
      <c r="AA200" s="20"/>
      <c r="AB200" s="20"/>
      <c r="AC200" s="20"/>
      <c r="AD200" s="20"/>
      <c r="AE200" s="20"/>
      <c r="AF200" s="20"/>
      <c r="AG200" s="20"/>
      <c r="AH200" s="20"/>
      <c r="AI200" s="20"/>
      <c r="AJ200" s="20"/>
      <c r="AK200" s="20"/>
      <c r="AL200" s="20"/>
      <c r="AM200" s="20"/>
      <c r="AN200" s="20"/>
      <c r="AO200" s="20"/>
      <c r="AP200" s="20"/>
    </row>
    <row r="201" spans="1:42" x14ac:dyDescent="0.3">
      <c r="A201" s="20"/>
      <c r="B201" s="8"/>
      <c r="C201" s="8"/>
      <c r="D201" s="8"/>
      <c r="E201" s="8"/>
      <c r="F201" s="8"/>
      <c r="G201" s="8"/>
      <c r="H201" s="8"/>
      <c r="I201" s="8"/>
      <c r="J201" s="8"/>
      <c r="K201" s="8"/>
      <c r="L201" s="8"/>
      <c r="M201" s="8"/>
      <c r="N201" s="8"/>
      <c r="O201" s="8"/>
      <c r="P201" s="8"/>
      <c r="Q201" s="8"/>
      <c r="R201" s="20"/>
      <c r="S201" s="20"/>
      <c r="T201" s="20"/>
      <c r="U201" s="20"/>
      <c r="V201" s="20"/>
      <c r="W201" s="20"/>
      <c r="X201" s="20"/>
      <c r="Y201" s="20"/>
      <c r="Z201" s="20"/>
      <c r="AA201" s="20"/>
      <c r="AB201" s="20"/>
      <c r="AC201" s="20"/>
      <c r="AD201" s="20"/>
      <c r="AE201" s="20"/>
      <c r="AF201" s="20"/>
      <c r="AG201" s="20"/>
      <c r="AH201" s="20"/>
      <c r="AI201" s="20"/>
      <c r="AJ201" s="20"/>
      <c r="AK201" s="20"/>
      <c r="AL201" s="20"/>
      <c r="AM201" s="20"/>
      <c r="AN201" s="20"/>
      <c r="AO201" s="20"/>
      <c r="AP201" s="20"/>
    </row>
    <row r="202" spans="1:42" x14ac:dyDescent="0.3">
      <c r="A202" s="20"/>
      <c r="B202" s="8"/>
      <c r="C202" s="8"/>
      <c r="D202" s="8"/>
      <c r="E202" s="8"/>
      <c r="F202" s="8"/>
      <c r="G202" s="8"/>
      <c r="H202" s="8"/>
      <c r="I202" s="8"/>
      <c r="J202" s="8"/>
      <c r="K202" s="8"/>
      <c r="L202" s="8"/>
      <c r="M202" s="8"/>
      <c r="N202" s="8"/>
      <c r="O202" s="8"/>
      <c r="P202" s="8"/>
      <c r="Q202" s="8"/>
      <c r="R202" s="2"/>
      <c r="S202" s="2"/>
      <c r="T202" s="20"/>
      <c r="U202" s="20"/>
      <c r="V202" s="20"/>
      <c r="W202" s="20"/>
      <c r="X202" s="20"/>
      <c r="Y202" s="20"/>
      <c r="Z202" s="20"/>
      <c r="AA202" s="20"/>
      <c r="AB202" s="20"/>
      <c r="AC202" s="20"/>
      <c r="AD202" s="20"/>
      <c r="AE202" s="20"/>
      <c r="AF202" s="20"/>
      <c r="AG202" s="20"/>
      <c r="AH202" s="20"/>
      <c r="AI202" s="20"/>
      <c r="AJ202" s="20"/>
      <c r="AK202" s="20"/>
      <c r="AL202" s="20"/>
      <c r="AM202" s="20"/>
      <c r="AN202" s="20"/>
      <c r="AO202" s="20"/>
      <c r="AP202" s="20"/>
    </row>
    <row r="203" spans="1:42" x14ac:dyDescent="0.3">
      <c r="A203" s="20"/>
      <c r="B203" s="8"/>
      <c r="C203" s="8"/>
      <c r="D203" s="8"/>
      <c r="E203" s="8"/>
      <c r="F203" s="8"/>
      <c r="G203" s="2"/>
      <c r="H203" s="2"/>
      <c r="I203" s="2"/>
      <c r="J203" s="2"/>
      <c r="K203" s="2"/>
      <c r="L203" s="2"/>
      <c r="M203" s="2"/>
      <c r="N203" s="2"/>
      <c r="O203" s="2"/>
      <c r="P203" s="2"/>
      <c r="Q203" s="2"/>
      <c r="R203" s="2"/>
      <c r="S203" s="2"/>
      <c r="T203" s="20"/>
      <c r="U203" s="20"/>
      <c r="V203" s="20"/>
      <c r="W203" s="20"/>
      <c r="X203" s="20"/>
      <c r="Y203" s="20"/>
      <c r="Z203" s="20"/>
      <c r="AA203" s="20"/>
      <c r="AB203" s="20"/>
      <c r="AC203" s="20"/>
      <c r="AD203" s="20"/>
      <c r="AE203" s="20"/>
      <c r="AF203" s="20"/>
      <c r="AG203" s="20"/>
      <c r="AH203" s="20"/>
      <c r="AI203" s="20"/>
      <c r="AJ203" s="20"/>
      <c r="AK203" s="20"/>
      <c r="AL203" s="20"/>
      <c r="AM203" s="20"/>
      <c r="AN203" s="20"/>
      <c r="AO203" s="20"/>
      <c r="AP203" s="20"/>
    </row>
    <row r="204" spans="1:42" x14ac:dyDescent="0.3">
      <c r="A204" s="20"/>
      <c r="B204" s="8"/>
      <c r="C204" s="8"/>
      <c r="D204" s="8"/>
      <c r="E204" s="8"/>
      <c r="F204" s="8"/>
      <c r="G204" s="2"/>
      <c r="H204" s="2"/>
      <c r="I204" s="2"/>
      <c r="J204" s="2"/>
      <c r="K204" s="2"/>
      <c r="L204" s="2"/>
      <c r="M204" s="2"/>
      <c r="N204" s="2"/>
      <c r="O204" s="2"/>
      <c r="P204" s="2"/>
      <c r="Q204" s="2"/>
      <c r="R204" s="2"/>
      <c r="S204" s="2"/>
      <c r="T204" s="20"/>
      <c r="U204" s="20"/>
      <c r="V204" s="20"/>
      <c r="W204" s="20"/>
      <c r="X204" s="20"/>
      <c r="Y204" s="20"/>
      <c r="Z204" s="20"/>
      <c r="AA204" s="20"/>
      <c r="AB204" s="20"/>
      <c r="AC204" s="20"/>
      <c r="AD204" s="20"/>
      <c r="AE204" s="20"/>
      <c r="AF204" s="20"/>
      <c r="AG204" s="20"/>
      <c r="AH204" s="20"/>
      <c r="AI204" s="20"/>
      <c r="AJ204" s="20"/>
      <c r="AK204" s="20"/>
      <c r="AL204" s="20"/>
      <c r="AM204" s="20"/>
      <c r="AN204" s="20"/>
      <c r="AO204" s="20"/>
      <c r="AP204" s="20"/>
    </row>
    <row r="205" spans="1:42" x14ac:dyDescent="0.3">
      <c r="A205" s="20"/>
      <c r="B205" s="8"/>
      <c r="C205" s="8"/>
      <c r="D205" s="8"/>
      <c r="E205" s="8"/>
      <c r="F205" s="8"/>
      <c r="G205" s="2"/>
      <c r="H205" s="2"/>
      <c r="I205" s="2"/>
      <c r="J205" s="2"/>
      <c r="K205" s="2"/>
      <c r="L205" s="2"/>
      <c r="M205" s="2"/>
      <c r="N205" s="2"/>
      <c r="O205" s="2"/>
      <c r="P205" s="2"/>
      <c r="Q205" s="2"/>
      <c r="R205" s="2"/>
      <c r="S205" s="2"/>
      <c r="T205" s="20"/>
      <c r="U205" s="20"/>
      <c r="V205" s="20"/>
      <c r="W205" s="20"/>
      <c r="X205" s="20"/>
      <c r="Y205" s="20"/>
      <c r="Z205" s="20"/>
      <c r="AA205" s="20"/>
      <c r="AB205" s="20"/>
      <c r="AC205" s="20"/>
      <c r="AD205" s="20"/>
      <c r="AE205" s="20"/>
      <c r="AF205" s="20"/>
      <c r="AG205" s="20"/>
      <c r="AH205" s="20"/>
      <c r="AI205" s="20"/>
      <c r="AJ205" s="20"/>
      <c r="AK205" s="20"/>
      <c r="AL205" s="20"/>
      <c r="AM205" s="20"/>
      <c r="AN205" s="20"/>
      <c r="AO205" s="20"/>
      <c r="AP205" s="20"/>
    </row>
    <row r="206" spans="1:42" x14ac:dyDescent="0.3">
      <c r="A206" s="20"/>
      <c r="B206" s="8"/>
      <c r="C206" s="8"/>
      <c r="D206" s="8"/>
      <c r="E206" s="8"/>
      <c r="F206" s="8"/>
      <c r="G206" s="362" t="s">
        <v>112</v>
      </c>
      <c r="H206" s="362"/>
      <c r="I206" s="362"/>
      <c r="J206" s="362"/>
      <c r="K206" s="2"/>
      <c r="L206" s="2"/>
      <c r="M206" s="2"/>
      <c r="N206" s="2"/>
      <c r="O206" s="2"/>
      <c r="P206" s="2"/>
      <c r="Q206" s="2"/>
      <c r="R206" s="2"/>
      <c r="S206" s="2"/>
      <c r="T206" s="20"/>
      <c r="U206" s="20"/>
      <c r="V206" s="20"/>
      <c r="W206" s="20"/>
      <c r="X206" s="20"/>
      <c r="Y206" s="20"/>
      <c r="Z206" s="20"/>
      <c r="AA206" s="20"/>
      <c r="AB206" s="20"/>
      <c r="AC206" s="20"/>
      <c r="AD206" s="20"/>
      <c r="AE206" s="20"/>
      <c r="AF206" s="20"/>
      <c r="AG206" s="20"/>
      <c r="AH206" s="20"/>
      <c r="AI206" s="20"/>
      <c r="AJ206" s="20"/>
      <c r="AK206" s="20"/>
      <c r="AL206" s="20"/>
      <c r="AM206" s="20"/>
      <c r="AN206" s="20"/>
      <c r="AO206" s="20"/>
      <c r="AP206" s="20"/>
    </row>
    <row r="207" spans="1:42" x14ac:dyDescent="0.3">
      <c r="A207" s="20"/>
      <c r="B207" s="8"/>
      <c r="C207" s="8"/>
      <c r="D207" s="8"/>
      <c r="E207" s="8"/>
      <c r="F207" s="8"/>
      <c r="G207" s="2"/>
      <c r="H207" s="2" t="s">
        <v>120</v>
      </c>
      <c r="I207" s="2">
        <v>0.2</v>
      </c>
      <c r="J207" s="2"/>
      <c r="K207" s="2"/>
      <c r="L207" s="2"/>
      <c r="M207" s="2"/>
      <c r="N207" s="2"/>
      <c r="O207" s="2"/>
      <c r="P207" s="2"/>
      <c r="Q207" s="2"/>
      <c r="R207" s="2"/>
      <c r="S207" s="2"/>
      <c r="T207" s="20"/>
      <c r="U207" s="20"/>
      <c r="V207" s="20"/>
      <c r="W207" s="20"/>
      <c r="X207" s="20"/>
      <c r="Y207" s="20"/>
      <c r="Z207" s="20"/>
      <c r="AA207" s="20"/>
      <c r="AB207" s="20"/>
      <c r="AC207" s="20"/>
      <c r="AD207" s="20"/>
      <c r="AE207" s="20"/>
      <c r="AF207" s="20"/>
      <c r="AG207" s="20"/>
      <c r="AH207" s="20"/>
      <c r="AI207" s="20"/>
      <c r="AJ207" s="20"/>
      <c r="AK207" s="20"/>
      <c r="AL207" s="20"/>
      <c r="AM207" s="20"/>
      <c r="AN207" s="20"/>
      <c r="AO207" s="20"/>
      <c r="AP207" s="20"/>
    </row>
    <row r="208" spans="1:42" x14ac:dyDescent="0.3">
      <c r="A208" s="20"/>
      <c r="B208" s="8"/>
      <c r="C208" s="8"/>
      <c r="D208" s="8"/>
      <c r="E208" s="8"/>
      <c r="F208" s="8"/>
      <c r="G208" s="2"/>
      <c r="H208" s="2" t="s">
        <v>121</v>
      </c>
      <c r="I208" s="2">
        <v>0.4</v>
      </c>
      <c r="J208" s="2"/>
      <c r="K208" s="2"/>
      <c r="L208" s="212"/>
      <c r="M208" s="213"/>
      <c r="N208" s="213"/>
      <c r="O208" s="213"/>
      <c r="P208" s="213"/>
      <c r="Q208" s="2"/>
      <c r="R208" s="2"/>
      <c r="S208" s="2"/>
      <c r="T208" s="20"/>
      <c r="U208" s="20"/>
      <c r="V208" s="20"/>
      <c r="W208" s="20"/>
      <c r="X208" s="20"/>
      <c r="Y208" s="20"/>
      <c r="Z208" s="20"/>
      <c r="AA208" s="20"/>
      <c r="AB208" s="20"/>
      <c r="AC208" s="20"/>
      <c r="AD208" s="20"/>
      <c r="AE208" s="20"/>
      <c r="AF208" s="20"/>
      <c r="AG208" s="20"/>
      <c r="AH208" s="20"/>
      <c r="AI208" s="20"/>
      <c r="AJ208" s="20"/>
      <c r="AK208" s="20"/>
      <c r="AL208" s="20"/>
      <c r="AM208" s="20"/>
      <c r="AN208" s="20"/>
      <c r="AO208" s="20"/>
      <c r="AP208" s="20"/>
    </row>
    <row r="209" spans="1:42" x14ac:dyDescent="0.3">
      <c r="A209" s="20"/>
      <c r="B209" s="8"/>
      <c r="C209" s="8"/>
      <c r="D209" s="8"/>
      <c r="E209" s="8"/>
      <c r="F209" s="8"/>
      <c r="G209" s="2"/>
      <c r="H209" s="2" t="s">
        <v>122</v>
      </c>
      <c r="I209" s="2">
        <v>0.6</v>
      </c>
      <c r="J209" s="2"/>
      <c r="K209" s="2"/>
      <c r="L209" s="212"/>
      <c r="M209" s="212" t="s">
        <v>136</v>
      </c>
      <c r="N209" s="212" t="s">
        <v>135</v>
      </c>
      <c r="O209" s="212" t="s">
        <v>137</v>
      </c>
      <c r="P209" s="212" t="s">
        <v>138</v>
      </c>
      <c r="Q209" s="2"/>
      <c r="R209" s="2"/>
      <c r="S209" s="2"/>
      <c r="T209" s="20"/>
      <c r="U209" s="20"/>
      <c r="V209" s="20"/>
      <c r="W209" s="20"/>
      <c r="X209" s="20"/>
      <c r="Y209" s="20"/>
      <c r="Z209" s="20"/>
      <c r="AA209" s="20"/>
      <c r="AB209" s="20"/>
      <c r="AC209" s="20"/>
      <c r="AD209" s="20"/>
      <c r="AE209" s="20"/>
      <c r="AF209" s="20"/>
      <c r="AG209" s="20"/>
      <c r="AH209" s="20"/>
      <c r="AI209" s="20"/>
      <c r="AJ209" s="20"/>
      <c r="AK209" s="20"/>
      <c r="AL209" s="20"/>
      <c r="AM209" s="20"/>
      <c r="AN209" s="20"/>
      <c r="AO209" s="20"/>
      <c r="AP209" s="20"/>
    </row>
    <row r="210" spans="1:42" x14ac:dyDescent="0.3">
      <c r="A210" s="20"/>
      <c r="B210" s="8"/>
      <c r="C210" s="8"/>
      <c r="D210" s="8"/>
      <c r="E210" s="8"/>
      <c r="F210" s="8"/>
      <c r="G210" s="2"/>
      <c r="H210" s="2" t="s">
        <v>123</v>
      </c>
      <c r="I210" s="2">
        <v>0.8</v>
      </c>
      <c r="J210" s="2"/>
      <c r="K210" s="2"/>
      <c r="L210" s="212">
        <v>1</v>
      </c>
      <c r="M210" s="212" t="str">
        <f>IF(C180="","",VLOOKUP(C180,H207:I211,2,0))</f>
        <v/>
      </c>
      <c r="N210" s="212" t="str">
        <f>IF(E180="","",VLOOKUP(E180,H214:I218,2,0))</f>
        <v/>
      </c>
      <c r="O210" s="212" t="str">
        <f>IF(G180="","",VLOOKUP(G180,H221:I225,2,0))</f>
        <v/>
      </c>
      <c r="P210" s="212" t="str">
        <f>IF(I180="","",VLOOKUP(I180,H228:I232,2,0))</f>
        <v/>
      </c>
      <c r="Q210" s="2"/>
      <c r="R210" s="2"/>
      <c r="S210" s="2"/>
      <c r="T210" s="20"/>
      <c r="U210" s="20"/>
      <c r="V210" s="20"/>
      <c r="W210" s="20"/>
      <c r="X210" s="20"/>
      <c r="Y210" s="20"/>
      <c r="Z210" s="20"/>
      <c r="AA210" s="20"/>
      <c r="AB210" s="20"/>
      <c r="AC210" s="20"/>
      <c r="AD210" s="20"/>
      <c r="AE210" s="20"/>
      <c r="AF210" s="20"/>
      <c r="AG210" s="20"/>
      <c r="AH210" s="20"/>
      <c r="AI210" s="20"/>
      <c r="AJ210" s="20"/>
      <c r="AK210" s="20"/>
      <c r="AL210" s="20"/>
      <c r="AM210" s="20"/>
      <c r="AN210" s="20"/>
      <c r="AO210" s="20"/>
      <c r="AP210" s="20"/>
    </row>
    <row r="211" spans="1:42" x14ac:dyDescent="0.3">
      <c r="A211" s="20"/>
      <c r="B211" s="8"/>
      <c r="C211" s="8"/>
      <c r="D211" s="8"/>
      <c r="E211" s="8"/>
      <c r="F211" s="8"/>
      <c r="G211" s="2"/>
      <c r="H211" s="2" t="s">
        <v>124</v>
      </c>
      <c r="I211" s="2">
        <v>1</v>
      </c>
      <c r="J211" s="2"/>
      <c r="K211" s="2"/>
      <c r="L211" s="212">
        <v>2</v>
      </c>
      <c r="M211" s="212" t="str">
        <f>IF(C182="","",VLOOKUP(C182,H207:I211,2,0))</f>
        <v/>
      </c>
      <c r="N211" s="212" t="str">
        <f>IF(E182="","",VLOOKUP(E182,H214:I218,2,0))</f>
        <v/>
      </c>
      <c r="O211" s="212" t="str">
        <f>IF(G182="","",VLOOKUP(G182,H221:I225,2,0))</f>
        <v/>
      </c>
      <c r="P211" s="212" t="str">
        <f>IF(I182="","",VLOOKUP(I182,H228:I232,2,0))</f>
        <v/>
      </c>
      <c r="Q211" s="2"/>
      <c r="R211" s="2"/>
      <c r="S211" s="2"/>
      <c r="T211" s="20"/>
      <c r="U211" s="20"/>
      <c r="V211" s="20"/>
      <c r="W211" s="20"/>
      <c r="X211" s="20"/>
      <c r="Y211" s="20"/>
      <c r="Z211" s="20"/>
      <c r="AA211" s="20"/>
      <c r="AB211" s="20"/>
      <c r="AC211" s="20"/>
      <c r="AD211" s="20"/>
      <c r="AE211" s="20"/>
      <c r="AF211" s="20"/>
      <c r="AG211" s="20"/>
      <c r="AH211" s="20"/>
      <c r="AI211" s="20"/>
      <c r="AJ211" s="20"/>
      <c r="AK211" s="20"/>
      <c r="AL211" s="20"/>
      <c r="AM211" s="20"/>
      <c r="AN211" s="20"/>
      <c r="AO211" s="20"/>
      <c r="AP211" s="20"/>
    </row>
    <row r="212" spans="1:42" x14ac:dyDescent="0.3">
      <c r="A212" s="20"/>
      <c r="B212" s="8"/>
      <c r="C212" s="8"/>
      <c r="D212" s="8"/>
      <c r="E212" s="8"/>
      <c r="F212" s="8"/>
      <c r="G212" s="2"/>
      <c r="H212" s="2"/>
      <c r="I212" s="2"/>
      <c r="J212" s="2"/>
      <c r="K212" s="2"/>
      <c r="L212" s="212">
        <v>3</v>
      </c>
      <c r="M212" s="212" t="str">
        <f>IF(C184="","",VLOOKUP(C184,H207:I211,2,0))</f>
        <v/>
      </c>
      <c r="N212" s="212" t="str">
        <f>IF(E184="","",VLOOKUP(E184,H214:I218,2,0))</f>
        <v/>
      </c>
      <c r="O212" s="212" t="str">
        <f>IF(G184="","",VLOOKUP(G184,H221:I225,2,0))</f>
        <v/>
      </c>
      <c r="P212" s="212" t="str">
        <f>IF(I184="","",VLOOKUP(I184,H228:I232,2,0))</f>
        <v/>
      </c>
      <c r="Q212" s="2"/>
      <c r="R212" s="2"/>
      <c r="S212" s="2"/>
      <c r="T212" s="20"/>
      <c r="U212" s="20"/>
      <c r="V212" s="20"/>
      <c r="W212" s="20"/>
      <c r="X212" s="20"/>
      <c r="Y212" s="20"/>
      <c r="Z212" s="20"/>
      <c r="AA212" s="20"/>
      <c r="AB212" s="20"/>
      <c r="AC212" s="20"/>
      <c r="AD212" s="20"/>
      <c r="AE212" s="20"/>
      <c r="AF212" s="20"/>
      <c r="AG212" s="20"/>
      <c r="AH212" s="20"/>
      <c r="AI212" s="20"/>
      <c r="AJ212" s="20"/>
      <c r="AK212" s="20"/>
      <c r="AL212" s="20"/>
      <c r="AM212" s="20"/>
      <c r="AN212" s="20"/>
      <c r="AO212" s="20"/>
      <c r="AP212" s="20"/>
    </row>
    <row r="213" spans="1:42" x14ac:dyDescent="0.3">
      <c r="A213" s="20"/>
      <c r="B213" s="8"/>
      <c r="C213" s="8"/>
      <c r="D213" s="8"/>
      <c r="E213" s="8"/>
      <c r="F213" s="8"/>
      <c r="G213" s="362" t="s">
        <v>113</v>
      </c>
      <c r="H213" s="362"/>
      <c r="I213" s="362"/>
      <c r="J213" s="362"/>
      <c r="K213" s="2"/>
      <c r="L213" s="212">
        <v>4</v>
      </c>
      <c r="M213" s="212" t="str">
        <f>IF(C186="","",VLOOKUP(C186,H207:I211,2,0))</f>
        <v/>
      </c>
      <c r="N213" s="212" t="str">
        <f>IF(E186="","",VLOOKUP(E186,H214:I218,2,0))</f>
        <v/>
      </c>
      <c r="O213" s="212" t="str">
        <f>IF(G186="","",VLOOKUP(G186,H221:I225,2,0))</f>
        <v/>
      </c>
      <c r="P213" s="212" t="str">
        <f>IF(I186="","",VLOOKUP(I186,H228:I232,2,0))</f>
        <v/>
      </c>
      <c r="Q213" s="2"/>
      <c r="R213" s="2"/>
      <c r="S213" s="2"/>
      <c r="T213" s="20"/>
      <c r="U213" s="20"/>
      <c r="V213" s="20"/>
      <c r="W213" s="20"/>
      <c r="X213" s="20"/>
      <c r="Y213" s="20"/>
      <c r="Z213" s="20"/>
      <c r="AA213" s="20"/>
      <c r="AB213" s="20"/>
      <c r="AC213" s="20"/>
      <c r="AD213" s="20"/>
      <c r="AE213" s="20"/>
      <c r="AF213" s="20"/>
      <c r="AG213" s="20"/>
      <c r="AH213" s="20"/>
      <c r="AI213" s="20"/>
      <c r="AJ213" s="20"/>
      <c r="AK213" s="20"/>
      <c r="AL213" s="20"/>
      <c r="AM213" s="20"/>
      <c r="AN213" s="20"/>
      <c r="AO213" s="20"/>
      <c r="AP213" s="20"/>
    </row>
    <row r="214" spans="1:42" x14ac:dyDescent="0.3">
      <c r="A214" s="20"/>
      <c r="B214" s="8"/>
      <c r="C214" s="8"/>
      <c r="D214" s="8"/>
      <c r="E214" s="8"/>
      <c r="F214" s="8"/>
      <c r="G214" s="2"/>
      <c r="H214" s="2" t="s">
        <v>115</v>
      </c>
      <c r="I214" s="2">
        <v>0.1</v>
      </c>
      <c r="J214" s="2"/>
      <c r="K214" s="2"/>
      <c r="L214" s="212">
        <v>5</v>
      </c>
      <c r="M214" s="212" t="str">
        <f>IF(C188="","",VLOOKUP(C188,H207:I211,2,0))</f>
        <v/>
      </c>
      <c r="N214" s="212" t="str">
        <f>IF(E188="","",VLOOKUP(E188,H214:I218,2,0))</f>
        <v/>
      </c>
      <c r="O214" s="212" t="str">
        <f>IF(G188="","",VLOOKUP(G188,H221:I225,2,0))</f>
        <v/>
      </c>
      <c r="P214" s="212" t="str">
        <f>IF(I188="","",VLOOKUP(I188,H228:I232,2,0))</f>
        <v/>
      </c>
      <c r="Q214" s="2"/>
      <c r="R214" s="2"/>
      <c r="S214" s="2"/>
      <c r="T214" s="20"/>
      <c r="U214" s="20"/>
      <c r="V214" s="20"/>
      <c r="W214" s="20"/>
      <c r="X214" s="20"/>
      <c r="Y214" s="20"/>
      <c r="Z214" s="20"/>
      <c r="AA214" s="20"/>
      <c r="AB214" s="20"/>
      <c r="AC214" s="20"/>
      <c r="AD214" s="20"/>
      <c r="AE214" s="20"/>
      <c r="AF214" s="20"/>
      <c r="AG214" s="20"/>
      <c r="AH214" s="20"/>
      <c r="AI214" s="20"/>
      <c r="AJ214" s="20"/>
      <c r="AK214" s="20"/>
      <c r="AL214" s="20"/>
      <c r="AM214" s="20"/>
      <c r="AN214" s="20"/>
      <c r="AO214" s="20"/>
      <c r="AP214" s="20"/>
    </row>
    <row r="215" spans="1:42" x14ac:dyDescent="0.3">
      <c r="A215" s="20"/>
      <c r="B215" s="8"/>
      <c r="C215" s="8"/>
      <c r="D215" s="8"/>
      <c r="E215" s="8"/>
      <c r="F215" s="8"/>
      <c r="G215" s="2"/>
      <c r="H215" s="2" t="s">
        <v>116</v>
      </c>
      <c r="I215" s="2">
        <v>0.2</v>
      </c>
      <c r="J215" s="2"/>
      <c r="K215" s="2"/>
      <c r="L215" s="212">
        <v>6</v>
      </c>
      <c r="M215" s="212" t="str">
        <f>IF(C190="","",VLOOKUP(C190,H207:I211,2,0))</f>
        <v/>
      </c>
      <c r="N215" s="212" t="str">
        <f>IF(E190="","",VLOOKUP(E190,H214:I218,2,0))</f>
        <v/>
      </c>
      <c r="O215" s="212" t="str">
        <f>IF(G190="","",VLOOKUP(G190,H221:I225,2,0))</f>
        <v/>
      </c>
      <c r="P215" s="212" t="str">
        <f>IF(I190="","",VLOOKUP(I190,H228:I232,2,0))</f>
        <v/>
      </c>
      <c r="Q215" s="2"/>
      <c r="R215" s="2"/>
      <c r="S215" s="2"/>
      <c r="T215" s="20"/>
      <c r="U215" s="20"/>
      <c r="V215" s="20"/>
      <c r="W215" s="20"/>
      <c r="X215" s="20"/>
      <c r="Y215" s="20"/>
      <c r="Z215" s="20"/>
      <c r="AA215" s="20"/>
      <c r="AB215" s="20"/>
      <c r="AC215" s="20"/>
      <c r="AD215" s="20"/>
      <c r="AE215" s="20"/>
      <c r="AF215" s="20"/>
      <c r="AG215" s="20"/>
      <c r="AH215" s="20"/>
      <c r="AI215" s="20"/>
      <c r="AJ215" s="20"/>
      <c r="AK215" s="20"/>
      <c r="AL215" s="20"/>
      <c r="AM215" s="20"/>
      <c r="AN215" s="20"/>
      <c r="AO215" s="20"/>
      <c r="AP215" s="20"/>
    </row>
    <row r="216" spans="1:42" x14ac:dyDescent="0.3">
      <c r="A216" s="20"/>
      <c r="B216" s="8"/>
      <c r="C216" s="8"/>
      <c r="D216" s="8"/>
      <c r="E216" s="8"/>
      <c r="F216" s="8"/>
      <c r="G216" s="2"/>
      <c r="H216" s="2" t="s">
        <v>68</v>
      </c>
      <c r="I216" s="2">
        <v>0.3</v>
      </c>
      <c r="J216" s="2"/>
      <c r="K216" s="2"/>
      <c r="L216" s="212">
        <v>7</v>
      </c>
      <c r="M216" s="212" t="str">
        <f>IF(C192="","",VLOOKUP(C192,H207:I211,2,0))</f>
        <v/>
      </c>
      <c r="N216" s="212" t="str">
        <f>IF(E192="","",VLOOKUP(E192,H214:I218,2,0))</f>
        <v/>
      </c>
      <c r="O216" s="212" t="str">
        <f>IF(G192="","",VLOOKUP(G192,H221:I225,2,0))</f>
        <v/>
      </c>
      <c r="P216" s="212" t="str">
        <f>IF(I192="","",VLOOKUP(I192,H228:I232,2,0))</f>
        <v/>
      </c>
      <c r="Q216" s="2"/>
      <c r="R216" s="2"/>
      <c r="S216" s="2"/>
      <c r="T216" s="20"/>
      <c r="U216" s="20"/>
      <c r="V216" s="20"/>
      <c r="W216" s="20"/>
      <c r="X216" s="20"/>
      <c r="Y216" s="20"/>
      <c r="Z216" s="20"/>
      <c r="AA216" s="20"/>
      <c r="AB216" s="20"/>
      <c r="AC216" s="20"/>
      <c r="AD216" s="20"/>
      <c r="AE216" s="20"/>
      <c r="AF216" s="20"/>
      <c r="AG216" s="20"/>
      <c r="AH216" s="20"/>
      <c r="AI216" s="20"/>
      <c r="AJ216" s="20"/>
      <c r="AK216" s="20"/>
      <c r="AL216" s="20"/>
      <c r="AM216" s="20"/>
      <c r="AN216" s="20"/>
      <c r="AO216" s="20"/>
      <c r="AP216" s="20"/>
    </row>
    <row r="217" spans="1:42" x14ac:dyDescent="0.3">
      <c r="A217" s="20"/>
      <c r="B217" s="8"/>
      <c r="C217" s="8"/>
      <c r="D217" s="8"/>
      <c r="E217" s="8"/>
      <c r="F217" s="8"/>
      <c r="G217" s="2"/>
      <c r="H217" s="2" t="s">
        <v>117</v>
      </c>
      <c r="I217" s="2">
        <v>0.4</v>
      </c>
      <c r="J217" s="2"/>
      <c r="K217" s="2"/>
      <c r="L217" s="2"/>
      <c r="M217" s="2"/>
      <c r="N217" s="2"/>
      <c r="O217" s="2"/>
      <c r="P217" s="2"/>
      <c r="Q217" s="2"/>
      <c r="R217" s="2"/>
      <c r="S217" s="2"/>
      <c r="T217" s="20"/>
      <c r="U217" s="20"/>
      <c r="V217" s="20"/>
      <c r="W217" s="20"/>
      <c r="X217" s="20"/>
      <c r="Y217" s="20"/>
      <c r="Z217" s="20"/>
      <c r="AA217" s="20"/>
      <c r="AB217" s="20"/>
      <c r="AC217" s="20"/>
      <c r="AD217" s="20"/>
      <c r="AE217" s="20"/>
      <c r="AF217" s="20"/>
      <c r="AG217" s="20"/>
      <c r="AH217" s="20"/>
      <c r="AI217" s="20"/>
      <c r="AJ217" s="20"/>
      <c r="AK217" s="20"/>
      <c r="AL217" s="20"/>
      <c r="AM217" s="20"/>
      <c r="AN217" s="20"/>
      <c r="AO217" s="20"/>
      <c r="AP217" s="20"/>
    </row>
    <row r="218" spans="1:42" x14ac:dyDescent="0.3">
      <c r="A218" s="20"/>
      <c r="B218" s="8"/>
      <c r="C218" s="8"/>
      <c r="D218" s="8"/>
      <c r="E218" s="8"/>
      <c r="F218" s="8"/>
      <c r="G218" s="2"/>
      <c r="H218" s="2" t="s">
        <v>118</v>
      </c>
      <c r="I218" s="2">
        <v>0.5</v>
      </c>
      <c r="J218" s="2"/>
      <c r="K218" s="2"/>
      <c r="L218" s="2"/>
      <c r="M218" s="2"/>
      <c r="N218" s="2"/>
      <c r="O218" s="2"/>
      <c r="P218" s="2"/>
      <c r="Q218" s="2"/>
      <c r="R218" s="2"/>
      <c r="S218" s="2"/>
      <c r="T218" s="20"/>
      <c r="U218" s="20"/>
      <c r="V218" s="20"/>
      <c r="W218" s="20"/>
      <c r="X218" s="20"/>
      <c r="Y218" s="20"/>
      <c r="Z218" s="20"/>
      <c r="AA218" s="20"/>
      <c r="AB218" s="20"/>
      <c r="AC218" s="20"/>
      <c r="AD218" s="20"/>
      <c r="AE218" s="20"/>
      <c r="AF218" s="20"/>
      <c r="AG218" s="20"/>
      <c r="AH218" s="20"/>
      <c r="AI218" s="20"/>
      <c r="AJ218" s="20"/>
      <c r="AK218" s="20"/>
      <c r="AL218" s="20"/>
      <c r="AM218" s="20"/>
      <c r="AN218" s="20"/>
      <c r="AO218" s="20"/>
      <c r="AP218" s="20"/>
    </row>
    <row r="219" spans="1:42" x14ac:dyDescent="0.3">
      <c r="A219" s="20"/>
      <c r="B219" s="8"/>
      <c r="C219" s="8"/>
      <c r="D219" s="8"/>
      <c r="E219" s="8"/>
      <c r="F219" s="8"/>
      <c r="G219" s="2"/>
      <c r="H219" s="2"/>
      <c r="I219" s="2"/>
      <c r="J219" s="2"/>
      <c r="K219" s="2"/>
      <c r="L219" s="2"/>
      <c r="M219" s="2"/>
      <c r="N219" s="2"/>
      <c r="O219" s="2"/>
      <c r="P219" s="2"/>
      <c r="Q219" s="2"/>
      <c r="R219" s="2"/>
      <c r="S219" s="2"/>
      <c r="T219" s="20"/>
      <c r="U219" s="20"/>
      <c r="V219" s="20"/>
      <c r="W219" s="20"/>
      <c r="X219" s="20"/>
      <c r="Y219" s="20"/>
      <c r="Z219" s="20"/>
      <c r="AA219" s="20"/>
      <c r="AB219" s="20"/>
      <c r="AC219" s="20"/>
      <c r="AD219" s="20"/>
      <c r="AE219" s="20"/>
      <c r="AF219" s="20"/>
      <c r="AG219" s="20"/>
      <c r="AH219" s="20"/>
      <c r="AI219" s="20"/>
      <c r="AJ219" s="20"/>
      <c r="AK219" s="20"/>
      <c r="AL219" s="20"/>
      <c r="AM219" s="20"/>
      <c r="AN219" s="20"/>
      <c r="AO219" s="20"/>
      <c r="AP219" s="20"/>
    </row>
    <row r="220" spans="1:42" x14ac:dyDescent="0.3">
      <c r="A220" s="20"/>
      <c r="B220" s="8"/>
      <c r="C220" s="8"/>
      <c r="D220" s="8"/>
      <c r="E220" s="8"/>
      <c r="F220" s="8"/>
      <c r="G220" s="362" t="s">
        <v>114</v>
      </c>
      <c r="H220" s="362"/>
      <c r="I220" s="362"/>
      <c r="J220" s="362"/>
      <c r="K220" s="2"/>
      <c r="L220" s="2"/>
      <c r="M220" s="2"/>
      <c r="N220" s="214" t="str">
        <f>IFERROR(AVERAGE(K180:L193),"0,0 kg")</f>
        <v>0,0 kg</v>
      </c>
      <c r="O220" s="2"/>
      <c r="P220" s="2"/>
      <c r="Q220" s="2"/>
      <c r="R220" s="2"/>
      <c r="S220" s="2"/>
      <c r="T220" s="20"/>
      <c r="U220" s="20"/>
      <c r="V220" s="20"/>
      <c r="W220" s="20"/>
      <c r="X220" s="20"/>
      <c r="Y220" s="20"/>
      <c r="Z220" s="20"/>
      <c r="AA220" s="20"/>
      <c r="AB220" s="20"/>
      <c r="AC220" s="20"/>
      <c r="AD220" s="20"/>
      <c r="AE220" s="20"/>
      <c r="AF220" s="20"/>
      <c r="AG220" s="20"/>
      <c r="AH220" s="20"/>
      <c r="AI220" s="20"/>
      <c r="AJ220" s="20"/>
      <c r="AK220" s="20"/>
      <c r="AL220" s="20"/>
      <c r="AM220" s="20"/>
      <c r="AN220" s="20"/>
      <c r="AO220" s="20"/>
      <c r="AP220" s="20"/>
    </row>
    <row r="221" spans="1:42" x14ac:dyDescent="0.3">
      <c r="A221" s="20"/>
      <c r="B221" s="8"/>
      <c r="C221" s="8"/>
      <c r="D221" s="8"/>
      <c r="E221" s="8"/>
      <c r="F221" s="8"/>
      <c r="G221" s="2"/>
      <c r="H221" s="2" t="s">
        <v>128</v>
      </c>
      <c r="I221" s="2">
        <v>0.1</v>
      </c>
      <c r="J221" s="2"/>
      <c r="K221" s="2"/>
      <c r="L221" s="2"/>
      <c r="M221" s="2"/>
      <c r="N221" s="2"/>
      <c r="O221" s="2"/>
      <c r="P221" s="2"/>
      <c r="Q221" s="2"/>
      <c r="R221" s="2"/>
      <c r="S221" s="2"/>
      <c r="T221" s="20"/>
      <c r="U221" s="20"/>
      <c r="V221" s="20"/>
      <c r="W221" s="20"/>
      <c r="X221" s="20"/>
      <c r="Y221" s="20"/>
      <c r="Z221" s="20"/>
      <c r="AA221" s="20"/>
      <c r="AB221" s="20"/>
      <c r="AC221" s="20"/>
      <c r="AD221" s="20"/>
      <c r="AE221" s="20"/>
      <c r="AF221" s="20"/>
      <c r="AG221" s="20"/>
      <c r="AH221" s="20"/>
      <c r="AI221" s="20"/>
      <c r="AJ221" s="20"/>
      <c r="AK221" s="20"/>
      <c r="AL221" s="20"/>
      <c r="AM221" s="20"/>
      <c r="AN221" s="20"/>
      <c r="AO221" s="20"/>
      <c r="AP221" s="20"/>
    </row>
    <row r="222" spans="1:42" x14ac:dyDescent="0.3">
      <c r="A222" s="20"/>
      <c r="B222" s="8"/>
      <c r="C222" s="8"/>
      <c r="D222" s="8"/>
      <c r="E222" s="8"/>
      <c r="F222" s="8"/>
      <c r="G222" s="2"/>
      <c r="H222" s="2" t="s">
        <v>119</v>
      </c>
      <c r="I222" s="2">
        <v>0.2</v>
      </c>
      <c r="J222" s="2"/>
      <c r="K222" s="2"/>
      <c r="L222" s="2"/>
      <c r="M222" s="2"/>
      <c r="N222" s="2"/>
      <c r="O222" s="2"/>
      <c r="P222" s="2"/>
      <c r="Q222" s="2"/>
      <c r="R222" s="2"/>
      <c r="S222" s="2"/>
      <c r="T222" s="20"/>
      <c r="U222" s="20"/>
      <c r="V222" s="20"/>
      <c r="W222" s="20"/>
      <c r="X222" s="20"/>
      <c r="Y222" s="20"/>
      <c r="Z222" s="20"/>
      <c r="AA222" s="20"/>
      <c r="AB222" s="20"/>
      <c r="AC222" s="20"/>
      <c r="AD222" s="20"/>
      <c r="AE222" s="20"/>
      <c r="AF222" s="20"/>
      <c r="AG222" s="20"/>
      <c r="AH222" s="20"/>
      <c r="AI222" s="20"/>
      <c r="AJ222" s="20"/>
      <c r="AK222" s="20"/>
      <c r="AL222" s="20"/>
      <c r="AM222" s="20"/>
      <c r="AN222" s="20"/>
      <c r="AO222" s="20"/>
      <c r="AP222" s="20"/>
    </row>
    <row r="223" spans="1:42" x14ac:dyDescent="0.3">
      <c r="A223" s="20"/>
      <c r="B223" s="8"/>
      <c r="C223" s="8"/>
      <c r="D223" s="8"/>
      <c r="E223" s="8"/>
      <c r="F223" s="8"/>
      <c r="G223" s="2"/>
      <c r="H223" s="2" t="s">
        <v>125</v>
      </c>
      <c r="I223" s="2">
        <v>0.3</v>
      </c>
      <c r="J223" s="2"/>
      <c r="K223" s="2"/>
      <c r="L223" s="2"/>
      <c r="M223" s="2"/>
      <c r="N223" s="2"/>
      <c r="O223" s="2"/>
      <c r="P223" s="2"/>
      <c r="Q223" s="2"/>
      <c r="R223" s="2"/>
      <c r="S223" s="2"/>
      <c r="T223" s="20"/>
      <c r="U223" s="20"/>
      <c r="V223" s="20"/>
      <c r="W223" s="20"/>
      <c r="X223" s="20"/>
      <c r="Y223" s="20"/>
      <c r="Z223" s="20"/>
      <c r="AA223" s="20"/>
      <c r="AB223" s="20"/>
      <c r="AC223" s="20"/>
      <c r="AD223" s="20"/>
      <c r="AE223" s="20"/>
      <c r="AF223" s="20"/>
      <c r="AG223" s="20"/>
      <c r="AH223" s="20"/>
      <c r="AI223" s="20"/>
      <c r="AJ223" s="20"/>
      <c r="AK223" s="20"/>
      <c r="AL223" s="20"/>
      <c r="AM223" s="20"/>
      <c r="AN223" s="20"/>
      <c r="AO223" s="20"/>
      <c r="AP223" s="20"/>
    </row>
    <row r="224" spans="1:42" x14ac:dyDescent="0.3">
      <c r="A224" s="20"/>
      <c r="B224" s="8"/>
      <c r="C224" s="8"/>
      <c r="D224" s="8"/>
      <c r="E224" s="8"/>
      <c r="F224" s="8"/>
      <c r="G224" s="2"/>
      <c r="H224" s="2" t="s">
        <v>126</v>
      </c>
      <c r="I224" s="2">
        <v>0.4</v>
      </c>
      <c r="J224" s="2"/>
      <c r="K224" s="2"/>
      <c r="L224" s="2"/>
      <c r="M224" s="2"/>
      <c r="N224" s="2"/>
      <c r="O224" s="2"/>
      <c r="P224" s="2"/>
      <c r="Q224" s="2"/>
      <c r="R224" s="2"/>
      <c r="S224" s="2"/>
      <c r="T224" s="20"/>
      <c r="U224" s="20"/>
      <c r="V224" s="20"/>
      <c r="W224" s="20"/>
      <c r="X224" s="20"/>
      <c r="Y224" s="20"/>
      <c r="Z224" s="20"/>
      <c r="AA224" s="20"/>
      <c r="AB224" s="20"/>
      <c r="AC224" s="20"/>
      <c r="AD224" s="20"/>
      <c r="AE224" s="20"/>
      <c r="AF224" s="20"/>
      <c r="AG224" s="20"/>
      <c r="AH224" s="20"/>
      <c r="AI224" s="20"/>
      <c r="AJ224" s="20"/>
      <c r="AK224" s="20"/>
      <c r="AL224" s="20"/>
      <c r="AM224" s="20"/>
      <c r="AN224" s="20"/>
      <c r="AO224" s="20"/>
      <c r="AP224" s="20"/>
    </row>
    <row r="225" spans="1:42" x14ac:dyDescent="0.3">
      <c r="A225" s="20"/>
      <c r="B225" s="8"/>
      <c r="C225" s="8"/>
      <c r="D225" s="8"/>
      <c r="E225" s="8"/>
      <c r="F225" s="8"/>
      <c r="G225" s="2"/>
      <c r="H225" s="2" t="s">
        <v>127</v>
      </c>
      <c r="I225" s="2">
        <v>0.5</v>
      </c>
      <c r="J225" s="2"/>
      <c r="K225" s="2"/>
      <c r="L225" s="2"/>
      <c r="M225" s="2"/>
      <c r="N225" s="2"/>
      <c r="O225" s="2"/>
      <c r="P225" s="2"/>
      <c r="Q225" s="2"/>
      <c r="R225" s="2"/>
      <c r="S225" s="2"/>
      <c r="T225" s="20"/>
      <c r="U225" s="20"/>
      <c r="V225" s="20"/>
      <c r="W225" s="20"/>
      <c r="X225" s="20"/>
      <c r="Y225" s="20"/>
      <c r="Z225" s="20"/>
      <c r="AA225" s="20"/>
      <c r="AB225" s="20"/>
      <c r="AC225" s="20"/>
      <c r="AD225" s="20"/>
      <c r="AE225" s="20"/>
      <c r="AF225" s="20"/>
      <c r="AG225" s="20"/>
      <c r="AH225" s="20"/>
      <c r="AI225" s="20"/>
      <c r="AJ225" s="20"/>
      <c r="AK225" s="20"/>
      <c r="AL225" s="20"/>
      <c r="AM225" s="20"/>
      <c r="AN225" s="20"/>
      <c r="AO225" s="20"/>
      <c r="AP225" s="20"/>
    </row>
    <row r="226" spans="1:42" x14ac:dyDescent="0.3">
      <c r="A226" s="20"/>
      <c r="B226" s="8"/>
      <c r="C226" s="8"/>
      <c r="D226" s="8"/>
      <c r="E226" s="8"/>
      <c r="F226" s="8"/>
      <c r="G226" s="2"/>
      <c r="H226" s="2"/>
      <c r="I226" s="2"/>
      <c r="J226" s="2"/>
      <c r="K226" s="2"/>
      <c r="L226" s="2"/>
      <c r="M226" s="2"/>
      <c r="N226" s="2"/>
      <c r="O226" s="2"/>
      <c r="P226" s="2"/>
      <c r="Q226" s="2"/>
      <c r="R226" s="2"/>
      <c r="S226" s="2"/>
      <c r="T226" s="20"/>
      <c r="U226" s="20"/>
      <c r="V226" s="20"/>
      <c r="W226" s="20"/>
      <c r="X226" s="20"/>
      <c r="Y226" s="20"/>
      <c r="Z226" s="20"/>
      <c r="AA226" s="20"/>
      <c r="AB226" s="20"/>
      <c r="AC226" s="20"/>
      <c r="AD226" s="20"/>
      <c r="AE226" s="20"/>
      <c r="AF226" s="20"/>
      <c r="AG226" s="20"/>
      <c r="AH226" s="20"/>
      <c r="AI226" s="20"/>
      <c r="AJ226" s="20"/>
      <c r="AK226" s="20"/>
      <c r="AL226" s="20"/>
      <c r="AM226" s="20"/>
      <c r="AN226" s="20"/>
      <c r="AO226" s="20"/>
      <c r="AP226" s="20"/>
    </row>
    <row r="227" spans="1:42" x14ac:dyDescent="0.3">
      <c r="A227" s="20"/>
      <c r="B227" s="8"/>
      <c r="C227" s="8"/>
      <c r="D227" s="8"/>
      <c r="E227" s="8"/>
      <c r="F227" s="8"/>
      <c r="G227" s="362" t="s">
        <v>111</v>
      </c>
      <c r="H227" s="362"/>
      <c r="I227" s="362"/>
      <c r="J227" s="362"/>
      <c r="K227" s="2"/>
      <c r="L227" s="2"/>
      <c r="M227" s="2"/>
      <c r="N227" s="2"/>
      <c r="O227" s="2"/>
      <c r="P227" s="2"/>
      <c r="Q227" s="2"/>
      <c r="R227" s="2"/>
      <c r="S227" s="2"/>
      <c r="T227" s="20"/>
      <c r="U227" s="20"/>
      <c r="V227" s="20"/>
      <c r="W227" s="20"/>
      <c r="X227" s="20"/>
      <c r="Y227" s="20"/>
      <c r="Z227" s="20"/>
      <c r="AA227" s="20"/>
      <c r="AB227" s="20"/>
      <c r="AC227" s="20"/>
      <c r="AD227" s="20"/>
      <c r="AE227" s="20"/>
      <c r="AF227" s="20"/>
      <c r="AG227" s="20"/>
      <c r="AH227" s="20"/>
      <c r="AI227" s="20"/>
      <c r="AJ227" s="20"/>
      <c r="AK227" s="20"/>
      <c r="AL227" s="20"/>
      <c r="AM227" s="20"/>
      <c r="AN227" s="20"/>
      <c r="AO227" s="20"/>
      <c r="AP227" s="20"/>
    </row>
    <row r="228" spans="1:42" x14ac:dyDescent="0.3">
      <c r="A228" s="20"/>
      <c r="B228" s="8"/>
      <c r="C228" s="8"/>
      <c r="D228" s="8"/>
      <c r="E228" s="8"/>
      <c r="F228" s="8"/>
      <c r="G228" s="2"/>
      <c r="H228" s="2" t="s">
        <v>129</v>
      </c>
      <c r="I228" s="2">
        <v>0.2</v>
      </c>
      <c r="J228" s="2"/>
      <c r="K228" s="2"/>
      <c r="L228" s="2"/>
      <c r="M228" s="2"/>
      <c r="N228" s="2"/>
      <c r="O228" s="2"/>
      <c r="P228" s="2"/>
      <c r="Q228" s="2"/>
      <c r="R228" s="2"/>
      <c r="S228" s="2"/>
      <c r="T228" s="20"/>
      <c r="U228" s="20"/>
      <c r="V228" s="20"/>
      <c r="W228" s="20"/>
      <c r="X228" s="20"/>
      <c r="Y228" s="20"/>
      <c r="Z228" s="20"/>
      <c r="AA228" s="20"/>
      <c r="AB228" s="20"/>
      <c r="AC228" s="20"/>
      <c r="AD228" s="20"/>
      <c r="AE228" s="20"/>
      <c r="AF228" s="20"/>
      <c r="AG228" s="20"/>
      <c r="AH228" s="20"/>
      <c r="AI228" s="20"/>
      <c r="AJ228" s="20"/>
      <c r="AK228" s="20"/>
      <c r="AL228" s="20"/>
      <c r="AM228" s="20"/>
      <c r="AN228" s="20"/>
      <c r="AO228" s="20"/>
      <c r="AP228" s="20"/>
    </row>
    <row r="229" spans="1:42" x14ac:dyDescent="0.3">
      <c r="A229" s="20"/>
      <c r="B229" s="8"/>
      <c r="C229" s="8"/>
      <c r="D229" s="8"/>
      <c r="E229" s="8"/>
      <c r="F229" s="8"/>
      <c r="G229" s="2"/>
      <c r="H229" s="2" t="s">
        <v>130</v>
      </c>
      <c r="I229" s="2">
        <v>0.4</v>
      </c>
      <c r="J229" s="2"/>
      <c r="K229" s="2"/>
      <c r="L229" s="2"/>
      <c r="M229" s="2"/>
      <c r="N229" s="2"/>
      <c r="O229" s="2"/>
      <c r="P229" s="2"/>
      <c r="Q229" s="2"/>
      <c r="R229" s="2"/>
      <c r="S229" s="2"/>
      <c r="T229" s="20"/>
      <c r="U229" s="20"/>
      <c r="V229" s="20"/>
      <c r="W229" s="20"/>
      <c r="X229" s="20"/>
      <c r="Y229" s="20"/>
      <c r="Z229" s="20"/>
      <c r="AA229" s="20"/>
      <c r="AB229" s="20"/>
      <c r="AC229" s="20"/>
      <c r="AD229" s="20"/>
      <c r="AE229" s="20"/>
      <c r="AF229" s="20"/>
      <c r="AG229" s="20"/>
      <c r="AH229" s="20"/>
      <c r="AI229" s="20"/>
      <c r="AJ229" s="20"/>
      <c r="AK229" s="20"/>
      <c r="AL229" s="20"/>
      <c r="AM229" s="20"/>
      <c r="AN229" s="20"/>
      <c r="AO229" s="20"/>
      <c r="AP229" s="20"/>
    </row>
    <row r="230" spans="1:42" x14ac:dyDescent="0.3">
      <c r="A230" s="20"/>
      <c r="B230" s="8"/>
      <c r="C230" s="8"/>
      <c r="D230" s="8"/>
      <c r="E230" s="8"/>
      <c r="F230" s="8"/>
      <c r="G230" s="2"/>
      <c r="H230" s="2" t="s">
        <v>131</v>
      </c>
      <c r="I230" s="2">
        <v>0.6</v>
      </c>
      <c r="J230" s="2"/>
      <c r="K230" s="2"/>
      <c r="L230" s="2"/>
      <c r="M230" s="2"/>
      <c r="N230" s="2"/>
      <c r="O230" s="2"/>
      <c r="P230" s="2"/>
      <c r="Q230" s="2"/>
      <c r="R230" s="2"/>
      <c r="S230" s="2"/>
      <c r="T230" s="20"/>
      <c r="U230" s="20"/>
      <c r="V230" s="20"/>
      <c r="W230" s="20"/>
      <c r="X230" s="20"/>
      <c r="Y230" s="20"/>
      <c r="Z230" s="20"/>
      <c r="AA230" s="20"/>
      <c r="AB230" s="20"/>
      <c r="AC230" s="20"/>
      <c r="AD230" s="20"/>
      <c r="AE230" s="20"/>
      <c r="AF230" s="20"/>
      <c r="AG230" s="20"/>
      <c r="AH230" s="20"/>
      <c r="AI230" s="20"/>
      <c r="AJ230" s="20"/>
      <c r="AK230" s="20"/>
      <c r="AL230" s="20"/>
      <c r="AM230" s="20"/>
      <c r="AN230" s="20"/>
      <c r="AO230" s="20"/>
      <c r="AP230" s="20"/>
    </row>
    <row r="231" spans="1:42" x14ac:dyDescent="0.3">
      <c r="A231" s="20"/>
      <c r="B231" s="8"/>
      <c r="C231" s="8"/>
      <c r="D231" s="8"/>
      <c r="E231" s="8"/>
      <c r="F231" s="8"/>
      <c r="G231" s="2"/>
      <c r="H231" s="2" t="s">
        <v>132</v>
      </c>
      <c r="I231" s="2">
        <v>0.8</v>
      </c>
      <c r="J231" s="2"/>
      <c r="K231" s="2"/>
      <c r="L231" s="2"/>
      <c r="M231" s="2"/>
      <c r="N231" s="2"/>
      <c r="O231" s="2"/>
      <c r="P231" s="2"/>
      <c r="Q231" s="2"/>
      <c r="R231" s="2"/>
      <c r="S231" s="2"/>
      <c r="T231" s="20"/>
      <c r="U231" s="20"/>
      <c r="V231" s="20"/>
      <c r="W231" s="20"/>
      <c r="X231" s="20"/>
      <c r="Y231" s="20"/>
      <c r="Z231" s="20"/>
      <c r="AA231" s="20"/>
      <c r="AB231" s="20"/>
      <c r="AC231" s="20"/>
      <c r="AD231" s="20"/>
      <c r="AE231" s="20"/>
      <c r="AF231" s="20"/>
      <c r="AG231" s="20"/>
      <c r="AH231" s="20"/>
      <c r="AI231" s="20"/>
      <c r="AJ231" s="20"/>
      <c r="AK231" s="20"/>
      <c r="AL231" s="20"/>
      <c r="AM231" s="20"/>
      <c r="AN231" s="20"/>
      <c r="AO231" s="20"/>
      <c r="AP231" s="20"/>
    </row>
    <row r="232" spans="1:42" x14ac:dyDescent="0.3">
      <c r="A232" s="20"/>
      <c r="B232" s="8"/>
      <c r="C232" s="8"/>
      <c r="D232" s="8"/>
      <c r="E232" s="8"/>
      <c r="F232" s="8"/>
      <c r="G232" s="2"/>
      <c r="H232" s="2" t="s">
        <v>133</v>
      </c>
      <c r="I232" s="2">
        <v>1</v>
      </c>
      <c r="J232" s="2"/>
      <c r="K232" s="2"/>
      <c r="L232" s="2"/>
      <c r="M232" s="2"/>
      <c r="N232" s="2"/>
      <c r="O232" s="2"/>
      <c r="P232" s="2"/>
      <c r="Q232" s="2"/>
      <c r="R232" s="2"/>
      <c r="S232" s="2"/>
      <c r="T232" s="20"/>
      <c r="U232" s="20"/>
      <c r="V232" s="20"/>
      <c r="W232" s="20"/>
      <c r="X232" s="20"/>
      <c r="Y232" s="20"/>
      <c r="Z232" s="20"/>
      <c r="AA232" s="20"/>
      <c r="AB232" s="20"/>
      <c r="AC232" s="20"/>
      <c r="AD232" s="20"/>
      <c r="AE232" s="20"/>
      <c r="AF232" s="20"/>
      <c r="AG232" s="20"/>
      <c r="AH232" s="20"/>
      <c r="AI232" s="20"/>
      <c r="AJ232" s="20"/>
      <c r="AK232" s="20"/>
      <c r="AL232" s="20"/>
      <c r="AM232" s="20"/>
      <c r="AN232" s="20"/>
      <c r="AO232" s="20"/>
      <c r="AP232" s="20"/>
    </row>
    <row r="233" spans="1:42" x14ac:dyDescent="0.3">
      <c r="A233" s="20"/>
      <c r="B233" s="8"/>
      <c r="C233" s="8"/>
      <c r="D233" s="8"/>
      <c r="E233" s="8"/>
      <c r="F233" s="8"/>
      <c r="G233" s="2"/>
      <c r="H233" s="2"/>
      <c r="I233" s="2"/>
      <c r="J233" s="2"/>
      <c r="K233" s="2"/>
      <c r="L233" s="2"/>
      <c r="M233" s="2"/>
      <c r="N233" s="2"/>
      <c r="O233" s="2"/>
      <c r="P233" s="2"/>
      <c r="Q233" s="2"/>
      <c r="R233" s="2"/>
      <c r="S233" s="2"/>
      <c r="T233" s="20"/>
      <c r="U233" s="20"/>
      <c r="V233" s="20"/>
      <c r="W233" s="20"/>
      <c r="X233" s="20"/>
      <c r="Y233" s="20"/>
      <c r="Z233" s="20"/>
      <c r="AA233" s="20"/>
      <c r="AB233" s="20"/>
      <c r="AC233" s="20"/>
      <c r="AD233" s="20"/>
      <c r="AE233" s="20"/>
      <c r="AF233" s="20"/>
      <c r="AG233" s="20"/>
      <c r="AH233" s="20"/>
      <c r="AI233" s="20"/>
      <c r="AJ233" s="20"/>
      <c r="AK233" s="20"/>
      <c r="AL233" s="20"/>
      <c r="AM233" s="20"/>
      <c r="AN233" s="20"/>
      <c r="AO233" s="20"/>
      <c r="AP233" s="20"/>
    </row>
    <row r="234" spans="1:42" x14ac:dyDescent="0.3">
      <c r="A234" s="20"/>
      <c r="B234" s="8"/>
      <c r="C234" s="8"/>
      <c r="D234" s="8"/>
      <c r="E234" s="8"/>
      <c r="F234" s="8"/>
      <c r="G234" s="2"/>
      <c r="H234" s="2"/>
      <c r="I234" s="2"/>
      <c r="J234" s="2"/>
      <c r="K234" s="2"/>
      <c r="L234" s="2"/>
      <c r="M234" s="2"/>
      <c r="N234" s="2"/>
      <c r="O234" s="2"/>
      <c r="P234" s="2"/>
      <c r="Q234" s="2"/>
      <c r="R234" s="2"/>
      <c r="S234" s="2"/>
      <c r="T234" s="20"/>
      <c r="U234" s="20"/>
      <c r="V234" s="20"/>
      <c r="W234" s="20"/>
      <c r="X234" s="20"/>
      <c r="Y234" s="20"/>
      <c r="Z234" s="20"/>
      <c r="AA234" s="20"/>
      <c r="AB234" s="20"/>
      <c r="AC234" s="20"/>
      <c r="AD234" s="20"/>
      <c r="AE234" s="20"/>
      <c r="AF234" s="20"/>
      <c r="AG234" s="20"/>
      <c r="AH234" s="20"/>
      <c r="AI234" s="20"/>
      <c r="AJ234" s="20"/>
      <c r="AK234" s="20"/>
      <c r="AL234" s="20"/>
      <c r="AM234" s="20"/>
      <c r="AN234" s="20"/>
      <c r="AO234" s="20"/>
      <c r="AP234" s="20"/>
    </row>
    <row r="235" spans="1:42" x14ac:dyDescent="0.3">
      <c r="A235" s="20"/>
      <c r="B235" s="8"/>
      <c r="C235" s="8"/>
      <c r="D235" s="8"/>
      <c r="E235" s="8"/>
      <c r="F235" s="8"/>
      <c r="G235" s="2"/>
      <c r="H235" s="2"/>
      <c r="I235" s="2"/>
      <c r="J235" s="2"/>
      <c r="K235" s="2"/>
      <c r="L235" s="2"/>
      <c r="M235" s="2"/>
      <c r="N235" s="2"/>
      <c r="O235" s="2"/>
      <c r="P235" s="2"/>
      <c r="Q235" s="2"/>
      <c r="R235" s="2"/>
      <c r="S235" s="2"/>
      <c r="T235" s="20"/>
      <c r="U235" s="20"/>
      <c r="V235" s="20"/>
      <c r="W235" s="20"/>
      <c r="X235" s="20"/>
      <c r="Y235" s="20"/>
      <c r="Z235" s="20"/>
      <c r="AA235" s="20"/>
      <c r="AB235" s="20"/>
      <c r="AC235" s="20"/>
      <c r="AD235" s="20"/>
      <c r="AE235" s="20"/>
      <c r="AF235" s="20"/>
      <c r="AG235" s="20"/>
      <c r="AH235" s="20"/>
      <c r="AI235" s="20"/>
      <c r="AJ235" s="20"/>
      <c r="AK235" s="20"/>
      <c r="AL235" s="20"/>
      <c r="AM235" s="20"/>
      <c r="AN235" s="20"/>
      <c r="AO235" s="20"/>
      <c r="AP235" s="20"/>
    </row>
    <row r="236" spans="1:42" x14ac:dyDescent="0.3">
      <c r="A236" s="20"/>
      <c r="B236" s="8"/>
      <c r="C236" s="8"/>
      <c r="D236" s="8"/>
      <c r="E236" s="8"/>
      <c r="F236" s="8"/>
      <c r="G236" s="2"/>
      <c r="H236" s="2"/>
      <c r="I236" s="2"/>
      <c r="J236" s="2"/>
      <c r="K236" s="2"/>
      <c r="L236" s="2"/>
      <c r="M236" s="2"/>
      <c r="N236" s="2"/>
      <c r="O236" s="2"/>
      <c r="P236" s="2"/>
      <c r="Q236" s="2"/>
      <c r="R236" s="2"/>
      <c r="S236" s="2"/>
      <c r="T236" s="20"/>
      <c r="U236" s="20"/>
      <c r="V236" s="20"/>
      <c r="W236" s="20"/>
      <c r="X236" s="20"/>
      <c r="Y236" s="20"/>
      <c r="Z236" s="20"/>
      <c r="AA236" s="20"/>
      <c r="AB236" s="20"/>
      <c r="AC236" s="20"/>
      <c r="AD236" s="20"/>
      <c r="AE236" s="20"/>
      <c r="AF236" s="20"/>
      <c r="AG236" s="20"/>
      <c r="AH236" s="20"/>
      <c r="AI236" s="20"/>
      <c r="AJ236" s="20"/>
      <c r="AK236" s="20"/>
      <c r="AL236" s="20"/>
      <c r="AM236" s="20"/>
      <c r="AN236" s="20"/>
      <c r="AO236" s="20"/>
      <c r="AP236" s="20"/>
    </row>
    <row r="237" spans="1:42" x14ac:dyDescent="0.3">
      <c r="A237" s="20"/>
      <c r="B237" s="8"/>
      <c r="C237" s="8"/>
      <c r="D237" s="8"/>
      <c r="E237" s="8"/>
      <c r="F237" s="8"/>
      <c r="G237" s="2"/>
      <c r="H237" s="2"/>
      <c r="I237" s="2"/>
      <c r="J237" s="2"/>
      <c r="K237" s="2"/>
      <c r="L237" s="2"/>
      <c r="M237" s="2"/>
      <c r="N237" s="2"/>
      <c r="O237" s="2"/>
      <c r="P237" s="2"/>
      <c r="Q237" s="2"/>
      <c r="R237" s="2"/>
      <c r="S237" s="2"/>
      <c r="T237" s="20"/>
      <c r="U237" s="20"/>
      <c r="V237" s="20"/>
      <c r="W237" s="20"/>
      <c r="X237" s="20"/>
      <c r="Y237" s="20"/>
      <c r="Z237" s="20"/>
      <c r="AA237" s="20"/>
      <c r="AB237" s="20"/>
      <c r="AC237" s="20"/>
      <c r="AD237" s="20"/>
      <c r="AE237" s="20"/>
      <c r="AF237" s="20"/>
      <c r="AG237" s="20"/>
      <c r="AH237" s="20"/>
      <c r="AI237" s="20"/>
      <c r="AJ237" s="20"/>
      <c r="AK237" s="20"/>
      <c r="AL237" s="20"/>
      <c r="AM237" s="20"/>
      <c r="AN237" s="20"/>
      <c r="AO237" s="20"/>
      <c r="AP237" s="20"/>
    </row>
    <row r="238" spans="1:42" x14ac:dyDescent="0.3">
      <c r="A238" s="20"/>
      <c r="B238" s="8"/>
      <c r="C238" s="8"/>
      <c r="D238" s="8"/>
      <c r="E238" s="8"/>
      <c r="F238" s="8"/>
      <c r="G238" s="2"/>
      <c r="H238" s="2"/>
      <c r="I238" s="2"/>
      <c r="J238" s="2"/>
      <c r="K238" s="2"/>
      <c r="L238" s="2"/>
      <c r="M238" s="2"/>
      <c r="N238" s="2"/>
      <c r="O238" s="2"/>
      <c r="P238" s="2"/>
      <c r="Q238" s="2"/>
      <c r="R238" s="2"/>
      <c r="S238" s="2"/>
      <c r="T238" s="20"/>
      <c r="U238" s="20"/>
      <c r="V238" s="20"/>
      <c r="W238" s="20"/>
      <c r="X238" s="20"/>
      <c r="Y238" s="20"/>
      <c r="Z238" s="20"/>
      <c r="AA238" s="20"/>
      <c r="AB238" s="20"/>
      <c r="AC238" s="20"/>
      <c r="AD238" s="20"/>
      <c r="AE238" s="20"/>
      <c r="AF238" s="20"/>
      <c r="AG238" s="20"/>
      <c r="AH238" s="20"/>
      <c r="AI238" s="20"/>
      <c r="AJ238" s="20"/>
      <c r="AK238" s="20"/>
      <c r="AL238" s="20"/>
      <c r="AM238" s="20"/>
      <c r="AN238" s="20"/>
      <c r="AO238" s="20"/>
      <c r="AP238" s="20"/>
    </row>
    <row r="239" spans="1:42" x14ac:dyDescent="0.3">
      <c r="A239" s="20"/>
      <c r="B239" s="8"/>
      <c r="C239" s="8"/>
      <c r="D239" s="8"/>
      <c r="E239" s="8"/>
      <c r="F239" s="8"/>
      <c r="G239" s="8"/>
      <c r="H239" s="8"/>
      <c r="I239" s="8"/>
      <c r="J239" s="8"/>
      <c r="K239" s="8"/>
      <c r="L239" s="8"/>
      <c r="M239" s="8"/>
      <c r="N239" s="8"/>
      <c r="O239" s="8"/>
      <c r="P239" s="8"/>
      <c r="Q239" s="8"/>
      <c r="R239" s="20"/>
      <c r="S239" s="20"/>
      <c r="T239" s="20"/>
      <c r="U239" s="20"/>
      <c r="V239" s="20"/>
      <c r="W239" s="20"/>
      <c r="X239" s="20"/>
      <c r="Y239" s="20"/>
      <c r="Z239" s="20"/>
      <c r="AA239" s="20"/>
      <c r="AB239" s="20"/>
      <c r="AC239" s="20"/>
      <c r="AD239" s="20"/>
      <c r="AE239" s="20"/>
      <c r="AF239" s="20"/>
      <c r="AG239" s="20"/>
      <c r="AH239" s="20"/>
      <c r="AI239" s="20"/>
      <c r="AJ239" s="20"/>
      <c r="AK239" s="20"/>
      <c r="AL239" s="20"/>
      <c r="AM239" s="20"/>
      <c r="AN239" s="20"/>
      <c r="AO239" s="20"/>
      <c r="AP239" s="20"/>
    </row>
    <row r="240" spans="1:42" x14ac:dyDescent="0.3">
      <c r="A240" s="20"/>
      <c r="B240" s="8"/>
      <c r="C240" s="8"/>
      <c r="D240" s="8"/>
      <c r="E240" s="8"/>
      <c r="F240" s="8"/>
      <c r="G240" s="8"/>
      <c r="H240" s="8"/>
      <c r="I240" s="8"/>
      <c r="J240" s="8"/>
      <c r="K240" s="8"/>
      <c r="L240" s="8"/>
      <c r="M240" s="8"/>
      <c r="N240" s="8"/>
      <c r="O240" s="8"/>
      <c r="P240" s="8"/>
      <c r="Q240" s="8"/>
      <c r="R240" s="20"/>
      <c r="S240" s="20"/>
      <c r="T240" s="20"/>
      <c r="U240" s="20"/>
      <c r="V240" s="20"/>
      <c r="W240" s="20"/>
      <c r="X240" s="20"/>
      <c r="Y240" s="20"/>
      <c r="Z240" s="20"/>
      <c r="AA240" s="20"/>
      <c r="AB240" s="20"/>
      <c r="AC240" s="20"/>
      <c r="AD240" s="20"/>
      <c r="AE240" s="20"/>
      <c r="AF240" s="20"/>
      <c r="AG240" s="20"/>
      <c r="AH240" s="20"/>
      <c r="AI240" s="20"/>
      <c r="AJ240" s="20"/>
      <c r="AK240" s="20"/>
      <c r="AL240" s="20"/>
      <c r="AM240" s="20"/>
      <c r="AN240" s="20"/>
      <c r="AO240" s="20"/>
      <c r="AP240" s="20"/>
    </row>
    <row r="241" spans="1:42" x14ac:dyDescent="0.3">
      <c r="A241" s="20"/>
      <c r="B241" s="8"/>
      <c r="C241" s="8"/>
      <c r="D241" s="8"/>
      <c r="E241" s="8"/>
      <c r="F241" s="8"/>
      <c r="G241" s="8"/>
      <c r="H241" s="8"/>
      <c r="I241" s="8"/>
      <c r="J241" s="8"/>
      <c r="K241" s="8"/>
      <c r="L241" s="8"/>
      <c r="M241" s="8"/>
      <c r="N241" s="8"/>
      <c r="O241" s="8"/>
      <c r="P241" s="8"/>
      <c r="Q241" s="8"/>
      <c r="R241" s="20"/>
      <c r="S241" s="20"/>
      <c r="T241" s="20"/>
      <c r="U241" s="20"/>
      <c r="V241" s="20"/>
      <c r="W241" s="20"/>
      <c r="X241" s="20"/>
      <c r="Y241" s="20"/>
      <c r="Z241" s="20"/>
      <c r="AA241" s="20"/>
      <c r="AB241" s="20"/>
      <c r="AC241" s="20"/>
      <c r="AD241" s="20"/>
      <c r="AE241" s="20"/>
      <c r="AF241" s="20"/>
      <c r="AG241" s="20"/>
      <c r="AH241" s="20"/>
      <c r="AI241" s="20"/>
      <c r="AJ241" s="20"/>
      <c r="AK241" s="20"/>
      <c r="AL241" s="20"/>
      <c r="AM241" s="20"/>
      <c r="AN241" s="20"/>
      <c r="AO241" s="20"/>
      <c r="AP241" s="20"/>
    </row>
    <row r="242" spans="1:42" x14ac:dyDescent="0.3">
      <c r="A242" s="20"/>
      <c r="B242" s="8"/>
      <c r="C242" s="8"/>
      <c r="D242" s="8"/>
      <c r="E242" s="8"/>
      <c r="F242" s="8"/>
      <c r="G242" s="8"/>
      <c r="H242" s="8"/>
      <c r="I242" s="8"/>
      <c r="J242" s="8"/>
      <c r="K242" s="8"/>
      <c r="L242" s="8"/>
      <c r="M242" s="8"/>
      <c r="N242" s="8"/>
      <c r="O242" s="8"/>
      <c r="P242" s="8"/>
      <c r="Q242" s="8"/>
      <c r="R242" s="20"/>
      <c r="S242" s="20"/>
      <c r="T242" s="20"/>
      <c r="U242" s="20"/>
      <c r="V242" s="20"/>
      <c r="W242" s="20"/>
      <c r="X242" s="20"/>
      <c r="Y242" s="20"/>
      <c r="Z242" s="20"/>
      <c r="AA242" s="20"/>
      <c r="AB242" s="20"/>
      <c r="AC242" s="20"/>
      <c r="AD242" s="20"/>
      <c r="AE242" s="20"/>
      <c r="AF242" s="20"/>
      <c r="AG242" s="20"/>
      <c r="AH242" s="20"/>
      <c r="AI242" s="20"/>
      <c r="AJ242" s="20"/>
      <c r="AK242" s="20"/>
      <c r="AL242" s="20"/>
      <c r="AM242" s="20"/>
      <c r="AN242" s="20"/>
      <c r="AO242" s="20"/>
      <c r="AP242" s="20"/>
    </row>
    <row r="243" spans="1:42" x14ac:dyDescent="0.3">
      <c r="A243" s="20"/>
      <c r="B243" s="8"/>
      <c r="C243" s="8"/>
      <c r="D243" s="8"/>
      <c r="E243" s="8"/>
      <c r="F243" s="8"/>
      <c r="G243" s="8"/>
      <c r="H243" s="8"/>
      <c r="I243" s="8"/>
      <c r="J243" s="8"/>
      <c r="K243" s="8"/>
      <c r="L243" s="8"/>
      <c r="M243" s="8"/>
      <c r="N243" s="8"/>
      <c r="O243" s="8"/>
      <c r="P243" s="8"/>
      <c r="Q243" s="8"/>
      <c r="R243" s="20"/>
      <c r="S243" s="20"/>
      <c r="T243" s="20"/>
      <c r="U243" s="20"/>
      <c r="V243" s="20"/>
      <c r="W243" s="20"/>
      <c r="X243" s="20"/>
      <c r="Y243" s="20"/>
      <c r="Z243" s="20"/>
      <c r="AA243" s="20"/>
      <c r="AB243" s="20"/>
      <c r="AC243" s="20"/>
      <c r="AD243" s="20"/>
      <c r="AE243" s="20"/>
      <c r="AF243" s="20"/>
      <c r="AG243" s="20"/>
      <c r="AH243" s="20"/>
      <c r="AI243" s="20"/>
      <c r="AJ243" s="20"/>
      <c r="AK243" s="20"/>
      <c r="AL243" s="20"/>
      <c r="AM243" s="20"/>
      <c r="AN243" s="20"/>
      <c r="AO243" s="20"/>
      <c r="AP243" s="20"/>
    </row>
    <row r="244" spans="1:42" x14ac:dyDescent="0.3">
      <c r="A244" s="20"/>
      <c r="B244" s="8"/>
      <c r="C244" s="8"/>
      <c r="D244" s="8"/>
      <c r="E244" s="8"/>
      <c r="F244" s="8"/>
      <c r="G244" s="8"/>
      <c r="H244" s="8"/>
      <c r="I244" s="8"/>
      <c r="J244" s="8"/>
      <c r="K244" s="8"/>
      <c r="L244" s="8"/>
      <c r="M244" s="8"/>
      <c r="N244" s="8"/>
      <c r="O244" s="8"/>
      <c r="P244" s="8"/>
      <c r="Q244" s="8"/>
      <c r="R244" s="20"/>
      <c r="S244" s="20"/>
      <c r="T244" s="20"/>
      <c r="U244" s="20"/>
      <c r="V244" s="20"/>
      <c r="W244" s="20"/>
      <c r="X244" s="20"/>
      <c r="Y244" s="20"/>
      <c r="Z244" s="20"/>
      <c r="AA244" s="20"/>
      <c r="AB244" s="20"/>
      <c r="AC244" s="20"/>
      <c r="AD244" s="20"/>
      <c r="AE244" s="20"/>
      <c r="AF244" s="20"/>
      <c r="AG244" s="20"/>
      <c r="AH244" s="20"/>
      <c r="AI244" s="20"/>
      <c r="AJ244" s="20"/>
      <c r="AK244" s="20"/>
      <c r="AL244" s="20"/>
      <c r="AM244" s="20"/>
      <c r="AN244" s="20"/>
      <c r="AO244" s="20"/>
      <c r="AP244" s="20"/>
    </row>
    <row r="245" spans="1:42" x14ac:dyDescent="0.3">
      <c r="A245" s="20"/>
      <c r="B245" s="8"/>
      <c r="C245" s="8"/>
      <c r="D245" s="8"/>
      <c r="E245" s="8"/>
      <c r="F245" s="8"/>
      <c r="G245" s="8"/>
      <c r="H245" s="8"/>
      <c r="I245" s="8"/>
      <c r="J245" s="8"/>
      <c r="K245" s="8"/>
      <c r="L245" s="8"/>
      <c r="M245" s="8"/>
      <c r="N245" s="8"/>
      <c r="O245" s="8"/>
      <c r="P245" s="8"/>
      <c r="Q245" s="8"/>
      <c r="R245" s="20"/>
      <c r="S245" s="20"/>
      <c r="T245" s="20"/>
      <c r="U245" s="20"/>
      <c r="V245" s="20"/>
      <c r="W245" s="20"/>
      <c r="X245" s="20"/>
      <c r="Y245" s="20"/>
      <c r="Z245" s="20"/>
      <c r="AA245" s="20"/>
      <c r="AB245" s="20"/>
      <c r="AC245" s="20"/>
      <c r="AD245" s="20"/>
      <c r="AE245" s="20"/>
      <c r="AF245" s="20"/>
      <c r="AG245" s="20"/>
      <c r="AH245" s="20"/>
      <c r="AI245" s="20"/>
      <c r="AJ245" s="20"/>
      <c r="AK245" s="20"/>
      <c r="AL245" s="20"/>
      <c r="AM245" s="20"/>
      <c r="AN245" s="20"/>
      <c r="AO245" s="20"/>
      <c r="AP245" s="20"/>
    </row>
    <row r="246" spans="1:42" x14ac:dyDescent="0.3">
      <c r="A246" s="20"/>
      <c r="B246" s="8"/>
      <c r="C246" s="8"/>
      <c r="D246" s="8"/>
      <c r="E246" s="8"/>
      <c r="F246" s="8"/>
      <c r="G246" s="8"/>
      <c r="H246" s="8"/>
      <c r="I246" s="8"/>
      <c r="J246" s="8"/>
      <c r="K246" s="8"/>
      <c r="L246" s="8"/>
      <c r="M246" s="8"/>
      <c r="N246" s="8"/>
      <c r="O246" s="8"/>
      <c r="P246" s="8"/>
      <c r="Q246" s="8"/>
      <c r="R246" s="20"/>
      <c r="S246" s="20"/>
      <c r="T246" s="20"/>
      <c r="U246" s="20"/>
      <c r="V246" s="20"/>
      <c r="W246" s="20"/>
      <c r="X246" s="20"/>
      <c r="Y246" s="20"/>
      <c r="Z246" s="20"/>
      <c r="AA246" s="20"/>
      <c r="AB246" s="20"/>
      <c r="AC246" s="20"/>
      <c r="AD246" s="20"/>
      <c r="AE246" s="20"/>
      <c r="AF246" s="20"/>
      <c r="AG246" s="20"/>
      <c r="AH246" s="20"/>
      <c r="AI246" s="20"/>
      <c r="AJ246" s="20"/>
      <c r="AK246" s="20"/>
      <c r="AL246" s="20"/>
      <c r="AM246" s="20"/>
      <c r="AN246" s="20"/>
      <c r="AO246" s="20"/>
      <c r="AP246" s="20"/>
    </row>
    <row r="247" spans="1:42" x14ac:dyDescent="0.3">
      <c r="A247" s="20"/>
      <c r="B247" s="8"/>
      <c r="C247" s="8"/>
      <c r="D247" s="8"/>
      <c r="E247" s="8"/>
      <c r="F247" s="8"/>
      <c r="G247" s="8"/>
      <c r="H247" s="8"/>
      <c r="I247" s="8"/>
      <c r="J247" s="8"/>
      <c r="K247" s="8"/>
      <c r="L247" s="8"/>
      <c r="M247" s="8"/>
      <c r="N247" s="8"/>
      <c r="O247" s="8"/>
      <c r="P247" s="8"/>
      <c r="Q247" s="8"/>
      <c r="R247" s="20"/>
      <c r="S247" s="20"/>
      <c r="T247" s="20"/>
      <c r="U247" s="20"/>
      <c r="V247" s="20"/>
      <c r="W247" s="20"/>
      <c r="X247" s="20"/>
      <c r="Y247" s="20"/>
      <c r="Z247" s="20"/>
      <c r="AA247" s="20"/>
      <c r="AB247" s="20"/>
      <c r="AC247" s="20"/>
      <c r="AD247" s="20"/>
      <c r="AE247" s="20"/>
      <c r="AF247" s="20"/>
      <c r="AG247" s="20"/>
      <c r="AH247" s="20"/>
      <c r="AI247" s="20"/>
      <c r="AJ247" s="20"/>
      <c r="AK247" s="20"/>
      <c r="AL247" s="20"/>
      <c r="AM247" s="20"/>
      <c r="AN247" s="20"/>
      <c r="AO247" s="20"/>
      <c r="AP247" s="20"/>
    </row>
    <row r="248" spans="1:42" x14ac:dyDescent="0.3">
      <c r="A248" s="20"/>
      <c r="B248" s="8"/>
      <c r="C248" s="8"/>
      <c r="D248" s="8"/>
      <c r="E248" s="8"/>
      <c r="F248" s="8"/>
      <c r="G248" s="8"/>
      <c r="H248" s="8"/>
      <c r="I248" s="8"/>
      <c r="J248" s="8"/>
      <c r="K248" s="8"/>
      <c r="L248" s="8"/>
      <c r="M248" s="8"/>
      <c r="N248" s="8"/>
      <c r="O248" s="8"/>
      <c r="P248" s="8"/>
      <c r="Q248" s="8"/>
      <c r="R248" s="20"/>
      <c r="S248" s="20"/>
      <c r="T248" s="20"/>
      <c r="U248" s="20"/>
      <c r="V248" s="20"/>
      <c r="W248" s="20"/>
      <c r="X248" s="20"/>
      <c r="Y248" s="20"/>
      <c r="Z248" s="20"/>
      <c r="AA248" s="20"/>
      <c r="AB248" s="20"/>
      <c r="AC248" s="20"/>
      <c r="AD248" s="20"/>
      <c r="AE248" s="20"/>
      <c r="AF248" s="20"/>
      <c r="AG248" s="20"/>
      <c r="AH248" s="20"/>
      <c r="AI248" s="20"/>
      <c r="AJ248" s="20"/>
      <c r="AK248" s="20"/>
      <c r="AL248" s="20"/>
      <c r="AM248" s="20"/>
      <c r="AN248" s="20"/>
      <c r="AO248" s="20"/>
      <c r="AP248" s="20"/>
    </row>
    <row r="249" spans="1:42" x14ac:dyDescent="0.3">
      <c r="A249" s="20"/>
      <c r="B249" s="8"/>
      <c r="C249" s="8"/>
      <c r="D249" s="8"/>
      <c r="E249" s="8"/>
      <c r="F249" s="8"/>
      <c r="G249" s="8"/>
      <c r="H249" s="8"/>
      <c r="I249" s="8"/>
      <c r="J249" s="8"/>
      <c r="K249" s="8"/>
      <c r="L249" s="8"/>
      <c r="M249" s="8"/>
      <c r="N249" s="8"/>
      <c r="O249" s="8"/>
      <c r="P249" s="8"/>
      <c r="Q249" s="8"/>
      <c r="R249" s="20"/>
      <c r="S249" s="20"/>
      <c r="T249" s="20"/>
      <c r="U249" s="20"/>
      <c r="V249" s="20"/>
      <c r="W249" s="20"/>
      <c r="X249" s="20"/>
      <c r="Y249" s="20"/>
      <c r="Z249" s="20"/>
      <c r="AA249" s="20"/>
      <c r="AB249" s="20"/>
      <c r="AC249" s="20"/>
      <c r="AD249" s="20"/>
      <c r="AE249" s="20"/>
      <c r="AF249" s="20"/>
      <c r="AG249" s="20"/>
      <c r="AH249" s="20"/>
      <c r="AI249" s="20"/>
      <c r="AJ249" s="20"/>
      <c r="AK249" s="20"/>
      <c r="AL249" s="20"/>
      <c r="AM249" s="20"/>
      <c r="AN249" s="20"/>
      <c r="AO249" s="20"/>
      <c r="AP249" s="20"/>
    </row>
    <row r="250" spans="1:42" x14ac:dyDescent="0.3">
      <c r="A250" s="20"/>
      <c r="B250" s="8"/>
      <c r="C250" s="8"/>
      <c r="D250" s="8"/>
      <c r="E250" s="8"/>
      <c r="F250" s="8"/>
      <c r="G250" s="8"/>
      <c r="H250" s="8"/>
      <c r="I250" s="8"/>
      <c r="J250" s="8"/>
      <c r="K250" s="8"/>
      <c r="L250" s="8"/>
      <c r="M250" s="8"/>
      <c r="N250" s="8"/>
      <c r="O250" s="8"/>
      <c r="P250" s="8"/>
      <c r="Q250" s="8"/>
      <c r="R250" s="20"/>
      <c r="S250" s="20"/>
      <c r="T250" s="20"/>
      <c r="U250" s="20"/>
      <c r="V250" s="20"/>
      <c r="W250" s="20"/>
      <c r="X250" s="20"/>
      <c r="Y250" s="20"/>
      <c r="Z250" s="20"/>
      <c r="AA250" s="20"/>
      <c r="AB250" s="20"/>
      <c r="AC250" s="20"/>
      <c r="AD250" s="20"/>
      <c r="AE250" s="20"/>
      <c r="AF250" s="20"/>
      <c r="AG250" s="20"/>
      <c r="AH250" s="20"/>
      <c r="AI250" s="20"/>
      <c r="AJ250" s="20"/>
      <c r="AK250" s="20"/>
      <c r="AL250" s="20"/>
      <c r="AM250" s="20"/>
      <c r="AN250" s="20"/>
      <c r="AO250" s="20"/>
      <c r="AP250" s="20"/>
    </row>
    <row r="251" spans="1:42" x14ac:dyDescent="0.3">
      <c r="A251" s="20"/>
      <c r="B251" s="8"/>
      <c r="C251" s="8"/>
      <c r="D251" s="8"/>
      <c r="E251" s="8"/>
      <c r="F251" s="8"/>
      <c r="G251" s="8"/>
      <c r="H251" s="8"/>
      <c r="I251" s="8"/>
      <c r="J251" s="8"/>
      <c r="K251" s="8"/>
      <c r="L251" s="8"/>
      <c r="M251" s="8"/>
      <c r="N251" s="8"/>
      <c r="O251" s="8"/>
      <c r="P251" s="8"/>
      <c r="Q251" s="8"/>
      <c r="R251" s="20"/>
      <c r="S251" s="20"/>
      <c r="T251" s="20"/>
      <c r="U251" s="20"/>
      <c r="V251" s="20"/>
      <c r="W251" s="20"/>
      <c r="X251" s="20"/>
      <c r="Y251" s="20"/>
      <c r="Z251" s="20"/>
      <c r="AA251" s="20"/>
      <c r="AB251" s="20"/>
      <c r="AC251" s="20"/>
      <c r="AD251" s="20"/>
      <c r="AE251" s="20"/>
      <c r="AF251" s="20"/>
      <c r="AG251" s="20"/>
      <c r="AH251" s="20"/>
      <c r="AI251" s="20"/>
      <c r="AJ251" s="20"/>
      <c r="AK251" s="20"/>
      <c r="AL251" s="20"/>
      <c r="AM251" s="20"/>
      <c r="AN251" s="20"/>
      <c r="AO251" s="20"/>
      <c r="AP251" s="20"/>
    </row>
    <row r="252" spans="1:42" x14ac:dyDescent="0.3">
      <c r="A252" s="20"/>
      <c r="B252" s="8"/>
      <c r="C252" s="8"/>
      <c r="D252" s="8"/>
      <c r="E252" s="8"/>
      <c r="F252" s="8"/>
      <c r="G252" s="8"/>
      <c r="H252" s="8"/>
      <c r="I252" s="8"/>
      <c r="J252" s="8"/>
      <c r="K252" s="8"/>
      <c r="L252" s="8"/>
      <c r="M252" s="8"/>
      <c r="N252" s="8"/>
      <c r="O252" s="8"/>
      <c r="P252" s="8"/>
      <c r="Q252" s="8"/>
      <c r="R252" s="20"/>
      <c r="S252" s="20"/>
      <c r="T252" s="20"/>
      <c r="U252" s="20"/>
      <c r="V252" s="20"/>
      <c r="W252" s="20"/>
      <c r="X252" s="20"/>
      <c r="Y252" s="20"/>
      <c r="Z252" s="20"/>
      <c r="AA252" s="20"/>
      <c r="AB252" s="20"/>
      <c r="AC252" s="20"/>
      <c r="AD252" s="20"/>
      <c r="AE252" s="20"/>
      <c r="AF252" s="20"/>
      <c r="AG252" s="20"/>
      <c r="AH252" s="20"/>
      <c r="AI252" s="20"/>
      <c r="AJ252" s="20"/>
      <c r="AK252" s="20"/>
      <c r="AL252" s="20"/>
      <c r="AM252" s="20"/>
      <c r="AN252" s="20"/>
      <c r="AO252" s="20"/>
      <c r="AP252" s="20"/>
    </row>
    <row r="253" spans="1:42" x14ac:dyDescent="0.3">
      <c r="A253" s="20"/>
      <c r="B253" s="8"/>
      <c r="C253" s="8"/>
      <c r="D253" s="8"/>
      <c r="E253" s="8"/>
      <c r="F253" s="8"/>
      <c r="G253" s="8"/>
      <c r="H253" s="8"/>
      <c r="I253" s="8"/>
      <c r="J253" s="8"/>
      <c r="K253" s="8"/>
      <c r="L253" s="8"/>
      <c r="M253" s="8"/>
      <c r="N253" s="8"/>
      <c r="O253" s="8"/>
      <c r="P253" s="8"/>
      <c r="Q253" s="8"/>
      <c r="R253" s="20"/>
      <c r="S253" s="20"/>
      <c r="T253" s="20"/>
      <c r="U253" s="20"/>
      <c r="V253" s="20"/>
      <c r="W253" s="20"/>
      <c r="X253" s="20"/>
      <c r="Y253" s="20"/>
      <c r="Z253" s="20"/>
      <c r="AA253" s="20"/>
      <c r="AB253" s="20"/>
      <c r="AC253" s="20"/>
      <c r="AD253" s="20"/>
      <c r="AE253" s="20"/>
      <c r="AF253" s="20"/>
      <c r="AG253" s="20"/>
      <c r="AH253" s="20"/>
      <c r="AI253" s="20"/>
      <c r="AJ253" s="20"/>
      <c r="AK253" s="20"/>
      <c r="AL253" s="20"/>
      <c r="AM253" s="20"/>
      <c r="AN253" s="20"/>
      <c r="AO253" s="20"/>
      <c r="AP253" s="20"/>
    </row>
    <row r="254" spans="1:42" x14ac:dyDescent="0.3">
      <c r="A254" s="20"/>
      <c r="B254" s="8"/>
      <c r="C254" s="8"/>
      <c r="D254" s="8"/>
      <c r="E254" s="8"/>
      <c r="F254" s="8"/>
      <c r="G254" s="8"/>
      <c r="H254" s="8"/>
      <c r="I254" s="8"/>
      <c r="J254" s="8"/>
      <c r="K254" s="8"/>
      <c r="L254" s="8"/>
      <c r="M254" s="8"/>
      <c r="N254" s="8"/>
      <c r="O254" s="8"/>
      <c r="P254" s="8"/>
      <c r="Q254" s="8"/>
      <c r="R254" s="20"/>
      <c r="S254" s="20"/>
      <c r="T254" s="20"/>
      <c r="U254" s="20"/>
      <c r="V254" s="20"/>
      <c r="W254" s="20"/>
      <c r="X254" s="20"/>
      <c r="Y254" s="20"/>
      <c r="Z254" s="20"/>
      <c r="AA254" s="20"/>
      <c r="AB254" s="20"/>
      <c r="AC254" s="20"/>
      <c r="AD254" s="20"/>
      <c r="AE254" s="20"/>
      <c r="AF254" s="20"/>
      <c r="AG254" s="20"/>
      <c r="AH254" s="20"/>
      <c r="AI254" s="20"/>
      <c r="AJ254" s="20"/>
      <c r="AK254" s="20"/>
      <c r="AL254" s="20"/>
      <c r="AM254" s="20"/>
      <c r="AN254" s="20"/>
      <c r="AO254" s="20"/>
      <c r="AP254" s="20"/>
    </row>
    <row r="255" spans="1:42" x14ac:dyDescent="0.3">
      <c r="A255" s="20"/>
      <c r="B255" s="8"/>
      <c r="C255" s="8"/>
      <c r="D255" s="8"/>
      <c r="E255" s="8"/>
      <c r="F255" s="8"/>
      <c r="G255" s="8"/>
      <c r="H255" s="8"/>
      <c r="I255" s="8"/>
      <c r="J255" s="8"/>
      <c r="K255" s="8"/>
      <c r="L255" s="8"/>
      <c r="M255" s="8"/>
      <c r="N255" s="8"/>
      <c r="O255" s="8"/>
      <c r="P255" s="8"/>
      <c r="Q255" s="8"/>
      <c r="R255" s="20"/>
      <c r="S255" s="20"/>
      <c r="T255" s="20"/>
      <c r="U255" s="20"/>
      <c r="V255" s="20"/>
      <c r="W255" s="20"/>
      <c r="X255" s="20"/>
      <c r="Y255" s="20"/>
      <c r="Z255" s="20"/>
      <c r="AA255" s="20"/>
      <c r="AB255" s="20"/>
      <c r="AC255" s="20"/>
      <c r="AD255" s="20"/>
      <c r="AE255" s="20"/>
      <c r="AF255" s="20"/>
      <c r="AG255" s="20"/>
      <c r="AH255" s="20"/>
      <c r="AI255" s="20"/>
      <c r="AJ255" s="20"/>
      <c r="AK255" s="20"/>
      <c r="AL255" s="20"/>
      <c r="AM255" s="20"/>
      <c r="AN255" s="20"/>
      <c r="AO255" s="20"/>
      <c r="AP255" s="20"/>
    </row>
    <row r="256" spans="1:42" x14ac:dyDescent="0.3">
      <c r="A256" s="20"/>
      <c r="B256" s="8"/>
      <c r="C256" s="8"/>
      <c r="D256" s="8"/>
      <c r="E256" s="8"/>
      <c r="F256" s="8"/>
      <c r="G256" s="8"/>
      <c r="H256" s="8"/>
      <c r="I256" s="8"/>
      <c r="J256" s="8"/>
      <c r="K256" s="8"/>
      <c r="L256" s="8"/>
      <c r="M256" s="8"/>
      <c r="N256" s="8"/>
      <c r="O256" s="8"/>
      <c r="P256" s="8"/>
      <c r="Q256" s="8"/>
      <c r="R256" s="20"/>
      <c r="S256" s="20"/>
      <c r="T256" s="20"/>
      <c r="U256" s="20"/>
      <c r="V256" s="20"/>
      <c r="W256" s="20"/>
      <c r="X256" s="20"/>
      <c r="Y256" s="20"/>
      <c r="Z256" s="20"/>
      <c r="AA256" s="20"/>
      <c r="AB256" s="20"/>
      <c r="AC256" s="20"/>
      <c r="AD256" s="20"/>
      <c r="AE256" s="20"/>
      <c r="AF256" s="20"/>
      <c r="AG256" s="20"/>
      <c r="AH256" s="20"/>
      <c r="AI256" s="20"/>
      <c r="AJ256" s="20"/>
      <c r="AK256" s="20"/>
      <c r="AL256" s="20"/>
      <c r="AM256" s="20"/>
      <c r="AN256" s="20"/>
      <c r="AO256" s="20"/>
      <c r="AP256" s="20"/>
    </row>
    <row r="257" spans="1:42" x14ac:dyDescent="0.3">
      <c r="A257" s="20"/>
      <c r="B257" s="8"/>
      <c r="C257" s="8"/>
      <c r="D257" s="8"/>
      <c r="E257" s="8"/>
      <c r="F257" s="8"/>
      <c r="G257" s="8"/>
      <c r="H257" s="8"/>
      <c r="I257" s="8"/>
      <c r="J257" s="8"/>
      <c r="K257" s="8"/>
      <c r="L257" s="8"/>
      <c r="M257" s="8"/>
      <c r="N257" s="8"/>
      <c r="O257" s="8"/>
      <c r="P257" s="8"/>
      <c r="Q257" s="8"/>
      <c r="R257" s="20"/>
      <c r="S257" s="20"/>
      <c r="T257" s="20"/>
      <c r="U257" s="20"/>
      <c r="V257" s="20"/>
      <c r="W257" s="20"/>
      <c r="X257" s="20"/>
      <c r="Y257" s="20"/>
      <c r="Z257" s="20"/>
      <c r="AA257" s="20"/>
      <c r="AB257" s="20"/>
      <c r="AC257" s="20"/>
      <c r="AD257" s="20"/>
      <c r="AE257" s="20"/>
      <c r="AF257" s="20"/>
      <c r="AG257" s="20"/>
      <c r="AH257" s="20"/>
      <c r="AI257" s="20"/>
      <c r="AJ257" s="20"/>
      <c r="AK257" s="20"/>
      <c r="AL257" s="20"/>
      <c r="AM257" s="20"/>
      <c r="AN257" s="20"/>
      <c r="AO257" s="20"/>
      <c r="AP257" s="20"/>
    </row>
    <row r="258" spans="1:42" x14ac:dyDescent="0.3">
      <c r="A258" s="20"/>
      <c r="B258" s="8"/>
      <c r="C258" s="8"/>
      <c r="D258" s="8"/>
      <c r="E258" s="8"/>
      <c r="F258" s="8"/>
      <c r="G258" s="8"/>
      <c r="H258" s="8"/>
      <c r="I258" s="8"/>
      <c r="J258" s="8"/>
      <c r="K258" s="8"/>
      <c r="L258" s="8"/>
      <c r="M258" s="8"/>
      <c r="N258" s="8"/>
      <c r="O258" s="8"/>
      <c r="P258" s="8"/>
      <c r="Q258" s="8"/>
      <c r="R258" s="20"/>
      <c r="S258" s="20"/>
      <c r="T258" s="20"/>
      <c r="U258" s="20"/>
      <c r="V258" s="20"/>
      <c r="W258" s="20"/>
      <c r="X258" s="20"/>
      <c r="Y258" s="20"/>
      <c r="Z258" s="20"/>
      <c r="AA258" s="20"/>
      <c r="AB258" s="20"/>
      <c r="AC258" s="20"/>
      <c r="AD258" s="20"/>
      <c r="AE258" s="20"/>
      <c r="AF258" s="20"/>
      <c r="AG258" s="20"/>
      <c r="AH258" s="20"/>
      <c r="AI258" s="20"/>
      <c r="AJ258" s="20"/>
      <c r="AK258" s="20"/>
      <c r="AL258" s="20"/>
      <c r="AM258" s="20"/>
      <c r="AN258" s="20"/>
      <c r="AO258" s="20"/>
      <c r="AP258" s="20"/>
    </row>
    <row r="259" spans="1:42" x14ac:dyDescent="0.3">
      <c r="A259" s="20"/>
      <c r="B259" s="8"/>
      <c r="C259" s="8"/>
      <c r="D259" s="8"/>
      <c r="E259" s="8"/>
      <c r="F259" s="8"/>
      <c r="G259" s="8"/>
      <c r="H259" s="8"/>
      <c r="I259" s="8"/>
      <c r="J259" s="8"/>
      <c r="K259" s="8"/>
      <c r="L259" s="8"/>
      <c r="M259" s="8"/>
      <c r="N259" s="8"/>
      <c r="O259" s="8"/>
      <c r="P259" s="8"/>
      <c r="Q259" s="8"/>
      <c r="R259" s="20"/>
      <c r="S259" s="20"/>
      <c r="T259" s="20"/>
      <c r="U259" s="20"/>
      <c r="V259" s="20"/>
      <c r="W259" s="20"/>
      <c r="X259" s="20"/>
      <c r="Y259" s="20"/>
      <c r="Z259" s="20"/>
      <c r="AA259" s="20"/>
      <c r="AB259" s="20"/>
      <c r="AC259" s="20"/>
      <c r="AD259" s="20"/>
      <c r="AE259" s="20"/>
      <c r="AF259" s="20"/>
      <c r="AG259" s="20"/>
      <c r="AH259" s="20"/>
      <c r="AI259" s="20"/>
      <c r="AJ259" s="20"/>
      <c r="AK259" s="20"/>
      <c r="AL259" s="20"/>
      <c r="AM259" s="20"/>
      <c r="AN259" s="20"/>
      <c r="AO259" s="20"/>
      <c r="AP259" s="20"/>
    </row>
    <row r="260" spans="1:42" x14ac:dyDescent="0.3">
      <c r="A260" s="20"/>
      <c r="B260" s="8"/>
      <c r="C260" s="8"/>
      <c r="D260" s="8"/>
      <c r="E260" s="8"/>
      <c r="F260" s="8"/>
      <c r="G260" s="8"/>
      <c r="H260" s="8"/>
      <c r="I260" s="8"/>
      <c r="J260" s="8"/>
      <c r="K260" s="8"/>
      <c r="L260" s="8"/>
      <c r="M260" s="8"/>
      <c r="N260" s="8"/>
      <c r="O260" s="8"/>
      <c r="P260" s="8"/>
      <c r="Q260" s="8"/>
      <c r="R260" s="20"/>
      <c r="S260" s="20"/>
      <c r="T260" s="20"/>
      <c r="U260" s="20"/>
      <c r="V260" s="20"/>
      <c r="W260" s="20"/>
      <c r="X260" s="20"/>
      <c r="Y260" s="20"/>
      <c r="Z260" s="20"/>
      <c r="AA260" s="20"/>
      <c r="AB260" s="20"/>
      <c r="AC260" s="20"/>
      <c r="AD260" s="20"/>
      <c r="AE260" s="20"/>
      <c r="AF260" s="20"/>
      <c r="AG260" s="20"/>
      <c r="AH260" s="20"/>
      <c r="AI260" s="20"/>
      <c r="AJ260" s="20"/>
      <c r="AK260" s="20"/>
      <c r="AL260" s="20"/>
      <c r="AM260" s="20"/>
      <c r="AN260" s="20"/>
      <c r="AO260" s="20"/>
      <c r="AP260" s="20"/>
    </row>
    <row r="261" spans="1:42" x14ac:dyDescent="0.3">
      <c r="A261" s="20"/>
      <c r="B261" s="8"/>
      <c r="C261" s="8"/>
      <c r="D261" s="8"/>
      <c r="E261" s="8"/>
      <c r="F261" s="8"/>
      <c r="G261" s="8"/>
      <c r="H261" s="8"/>
      <c r="I261" s="8"/>
      <c r="J261" s="8"/>
      <c r="K261" s="8"/>
      <c r="L261" s="8"/>
      <c r="M261" s="8"/>
      <c r="N261" s="8"/>
      <c r="O261" s="8"/>
      <c r="P261" s="8"/>
      <c r="Q261" s="8"/>
      <c r="R261" s="20"/>
      <c r="S261" s="20"/>
      <c r="T261" s="20"/>
      <c r="U261" s="20"/>
      <c r="V261" s="20"/>
      <c r="W261" s="20"/>
      <c r="X261" s="20"/>
      <c r="Y261" s="20"/>
      <c r="Z261" s="20"/>
      <c r="AA261" s="20"/>
      <c r="AB261" s="20"/>
      <c r="AC261" s="20"/>
      <c r="AD261" s="20"/>
      <c r="AE261" s="20"/>
      <c r="AF261" s="20"/>
      <c r="AG261" s="20"/>
      <c r="AH261" s="20"/>
      <c r="AI261" s="20"/>
      <c r="AJ261" s="20"/>
      <c r="AK261" s="20"/>
      <c r="AL261" s="20"/>
      <c r="AM261" s="20"/>
      <c r="AN261" s="20"/>
      <c r="AO261" s="20"/>
      <c r="AP261" s="20"/>
    </row>
    <row r="262" spans="1:42" x14ac:dyDescent="0.3">
      <c r="A262" s="20"/>
      <c r="B262" s="8"/>
      <c r="C262" s="8"/>
      <c r="D262" s="8"/>
      <c r="E262" s="8"/>
      <c r="F262" s="8"/>
      <c r="G262" s="8"/>
      <c r="H262" s="8"/>
      <c r="I262" s="8"/>
      <c r="J262" s="8"/>
      <c r="K262" s="8"/>
      <c r="L262" s="8"/>
      <c r="M262" s="8"/>
      <c r="N262" s="8"/>
      <c r="O262" s="8"/>
      <c r="P262" s="8"/>
      <c r="Q262" s="8"/>
      <c r="R262" s="20"/>
      <c r="S262" s="20"/>
      <c r="T262" s="20"/>
      <c r="U262" s="20"/>
      <c r="V262" s="20"/>
      <c r="W262" s="20"/>
      <c r="X262" s="20"/>
      <c r="Y262" s="20"/>
      <c r="Z262" s="20"/>
      <c r="AA262" s="20"/>
      <c r="AB262" s="20"/>
      <c r="AC262" s="20"/>
      <c r="AD262" s="20"/>
      <c r="AE262" s="20"/>
      <c r="AF262" s="20"/>
      <c r="AG262" s="20"/>
      <c r="AH262" s="20"/>
      <c r="AI262" s="20"/>
      <c r="AJ262" s="20"/>
      <c r="AK262" s="20"/>
      <c r="AL262" s="20"/>
      <c r="AM262" s="20"/>
      <c r="AN262" s="20"/>
      <c r="AO262" s="20"/>
      <c r="AP262" s="20"/>
    </row>
    <row r="263" spans="1:42" x14ac:dyDescent="0.3">
      <c r="A263" s="20"/>
      <c r="B263" s="8"/>
      <c r="C263" s="8"/>
      <c r="D263" s="8"/>
      <c r="E263" s="8"/>
      <c r="F263" s="8"/>
      <c r="G263" s="8"/>
      <c r="H263" s="8"/>
      <c r="I263" s="8"/>
      <c r="J263" s="8"/>
      <c r="K263" s="8"/>
      <c r="L263" s="8"/>
      <c r="M263" s="8"/>
      <c r="N263" s="8"/>
      <c r="O263" s="8"/>
      <c r="P263" s="8"/>
      <c r="Q263" s="8"/>
      <c r="R263" s="20"/>
      <c r="S263" s="20"/>
      <c r="T263" s="20"/>
      <c r="U263" s="20"/>
      <c r="V263" s="20"/>
      <c r="W263" s="20"/>
      <c r="X263" s="20"/>
      <c r="Y263" s="20"/>
      <c r="Z263" s="20"/>
      <c r="AA263" s="20"/>
      <c r="AB263" s="20"/>
      <c r="AC263" s="20"/>
      <c r="AD263" s="20"/>
      <c r="AE263" s="20"/>
      <c r="AF263" s="20"/>
      <c r="AG263" s="20"/>
      <c r="AH263" s="20"/>
      <c r="AI263" s="20"/>
      <c r="AJ263" s="20"/>
      <c r="AK263" s="20"/>
      <c r="AL263" s="20"/>
      <c r="AM263" s="20"/>
      <c r="AN263" s="20"/>
      <c r="AO263" s="20"/>
      <c r="AP263" s="20"/>
    </row>
    <row r="264" spans="1:42" x14ac:dyDescent="0.3">
      <c r="A264" s="20"/>
      <c r="B264" s="8"/>
      <c r="C264" s="8"/>
      <c r="D264" s="8"/>
      <c r="E264" s="8"/>
      <c r="F264" s="8"/>
      <c r="G264" s="8"/>
      <c r="H264" s="8"/>
      <c r="I264" s="8"/>
      <c r="J264" s="8"/>
      <c r="K264" s="8"/>
      <c r="L264" s="8"/>
      <c r="M264" s="8"/>
      <c r="N264" s="8"/>
      <c r="O264" s="8"/>
      <c r="P264" s="8"/>
      <c r="Q264" s="8"/>
      <c r="R264" s="20"/>
      <c r="S264" s="20"/>
      <c r="T264" s="20"/>
      <c r="U264" s="20"/>
      <c r="V264" s="20"/>
      <c r="W264" s="20"/>
      <c r="X264" s="20"/>
      <c r="Y264" s="20"/>
      <c r="Z264" s="20"/>
      <c r="AA264" s="20"/>
      <c r="AB264" s="20"/>
      <c r="AC264" s="20"/>
      <c r="AD264" s="20"/>
      <c r="AE264" s="20"/>
      <c r="AF264" s="20"/>
      <c r="AG264" s="20"/>
      <c r="AH264" s="20"/>
      <c r="AI264" s="20"/>
      <c r="AJ264" s="20"/>
      <c r="AK264" s="20"/>
      <c r="AL264" s="20"/>
      <c r="AM264" s="20"/>
      <c r="AN264" s="20"/>
      <c r="AO264" s="20"/>
      <c r="AP264" s="20"/>
    </row>
    <row r="265" spans="1:42" x14ac:dyDescent="0.3">
      <c r="A265" s="20"/>
      <c r="B265" s="8"/>
      <c r="C265" s="8"/>
      <c r="D265" s="8"/>
      <c r="E265" s="8"/>
      <c r="F265" s="8"/>
      <c r="G265" s="8"/>
      <c r="H265" s="8"/>
      <c r="I265" s="8"/>
      <c r="J265" s="8"/>
      <c r="K265" s="8"/>
      <c r="L265" s="8"/>
      <c r="M265" s="8"/>
      <c r="N265" s="8"/>
      <c r="O265" s="8"/>
      <c r="P265" s="8"/>
      <c r="Q265" s="8"/>
      <c r="R265" s="20"/>
      <c r="S265" s="20"/>
      <c r="T265" s="20"/>
      <c r="U265" s="20"/>
      <c r="V265" s="20"/>
      <c r="W265" s="20"/>
      <c r="X265" s="20"/>
      <c r="Y265" s="20"/>
      <c r="Z265" s="20"/>
      <c r="AA265" s="20"/>
      <c r="AB265" s="20"/>
      <c r="AC265" s="20"/>
      <c r="AD265" s="20"/>
      <c r="AE265" s="20"/>
      <c r="AF265" s="20"/>
      <c r="AG265" s="20"/>
      <c r="AH265" s="20"/>
      <c r="AI265" s="20"/>
      <c r="AJ265" s="20"/>
      <c r="AK265" s="20"/>
      <c r="AL265" s="20"/>
      <c r="AM265" s="20"/>
      <c r="AN265" s="20"/>
      <c r="AO265" s="20"/>
      <c r="AP265" s="20"/>
    </row>
    <row r="266" spans="1:42" x14ac:dyDescent="0.3">
      <c r="A266" s="20"/>
      <c r="B266" s="8"/>
      <c r="C266" s="8"/>
      <c r="D266" s="8"/>
      <c r="E266" s="8"/>
      <c r="F266" s="8"/>
      <c r="G266" s="8"/>
      <c r="H266" s="8"/>
      <c r="I266" s="8"/>
      <c r="J266" s="8"/>
      <c r="K266" s="8"/>
      <c r="L266" s="8"/>
      <c r="M266" s="8"/>
      <c r="N266" s="8"/>
      <c r="O266" s="8"/>
      <c r="P266" s="8"/>
      <c r="Q266" s="8"/>
      <c r="R266" s="20"/>
      <c r="S266" s="20"/>
      <c r="T266" s="20"/>
      <c r="U266" s="20"/>
      <c r="V266" s="20"/>
      <c r="W266" s="20"/>
      <c r="X266" s="20"/>
      <c r="Y266" s="20"/>
      <c r="Z266" s="20"/>
      <c r="AA266" s="20"/>
      <c r="AB266" s="20"/>
      <c r="AC266" s="20"/>
      <c r="AD266" s="20"/>
      <c r="AE266" s="20"/>
      <c r="AF266" s="20"/>
      <c r="AG266" s="20"/>
      <c r="AH266" s="20"/>
      <c r="AI266" s="20"/>
      <c r="AJ266" s="20"/>
      <c r="AK266" s="20"/>
      <c r="AL266" s="20"/>
      <c r="AM266" s="20"/>
      <c r="AN266" s="20"/>
      <c r="AO266" s="20"/>
      <c r="AP266" s="20"/>
    </row>
    <row r="267" spans="1:42" x14ac:dyDescent="0.3">
      <c r="A267" s="20"/>
      <c r="B267" s="8"/>
      <c r="C267" s="8"/>
      <c r="D267" s="8"/>
      <c r="E267" s="8"/>
      <c r="F267" s="8"/>
      <c r="G267" s="8"/>
      <c r="H267" s="8"/>
      <c r="I267" s="8"/>
      <c r="J267" s="8"/>
      <c r="K267" s="8"/>
      <c r="L267" s="8"/>
      <c r="M267" s="8"/>
      <c r="N267" s="8"/>
      <c r="O267" s="8"/>
      <c r="P267" s="8"/>
      <c r="Q267" s="8"/>
      <c r="R267" s="20"/>
      <c r="S267" s="20"/>
      <c r="T267" s="20"/>
      <c r="U267" s="20"/>
      <c r="V267" s="20"/>
      <c r="W267" s="20"/>
      <c r="X267" s="20"/>
      <c r="Y267" s="20"/>
      <c r="Z267" s="20"/>
      <c r="AA267" s="20"/>
      <c r="AB267" s="20"/>
      <c r="AC267" s="20"/>
      <c r="AD267" s="20"/>
      <c r="AE267" s="20"/>
      <c r="AF267" s="20"/>
      <c r="AG267" s="20"/>
      <c r="AH267" s="20"/>
      <c r="AI267" s="20"/>
      <c r="AJ267" s="20"/>
      <c r="AK267" s="20"/>
      <c r="AL267" s="20"/>
      <c r="AM267" s="20"/>
      <c r="AN267" s="20"/>
      <c r="AO267" s="20"/>
      <c r="AP267" s="20"/>
    </row>
    <row r="268" spans="1:42" x14ac:dyDescent="0.3">
      <c r="A268" s="20"/>
      <c r="B268" s="8"/>
      <c r="C268" s="8"/>
      <c r="D268" s="8"/>
      <c r="E268" s="8"/>
      <c r="F268" s="8"/>
      <c r="G268" s="8"/>
      <c r="H268" s="8"/>
      <c r="I268" s="8"/>
      <c r="J268" s="8"/>
      <c r="K268" s="8"/>
      <c r="L268" s="8"/>
      <c r="M268" s="8"/>
      <c r="N268" s="8"/>
      <c r="O268" s="8"/>
      <c r="P268" s="8"/>
      <c r="Q268" s="8"/>
      <c r="R268" s="20"/>
      <c r="S268" s="20"/>
      <c r="T268" s="20"/>
      <c r="U268" s="20"/>
      <c r="V268" s="20"/>
      <c r="W268" s="20"/>
      <c r="X268" s="20"/>
      <c r="Y268" s="20"/>
      <c r="Z268" s="20"/>
      <c r="AA268" s="20"/>
      <c r="AB268" s="20"/>
      <c r="AC268" s="20"/>
      <c r="AD268" s="20"/>
      <c r="AE268" s="20"/>
      <c r="AF268" s="20"/>
      <c r="AG268" s="20"/>
      <c r="AH268" s="20"/>
      <c r="AI268" s="20"/>
      <c r="AJ268" s="20"/>
      <c r="AK268" s="20"/>
      <c r="AL268" s="20"/>
      <c r="AM268" s="20"/>
      <c r="AN268" s="20"/>
      <c r="AO268" s="20"/>
      <c r="AP268" s="20"/>
    </row>
    <row r="269" spans="1:42" x14ac:dyDescent="0.3">
      <c r="A269" s="20"/>
      <c r="B269" s="8"/>
      <c r="C269" s="8"/>
      <c r="D269" s="8"/>
      <c r="E269" s="8"/>
      <c r="F269" s="8"/>
      <c r="G269" s="8"/>
      <c r="H269" s="8"/>
      <c r="I269" s="8"/>
      <c r="J269" s="8"/>
      <c r="K269" s="8"/>
      <c r="L269" s="8"/>
      <c r="M269" s="8"/>
      <c r="N269" s="8"/>
      <c r="O269" s="8"/>
      <c r="P269" s="8"/>
      <c r="Q269" s="8"/>
      <c r="R269" s="20"/>
      <c r="S269" s="20"/>
      <c r="T269" s="20"/>
      <c r="U269" s="20"/>
      <c r="V269" s="20"/>
      <c r="W269" s="20"/>
      <c r="X269" s="20"/>
      <c r="Y269" s="20"/>
      <c r="Z269" s="20"/>
      <c r="AA269" s="20"/>
      <c r="AB269" s="20"/>
      <c r="AC269" s="20"/>
      <c r="AD269" s="20"/>
      <c r="AE269" s="20"/>
      <c r="AF269" s="20"/>
      <c r="AG269" s="20"/>
      <c r="AH269" s="20"/>
      <c r="AI269" s="20"/>
      <c r="AJ269" s="20"/>
      <c r="AK269" s="20"/>
      <c r="AL269" s="20"/>
      <c r="AM269" s="20"/>
      <c r="AN269" s="20"/>
      <c r="AO269" s="20"/>
      <c r="AP269" s="20"/>
    </row>
    <row r="270" spans="1:42" x14ac:dyDescent="0.3">
      <c r="A270" s="20"/>
      <c r="B270" s="8"/>
      <c r="C270" s="8"/>
      <c r="D270" s="8"/>
      <c r="E270" s="8"/>
      <c r="F270" s="8"/>
      <c r="G270" s="8"/>
      <c r="H270" s="8"/>
      <c r="I270" s="8"/>
      <c r="J270" s="8"/>
      <c r="K270" s="8"/>
      <c r="L270" s="8"/>
      <c r="M270" s="8"/>
      <c r="N270" s="8"/>
      <c r="O270" s="8"/>
      <c r="P270" s="8"/>
      <c r="Q270" s="8"/>
      <c r="R270" s="20"/>
      <c r="S270" s="20"/>
      <c r="T270" s="20"/>
      <c r="U270" s="20"/>
      <c r="V270" s="20"/>
      <c r="W270" s="20"/>
      <c r="X270" s="20"/>
      <c r="Y270" s="20"/>
      <c r="Z270" s="20"/>
      <c r="AA270" s="20"/>
      <c r="AB270" s="20"/>
      <c r="AC270" s="20"/>
      <c r="AD270" s="20"/>
      <c r="AE270" s="20"/>
      <c r="AF270" s="20"/>
      <c r="AG270" s="20"/>
      <c r="AH270" s="20"/>
      <c r="AI270" s="20"/>
      <c r="AJ270" s="20"/>
      <c r="AK270" s="20"/>
      <c r="AL270" s="20"/>
      <c r="AM270" s="20"/>
      <c r="AN270" s="20"/>
      <c r="AO270" s="20"/>
      <c r="AP270" s="20"/>
    </row>
    <row r="271" spans="1:42" x14ac:dyDescent="0.3">
      <c r="A271" s="20"/>
      <c r="B271" s="8"/>
      <c r="C271" s="8"/>
      <c r="D271" s="8"/>
      <c r="E271" s="8"/>
      <c r="F271" s="8"/>
      <c r="G271" s="8"/>
      <c r="H271" s="8"/>
      <c r="I271" s="8"/>
      <c r="J271" s="8"/>
      <c r="K271" s="8"/>
      <c r="L271" s="8"/>
      <c r="M271" s="8"/>
      <c r="N271" s="8"/>
      <c r="O271" s="8"/>
      <c r="P271" s="8"/>
      <c r="Q271" s="8"/>
      <c r="R271" s="20"/>
      <c r="S271" s="20"/>
      <c r="T271" s="20"/>
      <c r="U271" s="20"/>
      <c r="V271" s="20"/>
      <c r="W271" s="20"/>
      <c r="X271" s="20"/>
      <c r="Y271" s="20"/>
      <c r="Z271" s="20"/>
      <c r="AA271" s="20"/>
      <c r="AB271" s="20"/>
      <c r="AC271" s="20"/>
      <c r="AD271" s="20"/>
      <c r="AE271" s="20"/>
      <c r="AF271" s="20"/>
      <c r="AG271" s="20"/>
      <c r="AH271" s="20"/>
      <c r="AI271" s="20"/>
      <c r="AJ271" s="20"/>
      <c r="AK271" s="20"/>
      <c r="AL271" s="20"/>
      <c r="AM271" s="20"/>
      <c r="AN271" s="20"/>
      <c r="AO271" s="20"/>
      <c r="AP271" s="20"/>
    </row>
    <row r="272" spans="1:42" x14ac:dyDescent="0.3">
      <c r="A272" s="20"/>
      <c r="B272" s="8"/>
      <c r="C272" s="8"/>
      <c r="D272" s="8"/>
      <c r="E272" s="8"/>
      <c r="F272" s="8"/>
      <c r="G272" s="8"/>
      <c r="H272" s="8"/>
      <c r="I272" s="8"/>
      <c r="J272" s="8"/>
      <c r="K272" s="8"/>
      <c r="L272" s="8"/>
      <c r="M272" s="8"/>
      <c r="N272" s="8"/>
      <c r="O272" s="8"/>
      <c r="P272" s="8"/>
      <c r="Q272" s="8"/>
      <c r="R272" s="20"/>
      <c r="S272" s="20"/>
      <c r="T272" s="20"/>
      <c r="U272" s="20"/>
      <c r="V272" s="20"/>
      <c r="W272" s="20"/>
      <c r="X272" s="20"/>
      <c r="Y272" s="20"/>
      <c r="Z272" s="20"/>
      <c r="AA272" s="20"/>
      <c r="AB272" s="20"/>
      <c r="AC272" s="20"/>
      <c r="AD272" s="20"/>
      <c r="AE272" s="20"/>
      <c r="AF272" s="20"/>
      <c r="AG272" s="20"/>
      <c r="AH272" s="20"/>
      <c r="AI272" s="20"/>
      <c r="AJ272" s="20"/>
      <c r="AK272" s="20"/>
      <c r="AL272" s="20"/>
      <c r="AM272" s="20"/>
      <c r="AN272" s="20"/>
      <c r="AO272" s="20"/>
      <c r="AP272" s="20"/>
    </row>
    <row r="273" spans="1:42" x14ac:dyDescent="0.3">
      <c r="A273" s="20"/>
      <c r="B273" s="8"/>
      <c r="C273" s="8"/>
      <c r="D273" s="8"/>
      <c r="E273" s="8"/>
      <c r="F273" s="8"/>
      <c r="G273" s="8"/>
      <c r="H273" s="8"/>
      <c r="I273" s="8"/>
      <c r="J273" s="8"/>
      <c r="K273" s="8"/>
      <c r="L273" s="8"/>
      <c r="M273" s="8"/>
      <c r="N273" s="8"/>
      <c r="O273" s="8"/>
      <c r="P273" s="8"/>
      <c r="Q273" s="8"/>
      <c r="R273" s="20"/>
      <c r="S273" s="20"/>
      <c r="T273" s="20"/>
      <c r="U273" s="20"/>
      <c r="V273" s="20"/>
      <c r="W273" s="20"/>
      <c r="X273" s="20"/>
      <c r="Y273" s="20"/>
      <c r="Z273" s="20"/>
      <c r="AA273" s="20"/>
      <c r="AB273" s="20"/>
      <c r="AC273" s="20"/>
      <c r="AD273" s="20"/>
      <c r="AE273" s="20"/>
      <c r="AF273" s="20"/>
      <c r="AG273" s="20"/>
      <c r="AH273" s="20"/>
      <c r="AI273" s="20"/>
      <c r="AJ273" s="20"/>
      <c r="AK273" s="20"/>
      <c r="AL273" s="20"/>
      <c r="AM273" s="20"/>
      <c r="AN273" s="20"/>
      <c r="AO273" s="20"/>
      <c r="AP273" s="20"/>
    </row>
    <row r="274" spans="1:42" x14ac:dyDescent="0.3">
      <c r="A274" s="20"/>
      <c r="B274" s="8"/>
      <c r="C274" s="8"/>
      <c r="D274" s="8"/>
      <c r="E274" s="8"/>
      <c r="F274" s="8"/>
      <c r="G274" s="8"/>
      <c r="H274" s="8"/>
      <c r="I274" s="8"/>
      <c r="J274" s="8"/>
      <c r="K274" s="8"/>
      <c r="L274" s="8"/>
      <c r="M274" s="8"/>
      <c r="N274" s="8"/>
      <c r="O274" s="8"/>
      <c r="P274" s="8"/>
      <c r="Q274" s="8"/>
      <c r="R274" s="20"/>
      <c r="S274" s="20"/>
      <c r="T274" s="20"/>
      <c r="U274" s="20"/>
      <c r="V274" s="20"/>
      <c r="W274" s="20"/>
      <c r="X274" s="20"/>
      <c r="Y274" s="20"/>
      <c r="Z274" s="20"/>
      <c r="AA274" s="20"/>
      <c r="AB274" s="20"/>
      <c r="AC274" s="20"/>
      <c r="AD274" s="20"/>
      <c r="AE274" s="20"/>
      <c r="AF274" s="20"/>
      <c r="AG274" s="20"/>
      <c r="AH274" s="20"/>
      <c r="AI274" s="20"/>
      <c r="AJ274" s="20"/>
      <c r="AK274" s="20"/>
      <c r="AL274" s="20"/>
      <c r="AM274" s="20"/>
      <c r="AN274" s="20"/>
      <c r="AO274" s="20"/>
      <c r="AP274" s="20"/>
    </row>
    <row r="275" spans="1:42" x14ac:dyDescent="0.3">
      <c r="A275" s="20"/>
      <c r="B275" s="8"/>
      <c r="C275" s="8"/>
      <c r="D275" s="8"/>
      <c r="E275" s="8"/>
      <c r="F275" s="8"/>
      <c r="G275" s="8"/>
      <c r="H275" s="8"/>
      <c r="I275" s="8"/>
      <c r="J275" s="8"/>
      <c r="K275" s="8"/>
      <c r="L275" s="8"/>
      <c r="M275" s="8"/>
      <c r="N275" s="8"/>
      <c r="O275" s="8"/>
      <c r="P275" s="8"/>
      <c r="Q275" s="8"/>
      <c r="R275" s="20"/>
      <c r="S275" s="20"/>
      <c r="T275" s="20"/>
      <c r="U275" s="20"/>
      <c r="V275" s="20"/>
      <c r="W275" s="20"/>
      <c r="X275" s="20"/>
      <c r="Y275" s="20"/>
      <c r="Z275" s="20"/>
      <c r="AA275" s="20"/>
      <c r="AB275" s="20"/>
      <c r="AC275" s="20"/>
      <c r="AD275" s="20"/>
      <c r="AE275" s="20"/>
      <c r="AF275" s="20"/>
      <c r="AG275" s="20"/>
      <c r="AH275" s="20"/>
      <c r="AI275" s="20"/>
      <c r="AJ275" s="20"/>
      <c r="AK275" s="20"/>
      <c r="AL275" s="20"/>
      <c r="AM275" s="20"/>
      <c r="AN275" s="20"/>
      <c r="AO275" s="20"/>
      <c r="AP275" s="20"/>
    </row>
    <row r="276" spans="1:42" x14ac:dyDescent="0.3">
      <c r="A276" s="20"/>
      <c r="B276" s="8"/>
      <c r="C276" s="8"/>
      <c r="D276" s="8"/>
      <c r="E276" s="8"/>
      <c r="F276" s="8"/>
      <c r="G276" s="8"/>
      <c r="H276" s="8"/>
      <c r="I276" s="8"/>
      <c r="J276" s="8"/>
      <c r="K276" s="8"/>
      <c r="L276" s="8"/>
      <c r="M276" s="8"/>
      <c r="N276" s="8"/>
      <c r="O276" s="8"/>
      <c r="P276" s="8"/>
      <c r="Q276" s="8"/>
      <c r="R276" s="20"/>
      <c r="S276" s="20"/>
      <c r="T276" s="20"/>
      <c r="U276" s="20"/>
      <c r="V276" s="20"/>
      <c r="W276" s="20"/>
      <c r="X276" s="20"/>
      <c r="Y276" s="20"/>
      <c r="Z276" s="20"/>
      <c r="AA276" s="20"/>
      <c r="AB276" s="20"/>
      <c r="AC276" s="20"/>
      <c r="AD276" s="20"/>
      <c r="AE276" s="20"/>
      <c r="AF276" s="20"/>
      <c r="AG276" s="20"/>
      <c r="AH276" s="20"/>
      <c r="AI276" s="20"/>
      <c r="AJ276" s="20"/>
      <c r="AK276" s="20"/>
      <c r="AL276" s="20"/>
      <c r="AM276" s="20"/>
      <c r="AN276" s="20"/>
      <c r="AO276" s="20"/>
      <c r="AP276" s="20"/>
    </row>
    <row r="277" spans="1:42" x14ac:dyDescent="0.3">
      <c r="A277" s="20"/>
      <c r="B277" s="8"/>
      <c r="C277" s="8"/>
      <c r="D277" s="8"/>
      <c r="E277" s="8"/>
      <c r="F277" s="8"/>
      <c r="G277" s="8"/>
      <c r="H277" s="8"/>
      <c r="I277" s="8"/>
      <c r="J277" s="8"/>
      <c r="K277" s="8"/>
      <c r="L277" s="8"/>
      <c r="M277" s="8"/>
      <c r="N277" s="8"/>
      <c r="O277" s="8"/>
      <c r="P277" s="8"/>
      <c r="Q277" s="8"/>
      <c r="R277" s="20"/>
      <c r="S277" s="20"/>
      <c r="T277" s="20"/>
      <c r="U277" s="20"/>
      <c r="V277" s="20"/>
      <c r="W277" s="20"/>
      <c r="X277" s="20"/>
      <c r="Y277" s="20"/>
      <c r="Z277" s="20"/>
      <c r="AA277" s="20"/>
      <c r="AB277" s="20"/>
      <c r="AC277" s="20"/>
      <c r="AD277" s="20"/>
      <c r="AE277" s="20"/>
      <c r="AF277" s="20"/>
      <c r="AG277" s="20"/>
      <c r="AH277" s="20"/>
      <c r="AI277" s="20"/>
      <c r="AJ277" s="20"/>
      <c r="AK277" s="20"/>
      <c r="AL277" s="20"/>
      <c r="AM277" s="20"/>
      <c r="AN277" s="20"/>
      <c r="AO277" s="20"/>
      <c r="AP277" s="20"/>
    </row>
    <row r="278" spans="1:42" x14ac:dyDescent="0.3">
      <c r="A278" s="20"/>
      <c r="B278" s="8"/>
      <c r="C278" s="8"/>
      <c r="D278" s="8"/>
      <c r="E278" s="8"/>
      <c r="F278" s="8"/>
      <c r="G278" s="8"/>
      <c r="H278" s="8"/>
      <c r="I278" s="8"/>
      <c r="J278" s="8"/>
      <c r="K278" s="8"/>
      <c r="L278" s="8"/>
      <c r="M278" s="8"/>
      <c r="N278" s="8"/>
      <c r="O278" s="8"/>
      <c r="P278" s="8"/>
      <c r="Q278" s="8"/>
      <c r="R278" s="20"/>
      <c r="S278" s="20"/>
      <c r="T278" s="20"/>
      <c r="U278" s="20"/>
      <c r="V278" s="20"/>
      <c r="W278" s="20"/>
      <c r="X278" s="20"/>
      <c r="Y278" s="20"/>
      <c r="Z278" s="20"/>
      <c r="AA278" s="20"/>
      <c r="AB278" s="20"/>
      <c r="AC278" s="20"/>
      <c r="AD278" s="20"/>
      <c r="AE278" s="20"/>
      <c r="AF278" s="20"/>
      <c r="AG278" s="20"/>
      <c r="AH278" s="20"/>
      <c r="AI278" s="20"/>
      <c r="AJ278" s="20"/>
      <c r="AK278" s="20"/>
      <c r="AL278" s="20"/>
      <c r="AM278" s="20"/>
      <c r="AN278" s="20"/>
      <c r="AO278" s="20"/>
      <c r="AP278" s="20"/>
    </row>
    <row r="279" spans="1:42" x14ac:dyDescent="0.3">
      <c r="A279" s="20"/>
      <c r="B279" s="8"/>
      <c r="C279" s="8"/>
      <c r="D279" s="8"/>
      <c r="E279" s="8"/>
      <c r="F279" s="8"/>
      <c r="G279" s="8"/>
      <c r="H279" s="8"/>
      <c r="I279" s="8"/>
      <c r="J279" s="8"/>
      <c r="K279" s="8"/>
      <c r="L279" s="8"/>
      <c r="M279" s="8"/>
      <c r="N279" s="8"/>
      <c r="O279" s="8"/>
      <c r="P279" s="8"/>
      <c r="Q279" s="8"/>
      <c r="R279" s="20"/>
      <c r="S279" s="20"/>
      <c r="T279" s="20"/>
      <c r="U279" s="20"/>
      <c r="V279" s="20"/>
      <c r="W279" s="20"/>
      <c r="X279" s="20"/>
      <c r="Y279" s="20"/>
      <c r="Z279" s="20"/>
      <c r="AA279" s="20"/>
      <c r="AB279" s="20"/>
      <c r="AC279" s="20"/>
      <c r="AD279" s="20"/>
      <c r="AE279" s="20"/>
      <c r="AF279" s="20"/>
      <c r="AG279" s="20"/>
      <c r="AH279" s="20"/>
      <c r="AI279" s="20"/>
      <c r="AJ279" s="20"/>
      <c r="AK279" s="20"/>
      <c r="AL279" s="20"/>
      <c r="AM279" s="20"/>
      <c r="AN279" s="20"/>
      <c r="AO279" s="20"/>
      <c r="AP279" s="20"/>
    </row>
    <row r="280" spans="1:42" x14ac:dyDescent="0.3">
      <c r="A280" s="20"/>
      <c r="B280" s="8"/>
      <c r="C280" s="8"/>
      <c r="D280" s="8"/>
      <c r="E280" s="8"/>
      <c r="F280" s="8"/>
      <c r="G280" s="8"/>
      <c r="H280" s="8"/>
      <c r="I280" s="8"/>
      <c r="J280" s="8"/>
      <c r="K280" s="8"/>
      <c r="L280" s="8"/>
      <c r="M280" s="8"/>
      <c r="N280" s="8"/>
      <c r="O280" s="8"/>
      <c r="P280" s="8"/>
      <c r="Q280" s="8"/>
      <c r="R280" s="20"/>
      <c r="S280" s="20"/>
      <c r="T280" s="20"/>
      <c r="U280" s="20"/>
      <c r="V280" s="20"/>
      <c r="W280" s="20"/>
      <c r="X280" s="20"/>
      <c r="Y280" s="20"/>
      <c r="Z280" s="20"/>
      <c r="AA280" s="20"/>
      <c r="AB280" s="20"/>
      <c r="AC280" s="20"/>
      <c r="AD280" s="20"/>
      <c r="AE280" s="20"/>
      <c r="AF280" s="20"/>
      <c r="AG280" s="20"/>
      <c r="AH280" s="20"/>
      <c r="AI280" s="20"/>
      <c r="AJ280" s="20"/>
      <c r="AK280" s="20"/>
      <c r="AL280" s="20"/>
      <c r="AM280" s="20"/>
      <c r="AN280" s="20"/>
      <c r="AO280" s="20"/>
      <c r="AP280" s="20"/>
    </row>
    <row r="281" spans="1:42" x14ac:dyDescent="0.3">
      <c r="A281" s="20"/>
      <c r="B281" s="8"/>
      <c r="C281" s="8"/>
      <c r="D281" s="8"/>
      <c r="E281" s="8"/>
      <c r="F281" s="8"/>
      <c r="G281" s="8"/>
      <c r="H281" s="8"/>
      <c r="I281" s="8"/>
      <c r="J281" s="8"/>
      <c r="K281" s="8"/>
      <c r="L281" s="8"/>
      <c r="M281" s="8"/>
      <c r="N281" s="8"/>
      <c r="O281" s="8"/>
      <c r="P281" s="8"/>
      <c r="Q281" s="8"/>
      <c r="R281" s="20"/>
      <c r="S281" s="20"/>
      <c r="T281" s="20"/>
      <c r="U281" s="20"/>
      <c r="V281" s="20"/>
      <c r="W281" s="20"/>
      <c r="X281" s="20"/>
      <c r="Y281" s="20"/>
      <c r="Z281" s="20"/>
      <c r="AA281" s="20"/>
      <c r="AB281" s="20"/>
      <c r="AC281" s="20"/>
      <c r="AD281" s="20"/>
      <c r="AE281" s="20"/>
      <c r="AF281" s="20"/>
      <c r="AG281" s="20"/>
      <c r="AH281" s="20"/>
      <c r="AI281" s="20"/>
      <c r="AJ281" s="20"/>
      <c r="AK281" s="20"/>
      <c r="AL281" s="20"/>
      <c r="AM281" s="20"/>
      <c r="AN281" s="20"/>
      <c r="AO281" s="20"/>
      <c r="AP281" s="20"/>
    </row>
    <row r="282" spans="1:42" x14ac:dyDescent="0.3">
      <c r="A282" s="20"/>
      <c r="B282" s="8"/>
      <c r="C282" s="8"/>
      <c r="D282" s="8"/>
      <c r="E282" s="8"/>
      <c r="F282" s="8"/>
      <c r="G282" s="8"/>
      <c r="H282" s="8"/>
      <c r="I282" s="8"/>
      <c r="J282" s="8"/>
      <c r="K282" s="8"/>
      <c r="L282" s="8"/>
      <c r="M282" s="8"/>
      <c r="N282" s="8"/>
      <c r="O282" s="8"/>
      <c r="P282" s="8"/>
      <c r="Q282" s="8"/>
      <c r="R282" s="20"/>
      <c r="S282" s="20"/>
      <c r="T282" s="20"/>
      <c r="U282" s="20"/>
      <c r="V282" s="20"/>
      <c r="W282" s="20"/>
      <c r="X282" s="20"/>
      <c r="Y282" s="20"/>
      <c r="Z282" s="20"/>
      <c r="AA282" s="20"/>
      <c r="AB282" s="20"/>
      <c r="AC282" s="20"/>
      <c r="AD282" s="20"/>
      <c r="AE282" s="20"/>
      <c r="AF282" s="20"/>
      <c r="AG282" s="20"/>
      <c r="AH282" s="20"/>
      <c r="AI282" s="20"/>
      <c r="AJ282" s="20"/>
      <c r="AK282" s="20"/>
      <c r="AL282" s="20"/>
      <c r="AM282" s="20"/>
      <c r="AN282" s="20"/>
      <c r="AO282" s="20"/>
      <c r="AP282" s="20"/>
    </row>
    <row r="283" spans="1:42" x14ac:dyDescent="0.3">
      <c r="A283" s="20"/>
      <c r="B283" s="8"/>
      <c r="C283" s="8"/>
      <c r="D283" s="8"/>
      <c r="E283" s="8"/>
      <c r="F283" s="8"/>
      <c r="G283" s="8"/>
      <c r="H283" s="8"/>
      <c r="I283" s="8"/>
      <c r="J283" s="8"/>
      <c r="K283" s="8"/>
      <c r="L283" s="8"/>
      <c r="M283" s="8"/>
      <c r="N283" s="8"/>
      <c r="O283" s="8"/>
      <c r="P283" s="8"/>
      <c r="Q283" s="8"/>
      <c r="R283" s="20"/>
      <c r="S283" s="20"/>
      <c r="T283" s="20"/>
      <c r="U283" s="20"/>
      <c r="V283" s="20"/>
      <c r="W283" s="20"/>
      <c r="X283" s="20"/>
      <c r="Y283" s="20"/>
      <c r="Z283" s="20"/>
      <c r="AA283" s="20"/>
      <c r="AB283" s="20"/>
      <c r="AC283" s="20"/>
      <c r="AD283" s="20"/>
      <c r="AE283" s="20"/>
      <c r="AF283" s="20"/>
      <c r="AG283" s="20"/>
      <c r="AH283" s="20"/>
      <c r="AI283" s="20"/>
      <c r="AJ283" s="20"/>
      <c r="AK283" s="20"/>
      <c r="AL283" s="20"/>
      <c r="AM283" s="20"/>
      <c r="AN283" s="20"/>
      <c r="AO283" s="20"/>
      <c r="AP283" s="20"/>
    </row>
    <row r="284" spans="1:42" x14ac:dyDescent="0.3">
      <c r="A284" s="20"/>
      <c r="B284" s="8"/>
      <c r="C284" s="8"/>
      <c r="D284" s="8"/>
      <c r="E284" s="8"/>
      <c r="F284" s="8"/>
      <c r="G284" s="8"/>
      <c r="H284" s="8"/>
      <c r="I284" s="8"/>
      <c r="J284" s="8"/>
      <c r="K284" s="8"/>
      <c r="L284" s="8"/>
      <c r="M284" s="8"/>
      <c r="N284" s="8"/>
      <c r="O284" s="8"/>
      <c r="P284" s="8"/>
      <c r="Q284" s="8"/>
      <c r="R284" s="20"/>
      <c r="S284" s="20"/>
      <c r="T284" s="20"/>
      <c r="U284" s="20"/>
      <c r="V284" s="20"/>
      <c r="W284" s="20"/>
      <c r="X284" s="20"/>
      <c r="Y284" s="20"/>
      <c r="Z284" s="20"/>
      <c r="AA284" s="20"/>
      <c r="AB284" s="20"/>
      <c r="AC284" s="20"/>
      <c r="AD284" s="20"/>
      <c r="AE284" s="20"/>
      <c r="AF284" s="20"/>
      <c r="AG284" s="20"/>
      <c r="AH284" s="20"/>
      <c r="AI284" s="20"/>
      <c r="AJ284" s="20"/>
      <c r="AK284" s="20"/>
      <c r="AL284" s="20"/>
      <c r="AM284" s="20"/>
      <c r="AN284" s="20"/>
      <c r="AO284" s="20"/>
      <c r="AP284" s="20"/>
    </row>
    <row r="285" spans="1:42" x14ac:dyDescent="0.3">
      <c r="A285" s="20"/>
      <c r="B285" s="8"/>
      <c r="C285" s="8"/>
      <c r="D285" s="8"/>
      <c r="E285" s="8"/>
      <c r="F285" s="8"/>
      <c r="G285" s="8"/>
      <c r="H285" s="8"/>
      <c r="I285" s="8"/>
      <c r="J285" s="8"/>
      <c r="K285" s="8"/>
      <c r="L285" s="8"/>
      <c r="M285" s="8"/>
      <c r="N285" s="8"/>
      <c r="O285" s="8"/>
      <c r="P285" s="8"/>
      <c r="Q285" s="8"/>
      <c r="R285" s="20"/>
      <c r="S285" s="20"/>
      <c r="T285" s="20"/>
      <c r="U285" s="20"/>
      <c r="V285" s="20"/>
      <c r="W285" s="20"/>
      <c r="X285" s="20"/>
      <c r="Y285" s="20"/>
      <c r="Z285" s="20"/>
      <c r="AA285" s="20"/>
      <c r="AB285" s="20"/>
      <c r="AC285" s="20"/>
      <c r="AD285" s="20"/>
      <c r="AE285" s="20"/>
      <c r="AF285" s="20"/>
      <c r="AG285" s="20"/>
      <c r="AH285" s="20"/>
      <c r="AI285" s="20"/>
      <c r="AJ285" s="20"/>
      <c r="AK285" s="20"/>
      <c r="AL285" s="20"/>
      <c r="AM285" s="20"/>
      <c r="AN285" s="20"/>
      <c r="AO285" s="20"/>
      <c r="AP285" s="20"/>
    </row>
    <row r="286" spans="1:42" x14ac:dyDescent="0.3">
      <c r="A286" s="20"/>
      <c r="B286" s="8"/>
      <c r="C286" s="8"/>
      <c r="D286" s="8"/>
      <c r="E286" s="8"/>
      <c r="F286" s="8"/>
      <c r="G286" s="8"/>
      <c r="H286" s="8"/>
      <c r="I286" s="8"/>
      <c r="J286" s="8"/>
      <c r="K286" s="8"/>
      <c r="L286" s="8"/>
      <c r="M286" s="8"/>
      <c r="N286" s="8"/>
      <c r="O286" s="8"/>
      <c r="P286" s="8"/>
      <c r="Q286" s="8"/>
      <c r="R286" s="20"/>
      <c r="S286" s="20"/>
      <c r="T286" s="20"/>
      <c r="U286" s="20"/>
      <c r="V286" s="20"/>
      <c r="W286" s="20"/>
      <c r="X286" s="20"/>
      <c r="Y286" s="20"/>
      <c r="Z286" s="20"/>
      <c r="AA286" s="20"/>
      <c r="AB286" s="20"/>
      <c r="AC286" s="20"/>
      <c r="AD286" s="20"/>
      <c r="AE286" s="20"/>
      <c r="AF286" s="20"/>
      <c r="AG286" s="20"/>
      <c r="AH286" s="20"/>
      <c r="AI286" s="20"/>
      <c r="AJ286" s="20"/>
      <c r="AK286" s="20"/>
      <c r="AL286" s="20"/>
      <c r="AM286" s="20"/>
      <c r="AN286" s="20"/>
      <c r="AO286" s="20"/>
      <c r="AP286" s="20"/>
    </row>
    <row r="287" spans="1:42" x14ac:dyDescent="0.3">
      <c r="A287" s="20"/>
      <c r="B287" s="8"/>
      <c r="C287" s="8"/>
      <c r="D287" s="8"/>
      <c r="E287" s="8"/>
      <c r="F287" s="8"/>
      <c r="G287" s="8"/>
      <c r="H287" s="8"/>
      <c r="I287" s="8"/>
      <c r="J287" s="8"/>
      <c r="K287" s="8"/>
      <c r="L287" s="8"/>
      <c r="M287" s="8"/>
      <c r="N287" s="8"/>
      <c r="O287" s="8"/>
      <c r="P287" s="8"/>
      <c r="Q287" s="8"/>
      <c r="R287" s="20"/>
      <c r="S287" s="20"/>
      <c r="T287" s="20"/>
      <c r="U287" s="20"/>
      <c r="V287" s="20"/>
      <c r="W287" s="20"/>
      <c r="X287" s="20"/>
      <c r="Y287" s="20"/>
      <c r="Z287" s="20"/>
      <c r="AA287" s="20"/>
      <c r="AB287" s="20"/>
      <c r="AC287" s="20"/>
      <c r="AD287" s="20"/>
      <c r="AE287" s="20"/>
      <c r="AF287" s="20"/>
      <c r="AG287" s="20"/>
      <c r="AH287" s="20"/>
      <c r="AI287" s="20"/>
      <c r="AJ287" s="20"/>
      <c r="AK287" s="20"/>
      <c r="AL287" s="20"/>
      <c r="AM287" s="20"/>
      <c r="AN287" s="20"/>
      <c r="AO287" s="20"/>
      <c r="AP287" s="20"/>
    </row>
    <row r="288" spans="1:42" x14ac:dyDescent="0.3">
      <c r="A288" s="20"/>
      <c r="B288" s="8"/>
      <c r="C288" s="8"/>
      <c r="D288" s="8"/>
      <c r="E288" s="8"/>
      <c r="F288" s="8"/>
      <c r="G288" s="8"/>
      <c r="H288" s="8"/>
      <c r="I288" s="8"/>
      <c r="J288" s="8"/>
      <c r="K288" s="8"/>
      <c r="L288" s="8"/>
      <c r="M288" s="8"/>
      <c r="N288" s="8"/>
      <c r="O288" s="8"/>
      <c r="P288" s="8"/>
      <c r="Q288" s="8"/>
      <c r="R288" s="20"/>
      <c r="S288" s="20"/>
      <c r="T288" s="20"/>
      <c r="U288" s="20"/>
      <c r="V288" s="20"/>
      <c r="W288" s="20"/>
      <c r="X288" s="20"/>
      <c r="Y288" s="20"/>
      <c r="Z288" s="20"/>
      <c r="AA288" s="20"/>
      <c r="AB288" s="20"/>
      <c r="AC288" s="20"/>
      <c r="AD288" s="20"/>
      <c r="AE288" s="20"/>
      <c r="AF288" s="20"/>
      <c r="AG288" s="20"/>
      <c r="AH288" s="20"/>
      <c r="AI288" s="20"/>
      <c r="AJ288" s="20"/>
      <c r="AK288" s="20"/>
      <c r="AL288" s="20"/>
      <c r="AM288" s="20"/>
      <c r="AN288" s="20"/>
      <c r="AO288" s="20"/>
      <c r="AP288" s="20"/>
    </row>
    <row r="289" spans="1:42" x14ac:dyDescent="0.3">
      <c r="A289" s="20"/>
      <c r="B289" s="8"/>
      <c r="C289" s="8"/>
      <c r="D289" s="8"/>
      <c r="E289" s="8"/>
      <c r="F289" s="8"/>
      <c r="G289" s="8"/>
      <c r="H289" s="8"/>
      <c r="I289" s="8"/>
      <c r="J289" s="8"/>
      <c r="K289" s="8"/>
      <c r="L289" s="8"/>
      <c r="M289" s="8"/>
      <c r="N289" s="8"/>
      <c r="O289" s="8"/>
      <c r="P289" s="8"/>
      <c r="Q289" s="8"/>
      <c r="R289" s="20"/>
      <c r="S289" s="20"/>
      <c r="T289" s="20"/>
      <c r="U289" s="20"/>
      <c r="V289" s="20"/>
      <c r="W289" s="20"/>
      <c r="X289" s="20"/>
      <c r="Y289" s="20"/>
      <c r="Z289" s="20"/>
      <c r="AA289" s="20"/>
      <c r="AB289" s="20"/>
      <c r="AC289" s="20"/>
      <c r="AD289" s="20"/>
      <c r="AE289" s="20"/>
      <c r="AF289" s="20"/>
      <c r="AG289" s="20"/>
      <c r="AH289" s="20"/>
      <c r="AI289" s="20"/>
      <c r="AJ289" s="20"/>
      <c r="AK289" s="20"/>
      <c r="AL289" s="20"/>
      <c r="AM289" s="20"/>
      <c r="AN289" s="20"/>
      <c r="AO289" s="20"/>
      <c r="AP289" s="20"/>
    </row>
    <row r="290" spans="1:42" x14ac:dyDescent="0.3">
      <c r="A290" s="20"/>
      <c r="B290" s="8"/>
      <c r="C290" s="8"/>
      <c r="D290" s="8"/>
      <c r="E290" s="8"/>
      <c r="F290" s="8"/>
      <c r="G290" s="8"/>
      <c r="H290" s="8"/>
      <c r="I290" s="8"/>
      <c r="J290" s="8"/>
      <c r="K290" s="8"/>
      <c r="L290" s="8"/>
      <c r="M290" s="8"/>
      <c r="N290" s="8"/>
      <c r="O290" s="8"/>
      <c r="P290" s="8"/>
      <c r="Q290" s="8"/>
      <c r="R290" s="20"/>
      <c r="S290" s="20"/>
      <c r="T290" s="20"/>
      <c r="U290" s="20"/>
      <c r="V290" s="20"/>
      <c r="W290" s="20"/>
      <c r="X290" s="20"/>
      <c r="Y290" s="20"/>
      <c r="Z290" s="20"/>
      <c r="AA290" s="20"/>
      <c r="AB290" s="20"/>
      <c r="AC290" s="20"/>
      <c r="AD290" s="20"/>
      <c r="AE290" s="20"/>
      <c r="AF290" s="20"/>
      <c r="AG290" s="20"/>
      <c r="AH290" s="20"/>
      <c r="AI290" s="20"/>
      <c r="AJ290" s="20"/>
      <c r="AK290" s="20"/>
      <c r="AL290" s="20"/>
      <c r="AM290" s="20"/>
      <c r="AN290" s="20"/>
      <c r="AO290" s="20"/>
      <c r="AP290" s="20"/>
    </row>
    <row r="291" spans="1:42" x14ac:dyDescent="0.3">
      <c r="A291" s="20"/>
      <c r="B291" s="8"/>
      <c r="C291" s="8"/>
      <c r="D291" s="8"/>
      <c r="E291" s="8"/>
      <c r="F291" s="8"/>
      <c r="G291" s="8"/>
      <c r="H291" s="8"/>
      <c r="I291" s="8"/>
      <c r="J291" s="8"/>
      <c r="K291" s="8"/>
      <c r="L291" s="8"/>
      <c r="M291" s="8"/>
      <c r="N291" s="8"/>
      <c r="O291" s="8"/>
      <c r="P291" s="8"/>
      <c r="Q291" s="8"/>
      <c r="R291" s="20"/>
      <c r="S291" s="20"/>
      <c r="T291" s="20"/>
      <c r="U291" s="20"/>
      <c r="V291" s="20"/>
      <c r="W291" s="20"/>
      <c r="X291" s="20"/>
      <c r="Y291" s="20"/>
      <c r="Z291" s="20"/>
      <c r="AA291" s="20"/>
      <c r="AB291" s="20"/>
      <c r="AC291" s="20"/>
      <c r="AD291" s="20"/>
      <c r="AE291" s="20"/>
      <c r="AF291" s="20"/>
      <c r="AG291" s="20"/>
      <c r="AH291" s="20"/>
      <c r="AI291" s="20"/>
      <c r="AJ291" s="20"/>
      <c r="AK291" s="20"/>
      <c r="AL291" s="20"/>
      <c r="AM291" s="20"/>
      <c r="AN291" s="20"/>
      <c r="AO291" s="20"/>
      <c r="AP291" s="20"/>
    </row>
    <row r="292" spans="1:42" x14ac:dyDescent="0.3">
      <c r="A292" s="20"/>
      <c r="B292" s="8"/>
      <c r="C292" s="8"/>
      <c r="D292" s="8"/>
      <c r="E292" s="8"/>
      <c r="F292" s="8"/>
      <c r="G292" s="8"/>
      <c r="H292" s="8"/>
      <c r="I292" s="8"/>
      <c r="J292" s="8"/>
      <c r="K292" s="8"/>
      <c r="L292" s="8"/>
      <c r="M292" s="8"/>
      <c r="N292" s="8"/>
      <c r="O292" s="8"/>
      <c r="P292" s="8"/>
      <c r="Q292" s="8"/>
      <c r="R292" s="20"/>
      <c r="S292" s="20"/>
      <c r="T292" s="20"/>
      <c r="U292" s="20"/>
      <c r="V292" s="20"/>
      <c r="W292" s="20"/>
      <c r="X292" s="20"/>
      <c r="Y292" s="20"/>
      <c r="Z292" s="20"/>
      <c r="AA292" s="20"/>
      <c r="AB292" s="20"/>
      <c r="AC292" s="20"/>
      <c r="AD292" s="20"/>
      <c r="AE292" s="20"/>
      <c r="AF292" s="20"/>
      <c r="AG292" s="20"/>
      <c r="AH292" s="20"/>
      <c r="AI292" s="20"/>
      <c r="AJ292" s="20"/>
      <c r="AK292" s="20"/>
      <c r="AL292" s="20"/>
      <c r="AM292" s="20"/>
      <c r="AN292" s="20"/>
      <c r="AO292" s="20"/>
      <c r="AP292" s="20"/>
    </row>
    <row r="293" spans="1:42" x14ac:dyDescent="0.3">
      <c r="A293" s="20"/>
      <c r="B293" s="8"/>
      <c r="C293" s="8"/>
      <c r="D293" s="8"/>
      <c r="E293" s="8"/>
      <c r="F293" s="8"/>
      <c r="G293" s="8"/>
      <c r="H293" s="8"/>
      <c r="I293" s="8"/>
      <c r="J293" s="8"/>
      <c r="K293" s="8"/>
      <c r="L293" s="8"/>
      <c r="M293" s="8"/>
      <c r="N293" s="8"/>
      <c r="O293" s="8"/>
      <c r="P293" s="8"/>
      <c r="Q293" s="8"/>
      <c r="R293" s="20"/>
      <c r="S293" s="20"/>
      <c r="T293" s="20"/>
      <c r="U293" s="20"/>
      <c r="V293" s="20"/>
      <c r="W293" s="20"/>
      <c r="X293" s="20"/>
      <c r="Y293" s="20"/>
      <c r="Z293" s="20"/>
      <c r="AA293" s="20"/>
      <c r="AB293" s="20"/>
      <c r="AC293" s="20"/>
      <c r="AD293" s="20"/>
      <c r="AE293" s="20"/>
      <c r="AF293" s="20"/>
      <c r="AG293" s="20"/>
      <c r="AH293" s="20"/>
      <c r="AI293" s="20"/>
      <c r="AJ293" s="20"/>
      <c r="AK293" s="20"/>
      <c r="AL293" s="20"/>
      <c r="AM293" s="20"/>
      <c r="AN293" s="20"/>
      <c r="AO293" s="20"/>
      <c r="AP293" s="20"/>
    </row>
    <row r="294" spans="1:42" x14ac:dyDescent="0.3">
      <c r="A294" s="20"/>
      <c r="B294" s="8"/>
      <c r="C294" s="8"/>
      <c r="D294" s="8"/>
      <c r="E294" s="8"/>
      <c r="F294" s="8"/>
      <c r="G294" s="8"/>
      <c r="H294" s="8"/>
      <c r="I294" s="8"/>
      <c r="J294" s="8"/>
      <c r="K294" s="8"/>
      <c r="L294" s="8"/>
      <c r="M294" s="8"/>
      <c r="N294" s="8"/>
      <c r="O294" s="8"/>
      <c r="P294" s="8"/>
      <c r="Q294" s="8"/>
      <c r="R294" s="20"/>
      <c r="S294" s="20"/>
      <c r="T294" s="20"/>
      <c r="U294" s="20"/>
      <c r="V294" s="20"/>
      <c r="W294" s="20"/>
      <c r="X294" s="20"/>
      <c r="Y294" s="20"/>
      <c r="Z294" s="20"/>
      <c r="AA294" s="20"/>
      <c r="AB294" s="20"/>
      <c r="AC294" s="20"/>
      <c r="AD294" s="20"/>
      <c r="AE294" s="20"/>
      <c r="AF294" s="20"/>
      <c r="AG294" s="20"/>
      <c r="AH294" s="20"/>
      <c r="AI294" s="20"/>
      <c r="AJ294" s="20"/>
      <c r="AK294" s="20"/>
      <c r="AL294" s="20"/>
      <c r="AM294" s="20"/>
      <c r="AN294" s="20"/>
      <c r="AO294" s="20"/>
      <c r="AP294" s="20"/>
    </row>
    <row r="295" spans="1:42" x14ac:dyDescent="0.3">
      <c r="A295" s="20"/>
      <c r="B295" s="8"/>
      <c r="C295" s="8"/>
      <c r="D295" s="8"/>
      <c r="E295" s="8"/>
      <c r="F295" s="8"/>
      <c r="G295" s="8"/>
      <c r="H295" s="8"/>
      <c r="I295" s="8"/>
      <c r="J295" s="8"/>
      <c r="K295" s="8"/>
      <c r="L295" s="8"/>
      <c r="M295" s="8"/>
      <c r="N295" s="8"/>
      <c r="O295" s="8"/>
      <c r="P295" s="8"/>
      <c r="Q295" s="8"/>
      <c r="R295" s="20"/>
      <c r="S295" s="20"/>
      <c r="T295" s="20"/>
      <c r="U295" s="20"/>
      <c r="V295" s="20"/>
      <c r="W295" s="20"/>
      <c r="X295" s="20"/>
      <c r="Y295" s="20"/>
      <c r="Z295" s="20"/>
      <c r="AA295" s="20"/>
      <c r="AB295" s="20"/>
      <c r="AC295" s="20"/>
      <c r="AD295" s="20"/>
      <c r="AE295" s="20"/>
      <c r="AF295" s="20"/>
      <c r="AG295" s="20"/>
      <c r="AH295" s="20"/>
      <c r="AI295" s="20"/>
      <c r="AJ295" s="20"/>
      <c r="AK295" s="20"/>
      <c r="AL295" s="20"/>
      <c r="AM295" s="20"/>
      <c r="AN295" s="20"/>
      <c r="AO295" s="20"/>
      <c r="AP295" s="20"/>
    </row>
    <row r="296" spans="1:42" x14ac:dyDescent="0.3">
      <c r="A296" s="20"/>
      <c r="B296" s="8"/>
      <c r="C296" s="8"/>
      <c r="D296" s="8"/>
      <c r="E296" s="8"/>
      <c r="F296" s="8"/>
      <c r="G296" s="8"/>
      <c r="H296" s="8"/>
      <c r="I296" s="8"/>
      <c r="J296" s="8"/>
      <c r="K296" s="8"/>
      <c r="L296" s="8"/>
      <c r="M296" s="8"/>
      <c r="N296" s="8"/>
      <c r="O296" s="8"/>
      <c r="P296" s="8"/>
      <c r="Q296" s="8"/>
      <c r="R296" s="20"/>
      <c r="S296" s="20"/>
      <c r="T296" s="20"/>
      <c r="U296" s="20"/>
      <c r="V296" s="20"/>
      <c r="W296" s="20"/>
      <c r="X296" s="20"/>
      <c r="Y296" s="20"/>
      <c r="Z296" s="20"/>
      <c r="AA296" s="20"/>
      <c r="AB296" s="20"/>
      <c r="AC296" s="20"/>
      <c r="AD296" s="20"/>
      <c r="AE296" s="20"/>
      <c r="AF296" s="20"/>
      <c r="AG296" s="20"/>
      <c r="AH296" s="20"/>
      <c r="AI296" s="20"/>
      <c r="AJ296" s="20"/>
      <c r="AK296" s="20"/>
      <c r="AL296" s="20"/>
      <c r="AM296" s="20"/>
      <c r="AN296" s="20"/>
      <c r="AO296" s="20"/>
      <c r="AP296" s="20"/>
    </row>
    <row r="297" spans="1:42" x14ac:dyDescent="0.3">
      <c r="A297" s="20"/>
      <c r="B297" s="8"/>
      <c r="C297" s="8"/>
      <c r="D297" s="8"/>
      <c r="E297" s="8"/>
      <c r="F297" s="8"/>
      <c r="G297" s="8"/>
      <c r="H297" s="8"/>
      <c r="I297" s="8"/>
      <c r="J297" s="8"/>
      <c r="K297" s="8"/>
      <c r="L297" s="8"/>
      <c r="M297" s="8"/>
      <c r="N297" s="8"/>
      <c r="O297" s="8"/>
      <c r="P297" s="8"/>
      <c r="Q297" s="8"/>
      <c r="R297" s="20"/>
      <c r="S297" s="20"/>
      <c r="T297" s="20"/>
      <c r="U297" s="20"/>
      <c r="V297" s="20"/>
      <c r="W297" s="20"/>
      <c r="X297" s="20"/>
      <c r="Y297" s="20"/>
      <c r="Z297" s="20"/>
      <c r="AA297" s="20"/>
      <c r="AB297" s="20"/>
      <c r="AC297" s="20"/>
      <c r="AD297" s="20"/>
      <c r="AE297" s="20"/>
      <c r="AF297" s="20"/>
      <c r="AG297" s="20"/>
      <c r="AH297" s="20"/>
      <c r="AI297" s="20"/>
      <c r="AJ297" s="20"/>
      <c r="AK297" s="20"/>
      <c r="AL297" s="20"/>
      <c r="AM297" s="20"/>
      <c r="AN297" s="20"/>
      <c r="AO297" s="20"/>
      <c r="AP297" s="20"/>
    </row>
    <row r="298" spans="1:42" x14ac:dyDescent="0.3">
      <c r="A298" s="20"/>
      <c r="B298" s="8"/>
      <c r="C298" s="8"/>
      <c r="D298" s="8"/>
      <c r="E298" s="8"/>
      <c r="F298" s="8"/>
      <c r="G298" s="8"/>
      <c r="H298" s="8"/>
      <c r="I298" s="8"/>
      <c r="J298" s="8"/>
      <c r="K298" s="8"/>
      <c r="L298" s="8"/>
      <c r="M298" s="8"/>
      <c r="N298" s="8"/>
      <c r="O298" s="8"/>
      <c r="P298" s="8"/>
      <c r="Q298" s="8"/>
      <c r="R298" s="20"/>
      <c r="S298" s="20"/>
      <c r="T298" s="20"/>
      <c r="U298" s="20"/>
      <c r="V298" s="20"/>
      <c r="W298" s="20"/>
      <c r="X298" s="20"/>
      <c r="Y298" s="20"/>
      <c r="Z298" s="20"/>
      <c r="AA298" s="20"/>
      <c r="AB298" s="20"/>
      <c r="AC298" s="20"/>
      <c r="AD298" s="20"/>
      <c r="AE298" s="20"/>
      <c r="AF298" s="20"/>
      <c r="AG298" s="20"/>
      <c r="AH298" s="20"/>
      <c r="AI298" s="20"/>
      <c r="AJ298" s="20"/>
      <c r="AK298" s="20"/>
      <c r="AL298" s="20"/>
      <c r="AM298" s="20"/>
      <c r="AN298" s="20"/>
      <c r="AO298" s="20"/>
      <c r="AP298" s="20"/>
    </row>
    <row r="299" spans="1:42" x14ac:dyDescent="0.3">
      <c r="A299" s="20"/>
      <c r="B299" s="8"/>
      <c r="C299" s="8"/>
      <c r="D299" s="8"/>
      <c r="E299" s="8"/>
      <c r="F299" s="8"/>
      <c r="G299" s="8"/>
      <c r="H299" s="8"/>
      <c r="I299" s="8"/>
      <c r="J299" s="8"/>
      <c r="K299" s="8"/>
      <c r="L299" s="8"/>
      <c r="M299" s="8"/>
      <c r="N299" s="8"/>
      <c r="O299" s="8"/>
      <c r="P299" s="8"/>
      <c r="Q299" s="8"/>
      <c r="R299" s="20"/>
      <c r="S299" s="20"/>
      <c r="T299" s="20"/>
      <c r="U299" s="20"/>
      <c r="V299" s="20"/>
      <c r="W299" s="20"/>
      <c r="X299" s="20"/>
      <c r="Y299" s="20"/>
      <c r="Z299" s="20"/>
      <c r="AA299" s="20"/>
      <c r="AB299" s="20"/>
      <c r="AC299" s="20"/>
      <c r="AD299" s="20"/>
      <c r="AE299" s="20"/>
      <c r="AF299" s="20"/>
      <c r="AG299" s="20"/>
      <c r="AH299" s="20"/>
      <c r="AI299" s="20"/>
      <c r="AJ299" s="20"/>
      <c r="AK299" s="20"/>
      <c r="AL299" s="20"/>
      <c r="AM299" s="20"/>
      <c r="AN299" s="20"/>
      <c r="AO299" s="20"/>
      <c r="AP299" s="20"/>
    </row>
    <row r="300" spans="1:42" x14ac:dyDescent="0.3">
      <c r="A300" s="20"/>
      <c r="B300" s="8"/>
      <c r="C300" s="8"/>
      <c r="D300" s="8"/>
      <c r="E300" s="8"/>
      <c r="F300" s="8"/>
      <c r="G300" s="8"/>
      <c r="H300" s="8"/>
      <c r="I300" s="8"/>
      <c r="J300" s="8"/>
      <c r="K300" s="8"/>
      <c r="L300" s="8"/>
      <c r="M300" s="8"/>
      <c r="N300" s="8"/>
      <c r="O300" s="8"/>
      <c r="P300" s="8"/>
      <c r="Q300" s="8"/>
      <c r="R300" s="20"/>
      <c r="S300" s="20"/>
      <c r="T300" s="20"/>
      <c r="U300" s="20"/>
      <c r="V300" s="20"/>
      <c r="W300" s="20"/>
      <c r="X300" s="20"/>
      <c r="Y300" s="20"/>
      <c r="Z300" s="20"/>
      <c r="AA300" s="20"/>
      <c r="AB300" s="20"/>
      <c r="AC300" s="20"/>
      <c r="AD300" s="20"/>
      <c r="AE300" s="20"/>
      <c r="AF300" s="20"/>
      <c r="AG300" s="20"/>
      <c r="AH300" s="20"/>
      <c r="AI300" s="20"/>
      <c r="AJ300" s="20"/>
      <c r="AK300" s="20"/>
      <c r="AL300" s="20"/>
      <c r="AM300" s="20"/>
      <c r="AN300" s="20"/>
      <c r="AO300" s="20"/>
      <c r="AP300" s="20"/>
    </row>
    <row r="301" spans="1:42" x14ac:dyDescent="0.3">
      <c r="A301" s="20"/>
      <c r="B301" s="8"/>
      <c r="C301" s="8"/>
      <c r="D301" s="8"/>
      <c r="E301" s="8"/>
      <c r="F301" s="8"/>
      <c r="G301" s="8"/>
      <c r="H301" s="8"/>
      <c r="I301" s="8"/>
      <c r="J301" s="8"/>
      <c r="K301" s="8"/>
      <c r="L301" s="8"/>
      <c r="M301" s="8"/>
      <c r="N301" s="8"/>
      <c r="O301" s="8"/>
      <c r="P301" s="8"/>
      <c r="Q301" s="8"/>
      <c r="R301" s="20"/>
      <c r="S301" s="20"/>
      <c r="T301" s="20"/>
      <c r="U301" s="20"/>
      <c r="V301" s="20"/>
      <c r="W301" s="20"/>
      <c r="X301" s="20"/>
      <c r="Y301" s="20"/>
      <c r="Z301" s="20"/>
      <c r="AA301" s="20"/>
      <c r="AB301" s="20"/>
      <c r="AC301" s="20"/>
      <c r="AD301" s="20"/>
      <c r="AE301" s="20"/>
      <c r="AF301" s="20"/>
      <c r="AG301" s="20"/>
      <c r="AH301" s="20"/>
      <c r="AI301" s="20"/>
      <c r="AJ301" s="20"/>
      <c r="AK301" s="20"/>
      <c r="AL301" s="20"/>
      <c r="AM301" s="20"/>
      <c r="AN301" s="20"/>
      <c r="AO301" s="20"/>
      <c r="AP301" s="20"/>
    </row>
    <row r="302" spans="1:42" x14ac:dyDescent="0.3">
      <c r="A302" s="20"/>
      <c r="B302" s="8"/>
      <c r="C302" s="8"/>
      <c r="D302" s="8"/>
      <c r="E302" s="8"/>
      <c r="F302" s="8"/>
      <c r="G302" s="8"/>
      <c r="H302" s="8"/>
      <c r="I302" s="8"/>
      <c r="J302" s="8"/>
      <c r="K302" s="8"/>
      <c r="L302" s="8"/>
      <c r="M302" s="8"/>
      <c r="N302" s="8"/>
      <c r="O302" s="8"/>
      <c r="P302" s="8"/>
      <c r="Q302" s="8"/>
      <c r="R302" s="20"/>
      <c r="S302" s="20"/>
      <c r="T302" s="20"/>
      <c r="U302" s="20"/>
      <c r="V302" s="20"/>
      <c r="W302" s="20"/>
      <c r="X302" s="20"/>
      <c r="Y302" s="20"/>
      <c r="Z302" s="20"/>
      <c r="AA302" s="20"/>
      <c r="AB302" s="20"/>
      <c r="AC302" s="20"/>
      <c r="AD302" s="20"/>
      <c r="AE302" s="20"/>
      <c r="AF302" s="20"/>
      <c r="AG302" s="20"/>
      <c r="AH302" s="20"/>
      <c r="AI302" s="20"/>
      <c r="AJ302" s="20"/>
      <c r="AK302" s="20"/>
      <c r="AL302" s="20"/>
      <c r="AM302" s="20"/>
      <c r="AN302" s="20"/>
      <c r="AO302" s="20"/>
      <c r="AP302" s="20"/>
    </row>
    <row r="303" spans="1:42" x14ac:dyDescent="0.3">
      <c r="A303" s="20"/>
      <c r="B303" s="8"/>
      <c r="C303" s="8"/>
      <c r="D303" s="8"/>
      <c r="E303" s="8"/>
      <c r="F303" s="8"/>
      <c r="G303" s="8"/>
      <c r="H303" s="8"/>
      <c r="I303" s="8"/>
      <c r="J303" s="8"/>
      <c r="K303" s="8"/>
      <c r="L303" s="8"/>
      <c r="M303" s="8"/>
      <c r="N303" s="8"/>
      <c r="O303" s="8"/>
      <c r="P303" s="8"/>
      <c r="Q303" s="8"/>
      <c r="R303" s="20"/>
      <c r="S303" s="20"/>
      <c r="T303" s="20"/>
      <c r="U303" s="20"/>
      <c r="V303" s="20"/>
      <c r="W303" s="20"/>
      <c r="X303" s="20"/>
      <c r="Y303" s="20"/>
      <c r="Z303" s="20"/>
      <c r="AA303" s="20"/>
      <c r="AB303" s="20"/>
      <c r="AC303" s="20"/>
      <c r="AD303" s="20"/>
      <c r="AE303" s="20"/>
      <c r="AF303" s="20"/>
      <c r="AG303" s="20"/>
      <c r="AH303" s="20"/>
      <c r="AI303" s="20"/>
      <c r="AJ303" s="20"/>
      <c r="AK303" s="20"/>
      <c r="AL303" s="20"/>
      <c r="AM303" s="20"/>
      <c r="AN303" s="20"/>
      <c r="AO303" s="20"/>
      <c r="AP303" s="20"/>
    </row>
    <row r="304" spans="1:42" x14ac:dyDescent="0.3">
      <c r="A304" s="20"/>
      <c r="B304" s="8"/>
      <c r="C304" s="8"/>
      <c r="D304" s="8"/>
      <c r="E304" s="8"/>
      <c r="F304" s="8"/>
      <c r="G304" s="8"/>
      <c r="H304" s="8"/>
      <c r="I304" s="8"/>
      <c r="J304" s="8"/>
      <c r="K304" s="8"/>
      <c r="L304" s="8"/>
      <c r="M304" s="8"/>
      <c r="N304" s="8"/>
      <c r="O304" s="8"/>
      <c r="P304" s="8"/>
      <c r="Q304" s="8"/>
      <c r="R304" s="20"/>
      <c r="S304" s="20"/>
      <c r="T304" s="20"/>
      <c r="U304" s="20"/>
      <c r="V304" s="20"/>
      <c r="W304" s="20"/>
      <c r="X304" s="20"/>
      <c r="Y304" s="20"/>
      <c r="Z304" s="20"/>
      <c r="AA304" s="20"/>
      <c r="AB304" s="20"/>
      <c r="AC304" s="20"/>
      <c r="AD304" s="20"/>
      <c r="AE304" s="20"/>
      <c r="AF304" s="20"/>
      <c r="AG304" s="20"/>
      <c r="AH304" s="20"/>
      <c r="AI304" s="20"/>
      <c r="AJ304" s="20"/>
      <c r="AK304" s="20"/>
      <c r="AL304" s="20"/>
      <c r="AM304" s="20"/>
      <c r="AN304" s="20"/>
      <c r="AO304" s="20"/>
      <c r="AP304" s="20"/>
    </row>
    <row r="305" spans="1:42" x14ac:dyDescent="0.3">
      <c r="A305" s="20"/>
      <c r="B305" s="8"/>
      <c r="C305" s="8"/>
      <c r="D305" s="8"/>
      <c r="E305" s="8"/>
      <c r="F305" s="8"/>
      <c r="G305" s="8"/>
      <c r="H305" s="8"/>
      <c r="I305" s="8"/>
      <c r="J305" s="8"/>
      <c r="K305" s="8"/>
      <c r="L305" s="8"/>
      <c r="M305" s="8"/>
      <c r="N305" s="8"/>
      <c r="O305" s="8"/>
      <c r="P305" s="8"/>
      <c r="Q305" s="8"/>
      <c r="R305" s="20"/>
      <c r="S305" s="20"/>
      <c r="T305" s="20"/>
      <c r="U305" s="20"/>
      <c r="V305" s="20"/>
      <c r="W305" s="20"/>
      <c r="X305" s="20"/>
      <c r="Y305" s="20"/>
      <c r="Z305" s="20"/>
      <c r="AA305" s="20"/>
      <c r="AB305" s="20"/>
      <c r="AC305" s="20"/>
      <c r="AD305" s="20"/>
      <c r="AE305" s="20"/>
      <c r="AF305" s="20"/>
      <c r="AG305" s="20"/>
      <c r="AH305" s="20"/>
      <c r="AI305" s="20"/>
      <c r="AJ305" s="20"/>
      <c r="AK305" s="20"/>
      <c r="AL305" s="20"/>
      <c r="AM305" s="20"/>
      <c r="AN305" s="20"/>
      <c r="AO305" s="20"/>
      <c r="AP305" s="20"/>
    </row>
    <row r="306" spans="1:42" x14ac:dyDescent="0.3">
      <c r="A306" s="20"/>
      <c r="B306" s="8"/>
      <c r="C306" s="8"/>
      <c r="D306" s="8"/>
      <c r="E306" s="8"/>
      <c r="F306" s="8"/>
      <c r="G306" s="8"/>
      <c r="H306" s="8"/>
      <c r="I306" s="8"/>
      <c r="J306" s="8"/>
      <c r="K306" s="8"/>
      <c r="L306" s="8"/>
      <c r="M306" s="8"/>
      <c r="N306" s="8"/>
      <c r="O306" s="8"/>
      <c r="P306" s="8"/>
      <c r="Q306" s="8"/>
      <c r="R306" s="20"/>
      <c r="S306" s="20"/>
      <c r="T306" s="20"/>
      <c r="U306" s="20"/>
      <c r="V306" s="20"/>
      <c r="W306" s="20"/>
      <c r="X306" s="20"/>
      <c r="Y306" s="20"/>
      <c r="Z306" s="20"/>
      <c r="AA306" s="20"/>
      <c r="AB306" s="20"/>
      <c r="AC306" s="20"/>
      <c r="AD306" s="20"/>
      <c r="AE306" s="20"/>
      <c r="AF306" s="20"/>
      <c r="AG306" s="20"/>
      <c r="AH306" s="20"/>
      <c r="AI306" s="20"/>
      <c r="AJ306" s="20"/>
      <c r="AK306" s="20"/>
      <c r="AL306" s="20"/>
      <c r="AM306" s="20"/>
      <c r="AN306" s="20"/>
      <c r="AO306" s="20"/>
      <c r="AP306" s="20"/>
    </row>
    <row r="307" spans="1:42" x14ac:dyDescent="0.3">
      <c r="A307" s="20"/>
      <c r="B307" s="8"/>
      <c r="C307" s="8"/>
      <c r="D307" s="8"/>
      <c r="E307" s="8"/>
      <c r="F307" s="8"/>
      <c r="G307" s="8"/>
      <c r="H307" s="8"/>
      <c r="I307" s="8"/>
      <c r="J307" s="8"/>
      <c r="K307" s="8"/>
      <c r="L307" s="8"/>
      <c r="M307" s="8"/>
      <c r="N307" s="8"/>
      <c r="O307" s="8"/>
      <c r="P307" s="8"/>
      <c r="Q307" s="8"/>
      <c r="R307" s="20"/>
      <c r="S307" s="20"/>
      <c r="T307" s="20"/>
      <c r="U307" s="20"/>
      <c r="V307" s="20"/>
      <c r="W307" s="20"/>
      <c r="X307" s="20"/>
      <c r="Y307" s="20"/>
      <c r="Z307" s="20"/>
      <c r="AA307" s="20"/>
      <c r="AB307" s="20"/>
      <c r="AC307" s="20"/>
      <c r="AD307" s="20"/>
      <c r="AE307" s="20"/>
      <c r="AF307" s="20"/>
      <c r="AG307" s="20"/>
      <c r="AH307" s="20"/>
      <c r="AI307" s="20"/>
      <c r="AJ307" s="20"/>
      <c r="AK307" s="20"/>
      <c r="AL307" s="20"/>
      <c r="AM307" s="20"/>
      <c r="AN307" s="20"/>
      <c r="AO307" s="20"/>
      <c r="AP307" s="20"/>
    </row>
    <row r="308" spans="1:42" x14ac:dyDescent="0.3">
      <c r="A308" s="20"/>
      <c r="B308" s="8"/>
      <c r="C308" s="8"/>
      <c r="D308" s="8"/>
      <c r="E308" s="8"/>
      <c r="F308" s="8"/>
      <c r="G308" s="8"/>
      <c r="H308" s="8"/>
      <c r="I308" s="8"/>
      <c r="J308" s="8"/>
      <c r="K308" s="8"/>
      <c r="L308" s="8"/>
      <c r="M308" s="8"/>
      <c r="N308" s="8"/>
      <c r="O308" s="8"/>
      <c r="P308" s="8"/>
      <c r="Q308" s="8"/>
      <c r="R308" s="20"/>
      <c r="S308" s="20"/>
      <c r="T308" s="20"/>
      <c r="U308" s="20"/>
      <c r="V308" s="20"/>
      <c r="W308" s="20"/>
      <c r="X308" s="20"/>
      <c r="Y308" s="20"/>
      <c r="Z308" s="20"/>
      <c r="AA308" s="20"/>
      <c r="AB308" s="20"/>
      <c r="AC308" s="20"/>
      <c r="AD308" s="20"/>
      <c r="AE308" s="20"/>
      <c r="AF308" s="20"/>
      <c r="AG308" s="20"/>
      <c r="AH308" s="20"/>
      <c r="AI308" s="20"/>
      <c r="AJ308" s="20"/>
      <c r="AK308" s="20"/>
      <c r="AL308" s="20"/>
      <c r="AM308" s="20"/>
      <c r="AN308" s="20"/>
      <c r="AO308" s="20"/>
      <c r="AP308" s="20"/>
    </row>
    <row r="309" spans="1:42" x14ac:dyDescent="0.3">
      <c r="A309" s="20"/>
      <c r="B309" s="8"/>
      <c r="C309" s="8"/>
      <c r="D309" s="8"/>
      <c r="E309" s="8"/>
      <c r="F309" s="8"/>
      <c r="G309" s="8"/>
      <c r="H309" s="8"/>
      <c r="I309" s="8"/>
      <c r="J309" s="8"/>
      <c r="K309" s="8"/>
      <c r="L309" s="8"/>
      <c r="M309" s="8"/>
      <c r="N309" s="8"/>
      <c r="O309" s="8"/>
      <c r="P309" s="8"/>
      <c r="Q309" s="8"/>
      <c r="R309" s="20"/>
      <c r="S309" s="20"/>
      <c r="T309" s="20"/>
      <c r="U309" s="20"/>
      <c r="V309" s="20"/>
      <c r="W309" s="20"/>
      <c r="X309" s="20"/>
      <c r="Y309" s="20"/>
      <c r="Z309" s="20"/>
      <c r="AA309" s="20"/>
      <c r="AB309" s="20"/>
      <c r="AC309" s="20"/>
      <c r="AD309" s="20"/>
      <c r="AE309" s="20"/>
      <c r="AF309" s="20"/>
      <c r="AG309" s="20"/>
      <c r="AH309" s="20"/>
      <c r="AI309" s="20"/>
      <c r="AJ309" s="20"/>
      <c r="AK309" s="20"/>
      <c r="AL309" s="20"/>
      <c r="AM309" s="20"/>
      <c r="AN309" s="20"/>
      <c r="AO309" s="20"/>
      <c r="AP309" s="20"/>
    </row>
    <row r="310" spans="1:42" x14ac:dyDescent="0.3">
      <c r="A310" s="20"/>
      <c r="B310" s="8"/>
      <c r="C310" s="8"/>
      <c r="D310" s="8"/>
      <c r="E310" s="8"/>
      <c r="F310" s="8"/>
      <c r="G310" s="8"/>
      <c r="H310" s="8"/>
      <c r="I310" s="8"/>
      <c r="J310" s="8"/>
      <c r="K310" s="8"/>
      <c r="L310" s="8"/>
      <c r="M310" s="8"/>
      <c r="N310" s="8"/>
      <c r="O310" s="8"/>
      <c r="P310" s="8"/>
      <c r="Q310" s="8"/>
      <c r="R310" s="20"/>
      <c r="S310" s="20"/>
      <c r="T310" s="20"/>
      <c r="U310" s="20"/>
      <c r="V310" s="20"/>
      <c r="W310" s="20"/>
      <c r="X310" s="20"/>
      <c r="Y310" s="20"/>
      <c r="Z310" s="20"/>
      <c r="AA310" s="20"/>
      <c r="AB310" s="20"/>
      <c r="AC310" s="20"/>
      <c r="AD310" s="20"/>
      <c r="AE310" s="20"/>
      <c r="AF310" s="20"/>
      <c r="AG310" s="20"/>
      <c r="AH310" s="20"/>
      <c r="AI310" s="20"/>
      <c r="AJ310" s="20"/>
      <c r="AK310" s="20"/>
      <c r="AL310" s="20"/>
      <c r="AM310" s="20"/>
      <c r="AN310" s="20"/>
      <c r="AO310" s="20"/>
      <c r="AP310" s="20"/>
    </row>
    <row r="311" spans="1:42" x14ac:dyDescent="0.3">
      <c r="A311" s="20"/>
      <c r="B311" s="8"/>
      <c r="C311" s="8"/>
      <c r="D311" s="8"/>
      <c r="E311" s="8"/>
      <c r="F311" s="8"/>
      <c r="G311" s="8"/>
      <c r="H311" s="8"/>
      <c r="I311" s="8"/>
      <c r="J311" s="8"/>
      <c r="K311" s="8"/>
      <c r="L311" s="8"/>
      <c r="M311" s="8"/>
      <c r="N311" s="8"/>
      <c r="O311" s="8"/>
      <c r="P311" s="8"/>
      <c r="Q311" s="8"/>
      <c r="R311" s="20"/>
      <c r="S311" s="20"/>
      <c r="T311" s="20"/>
      <c r="U311" s="20"/>
      <c r="V311" s="20"/>
      <c r="W311" s="20"/>
      <c r="X311" s="20"/>
      <c r="Y311" s="20"/>
      <c r="Z311" s="20"/>
      <c r="AA311" s="20"/>
      <c r="AB311" s="20"/>
      <c r="AC311" s="20"/>
      <c r="AD311" s="20"/>
      <c r="AE311" s="20"/>
      <c r="AF311" s="20"/>
      <c r="AG311" s="20"/>
      <c r="AH311" s="20"/>
      <c r="AI311" s="20"/>
      <c r="AJ311" s="20"/>
      <c r="AK311" s="20"/>
      <c r="AL311" s="20"/>
      <c r="AM311" s="20"/>
      <c r="AN311" s="20"/>
      <c r="AO311" s="20"/>
      <c r="AP311" s="20"/>
    </row>
    <row r="312" spans="1:42" x14ac:dyDescent="0.3">
      <c r="A312" s="20"/>
      <c r="B312" s="8"/>
      <c r="C312" s="8"/>
      <c r="D312" s="8"/>
      <c r="E312" s="8"/>
      <c r="F312" s="8"/>
      <c r="G312" s="8"/>
      <c r="H312" s="8"/>
      <c r="I312" s="8"/>
      <c r="J312" s="8"/>
      <c r="K312" s="8"/>
      <c r="L312" s="8"/>
      <c r="M312" s="8"/>
      <c r="N312" s="8"/>
      <c r="O312" s="8"/>
      <c r="P312" s="8"/>
      <c r="Q312" s="8"/>
      <c r="R312" s="20"/>
      <c r="S312" s="20"/>
      <c r="T312" s="20"/>
      <c r="U312" s="20"/>
      <c r="V312" s="20"/>
      <c r="W312" s="20"/>
      <c r="X312" s="20"/>
      <c r="Y312" s="20"/>
      <c r="Z312" s="20"/>
      <c r="AA312" s="20"/>
      <c r="AB312" s="20"/>
      <c r="AC312" s="20"/>
      <c r="AD312" s="20"/>
      <c r="AE312" s="20"/>
      <c r="AF312" s="20"/>
      <c r="AG312" s="20"/>
      <c r="AH312" s="20"/>
      <c r="AI312" s="20"/>
      <c r="AJ312" s="20"/>
      <c r="AK312" s="20"/>
      <c r="AL312" s="20"/>
      <c r="AM312" s="20"/>
      <c r="AN312" s="20"/>
      <c r="AO312" s="20"/>
      <c r="AP312" s="20"/>
    </row>
    <row r="313" spans="1:42" x14ac:dyDescent="0.3">
      <c r="A313" s="20"/>
      <c r="B313" s="8"/>
      <c r="C313" s="8"/>
      <c r="D313" s="8"/>
      <c r="E313" s="8"/>
      <c r="F313" s="8"/>
      <c r="G313" s="8"/>
      <c r="H313" s="8"/>
      <c r="I313" s="8"/>
      <c r="J313" s="8"/>
      <c r="K313" s="8"/>
      <c r="L313" s="8"/>
      <c r="M313" s="8"/>
      <c r="N313" s="8"/>
      <c r="O313" s="8"/>
      <c r="P313" s="8"/>
      <c r="Q313" s="8"/>
      <c r="R313" s="20"/>
      <c r="S313" s="20"/>
      <c r="T313" s="20"/>
      <c r="U313" s="20"/>
      <c r="V313" s="20"/>
      <c r="W313" s="20"/>
      <c r="X313" s="20"/>
      <c r="Y313" s="20"/>
      <c r="Z313" s="20"/>
      <c r="AA313" s="20"/>
      <c r="AB313" s="20"/>
      <c r="AC313" s="20"/>
      <c r="AD313" s="20"/>
      <c r="AE313" s="20"/>
      <c r="AF313" s="20"/>
      <c r="AG313" s="20"/>
      <c r="AH313" s="20"/>
      <c r="AI313" s="20"/>
      <c r="AJ313" s="20"/>
      <c r="AK313" s="20"/>
      <c r="AL313" s="20"/>
      <c r="AM313" s="20"/>
      <c r="AN313" s="20"/>
      <c r="AO313" s="20"/>
      <c r="AP313" s="20"/>
    </row>
    <row r="314" spans="1:42" x14ac:dyDescent="0.3">
      <c r="A314" s="20"/>
      <c r="B314" s="8"/>
      <c r="C314" s="8"/>
      <c r="D314" s="8"/>
      <c r="E314" s="8"/>
      <c r="F314" s="8"/>
      <c r="G314" s="8"/>
      <c r="H314" s="8"/>
      <c r="I314" s="8"/>
      <c r="J314" s="8"/>
      <c r="K314" s="8"/>
      <c r="L314" s="8"/>
      <c r="M314" s="8"/>
      <c r="N314" s="8"/>
      <c r="O314" s="8"/>
      <c r="P314" s="8"/>
      <c r="Q314" s="8"/>
      <c r="R314" s="20"/>
      <c r="S314" s="20"/>
      <c r="T314" s="20"/>
      <c r="U314" s="20"/>
      <c r="V314" s="20"/>
      <c r="W314" s="20"/>
      <c r="X314" s="20"/>
      <c r="Y314" s="20"/>
      <c r="Z314" s="20"/>
      <c r="AA314" s="20"/>
      <c r="AB314" s="20"/>
      <c r="AC314" s="20"/>
      <c r="AD314" s="20"/>
      <c r="AE314" s="20"/>
      <c r="AF314" s="20"/>
      <c r="AG314" s="20"/>
      <c r="AH314" s="20"/>
      <c r="AI314" s="20"/>
      <c r="AJ314" s="20"/>
      <c r="AK314" s="20"/>
      <c r="AL314" s="20"/>
      <c r="AM314" s="20"/>
      <c r="AN314" s="20"/>
      <c r="AO314" s="20"/>
      <c r="AP314" s="20"/>
    </row>
    <row r="315" spans="1:42" x14ac:dyDescent="0.3">
      <c r="A315" s="20"/>
      <c r="B315" s="8"/>
      <c r="C315" s="8"/>
      <c r="D315" s="8"/>
      <c r="E315" s="8"/>
      <c r="F315" s="8"/>
      <c r="G315" s="8"/>
      <c r="H315" s="8"/>
      <c r="I315" s="8"/>
      <c r="J315" s="8"/>
      <c r="K315" s="8"/>
      <c r="L315" s="8"/>
      <c r="M315" s="8"/>
      <c r="N315" s="8"/>
      <c r="O315" s="8"/>
      <c r="P315" s="8"/>
      <c r="Q315" s="8"/>
      <c r="R315" s="20"/>
      <c r="S315" s="20"/>
      <c r="T315" s="20"/>
      <c r="U315" s="20"/>
      <c r="V315" s="20"/>
      <c r="W315" s="20"/>
      <c r="X315" s="20"/>
      <c r="Y315" s="20"/>
      <c r="Z315" s="20"/>
      <c r="AA315" s="20"/>
      <c r="AB315" s="20"/>
      <c r="AC315" s="20"/>
      <c r="AD315" s="20"/>
      <c r="AE315" s="20"/>
      <c r="AF315" s="20"/>
      <c r="AG315" s="20"/>
      <c r="AH315" s="20"/>
      <c r="AI315" s="20"/>
      <c r="AJ315" s="20"/>
      <c r="AK315" s="20"/>
      <c r="AL315" s="20"/>
      <c r="AM315" s="20"/>
      <c r="AN315" s="20"/>
      <c r="AO315" s="20"/>
      <c r="AP315" s="20"/>
    </row>
    <row r="316" spans="1:42" x14ac:dyDescent="0.3">
      <c r="A316" s="20"/>
      <c r="B316" s="8"/>
      <c r="C316" s="8"/>
      <c r="D316" s="8"/>
      <c r="E316" s="8"/>
      <c r="F316" s="8"/>
      <c r="G316" s="8"/>
      <c r="H316" s="8"/>
      <c r="I316" s="8"/>
      <c r="J316" s="8"/>
      <c r="K316" s="8"/>
      <c r="L316" s="8"/>
      <c r="M316" s="8"/>
      <c r="N316" s="8"/>
      <c r="O316" s="8"/>
      <c r="P316" s="8"/>
      <c r="Q316" s="8"/>
      <c r="R316" s="20"/>
      <c r="S316" s="20"/>
      <c r="T316" s="20"/>
      <c r="U316" s="20"/>
      <c r="V316" s="20"/>
      <c r="W316" s="20"/>
      <c r="X316" s="20"/>
      <c r="Y316" s="20"/>
      <c r="Z316" s="20"/>
      <c r="AA316" s="20"/>
      <c r="AB316" s="20"/>
      <c r="AC316" s="20"/>
      <c r="AD316" s="20"/>
      <c r="AE316" s="20"/>
      <c r="AF316" s="20"/>
      <c r="AG316" s="20"/>
      <c r="AH316" s="20"/>
      <c r="AI316" s="20"/>
      <c r="AJ316" s="20"/>
      <c r="AK316" s="20"/>
      <c r="AL316" s="20"/>
      <c r="AM316" s="20"/>
      <c r="AN316" s="20"/>
      <c r="AO316" s="20"/>
      <c r="AP316" s="20"/>
    </row>
    <row r="317" spans="1:42" x14ac:dyDescent="0.3">
      <c r="A317" s="20"/>
      <c r="B317" s="8"/>
      <c r="C317" s="8"/>
      <c r="D317" s="8"/>
      <c r="E317" s="8"/>
      <c r="F317" s="8"/>
      <c r="G317" s="8"/>
      <c r="H317" s="8"/>
      <c r="I317" s="8"/>
      <c r="J317" s="8"/>
      <c r="K317" s="8"/>
      <c r="L317" s="8"/>
      <c r="M317" s="8"/>
      <c r="N317" s="8"/>
      <c r="O317" s="8"/>
      <c r="P317" s="8"/>
      <c r="Q317" s="8"/>
      <c r="R317" s="20"/>
      <c r="S317" s="20"/>
      <c r="T317" s="20"/>
      <c r="U317" s="20"/>
      <c r="V317" s="20"/>
      <c r="W317" s="20"/>
      <c r="X317" s="20"/>
      <c r="Y317" s="20"/>
      <c r="Z317" s="20"/>
      <c r="AA317" s="20"/>
      <c r="AB317" s="20"/>
      <c r="AC317" s="20"/>
      <c r="AD317" s="20"/>
      <c r="AE317" s="20"/>
      <c r="AF317" s="20"/>
      <c r="AG317" s="20"/>
      <c r="AH317" s="20"/>
      <c r="AI317" s="20"/>
      <c r="AJ317" s="20"/>
      <c r="AK317" s="20"/>
      <c r="AL317" s="20"/>
      <c r="AM317" s="20"/>
      <c r="AN317" s="20"/>
      <c r="AO317" s="20"/>
      <c r="AP317" s="20"/>
    </row>
    <row r="318" spans="1:42" x14ac:dyDescent="0.3">
      <c r="A318" s="20"/>
      <c r="B318" s="8"/>
      <c r="C318" s="8"/>
      <c r="D318" s="8"/>
      <c r="E318" s="8"/>
      <c r="F318" s="8"/>
      <c r="G318" s="8"/>
      <c r="H318" s="8"/>
      <c r="I318" s="8"/>
      <c r="J318" s="8"/>
      <c r="K318" s="8"/>
      <c r="L318" s="8"/>
      <c r="M318" s="8"/>
      <c r="N318" s="8"/>
      <c r="O318" s="8"/>
      <c r="P318" s="8"/>
      <c r="Q318" s="8"/>
      <c r="R318" s="20"/>
      <c r="S318" s="20"/>
      <c r="T318" s="20"/>
      <c r="U318" s="20"/>
      <c r="V318" s="20"/>
      <c r="W318" s="20"/>
      <c r="X318" s="20"/>
      <c r="Y318" s="20"/>
      <c r="Z318" s="20"/>
      <c r="AA318" s="20"/>
      <c r="AB318" s="20"/>
      <c r="AC318" s="20"/>
      <c r="AD318" s="20"/>
      <c r="AE318" s="20"/>
      <c r="AF318" s="20"/>
      <c r="AG318" s="20"/>
      <c r="AH318" s="20"/>
      <c r="AI318" s="20"/>
      <c r="AJ318" s="20"/>
      <c r="AK318" s="20"/>
      <c r="AL318" s="20"/>
      <c r="AM318" s="20"/>
      <c r="AN318" s="20"/>
      <c r="AO318" s="20"/>
      <c r="AP318" s="20"/>
    </row>
    <row r="319" spans="1:42" x14ac:dyDescent="0.3">
      <c r="A319" s="20"/>
      <c r="B319" s="8"/>
      <c r="C319" s="8"/>
      <c r="D319" s="8"/>
      <c r="E319" s="8"/>
      <c r="F319" s="8"/>
      <c r="G319" s="8"/>
      <c r="H319" s="8"/>
      <c r="I319" s="8"/>
      <c r="J319" s="8"/>
      <c r="K319" s="8"/>
      <c r="L319" s="8"/>
      <c r="M319" s="8"/>
      <c r="N319" s="8"/>
      <c r="O319" s="8"/>
      <c r="P319" s="8"/>
      <c r="Q319" s="8"/>
      <c r="R319" s="20"/>
      <c r="S319" s="20"/>
      <c r="T319" s="20"/>
      <c r="U319" s="20"/>
      <c r="V319" s="20"/>
      <c r="W319" s="20"/>
      <c r="X319" s="20"/>
      <c r="Y319" s="20"/>
      <c r="Z319" s="20"/>
      <c r="AA319" s="20"/>
      <c r="AB319" s="20"/>
      <c r="AC319" s="20"/>
      <c r="AD319" s="20"/>
      <c r="AE319" s="20"/>
      <c r="AF319" s="20"/>
      <c r="AG319" s="20"/>
      <c r="AH319" s="20"/>
      <c r="AI319" s="20"/>
      <c r="AJ319" s="20"/>
      <c r="AK319" s="20"/>
      <c r="AL319" s="20"/>
      <c r="AM319" s="20"/>
      <c r="AN319" s="20"/>
      <c r="AO319" s="20"/>
      <c r="AP319" s="20"/>
    </row>
    <row r="320" spans="1:42" x14ac:dyDescent="0.3">
      <c r="A320" s="20"/>
      <c r="B320" s="8"/>
      <c r="C320" s="8"/>
      <c r="D320" s="8"/>
      <c r="E320" s="8"/>
      <c r="F320" s="8"/>
      <c r="G320" s="8"/>
      <c r="H320" s="8"/>
      <c r="I320" s="8"/>
      <c r="J320" s="8"/>
      <c r="K320" s="8"/>
      <c r="L320" s="8"/>
      <c r="M320" s="8"/>
      <c r="N320" s="8"/>
      <c r="O320" s="8"/>
      <c r="P320" s="8"/>
      <c r="Q320" s="8"/>
      <c r="R320" s="20"/>
      <c r="S320" s="20"/>
      <c r="T320" s="20"/>
      <c r="U320" s="20"/>
      <c r="V320" s="20"/>
      <c r="W320" s="20"/>
      <c r="X320" s="20"/>
      <c r="Y320" s="20"/>
      <c r="Z320" s="20"/>
      <c r="AA320" s="20"/>
      <c r="AB320" s="20"/>
      <c r="AC320" s="20"/>
      <c r="AD320" s="20"/>
      <c r="AE320" s="20"/>
      <c r="AF320" s="20"/>
      <c r="AG320" s="20"/>
      <c r="AH320" s="20"/>
      <c r="AI320" s="20"/>
      <c r="AJ320" s="20"/>
      <c r="AK320" s="20"/>
      <c r="AL320" s="20"/>
      <c r="AM320" s="20"/>
      <c r="AN320" s="20"/>
      <c r="AO320" s="20"/>
      <c r="AP320" s="20"/>
    </row>
    <row r="321" spans="1:42" x14ac:dyDescent="0.3">
      <c r="A321" s="20"/>
      <c r="B321" s="8"/>
      <c r="C321" s="8"/>
      <c r="D321" s="8"/>
      <c r="E321" s="8"/>
      <c r="F321" s="8"/>
      <c r="G321" s="8"/>
      <c r="H321" s="8"/>
      <c r="I321" s="8"/>
      <c r="J321" s="8"/>
      <c r="K321" s="8"/>
      <c r="L321" s="8"/>
      <c r="M321" s="8"/>
      <c r="N321" s="8"/>
      <c r="O321" s="8"/>
      <c r="P321" s="8"/>
      <c r="Q321" s="8"/>
      <c r="R321" s="20"/>
      <c r="S321" s="20"/>
      <c r="T321" s="20"/>
      <c r="U321" s="20"/>
      <c r="V321" s="20"/>
      <c r="W321" s="20"/>
      <c r="X321" s="20"/>
      <c r="Y321" s="20"/>
      <c r="Z321" s="20"/>
      <c r="AA321" s="20"/>
      <c r="AB321" s="20"/>
      <c r="AC321" s="20"/>
      <c r="AD321" s="20"/>
      <c r="AE321" s="20"/>
      <c r="AF321" s="20"/>
      <c r="AG321" s="20"/>
      <c r="AH321" s="20"/>
      <c r="AI321" s="20"/>
      <c r="AJ321" s="20"/>
      <c r="AK321" s="20"/>
      <c r="AL321" s="20"/>
      <c r="AM321" s="20"/>
      <c r="AN321" s="20"/>
      <c r="AO321" s="20"/>
      <c r="AP321" s="20"/>
    </row>
    <row r="322" spans="1:42" x14ac:dyDescent="0.3">
      <c r="A322" s="20"/>
      <c r="B322" s="8"/>
      <c r="C322" s="8"/>
      <c r="D322" s="8"/>
      <c r="E322" s="8"/>
      <c r="F322" s="8"/>
      <c r="G322" s="8"/>
      <c r="H322" s="8"/>
      <c r="I322" s="8"/>
      <c r="J322" s="8"/>
      <c r="K322" s="8"/>
      <c r="L322" s="8"/>
      <c r="M322" s="8"/>
      <c r="N322" s="8"/>
      <c r="O322" s="8"/>
      <c r="P322" s="8"/>
      <c r="Q322" s="8"/>
      <c r="R322" s="20"/>
      <c r="S322" s="20"/>
      <c r="T322" s="20"/>
      <c r="U322" s="20"/>
      <c r="V322" s="20"/>
      <c r="W322" s="20"/>
      <c r="X322" s="20"/>
      <c r="Y322" s="20"/>
      <c r="Z322" s="20"/>
      <c r="AA322" s="20"/>
      <c r="AB322" s="20"/>
      <c r="AC322" s="20"/>
      <c r="AD322" s="20"/>
      <c r="AE322" s="20"/>
      <c r="AF322" s="20"/>
      <c r="AG322" s="20"/>
      <c r="AH322" s="20"/>
      <c r="AI322" s="20"/>
      <c r="AJ322" s="20"/>
      <c r="AK322" s="20"/>
      <c r="AL322" s="20"/>
      <c r="AM322" s="20"/>
      <c r="AN322" s="20"/>
      <c r="AO322" s="20"/>
      <c r="AP322" s="20"/>
    </row>
    <row r="323" spans="1:42" x14ac:dyDescent="0.3">
      <c r="A323" s="20"/>
      <c r="B323" s="20"/>
      <c r="C323" s="20"/>
      <c r="D323" s="20"/>
      <c r="E323" s="20"/>
      <c r="F323" s="20"/>
      <c r="G323" s="20"/>
      <c r="H323" s="20"/>
      <c r="I323" s="20"/>
      <c r="J323" s="20"/>
      <c r="K323" s="20"/>
      <c r="L323" s="20"/>
      <c r="M323" s="20"/>
      <c r="N323" s="20"/>
      <c r="O323" s="20"/>
      <c r="P323" s="20"/>
      <c r="Q323" s="20"/>
      <c r="R323" s="20"/>
      <c r="S323" s="20"/>
      <c r="T323" s="20"/>
      <c r="U323" s="20"/>
      <c r="V323" s="20"/>
      <c r="W323" s="20"/>
      <c r="X323" s="20"/>
      <c r="Y323" s="20"/>
      <c r="Z323" s="20"/>
      <c r="AA323" s="20"/>
      <c r="AB323" s="20"/>
      <c r="AC323" s="20"/>
      <c r="AD323" s="20"/>
      <c r="AE323" s="20"/>
      <c r="AF323" s="20"/>
      <c r="AG323" s="20"/>
      <c r="AH323" s="20"/>
      <c r="AI323" s="20"/>
      <c r="AJ323" s="20"/>
      <c r="AK323" s="20"/>
      <c r="AL323" s="20"/>
      <c r="AM323" s="20"/>
      <c r="AN323" s="20"/>
      <c r="AO323" s="20"/>
      <c r="AP323" s="20"/>
    </row>
    <row r="324" spans="1:42" x14ac:dyDescent="0.3">
      <c r="A324" s="20"/>
      <c r="B324" s="20"/>
      <c r="C324" s="20"/>
      <c r="D324" s="20"/>
      <c r="E324" s="20"/>
      <c r="F324" s="20"/>
      <c r="G324" s="20"/>
      <c r="H324" s="20"/>
      <c r="I324" s="20"/>
      <c r="J324" s="20"/>
      <c r="K324" s="20"/>
      <c r="L324" s="20"/>
      <c r="M324" s="20"/>
      <c r="N324" s="20"/>
      <c r="O324" s="20"/>
      <c r="P324" s="20"/>
      <c r="Q324" s="20"/>
      <c r="R324" s="20"/>
      <c r="S324" s="20"/>
      <c r="T324" s="20"/>
      <c r="U324" s="20"/>
      <c r="V324" s="20"/>
      <c r="W324" s="20"/>
      <c r="X324" s="20"/>
      <c r="Y324" s="20"/>
      <c r="Z324" s="20"/>
      <c r="AA324" s="20"/>
      <c r="AB324" s="20"/>
      <c r="AC324" s="20"/>
      <c r="AD324" s="20"/>
      <c r="AE324" s="20"/>
      <c r="AF324" s="20"/>
      <c r="AG324" s="20"/>
      <c r="AH324" s="20"/>
      <c r="AI324" s="20"/>
      <c r="AJ324" s="20"/>
      <c r="AK324" s="20"/>
      <c r="AL324" s="20"/>
      <c r="AM324" s="20"/>
      <c r="AN324" s="20"/>
      <c r="AO324" s="20"/>
      <c r="AP324" s="20"/>
    </row>
    <row r="325" spans="1:42" x14ac:dyDescent="0.3">
      <c r="A325" s="20"/>
      <c r="B325" s="20"/>
      <c r="C325" s="20"/>
      <c r="D325" s="20"/>
      <c r="E325" s="20"/>
      <c r="F325" s="20"/>
      <c r="G325" s="20"/>
      <c r="H325" s="20"/>
      <c r="I325" s="20"/>
      <c r="J325" s="20"/>
      <c r="K325" s="20"/>
      <c r="L325" s="20"/>
      <c r="M325" s="20"/>
      <c r="N325" s="20"/>
      <c r="O325" s="20"/>
      <c r="P325" s="20"/>
      <c r="Q325" s="20"/>
      <c r="R325" s="20"/>
      <c r="S325" s="20"/>
      <c r="T325" s="20"/>
      <c r="U325" s="20"/>
      <c r="V325" s="20"/>
      <c r="W325" s="20"/>
      <c r="X325" s="20"/>
      <c r="Y325" s="20"/>
      <c r="Z325" s="20"/>
      <c r="AA325" s="20"/>
      <c r="AB325" s="20"/>
      <c r="AC325" s="20"/>
      <c r="AD325" s="20"/>
      <c r="AE325" s="20"/>
      <c r="AF325" s="20"/>
      <c r="AG325" s="20"/>
      <c r="AH325" s="20"/>
      <c r="AI325" s="20"/>
      <c r="AJ325" s="20"/>
      <c r="AK325" s="20"/>
      <c r="AL325" s="20"/>
      <c r="AM325" s="20"/>
      <c r="AN325" s="20"/>
      <c r="AO325" s="20"/>
      <c r="AP325" s="20"/>
    </row>
    <row r="326" spans="1:42" x14ac:dyDescent="0.3">
      <c r="A326" s="20"/>
      <c r="B326" s="20"/>
      <c r="C326" s="20"/>
      <c r="D326" s="20"/>
      <c r="E326" s="20"/>
      <c r="F326" s="20"/>
      <c r="G326" s="20"/>
      <c r="H326" s="20"/>
      <c r="I326" s="20"/>
      <c r="J326" s="20"/>
      <c r="K326" s="20"/>
      <c r="L326" s="20"/>
      <c r="M326" s="20"/>
      <c r="N326" s="20"/>
      <c r="O326" s="20"/>
      <c r="P326" s="20"/>
      <c r="Q326" s="20"/>
      <c r="R326" s="20"/>
      <c r="S326" s="20"/>
      <c r="T326" s="20"/>
      <c r="U326" s="20"/>
      <c r="V326" s="20"/>
      <c r="W326" s="20"/>
      <c r="X326" s="20"/>
      <c r="Y326" s="20"/>
      <c r="Z326" s="20"/>
      <c r="AA326" s="20"/>
      <c r="AB326" s="20"/>
      <c r="AC326" s="20"/>
      <c r="AD326" s="20"/>
      <c r="AE326" s="20"/>
      <c r="AF326" s="20"/>
      <c r="AG326" s="20"/>
      <c r="AH326" s="20"/>
      <c r="AI326" s="20"/>
      <c r="AJ326" s="20"/>
      <c r="AK326" s="20"/>
      <c r="AL326" s="20"/>
      <c r="AM326" s="20"/>
      <c r="AN326" s="20"/>
      <c r="AO326" s="20"/>
      <c r="AP326" s="20"/>
    </row>
    <row r="327" spans="1:42" x14ac:dyDescent="0.3">
      <c r="A327" s="20"/>
      <c r="B327" s="20"/>
      <c r="C327" s="20"/>
      <c r="D327" s="20"/>
      <c r="E327" s="20"/>
      <c r="F327" s="20"/>
      <c r="G327" s="20"/>
      <c r="H327" s="20"/>
      <c r="I327" s="20"/>
      <c r="J327" s="20"/>
      <c r="K327" s="20"/>
      <c r="L327" s="20"/>
      <c r="M327" s="20"/>
      <c r="N327" s="20"/>
      <c r="O327" s="20"/>
      <c r="P327" s="20"/>
      <c r="Q327" s="20"/>
      <c r="R327" s="20"/>
      <c r="S327" s="20"/>
      <c r="T327" s="20"/>
      <c r="U327" s="20"/>
      <c r="V327" s="20"/>
      <c r="W327" s="20"/>
      <c r="X327" s="20"/>
      <c r="Y327" s="20"/>
      <c r="Z327" s="20"/>
      <c r="AA327" s="20"/>
      <c r="AB327" s="20"/>
      <c r="AC327" s="20"/>
      <c r="AD327" s="20"/>
      <c r="AE327" s="20"/>
      <c r="AF327" s="20"/>
      <c r="AG327" s="20"/>
      <c r="AH327" s="20"/>
      <c r="AI327" s="20"/>
      <c r="AJ327" s="20"/>
      <c r="AK327" s="20"/>
      <c r="AL327" s="20"/>
      <c r="AM327" s="20"/>
      <c r="AN327" s="20"/>
      <c r="AO327" s="20"/>
      <c r="AP327" s="20"/>
    </row>
    <row r="328" spans="1:42" x14ac:dyDescent="0.3">
      <c r="A328" s="20"/>
      <c r="B328" s="20"/>
      <c r="C328" s="20"/>
      <c r="D328" s="20"/>
      <c r="E328" s="20"/>
      <c r="F328" s="20"/>
      <c r="G328" s="20"/>
      <c r="H328" s="20"/>
      <c r="I328" s="20"/>
      <c r="J328" s="20"/>
      <c r="K328" s="20"/>
      <c r="L328" s="20"/>
      <c r="M328" s="20"/>
      <c r="N328" s="20"/>
      <c r="O328" s="20"/>
      <c r="P328" s="20"/>
      <c r="Q328" s="20"/>
      <c r="R328" s="20"/>
      <c r="S328" s="20"/>
      <c r="T328" s="20"/>
      <c r="U328" s="20"/>
      <c r="V328" s="20"/>
      <c r="W328" s="20"/>
      <c r="X328" s="20"/>
      <c r="Y328" s="20"/>
      <c r="Z328" s="20"/>
      <c r="AA328" s="20"/>
      <c r="AB328" s="20"/>
      <c r="AC328" s="20"/>
      <c r="AD328" s="20"/>
      <c r="AE328" s="20"/>
      <c r="AF328" s="20"/>
      <c r="AG328" s="20"/>
      <c r="AH328" s="20"/>
      <c r="AI328" s="20"/>
      <c r="AJ328" s="20"/>
      <c r="AK328" s="20"/>
      <c r="AL328" s="20"/>
      <c r="AM328" s="20"/>
      <c r="AN328" s="20"/>
      <c r="AO328" s="20"/>
      <c r="AP328" s="20"/>
    </row>
    <row r="329" spans="1:42" x14ac:dyDescent="0.3">
      <c r="A329" s="20"/>
      <c r="B329" s="20"/>
      <c r="C329" s="20"/>
      <c r="D329" s="20"/>
      <c r="E329" s="20"/>
      <c r="F329" s="20"/>
      <c r="G329" s="20"/>
      <c r="H329" s="20"/>
      <c r="I329" s="20"/>
      <c r="J329" s="20"/>
      <c r="K329" s="20"/>
      <c r="L329" s="20"/>
      <c r="M329" s="20"/>
      <c r="N329" s="20"/>
      <c r="O329" s="20"/>
      <c r="P329" s="20"/>
      <c r="Q329" s="20"/>
      <c r="R329" s="20"/>
      <c r="S329" s="20"/>
      <c r="T329" s="20"/>
      <c r="U329" s="20"/>
      <c r="V329" s="20"/>
      <c r="W329" s="20"/>
      <c r="X329" s="20"/>
      <c r="Y329" s="20"/>
      <c r="Z329" s="20"/>
      <c r="AA329" s="20"/>
      <c r="AB329" s="20"/>
      <c r="AC329" s="20"/>
      <c r="AD329" s="20"/>
      <c r="AE329" s="20"/>
      <c r="AF329" s="20"/>
      <c r="AG329" s="20"/>
      <c r="AH329" s="20"/>
      <c r="AI329" s="20"/>
      <c r="AJ329" s="20"/>
      <c r="AK329" s="20"/>
      <c r="AL329" s="20"/>
      <c r="AM329" s="20"/>
      <c r="AN329" s="20"/>
      <c r="AO329" s="20"/>
      <c r="AP329" s="20"/>
    </row>
    <row r="330" spans="1:42" x14ac:dyDescent="0.3">
      <c r="A330" s="20"/>
      <c r="B330" s="20"/>
      <c r="C330" s="20"/>
      <c r="D330" s="20"/>
      <c r="E330" s="20"/>
      <c r="F330" s="20"/>
      <c r="G330" s="20"/>
      <c r="H330" s="20"/>
      <c r="I330" s="20"/>
      <c r="J330" s="20"/>
      <c r="K330" s="20"/>
      <c r="L330" s="20"/>
      <c r="M330" s="20"/>
      <c r="N330" s="20"/>
      <c r="O330" s="20"/>
      <c r="P330" s="20"/>
      <c r="Q330" s="20"/>
      <c r="R330" s="20"/>
      <c r="S330" s="20"/>
      <c r="T330" s="20"/>
      <c r="U330" s="20"/>
      <c r="V330" s="20"/>
      <c r="W330" s="20"/>
      <c r="X330" s="20"/>
      <c r="Y330" s="20"/>
      <c r="Z330" s="20"/>
      <c r="AA330" s="20"/>
      <c r="AB330" s="20"/>
      <c r="AC330" s="20"/>
      <c r="AD330" s="20"/>
      <c r="AE330" s="20"/>
      <c r="AF330" s="20"/>
      <c r="AG330" s="20"/>
      <c r="AH330" s="20"/>
      <c r="AI330" s="20"/>
      <c r="AJ330" s="20"/>
      <c r="AK330" s="20"/>
      <c r="AL330" s="20"/>
      <c r="AM330" s="20"/>
      <c r="AN330" s="20"/>
      <c r="AO330" s="20"/>
      <c r="AP330" s="20"/>
    </row>
  </sheetData>
  <mergeCells count="303">
    <mergeCell ref="C169:E171"/>
    <mergeCell ref="F169:H171"/>
    <mergeCell ref="I169:K171"/>
    <mergeCell ref="L169:N171"/>
    <mergeCell ref="O169:Q171"/>
    <mergeCell ref="C165:E167"/>
    <mergeCell ref="F165:H167"/>
    <mergeCell ref="I165:K167"/>
    <mergeCell ref="L165:N167"/>
    <mergeCell ref="O165:Q167"/>
    <mergeCell ref="C168:E168"/>
    <mergeCell ref="F168:H168"/>
    <mergeCell ref="I168:K168"/>
    <mergeCell ref="L168:N168"/>
    <mergeCell ref="O168:Q168"/>
    <mergeCell ref="L155:L156"/>
    <mergeCell ref="N155:N156"/>
    <mergeCell ref="O155:O156"/>
    <mergeCell ref="P155:P156"/>
    <mergeCell ref="Q155:Q156"/>
    <mergeCell ref="R155:R156"/>
    <mergeCell ref="B159:R161"/>
    <mergeCell ref="C163:E164"/>
    <mergeCell ref="F163:H164"/>
    <mergeCell ref="I163:K164"/>
    <mergeCell ref="L163:N164"/>
    <mergeCell ref="O163:Q164"/>
    <mergeCell ref="B155:B156"/>
    <mergeCell ref="C155:C156"/>
    <mergeCell ref="D155:D156"/>
    <mergeCell ref="E155:E156"/>
    <mergeCell ref="F155:F156"/>
    <mergeCell ref="H155:H156"/>
    <mergeCell ref="I155:I156"/>
    <mergeCell ref="J155:J156"/>
    <mergeCell ref="K155:K156"/>
    <mergeCell ref="B140:C141"/>
    <mergeCell ref="D140:F141"/>
    <mergeCell ref="H140:I141"/>
    <mergeCell ref="J140:L141"/>
    <mergeCell ref="N140:O141"/>
    <mergeCell ref="P140:R141"/>
    <mergeCell ref="B153:B154"/>
    <mergeCell ref="C153:D154"/>
    <mergeCell ref="E153:F154"/>
    <mergeCell ref="H153:H154"/>
    <mergeCell ref="I153:J154"/>
    <mergeCell ref="K153:L154"/>
    <mergeCell ref="N153:N154"/>
    <mergeCell ref="O153:O154"/>
    <mergeCell ref="P153:P154"/>
    <mergeCell ref="Q153:Q154"/>
    <mergeCell ref="R153:R154"/>
    <mergeCell ref="B129:R131"/>
    <mergeCell ref="B133:B134"/>
    <mergeCell ref="C133:F134"/>
    <mergeCell ref="H133:H134"/>
    <mergeCell ref="I133:L134"/>
    <mergeCell ref="N133:N134"/>
    <mergeCell ref="O133:R134"/>
    <mergeCell ref="B135:C139"/>
    <mergeCell ref="D135:F139"/>
    <mergeCell ref="H135:I139"/>
    <mergeCell ref="J135:L139"/>
    <mergeCell ref="N135:O139"/>
    <mergeCell ref="P135:R139"/>
    <mergeCell ref="O93:O94"/>
    <mergeCell ref="P93:P94"/>
    <mergeCell ref="Q93:Q94"/>
    <mergeCell ref="R93:R94"/>
    <mergeCell ref="P80:R81"/>
    <mergeCell ref="B39:R41"/>
    <mergeCell ref="B43:B44"/>
    <mergeCell ref="C43:F44"/>
    <mergeCell ref="H43:H44"/>
    <mergeCell ref="I43:L44"/>
    <mergeCell ref="N43:N44"/>
    <mergeCell ref="O43:R44"/>
    <mergeCell ref="D80:F81"/>
    <mergeCell ref="H80:I81"/>
    <mergeCell ref="J80:L81"/>
    <mergeCell ref="N80:O81"/>
    <mergeCell ref="B63:B64"/>
    <mergeCell ref="C63:D64"/>
    <mergeCell ref="E63:F64"/>
    <mergeCell ref="H63:H64"/>
    <mergeCell ref="I63:J64"/>
    <mergeCell ref="B45:C49"/>
    <mergeCell ref="D45:F49"/>
    <mergeCell ref="H45:I49"/>
    <mergeCell ref="R63:R64"/>
    <mergeCell ref="K35:K36"/>
    <mergeCell ref="L35:L36"/>
    <mergeCell ref="N35:N36"/>
    <mergeCell ref="O35:O36"/>
    <mergeCell ref="R35:R36"/>
    <mergeCell ref="K63:L64"/>
    <mergeCell ref="N63:N64"/>
    <mergeCell ref="J45:L49"/>
    <mergeCell ref="N45:O49"/>
    <mergeCell ref="P45:R49"/>
    <mergeCell ref="H15:I19"/>
    <mergeCell ref="J15:L19"/>
    <mergeCell ref="N15:O19"/>
    <mergeCell ref="P15:R19"/>
    <mergeCell ref="C93:D94"/>
    <mergeCell ref="E93:F94"/>
    <mergeCell ref="H93:H94"/>
    <mergeCell ref="B75:C79"/>
    <mergeCell ref="D75:F79"/>
    <mergeCell ref="H75:I79"/>
    <mergeCell ref="J75:L79"/>
    <mergeCell ref="N75:O79"/>
    <mergeCell ref="I93:J94"/>
    <mergeCell ref="K93:L94"/>
    <mergeCell ref="N93:N94"/>
    <mergeCell ref="P75:R79"/>
    <mergeCell ref="B80:C81"/>
    <mergeCell ref="O33:O34"/>
    <mergeCell ref="P33:P34"/>
    <mergeCell ref="Q33:Q34"/>
    <mergeCell ref="R33:R34"/>
    <mergeCell ref="O63:O64"/>
    <mergeCell ref="P63:P64"/>
    <mergeCell ref="Q63:Q64"/>
    <mergeCell ref="C3:D6"/>
    <mergeCell ref="E3:Q6"/>
    <mergeCell ref="B20:C21"/>
    <mergeCell ref="D20:F21"/>
    <mergeCell ref="H20:I21"/>
    <mergeCell ref="J20:L21"/>
    <mergeCell ref="N20:O21"/>
    <mergeCell ref="P20:R21"/>
    <mergeCell ref="B33:B34"/>
    <mergeCell ref="C33:D34"/>
    <mergeCell ref="E33:F34"/>
    <mergeCell ref="H33:H34"/>
    <mergeCell ref="I33:J34"/>
    <mergeCell ref="K33:L34"/>
    <mergeCell ref="N33:N34"/>
    <mergeCell ref="B9:R11"/>
    <mergeCell ref="B13:B14"/>
    <mergeCell ref="C13:F14"/>
    <mergeCell ref="H13:H14"/>
    <mergeCell ref="I13:L14"/>
    <mergeCell ref="N13:N14"/>
    <mergeCell ref="O13:R14"/>
    <mergeCell ref="B15:C19"/>
    <mergeCell ref="D15:F19"/>
    <mergeCell ref="B50:C51"/>
    <mergeCell ref="D50:F51"/>
    <mergeCell ref="H50:I51"/>
    <mergeCell ref="J50:L51"/>
    <mergeCell ref="N50:O51"/>
    <mergeCell ref="P50:R51"/>
    <mergeCell ref="P35:P36"/>
    <mergeCell ref="Q35:Q36"/>
    <mergeCell ref="B35:B36"/>
    <mergeCell ref="C35:C36"/>
    <mergeCell ref="D35:D36"/>
    <mergeCell ref="E35:E36"/>
    <mergeCell ref="F35:F36"/>
    <mergeCell ref="H35:H36"/>
    <mergeCell ref="I35:I36"/>
    <mergeCell ref="J35:J36"/>
    <mergeCell ref="R65:R66"/>
    <mergeCell ref="B73:B74"/>
    <mergeCell ref="C73:F74"/>
    <mergeCell ref="H73:H74"/>
    <mergeCell ref="I73:L74"/>
    <mergeCell ref="N73:N74"/>
    <mergeCell ref="O73:R74"/>
    <mergeCell ref="B69:R71"/>
    <mergeCell ref="R95:R96"/>
    <mergeCell ref="K65:K66"/>
    <mergeCell ref="L65:L66"/>
    <mergeCell ref="N65:N66"/>
    <mergeCell ref="O65:O66"/>
    <mergeCell ref="P65:P66"/>
    <mergeCell ref="Q65:Q66"/>
    <mergeCell ref="B65:B66"/>
    <mergeCell ref="C65:C66"/>
    <mergeCell ref="D65:D66"/>
    <mergeCell ref="E65:E66"/>
    <mergeCell ref="F65:F66"/>
    <mergeCell ref="H65:H66"/>
    <mergeCell ref="I65:I66"/>
    <mergeCell ref="J65:J66"/>
    <mergeCell ref="B93:B94"/>
    <mergeCell ref="B99:R101"/>
    <mergeCell ref="B103:B104"/>
    <mergeCell ref="C103:F104"/>
    <mergeCell ref="H103:H104"/>
    <mergeCell ref="I103:L104"/>
    <mergeCell ref="N103:N104"/>
    <mergeCell ref="O103:R104"/>
    <mergeCell ref="K95:K96"/>
    <mergeCell ref="L95:L96"/>
    <mergeCell ref="N95:N96"/>
    <mergeCell ref="O95:O96"/>
    <mergeCell ref="P95:P96"/>
    <mergeCell ref="Q95:Q96"/>
    <mergeCell ref="B95:B96"/>
    <mergeCell ref="C95:C96"/>
    <mergeCell ref="D95:D96"/>
    <mergeCell ref="E95:E96"/>
    <mergeCell ref="F95:F96"/>
    <mergeCell ref="H95:H96"/>
    <mergeCell ref="I95:I96"/>
    <mergeCell ref="J95:J96"/>
    <mergeCell ref="B125:B126"/>
    <mergeCell ref="C125:C126"/>
    <mergeCell ref="D125:D126"/>
    <mergeCell ref="E125:E126"/>
    <mergeCell ref="F125:F126"/>
    <mergeCell ref="H125:H126"/>
    <mergeCell ref="I125:I126"/>
    <mergeCell ref="J125:J126"/>
    <mergeCell ref="B123:B124"/>
    <mergeCell ref="C123:D124"/>
    <mergeCell ref="E123:F124"/>
    <mergeCell ref="H123:H124"/>
    <mergeCell ref="I123:J124"/>
    <mergeCell ref="B110:C111"/>
    <mergeCell ref="D110:F111"/>
    <mergeCell ref="H110:I111"/>
    <mergeCell ref="J110:L111"/>
    <mergeCell ref="K123:L124"/>
    <mergeCell ref="B105:C109"/>
    <mergeCell ref="D105:F109"/>
    <mergeCell ref="H105:I109"/>
    <mergeCell ref="J105:L109"/>
    <mergeCell ref="N105:O109"/>
    <mergeCell ref="P105:R109"/>
    <mergeCell ref="N110:O111"/>
    <mergeCell ref="P110:R111"/>
    <mergeCell ref="R125:R126"/>
    <mergeCell ref="K125:K126"/>
    <mergeCell ref="L125:L126"/>
    <mergeCell ref="N125:N126"/>
    <mergeCell ref="O125:O126"/>
    <mergeCell ref="P125:P126"/>
    <mergeCell ref="Q125:Q126"/>
    <mergeCell ref="N123:N124"/>
    <mergeCell ref="O123:O124"/>
    <mergeCell ref="P123:P124"/>
    <mergeCell ref="Q123:Q124"/>
    <mergeCell ref="R123:R124"/>
    <mergeCell ref="B174:R176"/>
    <mergeCell ref="B178:B179"/>
    <mergeCell ref="C178:D179"/>
    <mergeCell ref="E178:F179"/>
    <mergeCell ref="G178:H179"/>
    <mergeCell ref="I178:J179"/>
    <mergeCell ref="K178:L179"/>
    <mergeCell ref="M178:R179"/>
    <mergeCell ref="B180:B181"/>
    <mergeCell ref="C180:D181"/>
    <mergeCell ref="E180:F181"/>
    <mergeCell ref="G180:H181"/>
    <mergeCell ref="I180:J181"/>
    <mergeCell ref="K180:L181"/>
    <mergeCell ref="M180:R193"/>
    <mergeCell ref="B182:B183"/>
    <mergeCell ref="C182:D183"/>
    <mergeCell ref="E182:F183"/>
    <mergeCell ref="G182:H183"/>
    <mergeCell ref="I182:J183"/>
    <mergeCell ref="K182:L183"/>
    <mergeCell ref="B184:B185"/>
    <mergeCell ref="C184:D185"/>
    <mergeCell ref="E184:F185"/>
    <mergeCell ref="G184:H185"/>
    <mergeCell ref="I184:J185"/>
    <mergeCell ref="K184:L185"/>
    <mergeCell ref="B186:B187"/>
    <mergeCell ref="C186:D187"/>
    <mergeCell ref="E186:F187"/>
    <mergeCell ref="G186:H187"/>
    <mergeCell ref="I186:J187"/>
    <mergeCell ref="K186:L187"/>
    <mergeCell ref="B188:B189"/>
    <mergeCell ref="C188:D189"/>
    <mergeCell ref="E188:F189"/>
    <mergeCell ref="G188:H189"/>
    <mergeCell ref="I188:J189"/>
    <mergeCell ref="K188:L189"/>
    <mergeCell ref="B190:B191"/>
    <mergeCell ref="C190:D191"/>
    <mergeCell ref="E190:F191"/>
    <mergeCell ref="G190:H191"/>
    <mergeCell ref="I190:J191"/>
    <mergeCell ref="K190:L191"/>
    <mergeCell ref="G227:J227"/>
    <mergeCell ref="B192:B193"/>
    <mergeCell ref="C192:D193"/>
    <mergeCell ref="E192:F193"/>
    <mergeCell ref="G192:H193"/>
    <mergeCell ref="I192:J193"/>
    <mergeCell ref="K192:L193"/>
    <mergeCell ref="G206:J206"/>
    <mergeCell ref="G213:J213"/>
    <mergeCell ref="G220:J220"/>
  </mergeCells>
  <dataValidations count="4">
    <dataValidation type="list" allowBlank="1" showInputMessage="1" showErrorMessage="1" sqref="C180:D193">
      <formula1>$H$207:$H$211</formula1>
    </dataValidation>
    <dataValidation type="list" allowBlank="1" showInputMessage="1" showErrorMessage="1" sqref="E180:F193">
      <formula1>$H$214:$H$218</formula1>
    </dataValidation>
    <dataValidation type="list" allowBlank="1" showInputMessage="1" showErrorMessage="1" sqref="G180:H193">
      <formula1>$H$221:$H$225</formula1>
    </dataValidation>
    <dataValidation type="list" allowBlank="1" showInputMessage="1" showErrorMessage="1" sqref="I180:J193">
      <formula1>$H$228:$H$232</formula1>
    </dataValidation>
  </dataValidations>
  <pageMargins left="0.7" right="0.7" top="0.75" bottom="0.75" header="0.3" footer="0.3"/>
  <pageSetup paperSize="9" orientation="portrait" horizontalDpi="0"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499984740745262"/>
  </sheetPr>
  <dimension ref="A1:AP330"/>
  <sheetViews>
    <sheetView showGridLines="0" showZeros="0" topLeftCell="A17" workbookViewId="0">
      <selection activeCell="P23" sqref="P23"/>
    </sheetView>
  </sheetViews>
  <sheetFormatPr baseColWidth="10" defaultRowHeight="14.4" x14ac:dyDescent="0.3"/>
  <cols>
    <col min="1" max="1" width="5.33203125" customWidth="1"/>
    <col min="4" max="4" width="11.5546875" customWidth="1"/>
  </cols>
  <sheetData>
    <row r="1" spans="1:42" ht="15" customHeight="1" x14ac:dyDescent="0.3">
      <c r="A1" s="20"/>
      <c r="B1" s="20"/>
      <c r="C1" s="20"/>
      <c r="D1" s="20"/>
      <c r="E1" s="20"/>
      <c r="F1" s="20"/>
      <c r="G1" s="20"/>
      <c r="H1" s="20"/>
      <c r="I1" s="20"/>
      <c r="J1" s="20"/>
      <c r="K1" s="20"/>
      <c r="L1" s="20"/>
      <c r="M1" s="20"/>
      <c r="N1" s="20"/>
      <c r="O1" s="20"/>
      <c r="P1" s="20"/>
      <c r="Q1" s="20"/>
      <c r="R1" s="20"/>
      <c r="S1" s="20"/>
      <c r="T1" s="20"/>
      <c r="U1" s="20"/>
      <c r="V1" s="20"/>
      <c r="W1" s="20"/>
      <c r="X1" s="20"/>
      <c r="Y1" s="20"/>
      <c r="Z1" s="20"/>
      <c r="AA1" s="20"/>
      <c r="AB1" s="20"/>
      <c r="AC1" s="20"/>
      <c r="AD1" s="20"/>
      <c r="AE1" s="20"/>
      <c r="AF1" s="20"/>
      <c r="AG1" s="20"/>
      <c r="AH1" s="20"/>
      <c r="AI1" s="20"/>
      <c r="AJ1" s="20"/>
      <c r="AK1" s="20"/>
      <c r="AL1" s="20"/>
      <c r="AM1" s="20"/>
      <c r="AN1" s="20"/>
      <c r="AO1" s="20"/>
      <c r="AP1" s="20"/>
    </row>
    <row r="2" spans="1:42" ht="15" customHeight="1" thickBot="1" x14ac:dyDescent="0.35">
      <c r="A2" s="20"/>
      <c r="B2" s="20"/>
      <c r="C2" s="20"/>
      <c r="D2" s="20"/>
      <c r="E2" s="20"/>
      <c r="F2" s="20"/>
      <c r="G2" s="20"/>
      <c r="H2" s="20"/>
      <c r="I2" s="20"/>
      <c r="J2" s="20"/>
      <c r="K2" s="20"/>
      <c r="L2" s="20"/>
      <c r="M2" s="20"/>
      <c r="N2" s="20"/>
      <c r="O2" s="20"/>
      <c r="P2" s="20"/>
      <c r="Q2" s="20"/>
      <c r="R2" s="20"/>
      <c r="S2" s="20"/>
      <c r="T2" s="20"/>
      <c r="U2" s="20"/>
      <c r="V2" s="20"/>
      <c r="W2" s="20"/>
      <c r="X2" s="20"/>
      <c r="Y2" s="20"/>
      <c r="Z2" s="20"/>
      <c r="AA2" s="20"/>
      <c r="AB2" s="20"/>
      <c r="AC2" s="20"/>
      <c r="AD2" s="20"/>
      <c r="AE2" s="20"/>
      <c r="AF2" s="20"/>
      <c r="AG2" s="20"/>
      <c r="AH2" s="20"/>
      <c r="AI2" s="20"/>
      <c r="AJ2" s="20"/>
      <c r="AK2" s="20"/>
      <c r="AL2" s="20"/>
      <c r="AM2" s="20"/>
      <c r="AN2" s="20"/>
      <c r="AO2" s="20"/>
      <c r="AP2" s="20"/>
    </row>
    <row r="3" spans="1:42" ht="15" customHeight="1" x14ac:dyDescent="0.3">
      <c r="A3" s="20"/>
      <c r="B3" s="20"/>
      <c r="C3" s="455">
        <f>'Training Plan'!B117</f>
        <v>0</v>
      </c>
      <c r="D3" s="456"/>
      <c r="E3" s="461" t="s">
        <v>79</v>
      </c>
      <c r="F3" s="461"/>
      <c r="G3" s="461"/>
      <c r="H3" s="461"/>
      <c r="I3" s="461"/>
      <c r="J3" s="461"/>
      <c r="K3" s="461"/>
      <c r="L3" s="461"/>
      <c r="M3" s="461"/>
      <c r="N3" s="461"/>
      <c r="O3" s="461"/>
      <c r="P3" s="461"/>
      <c r="Q3" s="462"/>
      <c r="R3" s="20"/>
      <c r="S3" s="20"/>
      <c r="T3" s="20"/>
      <c r="U3" s="20"/>
      <c r="V3" s="20"/>
      <c r="W3" s="20"/>
      <c r="X3" s="20"/>
      <c r="Y3" s="20"/>
      <c r="Z3" s="20"/>
      <c r="AA3" s="20"/>
      <c r="AB3" s="20"/>
      <c r="AC3" s="20"/>
      <c r="AD3" s="20"/>
      <c r="AE3" s="20"/>
      <c r="AF3" s="20"/>
      <c r="AG3" s="20"/>
      <c r="AH3" s="20"/>
      <c r="AI3" s="20"/>
      <c r="AJ3" s="20"/>
      <c r="AK3" s="20"/>
      <c r="AL3" s="20"/>
      <c r="AM3" s="20"/>
      <c r="AN3" s="20"/>
      <c r="AO3" s="20"/>
      <c r="AP3" s="20"/>
    </row>
    <row r="4" spans="1:42" ht="15" customHeight="1" x14ac:dyDescent="0.3">
      <c r="A4" s="20"/>
      <c r="B4" s="20"/>
      <c r="C4" s="457"/>
      <c r="D4" s="458"/>
      <c r="E4" s="315"/>
      <c r="F4" s="315"/>
      <c r="G4" s="315"/>
      <c r="H4" s="315"/>
      <c r="I4" s="315"/>
      <c r="J4" s="315"/>
      <c r="K4" s="315"/>
      <c r="L4" s="315"/>
      <c r="M4" s="315"/>
      <c r="N4" s="315"/>
      <c r="O4" s="315"/>
      <c r="P4" s="315"/>
      <c r="Q4" s="463"/>
      <c r="R4" s="20"/>
      <c r="S4" s="20"/>
      <c r="T4" s="20"/>
      <c r="U4" s="20"/>
      <c r="V4" s="20"/>
      <c r="W4" s="20"/>
      <c r="X4" s="20"/>
      <c r="Y4" s="20"/>
      <c r="Z4" s="20"/>
      <c r="AA4" s="20"/>
      <c r="AB4" s="20"/>
      <c r="AC4" s="20"/>
      <c r="AD4" s="20"/>
      <c r="AE4" s="20"/>
      <c r="AF4" s="20"/>
      <c r="AG4" s="20"/>
      <c r="AH4" s="20"/>
      <c r="AI4" s="20"/>
      <c r="AJ4" s="20"/>
      <c r="AK4" s="20"/>
      <c r="AL4" s="20"/>
      <c r="AM4" s="20"/>
      <c r="AN4" s="20"/>
      <c r="AO4" s="20"/>
      <c r="AP4" s="20"/>
    </row>
    <row r="5" spans="1:42" ht="15" customHeight="1" x14ac:dyDescent="0.3">
      <c r="A5" s="20"/>
      <c r="B5" s="20"/>
      <c r="C5" s="457"/>
      <c r="D5" s="458"/>
      <c r="E5" s="315"/>
      <c r="F5" s="315"/>
      <c r="G5" s="315"/>
      <c r="H5" s="315"/>
      <c r="I5" s="315"/>
      <c r="J5" s="315"/>
      <c r="K5" s="315"/>
      <c r="L5" s="315"/>
      <c r="M5" s="315"/>
      <c r="N5" s="315"/>
      <c r="O5" s="315"/>
      <c r="P5" s="315"/>
      <c r="Q5" s="463"/>
      <c r="R5" s="20"/>
      <c r="S5" s="20"/>
      <c r="T5" s="20"/>
      <c r="U5" s="20"/>
      <c r="V5" s="20"/>
      <c r="W5" s="20"/>
      <c r="X5" s="20"/>
      <c r="Y5" s="20"/>
      <c r="Z5" s="20"/>
      <c r="AA5" s="20"/>
      <c r="AB5" s="20"/>
      <c r="AC5" s="20"/>
      <c r="AD5" s="20"/>
      <c r="AE5" s="20"/>
      <c r="AF5" s="20"/>
      <c r="AG5" s="20"/>
      <c r="AH5" s="20"/>
      <c r="AI5" s="20"/>
      <c r="AJ5" s="20"/>
      <c r="AK5" s="20"/>
      <c r="AL5" s="20"/>
      <c r="AM5" s="20"/>
      <c r="AN5" s="20"/>
      <c r="AO5" s="20"/>
      <c r="AP5" s="20"/>
    </row>
    <row r="6" spans="1:42" ht="15" customHeight="1" thickBot="1" x14ac:dyDescent="0.35">
      <c r="A6" s="20"/>
      <c r="B6" s="20"/>
      <c r="C6" s="459"/>
      <c r="D6" s="460"/>
      <c r="E6" s="464"/>
      <c r="F6" s="464"/>
      <c r="G6" s="464"/>
      <c r="H6" s="464"/>
      <c r="I6" s="464"/>
      <c r="J6" s="464"/>
      <c r="K6" s="464"/>
      <c r="L6" s="464"/>
      <c r="M6" s="464"/>
      <c r="N6" s="464"/>
      <c r="O6" s="464"/>
      <c r="P6" s="464"/>
      <c r="Q6" s="465"/>
      <c r="R6" s="20"/>
      <c r="S6" s="20"/>
      <c r="T6" s="20"/>
      <c r="U6" s="20"/>
      <c r="V6" s="20"/>
      <c r="W6" s="20"/>
      <c r="X6" s="20"/>
      <c r="Y6" s="20"/>
      <c r="Z6" s="20"/>
      <c r="AA6" s="20"/>
      <c r="AB6" s="20"/>
      <c r="AC6" s="20"/>
      <c r="AD6" s="20"/>
      <c r="AE6" s="20"/>
      <c r="AF6" s="20"/>
      <c r="AG6" s="20"/>
      <c r="AH6" s="20"/>
      <c r="AI6" s="20"/>
      <c r="AJ6" s="20"/>
      <c r="AK6" s="20"/>
      <c r="AL6" s="20"/>
      <c r="AM6" s="20"/>
      <c r="AN6" s="20"/>
      <c r="AO6" s="20"/>
      <c r="AP6" s="20"/>
    </row>
    <row r="7" spans="1:42" ht="15" customHeight="1" x14ac:dyDescent="0.3">
      <c r="A7" s="20"/>
      <c r="B7" s="20"/>
      <c r="C7" s="20"/>
      <c r="D7" s="20"/>
      <c r="E7" s="20"/>
      <c r="F7" s="20"/>
      <c r="G7" s="20"/>
      <c r="H7" s="20"/>
      <c r="I7" s="20"/>
      <c r="J7" s="20"/>
      <c r="K7" s="20"/>
      <c r="L7" s="20"/>
      <c r="M7" s="20"/>
      <c r="N7" s="20"/>
      <c r="O7" s="20"/>
      <c r="P7" s="20"/>
      <c r="Q7" s="20"/>
      <c r="R7" s="20"/>
      <c r="S7" s="20"/>
      <c r="T7" s="20"/>
      <c r="U7" s="20"/>
      <c r="V7" s="20"/>
      <c r="W7" s="20"/>
      <c r="X7" s="20"/>
      <c r="Y7" s="20"/>
      <c r="Z7" s="20"/>
      <c r="AA7" s="20"/>
      <c r="AB7" s="20"/>
      <c r="AC7" s="20"/>
      <c r="AD7" s="20"/>
      <c r="AE7" s="20"/>
      <c r="AF7" s="20"/>
      <c r="AG7" s="20"/>
      <c r="AH7" s="20"/>
      <c r="AI7" s="20"/>
      <c r="AJ7" s="20"/>
      <c r="AK7" s="20"/>
      <c r="AL7" s="20"/>
      <c r="AM7" s="20"/>
      <c r="AN7" s="20"/>
      <c r="AO7" s="20"/>
      <c r="AP7" s="20"/>
    </row>
    <row r="8" spans="1:42" ht="15" customHeight="1" x14ac:dyDescent="0.3">
      <c r="A8" s="20"/>
      <c r="B8" s="20"/>
      <c r="C8" s="20"/>
      <c r="D8" s="20"/>
      <c r="E8" s="20"/>
      <c r="F8" s="20"/>
      <c r="G8" s="20"/>
      <c r="H8" s="20"/>
      <c r="I8" s="20"/>
      <c r="J8" s="20"/>
      <c r="K8" s="20"/>
      <c r="L8" s="20"/>
      <c r="M8" s="20"/>
      <c r="N8" s="20"/>
      <c r="O8" s="20"/>
      <c r="P8" s="20"/>
      <c r="Q8" s="20"/>
      <c r="R8" s="20"/>
      <c r="S8" s="20"/>
      <c r="T8" s="20"/>
      <c r="U8" s="20"/>
      <c r="V8" s="20"/>
      <c r="W8" s="20"/>
      <c r="X8" s="20"/>
      <c r="Y8" s="20"/>
      <c r="Z8" s="20"/>
      <c r="AA8" s="20"/>
      <c r="AB8" s="20"/>
      <c r="AC8" s="20"/>
      <c r="AD8" s="20"/>
      <c r="AE8" s="20"/>
      <c r="AF8" s="20"/>
      <c r="AG8" s="20"/>
      <c r="AH8" s="20"/>
      <c r="AI8" s="20"/>
      <c r="AJ8" s="20"/>
      <c r="AK8" s="20"/>
      <c r="AL8" s="20"/>
      <c r="AM8" s="20"/>
      <c r="AN8" s="20"/>
      <c r="AO8" s="20"/>
      <c r="AP8" s="20"/>
    </row>
    <row r="9" spans="1:42" ht="15" customHeight="1" x14ac:dyDescent="0.3">
      <c r="A9" s="20"/>
      <c r="B9" s="397" t="s">
        <v>47</v>
      </c>
      <c r="C9" s="397"/>
      <c r="D9" s="397"/>
      <c r="E9" s="397"/>
      <c r="F9" s="397"/>
      <c r="G9" s="397"/>
      <c r="H9" s="397"/>
      <c r="I9" s="397"/>
      <c r="J9" s="397"/>
      <c r="K9" s="397"/>
      <c r="L9" s="397"/>
      <c r="M9" s="397"/>
      <c r="N9" s="397"/>
      <c r="O9" s="397"/>
      <c r="P9" s="397"/>
      <c r="Q9" s="397"/>
      <c r="R9" s="397"/>
      <c r="S9" s="20"/>
      <c r="T9" s="20"/>
      <c r="U9" s="20"/>
      <c r="V9" s="20"/>
      <c r="W9" s="20"/>
      <c r="X9" s="20"/>
      <c r="Y9" s="20"/>
      <c r="Z9" s="20"/>
      <c r="AA9" s="20"/>
      <c r="AB9" s="20"/>
      <c r="AC9" s="20"/>
      <c r="AD9" s="20"/>
      <c r="AE9" s="20"/>
      <c r="AF9" s="20"/>
      <c r="AG9" s="20"/>
      <c r="AH9" s="20"/>
      <c r="AI9" s="20"/>
      <c r="AJ9" s="20"/>
      <c r="AK9" s="20"/>
      <c r="AL9" s="20"/>
      <c r="AM9" s="20"/>
      <c r="AN9" s="20"/>
      <c r="AO9" s="20"/>
      <c r="AP9" s="20"/>
    </row>
    <row r="10" spans="1:42" ht="15" customHeight="1" x14ac:dyDescent="0.3">
      <c r="A10" s="20"/>
      <c r="B10" s="397"/>
      <c r="C10" s="397"/>
      <c r="D10" s="397"/>
      <c r="E10" s="397"/>
      <c r="F10" s="397"/>
      <c r="G10" s="397"/>
      <c r="H10" s="397"/>
      <c r="I10" s="397"/>
      <c r="J10" s="397"/>
      <c r="K10" s="397"/>
      <c r="L10" s="397"/>
      <c r="M10" s="397"/>
      <c r="N10" s="397"/>
      <c r="O10" s="397"/>
      <c r="P10" s="397"/>
      <c r="Q10" s="397"/>
      <c r="R10" s="397"/>
      <c r="S10" s="20"/>
      <c r="T10" s="20"/>
      <c r="U10" s="20"/>
      <c r="V10" s="20"/>
      <c r="W10" s="20"/>
      <c r="X10" s="20"/>
      <c r="Y10" s="20"/>
      <c r="Z10" s="20"/>
      <c r="AA10" s="20"/>
      <c r="AB10" s="20"/>
      <c r="AC10" s="20"/>
      <c r="AD10" s="20"/>
      <c r="AE10" s="20"/>
      <c r="AF10" s="20"/>
      <c r="AG10" s="20"/>
      <c r="AH10" s="20"/>
      <c r="AI10" s="20"/>
      <c r="AJ10" s="20"/>
      <c r="AK10" s="20"/>
      <c r="AL10" s="20"/>
      <c r="AM10" s="20"/>
      <c r="AN10" s="20"/>
      <c r="AO10" s="20"/>
      <c r="AP10" s="20"/>
    </row>
    <row r="11" spans="1:42" ht="15" customHeight="1" x14ac:dyDescent="0.3">
      <c r="A11" s="20"/>
      <c r="B11" s="397"/>
      <c r="C11" s="397"/>
      <c r="D11" s="397"/>
      <c r="E11" s="397"/>
      <c r="F11" s="397"/>
      <c r="G11" s="397"/>
      <c r="H11" s="397"/>
      <c r="I11" s="397"/>
      <c r="J11" s="397"/>
      <c r="K11" s="397"/>
      <c r="L11" s="397"/>
      <c r="M11" s="397"/>
      <c r="N11" s="397"/>
      <c r="O11" s="397"/>
      <c r="P11" s="397"/>
      <c r="Q11" s="397"/>
      <c r="R11" s="397"/>
      <c r="S11" s="20"/>
      <c r="T11" s="20"/>
      <c r="U11" s="20"/>
      <c r="V11" s="20"/>
      <c r="W11" s="20"/>
      <c r="X11" s="20"/>
      <c r="Y11" s="20"/>
      <c r="Z11" s="20"/>
      <c r="AA11" s="20"/>
      <c r="AB11" s="20"/>
      <c r="AC11" s="20"/>
      <c r="AD11" s="20"/>
      <c r="AE11" s="20"/>
      <c r="AF11" s="20"/>
      <c r="AG11" s="20"/>
      <c r="AH11" s="20"/>
      <c r="AI11" s="20"/>
      <c r="AJ11" s="20"/>
      <c r="AK11" s="20"/>
      <c r="AL11" s="20"/>
      <c r="AM11" s="20"/>
      <c r="AN11" s="20"/>
      <c r="AO11" s="20"/>
      <c r="AP11" s="20"/>
    </row>
    <row r="12" spans="1:42" ht="15" customHeight="1" thickBot="1" x14ac:dyDescent="0.35">
      <c r="A12" s="20"/>
      <c r="B12" s="20"/>
      <c r="C12" s="20"/>
      <c r="D12" s="20"/>
      <c r="E12" s="20"/>
      <c r="F12" s="20"/>
      <c r="G12" s="20"/>
      <c r="H12" s="20"/>
      <c r="I12" s="20"/>
      <c r="J12" s="20"/>
      <c r="K12" s="20"/>
      <c r="L12" s="20"/>
      <c r="M12" s="20"/>
      <c r="N12" s="20"/>
      <c r="O12" s="20"/>
      <c r="P12" s="20"/>
      <c r="Q12" s="20"/>
      <c r="R12" s="20"/>
      <c r="S12" s="20"/>
      <c r="T12" s="20"/>
      <c r="U12" s="20"/>
      <c r="V12" s="20"/>
      <c r="W12" s="20"/>
      <c r="X12" s="20"/>
      <c r="Y12" s="20"/>
      <c r="Z12" s="20"/>
      <c r="AA12" s="20"/>
      <c r="AB12" s="20"/>
      <c r="AC12" s="20"/>
      <c r="AD12" s="20"/>
      <c r="AE12" s="20"/>
      <c r="AF12" s="20"/>
      <c r="AG12" s="20"/>
      <c r="AH12" s="20"/>
      <c r="AI12" s="20"/>
      <c r="AJ12" s="20"/>
      <c r="AK12" s="20"/>
      <c r="AL12" s="20"/>
      <c r="AM12" s="20"/>
      <c r="AN12" s="20"/>
      <c r="AO12" s="20"/>
      <c r="AP12" s="20"/>
    </row>
    <row r="13" spans="1:42" ht="15" customHeight="1" x14ac:dyDescent="0.3">
      <c r="A13" s="20"/>
      <c r="B13" s="331">
        <v>1</v>
      </c>
      <c r="C13" s="331" t="str">
        <f>'Training Plan'!C121</f>
        <v>Competition Squat</v>
      </c>
      <c r="D13" s="332"/>
      <c r="E13" s="332"/>
      <c r="F13" s="333"/>
      <c r="G13" s="20"/>
      <c r="H13" s="331">
        <v>2</v>
      </c>
      <c r="I13" s="331" t="str">
        <f>'Training Plan'!C129</f>
        <v>Competition Bench</v>
      </c>
      <c r="J13" s="332"/>
      <c r="K13" s="332"/>
      <c r="L13" s="333"/>
      <c r="M13" s="20"/>
      <c r="N13" s="331">
        <v>3</v>
      </c>
      <c r="O13" s="331" t="str">
        <f>'Training Plan'!C137</f>
        <v>Competition Deadlift</v>
      </c>
      <c r="P13" s="332"/>
      <c r="Q13" s="332"/>
      <c r="R13" s="333"/>
      <c r="S13" s="20"/>
      <c r="T13" s="20"/>
      <c r="U13" s="20"/>
      <c r="V13" s="20"/>
      <c r="W13" s="20"/>
      <c r="X13" s="20"/>
      <c r="Y13" s="20"/>
      <c r="Z13" s="20"/>
      <c r="AA13" s="20"/>
      <c r="AB13" s="20"/>
      <c r="AC13" s="20"/>
      <c r="AD13" s="20"/>
      <c r="AE13" s="20"/>
      <c r="AF13" s="20"/>
      <c r="AG13" s="20"/>
      <c r="AH13" s="20"/>
      <c r="AI13" s="20"/>
      <c r="AJ13" s="20"/>
      <c r="AK13" s="20"/>
      <c r="AL13" s="20"/>
      <c r="AM13" s="20"/>
      <c r="AN13" s="20"/>
      <c r="AO13" s="20"/>
      <c r="AP13" s="20"/>
    </row>
    <row r="14" spans="1:42" ht="15" customHeight="1" thickBot="1" x14ac:dyDescent="0.35">
      <c r="A14" s="20"/>
      <c r="B14" s="334"/>
      <c r="C14" s="334"/>
      <c r="D14" s="335"/>
      <c r="E14" s="335"/>
      <c r="F14" s="336"/>
      <c r="G14" s="20"/>
      <c r="H14" s="334"/>
      <c r="I14" s="334"/>
      <c r="J14" s="335"/>
      <c r="K14" s="335"/>
      <c r="L14" s="336"/>
      <c r="M14" s="20"/>
      <c r="N14" s="334"/>
      <c r="O14" s="334"/>
      <c r="P14" s="335"/>
      <c r="Q14" s="335"/>
      <c r="R14" s="336"/>
      <c r="S14" s="20"/>
      <c r="T14" s="20"/>
      <c r="U14" s="20"/>
      <c r="V14" s="20"/>
      <c r="W14" s="20"/>
      <c r="X14" s="20"/>
      <c r="Y14" s="20"/>
      <c r="Z14" s="20"/>
      <c r="AA14" s="20"/>
      <c r="AB14" s="20"/>
      <c r="AC14" s="20"/>
      <c r="AD14" s="20"/>
      <c r="AE14" s="20"/>
      <c r="AF14" s="20"/>
      <c r="AG14" s="20"/>
      <c r="AH14" s="20"/>
      <c r="AI14" s="20"/>
      <c r="AJ14" s="20"/>
      <c r="AK14" s="20"/>
      <c r="AL14" s="20"/>
      <c r="AM14" s="20"/>
      <c r="AN14" s="20"/>
      <c r="AO14" s="20"/>
      <c r="AP14" s="20"/>
    </row>
    <row r="15" spans="1:42" ht="15" customHeight="1" x14ac:dyDescent="0.3">
      <c r="A15" s="20"/>
      <c r="B15" s="415" t="s">
        <v>85</v>
      </c>
      <c r="C15" s="416"/>
      <c r="D15" s="422">
        <f>'Training Plan'!C122</f>
        <v>0</v>
      </c>
      <c r="E15" s="422"/>
      <c r="F15" s="423"/>
      <c r="G15" s="20"/>
      <c r="H15" s="415" t="s">
        <v>85</v>
      </c>
      <c r="I15" s="416"/>
      <c r="J15" s="421">
        <f>'Training Plan'!C130</f>
        <v>0</v>
      </c>
      <c r="K15" s="422"/>
      <c r="L15" s="423"/>
      <c r="M15" s="20"/>
      <c r="N15" s="415" t="s">
        <v>85</v>
      </c>
      <c r="O15" s="416"/>
      <c r="P15" s="421">
        <f>'Training Plan'!C138</f>
        <v>0</v>
      </c>
      <c r="Q15" s="422"/>
      <c r="R15" s="423"/>
      <c r="S15" s="20"/>
      <c r="T15" s="20"/>
      <c r="U15" s="20"/>
      <c r="V15" s="20"/>
      <c r="W15" s="20"/>
      <c r="X15" s="20"/>
      <c r="Y15" s="20"/>
      <c r="Z15" s="20"/>
      <c r="AA15" s="20"/>
      <c r="AB15" s="20"/>
      <c r="AC15" s="20"/>
      <c r="AD15" s="20"/>
      <c r="AE15" s="20"/>
      <c r="AF15" s="20"/>
      <c r="AG15" s="20"/>
      <c r="AH15" s="20"/>
      <c r="AI15" s="20"/>
      <c r="AJ15" s="20"/>
      <c r="AK15" s="20"/>
      <c r="AL15" s="20"/>
      <c r="AM15" s="20"/>
      <c r="AN15" s="20"/>
      <c r="AO15" s="20"/>
      <c r="AP15" s="20"/>
    </row>
    <row r="16" spans="1:42" ht="15" customHeight="1" x14ac:dyDescent="0.3">
      <c r="A16" s="20"/>
      <c r="B16" s="417"/>
      <c r="C16" s="418"/>
      <c r="D16" s="425"/>
      <c r="E16" s="425"/>
      <c r="F16" s="426"/>
      <c r="G16" s="20"/>
      <c r="H16" s="417"/>
      <c r="I16" s="418"/>
      <c r="J16" s="424"/>
      <c r="K16" s="425"/>
      <c r="L16" s="426"/>
      <c r="M16" s="20"/>
      <c r="N16" s="417"/>
      <c r="O16" s="418"/>
      <c r="P16" s="424"/>
      <c r="Q16" s="425"/>
      <c r="R16" s="426"/>
      <c r="S16" s="20"/>
      <c r="T16" s="20"/>
      <c r="U16" s="20"/>
      <c r="V16" s="20"/>
      <c r="W16" s="20"/>
      <c r="X16" s="20"/>
      <c r="Y16" s="20"/>
      <c r="Z16" s="20"/>
      <c r="AA16" s="20"/>
      <c r="AB16" s="20"/>
      <c r="AC16" s="20"/>
      <c r="AD16" s="20"/>
      <c r="AE16" s="20"/>
      <c r="AF16" s="20"/>
      <c r="AG16" s="20"/>
      <c r="AH16" s="20"/>
      <c r="AI16" s="20"/>
      <c r="AJ16" s="20"/>
      <c r="AK16" s="20"/>
      <c r="AL16" s="20"/>
      <c r="AM16" s="20"/>
      <c r="AN16" s="20"/>
      <c r="AO16" s="20"/>
      <c r="AP16" s="20"/>
    </row>
    <row r="17" spans="1:42" ht="15" customHeight="1" x14ac:dyDescent="0.3">
      <c r="A17" s="20"/>
      <c r="B17" s="417"/>
      <c r="C17" s="418"/>
      <c r="D17" s="425"/>
      <c r="E17" s="425"/>
      <c r="F17" s="426"/>
      <c r="G17" s="20"/>
      <c r="H17" s="417"/>
      <c r="I17" s="418"/>
      <c r="J17" s="424"/>
      <c r="K17" s="425"/>
      <c r="L17" s="426"/>
      <c r="M17" s="20"/>
      <c r="N17" s="417"/>
      <c r="O17" s="418"/>
      <c r="P17" s="424"/>
      <c r="Q17" s="425"/>
      <c r="R17" s="426"/>
      <c r="S17" s="20"/>
      <c r="T17" s="20"/>
      <c r="U17" s="20"/>
      <c r="V17" s="20"/>
      <c r="W17" s="20"/>
      <c r="X17" s="20"/>
      <c r="Y17" s="20"/>
      <c r="Z17" s="20"/>
      <c r="AA17" s="20"/>
      <c r="AB17" s="20"/>
      <c r="AC17" s="20"/>
      <c r="AD17" s="20"/>
      <c r="AE17" s="20"/>
      <c r="AF17" s="20"/>
      <c r="AG17" s="20"/>
      <c r="AH17" s="20"/>
      <c r="AI17" s="20"/>
      <c r="AJ17" s="20"/>
      <c r="AK17" s="20"/>
      <c r="AL17" s="20"/>
      <c r="AM17" s="20"/>
      <c r="AN17" s="20"/>
      <c r="AO17" s="20"/>
      <c r="AP17" s="20"/>
    </row>
    <row r="18" spans="1:42" ht="15" customHeight="1" x14ac:dyDescent="0.3">
      <c r="A18" s="20"/>
      <c r="B18" s="417"/>
      <c r="C18" s="418"/>
      <c r="D18" s="425"/>
      <c r="E18" s="425"/>
      <c r="F18" s="426"/>
      <c r="G18" s="20"/>
      <c r="H18" s="417"/>
      <c r="I18" s="418"/>
      <c r="J18" s="424"/>
      <c r="K18" s="425"/>
      <c r="L18" s="426"/>
      <c r="M18" s="20"/>
      <c r="N18" s="417"/>
      <c r="O18" s="418"/>
      <c r="P18" s="424"/>
      <c r="Q18" s="425"/>
      <c r="R18" s="426"/>
      <c r="S18" s="20"/>
      <c r="T18" s="20"/>
      <c r="U18" s="20"/>
      <c r="V18" s="20"/>
      <c r="W18" s="20"/>
      <c r="X18" s="20"/>
      <c r="Y18" s="20"/>
      <c r="Z18" s="20"/>
      <c r="AA18" s="20"/>
      <c r="AB18" s="20"/>
      <c r="AC18" s="20"/>
      <c r="AD18" s="20"/>
      <c r="AE18" s="20"/>
      <c r="AF18" s="20"/>
      <c r="AG18" s="20"/>
      <c r="AH18" s="20"/>
      <c r="AI18" s="20"/>
      <c r="AJ18" s="20"/>
      <c r="AK18" s="20"/>
      <c r="AL18" s="20"/>
      <c r="AM18" s="20"/>
      <c r="AN18" s="20"/>
      <c r="AO18" s="20"/>
      <c r="AP18" s="20"/>
    </row>
    <row r="19" spans="1:42" ht="15" customHeight="1" thickBot="1" x14ac:dyDescent="0.35">
      <c r="A19" s="20"/>
      <c r="B19" s="419"/>
      <c r="C19" s="420"/>
      <c r="D19" s="425"/>
      <c r="E19" s="425"/>
      <c r="F19" s="426"/>
      <c r="G19" s="20"/>
      <c r="H19" s="419"/>
      <c r="I19" s="420"/>
      <c r="J19" s="424"/>
      <c r="K19" s="425"/>
      <c r="L19" s="426"/>
      <c r="M19" s="20"/>
      <c r="N19" s="419"/>
      <c r="O19" s="420"/>
      <c r="P19" s="424"/>
      <c r="Q19" s="425"/>
      <c r="R19" s="426"/>
      <c r="S19" s="20"/>
      <c r="T19" s="20"/>
      <c r="U19" s="20"/>
      <c r="V19" s="20"/>
      <c r="W19" s="20"/>
      <c r="X19" s="20"/>
      <c r="Y19" s="20"/>
      <c r="Z19" s="20"/>
      <c r="AA19" s="20"/>
      <c r="AB19" s="20"/>
      <c r="AC19" s="20"/>
      <c r="AD19" s="20"/>
      <c r="AE19" s="20"/>
      <c r="AF19" s="20"/>
      <c r="AG19" s="20"/>
      <c r="AH19" s="20"/>
      <c r="AI19" s="20"/>
      <c r="AJ19" s="20"/>
      <c r="AK19" s="20"/>
      <c r="AL19" s="20"/>
      <c r="AM19" s="20"/>
      <c r="AN19" s="20"/>
      <c r="AO19" s="20"/>
      <c r="AP19" s="20"/>
    </row>
    <row r="20" spans="1:42" ht="15" customHeight="1" x14ac:dyDescent="0.3">
      <c r="A20" s="20"/>
      <c r="B20" s="427" t="s">
        <v>86</v>
      </c>
      <c r="C20" s="428"/>
      <c r="D20" s="409">
        <f>'Training Plan'!D127</f>
        <v>0</v>
      </c>
      <c r="E20" s="410"/>
      <c r="F20" s="411"/>
      <c r="G20" s="20"/>
      <c r="H20" s="427" t="s">
        <v>86</v>
      </c>
      <c r="I20" s="428"/>
      <c r="J20" s="409">
        <f>'Training Plan'!D135</f>
        <v>0</v>
      </c>
      <c r="K20" s="410"/>
      <c r="L20" s="411"/>
      <c r="M20" s="20"/>
      <c r="N20" s="427" t="s">
        <v>86</v>
      </c>
      <c r="O20" s="428"/>
      <c r="P20" s="409">
        <f>'Training Plan'!D143</f>
        <v>0</v>
      </c>
      <c r="Q20" s="410"/>
      <c r="R20" s="411"/>
      <c r="S20" s="20"/>
      <c r="T20" s="20"/>
      <c r="U20" s="20"/>
      <c r="V20" s="20"/>
      <c r="W20" s="20"/>
      <c r="X20" s="20"/>
      <c r="Y20" s="20"/>
      <c r="Z20" s="20"/>
      <c r="AA20" s="20"/>
      <c r="AB20" s="20"/>
      <c r="AC20" s="20"/>
      <c r="AD20" s="20"/>
      <c r="AE20" s="20"/>
      <c r="AF20" s="20"/>
      <c r="AG20" s="20"/>
      <c r="AH20" s="20"/>
      <c r="AI20" s="20"/>
      <c r="AJ20" s="20"/>
      <c r="AK20" s="20"/>
      <c r="AL20" s="20"/>
      <c r="AM20" s="20"/>
      <c r="AN20" s="20"/>
      <c r="AO20" s="20"/>
      <c r="AP20" s="20"/>
    </row>
    <row r="21" spans="1:42" ht="15" customHeight="1" thickBot="1" x14ac:dyDescent="0.35">
      <c r="A21" s="20"/>
      <c r="B21" s="429"/>
      <c r="C21" s="430"/>
      <c r="D21" s="412"/>
      <c r="E21" s="413"/>
      <c r="F21" s="414"/>
      <c r="G21" s="20"/>
      <c r="H21" s="429"/>
      <c r="I21" s="430"/>
      <c r="J21" s="412"/>
      <c r="K21" s="413"/>
      <c r="L21" s="414"/>
      <c r="M21" s="20"/>
      <c r="N21" s="429"/>
      <c r="O21" s="430"/>
      <c r="P21" s="412"/>
      <c r="Q21" s="413"/>
      <c r="R21" s="414"/>
      <c r="S21" s="20"/>
      <c r="T21" s="20"/>
      <c r="U21" s="20"/>
      <c r="V21" s="20"/>
      <c r="W21" s="20"/>
      <c r="X21" s="20"/>
      <c r="Y21" s="20"/>
      <c r="Z21" s="20"/>
      <c r="AA21" s="20"/>
      <c r="AB21" s="20"/>
      <c r="AC21" s="20"/>
      <c r="AD21" s="20"/>
      <c r="AE21" s="20"/>
      <c r="AF21" s="20"/>
      <c r="AG21" s="20"/>
      <c r="AH21" s="20"/>
      <c r="AI21" s="20"/>
      <c r="AJ21" s="20"/>
      <c r="AK21" s="20"/>
      <c r="AL21" s="20"/>
      <c r="AM21" s="20"/>
      <c r="AN21" s="20"/>
      <c r="AO21" s="20"/>
      <c r="AP21" s="20"/>
    </row>
    <row r="22" spans="1:42" ht="30" customHeight="1" thickBot="1" x14ac:dyDescent="0.35">
      <c r="A22" s="20"/>
      <c r="B22" s="3" t="s">
        <v>60</v>
      </c>
      <c r="C22" s="3" t="s">
        <v>0</v>
      </c>
      <c r="D22" s="3" t="s">
        <v>42</v>
      </c>
      <c r="E22" s="3" t="s">
        <v>11</v>
      </c>
      <c r="F22" s="21" t="s">
        <v>71</v>
      </c>
      <c r="G22" s="20"/>
      <c r="H22" s="3" t="s">
        <v>60</v>
      </c>
      <c r="I22" s="3" t="s">
        <v>0</v>
      </c>
      <c r="J22" s="3" t="s">
        <v>42</v>
      </c>
      <c r="K22" s="3" t="s">
        <v>11</v>
      </c>
      <c r="L22" s="21" t="s">
        <v>71</v>
      </c>
      <c r="M22" s="20"/>
      <c r="N22" s="3" t="s">
        <v>60</v>
      </c>
      <c r="O22" s="3" t="s">
        <v>0</v>
      </c>
      <c r="P22" s="3" t="s">
        <v>42</v>
      </c>
      <c r="Q22" s="3" t="s">
        <v>11</v>
      </c>
      <c r="R22" s="21" t="s">
        <v>71</v>
      </c>
      <c r="S22" s="20"/>
      <c r="T22" s="20"/>
      <c r="U22" s="20"/>
      <c r="V22" s="20"/>
      <c r="W22" s="20"/>
      <c r="X22" s="20"/>
      <c r="Y22" s="20"/>
      <c r="Z22" s="20"/>
      <c r="AA22" s="20"/>
      <c r="AB22" s="20"/>
      <c r="AC22" s="20"/>
      <c r="AD22" s="20"/>
      <c r="AE22" s="20"/>
      <c r="AF22" s="20"/>
      <c r="AG22" s="20"/>
      <c r="AH22" s="20"/>
      <c r="AI22" s="20"/>
      <c r="AJ22" s="20"/>
      <c r="AK22" s="20"/>
      <c r="AL22" s="20"/>
      <c r="AM22" s="20"/>
      <c r="AN22" s="20"/>
      <c r="AO22" s="20"/>
      <c r="AP22" s="20"/>
    </row>
    <row r="23" spans="1:42" ht="15" customHeight="1" thickBot="1" x14ac:dyDescent="0.35">
      <c r="A23" s="20"/>
      <c r="B23" s="16">
        <v>1</v>
      </c>
      <c r="C23" s="143">
        <v>1</v>
      </c>
      <c r="D23" s="140">
        <v>165</v>
      </c>
      <c r="E23" s="146"/>
      <c r="F23" s="149">
        <f ca="1">IF(ISNUMBER(D23),D23/B35,)</f>
        <v>0.71739130434782605</v>
      </c>
      <c r="G23" s="20"/>
      <c r="H23" s="16">
        <v>1</v>
      </c>
      <c r="I23" s="143">
        <v>1</v>
      </c>
      <c r="J23" s="140">
        <v>115</v>
      </c>
      <c r="K23" s="146"/>
      <c r="L23" s="149">
        <f ca="1">IF(ISNUMBER(J23),J23/H35,)</f>
        <v>0.7142857142857143</v>
      </c>
      <c r="M23" s="20"/>
      <c r="N23" s="16">
        <v>1</v>
      </c>
      <c r="O23" s="143">
        <v>1</v>
      </c>
      <c r="P23" s="140">
        <v>215</v>
      </c>
      <c r="Q23" s="146"/>
      <c r="R23" s="149">
        <f ca="1">IF(ISNUMBER(P23),P23/N35,)</f>
        <v>0.71666666666666667</v>
      </c>
      <c r="S23" s="20"/>
      <c r="T23" s="20"/>
      <c r="U23" s="20"/>
      <c r="V23" s="20"/>
      <c r="W23" s="20"/>
      <c r="X23" s="20"/>
      <c r="Y23" s="20"/>
      <c r="Z23" s="20"/>
      <c r="AA23" s="20"/>
      <c r="AB23" s="20"/>
      <c r="AC23" s="20"/>
      <c r="AD23" s="20"/>
      <c r="AE23" s="20"/>
      <c r="AF23" s="20"/>
      <c r="AG23" s="20"/>
      <c r="AH23" s="20"/>
      <c r="AI23" s="20"/>
      <c r="AJ23" s="20"/>
      <c r="AK23" s="20"/>
      <c r="AL23" s="20"/>
      <c r="AM23" s="20"/>
      <c r="AN23" s="20"/>
      <c r="AO23" s="20"/>
      <c r="AP23" s="20"/>
    </row>
    <row r="24" spans="1:42" ht="15" customHeight="1" thickBot="1" x14ac:dyDescent="0.35">
      <c r="A24" s="20"/>
      <c r="B24" s="16">
        <v>2</v>
      </c>
      <c r="C24" s="144"/>
      <c r="D24" s="141"/>
      <c r="E24" s="147"/>
      <c r="F24" s="151">
        <f>IF(ISNUMBER(D24),D24/B35,)</f>
        <v>0</v>
      </c>
      <c r="G24" s="20"/>
      <c r="H24" s="16">
        <v>2</v>
      </c>
      <c r="I24" s="144"/>
      <c r="J24" s="141"/>
      <c r="K24" s="147"/>
      <c r="L24" s="151">
        <f>IF(ISNUMBER(J24),J24/H35,)</f>
        <v>0</v>
      </c>
      <c r="M24" s="20"/>
      <c r="N24" s="16">
        <v>2</v>
      </c>
      <c r="O24" s="144"/>
      <c r="P24" s="141"/>
      <c r="Q24" s="147"/>
      <c r="R24" s="151">
        <f>IF(ISNUMBER(P24),P24/N35,)</f>
        <v>0</v>
      </c>
      <c r="S24" s="20"/>
      <c r="T24" s="20"/>
      <c r="U24" s="20"/>
      <c r="V24" s="20"/>
      <c r="W24" s="20"/>
      <c r="X24" s="20"/>
      <c r="Y24" s="20"/>
      <c r="Z24" s="20"/>
      <c r="AA24" s="20"/>
      <c r="AB24" s="20"/>
      <c r="AC24" s="20"/>
      <c r="AD24" s="20"/>
      <c r="AE24" s="20"/>
      <c r="AF24" s="20"/>
      <c r="AG24" s="20"/>
      <c r="AH24" s="20"/>
      <c r="AI24" s="20"/>
      <c r="AJ24" s="20"/>
      <c r="AK24" s="20"/>
      <c r="AL24" s="20"/>
      <c r="AM24" s="20"/>
      <c r="AN24" s="20"/>
      <c r="AO24" s="20"/>
      <c r="AP24" s="20"/>
    </row>
    <row r="25" spans="1:42" ht="15" customHeight="1" thickBot="1" x14ac:dyDescent="0.35">
      <c r="A25" s="20"/>
      <c r="B25" s="16">
        <v>3</v>
      </c>
      <c r="C25" s="144"/>
      <c r="D25" s="141"/>
      <c r="E25" s="147"/>
      <c r="F25" s="151">
        <f>IF(ISNUMBER(D25),D25/B35,)</f>
        <v>0</v>
      </c>
      <c r="G25" s="20"/>
      <c r="H25" s="16">
        <v>3</v>
      </c>
      <c r="I25" s="144"/>
      <c r="J25" s="141"/>
      <c r="K25" s="147"/>
      <c r="L25" s="151">
        <f>IF(ISNUMBER(J25),J25/H35,)</f>
        <v>0</v>
      </c>
      <c r="M25" s="19"/>
      <c r="N25" s="16">
        <v>3</v>
      </c>
      <c r="O25" s="144"/>
      <c r="P25" s="141"/>
      <c r="Q25" s="147"/>
      <c r="R25" s="151">
        <f>IF(ISNUMBER(P25),P25/N35,)</f>
        <v>0</v>
      </c>
      <c r="S25" s="20"/>
      <c r="T25" s="20"/>
      <c r="U25" s="20"/>
      <c r="V25" s="20"/>
      <c r="W25" s="20"/>
      <c r="X25" s="20"/>
      <c r="Y25" s="20"/>
      <c r="Z25" s="20"/>
      <c r="AA25" s="20"/>
      <c r="AB25" s="20"/>
      <c r="AC25" s="20"/>
      <c r="AD25" s="20"/>
      <c r="AE25" s="20"/>
      <c r="AF25" s="20"/>
      <c r="AG25" s="20"/>
      <c r="AH25" s="20"/>
      <c r="AI25" s="20"/>
      <c r="AJ25" s="20"/>
      <c r="AK25" s="20"/>
      <c r="AL25" s="20"/>
      <c r="AM25" s="20"/>
      <c r="AN25" s="20"/>
      <c r="AO25" s="20"/>
      <c r="AP25" s="20"/>
    </row>
    <row r="26" spans="1:42" ht="15" customHeight="1" thickBot="1" x14ac:dyDescent="0.35">
      <c r="A26" s="20"/>
      <c r="B26" s="16">
        <v>4</v>
      </c>
      <c r="C26" s="144"/>
      <c r="D26" s="141"/>
      <c r="E26" s="147"/>
      <c r="F26" s="151">
        <f>IF(ISNUMBER(D26),D26/B35,)</f>
        <v>0</v>
      </c>
      <c r="G26" s="20"/>
      <c r="H26" s="16">
        <v>4</v>
      </c>
      <c r="I26" s="144"/>
      <c r="J26" s="141"/>
      <c r="K26" s="147"/>
      <c r="L26" s="151">
        <f>IF(ISNUMBER(J26),J26/H35,)</f>
        <v>0</v>
      </c>
      <c r="M26" s="12"/>
      <c r="N26" s="16">
        <v>4</v>
      </c>
      <c r="O26" s="144"/>
      <c r="P26" s="141"/>
      <c r="Q26" s="147"/>
      <c r="R26" s="151">
        <f>IF(ISNUMBER(P26),P26/N35,)</f>
        <v>0</v>
      </c>
      <c r="S26" s="20"/>
      <c r="T26" s="20"/>
      <c r="U26" s="20"/>
      <c r="V26" s="20"/>
      <c r="W26" s="20"/>
      <c r="X26" s="20"/>
      <c r="Y26" s="20"/>
      <c r="Z26" s="20"/>
      <c r="AA26" s="20"/>
      <c r="AB26" s="20"/>
      <c r="AC26" s="20"/>
      <c r="AD26" s="20"/>
      <c r="AE26" s="20"/>
      <c r="AF26" s="20"/>
      <c r="AG26" s="20"/>
      <c r="AH26" s="20"/>
      <c r="AI26" s="20"/>
      <c r="AJ26" s="20"/>
      <c r="AK26" s="20"/>
      <c r="AL26" s="20"/>
      <c r="AM26" s="20"/>
      <c r="AN26" s="20"/>
      <c r="AO26" s="20"/>
      <c r="AP26" s="20"/>
    </row>
    <row r="27" spans="1:42" ht="15" customHeight="1" thickBot="1" x14ac:dyDescent="0.35">
      <c r="A27" s="20"/>
      <c r="B27" s="16">
        <v>5</v>
      </c>
      <c r="C27" s="144"/>
      <c r="D27" s="141"/>
      <c r="E27" s="147"/>
      <c r="F27" s="151">
        <f>IF(ISNUMBER(D27),D27/B35,)</f>
        <v>0</v>
      </c>
      <c r="G27" s="20"/>
      <c r="H27" s="16">
        <v>5</v>
      </c>
      <c r="I27" s="144"/>
      <c r="J27" s="141"/>
      <c r="K27" s="147"/>
      <c r="L27" s="151">
        <f>IF(ISNUMBER(J27),J27/H35,)</f>
        <v>0</v>
      </c>
      <c r="M27" s="18"/>
      <c r="N27" s="16">
        <v>5</v>
      </c>
      <c r="O27" s="144"/>
      <c r="P27" s="141"/>
      <c r="Q27" s="147"/>
      <c r="R27" s="151">
        <f>IF(ISNUMBER(P27),P27/N35,)</f>
        <v>0</v>
      </c>
      <c r="S27" s="20"/>
      <c r="T27" s="20"/>
      <c r="U27" s="20"/>
      <c r="V27" s="20"/>
      <c r="W27" s="20"/>
      <c r="X27" s="20"/>
      <c r="Y27" s="20"/>
      <c r="Z27" s="20"/>
      <c r="AA27" s="20"/>
      <c r="AB27" s="20"/>
      <c r="AC27" s="20"/>
      <c r="AD27" s="20"/>
      <c r="AE27" s="20"/>
      <c r="AF27" s="20"/>
      <c r="AG27" s="20"/>
      <c r="AH27" s="20"/>
      <c r="AI27" s="20"/>
      <c r="AJ27" s="20"/>
      <c r="AK27" s="20"/>
      <c r="AL27" s="20"/>
      <c r="AM27" s="20"/>
      <c r="AN27" s="20"/>
      <c r="AO27" s="20"/>
      <c r="AP27" s="20"/>
    </row>
    <row r="28" spans="1:42" ht="15" customHeight="1" thickBot="1" x14ac:dyDescent="0.35">
      <c r="A28" s="20"/>
      <c r="B28" s="16">
        <v>6</v>
      </c>
      <c r="C28" s="144"/>
      <c r="D28" s="141"/>
      <c r="E28" s="147"/>
      <c r="F28" s="151">
        <f>IF(ISNUMBER(D28),D28/B35,)</f>
        <v>0</v>
      </c>
      <c r="G28" s="20"/>
      <c r="H28" s="16">
        <v>6</v>
      </c>
      <c r="I28" s="144"/>
      <c r="J28" s="141"/>
      <c r="K28" s="147"/>
      <c r="L28" s="151">
        <f>IF(ISNUMBER(J28),J28/H35,)</f>
        <v>0</v>
      </c>
      <c r="M28" s="18"/>
      <c r="N28" s="16">
        <v>6</v>
      </c>
      <c r="O28" s="144"/>
      <c r="P28" s="141"/>
      <c r="Q28" s="147"/>
      <c r="R28" s="151">
        <f>IF(ISNUMBER(P28),P28/N35,)</f>
        <v>0</v>
      </c>
      <c r="S28" s="20"/>
      <c r="T28" s="20"/>
      <c r="U28" s="20"/>
      <c r="V28" s="20"/>
      <c r="W28" s="20"/>
      <c r="X28" s="20"/>
      <c r="Y28" s="20"/>
      <c r="Z28" s="20"/>
      <c r="AA28" s="20"/>
      <c r="AB28" s="20"/>
      <c r="AC28" s="20"/>
      <c r="AD28" s="20"/>
      <c r="AE28" s="20"/>
      <c r="AF28" s="20"/>
      <c r="AG28" s="20"/>
      <c r="AH28" s="20"/>
      <c r="AI28" s="20"/>
      <c r="AJ28" s="20"/>
      <c r="AK28" s="20"/>
      <c r="AL28" s="20"/>
      <c r="AM28" s="20"/>
      <c r="AN28" s="20"/>
      <c r="AO28" s="20"/>
      <c r="AP28" s="20"/>
    </row>
    <row r="29" spans="1:42" ht="15" customHeight="1" thickBot="1" x14ac:dyDescent="0.35">
      <c r="A29" s="20"/>
      <c r="B29" s="16">
        <v>7</v>
      </c>
      <c r="C29" s="144"/>
      <c r="D29" s="141"/>
      <c r="E29" s="147"/>
      <c r="F29" s="151">
        <f>IF(ISNUMBER(D29),D29/B35,)</f>
        <v>0</v>
      </c>
      <c r="G29" s="20"/>
      <c r="H29" s="16">
        <v>7</v>
      </c>
      <c r="I29" s="144"/>
      <c r="J29" s="141"/>
      <c r="K29" s="147"/>
      <c r="L29" s="151">
        <f>IF(ISNUMBER(J29),J29/H35,)</f>
        <v>0</v>
      </c>
      <c r="M29" s="18"/>
      <c r="N29" s="16">
        <v>7</v>
      </c>
      <c r="O29" s="144"/>
      <c r="P29" s="141"/>
      <c r="Q29" s="147"/>
      <c r="R29" s="151">
        <f>IF(ISNUMBER(P29),P29/N35,)</f>
        <v>0</v>
      </c>
      <c r="S29" s="20"/>
      <c r="T29" s="20"/>
      <c r="U29" s="20"/>
      <c r="V29" s="20"/>
      <c r="W29" s="20"/>
      <c r="X29" s="20"/>
      <c r="Y29" s="20"/>
      <c r="Z29" s="20"/>
      <c r="AA29" s="20"/>
      <c r="AB29" s="20"/>
      <c r="AC29" s="20"/>
      <c r="AD29" s="20"/>
      <c r="AE29" s="20"/>
      <c r="AF29" s="20"/>
      <c r="AG29" s="20"/>
      <c r="AH29" s="20"/>
      <c r="AI29" s="20"/>
      <c r="AJ29" s="20"/>
      <c r="AK29" s="20"/>
      <c r="AL29" s="20"/>
      <c r="AM29" s="20"/>
      <c r="AN29" s="20"/>
      <c r="AO29" s="20"/>
      <c r="AP29" s="20"/>
    </row>
    <row r="30" spans="1:42" ht="15" customHeight="1" thickBot="1" x14ac:dyDescent="0.35">
      <c r="A30" s="20"/>
      <c r="B30" s="16">
        <v>8</v>
      </c>
      <c r="C30" s="144"/>
      <c r="D30" s="141"/>
      <c r="E30" s="147"/>
      <c r="F30" s="151">
        <f>IF(ISNUMBER(D30),D30/B35,)</f>
        <v>0</v>
      </c>
      <c r="G30" s="20"/>
      <c r="H30" s="16">
        <v>8</v>
      </c>
      <c r="I30" s="144"/>
      <c r="J30" s="141"/>
      <c r="K30" s="147"/>
      <c r="L30" s="151">
        <f>IF(ISNUMBER(J30),J30/H35,)</f>
        <v>0</v>
      </c>
      <c r="M30" s="18"/>
      <c r="N30" s="16">
        <v>8</v>
      </c>
      <c r="O30" s="144"/>
      <c r="P30" s="141"/>
      <c r="Q30" s="147"/>
      <c r="R30" s="151">
        <f>IF(ISNUMBER(P30),P30/N35,)</f>
        <v>0</v>
      </c>
      <c r="S30" s="20"/>
      <c r="T30" s="20"/>
      <c r="U30" s="20"/>
      <c r="V30" s="20"/>
      <c r="W30" s="20"/>
      <c r="X30" s="20"/>
      <c r="Y30" s="20"/>
      <c r="Z30" s="20"/>
      <c r="AA30" s="20"/>
      <c r="AB30" s="20"/>
      <c r="AC30" s="20"/>
      <c r="AD30" s="20"/>
      <c r="AE30" s="20"/>
      <c r="AF30" s="20"/>
      <c r="AG30" s="20"/>
      <c r="AH30" s="20"/>
      <c r="AI30" s="20"/>
      <c r="AJ30" s="20"/>
      <c r="AK30" s="20"/>
      <c r="AL30" s="20"/>
      <c r="AM30" s="20"/>
      <c r="AN30" s="20"/>
      <c r="AO30" s="20"/>
      <c r="AP30" s="20"/>
    </row>
    <row r="31" spans="1:42" ht="15" customHeight="1" thickBot="1" x14ac:dyDescent="0.35">
      <c r="A31" s="20"/>
      <c r="B31" s="16">
        <v>9</v>
      </c>
      <c r="C31" s="144"/>
      <c r="D31" s="141"/>
      <c r="E31" s="147"/>
      <c r="F31" s="151">
        <f>IF(ISNUMBER(D31),D31/B35,)</f>
        <v>0</v>
      </c>
      <c r="G31" s="20"/>
      <c r="H31" s="16">
        <v>9</v>
      </c>
      <c r="I31" s="144"/>
      <c r="J31" s="141"/>
      <c r="K31" s="147"/>
      <c r="L31" s="151">
        <f>IF(ISNUMBER(J31),J31/H35,)</f>
        <v>0</v>
      </c>
      <c r="M31" s="18"/>
      <c r="N31" s="16">
        <v>9</v>
      </c>
      <c r="O31" s="144"/>
      <c r="P31" s="141"/>
      <c r="Q31" s="147"/>
      <c r="R31" s="151">
        <f>IF(ISNUMBER(P31),P31/N35,)</f>
        <v>0</v>
      </c>
      <c r="S31" s="20"/>
      <c r="T31" s="20"/>
      <c r="U31" s="20"/>
      <c r="V31" s="20"/>
      <c r="W31" s="20"/>
      <c r="X31" s="20"/>
      <c r="Y31" s="20"/>
      <c r="Z31" s="20"/>
      <c r="AA31" s="20"/>
      <c r="AB31" s="20"/>
      <c r="AC31" s="20"/>
      <c r="AD31" s="20"/>
      <c r="AE31" s="20"/>
      <c r="AF31" s="20"/>
      <c r="AG31" s="20"/>
      <c r="AH31" s="20"/>
      <c r="AI31" s="20"/>
      <c r="AJ31" s="20"/>
      <c r="AK31" s="20"/>
      <c r="AL31" s="20"/>
      <c r="AM31" s="20"/>
      <c r="AN31" s="20"/>
      <c r="AO31" s="20"/>
      <c r="AP31" s="20"/>
    </row>
    <row r="32" spans="1:42" ht="15" customHeight="1" thickBot="1" x14ac:dyDescent="0.35">
      <c r="A32" s="20"/>
      <c r="B32" s="17">
        <v>10</v>
      </c>
      <c r="C32" s="145"/>
      <c r="D32" s="142"/>
      <c r="E32" s="148"/>
      <c r="F32" s="151">
        <f>IF(ISNUMBER(D32),D32/B35,)</f>
        <v>0</v>
      </c>
      <c r="G32" s="20"/>
      <c r="H32" s="17">
        <v>10</v>
      </c>
      <c r="I32" s="145"/>
      <c r="J32" s="142"/>
      <c r="K32" s="148"/>
      <c r="L32" s="151">
        <f>IF(ISNUMBER(J32),J32/H35,)</f>
        <v>0</v>
      </c>
      <c r="M32" s="18"/>
      <c r="N32" s="17">
        <v>10</v>
      </c>
      <c r="O32" s="145"/>
      <c r="P32" s="142"/>
      <c r="Q32" s="148"/>
      <c r="R32" s="151">
        <f>IF(ISNUMBER(P32),P32/N35,)</f>
        <v>0</v>
      </c>
      <c r="S32" s="20"/>
      <c r="T32" s="20"/>
      <c r="U32" s="20"/>
      <c r="V32" s="20"/>
      <c r="W32" s="20"/>
      <c r="X32" s="20"/>
      <c r="Y32" s="20"/>
      <c r="Z32" s="20"/>
      <c r="AA32" s="20"/>
      <c r="AB32" s="20"/>
      <c r="AC32" s="20"/>
      <c r="AD32" s="20"/>
      <c r="AE32" s="20"/>
      <c r="AF32" s="20"/>
      <c r="AG32" s="20"/>
      <c r="AH32" s="20"/>
      <c r="AI32" s="20"/>
      <c r="AJ32" s="20"/>
      <c r="AK32" s="20"/>
      <c r="AL32" s="20"/>
      <c r="AM32" s="20"/>
      <c r="AN32" s="20"/>
      <c r="AO32" s="20"/>
      <c r="AP32" s="20"/>
    </row>
    <row r="33" spans="1:42" ht="15" customHeight="1" x14ac:dyDescent="0.3">
      <c r="A33" s="20"/>
      <c r="B33" s="431" t="s">
        <v>4</v>
      </c>
      <c r="C33" s="451" t="s">
        <v>61</v>
      </c>
      <c r="D33" s="452"/>
      <c r="E33" s="433">
        <f ca="1">IFERROR(IF(COUNT(F23:F32)&gt;0,AVERAGEIF(F23:F32,"&gt;0"),0),)</f>
        <v>0.71739130434782605</v>
      </c>
      <c r="F33" s="434"/>
      <c r="G33" s="20"/>
      <c r="H33" s="431" t="s">
        <v>4</v>
      </c>
      <c r="I33" s="451" t="s">
        <v>61</v>
      </c>
      <c r="J33" s="452"/>
      <c r="K33" s="433">
        <f ca="1">IFERROR(IF(COUNT(L23:L32)&gt;0,AVERAGEIF(L23:L32,"&gt;0"),0),)</f>
        <v>0.7142857142857143</v>
      </c>
      <c r="L33" s="434"/>
      <c r="M33" s="18"/>
      <c r="N33" s="431" t="s">
        <v>4</v>
      </c>
      <c r="O33" s="439" t="s">
        <v>70</v>
      </c>
      <c r="P33" s="441">
        <f ca="1">IFERROR(IF(COUNT(R23:R32)&gt;0,AVERAGEIF(R23:R32,"&gt;0"),0),)</f>
        <v>0.71666666666666667</v>
      </c>
      <c r="Q33" s="443" t="s">
        <v>110</v>
      </c>
      <c r="R33" s="445" t="str">
        <f>IFERROR(Q37*R37,"")</f>
        <v/>
      </c>
      <c r="S33" s="20"/>
      <c r="T33" s="20"/>
      <c r="U33" s="20"/>
      <c r="V33" s="20"/>
      <c r="W33" s="20"/>
      <c r="X33" s="20"/>
      <c r="Y33" s="20"/>
      <c r="Z33" s="20"/>
      <c r="AA33" s="20"/>
      <c r="AB33" s="20"/>
      <c r="AC33" s="20"/>
      <c r="AD33" s="20"/>
      <c r="AE33" s="20"/>
      <c r="AF33" s="20"/>
      <c r="AG33" s="20"/>
      <c r="AH33" s="20"/>
      <c r="AI33" s="20"/>
      <c r="AJ33" s="20"/>
      <c r="AK33" s="20"/>
      <c r="AL33" s="20"/>
      <c r="AM33" s="20"/>
      <c r="AN33" s="20"/>
      <c r="AO33" s="20"/>
      <c r="AP33" s="20"/>
    </row>
    <row r="34" spans="1:42" ht="15" customHeight="1" thickBot="1" x14ac:dyDescent="0.35">
      <c r="A34" s="20"/>
      <c r="B34" s="432"/>
      <c r="C34" s="440"/>
      <c r="D34" s="453"/>
      <c r="E34" s="435"/>
      <c r="F34" s="436"/>
      <c r="G34" s="20"/>
      <c r="H34" s="432"/>
      <c r="I34" s="440"/>
      <c r="J34" s="453"/>
      <c r="K34" s="435"/>
      <c r="L34" s="436"/>
      <c r="M34" s="18"/>
      <c r="N34" s="432"/>
      <c r="O34" s="454"/>
      <c r="P34" s="442"/>
      <c r="Q34" s="444"/>
      <c r="R34" s="446"/>
      <c r="S34" s="20"/>
      <c r="T34" s="20"/>
      <c r="U34" s="20"/>
      <c r="V34" s="20"/>
      <c r="W34" s="20"/>
      <c r="X34" s="20"/>
      <c r="Y34" s="20"/>
      <c r="Z34" s="20"/>
      <c r="AA34" s="20"/>
      <c r="AB34" s="20"/>
      <c r="AC34" s="20"/>
      <c r="AD34" s="20"/>
      <c r="AE34" s="20"/>
      <c r="AF34" s="20"/>
      <c r="AG34" s="20"/>
      <c r="AH34" s="20"/>
      <c r="AI34" s="20"/>
      <c r="AJ34" s="20"/>
      <c r="AK34" s="20"/>
      <c r="AL34" s="20"/>
      <c r="AM34" s="20"/>
      <c r="AN34" s="20"/>
      <c r="AO34" s="20"/>
      <c r="AP34" s="20"/>
    </row>
    <row r="35" spans="1:42" ht="15" customHeight="1" x14ac:dyDescent="0.3">
      <c r="A35" s="9"/>
      <c r="B35" s="437">
        <f ca="1">IFERROR(ROUNDUP(B37/(0.0005*C37^2-0.0342*C37+1.034),0),)</f>
        <v>230</v>
      </c>
      <c r="C35" s="439" t="s">
        <v>189</v>
      </c>
      <c r="D35" s="449">
        <f>SUM(C23:C32)</f>
        <v>1</v>
      </c>
      <c r="E35" s="451" t="s">
        <v>44</v>
      </c>
      <c r="F35" s="447">
        <f>SUM(C23*D23,C24*D24,C25*D25,C26*D26,C27*D27,C28*D28,C29*D29,C30*D30,C31*D31,C32*D32)</f>
        <v>165</v>
      </c>
      <c r="G35" s="20"/>
      <c r="H35" s="437">
        <f ca="1">IFERROR(ROUNDUP(H37/(0.0005*I37^2-0.0342*I37+1.034),0),)</f>
        <v>161</v>
      </c>
      <c r="I35" s="439" t="s">
        <v>189</v>
      </c>
      <c r="J35" s="449">
        <f>SUM(I23:I32)</f>
        <v>1</v>
      </c>
      <c r="K35" s="451" t="s">
        <v>44</v>
      </c>
      <c r="L35" s="447">
        <f>SUM(I23*J23,I24*J24,I25*J25,I26*J26,I27*J27,I28*J28,I29*J29,I30*J30,I31*J31,I32*J32)</f>
        <v>115</v>
      </c>
      <c r="M35" s="18"/>
      <c r="N35" s="437">
        <f ca="1">IFERROR(ROUNDUP(N37/(0.0005*O37^2-0.0342*O37+1.034),0),)</f>
        <v>300</v>
      </c>
      <c r="O35" s="439" t="s">
        <v>189</v>
      </c>
      <c r="P35" s="449">
        <f>SUM(O23:O32)</f>
        <v>1</v>
      </c>
      <c r="Q35" s="451" t="s">
        <v>44</v>
      </c>
      <c r="R35" s="447">
        <f>SUM(O23*P23,O24*P24,O25*P25,O26*P26,O27*P27,O28*P28,O29*P29,O30*P30,O31*P31,O32*P32)</f>
        <v>215</v>
      </c>
      <c r="S35" s="20"/>
      <c r="T35" s="20"/>
      <c r="U35" s="20"/>
      <c r="V35" s="20"/>
      <c r="W35" s="20"/>
      <c r="X35" s="20"/>
      <c r="Y35" s="20"/>
      <c r="Z35" s="20"/>
      <c r="AA35" s="20"/>
      <c r="AB35" s="20"/>
      <c r="AC35" s="20"/>
      <c r="AD35" s="20"/>
      <c r="AE35" s="20"/>
      <c r="AF35" s="20"/>
      <c r="AG35" s="20"/>
      <c r="AH35" s="20"/>
      <c r="AI35" s="20"/>
      <c r="AJ35" s="20"/>
      <c r="AK35" s="20"/>
      <c r="AL35" s="20"/>
      <c r="AM35" s="20"/>
      <c r="AN35" s="20"/>
      <c r="AO35" s="20"/>
      <c r="AP35" s="20"/>
    </row>
    <row r="36" spans="1:42" ht="15" customHeight="1" thickBot="1" x14ac:dyDescent="0.35">
      <c r="A36" s="9"/>
      <c r="B36" s="438"/>
      <c r="C36" s="440"/>
      <c r="D36" s="450"/>
      <c r="E36" s="440"/>
      <c r="F36" s="448"/>
      <c r="G36" s="20"/>
      <c r="H36" s="438"/>
      <c r="I36" s="440"/>
      <c r="J36" s="450"/>
      <c r="K36" s="440"/>
      <c r="L36" s="448"/>
      <c r="M36" s="18"/>
      <c r="N36" s="438"/>
      <c r="O36" s="440"/>
      <c r="P36" s="450"/>
      <c r="Q36" s="440"/>
      <c r="R36" s="448"/>
      <c r="S36" s="20"/>
      <c r="T36" s="20"/>
      <c r="U36" s="20"/>
      <c r="V36" s="20"/>
      <c r="W36" s="20"/>
      <c r="X36" s="20"/>
      <c r="Y36" s="20"/>
      <c r="Z36" s="20"/>
      <c r="AA36" s="20"/>
      <c r="AB36" s="20"/>
      <c r="AC36" s="20"/>
      <c r="AD36" s="20"/>
      <c r="AE36" s="20"/>
      <c r="AF36" s="20"/>
      <c r="AG36" s="20"/>
      <c r="AH36" s="20"/>
      <c r="AI36" s="20"/>
      <c r="AJ36" s="20"/>
      <c r="AK36" s="20"/>
      <c r="AL36" s="20"/>
      <c r="AM36" s="20"/>
      <c r="AN36" s="20"/>
      <c r="AO36" s="20"/>
      <c r="AP36" s="20"/>
    </row>
    <row r="37" spans="1:42" ht="15" customHeight="1" x14ac:dyDescent="0.3">
      <c r="A37" s="20"/>
      <c r="B37" s="2">
        <f ca="1">IFERROR(OFFSET(D22,MATCH(MAX(D23:D32),D23:D32,0),0),"")</f>
        <v>165</v>
      </c>
      <c r="C37" s="22">
        <f ca="1">IFERROR(OFFSET(C22,MATCH(MAX(D23:D32),D23:D32,0),0)+(10-OFFSET(E22,MATCH(MAX(D23:D32),D23:D32,0),0)),"")</f>
        <v>11</v>
      </c>
      <c r="D37" s="20"/>
      <c r="E37" s="20"/>
      <c r="F37" s="20"/>
      <c r="G37" s="20"/>
      <c r="H37" s="2">
        <f ca="1">IFERROR(OFFSET(J22,MATCH(MAX(J23:J32),J23:J32,0),0),"")</f>
        <v>115</v>
      </c>
      <c r="I37" s="22">
        <f ca="1">IFERROR(OFFSET(I22,MATCH(MAX(J23:J32),J23:J32,0),0)+(10-OFFSET(K22,MATCH(MAX(J23:J32),J23:J32,0),0)),"")</f>
        <v>11</v>
      </c>
      <c r="J37" s="20"/>
      <c r="K37" s="20"/>
      <c r="L37" s="20"/>
      <c r="M37" s="11"/>
      <c r="N37" s="2">
        <f ca="1">IFERROR(OFFSET(P22,MATCH(MAX(P23:P32),P23:P32,0),0),"")</f>
        <v>215</v>
      </c>
      <c r="O37" s="22">
        <f ca="1">IFERROR(OFFSET(O22,MATCH(MAX(P23:P32),P23:P32,0),0)+(10-OFFSET(Q22,MATCH(MAX(P23:P32),P23:P32,0),0)),"")</f>
        <v>11</v>
      </c>
      <c r="P37" s="20"/>
      <c r="Q37" s="184" t="str">
        <f>IFERROR(AVERAGE(AVERAGE(E23:E32),AVERAGE(K23:K32),AVERAGE(Q23:Q32)),"")</f>
        <v/>
      </c>
      <c r="R37" s="185">
        <f>SUM(C23:C32,I23:I32,O23:O32)</f>
        <v>3</v>
      </c>
      <c r="S37" s="20"/>
      <c r="T37" s="20"/>
      <c r="U37" s="20"/>
      <c r="V37" s="20"/>
      <c r="W37" s="20"/>
      <c r="X37" s="20"/>
      <c r="Y37" s="20"/>
      <c r="Z37" s="20"/>
      <c r="AA37" s="20"/>
      <c r="AB37" s="20"/>
      <c r="AC37" s="20"/>
      <c r="AD37" s="20"/>
      <c r="AE37" s="20"/>
      <c r="AF37" s="20"/>
      <c r="AG37" s="20"/>
      <c r="AH37" s="20"/>
      <c r="AI37" s="20"/>
      <c r="AJ37" s="20"/>
      <c r="AK37" s="20"/>
      <c r="AL37" s="20"/>
      <c r="AM37" s="20"/>
      <c r="AN37" s="20"/>
      <c r="AO37" s="20"/>
      <c r="AP37" s="20"/>
    </row>
    <row r="38" spans="1:42" ht="15" customHeight="1" x14ac:dyDescent="0.3">
      <c r="A38" s="20"/>
      <c r="B38" s="20"/>
      <c r="C38" s="20"/>
      <c r="D38" s="20"/>
      <c r="E38" s="20"/>
      <c r="F38" s="20"/>
      <c r="G38" s="20"/>
      <c r="H38" s="20"/>
      <c r="I38" s="20"/>
      <c r="J38" s="20"/>
      <c r="K38" s="20"/>
      <c r="L38" s="20"/>
      <c r="M38" s="20"/>
      <c r="N38" s="20"/>
      <c r="O38" s="20"/>
      <c r="P38" s="20"/>
      <c r="Q38" s="20"/>
      <c r="R38" s="20"/>
      <c r="S38" s="20"/>
      <c r="T38" s="20"/>
      <c r="U38" s="20"/>
      <c r="V38" s="20"/>
      <c r="W38" s="20"/>
      <c r="X38" s="20"/>
      <c r="Y38" s="20"/>
      <c r="Z38" s="20"/>
      <c r="AA38" s="20"/>
      <c r="AB38" s="20"/>
      <c r="AC38" s="20"/>
      <c r="AD38" s="20"/>
      <c r="AE38" s="20"/>
      <c r="AF38" s="20"/>
      <c r="AG38" s="20"/>
      <c r="AH38" s="20"/>
      <c r="AI38" s="20"/>
      <c r="AJ38" s="20"/>
      <c r="AK38" s="20"/>
      <c r="AL38" s="20"/>
      <c r="AM38" s="20"/>
      <c r="AN38" s="20"/>
      <c r="AO38" s="20"/>
      <c r="AP38" s="20"/>
    </row>
    <row r="39" spans="1:42" ht="15" customHeight="1" x14ac:dyDescent="0.3">
      <c r="A39" s="20"/>
      <c r="B39" s="397" t="s">
        <v>48</v>
      </c>
      <c r="C39" s="397"/>
      <c r="D39" s="397"/>
      <c r="E39" s="397"/>
      <c r="F39" s="397"/>
      <c r="G39" s="397"/>
      <c r="H39" s="397"/>
      <c r="I39" s="397"/>
      <c r="J39" s="397"/>
      <c r="K39" s="397"/>
      <c r="L39" s="397"/>
      <c r="M39" s="397"/>
      <c r="N39" s="397"/>
      <c r="O39" s="397"/>
      <c r="P39" s="397"/>
      <c r="Q39" s="397"/>
      <c r="R39" s="397"/>
      <c r="S39" s="20"/>
      <c r="T39" s="20"/>
      <c r="U39" s="20"/>
      <c r="V39" s="20"/>
      <c r="W39" s="20"/>
      <c r="X39" s="20"/>
      <c r="Y39" s="20"/>
      <c r="Z39" s="20"/>
      <c r="AA39" s="20"/>
      <c r="AB39" s="20"/>
      <c r="AC39" s="20"/>
      <c r="AD39" s="20"/>
      <c r="AE39" s="20"/>
      <c r="AF39" s="20"/>
      <c r="AG39" s="20"/>
      <c r="AH39" s="20"/>
      <c r="AI39" s="20"/>
      <c r="AJ39" s="20"/>
      <c r="AK39" s="20"/>
      <c r="AL39" s="20"/>
      <c r="AM39" s="20"/>
      <c r="AN39" s="20"/>
      <c r="AO39" s="20"/>
      <c r="AP39" s="20"/>
    </row>
    <row r="40" spans="1:42" ht="15" customHeight="1" x14ac:dyDescent="0.3">
      <c r="A40" s="20"/>
      <c r="B40" s="397"/>
      <c r="C40" s="397"/>
      <c r="D40" s="397"/>
      <c r="E40" s="397"/>
      <c r="F40" s="397"/>
      <c r="G40" s="397"/>
      <c r="H40" s="397"/>
      <c r="I40" s="397"/>
      <c r="J40" s="397"/>
      <c r="K40" s="397"/>
      <c r="L40" s="397"/>
      <c r="M40" s="397"/>
      <c r="N40" s="397"/>
      <c r="O40" s="397"/>
      <c r="P40" s="397"/>
      <c r="Q40" s="397"/>
      <c r="R40" s="397"/>
      <c r="S40" s="20"/>
      <c r="T40" s="20"/>
      <c r="U40" s="20"/>
      <c r="V40" s="20"/>
      <c r="W40" s="20"/>
      <c r="X40" s="20"/>
      <c r="Y40" s="20"/>
      <c r="Z40" s="20"/>
      <c r="AA40" s="20"/>
      <c r="AB40" s="20"/>
      <c r="AC40" s="20"/>
      <c r="AD40" s="20"/>
      <c r="AE40" s="20"/>
      <c r="AF40" s="20"/>
      <c r="AG40" s="20"/>
      <c r="AH40" s="20"/>
      <c r="AI40" s="20"/>
      <c r="AJ40" s="20"/>
      <c r="AK40" s="20"/>
      <c r="AL40" s="20"/>
      <c r="AM40" s="20"/>
      <c r="AN40" s="20"/>
      <c r="AO40" s="20"/>
      <c r="AP40" s="20"/>
    </row>
    <row r="41" spans="1:42" ht="15" customHeight="1" x14ac:dyDescent="0.3">
      <c r="A41" s="20"/>
      <c r="B41" s="397"/>
      <c r="C41" s="397"/>
      <c r="D41" s="397"/>
      <c r="E41" s="397"/>
      <c r="F41" s="397"/>
      <c r="G41" s="397"/>
      <c r="H41" s="397"/>
      <c r="I41" s="397"/>
      <c r="J41" s="397"/>
      <c r="K41" s="397"/>
      <c r="L41" s="397"/>
      <c r="M41" s="397"/>
      <c r="N41" s="397"/>
      <c r="O41" s="397"/>
      <c r="P41" s="397"/>
      <c r="Q41" s="397"/>
      <c r="R41" s="397"/>
      <c r="S41" s="20"/>
      <c r="T41" s="20"/>
      <c r="U41" s="20"/>
      <c r="V41" s="20"/>
      <c r="W41" s="20"/>
      <c r="X41" s="20"/>
      <c r="Y41" s="20"/>
      <c r="Z41" s="20"/>
      <c r="AA41" s="20"/>
      <c r="AB41" s="20"/>
      <c r="AC41" s="20"/>
      <c r="AD41" s="20"/>
      <c r="AE41" s="20"/>
      <c r="AF41" s="20"/>
      <c r="AG41" s="20"/>
      <c r="AH41" s="20"/>
      <c r="AI41" s="20"/>
      <c r="AJ41" s="20"/>
      <c r="AK41" s="20"/>
      <c r="AL41" s="20"/>
      <c r="AM41" s="20"/>
      <c r="AN41" s="20"/>
      <c r="AO41" s="20"/>
      <c r="AP41" s="20"/>
    </row>
    <row r="42" spans="1:42" ht="15" customHeight="1" thickBot="1" x14ac:dyDescent="0.35">
      <c r="A42" s="20"/>
      <c r="B42" s="20"/>
      <c r="C42" s="20"/>
      <c r="D42" s="20"/>
      <c r="E42" s="20"/>
      <c r="F42" s="20"/>
      <c r="G42" s="20"/>
      <c r="H42" s="20"/>
      <c r="I42" s="20"/>
      <c r="J42" s="20"/>
      <c r="K42" s="20"/>
      <c r="L42" s="20"/>
      <c r="M42" s="20"/>
      <c r="N42" s="20"/>
      <c r="O42" s="20"/>
      <c r="P42" s="20"/>
      <c r="Q42" s="20"/>
      <c r="R42" s="20"/>
      <c r="S42" s="20"/>
      <c r="T42" s="20"/>
      <c r="U42" s="20"/>
      <c r="V42" s="20"/>
      <c r="W42" s="20"/>
      <c r="X42" s="20"/>
      <c r="Y42" s="20"/>
      <c r="Z42" s="20"/>
      <c r="AA42" s="20"/>
      <c r="AB42" s="20"/>
      <c r="AC42" s="20"/>
      <c r="AD42" s="20"/>
      <c r="AE42" s="20"/>
      <c r="AF42" s="20"/>
      <c r="AG42" s="20"/>
      <c r="AH42" s="20"/>
      <c r="AI42" s="20"/>
      <c r="AJ42" s="20"/>
      <c r="AK42" s="20"/>
      <c r="AL42" s="20"/>
      <c r="AM42" s="20"/>
      <c r="AN42" s="20"/>
      <c r="AO42" s="20"/>
      <c r="AP42" s="20"/>
    </row>
    <row r="43" spans="1:42" ht="15" customHeight="1" x14ac:dyDescent="0.3">
      <c r="A43" s="20"/>
      <c r="B43" s="331">
        <v>1</v>
      </c>
      <c r="C43" s="331">
        <f>'Training Plan'!F121</f>
        <v>0</v>
      </c>
      <c r="D43" s="332"/>
      <c r="E43" s="332"/>
      <c r="F43" s="333"/>
      <c r="G43" s="20"/>
      <c r="H43" s="331">
        <v>2</v>
      </c>
      <c r="I43" s="331">
        <f>'Training Plan'!F129</f>
        <v>0</v>
      </c>
      <c r="J43" s="332"/>
      <c r="K43" s="332"/>
      <c r="L43" s="333"/>
      <c r="M43" s="20"/>
      <c r="N43" s="331">
        <v>3</v>
      </c>
      <c r="O43" s="331">
        <f>'Training Plan'!F137</f>
        <v>0</v>
      </c>
      <c r="P43" s="332"/>
      <c r="Q43" s="332"/>
      <c r="R43" s="333"/>
      <c r="S43" s="20"/>
      <c r="T43" s="20"/>
      <c r="U43" s="20"/>
      <c r="V43" s="20"/>
      <c r="W43" s="20"/>
      <c r="X43" s="20"/>
      <c r="Y43" s="20"/>
      <c r="Z43" s="20"/>
      <c r="AA43" s="20"/>
      <c r="AB43" s="20"/>
      <c r="AC43" s="20"/>
      <c r="AD43" s="20"/>
      <c r="AE43" s="20"/>
      <c r="AF43" s="20"/>
      <c r="AG43" s="20"/>
      <c r="AH43" s="20"/>
      <c r="AI43" s="20"/>
      <c r="AJ43" s="20"/>
      <c r="AK43" s="20"/>
      <c r="AL43" s="20"/>
      <c r="AM43" s="20"/>
      <c r="AN43" s="20"/>
      <c r="AO43" s="20"/>
      <c r="AP43" s="20"/>
    </row>
    <row r="44" spans="1:42" ht="15" customHeight="1" thickBot="1" x14ac:dyDescent="0.35">
      <c r="A44" s="20"/>
      <c r="B44" s="334"/>
      <c r="C44" s="334"/>
      <c r="D44" s="335"/>
      <c r="E44" s="335"/>
      <c r="F44" s="336"/>
      <c r="G44" s="20"/>
      <c r="H44" s="334"/>
      <c r="I44" s="334"/>
      <c r="J44" s="335"/>
      <c r="K44" s="335"/>
      <c r="L44" s="336"/>
      <c r="M44" s="20"/>
      <c r="N44" s="334"/>
      <c r="O44" s="334"/>
      <c r="P44" s="335"/>
      <c r="Q44" s="335"/>
      <c r="R44" s="336"/>
      <c r="S44" s="20"/>
      <c r="T44" s="20"/>
      <c r="U44" s="20"/>
      <c r="V44" s="20"/>
      <c r="W44" s="20"/>
      <c r="X44" s="20"/>
      <c r="Y44" s="20"/>
      <c r="Z44" s="20"/>
      <c r="AA44" s="20"/>
      <c r="AB44" s="20"/>
      <c r="AC44" s="20"/>
      <c r="AD44" s="20"/>
      <c r="AE44" s="20"/>
      <c r="AF44" s="20"/>
      <c r="AG44" s="20"/>
      <c r="AH44" s="20"/>
      <c r="AI44" s="20"/>
      <c r="AJ44" s="20"/>
      <c r="AK44" s="20"/>
      <c r="AL44" s="20"/>
      <c r="AM44" s="20"/>
      <c r="AN44" s="20"/>
      <c r="AO44" s="20"/>
      <c r="AP44" s="20"/>
    </row>
    <row r="45" spans="1:42" ht="15" customHeight="1" x14ac:dyDescent="0.3">
      <c r="A45" s="20"/>
      <c r="B45" s="415" t="s">
        <v>85</v>
      </c>
      <c r="C45" s="416"/>
      <c r="D45" s="421">
        <f>'Training Plan'!F122</f>
        <v>0</v>
      </c>
      <c r="E45" s="422"/>
      <c r="F45" s="423"/>
      <c r="G45" s="20"/>
      <c r="H45" s="415" t="s">
        <v>85</v>
      </c>
      <c r="I45" s="416"/>
      <c r="J45" s="421">
        <f>'Training Plan'!F130</f>
        <v>0</v>
      </c>
      <c r="K45" s="422"/>
      <c r="L45" s="423"/>
      <c r="M45" s="20"/>
      <c r="N45" s="415" t="s">
        <v>85</v>
      </c>
      <c r="O45" s="416"/>
      <c r="P45" s="421">
        <f>'Training Plan'!F138</f>
        <v>0</v>
      </c>
      <c r="Q45" s="422"/>
      <c r="R45" s="423"/>
      <c r="S45" s="20"/>
      <c r="T45" s="20"/>
      <c r="U45" s="20"/>
      <c r="V45" s="20"/>
      <c r="W45" s="20"/>
      <c r="X45" s="20"/>
      <c r="Y45" s="20"/>
      <c r="Z45" s="20"/>
      <c r="AA45" s="20"/>
      <c r="AB45" s="20"/>
      <c r="AC45" s="20"/>
      <c r="AD45" s="20"/>
      <c r="AE45" s="20"/>
      <c r="AF45" s="20"/>
      <c r="AG45" s="20"/>
      <c r="AH45" s="20"/>
      <c r="AI45" s="20"/>
      <c r="AJ45" s="20"/>
      <c r="AK45" s="20"/>
      <c r="AL45" s="20"/>
      <c r="AM45" s="20"/>
      <c r="AN45" s="20"/>
      <c r="AO45" s="20"/>
      <c r="AP45" s="20"/>
    </row>
    <row r="46" spans="1:42" ht="15" customHeight="1" x14ac:dyDescent="0.3">
      <c r="A46" s="20"/>
      <c r="B46" s="417"/>
      <c r="C46" s="418"/>
      <c r="D46" s="424"/>
      <c r="E46" s="425"/>
      <c r="F46" s="426"/>
      <c r="G46" s="20"/>
      <c r="H46" s="417"/>
      <c r="I46" s="418"/>
      <c r="J46" s="424"/>
      <c r="K46" s="425"/>
      <c r="L46" s="426"/>
      <c r="M46" s="20"/>
      <c r="N46" s="417"/>
      <c r="O46" s="418"/>
      <c r="P46" s="424"/>
      <c r="Q46" s="425"/>
      <c r="R46" s="426"/>
      <c r="S46" s="20"/>
      <c r="T46" s="20"/>
      <c r="U46" s="20"/>
      <c r="V46" s="20"/>
      <c r="W46" s="20"/>
      <c r="X46" s="20"/>
      <c r="Y46" s="20"/>
      <c r="Z46" s="20"/>
      <c r="AA46" s="20"/>
      <c r="AB46" s="20"/>
      <c r="AC46" s="20"/>
      <c r="AD46" s="20"/>
      <c r="AE46" s="20"/>
      <c r="AF46" s="20"/>
      <c r="AG46" s="20"/>
      <c r="AH46" s="20"/>
      <c r="AI46" s="20"/>
      <c r="AJ46" s="20"/>
      <c r="AK46" s="20"/>
      <c r="AL46" s="20"/>
      <c r="AM46" s="20"/>
      <c r="AN46" s="20"/>
      <c r="AO46" s="20"/>
      <c r="AP46" s="20"/>
    </row>
    <row r="47" spans="1:42" ht="15" customHeight="1" x14ac:dyDescent="0.3">
      <c r="A47" s="20"/>
      <c r="B47" s="417"/>
      <c r="C47" s="418"/>
      <c r="D47" s="424"/>
      <c r="E47" s="425"/>
      <c r="F47" s="426"/>
      <c r="G47" s="20"/>
      <c r="H47" s="417"/>
      <c r="I47" s="418"/>
      <c r="J47" s="424"/>
      <c r="K47" s="425"/>
      <c r="L47" s="426"/>
      <c r="M47" s="20"/>
      <c r="N47" s="417"/>
      <c r="O47" s="418"/>
      <c r="P47" s="424"/>
      <c r="Q47" s="425"/>
      <c r="R47" s="426"/>
      <c r="S47" s="20"/>
      <c r="T47" s="20"/>
      <c r="U47" s="20"/>
      <c r="V47" s="20"/>
      <c r="W47" s="20"/>
      <c r="X47" s="20"/>
      <c r="Y47" s="20"/>
      <c r="Z47" s="20"/>
      <c r="AA47" s="20"/>
      <c r="AB47" s="20"/>
      <c r="AC47" s="20"/>
      <c r="AD47" s="20"/>
      <c r="AE47" s="20"/>
      <c r="AF47" s="20"/>
      <c r="AG47" s="20"/>
      <c r="AH47" s="20"/>
      <c r="AI47" s="20"/>
      <c r="AJ47" s="20"/>
      <c r="AK47" s="20"/>
      <c r="AL47" s="20"/>
      <c r="AM47" s="20"/>
      <c r="AN47" s="20"/>
      <c r="AO47" s="20"/>
      <c r="AP47" s="20"/>
    </row>
    <row r="48" spans="1:42" ht="15" customHeight="1" x14ac:dyDescent="0.3">
      <c r="A48" s="20"/>
      <c r="B48" s="417"/>
      <c r="C48" s="418"/>
      <c r="D48" s="424"/>
      <c r="E48" s="425"/>
      <c r="F48" s="426"/>
      <c r="G48" s="20"/>
      <c r="H48" s="417"/>
      <c r="I48" s="418"/>
      <c r="J48" s="424"/>
      <c r="K48" s="425"/>
      <c r="L48" s="426"/>
      <c r="M48" s="20"/>
      <c r="N48" s="417"/>
      <c r="O48" s="418"/>
      <c r="P48" s="424"/>
      <c r="Q48" s="425"/>
      <c r="R48" s="426"/>
      <c r="S48" s="20"/>
      <c r="T48" s="20"/>
      <c r="U48" s="20"/>
      <c r="V48" s="20"/>
      <c r="W48" s="20"/>
      <c r="X48" s="20"/>
      <c r="Y48" s="20"/>
      <c r="Z48" s="20"/>
      <c r="AA48" s="20"/>
      <c r="AB48" s="20"/>
      <c r="AC48" s="20"/>
      <c r="AD48" s="20"/>
      <c r="AE48" s="20"/>
      <c r="AF48" s="20"/>
      <c r="AG48" s="20"/>
      <c r="AH48" s="20"/>
      <c r="AI48" s="20"/>
      <c r="AJ48" s="20"/>
      <c r="AK48" s="20"/>
      <c r="AL48" s="20"/>
      <c r="AM48" s="20"/>
      <c r="AN48" s="20"/>
      <c r="AO48" s="20"/>
      <c r="AP48" s="20"/>
    </row>
    <row r="49" spans="1:42" ht="15" customHeight="1" thickBot="1" x14ac:dyDescent="0.35">
      <c r="A49" s="20"/>
      <c r="B49" s="419"/>
      <c r="C49" s="420"/>
      <c r="D49" s="424"/>
      <c r="E49" s="425"/>
      <c r="F49" s="426"/>
      <c r="G49" s="20"/>
      <c r="H49" s="419"/>
      <c r="I49" s="420"/>
      <c r="J49" s="424"/>
      <c r="K49" s="425"/>
      <c r="L49" s="426"/>
      <c r="M49" s="20"/>
      <c r="N49" s="419"/>
      <c r="O49" s="420"/>
      <c r="P49" s="424"/>
      <c r="Q49" s="425"/>
      <c r="R49" s="426"/>
      <c r="S49" s="20"/>
      <c r="T49" s="20"/>
      <c r="U49" s="20"/>
      <c r="V49" s="20"/>
      <c r="W49" s="20"/>
      <c r="X49" s="20"/>
      <c r="Y49" s="20"/>
      <c r="Z49" s="20"/>
      <c r="AA49" s="20"/>
      <c r="AB49" s="20"/>
      <c r="AC49" s="20"/>
      <c r="AD49" s="20"/>
      <c r="AE49" s="20"/>
      <c r="AF49" s="20"/>
      <c r="AG49" s="20"/>
      <c r="AH49" s="20"/>
      <c r="AI49" s="20"/>
      <c r="AJ49" s="20"/>
      <c r="AK49" s="20"/>
      <c r="AL49" s="20"/>
      <c r="AM49" s="20"/>
      <c r="AN49" s="20"/>
      <c r="AO49" s="20"/>
      <c r="AP49" s="20"/>
    </row>
    <row r="50" spans="1:42" ht="15" customHeight="1" x14ac:dyDescent="0.3">
      <c r="A50" s="20"/>
      <c r="B50" s="427" t="s">
        <v>86</v>
      </c>
      <c r="C50" s="428"/>
      <c r="D50" s="409">
        <f>'Training Plan'!G127</f>
        <v>0</v>
      </c>
      <c r="E50" s="410"/>
      <c r="F50" s="411"/>
      <c r="G50" s="20"/>
      <c r="H50" s="427" t="s">
        <v>86</v>
      </c>
      <c r="I50" s="428"/>
      <c r="J50" s="409">
        <f>'Training Plan'!G135</f>
        <v>0</v>
      </c>
      <c r="K50" s="410"/>
      <c r="L50" s="411"/>
      <c r="M50" s="20"/>
      <c r="N50" s="427" t="s">
        <v>86</v>
      </c>
      <c r="O50" s="428"/>
      <c r="P50" s="409">
        <f>'Training Plan'!G143</f>
        <v>0</v>
      </c>
      <c r="Q50" s="410"/>
      <c r="R50" s="411"/>
      <c r="S50" s="20"/>
      <c r="T50" s="20"/>
      <c r="U50" s="20"/>
      <c r="V50" s="20"/>
      <c r="W50" s="20"/>
      <c r="X50" s="20"/>
      <c r="Y50" s="20"/>
      <c r="Z50" s="20"/>
      <c r="AA50" s="20"/>
      <c r="AB50" s="20"/>
      <c r="AC50" s="20"/>
      <c r="AD50" s="20"/>
      <c r="AE50" s="20"/>
      <c r="AF50" s="20"/>
      <c r="AG50" s="20"/>
      <c r="AH50" s="20"/>
      <c r="AI50" s="20"/>
      <c r="AJ50" s="20"/>
      <c r="AK50" s="20"/>
      <c r="AL50" s="20"/>
      <c r="AM50" s="20"/>
      <c r="AN50" s="20"/>
      <c r="AO50" s="20"/>
      <c r="AP50" s="20"/>
    </row>
    <row r="51" spans="1:42" ht="15" customHeight="1" thickBot="1" x14ac:dyDescent="0.35">
      <c r="A51" s="20"/>
      <c r="B51" s="429"/>
      <c r="C51" s="430"/>
      <c r="D51" s="412"/>
      <c r="E51" s="413"/>
      <c r="F51" s="414"/>
      <c r="G51" s="20"/>
      <c r="H51" s="429"/>
      <c r="I51" s="430"/>
      <c r="J51" s="412"/>
      <c r="K51" s="413"/>
      <c r="L51" s="414"/>
      <c r="M51" s="20"/>
      <c r="N51" s="429"/>
      <c r="O51" s="430"/>
      <c r="P51" s="412"/>
      <c r="Q51" s="413"/>
      <c r="R51" s="414"/>
      <c r="S51" s="20"/>
      <c r="T51" s="20"/>
      <c r="U51" s="20"/>
      <c r="V51" s="20"/>
      <c r="W51" s="20"/>
      <c r="X51" s="20"/>
      <c r="Y51" s="20"/>
      <c r="Z51" s="20"/>
      <c r="AA51" s="20"/>
      <c r="AB51" s="20"/>
      <c r="AC51" s="20"/>
      <c r="AD51" s="20"/>
      <c r="AE51" s="20"/>
      <c r="AF51" s="20"/>
      <c r="AG51" s="20"/>
      <c r="AH51" s="20"/>
      <c r="AI51" s="20"/>
      <c r="AJ51" s="20"/>
      <c r="AK51" s="20"/>
      <c r="AL51" s="20"/>
      <c r="AM51" s="20"/>
      <c r="AN51" s="20"/>
      <c r="AO51" s="20"/>
      <c r="AP51" s="20"/>
    </row>
    <row r="52" spans="1:42" ht="30" customHeight="1" thickBot="1" x14ac:dyDescent="0.35">
      <c r="A52" s="20"/>
      <c r="B52" s="3" t="s">
        <v>60</v>
      </c>
      <c r="C52" s="3" t="s">
        <v>0</v>
      </c>
      <c r="D52" s="3" t="s">
        <v>42</v>
      </c>
      <c r="E52" s="3" t="s">
        <v>11</v>
      </c>
      <c r="F52" s="21" t="s">
        <v>71</v>
      </c>
      <c r="G52" s="20"/>
      <c r="H52" s="3" t="s">
        <v>60</v>
      </c>
      <c r="I52" s="3" t="s">
        <v>0</v>
      </c>
      <c r="J52" s="3" t="s">
        <v>42</v>
      </c>
      <c r="K52" s="3" t="s">
        <v>11</v>
      </c>
      <c r="L52" s="21" t="s">
        <v>71</v>
      </c>
      <c r="M52" s="20"/>
      <c r="N52" s="3" t="s">
        <v>60</v>
      </c>
      <c r="O52" s="3" t="s">
        <v>0</v>
      </c>
      <c r="P52" s="3" t="s">
        <v>42</v>
      </c>
      <c r="Q52" s="3" t="s">
        <v>11</v>
      </c>
      <c r="R52" s="21" t="s">
        <v>71</v>
      </c>
      <c r="S52" s="20"/>
      <c r="T52" s="20"/>
      <c r="U52" s="20"/>
      <c r="V52" s="20"/>
      <c r="W52" s="20"/>
      <c r="X52" s="20"/>
      <c r="Y52" s="20"/>
      <c r="Z52" s="20"/>
      <c r="AA52" s="20"/>
      <c r="AB52" s="20"/>
      <c r="AC52" s="20"/>
      <c r="AD52" s="20"/>
      <c r="AE52" s="20"/>
      <c r="AF52" s="20"/>
      <c r="AG52" s="20"/>
      <c r="AH52" s="20"/>
      <c r="AI52" s="20"/>
      <c r="AJ52" s="20"/>
      <c r="AK52" s="20"/>
      <c r="AL52" s="20"/>
      <c r="AM52" s="20"/>
      <c r="AN52" s="20"/>
      <c r="AO52" s="20"/>
      <c r="AP52" s="20"/>
    </row>
    <row r="53" spans="1:42" ht="15" customHeight="1" thickBot="1" x14ac:dyDescent="0.35">
      <c r="A53" s="20"/>
      <c r="B53" s="16">
        <v>1</v>
      </c>
      <c r="C53" s="143"/>
      <c r="D53" s="140"/>
      <c r="E53" s="146"/>
      <c r="F53" s="149">
        <f>IF(ISNUMBER(D53),D53/B65,)</f>
        <v>0</v>
      </c>
      <c r="G53" s="20"/>
      <c r="H53" s="16">
        <v>1</v>
      </c>
      <c r="I53" s="143"/>
      <c r="J53" s="140"/>
      <c r="K53" s="146"/>
      <c r="L53" s="149">
        <f>IF(ISNUMBER(J53),J53/H65,)</f>
        <v>0</v>
      </c>
      <c r="M53" s="20"/>
      <c r="N53" s="16">
        <v>1</v>
      </c>
      <c r="O53" s="143"/>
      <c r="P53" s="140"/>
      <c r="Q53" s="146"/>
      <c r="R53" s="149">
        <f>IF(ISNUMBER(P53),P53/N65,)</f>
        <v>0</v>
      </c>
      <c r="S53" s="20"/>
      <c r="T53" s="20"/>
      <c r="U53" s="20"/>
      <c r="V53" s="20"/>
      <c r="W53" s="20"/>
      <c r="X53" s="20"/>
      <c r="Y53" s="20"/>
      <c r="Z53" s="20"/>
      <c r="AA53" s="20"/>
      <c r="AB53" s="20"/>
      <c r="AC53" s="20"/>
      <c r="AD53" s="20"/>
      <c r="AE53" s="20"/>
      <c r="AF53" s="20"/>
      <c r="AG53" s="20"/>
      <c r="AH53" s="20"/>
      <c r="AI53" s="20"/>
      <c r="AJ53" s="20"/>
      <c r="AK53" s="20"/>
      <c r="AL53" s="20"/>
      <c r="AM53" s="20"/>
      <c r="AN53" s="20"/>
      <c r="AO53" s="20"/>
      <c r="AP53" s="20"/>
    </row>
    <row r="54" spans="1:42" ht="15" customHeight="1" thickBot="1" x14ac:dyDescent="0.35">
      <c r="A54" s="20"/>
      <c r="B54" s="16">
        <v>2</v>
      </c>
      <c r="C54" s="144"/>
      <c r="D54" s="141"/>
      <c r="E54" s="147"/>
      <c r="F54" s="151">
        <f>IF(ISNUMBER(D54),D54/B65,)</f>
        <v>0</v>
      </c>
      <c r="G54" s="20"/>
      <c r="H54" s="16">
        <v>2</v>
      </c>
      <c r="I54" s="144"/>
      <c r="J54" s="141"/>
      <c r="K54" s="147"/>
      <c r="L54" s="151">
        <f>IF(ISNUMBER(J54),J54/H65,)</f>
        <v>0</v>
      </c>
      <c r="M54" s="20"/>
      <c r="N54" s="16">
        <v>2</v>
      </c>
      <c r="O54" s="144"/>
      <c r="P54" s="141"/>
      <c r="Q54" s="147"/>
      <c r="R54" s="151">
        <f>IF(ISNUMBER(P54),P54/N65,)</f>
        <v>0</v>
      </c>
      <c r="S54" s="20"/>
      <c r="T54" s="20"/>
      <c r="U54" s="20"/>
      <c r="V54" s="20"/>
      <c r="W54" s="20"/>
      <c r="X54" s="20"/>
      <c r="Y54" s="20"/>
      <c r="Z54" s="20"/>
      <c r="AA54" s="20"/>
      <c r="AB54" s="20"/>
      <c r="AC54" s="20"/>
      <c r="AD54" s="20"/>
      <c r="AE54" s="20"/>
      <c r="AF54" s="20"/>
      <c r="AG54" s="20"/>
      <c r="AH54" s="20"/>
      <c r="AI54" s="20"/>
      <c r="AJ54" s="20"/>
      <c r="AK54" s="20"/>
      <c r="AL54" s="20"/>
      <c r="AM54" s="20"/>
      <c r="AN54" s="20"/>
      <c r="AO54" s="20"/>
      <c r="AP54" s="20"/>
    </row>
    <row r="55" spans="1:42" ht="15" customHeight="1" thickBot="1" x14ac:dyDescent="0.35">
      <c r="A55" s="20"/>
      <c r="B55" s="16">
        <v>3</v>
      </c>
      <c r="C55" s="144"/>
      <c r="D55" s="141"/>
      <c r="E55" s="147"/>
      <c r="F55" s="151">
        <f>IF(ISNUMBER(D55),D55/B65,)</f>
        <v>0</v>
      </c>
      <c r="G55" s="20"/>
      <c r="H55" s="16">
        <v>3</v>
      </c>
      <c r="I55" s="144"/>
      <c r="J55" s="141"/>
      <c r="K55" s="147"/>
      <c r="L55" s="151">
        <f>IF(ISNUMBER(J55),J55/H65,)</f>
        <v>0</v>
      </c>
      <c r="M55" s="19"/>
      <c r="N55" s="16">
        <v>3</v>
      </c>
      <c r="O55" s="144"/>
      <c r="P55" s="141"/>
      <c r="Q55" s="147"/>
      <c r="R55" s="151">
        <f>IF(ISNUMBER(P55),P55/N65,)</f>
        <v>0</v>
      </c>
      <c r="S55" s="20"/>
      <c r="T55" s="20"/>
      <c r="U55" s="20"/>
      <c r="V55" s="20"/>
      <c r="W55" s="20"/>
      <c r="X55" s="20"/>
      <c r="Y55" s="20"/>
      <c r="Z55" s="20"/>
      <c r="AA55" s="20"/>
      <c r="AB55" s="20"/>
      <c r="AC55" s="20"/>
      <c r="AD55" s="20"/>
      <c r="AE55" s="20"/>
      <c r="AF55" s="20"/>
      <c r="AG55" s="20"/>
      <c r="AH55" s="20"/>
      <c r="AI55" s="20"/>
      <c r="AJ55" s="20"/>
      <c r="AK55" s="20"/>
      <c r="AL55" s="20"/>
      <c r="AM55" s="20"/>
      <c r="AN55" s="20"/>
      <c r="AO55" s="20"/>
      <c r="AP55" s="20"/>
    </row>
    <row r="56" spans="1:42" ht="15" customHeight="1" thickBot="1" x14ac:dyDescent="0.35">
      <c r="A56" s="20"/>
      <c r="B56" s="16">
        <v>4</v>
      </c>
      <c r="C56" s="144"/>
      <c r="D56" s="141"/>
      <c r="E56" s="147"/>
      <c r="F56" s="151">
        <f>IF(ISNUMBER(D56),D56/B65,)</f>
        <v>0</v>
      </c>
      <c r="G56" s="20"/>
      <c r="H56" s="16">
        <v>4</v>
      </c>
      <c r="I56" s="144"/>
      <c r="J56" s="141"/>
      <c r="K56" s="147"/>
      <c r="L56" s="151">
        <f>IF(ISNUMBER(J56),J56/H65,)</f>
        <v>0</v>
      </c>
      <c r="M56" s="12"/>
      <c r="N56" s="16">
        <v>4</v>
      </c>
      <c r="O56" s="144"/>
      <c r="P56" s="141"/>
      <c r="Q56" s="147"/>
      <c r="R56" s="151">
        <f>IF(ISNUMBER(P56),P56/N65,)</f>
        <v>0</v>
      </c>
      <c r="S56" s="20"/>
      <c r="T56" s="20"/>
      <c r="U56" s="20"/>
      <c r="V56" s="20"/>
      <c r="W56" s="20"/>
      <c r="X56" s="20"/>
      <c r="Y56" s="20"/>
      <c r="Z56" s="20"/>
      <c r="AA56" s="20"/>
      <c r="AB56" s="20"/>
      <c r="AC56" s="20"/>
      <c r="AD56" s="20"/>
      <c r="AE56" s="20"/>
      <c r="AF56" s="20"/>
      <c r="AG56" s="20"/>
      <c r="AH56" s="20"/>
      <c r="AI56" s="20"/>
      <c r="AJ56" s="20"/>
      <c r="AK56" s="20"/>
      <c r="AL56" s="20"/>
      <c r="AM56" s="20"/>
      <c r="AN56" s="20"/>
      <c r="AO56" s="20"/>
      <c r="AP56" s="20"/>
    </row>
    <row r="57" spans="1:42" ht="15" customHeight="1" thickBot="1" x14ac:dyDescent="0.35">
      <c r="A57" s="20"/>
      <c r="B57" s="16">
        <v>5</v>
      </c>
      <c r="C57" s="144"/>
      <c r="D57" s="141"/>
      <c r="E57" s="147"/>
      <c r="F57" s="151">
        <f>IF(ISNUMBER(D57),D57/B65,)</f>
        <v>0</v>
      </c>
      <c r="G57" s="20"/>
      <c r="H57" s="16">
        <v>5</v>
      </c>
      <c r="I57" s="144"/>
      <c r="J57" s="141"/>
      <c r="K57" s="147"/>
      <c r="L57" s="151">
        <f>IF(ISNUMBER(J57),J57/H65,)</f>
        <v>0</v>
      </c>
      <c r="M57" s="18"/>
      <c r="N57" s="16">
        <v>5</v>
      </c>
      <c r="O57" s="144"/>
      <c r="P57" s="141"/>
      <c r="Q57" s="147"/>
      <c r="R57" s="151">
        <f>IF(ISNUMBER(P57),P57/N65,)</f>
        <v>0</v>
      </c>
      <c r="S57" s="20"/>
      <c r="T57" s="20"/>
      <c r="U57" s="20"/>
      <c r="V57" s="20"/>
      <c r="W57" s="20"/>
      <c r="X57" s="20"/>
      <c r="Y57" s="20"/>
      <c r="Z57" s="20"/>
      <c r="AA57" s="20"/>
      <c r="AB57" s="20"/>
      <c r="AC57" s="20"/>
      <c r="AD57" s="20"/>
      <c r="AE57" s="20"/>
      <c r="AF57" s="20"/>
      <c r="AG57" s="20"/>
      <c r="AH57" s="20"/>
      <c r="AI57" s="20"/>
      <c r="AJ57" s="20"/>
      <c r="AK57" s="20"/>
      <c r="AL57" s="20"/>
      <c r="AM57" s="20"/>
      <c r="AN57" s="20"/>
      <c r="AO57" s="20"/>
      <c r="AP57" s="20"/>
    </row>
    <row r="58" spans="1:42" ht="15" customHeight="1" thickBot="1" x14ac:dyDescent="0.35">
      <c r="A58" s="20"/>
      <c r="B58" s="16">
        <v>6</v>
      </c>
      <c r="C58" s="144"/>
      <c r="D58" s="141"/>
      <c r="E58" s="147"/>
      <c r="F58" s="151">
        <f>IF(ISNUMBER(D58),D58/B65,)</f>
        <v>0</v>
      </c>
      <c r="G58" s="20"/>
      <c r="H58" s="16">
        <v>6</v>
      </c>
      <c r="I58" s="144"/>
      <c r="J58" s="141"/>
      <c r="K58" s="147"/>
      <c r="L58" s="151">
        <f>IF(ISNUMBER(J58),J58/H65,)</f>
        <v>0</v>
      </c>
      <c r="M58" s="18"/>
      <c r="N58" s="16">
        <v>6</v>
      </c>
      <c r="O58" s="144"/>
      <c r="P58" s="141"/>
      <c r="Q58" s="147"/>
      <c r="R58" s="151">
        <f>IF(ISNUMBER(P58),P58/N65,)</f>
        <v>0</v>
      </c>
      <c r="S58" s="20"/>
      <c r="T58" s="20"/>
      <c r="U58" s="20"/>
      <c r="V58" s="20"/>
      <c r="W58" s="20"/>
      <c r="X58" s="20"/>
      <c r="Y58" s="20"/>
      <c r="Z58" s="20"/>
      <c r="AA58" s="20"/>
      <c r="AB58" s="20"/>
      <c r="AC58" s="20"/>
      <c r="AD58" s="20"/>
      <c r="AE58" s="20"/>
      <c r="AF58" s="20"/>
      <c r="AG58" s="20"/>
      <c r="AH58" s="20"/>
      <c r="AI58" s="20"/>
      <c r="AJ58" s="20"/>
      <c r="AK58" s="20"/>
      <c r="AL58" s="20"/>
      <c r="AM58" s="20"/>
      <c r="AN58" s="20"/>
      <c r="AO58" s="20"/>
      <c r="AP58" s="20"/>
    </row>
    <row r="59" spans="1:42" ht="15" customHeight="1" thickBot="1" x14ac:dyDescent="0.35">
      <c r="A59" s="20"/>
      <c r="B59" s="16">
        <v>7</v>
      </c>
      <c r="C59" s="144"/>
      <c r="D59" s="141"/>
      <c r="E59" s="147"/>
      <c r="F59" s="151">
        <f>IF(ISNUMBER(D59),D59/B65,)</f>
        <v>0</v>
      </c>
      <c r="G59" s="20"/>
      <c r="H59" s="16">
        <v>7</v>
      </c>
      <c r="I59" s="144"/>
      <c r="J59" s="141"/>
      <c r="K59" s="147"/>
      <c r="L59" s="151">
        <f>IF(ISNUMBER(J59),J59/H65,)</f>
        <v>0</v>
      </c>
      <c r="M59" s="18"/>
      <c r="N59" s="16">
        <v>7</v>
      </c>
      <c r="O59" s="144"/>
      <c r="P59" s="141"/>
      <c r="Q59" s="147"/>
      <c r="R59" s="151">
        <f>IF(ISNUMBER(P59),P59/N65,)</f>
        <v>0</v>
      </c>
      <c r="S59" s="20"/>
      <c r="T59" s="20"/>
      <c r="U59" s="20"/>
      <c r="V59" s="20"/>
      <c r="W59" s="20"/>
      <c r="X59" s="20"/>
      <c r="Y59" s="20"/>
      <c r="Z59" s="20"/>
      <c r="AA59" s="20"/>
      <c r="AB59" s="20"/>
      <c r="AC59" s="20"/>
      <c r="AD59" s="20"/>
      <c r="AE59" s="20"/>
      <c r="AF59" s="20"/>
      <c r="AG59" s="20"/>
      <c r="AH59" s="20"/>
      <c r="AI59" s="20"/>
      <c r="AJ59" s="20"/>
      <c r="AK59" s="20"/>
      <c r="AL59" s="20"/>
      <c r="AM59" s="20"/>
      <c r="AN59" s="20"/>
      <c r="AO59" s="20"/>
      <c r="AP59" s="20"/>
    </row>
    <row r="60" spans="1:42" ht="15" customHeight="1" thickBot="1" x14ac:dyDescent="0.35">
      <c r="A60" s="20"/>
      <c r="B60" s="16">
        <v>8</v>
      </c>
      <c r="C60" s="144"/>
      <c r="D60" s="141"/>
      <c r="E60" s="147"/>
      <c r="F60" s="151">
        <f>IF(ISNUMBER(D60),D60/B65,)</f>
        <v>0</v>
      </c>
      <c r="G60" s="20"/>
      <c r="H60" s="16">
        <v>8</v>
      </c>
      <c r="I60" s="144"/>
      <c r="J60" s="141"/>
      <c r="K60" s="147"/>
      <c r="L60" s="151">
        <f>IF(ISNUMBER(J60),J60/H65,)</f>
        <v>0</v>
      </c>
      <c r="M60" s="18"/>
      <c r="N60" s="16">
        <v>8</v>
      </c>
      <c r="O60" s="144"/>
      <c r="P60" s="141"/>
      <c r="Q60" s="147"/>
      <c r="R60" s="151">
        <f>IF(ISNUMBER(P60),P60/N65,)</f>
        <v>0</v>
      </c>
      <c r="S60" s="20"/>
      <c r="T60" s="20"/>
      <c r="U60" s="20"/>
      <c r="V60" s="20"/>
      <c r="W60" s="20"/>
      <c r="X60" s="20"/>
      <c r="Y60" s="20"/>
      <c r="Z60" s="20"/>
      <c r="AA60" s="20"/>
      <c r="AB60" s="20"/>
      <c r="AC60" s="20"/>
      <c r="AD60" s="20"/>
      <c r="AE60" s="20"/>
      <c r="AF60" s="20"/>
      <c r="AG60" s="20"/>
      <c r="AH60" s="20"/>
      <c r="AI60" s="20"/>
      <c r="AJ60" s="20"/>
      <c r="AK60" s="20"/>
      <c r="AL60" s="20"/>
      <c r="AM60" s="20"/>
      <c r="AN60" s="20"/>
      <c r="AO60" s="20"/>
      <c r="AP60" s="20"/>
    </row>
    <row r="61" spans="1:42" ht="15" customHeight="1" thickBot="1" x14ac:dyDescent="0.35">
      <c r="A61" s="20"/>
      <c r="B61" s="16">
        <v>9</v>
      </c>
      <c r="C61" s="144"/>
      <c r="D61" s="141"/>
      <c r="E61" s="147"/>
      <c r="F61" s="151">
        <f>IF(ISNUMBER(D61),D61/B65,)</f>
        <v>0</v>
      </c>
      <c r="G61" s="20"/>
      <c r="H61" s="16">
        <v>9</v>
      </c>
      <c r="I61" s="144"/>
      <c r="J61" s="141"/>
      <c r="K61" s="147"/>
      <c r="L61" s="151">
        <f>IF(ISNUMBER(J61),J61/H65,)</f>
        <v>0</v>
      </c>
      <c r="M61" s="18"/>
      <c r="N61" s="16">
        <v>9</v>
      </c>
      <c r="O61" s="144"/>
      <c r="P61" s="141"/>
      <c r="Q61" s="147"/>
      <c r="R61" s="151">
        <f>IF(ISNUMBER(P61),P61/N65,)</f>
        <v>0</v>
      </c>
      <c r="S61" s="20"/>
      <c r="T61" s="20"/>
      <c r="U61" s="20"/>
      <c r="V61" s="20"/>
      <c r="W61" s="20"/>
      <c r="X61" s="20"/>
      <c r="Y61" s="20"/>
      <c r="Z61" s="20"/>
      <c r="AA61" s="20"/>
      <c r="AB61" s="20"/>
      <c r="AC61" s="20"/>
      <c r="AD61" s="20"/>
      <c r="AE61" s="20"/>
      <c r="AF61" s="20"/>
      <c r="AG61" s="20"/>
      <c r="AH61" s="20"/>
      <c r="AI61" s="20"/>
      <c r="AJ61" s="20"/>
      <c r="AK61" s="20"/>
      <c r="AL61" s="20"/>
      <c r="AM61" s="20"/>
      <c r="AN61" s="20"/>
      <c r="AO61" s="20"/>
      <c r="AP61" s="20"/>
    </row>
    <row r="62" spans="1:42" ht="15" customHeight="1" thickBot="1" x14ac:dyDescent="0.35">
      <c r="A62" s="20"/>
      <c r="B62" s="17">
        <v>10</v>
      </c>
      <c r="C62" s="145"/>
      <c r="D62" s="142"/>
      <c r="E62" s="148"/>
      <c r="F62" s="151">
        <f>IF(ISNUMBER(D62),D62/B65,)</f>
        <v>0</v>
      </c>
      <c r="G62" s="20"/>
      <c r="H62" s="17">
        <v>10</v>
      </c>
      <c r="I62" s="145"/>
      <c r="J62" s="142"/>
      <c r="K62" s="148"/>
      <c r="L62" s="151">
        <f>IF(ISNUMBER(J62),J62/H65,)</f>
        <v>0</v>
      </c>
      <c r="M62" s="18"/>
      <c r="N62" s="17">
        <v>10</v>
      </c>
      <c r="O62" s="145"/>
      <c r="P62" s="142"/>
      <c r="Q62" s="148"/>
      <c r="R62" s="151">
        <f>IF(ISNUMBER(P62),P62/N65,)</f>
        <v>0</v>
      </c>
      <c r="S62" s="20"/>
      <c r="T62" s="20"/>
      <c r="U62" s="20"/>
      <c r="V62" s="20"/>
      <c r="W62" s="20"/>
      <c r="X62" s="20"/>
      <c r="Y62" s="20"/>
      <c r="Z62" s="20"/>
      <c r="AA62" s="20"/>
      <c r="AB62" s="20"/>
      <c r="AC62" s="20"/>
      <c r="AD62" s="20"/>
      <c r="AE62" s="20"/>
      <c r="AF62" s="20"/>
      <c r="AG62" s="20"/>
      <c r="AH62" s="20"/>
      <c r="AI62" s="20"/>
      <c r="AJ62" s="20"/>
      <c r="AK62" s="20"/>
      <c r="AL62" s="20"/>
      <c r="AM62" s="20"/>
      <c r="AN62" s="20"/>
      <c r="AO62" s="20"/>
      <c r="AP62" s="20"/>
    </row>
    <row r="63" spans="1:42" ht="15" customHeight="1" x14ac:dyDescent="0.3">
      <c r="A63" s="20"/>
      <c r="B63" s="431" t="s">
        <v>4</v>
      </c>
      <c r="C63" s="451" t="s">
        <v>61</v>
      </c>
      <c r="D63" s="452"/>
      <c r="E63" s="433">
        <f>IFERROR(IF(COUNT(F53:F62)&gt;0,AVERAGEIF(F53:F62,"&gt;0"),0),)</f>
        <v>0</v>
      </c>
      <c r="F63" s="434"/>
      <c r="G63" s="20"/>
      <c r="H63" s="431" t="s">
        <v>4</v>
      </c>
      <c r="I63" s="451" t="s">
        <v>61</v>
      </c>
      <c r="J63" s="452"/>
      <c r="K63" s="433">
        <f>IFERROR(IF(COUNT(L53:L62)&gt;0,AVERAGEIF(L53:L62,"&gt;0"),0),)</f>
        <v>0</v>
      </c>
      <c r="L63" s="434"/>
      <c r="M63" s="18"/>
      <c r="N63" s="431" t="s">
        <v>4</v>
      </c>
      <c r="O63" s="439" t="s">
        <v>70</v>
      </c>
      <c r="P63" s="493">
        <f>IFERROR(IF(COUNT(R53:R62)&gt;0,AVERAGEIF(R53:R62,"&gt;0"),0),)</f>
        <v>0</v>
      </c>
      <c r="Q63" s="443" t="s">
        <v>110</v>
      </c>
      <c r="R63" s="445" t="str">
        <f>IFERROR(Q67*R67,"")</f>
        <v/>
      </c>
      <c r="S63" s="20"/>
      <c r="T63" s="20"/>
      <c r="U63" s="20"/>
      <c r="V63" s="20"/>
      <c r="W63" s="20"/>
      <c r="X63" s="20"/>
      <c r="Y63" s="20"/>
      <c r="Z63" s="20"/>
      <c r="AA63" s="20"/>
      <c r="AB63" s="20"/>
      <c r="AC63" s="20"/>
      <c r="AD63" s="20"/>
      <c r="AE63" s="20"/>
      <c r="AF63" s="20"/>
      <c r="AG63" s="20"/>
      <c r="AH63" s="20"/>
      <c r="AI63" s="20"/>
      <c r="AJ63" s="20"/>
      <c r="AK63" s="20"/>
      <c r="AL63" s="20"/>
      <c r="AM63" s="20"/>
      <c r="AN63" s="20"/>
      <c r="AO63" s="20"/>
      <c r="AP63" s="20"/>
    </row>
    <row r="64" spans="1:42" ht="15" customHeight="1" thickBot="1" x14ac:dyDescent="0.35">
      <c r="A64" s="20"/>
      <c r="B64" s="432"/>
      <c r="C64" s="440"/>
      <c r="D64" s="453"/>
      <c r="E64" s="435"/>
      <c r="F64" s="436"/>
      <c r="G64" s="20"/>
      <c r="H64" s="432"/>
      <c r="I64" s="440"/>
      <c r="J64" s="453"/>
      <c r="K64" s="435"/>
      <c r="L64" s="436"/>
      <c r="M64" s="18"/>
      <c r="N64" s="432"/>
      <c r="O64" s="454"/>
      <c r="P64" s="494"/>
      <c r="Q64" s="444"/>
      <c r="R64" s="446"/>
      <c r="S64" s="20"/>
      <c r="T64" s="20"/>
      <c r="U64" s="20"/>
      <c r="V64" s="20"/>
      <c r="W64" s="20"/>
      <c r="X64" s="20"/>
      <c r="Y64" s="20"/>
      <c r="Z64" s="20"/>
      <c r="AA64" s="20"/>
      <c r="AB64" s="20"/>
      <c r="AC64" s="20"/>
      <c r="AD64" s="20"/>
      <c r="AE64" s="20"/>
      <c r="AF64" s="20"/>
      <c r="AG64" s="20"/>
      <c r="AH64" s="20"/>
      <c r="AI64" s="20"/>
      <c r="AJ64" s="20"/>
      <c r="AK64" s="20"/>
      <c r="AL64" s="20"/>
      <c r="AM64" s="20"/>
      <c r="AN64" s="20"/>
      <c r="AO64" s="20"/>
      <c r="AP64" s="20"/>
    </row>
    <row r="65" spans="1:42" ht="15" customHeight="1" x14ac:dyDescent="0.3">
      <c r="A65" s="20"/>
      <c r="B65" s="437">
        <f ca="1">IFERROR(ROUNDUP(B67/(0.0005*C67^2-0.0342*C67+1.034),0),)</f>
        <v>0</v>
      </c>
      <c r="C65" s="439" t="s">
        <v>189</v>
      </c>
      <c r="D65" s="449">
        <f>SUM(C53:C62)</f>
        <v>0</v>
      </c>
      <c r="E65" s="451" t="s">
        <v>44</v>
      </c>
      <c r="F65" s="447">
        <f>SUM(C53*D53,C54*D54,C55*D55,C56*D56,C57*D57,C58*D58,C59*D59,C60*D60,C61*D61,C62*D62)</f>
        <v>0</v>
      </c>
      <c r="G65" s="20"/>
      <c r="H65" s="437">
        <f ca="1">IFERROR(ROUNDUP(H67/(0.0005*I67^2-0.0342*I67+1.034),0),)</f>
        <v>0</v>
      </c>
      <c r="I65" s="439" t="s">
        <v>189</v>
      </c>
      <c r="J65" s="449">
        <f>SUM(I53:I62)</f>
        <v>0</v>
      </c>
      <c r="K65" s="451" t="s">
        <v>44</v>
      </c>
      <c r="L65" s="447">
        <f>SUM(I53*J53,I54*J54,I55*J55,I56*J56,I57*J57,I58*J58,I59*J59,I60*J60,I61*J61,I62*J62)</f>
        <v>0</v>
      </c>
      <c r="M65" s="18"/>
      <c r="N65" s="437">
        <f ca="1">IFERROR(ROUNDUP(N67/(0.0005*O67^2-0.0342*O67+1.034),0),)</f>
        <v>0</v>
      </c>
      <c r="O65" s="439" t="s">
        <v>189</v>
      </c>
      <c r="P65" s="449">
        <f>SUM(O53:O62)</f>
        <v>0</v>
      </c>
      <c r="Q65" s="451" t="s">
        <v>44</v>
      </c>
      <c r="R65" s="447">
        <f>SUM(O53*P53,O54*P54,O55*P55,O56*P56,O57*P57,O58*P58,O59*P59,O60*P60,O61*P61,O62*P62)</f>
        <v>0</v>
      </c>
      <c r="S65" s="20"/>
      <c r="T65" s="20"/>
      <c r="U65" s="20"/>
      <c r="V65" s="20"/>
      <c r="W65" s="20"/>
      <c r="X65" s="20"/>
      <c r="Y65" s="20"/>
      <c r="Z65" s="20"/>
      <c r="AA65" s="20"/>
      <c r="AB65" s="20"/>
      <c r="AC65" s="20"/>
      <c r="AD65" s="20"/>
      <c r="AE65" s="20"/>
      <c r="AF65" s="20"/>
      <c r="AG65" s="20"/>
      <c r="AH65" s="20"/>
      <c r="AI65" s="20"/>
      <c r="AJ65" s="20"/>
      <c r="AK65" s="20"/>
      <c r="AL65" s="20"/>
      <c r="AM65" s="20"/>
      <c r="AN65" s="20"/>
      <c r="AO65" s="20"/>
      <c r="AP65" s="20"/>
    </row>
    <row r="66" spans="1:42" ht="15" customHeight="1" thickBot="1" x14ac:dyDescent="0.35">
      <c r="A66" s="20"/>
      <c r="B66" s="438"/>
      <c r="C66" s="440"/>
      <c r="D66" s="450"/>
      <c r="E66" s="440"/>
      <c r="F66" s="448"/>
      <c r="G66" s="20"/>
      <c r="H66" s="438"/>
      <c r="I66" s="440"/>
      <c r="J66" s="450"/>
      <c r="K66" s="440"/>
      <c r="L66" s="448"/>
      <c r="M66" s="18"/>
      <c r="N66" s="438"/>
      <c r="O66" s="440"/>
      <c r="P66" s="450"/>
      <c r="Q66" s="440"/>
      <c r="R66" s="448"/>
      <c r="S66" s="20"/>
      <c r="T66" s="20"/>
      <c r="U66" s="20"/>
      <c r="V66" s="20"/>
      <c r="W66" s="20"/>
      <c r="X66" s="20"/>
      <c r="Y66" s="20"/>
      <c r="Z66" s="20"/>
      <c r="AA66" s="20"/>
      <c r="AB66" s="20"/>
      <c r="AC66" s="20"/>
      <c r="AD66" s="20"/>
      <c r="AE66" s="20"/>
      <c r="AF66" s="20"/>
      <c r="AG66" s="20"/>
      <c r="AH66" s="20"/>
      <c r="AI66" s="20"/>
      <c r="AJ66" s="20"/>
      <c r="AK66" s="20"/>
      <c r="AL66" s="20"/>
      <c r="AM66" s="20"/>
      <c r="AN66" s="20"/>
      <c r="AO66" s="20"/>
      <c r="AP66" s="20"/>
    </row>
    <row r="67" spans="1:42" ht="15" customHeight="1" x14ac:dyDescent="0.3">
      <c r="A67" s="20"/>
      <c r="B67" s="2" t="str">
        <f ca="1">IFERROR(OFFSET(D52,MATCH(MAX(D53:D62),D53:D62,0),0),"")</f>
        <v/>
      </c>
      <c r="C67" s="22" t="str">
        <f ca="1">IFERROR(OFFSET(C52,MATCH(MAX(D53:D62),D53:D62,0),0)+(10-OFFSET(E52,MATCH(MAX(D53:D62),D53:D62,0),0)),"")</f>
        <v/>
      </c>
      <c r="D67" s="20"/>
      <c r="E67" s="20"/>
      <c r="F67" s="20"/>
      <c r="G67" s="20"/>
      <c r="H67" s="2" t="str">
        <f ca="1">IFERROR(OFFSET(J52,MATCH(MAX(J53:J62),J53:J62,0),0),"")</f>
        <v/>
      </c>
      <c r="I67" s="22" t="str">
        <f ca="1">IFERROR(OFFSET(I52,MATCH(MAX(J53:J62),J53:J62,0),0)+(10-OFFSET(K52,MATCH(MAX(J53:J62),J53:J62,0),0)),"")</f>
        <v/>
      </c>
      <c r="J67" s="20"/>
      <c r="K67" s="20"/>
      <c r="L67" s="20"/>
      <c r="M67" s="11"/>
      <c r="N67" s="2" t="str">
        <f ca="1">IFERROR(OFFSET(P52,MATCH(MAX(P53:P62),P53:P62,0),0),"")</f>
        <v/>
      </c>
      <c r="O67" s="22" t="str">
        <f ca="1">IFERROR(OFFSET(O52,MATCH(MAX(P53:P62),P53:P62,0),0)+(10-OFFSET(Q52,MATCH(MAX(P53:P62),P53:P62,0),0)),"")</f>
        <v/>
      </c>
      <c r="P67" s="20"/>
      <c r="Q67" s="184" t="str">
        <f>IFERROR(AVERAGE(AVERAGE(E53:E62),AVERAGE(K53:K62),AVERAGE(Q53:Q62)),"")</f>
        <v/>
      </c>
      <c r="R67" s="185">
        <f>SUM(C53:C62,I53:I62,O53:O62)</f>
        <v>0</v>
      </c>
      <c r="S67" s="20"/>
      <c r="T67" s="20"/>
      <c r="U67" s="20"/>
      <c r="V67" s="20"/>
      <c r="W67" s="20"/>
      <c r="X67" s="20"/>
      <c r="Y67" s="20"/>
      <c r="Z67" s="20"/>
      <c r="AA67" s="20"/>
      <c r="AB67" s="20"/>
      <c r="AC67" s="20"/>
      <c r="AD67" s="20"/>
      <c r="AE67" s="20"/>
      <c r="AF67" s="20"/>
      <c r="AG67" s="20"/>
      <c r="AH67" s="20"/>
      <c r="AI67" s="20"/>
      <c r="AJ67" s="20"/>
      <c r="AK67" s="20"/>
      <c r="AL67" s="20"/>
      <c r="AM67" s="20"/>
      <c r="AN67" s="20"/>
      <c r="AO67" s="20"/>
      <c r="AP67" s="20"/>
    </row>
    <row r="68" spans="1:42" ht="15" customHeight="1" x14ac:dyDescent="0.3">
      <c r="A68" s="20"/>
      <c r="B68" s="20"/>
      <c r="C68" s="20"/>
      <c r="D68" s="20"/>
      <c r="E68" s="20"/>
      <c r="F68" s="20"/>
      <c r="G68" s="20"/>
      <c r="H68" s="20"/>
      <c r="I68" s="20"/>
      <c r="J68" s="20"/>
      <c r="K68" s="20"/>
      <c r="L68" s="20"/>
      <c r="M68" s="20"/>
      <c r="N68" s="20"/>
      <c r="O68" s="20"/>
      <c r="P68" s="20"/>
      <c r="Q68" s="20"/>
      <c r="R68" s="20"/>
      <c r="S68" s="20"/>
      <c r="T68" s="20"/>
      <c r="U68" s="20"/>
      <c r="V68" s="20"/>
      <c r="W68" s="20"/>
      <c r="X68" s="20"/>
      <c r="Y68" s="20"/>
      <c r="Z68" s="20"/>
      <c r="AA68" s="20"/>
      <c r="AB68" s="20"/>
      <c r="AC68" s="20"/>
      <c r="AD68" s="20"/>
      <c r="AE68" s="20"/>
      <c r="AF68" s="20"/>
      <c r="AG68" s="20"/>
      <c r="AH68" s="20"/>
      <c r="AI68" s="20"/>
      <c r="AJ68" s="20"/>
      <c r="AK68" s="20"/>
      <c r="AL68" s="20"/>
      <c r="AM68" s="20"/>
      <c r="AN68" s="20"/>
      <c r="AO68" s="20"/>
      <c r="AP68" s="20"/>
    </row>
    <row r="69" spans="1:42" ht="15" customHeight="1" x14ac:dyDescent="0.3">
      <c r="A69" s="20"/>
      <c r="B69" s="397" t="s">
        <v>49</v>
      </c>
      <c r="C69" s="397"/>
      <c r="D69" s="397"/>
      <c r="E69" s="397"/>
      <c r="F69" s="397"/>
      <c r="G69" s="397"/>
      <c r="H69" s="397"/>
      <c r="I69" s="397"/>
      <c r="J69" s="397"/>
      <c r="K69" s="397"/>
      <c r="L69" s="397"/>
      <c r="M69" s="397"/>
      <c r="N69" s="397"/>
      <c r="O69" s="397"/>
      <c r="P69" s="397"/>
      <c r="Q69" s="397"/>
      <c r="R69" s="397"/>
      <c r="S69" s="20"/>
      <c r="T69" s="20"/>
      <c r="U69" s="20"/>
      <c r="V69" s="20"/>
      <c r="W69" s="20"/>
      <c r="X69" s="20"/>
      <c r="Y69" s="20"/>
      <c r="Z69" s="20"/>
      <c r="AA69" s="20"/>
      <c r="AB69" s="20"/>
      <c r="AC69" s="20"/>
      <c r="AD69" s="20"/>
      <c r="AE69" s="20"/>
      <c r="AF69" s="20"/>
      <c r="AG69" s="20"/>
      <c r="AH69" s="20"/>
      <c r="AI69" s="20"/>
      <c r="AJ69" s="20"/>
      <c r="AK69" s="20"/>
      <c r="AL69" s="20"/>
      <c r="AM69" s="20"/>
      <c r="AN69" s="20"/>
      <c r="AO69" s="20"/>
      <c r="AP69" s="20"/>
    </row>
    <row r="70" spans="1:42" ht="15" customHeight="1" x14ac:dyDescent="0.3">
      <c r="A70" s="20"/>
      <c r="B70" s="397"/>
      <c r="C70" s="397"/>
      <c r="D70" s="397"/>
      <c r="E70" s="397"/>
      <c r="F70" s="397"/>
      <c r="G70" s="397"/>
      <c r="H70" s="397"/>
      <c r="I70" s="397"/>
      <c r="J70" s="397"/>
      <c r="K70" s="397"/>
      <c r="L70" s="397"/>
      <c r="M70" s="397"/>
      <c r="N70" s="397"/>
      <c r="O70" s="397"/>
      <c r="P70" s="397"/>
      <c r="Q70" s="397"/>
      <c r="R70" s="397"/>
      <c r="S70" s="20"/>
      <c r="T70" s="20"/>
      <c r="U70" s="20"/>
      <c r="V70" s="20"/>
      <c r="W70" s="20"/>
      <c r="X70" s="20"/>
      <c r="Y70" s="20"/>
      <c r="Z70" s="20"/>
      <c r="AA70" s="20"/>
      <c r="AB70" s="20"/>
      <c r="AC70" s="20"/>
      <c r="AD70" s="20"/>
      <c r="AE70" s="20"/>
      <c r="AF70" s="20"/>
      <c r="AG70" s="20"/>
      <c r="AH70" s="20"/>
      <c r="AI70" s="20"/>
      <c r="AJ70" s="20"/>
      <c r="AK70" s="20"/>
      <c r="AL70" s="20"/>
      <c r="AM70" s="20"/>
      <c r="AN70" s="20"/>
      <c r="AO70" s="20"/>
      <c r="AP70" s="20"/>
    </row>
    <row r="71" spans="1:42" ht="15" customHeight="1" x14ac:dyDescent="0.3">
      <c r="A71" s="20"/>
      <c r="B71" s="397"/>
      <c r="C71" s="397"/>
      <c r="D71" s="397"/>
      <c r="E71" s="397"/>
      <c r="F71" s="397"/>
      <c r="G71" s="397"/>
      <c r="H71" s="397"/>
      <c r="I71" s="397"/>
      <c r="J71" s="397"/>
      <c r="K71" s="397"/>
      <c r="L71" s="397"/>
      <c r="M71" s="397"/>
      <c r="N71" s="397"/>
      <c r="O71" s="397"/>
      <c r="P71" s="397"/>
      <c r="Q71" s="397"/>
      <c r="R71" s="397"/>
      <c r="S71" s="20"/>
      <c r="T71" s="20"/>
      <c r="U71" s="20"/>
      <c r="V71" s="20"/>
      <c r="W71" s="20"/>
      <c r="X71" s="20"/>
      <c r="Y71" s="20"/>
      <c r="Z71" s="20"/>
      <c r="AA71" s="20"/>
      <c r="AB71" s="20"/>
      <c r="AC71" s="20"/>
      <c r="AD71" s="20"/>
      <c r="AE71" s="20"/>
      <c r="AF71" s="20"/>
      <c r="AG71" s="20"/>
      <c r="AH71" s="20"/>
      <c r="AI71" s="20"/>
      <c r="AJ71" s="20"/>
      <c r="AK71" s="20"/>
      <c r="AL71" s="20"/>
      <c r="AM71" s="20"/>
      <c r="AN71" s="20"/>
      <c r="AO71" s="20"/>
      <c r="AP71" s="20"/>
    </row>
    <row r="72" spans="1:42" ht="15" customHeight="1" thickBot="1" x14ac:dyDescent="0.35">
      <c r="A72" s="20"/>
      <c r="B72" s="20"/>
      <c r="C72" s="20"/>
      <c r="D72" s="20"/>
      <c r="E72" s="20"/>
      <c r="F72" s="20"/>
      <c r="G72" s="20"/>
      <c r="H72" s="20"/>
      <c r="I72" s="20"/>
      <c r="J72" s="20"/>
      <c r="K72" s="20"/>
      <c r="L72" s="20"/>
      <c r="M72" s="20"/>
      <c r="N72" s="20"/>
      <c r="O72" s="20"/>
      <c r="P72" s="20"/>
      <c r="Q72" s="20"/>
      <c r="R72" s="20"/>
      <c r="S72" s="20"/>
      <c r="T72" s="20"/>
      <c r="U72" s="20"/>
      <c r="V72" s="20"/>
      <c r="W72" s="20"/>
      <c r="X72" s="20"/>
      <c r="Y72" s="20"/>
      <c r="Z72" s="20"/>
      <c r="AA72" s="20"/>
      <c r="AB72" s="20"/>
      <c r="AC72" s="20"/>
      <c r="AD72" s="20"/>
      <c r="AE72" s="20"/>
      <c r="AF72" s="20"/>
      <c r="AG72" s="20"/>
      <c r="AH72" s="20"/>
      <c r="AI72" s="20"/>
      <c r="AJ72" s="20"/>
      <c r="AK72" s="20"/>
      <c r="AL72" s="20"/>
      <c r="AM72" s="20"/>
      <c r="AN72" s="20"/>
      <c r="AO72" s="20"/>
      <c r="AP72" s="20"/>
    </row>
    <row r="73" spans="1:42" ht="15" customHeight="1" x14ac:dyDescent="0.3">
      <c r="A73" s="20"/>
      <c r="B73" s="331">
        <v>1</v>
      </c>
      <c r="C73" s="331">
        <f>'Training Plan'!I121</f>
        <v>0</v>
      </c>
      <c r="D73" s="332"/>
      <c r="E73" s="332"/>
      <c r="F73" s="333"/>
      <c r="G73" s="20"/>
      <c r="H73" s="331">
        <v>2</v>
      </c>
      <c r="I73" s="331">
        <f>'Training Plan'!I129</f>
        <v>0</v>
      </c>
      <c r="J73" s="332"/>
      <c r="K73" s="332"/>
      <c r="L73" s="333"/>
      <c r="M73" s="20"/>
      <c r="N73" s="331">
        <v>3</v>
      </c>
      <c r="O73" s="331">
        <f>'Training Plan'!I137</f>
        <v>0</v>
      </c>
      <c r="P73" s="332"/>
      <c r="Q73" s="332"/>
      <c r="R73" s="333"/>
      <c r="S73" s="20"/>
      <c r="T73" s="20"/>
      <c r="U73" s="20"/>
      <c r="V73" s="20"/>
      <c r="W73" s="20"/>
      <c r="X73" s="20"/>
      <c r="Y73" s="20"/>
      <c r="Z73" s="20"/>
      <c r="AA73" s="20"/>
      <c r="AB73" s="20"/>
      <c r="AC73" s="20"/>
      <c r="AD73" s="20"/>
      <c r="AE73" s="20"/>
      <c r="AF73" s="20"/>
      <c r="AG73" s="20"/>
      <c r="AH73" s="20"/>
      <c r="AI73" s="20"/>
      <c r="AJ73" s="20"/>
      <c r="AK73" s="20"/>
      <c r="AL73" s="20"/>
      <c r="AM73" s="20"/>
      <c r="AN73" s="20"/>
      <c r="AO73" s="20"/>
      <c r="AP73" s="20"/>
    </row>
    <row r="74" spans="1:42" ht="15" customHeight="1" thickBot="1" x14ac:dyDescent="0.35">
      <c r="A74" s="20"/>
      <c r="B74" s="334"/>
      <c r="C74" s="334"/>
      <c r="D74" s="335"/>
      <c r="E74" s="335"/>
      <c r="F74" s="336"/>
      <c r="G74" s="20"/>
      <c r="H74" s="334"/>
      <c r="I74" s="334"/>
      <c r="J74" s="335"/>
      <c r="K74" s="335"/>
      <c r="L74" s="336"/>
      <c r="M74" s="20"/>
      <c r="N74" s="334"/>
      <c r="O74" s="334"/>
      <c r="P74" s="335"/>
      <c r="Q74" s="335"/>
      <c r="R74" s="336"/>
      <c r="S74" s="20"/>
      <c r="T74" s="20"/>
      <c r="U74" s="20"/>
      <c r="V74" s="20"/>
      <c r="W74" s="20"/>
      <c r="X74" s="20"/>
      <c r="Y74" s="20"/>
      <c r="Z74" s="20"/>
      <c r="AA74" s="20"/>
      <c r="AB74" s="20"/>
      <c r="AC74" s="20"/>
      <c r="AD74" s="20"/>
      <c r="AE74" s="20"/>
      <c r="AF74" s="20"/>
      <c r="AG74" s="20"/>
      <c r="AH74" s="20"/>
      <c r="AI74" s="20"/>
      <c r="AJ74" s="20"/>
      <c r="AK74" s="20"/>
      <c r="AL74" s="20"/>
      <c r="AM74" s="20"/>
      <c r="AN74" s="20"/>
      <c r="AO74" s="20"/>
      <c r="AP74" s="20"/>
    </row>
    <row r="75" spans="1:42" ht="15" customHeight="1" x14ac:dyDescent="0.3">
      <c r="A75" s="20"/>
      <c r="B75" s="415" t="s">
        <v>85</v>
      </c>
      <c r="C75" s="416"/>
      <c r="D75" s="421">
        <f>'Training Plan'!I122</f>
        <v>0</v>
      </c>
      <c r="E75" s="422"/>
      <c r="F75" s="423"/>
      <c r="G75" s="20"/>
      <c r="H75" s="415" t="s">
        <v>85</v>
      </c>
      <c r="I75" s="416"/>
      <c r="J75" s="421">
        <f>'Training Plan'!I130</f>
        <v>0</v>
      </c>
      <c r="K75" s="422"/>
      <c r="L75" s="423"/>
      <c r="M75" s="20"/>
      <c r="N75" s="415" t="s">
        <v>85</v>
      </c>
      <c r="O75" s="416"/>
      <c r="P75" s="421">
        <f>'Training Plan'!I138</f>
        <v>0</v>
      </c>
      <c r="Q75" s="422"/>
      <c r="R75" s="423"/>
      <c r="S75" s="20"/>
      <c r="T75" s="20"/>
      <c r="U75" s="20"/>
      <c r="V75" s="20"/>
      <c r="W75" s="20"/>
      <c r="X75" s="20"/>
      <c r="Y75" s="20"/>
      <c r="Z75" s="20"/>
      <c r="AA75" s="20"/>
      <c r="AB75" s="20"/>
      <c r="AC75" s="20"/>
      <c r="AD75" s="20"/>
      <c r="AE75" s="20"/>
      <c r="AF75" s="20"/>
      <c r="AG75" s="20"/>
      <c r="AH75" s="20"/>
      <c r="AI75" s="20"/>
      <c r="AJ75" s="20"/>
      <c r="AK75" s="20"/>
      <c r="AL75" s="20"/>
      <c r="AM75" s="20"/>
      <c r="AN75" s="20"/>
      <c r="AO75" s="20"/>
      <c r="AP75" s="20"/>
    </row>
    <row r="76" spans="1:42" ht="15" customHeight="1" x14ac:dyDescent="0.3">
      <c r="A76" s="20"/>
      <c r="B76" s="417"/>
      <c r="C76" s="418"/>
      <c r="D76" s="424"/>
      <c r="E76" s="425"/>
      <c r="F76" s="426"/>
      <c r="G76" s="20"/>
      <c r="H76" s="417"/>
      <c r="I76" s="418"/>
      <c r="J76" s="424"/>
      <c r="K76" s="425"/>
      <c r="L76" s="426"/>
      <c r="M76" s="20"/>
      <c r="N76" s="417"/>
      <c r="O76" s="418"/>
      <c r="P76" s="424"/>
      <c r="Q76" s="425"/>
      <c r="R76" s="426"/>
      <c r="S76" s="20"/>
      <c r="T76" s="20"/>
      <c r="U76" s="20"/>
      <c r="V76" s="20"/>
      <c r="W76" s="20"/>
      <c r="X76" s="20"/>
      <c r="Y76" s="20"/>
      <c r="Z76" s="20"/>
      <c r="AA76" s="20"/>
      <c r="AB76" s="20"/>
      <c r="AC76" s="20"/>
      <c r="AD76" s="20"/>
      <c r="AE76" s="20"/>
      <c r="AF76" s="20"/>
      <c r="AG76" s="20"/>
      <c r="AH76" s="20"/>
      <c r="AI76" s="20"/>
      <c r="AJ76" s="20"/>
      <c r="AK76" s="20"/>
      <c r="AL76" s="20"/>
      <c r="AM76" s="20"/>
      <c r="AN76" s="20"/>
      <c r="AO76" s="20"/>
      <c r="AP76" s="20"/>
    </row>
    <row r="77" spans="1:42" ht="15" customHeight="1" x14ac:dyDescent="0.3">
      <c r="A77" s="20"/>
      <c r="B77" s="417"/>
      <c r="C77" s="418"/>
      <c r="D77" s="424"/>
      <c r="E77" s="425"/>
      <c r="F77" s="426"/>
      <c r="G77" s="20"/>
      <c r="H77" s="417"/>
      <c r="I77" s="418"/>
      <c r="J77" s="424"/>
      <c r="K77" s="425"/>
      <c r="L77" s="426"/>
      <c r="M77" s="20"/>
      <c r="N77" s="417"/>
      <c r="O77" s="418"/>
      <c r="P77" s="424"/>
      <c r="Q77" s="425"/>
      <c r="R77" s="426"/>
      <c r="S77" s="20"/>
      <c r="T77" s="20"/>
      <c r="U77" s="20"/>
      <c r="V77" s="20"/>
      <c r="W77" s="20"/>
      <c r="X77" s="20"/>
      <c r="Y77" s="20"/>
      <c r="Z77" s="20"/>
      <c r="AA77" s="20"/>
      <c r="AB77" s="20"/>
      <c r="AC77" s="20"/>
      <c r="AD77" s="20"/>
      <c r="AE77" s="20"/>
      <c r="AF77" s="20"/>
      <c r="AG77" s="20"/>
      <c r="AH77" s="20"/>
      <c r="AI77" s="20"/>
      <c r="AJ77" s="20"/>
      <c r="AK77" s="20"/>
      <c r="AL77" s="20"/>
      <c r="AM77" s="20"/>
      <c r="AN77" s="20"/>
      <c r="AO77" s="20"/>
      <c r="AP77" s="20"/>
    </row>
    <row r="78" spans="1:42" ht="15" customHeight="1" x14ac:dyDescent="0.3">
      <c r="A78" s="20"/>
      <c r="B78" s="417"/>
      <c r="C78" s="418"/>
      <c r="D78" s="424"/>
      <c r="E78" s="425"/>
      <c r="F78" s="426"/>
      <c r="G78" s="20"/>
      <c r="H78" s="417"/>
      <c r="I78" s="418"/>
      <c r="J78" s="424"/>
      <c r="K78" s="425"/>
      <c r="L78" s="426"/>
      <c r="M78" s="20"/>
      <c r="N78" s="417"/>
      <c r="O78" s="418"/>
      <c r="P78" s="424"/>
      <c r="Q78" s="425"/>
      <c r="R78" s="426"/>
      <c r="S78" s="20"/>
      <c r="T78" s="20"/>
      <c r="U78" s="20"/>
      <c r="V78" s="20"/>
      <c r="W78" s="20"/>
      <c r="X78" s="20"/>
      <c r="Y78" s="20"/>
      <c r="Z78" s="20"/>
      <c r="AA78" s="20"/>
      <c r="AB78" s="20"/>
      <c r="AC78" s="20"/>
      <c r="AD78" s="20"/>
      <c r="AE78" s="20"/>
      <c r="AF78" s="20"/>
      <c r="AG78" s="20"/>
      <c r="AH78" s="20"/>
      <c r="AI78" s="20"/>
      <c r="AJ78" s="20"/>
      <c r="AK78" s="20"/>
      <c r="AL78" s="20"/>
      <c r="AM78" s="20"/>
      <c r="AN78" s="20"/>
      <c r="AO78" s="20"/>
      <c r="AP78" s="20"/>
    </row>
    <row r="79" spans="1:42" ht="15" customHeight="1" thickBot="1" x14ac:dyDescent="0.35">
      <c r="A79" s="20"/>
      <c r="B79" s="419"/>
      <c r="C79" s="420"/>
      <c r="D79" s="424"/>
      <c r="E79" s="425"/>
      <c r="F79" s="426"/>
      <c r="G79" s="20"/>
      <c r="H79" s="419"/>
      <c r="I79" s="420"/>
      <c r="J79" s="424"/>
      <c r="K79" s="425"/>
      <c r="L79" s="426"/>
      <c r="M79" s="20"/>
      <c r="N79" s="419"/>
      <c r="O79" s="420"/>
      <c r="P79" s="424"/>
      <c r="Q79" s="425"/>
      <c r="R79" s="426"/>
      <c r="S79" s="20"/>
      <c r="T79" s="20"/>
      <c r="U79" s="20"/>
      <c r="V79" s="20"/>
      <c r="W79" s="20"/>
      <c r="X79" s="20"/>
      <c r="Y79" s="20"/>
      <c r="Z79" s="20"/>
      <c r="AA79" s="20"/>
      <c r="AB79" s="20"/>
      <c r="AC79" s="20"/>
      <c r="AD79" s="20"/>
      <c r="AE79" s="20"/>
      <c r="AF79" s="20"/>
      <c r="AG79" s="20"/>
      <c r="AH79" s="20"/>
      <c r="AI79" s="20"/>
      <c r="AJ79" s="20"/>
      <c r="AK79" s="20"/>
      <c r="AL79" s="20"/>
      <c r="AM79" s="20"/>
      <c r="AN79" s="20"/>
      <c r="AO79" s="20"/>
      <c r="AP79" s="20"/>
    </row>
    <row r="80" spans="1:42" ht="15" customHeight="1" x14ac:dyDescent="0.3">
      <c r="A80" s="20"/>
      <c r="B80" s="427" t="s">
        <v>86</v>
      </c>
      <c r="C80" s="428"/>
      <c r="D80" s="409">
        <f>'Training Plan'!J127</f>
        <v>0</v>
      </c>
      <c r="E80" s="410"/>
      <c r="F80" s="411"/>
      <c r="G80" s="20"/>
      <c r="H80" s="427" t="s">
        <v>86</v>
      </c>
      <c r="I80" s="428"/>
      <c r="J80" s="409">
        <f>'Training Plan'!J135</f>
        <v>0</v>
      </c>
      <c r="K80" s="410"/>
      <c r="L80" s="411"/>
      <c r="M80" s="20"/>
      <c r="N80" s="427" t="s">
        <v>86</v>
      </c>
      <c r="O80" s="428"/>
      <c r="P80" s="409">
        <f>'Training Plan'!J143</f>
        <v>0</v>
      </c>
      <c r="Q80" s="410"/>
      <c r="R80" s="411"/>
      <c r="S80" s="20"/>
      <c r="T80" s="20"/>
      <c r="U80" s="20"/>
      <c r="V80" s="20"/>
      <c r="W80" s="20"/>
      <c r="X80" s="20"/>
      <c r="Y80" s="20"/>
      <c r="Z80" s="20"/>
      <c r="AA80" s="20"/>
      <c r="AB80" s="20"/>
      <c r="AC80" s="20"/>
      <c r="AD80" s="20"/>
      <c r="AE80" s="20"/>
      <c r="AF80" s="20"/>
      <c r="AG80" s="20"/>
      <c r="AH80" s="20"/>
      <c r="AI80" s="20"/>
      <c r="AJ80" s="20"/>
      <c r="AK80" s="20"/>
      <c r="AL80" s="20"/>
      <c r="AM80" s="20"/>
      <c r="AN80" s="20"/>
      <c r="AO80" s="20"/>
      <c r="AP80" s="20"/>
    </row>
    <row r="81" spans="1:42" ht="15" customHeight="1" thickBot="1" x14ac:dyDescent="0.35">
      <c r="A81" s="20"/>
      <c r="B81" s="429"/>
      <c r="C81" s="430"/>
      <c r="D81" s="412"/>
      <c r="E81" s="413"/>
      <c r="F81" s="414"/>
      <c r="G81" s="20"/>
      <c r="H81" s="429"/>
      <c r="I81" s="430"/>
      <c r="J81" s="412"/>
      <c r="K81" s="413"/>
      <c r="L81" s="414"/>
      <c r="M81" s="20"/>
      <c r="N81" s="429"/>
      <c r="O81" s="430"/>
      <c r="P81" s="412"/>
      <c r="Q81" s="413"/>
      <c r="R81" s="414"/>
      <c r="S81" s="20"/>
      <c r="T81" s="20"/>
      <c r="U81" s="20"/>
      <c r="V81" s="20"/>
      <c r="W81" s="20"/>
      <c r="X81" s="20"/>
      <c r="Y81" s="20"/>
      <c r="Z81" s="20"/>
      <c r="AA81" s="20"/>
      <c r="AB81" s="20"/>
      <c r="AC81" s="20"/>
      <c r="AD81" s="20"/>
      <c r="AE81" s="20"/>
      <c r="AF81" s="20"/>
      <c r="AG81" s="20"/>
      <c r="AH81" s="20"/>
      <c r="AI81" s="20"/>
      <c r="AJ81" s="20"/>
      <c r="AK81" s="20"/>
      <c r="AL81" s="20"/>
      <c r="AM81" s="20"/>
      <c r="AN81" s="20"/>
      <c r="AO81" s="20"/>
      <c r="AP81" s="20"/>
    </row>
    <row r="82" spans="1:42" ht="30" customHeight="1" thickBot="1" x14ac:dyDescent="0.35">
      <c r="A82" s="20"/>
      <c r="B82" s="3" t="s">
        <v>60</v>
      </c>
      <c r="C82" s="3" t="s">
        <v>0</v>
      </c>
      <c r="D82" s="3" t="s">
        <v>42</v>
      </c>
      <c r="E82" s="3" t="s">
        <v>11</v>
      </c>
      <c r="F82" s="21" t="s">
        <v>71</v>
      </c>
      <c r="G82" s="20"/>
      <c r="H82" s="3" t="s">
        <v>60</v>
      </c>
      <c r="I82" s="3" t="s">
        <v>0</v>
      </c>
      <c r="J82" s="3" t="s">
        <v>42</v>
      </c>
      <c r="K82" s="3" t="s">
        <v>11</v>
      </c>
      <c r="L82" s="21" t="s">
        <v>71</v>
      </c>
      <c r="M82" s="20"/>
      <c r="N82" s="3" t="s">
        <v>60</v>
      </c>
      <c r="O82" s="3" t="s">
        <v>0</v>
      </c>
      <c r="P82" s="3" t="s">
        <v>42</v>
      </c>
      <c r="Q82" s="3" t="s">
        <v>11</v>
      </c>
      <c r="R82" s="21" t="s">
        <v>71</v>
      </c>
      <c r="S82" s="20"/>
      <c r="T82" s="20"/>
      <c r="U82" s="20"/>
      <c r="V82" s="20"/>
      <c r="W82" s="20"/>
      <c r="X82" s="20"/>
      <c r="Y82" s="20"/>
      <c r="Z82" s="20"/>
      <c r="AA82" s="20"/>
      <c r="AB82" s="20"/>
      <c r="AC82" s="20"/>
      <c r="AD82" s="20"/>
      <c r="AE82" s="20"/>
      <c r="AF82" s="20"/>
      <c r="AG82" s="20"/>
      <c r="AH82" s="20"/>
      <c r="AI82" s="20"/>
      <c r="AJ82" s="20"/>
      <c r="AK82" s="20"/>
      <c r="AL82" s="20"/>
      <c r="AM82" s="20"/>
      <c r="AN82" s="20"/>
      <c r="AO82" s="20"/>
      <c r="AP82" s="20"/>
    </row>
    <row r="83" spans="1:42" ht="15" customHeight="1" thickBot="1" x14ac:dyDescent="0.35">
      <c r="A83" s="20"/>
      <c r="B83" s="16">
        <v>1</v>
      </c>
      <c r="C83" s="143"/>
      <c r="D83" s="140"/>
      <c r="E83" s="146"/>
      <c r="F83" s="149">
        <f>IF(ISNUMBER(D83),D83/B95,)</f>
        <v>0</v>
      </c>
      <c r="G83" s="20"/>
      <c r="H83" s="16">
        <v>1</v>
      </c>
      <c r="I83" s="143"/>
      <c r="J83" s="140"/>
      <c r="K83" s="146"/>
      <c r="L83" s="149">
        <f>IF(ISNUMBER(J83),J83/H95,)</f>
        <v>0</v>
      </c>
      <c r="M83" s="20"/>
      <c r="N83" s="16">
        <v>1</v>
      </c>
      <c r="O83" s="143"/>
      <c r="P83" s="140"/>
      <c r="Q83" s="146"/>
      <c r="R83" s="149">
        <f>IF(ISNUMBER(P83),P83/N95,)</f>
        <v>0</v>
      </c>
      <c r="S83" s="20"/>
      <c r="T83" s="20"/>
      <c r="U83" s="20"/>
      <c r="V83" s="20"/>
      <c r="W83" s="20"/>
      <c r="X83" s="20"/>
      <c r="Y83" s="20"/>
      <c r="Z83" s="20"/>
      <c r="AA83" s="20"/>
      <c r="AB83" s="20"/>
      <c r="AC83" s="20"/>
      <c r="AD83" s="20"/>
      <c r="AE83" s="20"/>
      <c r="AF83" s="20"/>
      <c r="AG83" s="20"/>
      <c r="AH83" s="20"/>
      <c r="AI83" s="20"/>
      <c r="AJ83" s="20"/>
      <c r="AK83" s="20"/>
      <c r="AL83" s="20"/>
      <c r="AM83" s="20"/>
      <c r="AN83" s="20"/>
      <c r="AO83" s="20"/>
      <c r="AP83" s="20"/>
    </row>
    <row r="84" spans="1:42" ht="15" customHeight="1" thickBot="1" x14ac:dyDescent="0.35">
      <c r="A84" s="20"/>
      <c r="B84" s="16">
        <v>2</v>
      </c>
      <c r="C84" s="144"/>
      <c r="D84" s="141"/>
      <c r="E84" s="147"/>
      <c r="F84" s="151">
        <f>IF(ISNUMBER(D84),D84/B95,)</f>
        <v>0</v>
      </c>
      <c r="G84" s="20"/>
      <c r="H84" s="16">
        <v>2</v>
      </c>
      <c r="I84" s="144"/>
      <c r="J84" s="141"/>
      <c r="K84" s="147"/>
      <c r="L84" s="151">
        <f>IF(ISNUMBER(J84),J84/H95,)</f>
        <v>0</v>
      </c>
      <c r="M84" s="20"/>
      <c r="N84" s="16">
        <v>2</v>
      </c>
      <c r="O84" s="144"/>
      <c r="P84" s="141"/>
      <c r="Q84" s="147"/>
      <c r="R84" s="151">
        <f>IF(ISNUMBER(P84),P84/N95,)</f>
        <v>0</v>
      </c>
      <c r="S84" s="20"/>
      <c r="T84" s="20"/>
      <c r="U84" s="20"/>
      <c r="V84" s="20"/>
      <c r="W84" s="20"/>
      <c r="X84" s="20"/>
      <c r="Y84" s="20"/>
      <c r="Z84" s="20"/>
      <c r="AA84" s="20"/>
      <c r="AB84" s="20"/>
      <c r="AC84" s="20"/>
      <c r="AD84" s="20"/>
      <c r="AE84" s="20"/>
      <c r="AF84" s="20"/>
      <c r="AG84" s="20"/>
      <c r="AH84" s="20"/>
      <c r="AI84" s="20"/>
      <c r="AJ84" s="20"/>
      <c r="AK84" s="20"/>
      <c r="AL84" s="20"/>
      <c r="AM84" s="20"/>
      <c r="AN84" s="20"/>
      <c r="AO84" s="20"/>
      <c r="AP84" s="20"/>
    </row>
    <row r="85" spans="1:42" ht="15" customHeight="1" thickBot="1" x14ac:dyDescent="0.35">
      <c r="A85" s="20"/>
      <c r="B85" s="16">
        <v>3</v>
      </c>
      <c r="C85" s="144"/>
      <c r="D85" s="141"/>
      <c r="E85" s="147"/>
      <c r="F85" s="151">
        <f>IF(ISNUMBER(D85),D85/B95,)</f>
        <v>0</v>
      </c>
      <c r="G85" s="20"/>
      <c r="H85" s="16">
        <v>3</v>
      </c>
      <c r="I85" s="144"/>
      <c r="J85" s="141"/>
      <c r="K85" s="147"/>
      <c r="L85" s="151">
        <f>IF(ISNUMBER(J85),J85/H95,)</f>
        <v>0</v>
      </c>
      <c r="M85" s="19"/>
      <c r="N85" s="16">
        <v>3</v>
      </c>
      <c r="O85" s="144"/>
      <c r="P85" s="141"/>
      <c r="Q85" s="147"/>
      <c r="R85" s="151">
        <f>IF(ISNUMBER(P85),P85/N95,)</f>
        <v>0</v>
      </c>
      <c r="S85" s="20"/>
      <c r="T85" s="20"/>
      <c r="U85" s="20"/>
      <c r="V85" s="20"/>
      <c r="W85" s="20"/>
      <c r="X85" s="20"/>
      <c r="Y85" s="20"/>
      <c r="Z85" s="20"/>
      <c r="AA85" s="20"/>
      <c r="AB85" s="20"/>
      <c r="AC85" s="20"/>
      <c r="AD85" s="20"/>
      <c r="AE85" s="20"/>
      <c r="AF85" s="20"/>
      <c r="AG85" s="20"/>
      <c r="AH85" s="20"/>
      <c r="AI85" s="20"/>
      <c r="AJ85" s="20"/>
      <c r="AK85" s="20"/>
      <c r="AL85" s="20"/>
      <c r="AM85" s="20"/>
      <c r="AN85" s="20"/>
      <c r="AO85" s="20"/>
      <c r="AP85" s="20"/>
    </row>
    <row r="86" spans="1:42" ht="15" customHeight="1" thickBot="1" x14ac:dyDescent="0.35">
      <c r="A86" s="20"/>
      <c r="B86" s="16">
        <v>4</v>
      </c>
      <c r="C86" s="144"/>
      <c r="D86" s="141"/>
      <c r="E86" s="147"/>
      <c r="F86" s="151">
        <f>IF(ISNUMBER(D86),D86/B95,)</f>
        <v>0</v>
      </c>
      <c r="G86" s="20"/>
      <c r="H86" s="16">
        <v>4</v>
      </c>
      <c r="I86" s="144"/>
      <c r="J86" s="141"/>
      <c r="K86" s="147"/>
      <c r="L86" s="151">
        <f>IF(ISNUMBER(J86),J86/H95,)</f>
        <v>0</v>
      </c>
      <c r="M86" s="12"/>
      <c r="N86" s="16">
        <v>4</v>
      </c>
      <c r="O86" s="144"/>
      <c r="P86" s="141"/>
      <c r="Q86" s="147"/>
      <c r="R86" s="151">
        <f>IF(ISNUMBER(P86),P86/N95,)</f>
        <v>0</v>
      </c>
      <c r="S86" s="20"/>
      <c r="T86" s="20"/>
      <c r="U86" s="20"/>
      <c r="V86" s="20"/>
      <c r="W86" s="20"/>
      <c r="X86" s="20"/>
      <c r="Y86" s="20"/>
      <c r="Z86" s="20"/>
      <c r="AA86" s="20"/>
      <c r="AB86" s="20"/>
      <c r="AC86" s="20"/>
      <c r="AD86" s="20"/>
      <c r="AE86" s="20"/>
      <c r="AF86" s="20"/>
      <c r="AG86" s="20"/>
      <c r="AH86" s="20"/>
      <c r="AI86" s="20"/>
      <c r="AJ86" s="20"/>
      <c r="AK86" s="20"/>
      <c r="AL86" s="20"/>
      <c r="AM86" s="20"/>
      <c r="AN86" s="20"/>
      <c r="AO86" s="20"/>
      <c r="AP86" s="20"/>
    </row>
    <row r="87" spans="1:42" ht="15" customHeight="1" thickBot="1" x14ac:dyDescent="0.35">
      <c r="A87" s="20"/>
      <c r="B87" s="16">
        <v>5</v>
      </c>
      <c r="C87" s="144"/>
      <c r="D87" s="141"/>
      <c r="E87" s="147"/>
      <c r="F87" s="151">
        <f>IF(ISNUMBER(D87),D87/B95,)</f>
        <v>0</v>
      </c>
      <c r="G87" s="20"/>
      <c r="H87" s="16">
        <v>5</v>
      </c>
      <c r="I87" s="144"/>
      <c r="J87" s="141"/>
      <c r="K87" s="147"/>
      <c r="L87" s="151">
        <f>IF(ISNUMBER(J87),J87/H95,)</f>
        <v>0</v>
      </c>
      <c r="M87" s="18"/>
      <c r="N87" s="16">
        <v>5</v>
      </c>
      <c r="O87" s="144"/>
      <c r="P87" s="141"/>
      <c r="Q87" s="147"/>
      <c r="R87" s="151">
        <f>IF(ISNUMBER(P87),P87/N95,)</f>
        <v>0</v>
      </c>
      <c r="S87" s="20"/>
      <c r="T87" s="20"/>
      <c r="U87" s="20"/>
      <c r="V87" s="20"/>
      <c r="W87" s="20"/>
      <c r="X87" s="20"/>
      <c r="Y87" s="20"/>
      <c r="Z87" s="20"/>
      <c r="AA87" s="20"/>
      <c r="AB87" s="20"/>
      <c r="AC87" s="20"/>
      <c r="AD87" s="20"/>
      <c r="AE87" s="20"/>
      <c r="AF87" s="20"/>
      <c r="AG87" s="20"/>
      <c r="AH87" s="20"/>
      <c r="AI87" s="20"/>
      <c r="AJ87" s="20"/>
      <c r="AK87" s="20"/>
      <c r="AL87" s="20"/>
      <c r="AM87" s="20"/>
      <c r="AN87" s="20"/>
      <c r="AO87" s="20"/>
      <c r="AP87" s="20"/>
    </row>
    <row r="88" spans="1:42" ht="15" customHeight="1" thickBot="1" x14ac:dyDescent="0.35">
      <c r="A88" s="20"/>
      <c r="B88" s="16">
        <v>6</v>
      </c>
      <c r="C88" s="144"/>
      <c r="D88" s="141"/>
      <c r="E88" s="147"/>
      <c r="F88" s="151">
        <f>IF(ISNUMBER(D88),D88/B95,)</f>
        <v>0</v>
      </c>
      <c r="G88" s="20"/>
      <c r="H88" s="16">
        <v>6</v>
      </c>
      <c r="I88" s="144"/>
      <c r="J88" s="141"/>
      <c r="K88" s="147"/>
      <c r="L88" s="151">
        <f>IF(ISNUMBER(J88),J88/H95,)</f>
        <v>0</v>
      </c>
      <c r="M88" s="18"/>
      <c r="N88" s="16">
        <v>6</v>
      </c>
      <c r="O88" s="144"/>
      <c r="P88" s="141"/>
      <c r="Q88" s="147"/>
      <c r="R88" s="151">
        <f>IF(ISNUMBER(P88),P88/N95,)</f>
        <v>0</v>
      </c>
      <c r="S88" s="20"/>
      <c r="T88" s="20"/>
      <c r="U88" s="20"/>
      <c r="V88" s="20"/>
      <c r="W88" s="20"/>
      <c r="X88" s="20"/>
      <c r="Y88" s="20"/>
      <c r="Z88" s="20"/>
      <c r="AA88" s="20"/>
      <c r="AB88" s="20"/>
      <c r="AC88" s="20"/>
      <c r="AD88" s="20"/>
      <c r="AE88" s="20"/>
      <c r="AF88" s="20"/>
      <c r="AG88" s="20"/>
      <c r="AH88" s="20"/>
      <c r="AI88" s="20"/>
      <c r="AJ88" s="20"/>
      <c r="AK88" s="20"/>
      <c r="AL88" s="20"/>
      <c r="AM88" s="20"/>
      <c r="AN88" s="20"/>
      <c r="AO88" s="20"/>
      <c r="AP88" s="20"/>
    </row>
    <row r="89" spans="1:42" ht="15" customHeight="1" thickBot="1" x14ac:dyDescent="0.35">
      <c r="A89" s="20"/>
      <c r="B89" s="16">
        <v>7</v>
      </c>
      <c r="C89" s="144"/>
      <c r="D89" s="141"/>
      <c r="E89" s="147"/>
      <c r="F89" s="151">
        <f>IF(ISNUMBER(D89),D89/B95,)</f>
        <v>0</v>
      </c>
      <c r="G89" s="20"/>
      <c r="H89" s="16">
        <v>7</v>
      </c>
      <c r="I89" s="144"/>
      <c r="J89" s="141"/>
      <c r="K89" s="147"/>
      <c r="L89" s="151">
        <f>IF(ISNUMBER(J89),J89/H95,)</f>
        <v>0</v>
      </c>
      <c r="M89" s="18"/>
      <c r="N89" s="16">
        <v>7</v>
      </c>
      <c r="O89" s="144"/>
      <c r="P89" s="141"/>
      <c r="Q89" s="147"/>
      <c r="R89" s="151">
        <f>IF(ISNUMBER(P89),P89/N95,)</f>
        <v>0</v>
      </c>
      <c r="S89" s="20"/>
      <c r="T89" s="20"/>
      <c r="U89" s="20"/>
      <c r="V89" s="20"/>
      <c r="W89" s="20"/>
      <c r="X89" s="20"/>
      <c r="Y89" s="20"/>
      <c r="Z89" s="20"/>
      <c r="AA89" s="20"/>
      <c r="AB89" s="20"/>
      <c r="AC89" s="20"/>
      <c r="AD89" s="20"/>
      <c r="AE89" s="20"/>
      <c r="AF89" s="20"/>
      <c r="AG89" s="20"/>
      <c r="AH89" s="20"/>
      <c r="AI89" s="20"/>
      <c r="AJ89" s="20"/>
      <c r="AK89" s="20"/>
      <c r="AL89" s="20"/>
      <c r="AM89" s="20"/>
      <c r="AN89" s="20"/>
      <c r="AO89" s="20"/>
      <c r="AP89" s="20"/>
    </row>
    <row r="90" spans="1:42" ht="15" customHeight="1" thickBot="1" x14ac:dyDescent="0.35">
      <c r="A90" s="20"/>
      <c r="B90" s="16">
        <v>8</v>
      </c>
      <c r="C90" s="144"/>
      <c r="D90" s="141"/>
      <c r="E90" s="147"/>
      <c r="F90" s="151">
        <f>IF(ISNUMBER(D90),D90/B95,)</f>
        <v>0</v>
      </c>
      <c r="G90" s="20"/>
      <c r="H90" s="16">
        <v>8</v>
      </c>
      <c r="I90" s="144"/>
      <c r="J90" s="141"/>
      <c r="K90" s="147"/>
      <c r="L90" s="151">
        <f>IF(ISNUMBER(J90),J90/H95,)</f>
        <v>0</v>
      </c>
      <c r="M90" s="18"/>
      <c r="N90" s="16">
        <v>8</v>
      </c>
      <c r="O90" s="144"/>
      <c r="P90" s="141"/>
      <c r="Q90" s="147"/>
      <c r="R90" s="151">
        <f>IF(ISNUMBER(P90),P90/N95,)</f>
        <v>0</v>
      </c>
      <c r="S90" s="20"/>
      <c r="T90" s="20"/>
      <c r="U90" s="20"/>
      <c r="V90" s="20"/>
      <c r="W90" s="20"/>
      <c r="X90" s="20"/>
      <c r="Y90" s="20"/>
      <c r="Z90" s="20"/>
      <c r="AA90" s="20"/>
      <c r="AB90" s="20"/>
      <c r="AC90" s="20"/>
      <c r="AD90" s="20"/>
      <c r="AE90" s="20"/>
      <c r="AF90" s="20"/>
      <c r="AG90" s="20"/>
      <c r="AH90" s="20"/>
      <c r="AI90" s="20"/>
      <c r="AJ90" s="20"/>
      <c r="AK90" s="20"/>
      <c r="AL90" s="20"/>
      <c r="AM90" s="20"/>
      <c r="AN90" s="20"/>
      <c r="AO90" s="20"/>
      <c r="AP90" s="20"/>
    </row>
    <row r="91" spans="1:42" ht="15" customHeight="1" thickBot="1" x14ac:dyDescent="0.35">
      <c r="A91" s="20"/>
      <c r="B91" s="16">
        <v>9</v>
      </c>
      <c r="C91" s="144"/>
      <c r="D91" s="141"/>
      <c r="E91" s="147"/>
      <c r="F91" s="151">
        <f>IF(ISNUMBER(D91),D91/B95,)</f>
        <v>0</v>
      </c>
      <c r="G91" s="20"/>
      <c r="H91" s="16">
        <v>9</v>
      </c>
      <c r="I91" s="144"/>
      <c r="J91" s="141"/>
      <c r="K91" s="147"/>
      <c r="L91" s="151">
        <f>IF(ISNUMBER(J91),J91/H95,)</f>
        <v>0</v>
      </c>
      <c r="M91" s="18"/>
      <c r="N91" s="16">
        <v>9</v>
      </c>
      <c r="O91" s="144"/>
      <c r="P91" s="141"/>
      <c r="Q91" s="147"/>
      <c r="R91" s="151">
        <f>IF(ISNUMBER(P91),P91/N95,)</f>
        <v>0</v>
      </c>
      <c r="S91" s="20"/>
      <c r="T91" s="20"/>
      <c r="U91" s="20"/>
      <c r="V91" s="20"/>
      <c r="W91" s="20"/>
      <c r="X91" s="20"/>
      <c r="Y91" s="20"/>
      <c r="Z91" s="20"/>
      <c r="AA91" s="20"/>
      <c r="AB91" s="20"/>
      <c r="AC91" s="20"/>
      <c r="AD91" s="20"/>
      <c r="AE91" s="20"/>
      <c r="AF91" s="20"/>
      <c r="AG91" s="20"/>
      <c r="AH91" s="20"/>
      <c r="AI91" s="20"/>
      <c r="AJ91" s="20"/>
      <c r="AK91" s="20"/>
      <c r="AL91" s="20"/>
      <c r="AM91" s="20"/>
      <c r="AN91" s="20"/>
      <c r="AO91" s="20"/>
      <c r="AP91" s="20"/>
    </row>
    <row r="92" spans="1:42" ht="15" customHeight="1" thickBot="1" x14ac:dyDescent="0.35">
      <c r="A92" s="20"/>
      <c r="B92" s="17">
        <v>10</v>
      </c>
      <c r="C92" s="145"/>
      <c r="D92" s="142"/>
      <c r="E92" s="148"/>
      <c r="F92" s="151">
        <f>IF(ISNUMBER(D92),D92/B95,)</f>
        <v>0</v>
      </c>
      <c r="G92" s="20"/>
      <c r="H92" s="17">
        <v>10</v>
      </c>
      <c r="I92" s="145"/>
      <c r="J92" s="142"/>
      <c r="K92" s="148"/>
      <c r="L92" s="151">
        <f>IF(ISNUMBER(J92),J92/H95,)</f>
        <v>0</v>
      </c>
      <c r="M92" s="18"/>
      <c r="N92" s="17">
        <v>10</v>
      </c>
      <c r="O92" s="145"/>
      <c r="P92" s="142"/>
      <c r="Q92" s="148"/>
      <c r="R92" s="151">
        <f>IF(ISNUMBER(P92),P92/N95,)</f>
        <v>0</v>
      </c>
      <c r="S92" s="20"/>
      <c r="T92" s="20"/>
      <c r="U92" s="20"/>
      <c r="V92" s="20"/>
      <c r="W92" s="20"/>
      <c r="X92" s="20"/>
      <c r="Y92" s="20"/>
      <c r="Z92" s="20"/>
      <c r="AA92" s="20"/>
      <c r="AB92" s="20"/>
      <c r="AC92" s="20"/>
      <c r="AD92" s="20"/>
      <c r="AE92" s="20"/>
      <c r="AF92" s="20"/>
      <c r="AG92" s="20"/>
      <c r="AH92" s="20"/>
      <c r="AI92" s="20"/>
      <c r="AJ92" s="20"/>
      <c r="AK92" s="20"/>
      <c r="AL92" s="20"/>
      <c r="AM92" s="20"/>
      <c r="AN92" s="20"/>
      <c r="AO92" s="20"/>
      <c r="AP92" s="20"/>
    </row>
    <row r="93" spans="1:42" ht="15" customHeight="1" x14ac:dyDescent="0.3">
      <c r="A93" s="20"/>
      <c r="B93" s="431" t="s">
        <v>4</v>
      </c>
      <c r="C93" s="451" t="s">
        <v>61</v>
      </c>
      <c r="D93" s="452"/>
      <c r="E93" s="433">
        <f>IFERROR(IF(COUNT(F83:F92)&gt;0,AVERAGEIF(F83:F92,"&gt;0"),0),)</f>
        <v>0</v>
      </c>
      <c r="F93" s="434"/>
      <c r="G93" s="20"/>
      <c r="H93" s="431" t="s">
        <v>4</v>
      </c>
      <c r="I93" s="451" t="s">
        <v>61</v>
      </c>
      <c r="J93" s="452"/>
      <c r="K93" s="433">
        <f>IFERROR(IF(COUNT(L83:L92)&gt;0,AVERAGEIF(L83:L92,"&gt;0"),0),)</f>
        <v>0</v>
      </c>
      <c r="L93" s="434"/>
      <c r="M93" s="18"/>
      <c r="N93" s="431" t="s">
        <v>4</v>
      </c>
      <c r="O93" s="439" t="s">
        <v>70</v>
      </c>
      <c r="P93" s="441">
        <f>IFERROR(IF(COUNT(R83:R92)&gt;0,AVERAGEIF(R83:R92,"&gt;0"),0),)</f>
        <v>0</v>
      </c>
      <c r="Q93" s="443" t="s">
        <v>110</v>
      </c>
      <c r="R93" s="445" t="str">
        <f>IFERROR(Q97*R97,"")</f>
        <v/>
      </c>
      <c r="S93" s="20"/>
      <c r="T93" s="20"/>
      <c r="U93" s="20"/>
      <c r="V93" s="20"/>
      <c r="W93" s="20"/>
      <c r="X93" s="20"/>
      <c r="Y93" s="20"/>
      <c r="Z93" s="20"/>
      <c r="AA93" s="20"/>
      <c r="AB93" s="20"/>
      <c r="AC93" s="20"/>
      <c r="AD93" s="20"/>
      <c r="AE93" s="20"/>
      <c r="AF93" s="20"/>
      <c r="AG93" s="20"/>
      <c r="AH93" s="20"/>
      <c r="AI93" s="20"/>
      <c r="AJ93" s="20"/>
      <c r="AK93" s="20"/>
      <c r="AL93" s="20"/>
      <c r="AM93" s="20"/>
      <c r="AN93" s="20"/>
      <c r="AO93" s="20"/>
      <c r="AP93" s="20"/>
    </row>
    <row r="94" spans="1:42" ht="15" customHeight="1" thickBot="1" x14ac:dyDescent="0.35">
      <c r="A94" s="20"/>
      <c r="B94" s="432"/>
      <c r="C94" s="440"/>
      <c r="D94" s="453"/>
      <c r="E94" s="435"/>
      <c r="F94" s="436"/>
      <c r="G94" s="20"/>
      <c r="H94" s="432"/>
      <c r="I94" s="440"/>
      <c r="J94" s="453"/>
      <c r="K94" s="435"/>
      <c r="L94" s="436"/>
      <c r="M94" s="18"/>
      <c r="N94" s="432"/>
      <c r="O94" s="454"/>
      <c r="P94" s="442"/>
      <c r="Q94" s="444"/>
      <c r="R94" s="446"/>
      <c r="S94" s="20"/>
      <c r="T94" s="20"/>
      <c r="U94" s="20"/>
      <c r="V94" s="20"/>
      <c r="W94" s="20"/>
      <c r="X94" s="20"/>
      <c r="Y94" s="20"/>
      <c r="Z94" s="20"/>
      <c r="AA94" s="20"/>
      <c r="AB94" s="20"/>
      <c r="AC94" s="20"/>
      <c r="AD94" s="20"/>
      <c r="AE94" s="20"/>
      <c r="AF94" s="20"/>
      <c r="AG94" s="20"/>
      <c r="AH94" s="20"/>
      <c r="AI94" s="20"/>
      <c r="AJ94" s="20"/>
      <c r="AK94" s="20"/>
      <c r="AL94" s="20"/>
      <c r="AM94" s="20"/>
      <c r="AN94" s="20"/>
      <c r="AO94" s="20"/>
      <c r="AP94" s="20"/>
    </row>
    <row r="95" spans="1:42" ht="15" customHeight="1" x14ac:dyDescent="0.3">
      <c r="A95" s="20"/>
      <c r="B95" s="437">
        <f ca="1">IFERROR(ROUNDUP(B97/(0.0005*C97^2-0.0342*C97+1.034),0),)</f>
        <v>0</v>
      </c>
      <c r="C95" s="439" t="s">
        <v>189</v>
      </c>
      <c r="D95" s="449">
        <f>SUM(C83:C92)</f>
        <v>0</v>
      </c>
      <c r="E95" s="451" t="s">
        <v>44</v>
      </c>
      <c r="F95" s="447">
        <f>SUM(C83*D83,C84*D84,C85*D85,C86*D86,C87*D87,C88*D88,C89*D89,C90*D90,C91*D91,C92*D92)</f>
        <v>0</v>
      </c>
      <c r="G95" s="20"/>
      <c r="H95" s="437">
        <f ca="1">IFERROR(ROUNDUP(H97/(0.0005*I97^2-0.0342*I97+1.034),0),)</f>
        <v>0</v>
      </c>
      <c r="I95" s="439" t="s">
        <v>189</v>
      </c>
      <c r="J95" s="449">
        <f>SUM(I83:I92)</f>
        <v>0</v>
      </c>
      <c r="K95" s="451" t="s">
        <v>44</v>
      </c>
      <c r="L95" s="447">
        <f>SUM(I83*J83,I84*J84,I85*J85,I86*J86,I87*J87,I88*J88,I89*J89,I90*J90,I91*J91,I92*J92)</f>
        <v>0</v>
      </c>
      <c r="M95" s="18"/>
      <c r="N95" s="437">
        <f ca="1">IFERROR(ROUNDUP(N97/(0.0005*O97^2-0.0342*O97+1.034),0),)</f>
        <v>0</v>
      </c>
      <c r="O95" s="439" t="s">
        <v>189</v>
      </c>
      <c r="P95" s="449">
        <f>SUM(O83:O92)</f>
        <v>0</v>
      </c>
      <c r="Q95" s="451" t="s">
        <v>44</v>
      </c>
      <c r="R95" s="447">
        <f>SUM(O83*P83,O84*P84,O85*P85,O86*P86,O87*P87,O88*P88,O89*P89,O90*P90,O91*P91,O92*P92)</f>
        <v>0</v>
      </c>
      <c r="S95" s="20"/>
      <c r="T95" s="20"/>
      <c r="U95" s="20"/>
      <c r="V95" s="20"/>
      <c r="W95" s="20"/>
      <c r="X95" s="20"/>
      <c r="Y95" s="20"/>
      <c r="Z95" s="20"/>
      <c r="AA95" s="20"/>
      <c r="AB95" s="20"/>
      <c r="AC95" s="20"/>
      <c r="AD95" s="20"/>
      <c r="AE95" s="20"/>
      <c r="AF95" s="20"/>
      <c r="AG95" s="20"/>
      <c r="AH95" s="20"/>
      <c r="AI95" s="20"/>
      <c r="AJ95" s="20"/>
      <c r="AK95" s="20"/>
      <c r="AL95" s="20"/>
      <c r="AM95" s="20"/>
      <c r="AN95" s="20"/>
      <c r="AO95" s="20"/>
      <c r="AP95" s="20"/>
    </row>
    <row r="96" spans="1:42" ht="15" customHeight="1" thickBot="1" x14ac:dyDescent="0.35">
      <c r="A96" s="20"/>
      <c r="B96" s="438"/>
      <c r="C96" s="440"/>
      <c r="D96" s="450"/>
      <c r="E96" s="440"/>
      <c r="F96" s="448"/>
      <c r="G96" s="20"/>
      <c r="H96" s="438"/>
      <c r="I96" s="440"/>
      <c r="J96" s="450"/>
      <c r="K96" s="440"/>
      <c r="L96" s="448"/>
      <c r="M96" s="18"/>
      <c r="N96" s="438"/>
      <c r="O96" s="440"/>
      <c r="P96" s="450"/>
      <c r="Q96" s="440"/>
      <c r="R96" s="448"/>
      <c r="S96" s="20"/>
      <c r="T96" s="20"/>
      <c r="U96" s="20"/>
      <c r="V96" s="20"/>
      <c r="W96" s="20"/>
      <c r="X96" s="20"/>
      <c r="Y96" s="20"/>
      <c r="Z96" s="20"/>
      <c r="AA96" s="20"/>
      <c r="AB96" s="20"/>
      <c r="AC96" s="20"/>
      <c r="AD96" s="20"/>
      <c r="AE96" s="20"/>
      <c r="AF96" s="20"/>
      <c r="AG96" s="20"/>
      <c r="AH96" s="20"/>
      <c r="AI96" s="20"/>
      <c r="AJ96" s="20"/>
      <c r="AK96" s="20"/>
      <c r="AL96" s="20"/>
      <c r="AM96" s="20"/>
      <c r="AN96" s="20"/>
      <c r="AO96" s="20"/>
      <c r="AP96" s="20"/>
    </row>
    <row r="97" spans="1:42" ht="15" customHeight="1" x14ac:dyDescent="0.3">
      <c r="A97" s="20"/>
      <c r="B97" s="2" t="str">
        <f ca="1">IFERROR(OFFSET(D82,MATCH(MAX(D83:D92),D83:D92,0),0),"")</f>
        <v/>
      </c>
      <c r="C97" s="22" t="str">
        <f ca="1">IFERROR(OFFSET(C82,MATCH(MAX(D83:D92),D83:D92,0),0)+(10-OFFSET(E82,MATCH(MAX(D83:D92),D83:D92,0),0)),"")</f>
        <v/>
      </c>
      <c r="D97" s="20"/>
      <c r="E97" s="20"/>
      <c r="F97" s="20"/>
      <c r="G97" s="20"/>
      <c r="H97" s="2" t="str">
        <f ca="1">IFERROR(OFFSET(J82,MATCH(MAX(J83:J92),J83:J92,0),0),"")</f>
        <v/>
      </c>
      <c r="I97" s="22" t="str">
        <f ca="1">IFERROR(OFFSET(I82,MATCH(MAX(J83:J92),J83:J92,0),0)+(10-OFFSET(K82,MATCH(MAX(J83:J92),J83:J92,0),0)),"")</f>
        <v/>
      </c>
      <c r="J97" s="20"/>
      <c r="K97" s="20"/>
      <c r="L97" s="20"/>
      <c r="M97" s="11"/>
      <c r="N97" s="2" t="str">
        <f ca="1">IFERROR(OFFSET(P82,MATCH(MAX(P83:P92),P83:P92,0),0),"")</f>
        <v/>
      </c>
      <c r="O97" s="22" t="str">
        <f ca="1">IFERROR(OFFSET(O82,MATCH(MAX(P83:P92),P83:P92,0),0)+(10-OFFSET(Q82,MATCH(MAX(P83:P92),P83:P92,0),0)),"")</f>
        <v/>
      </c>
      <c r="P97" s="20"/>
      <c r="Q97" s="184" t="str">
        <f>IFERROR(AVERAGE(AVERAGE(E83:E92),AVERAGE(K83:K92),AVERAGE(Q83:Q92)),"")</f>
        <v/>
      </c>
      <c r="R97" s="185">
        <f>SUM(C83:C92,I83:I92,O83:O92)</f>
        <v>0</v>
      </c>
      <c r="S97" s="20"/>
      <c r="T97" s="20"/>
      <c r="U97" s="20"/>
      <c r="V97" s="20"/>
      <c r="W97" s="20"/>
      <c r="X97" s="20"/>
      <c r="Y97" s="20"/>
      <c r="Z97" s="20"/>
      <c r="AA97" s="20"/>
      <c r="AB97" s="20"/>
      <c r="AC97" s="20"/>
      <c r="AD97" s="20"/>
      <c r="AE97" s="20"/>
      <c r="AF97" s="20"/>
      <c r="AG97" s="20"/>
      <c r="AH97" s="20"/>
      <c r="AI97" s="20"/>
      <c r="AJ97" s="20"/>
      <c r="AK97" s="20"/>
      <c r="AL97" s="20"/>
      <c r="AM97" s="20"/>
      <c r="AN97" s="20"/>
      <c r="AO97" s="20"/>
      <c r="AP97" s="20"/>
    </row>
    <row r="98" spans="1:42" ht="15" customHeight="1" x14ac:dyDescent="0.3">
      <c r="A98" s="20"/>
      <c r="B98" s="20"/>
      <c r="C98" s="20"/>
      <c r="D98" s="20"/>
      <c r="E98" s="20"/>
      <c r="F98" s="20"/>
      <c r="G98" s="20"/>
      <c r="H98" s="20"/>
      <c r="I98" s="20"/>
      <c r="J98" s="20"/>
      <c r="K98" s="20"/>
      <c r="L98" s="20"/>
      <c r="M98" s="20"/>
      <c r="N98" s="20"/>
      <c r="O98" s="20"/>
      <c r="P98" s="20"/>
      <c r="Q98" s="20"/>
      <c r="R98" s="20"/>
      <c r="S98" s="20"/>
      <c r="T98" s="20"/>
      <c r="U98" s="20"/>
      <c r="V98" s="20"/>
      <c r="W98" s="20"/>
      <c r="X98" s="20"/>
      <c r="Y98" s="20"/>
      <c r="Z98" s="20"/>
      <c r="AA98" s="20"/>
      <c r="AB98" s="20"/>
      <c r="AC98" s="20"/>
      <c r="AD98" s="20"/>
      <c r="AE98" s="20"/>
      <c r="AF98" s="20"/>
      <c r="AG98" s="20"/>
      <c r="AH98" s="20"/>
      <c r="AI98" s="20"/>
      <c r="AJ98" s="20"/>
      <c r="AK98" s="20"/>
      <c r="AL98" s="20"/>
      <c r="AM98" s="20"/>
      <c r="AN98" s="20"/>
      <c r="AO98" s="20"/>
      <c r="AP98" s="20"/>
    </row>
    <row r="99" spans="1:42" ht="15" customHeight="1" x14ac:dyDescent="0.3">
      <c r="A99" s="20"/>
      <c r="B99" s="397" t="s">
        <v>50</v>
      </c>
      <c r="C99" s="397"/>
      <c r="D99" s="397"/>
      <c r="E99" s="397"/>
      <c r="F99" s="397"/>
      <c r="G99" s="397"/>
      <c r="H99" s="397"/>
      <c r="I99" s="397"/>
      <c r="J99" s="397"/>
      <c r="K99" s="397"/>
      <c r="L99" s="397"/>
      <c r="M99" s="397"/>
      <c r="N99" s="397"/>
      <c r="O99" s="397"/>
      <c r="P99" s="397"/>
      <c r="Q99" s="397"/>
      <c r="R99" s="397"/>
      <c r="S99" s="20"/>
      <c r="T99" s="20"/>
      <c r="U99" s="20"/>
      <c r="V99" s="20"/>
      <c r="W99" s="20"/>
      <c r="X99" s="20"/>
      <c r="Y99" s="20"/>
      <c r="Z99" s="20"/>
      <c r="AA99" s="20"/>
      <c r="AB99" s="20"/>
      <c r="AC99" s="20"/>
      <c r="AD99" s="20"/>
      <c r="AE99" s="20"/>
      <c r="AF99" s="20"/>
      <c r="AG99" s="20"/>
      <c r="AH99" s="20"/>
      <c r="AI99" s="20"/>
      <c r="AJ99" s="20"/>
      <c r="AK99" s="20"/>
      <c r="AL99" s="20"/>
      <c r="AM99" s="20"/>
      <c r="AN99" s="20"/>
      <c r="AO99" s="20"/>
      <c r="AP99" s="20"/>
    </row>
    <row r="100" spans="1:42" ht="15" customHeight="1" x14ac:dyDescent="0.3">
      <c r="A100" s="20"/>
      <c r="B100" s="397"/>
      <c r="C100" s="397"/>
      <c r="D100" s="397"/>
      <c r="E100" s="397"/>
      <c r="F100" s="397"/>
      <c r="G100" s="397"/>
      <c r="H100" s="397"/>
      <c r="I100" s="397"/>
      <c r="J100" s="397"/>
      <c r="K100" s="397"/>
      <c r="L100" s="397"/>
      <c r="M100" s="397"/>
      <c r="N100" s="397"/>
      <c r="O100" s="397"/>
      <c r="P100" s="397"/>
      <c r="Q100" s="397"/>
      <c r="R100" s="397"/>
      <c r="S100" s="20"/>
      <c r="T100" s="20"/>
      <c r="U100" s="20"/>
      <c r="V100" s="20"/>
      <c r="W100" s="20"/>
      <c r="X100" s="20"/>
      <c r="Y100" s="20"/>
      <c r="Z100" s="20"/>
      <c r="AA100" s="20"/>
      <c r="AB100" s="20"/>
      <c r="AC100" s="20"/>
      <c r="AD100" s="20"/>
      <c r="AE100" s="20"/>
      <c r="AF100" s="20"/>
      <c r="AG100" s="20"/>
      <c r="AH100" s="20"/>
      <c r="AI100" s="20"/>
      <c r="AJ100" s="20"/>
      <c r="AK100" s="20"/>
      <c r="AL100" s="20"/>
      <c r="AM100" s="20"/>
      <c r="AN100" s="20"/>
      <c r="AO100" s="20"/>
      <c r="AP100" s="20"/>
    </row>
    <row r="101" spans="1:42" ht="15" customHeight="1" x14ac:dyDescent="0.3">
      <c r="A101" s="20"/>
      <c r="B101" s="397"/>
      <c r="C101" s="397"/>
      <c r="D101" s="397"/>
      <c r="E101" s="397"/>
      <c r="F101" s="397"/>
      <c r="G101" s="397"/>
      <c r="H101" s="397"/>
      <c r="I101" s="397"/>
      <c r="J101" s="397"/>
      <c r="K101" s="397"/>
      <c r="L101" s="397"/>
      <c r="M101" s="397"/>
      <c r="N101" s="397"/>
      <c r="O101" s="397"/>
      <c r="P101" s="397"/>
      <c r="Q101" s="397"/>
      <c r="R101" s="397"/>
      <c r="S101" s="20"/>
      <c r="T101" s="20"/>
      <c r="U101" s="20"/>
      <c r="V101" s="20"/>
      <c r="W101" s="20"/>
      <c r="X101" s="20"/>
      <c r="Y101" s="20"/>
      <c r="Z101" s="20"/>
      <c r="AA101" s="20"/>
      <c r="AB101" s="20"/>
      <c r="AC101" s="20"/>
      <c r="AD101" s="20"/>
      <c r="AE101" s="20"/>
      <c r="AF101" s="20"/>
      <c r="AG101" s="20"/>
      <c r="AH101" s="20"/>
      <c r="AI101" s="20"/>
      <c r="AJ101" s="20"/>
      <c r="AK101" s="20"/>
      <c r="AL101" s="20"/>
      <c r="AM101" s="20"/>
      <c r="AN101" s="20"/>
      <c r="AO101" s="20"/>
      <c r="AP101" s="20"/>
    </row>
    <row r="102" spans="1:42" ht="15" customHeight="1" thickBot="1" x14ac:dyDescent="0.35">
      <c r="A102" s="20"/>
      <c r="B102" s="20"/>
      <c r="C102" s="20"/>
      <c r="D102" s="20"/>
      <c r="E102" s="20"/>
      <c r="F102" s="20"/>
      <c r="G102" s="20"/>
      <c r="H102" s="20"/>
      <c r="I102" s="20"/>
      <c r="J102" s="20"/>
      <c r="K102" s="20"/>
      <c r="L102" s="20"/>
      <c r="M102" s="20"/>
      <c r="N102" s="20"/>
      <c r="O102" s="20"/>
      <c r="P102" s="20"/>
      <c r="Q102" s="20"/>
      <c r="R102" s="20"/>
      <c r="S102" s="20"/>
      <c r="T102" s="20"/>
      <c r="U102" s="20"/>
      <c r="V102" s="20"/>
      <c r="W102" s="20"/>
      <c r="X102" s="20"/>
      <c r="Y102" s="20"/>
      <c r="Z102" s="20"/>
      <c r="AA102" s="20"/>
      <c r="AB102" s="20"/>
      <c r="AC102" s="20"/>
      <c r="AD102" s="20"/>
      <c r="AE102" s="20"/>
      <c r="AF102" s="20"/>
      <c r="AG102" s="20"/>
      <c r="AH102" s="20"/>
      <c r="AI102" s="20"/>
      <c r="AJ102" s="20"/>
      <c r="AK102" s="20"/>
      <c r="AL102" s="20"/>
      <c r="AM102" s="20"/>
      <c r="AN102" s="20"/>
      <c r="AO102" s="20"/>
      <c r="AP102" s="20"/>
    </row>
    <row r="103" spans="1:42" ht="15" customHeight="1" x14ac:dyDescent="0.3">
      <c r="A103" s="20"/>
      <c r="B103" s="331">
        <v>1</v>
      </c>
      <c r="C103" s="331">
        <f>'Training Plan'!L121</f>
        <v>0</v>
      </c>
      <c r="D103" s="332"/>
      <c r="E103" s="332"/>
      <c r="F103" s="333"/>
      <c r="G103" s="20"/>
      <c r="H103" s="331">
        <v>2</v>
      </c>
      <c r="I103" s="331">
        <f>'Training Plan'!L129</f>
        <v>0</v>
      </c>
      <c r="J103" s="332"/>
      <c r="K103" s="332"/>
      <c r="L103" s="333"/>
      <c r="M103" s="20"/>
      <c r="N103" s="331">
        <v>3</v>
      </c>
      <c r="O103" s="331">
        <f>'Training Plan'!L137</f>
        <v>0</v>
      </c>
      <c r="P103" s="332"/>
      <c r="Q103" s="332"/>
      <c r="R103" s="333"/>
      <c r="S103" s="20"/>
      <c r="T103" s="20"/>
      <c r="U103" s="20"/>
      <c r="V103" s="20"/>
      <c r="W103" s="20"/>
      <c r="X103" s="20"/>
      <c r="Y103" s="20"/>
      <c r="Z103" s="20"/>
      <c r="AA103" s="20"/>
      <c r="AB103" s="20"/>
      <c r="AC103" s="20"/>
      <c r="AD103" s="20"/>
      <c r="AE103" s="20"/>
      <c r="AF103" s="20"/>
      <c r="AG103" s="20"/>
      <c r="AH103" s="20"/>
      <c r="AI103" s="20"/>
      <c r="AJ103" s="20"/>
      <c r="AK103" s="20"/>
      <c r="AL103" s="20"/>
      <c r="AM103" s="20"/>
      <c r="AN103" s="20"/>
      <c r="AO103" s="20"/>
      <c r="AP103" s="20"/>
    </row>
    <row r="104" spans="1:42" ht="15" customHeight="1" thickBot="1" x14ac:dyDescent="0.35">
      <c r="A104" s="20"/>
      <c r="B104" s="334"/>
      <c r="C104" s="334"/>
      <c r="D104" s="335"/>
      <c r="E104" s="335"/>
      <c r="F104" s="336"/>
      <c r="G104" s="20"/>
      <c r="H104" s="334"/>
      <c r="I104" s="334"/>
      <c r="J104" s="335"/>
      <c r="K104" s="335"/>
      <c r="L104" s="336"/>
      <c r="M104" s="20"/>
      <c r="N104" s="334"/>
      <c r="O104" s="334"/>
      <c r="P104" s="335"/>
      <c r="Q104" s="335"/>
      <c r="R104" s="336"/>
      <c r="S104" s="20"/>
      <c r="T104" s="20"/>
      <c r="U104" s="20"/>
      <c r="V104" s="20"/>
      <c r="W104" s="20"/>
      <c r="X104" s="20"/>
      <c r="Y104" s="20"/>
      <c r="Z104" s="20"/>
      <c r="AA104" s="20"/>
      <c r="AB104" s="20"/>
      <c r="AC104" s="20"/>
      <c r="AD104" s="20"/>
      <c r="AE104" s="20"/>
      <c r="AF104" s="20"/>
      <c r="AG104" s="20"/>
      <c r="AH104" s="20"/>
      <c r="AI104" s="20"/>
      <c r="AJ104" s="20"/>
      <c r="AK104" s="20"/>
      <c r="AL104" s="20"/>
      <c r="AM104" s="20"/>
      <c r="AN104" s="20"/>
      <c r="AO104" s="20"/>
      <c r="AP104" s="20"/>
    </row>
    <row r="105" spans="1:42" ht="15" customHeight="1" x14ac:dyDescent="0.3">
      <c r="A105" s="20"/>
      <c r="B105" s="415" t="s">
        <v>85</v>
      </c>
      <c r="C105" s="416"/>
      <c r="D105" s="421">
        <f>'Training Plan'!L122</f>
        <v>0</v>
      </c>
      <c r="E105" s="422"/>
      <c r="F105" s="423"/>
      <c r="G105" s="20"/>
      <c r="H105" s="415" t="s">
        <v>85</v>
      </c>
      <c r="I105" s="416"/>
      <c r="J105" s="421">
        <f>'Training Plan'!L130</f>
        <v>0</v>
      </c>
      <c r="K105" s="422"/>
      <c r="L105" s="423"/>
      <c r="M105" s="20"/>
      <c r="N105" s="415" t="s">
        <v>85</v>
      </c>
      <c r="O105" s="416"/>
      <c r="P105" s="421">
        <f>'Training Plan'!L138</f>
        <v>0</v>
      </c>
      <c r="Q105" s="422"/>
      <c r="R105" s="423"/>
      <c r="S105" s="20"/>
      <c r="T105" s="20"/>
      <c r="U105" s="20"/>
      <c r="V105" s="20"/>
      <c r="W105" s="20"/>
      <c r="X105" s="20"/>
      <c r="Y105" s="20"/>
      <c r="Z105" s="20"/>
      <c r="AA105" s="20"/>
      <c r="AB105" s="20"/>
      <c r="AC105" s="20"/>
      <c r="AD105" s="20"/>
      <c r="AE105" s="20"/>
      <c r="AF105" s="20"/>
      <c r="AG105" s="20"/>
      <c r="AH105" s="20"/>
      <c r="AI105" s="20"/>
      <c r="AJ105" s="20"/>
      <c r="AK105" s="20"/>
      <c r="AL105" s="20"/>
      <c r="AM105" s="20"/>
      <c r="AN105" s="20"/>
      <c r="AO105" s="20"/>
      <c r="AP105" s="20"/>
    </row>
    <row r="106" spans="1:42" ht="15" customHeight="1" x14ac:dyDescent="0.3">
      <c r="A106" s="20"/>
      <c r="B106" s="417"/>
      <c r="C106" s="418"/>
      <c r="D106" s="424"/>
      <c r="E106" s="425"/>
      <c r="F106" s="426"/>
      <c r="G106" s="20"/>
      <c r="H106" s="417"/>
      <c r="I106" s="418"/>
      <c r="J106" s="424"/>
      <c r="K106" s="425"/>
      <c r="L106" s="426"/>
      <c r="M106" s="20"/>
      <c r="N106" s="417"/>
      <c r="O106" s="418"/>
      <c r="P106" s="424"/>
      <c r="Q106" s="425"/>
      <c r="R106" s="426"/>
      <c r="S106" s="20"/>
      <c r="T106" s="20"/>
      <c r="U106" s="20"/>
      <c r="V106" s="20"/>
      <c r="W106" s="20"/>
      <c r="X106" s="20"/>
      <c r="Y106" s="20"/>
      <c r="Z106" s="20"/>
      <c r="AA106" s="20"/>
      <c r="AB106" s="20"/>
      <c r="AC106" s="20"/>
      <c r="AD106" s="20"/>
      <c r="AE106" s="20"/>
      <c r="AF106" s="20"/>
      <c r="AG106" s="20"/>
      <c r="AH106" s="20"/>
      <c r="AI106" s="20"/>
      <c r="AJ106" s="20"/>
      <c r="AK106" s="20"/>
      <c r="AL106" s="20"/>
      <c r="AM106" s="20"/>
      <c r="AN106" s="20"/>
      <c r="AO106" s="20"/>
      <c r="AP106" s="20"/>
    </row>
    <row r="107" spans="1:42" ht="15" customHeight="1" x14ac:dyDescent="0.3">
      <c r="A107" s="20"/>
      <c r="B107" s="417"/>
      <c r="C107" s="418"/>
      <c r="D107" s="424"/>
      <c r="E107" s="425"/>
      <c r="F107" s="426"/>
      <c r="G107" s="20"/>
      <c r="H107" s="417"/>
      <c r="I107" s="418"/>
      <c r="J107" s="424"/>
      <c r="K107" s="425"/>
      <c r="L107" s="426"/>
      <c r="M107" s="20"/>
      <c r="N107" s="417"/>
      <c r="O107" s="418"/>
      <c r="P107" s="424"/>
      <c r="Q107" s="425"/>
      <c r="R107" s="426"/>
      <c r="S107" s="20"/>
      <c r="T107" s="20"/>
      <c r="U107" s="20"/>
      <c r="V107" s="20"/>
      <c r="W107" s="20"/>
      <c r="X107" s="20"/>
      <c r="Y107" s="20"/>
      <c r="Z107" s="20"/>
      <c r="AA107" s="20"/>
      <c r="AB107" s="20"/>
      <c r="AC107" s="20"/>
      <c r="AD107" s="20"/>
      <c r="AE107" s="20"/>
      <c r="AF107" s="20"/>
      <c r="AG107" s="20"/>
      <c r="AH107" s="20"/>
      <c r="AI107" s="20"/>
      <c r="AJ107" s="20"/>
      <c r="AK107" s="20"/>
      <c r="AL107" s="20"/>
      <c r="AM107" s="20"/>
      <c r="AN107" s="20"/>
      <c r="AO107" s="20"/>
      <c r="AP107" s="20"/>
    </row>
    <row r="108" spans="1:42" ht="15" customHeight="1" x14ac:dyDescent="0.3">
      <c r="A108" s="20"/>
      <c r="B108" s="417"/>
      <c r="C108" s="418"/>
      <c r="D108" s="424"/>
      <c r="E108" s="425"/>
      <c r="F108" s="426"/>
      <c r="G108" s="20"/>
      <c r="H108" s="417"/>
      <c r="I108" s="418"/>
      <c r="J108" s="424"/>
      <c r="K108" s="425"/>
      <c r="L108" s="426"/>
      <c r="M108" s="20"/>
      <c r="N108" s="417"/>
      <c r="O108" s="418"/>
      <c r="P108" s="424"/>
      <c r="Q108" s="425"/>
      <c r="R108" s="426"/>
      <c r="S108" s="20"/>
      <c r="T108" s="20"/>
      <c r="U108" s="20"/>
      <c r="V108" s="20"/>
      <c r="W108" s="20"/>
      <c r="X108" s="20"/>
      <c r="Y108" s="20"/>
      <c r="Z108" s="20"/>
      <c r="AA108" s="20"/>
      <c r="AB108" s="20"/>
      <c r="AC108" s="20"/>
      <c r="AD108" s="20"/>
      <c r="AE108" s="20"/>
      <c r="AF108" s="20"/>
      <c r="AG108" s="20"/>
      <c r="AH108" s="20"/>
      <c r="AI108" s="20"/>
      <c r="AJ108" s="20"/>
      <c r="AK108" s="20"/>
      <c r="AL108" s="20"/>
      <c r="AM108" s="20"/>
      <c r="AN108" s="20"/>
      <c r="AO108" s="20"/>
      <c r="AP108" s="20"/>
    </row>
    <row r="109" spans="1:42" ht="15" customHeight="1" thickBot="1" x14ac:dyDescent="0.35">
      <c r="A109" s="20"/>
      <c r="B109" s="419"/>
      <c r="C109" s="420"/>
      <c r="D109" s="424"/>
      <c r="E109" s="425"/>
      <c r="F109" s="426"/>
      <c r="G109" s="20"/>
      <c r="H109" s="419"/>
      <c r="I109" s="420"/>
      <c r="J109" s="424"/>
      <c r="K109" s="425"/>
      <c r="L109" s="426"/>
      <c r="M109" s="20"/>
      <c r="N109" s="419"/>
      <c r="O109" s="420"/>
      <c r="P109" s="424"/>
      <c r="Q109" s="425"/>
      <c r="R109" s="426"/>
      <c r="S109" s="20"/>
      <c r="T109" s="20"/>
      <c r="U109" s="20"/>
      <c r="V109" s="20"/>
      <c r="W109" s="20"/>
      <c r="X109" s="20"/>
      <c r="Y109" s="20"/>
      <c r="Z109" s="20"/>
      <c r="AA109" s="20"/>
      <c r="AB109" s="20"/>
      <c r="AC109" s="20"/>
      <c r="AD109" s="20"/>
      <c r="AE109" s="20"/>
      <c r="AF109" s="20"/>
      <c r="AG109" s="20"/>
      <c r="AH109" s="20"/>
      <c r="AI109" s="20"/>
      <c r="AJ109" s="20"/>
      <c r="AK109" s="20"/>
      <c r="AL109" s="20"/>
      <c r="AM109" s="20"/>
      <c r="AN109" s="20"/>
      <c r="AO109" s="20"/>
      <c r="AP109" s="20"/>
    </row>
    <row r="110" spans="1:42" ht="15" customHeight="1" x14ac:dyDescent="0.3">
      <c r="A110" s="20"/>
      <c r="B110" s="427" t="s">
        <v>86</v>
      </c>
      <c r="C110" s="428"/>
      <c r="D110" s="409">
        <f>'Training Plan'!M127</f>
        <v>0</v>
      </c>
      <c r="E110" s="410"/>
      <c r="F110" s="411"/>
      <c r="G110" s="20"/>
      <c r="H110" s="427" t="s">
        <v>86</v>
      </c>
      <c r="I110" s="428"/>
      <c r="J110" s="409">
        <f>'Training Plan'!M135</f>
        <v>0</v>
      </c>
      <c r="K110" s="410"/>
      <c r="L110" s="411"/>
      <c r="M110" s="20"/>
      <c r="N110" s="427" t="s">
        <v>86</v>
      </c>
      <c r="O110" s="428"/>
      <c r="P110" s="409">
        <f>'Training Plan'!M143</f>
        <v>0</v>
      </c>
      <c r="Q110" s="410"/>
      <c r="R110" s="411"/>
      <c r="S110" s="20"/>
      <c r="T110" s="20"/>
      <c r="U110" s="20"/>
      <c r="V110" s="20"/>
      <c r="W110" s="20"/>
      <c r="X110" s="20"/>
      <c r="Y110" s="20"/>
      <c r="Z110" s="20"/>
      <c r="AA110" s="20"/>
      <c r="AB110" s="20"/>
      <c r="AC110" s="20"/>
      <c r="AD110" s="20"/>
      <c r="AE110" s="20"/>
      <c r="AF110" s="20"/>
      <c r="AG110" s="20"/>
      <c r="AH110" s="20"/>
      <c r="AI110" s="20"/>
      <c r="AJ110" s="20"/>
      <c r="AK110" s="20"/>
      <c r="AL110" s="20"/>
      <c r="AM110" s="20"/>
      <c r="AN110" s="20"/>
      <c r="AO110" s="20"/>
      <c r="AP110" s="20"/>
    </row>
    <row r="111" spans="1:42" ht="15" customHeight="1" thickBot="1" x14ac:dyDescent="0.35">
      <c r="A111" s="20"/>
      <c r="B111" s="429"/>
      <c r="C111" s="430"/>
      <c r="D111" s="412"/>
      <c r="E111" s="413"/>
      <c r="F111" s="414"/>
      <c r="G111" s="20"/>
      <c r="H111" s="429"/>
      <c r="I111" s="430"/>
      <c r="J111" s="412"/>
      <c r="K111" s="413"/>
      <c r="L111" s="414"/>
      <c r="M111" s="20"/>
      <c r="N111" s="429"/>
      <c r="O111" s="430"/>
      <c r="P111" s="412"/>
      <c r="Q111" s="413"/>
      <c r="R111" s="414"/>
      <c r="S111" s="20"/>
      <c r="T111" s="20"/>
      <c r="U111" s="20"/>
      <c r="V111" s="20"/>
      <c r="W111" s="20"/>
      <c r="X111" s="20"/>
      <c r="Y111" s="20"/>
      <c r="Z111" s="20"/>
      <c r="AA111" s="20"/>
      <c r="AB111" s="20"/>
      <c r="AC111" s="20"/>
      <c r="AD111" s="20"/>
      <c r="AE111" s="20"/>
      <c r="AF111" s="20"/>
      <c r="AG111" s="20"/>
      <c r="AH111" s="20"/>
      <c r="AI111" s="20"/>
      <c r="AJ111" s="20"/>
      <c r="AK111" s="20"/>
      <c r="AL111" s="20"/>
      <c r="AM111" s="20"/>
      <c r="AN111" s="20"/>
      <c r="AO111" s="20"/>
      <c r="AP111" s="20"/>
    </row>
    <row r="112" spans="1:42" ht="30" customHeight="1" thickBot="1" x14ac:dyDescent="0.35">
      <c r="A112" s="20"/>
      <c r="B112" s="3" t="s">
        <v>60</v>
      </c>
      <c r="C112" s="3" t="s">
        <v>0</v>
      </c>
      <c r="D112" s="3" t="s">
        <v>42</v>
      </c>
      <c r="E112" s="3" t="s">
        <v>11</v>
      </c>
      <c r="F112" s="21" t="s">
        <v>71</v>
      </c>
      <c r="G112" s="20"/>
      <c r="H112" s="3" t="s">
        <v>60</v>
      </c>
      <c r="I112" s="3" t="s">
        <v>0</v>
      </c>
      <c r="J112" s="3" t="s">
        <v>42</v>
      </c>
      <c r="K112" s="3" t="s">
        <v>11</v>
      </c>
      <c r="L112" s="21" t="s">
        <v>71</v>
      </c>
      <c r="M112" s="20"/>
      <c r="N112" s="3" t="s">
        <v>60</v>
      </c>
      <c r="O112" s="3" t="s">
        <v>0</v>
      </c>
      <c r="P112" s="3" t="s">
        <v>42</v>
      </c>
      <c r="Q112" s="3" t="s">
        <v>11</v>
      </c>
      <c r="R112" s="21" t="s">
        <v>71</v>
      </c>
      <c r="S112" s="20"/>
      <c r="T112" s="20"/>
      <c r="U112" s="20"/>
      <c r="V112" s="20"/>
      <c r="W112" s="20"/>
      <c r="X112" s="20"/>
      <c r="Y112" s="20"/>
      <c r="Z112" s="20"/>
      <c r="AA112" s="20"/>
      <c r="AB112" s="20"/>
      <c r="AC112" s="20"/>
      <c r="AD112" s="20"/>
      <c r="AE112" s="20"/>
      <c r="AF112" s="20"/>
      <c r="AG112" s="20"/>
      <c r="AH112" s="20"/>
      <c r="AI112" s="20"/>
      <c r="AJ112" s="20"/>
      <c r="AK112" s="20"/>
      <c r="AL112" s="20"/>
      <c r="AM112" s="20"/>
      <c r="AN112" s="20"/>
      <c r="AO112" s="20"/>
      <c r="AP112" s="20"/>
    </row>
    <row r="113" spans="1:42" ht="15" customHeight="1" thickBot="1" x14ac:dyDescent="0.35">
      <c r="A113" s="20"/>
      <c r="B113" s="16">
        <v>1</v>
      </c>
      <c r="C113" s="143"/>
      <c r="D113" s="140"/>
      <c r="E113" s="146"/>
      <c r="F113" s="149">
        <f>IF(ISNUMBER(D113),D113/B125,)</f>
        <v>0</v>
      </c>
      <c r="G113" s="20"/>
      <c r="H113" s="16">
        <v>1</v>
      </c>
      <c r="I113" s="143"/>
      <c r="J113" s="140"/>
      <c r="K113" s="146"/>
      <c r="L113" s="149">
        <f>IF(ISNUMBER(J113),J113/H125,)</f>
        <v>0</v>
      </c>
      <c r="M113" s="20"/>
      <c r="N113" s="16">
        <v>1</v>
      </c>
      <c r="O113" s="143"/>
      <c r="P113" s="140"/>
      <c r="Q113" s="146"/>
      <c r="R113" s="149">
        <f>IF(ISNUMBER(P113),P113/N125,)</f>
        <v>0</v>
      </c>
      <c r="S113" s="20"/>
      <c r="T113" s="20"/>
      <c r="U113" s="20"/>
      <c r="V113" s="20"/>
      <c r="W113" s="20"/>
      <c r="X113" s="20"/>
      <c r="Y113" s="20"/>
      <c r="Z113" s="20"/>
      <c r="AA113" s="20"/>
      <c r="AB113" s="20"/>
      <c r="AC113" s="20"/>
      <c r="AD113" s="20"/>
      <c r="AE113" s="20"/>
      <c r="AF113" s="20"/>
      <c r="AG113" s="20"/>
      <c r="AH113" s="20"/>
      <c r="AI113" s="20"/>
      <c r="AJ113" s="20"/>
      <c r="AK113" s="20"/>
      <c r="AL113" s="20"/>
      <c r="AM113" s="20"/>
      <c r="AN113" s="20"/>
      <c r="AO113" s="20"/>
      <c r="AP113" s="20"/>
    </row>
    <row r="114" spans="1:42" ht="15" customHeight="1" thickBot="1" x14ac:dyDescent="0.35">
      <c r="A114" s="20"/>
      <c r="B114" s="16">
        <v>2</v>
      </c>
      <c r="C114" s="144"/>
      <c r="D114" s="141"/>
      <c r="E114" s="147"/>
      <c r="F114" s="151">
        <f>IF(ISNUMBER(D114),D114/B125,)</f>
        <v>0</v>
      </c>
      <c r="G114" s="20"/>
      <c r="H114" s="16">
        <v>2</v>
      </c>
      <c r="I114" s="144"/>
      <c r="J114" s="141"/>
      <c r="K114" s="147"/>
      <c r="L114" s="151">
        <f>IF(ISNUMBER(J114),J114/H125,)</f>
        <v>0</v>
      </c>
      <c r="M114" s="20"/>
      <c r="N114" s="16">
        <v>2</v>
      </c>
      <c r="O114" s="144"/>
      <c r="P114" s="141"/>
      <c r="Q114" s="147"/>
      <c r="R114" s="151">
        <f>IF(ISNUMBER(P114),P114/N125,)</f>
        <v>0</v>
      </c>
      <c r="S114" s="20"/>
      <c r="T114" s="20"/>
      <c r="U114" s="20"/>
      <c r="V114" s="20"/>
      <c r="W114" s="20"/>
      <c r="X114" s="20"/>
      <c r="Y114" s="20"/>
      <c r="Z114" s="20"/>
      <c r="AA114" s="20"/>
      <c r="AB114" s="20"/>
      <c r="AC114" s="20"/>
      <c r="AD114" s="20"/>
      <c r="AE114" s="20"/>
      <c r="AF114" s="20"/>
      <c r="AG114" s="20"/>
      <c r="AH114" s="20"/>
      <c r="AI114" s="20"/>
      <c r="AJ114" s="20"/>
      <c r="AK114" s="20"/>
      <c r="AL114" s="20"/>
      <c r="AM114" s="20"/>
      <c r="AN114" s="20"/>
      <c r="AO114" s="20"/>
      <c r="AP114" s="20"/>
    </row>
    <row r="115" spans="1:42" ht="15" customHeight="1" thickBot="1" x14ac:dyDescent="0.35">
      <c r="A115" s="20"/>
      <c r="B115" s="16">
        <v>3</v>
      </c>
      <c r="C115" s="144"/>
      <c r="D115" s="141"/>
      <c r="E115" s="147"/>
      <c r="F115" s="151">
        <f>IF(ISNUMBER(D115),D115/B125,)</f>
        <v>0</v>
      </c>
      <c r="G115" s="20"/>
      <c r="H115" s="16">
        <v>3</v>
      </c>
      <c r="I115" s="144"/>
      <c r="J115" s="141"/>
      <c r="K115" s="147"/>
      <c r="L115" s="151">
        <f>IF(ISNUMBER(J115),J115/H125,)</f>
        <v>0</v>
      </c>
      <c r="M115" s="19"/>
      <c r="N115" s="16">
        <v>3</v>
      </c>
      <c r="O115" s="144"/>
      <c r="P115" s="141"/>
      <c r="Q115" s="147"/>
      <c r="R115" s="151">
        <f>IF(ISNUMBER(P115),P115/N125,)</f>
        <v>0</v>
      </c>
      <c r="S115" s="20"/>
      <c r="T115" s="20"/>
      <c r="U115" s="20"/>
      <c r="V115" s="20"/>
      <c r="W115" s="20"/>
      <c r="X115" s="20"/>
      <c r="Y115" s="20"/>
      <c r="Z115" s="20"/>
      <c r="AA115" s="20"/>
      <c r="AB115" s="20"/>
      <c r="AC115" s="20"/>
      <c r="AD115" s="20"/>
      <c r="AE115" s="20"/>
      <c r="AF115" s="20"/>
      <c r="AG115" s="20"/>
      <c r="AH115" s="20"/>
      <c r="AI115" s="20"/>
      <c r="AJ115" s="20"/>
      <c r="AK115" s="20"/>
      <c r="AL115" s="20"/>
      <c r="AM115" s="20"/>
      <c r="AN115" s="20"/>
      <c r="AO115" s="20"/>
      <c r="AP115" s="20"/>
    </row>
    <row r="116" spans="1:42" ht="15" customHeight="1" thickBot="1" x14ac:dyDescent="0.35">
      <c r="A116" s="20"/>
      <c r="B116" s="16">
        <v>4</v>
      </c>
      <c r="C116" s="144"/>
      <c r="D116" s="141"/>
      <c r="E116" s="147"/>
      <c r="F116" s="151">
        <f>IF(ISNUMBER(D116),D116/B125,)</f>
        <v>0</v>
      </c>
      <c r="G116" s="20"/>
      <c r="H116" s="16">
        <v>4</v>
      </c>
      <c r="I116" s="144"/>
      <c r="J116" s="141"/>
      <c r="K116" s="147"/>
      <c r="L116" s="151">
        <f>IF(ISNUMBER(J116),J116/H125,)</f>
        <v>0</v>
      </c>
      <c r="M116" s="12"/>
      <c r="N116" s="16">
        <v>4</v>
      </c>
      <c r="O116" s="144"/>
      <c r="P116" s="141"/>
      <c r="Q116" s="147"/>
      <c r="R116" s="151">
        <f>IF(ISNUMBER(P116),P116/N125,)</f>
        <v>0</v>
      </c>
      <c r="S116" s="20"/>
      <c r="T116" s="20"/>
      <c r="U116" s="20"/>
      <c r="V116" s="20"/>
      <c r="W116" s="20"/>
      <c r="X116" s="20"/>
      <c r="Y116" s="20"/>
      <c r="Z116" s="20"/>
      <c r="AA116" s="20"/>
      <c r="AB116" s="20"/>
      <c r="AC116" s="20"/>
      <c r="AD116" s="20"/>
      <c r="AE116" s="20"/>
      <c r="AF116" s="20"/>
      <c r="AG116" s="20"/>
      <c r="AH116" s="20"/>
      <c r="AI116" s="20"/>
      <c r="AJ116" s="20"/>
      <c r="AK116" s="20"/>
      <c r="AL116" s="20"/>
      <c r="AM116" s="20"/>
      <c r="AN116" s="20"/>
      <c r="AO116" s="20"/>
      <c r="AP116" s="20"/>
    </row>
    <row r="117" spans="1:42" ht="15" customHeight="1" thickBot="1" x14ac:dyDescent="0.35">
      <c r="A117" s="20"/>
      <c r="B117" s="16">
        <v>5</v>
      </c>
      <c r="C117" s="144"/>
      <c r="D117" s="141"/>
      <c r="E117" s="147"/>
      <c r="F117" s="151">
        <f>IF(ISNUMBER(D117),D117/B125,)</f>
        <v>0</v>
      </c>
      <c r="G117" s="20"/>
      <c r="H117" s="16">
        <v>5</v>
      </c>
      <c r="I117" s="144"/>
      <c r="J117" s="141"/>
      <c r="K117" s="147"/>
      <c r="L117" s="151">
        <f>IF(ISNUMBER(J117),J117/H125,)</f>
        <v>0</v>
      </c>
      <c r="M117" s="18"/>
      <c r="N117" s="16">
        <v>5</v>
      </c>
      <c r="O117" s="144"/>
      <c r="P117" s="141"/>
      <c r="Q117" s="147"/>
      <c r="R117" s="151">
        <f>IF(ISNUMBER(P117),P117/N125,)</f>
        <v>0</v>
      </c>
      <c r="S117" s="20"/>
      <c r="T117" s="20"/>
      <c r="U117" s="20"/>
      <c r="V117" s="20"/>
      <c r="W117" s="20"/>
      <c r="X117" s="20"/>
      <c r="Y117" s="20"/>
      <c r="Z117" s="20"/>
      <c r="AA117" s="20"/>
      <c r="AB117" s="20"/>
      <c r="AC117" s="20"/>
      <c r="AD117" s="20"/>
      <c r="AE117" s="20"/>
      <c r="AF117" s="20"/>
      <c r="AG117" s="20"/>
      <c r="AH117" s="20"/>
      <c r="AI117" s="20"/>
      <c r="AJ117" s="20"/>
      <c r="AK117" s="20"/>
      <c r="AL117" s="20"/>
      <c r="AM117" s="20"/>
      <c r="AN117" s="20"/>
      <c r="AO117" s="20"/>
      <c r="AP117" s="20"/>
    </row>
    <row r="118" spans="1:42" ht="15" customHeight="1" thickBot="1" x14ac:dyDescent="0.35">
      <c r="A118" s="20"/>
      <c r="B118" s="16">
        <v>6</v>
      </c>
      <c r="C118" s="144"/>
      <c r="D118" s="141"/>
      <c r="E118" s="147"/>
      <c r="F118" s="151">
        <f>IF(ISNUMBER(D118),D118/B125,)</f>
        <v>0</v>
      </c>
      <c r="G118" s="20"/>
      <c r="H118" s="16">
        <v>6</v>
      </c>
      <c r="I118" s="144"/>
      <c r="J118" s="141"/>
      <c r="K118" s="147"/>
      <c r="L118" s="151">
        <f>IF(ISNUMBER(J118),J118/H125,)</f>
        <v>0</v>
      </c>
      <c r="M118" s="18"/>
      <c r="N118" s="16">
        <v>6</v>
      </c>
      <c r="O118" s="144"/>
      <c r="P118" s="141"/>
      <c r="Q118" s="147"/>
      <c r="R118" s="151">
        <f>IF(ISNUMBER(P118),P118/N125,)</f>
        <v>0</v>
      </c>
      <c r="S118" s="20"/>
      <c r="T118" s="20"/>
      <c r="U118" s="20"/>
      <c r="V118" s="20"/>
      <c r="W118" s="20"/>
      <c r="X118" s="20"/>
      <c r="Y118" s="20"/>
      <c r="Z118" s="20"/>
      <c r="AA118" s="20"/>
      <c r="AB118" s="20"/>
      <c r="AC118" s="20"/>
      <c r="AD118" s="20"/>
      <c r="AE118" s="20"/>
      <c r="AF118" s="20"/>
      <c r="AG118" s="20"/>
      <c r="AH118" s="20"/>
      <c r="AI118" s="20"/>
      <c r="AJ118" s="20"/>
      <c r="AK118" s="20"/>
      <c r="AL118" s="20"/>
      <c r="AM118" s="20"/>
      <c r="AN118" s="20"/>
      <c r="AO118" s="20"/>
      <c r="AP118" s="20"/>
    </row>
    <row r="119" spans="1:42" ht="15" customHeight="1" thickBot="1" x14ac:dyDescent="0.35">
      <c r="A119" s="20"/>
      <c r="B119" s="16">
        <v>7</v>
      </c>
      <c r="C119" s="144"/>
      <c r="D119" s="141"/>
      <c r="E119" s="147"/>
      <c r="F119" s="151">
        <f>IF(ISNUMBER(D119),D119/B125,)</f>
        <v>0</v>
      </c>
      <c r="G119" s="20"/>
      <c r="H119" s="16">
        <v>7</v>
      </c>
      <c r="I119" s="144"/>
      <c r="J119" s="141"/>
      <c r="K119" s="147"/>
      <c r="L119" s="151">
        <f>IF(ISNUMBER(J119),J119/H125,)</f>
        <v>0</v>
      </c>
      <c r="M119" s="18"/>
      <c r="N119" s="16">
        <v>7</v>
      </c>
      <c r="O119" s="144"/>
      <c r="P119" s="141"/>
      <c r="Q119" s="147"/>
      <c r="R119" s="151">
        <f>IF(ISNUMBER(P119),P119/N125,)</f>
        <v>0</v>
      </c>
      <c r="S119" s="20"/>
      <c r="T119" s="20"/>
      <c r="U119" s="20"/>
      <c r="V119" s="20"/>
      <c r="W119" s="20"/>
      <c r="X119" s="20"/>
      <c r="Y119" s="20"/>
      <c r="Z119" s="20"/>
      <c r="AA119" s="20"/>
      <c r="AB119" s="20"/>
      <c r="AC119" s="20"/>
      <c r="AD119" s="20"/>
      <c r="AE119" s="20"/>
      <c r="AF119" s="20"/>
      <c r="AG119" s="20"/>
      <c r="AH119" s="20"/>
      <c r="AI119" s="20"/>
      <c r="AJ119" s="20"/>
      <c r="AK119" s="20"/>
      <c r="AL119" s="20"/>
      <c r="AM119" s="20"/>
      <c r="AN119" s="20"/>
      <c r="AO119" s="20"/>
      <c r="AP119" s="20"/>
    </row>
    <row r="120" spans="1:42" ht="15" customHeight="1" thickBot="1" x14ac:dyDescent="0.35">
      <c r="A120" s="20"/>
      <c r="B120" s="16">
        <v>8</v>
      </c>
      <c r="C120" s="144"/>
      <c r="D120" s="141"/>
      <c r="E120" s="147"/>
      <c r="F120" s="151">
        <f>IF(ISNUMBER(D120),D120/B125,)</f>
        <v>0</v>
      </c>
      <c r="G120" s="20"/>
      <c r="H120" s="16">
        <v>8</v>
      </c>
      <c r="I120" s="144"/>
      <c r="J120" s="141"/>
      <c r="K120" s="147"/>
      <c r="L120" s="151">
        <f>IF(ISNUMBER(J120),J120/H125,)</f>
        <v>0</v>
      </c>
      <c r="M120" s="18"/>
      <c r="N120" s="16">
        <v>8</v>
      </c>
      <c r="O120" s="144"/>
      <c r="P120" s="141"/>
      <c r="Q120" s="147"/>
      <c r="R120" s="151">
        <f>IF(ISNUMBER(P120),P120/N125,)</f>
        <v>0</v>
      </c>
      <c r="S120" s="20"/>
      <c r="T120" s="20"/>
      <c r="U120" s="20"/>
      <c r="V120" s="20"/>
      <c r="W120" s="20"/>
      <c r="X120" s="20"/>
      <c r="Y120" s="20"/>
      <c r="Z120" s="20"/>
      <c r="AA120" s="20"/>
      <c r="AB120" s="20"/>
      <c r="AC120" s="20"/>
      <c r="AD120" s="20"/>
      <c r="AE120" s="20"/>
      <c r="AF120" s="20"/>
      <c r="AG120" s="20"/>
      <c r="AH120" s="20"/>
      <c r="AI120" s="20"/>
      <c r="AJ120" s="20"/>
      <c r="AK120" s="20"/>
      <c r="AL120" s="20"/>
      <c r="AM120" s="20"/>
      <c r="AN120" s="20"/>
      <c r="AO120" s="20"/>
      <c r="AP120" s="20"/>
    </row>
    <row r="121" spans="1:42" ht="15" customHeight="1" thickBot="1" x14ac:dyDescent="0.35">
      <c r="A121" s="20"/>
      <c r="B121" s="16">
        <v>9</v>
      </c>
      <c r="C121" s="144"/>
      <c r="D121" s="141"/>
      <c r="E121" s="147"/>
      <c r="F121" s="151">
        <f>IF(ISNUMBER(D121),D121/B125,)</f>
        <v>0</v>
      </c>
      <c r="G121" s="20"/>
      <c r="H121" s="16">
        <v>9</v>
      </c>
      <c r="I121" s="144"/>
      <c r="J121" s="141"/>
      <c r="K121" s="147"/>
      <c r="L121" s="151">
        <f>IF(ISNUMBER(J121),J121/H125,)</f>
        <v>0</v>
      </c>
      <c r="M121" s="18"/>
      <c r="N121" s="16">
        <v>9</v>
      </c>
      <c r="O121" s="144"/>
      <c r="P121" s="141"/>
      <c r="Q121" s="147"/>
      <c r="R121" s="151">
        <f>IF(ISNUMBER(P121),P121/N125,)</f>
        <v>0</v>
      </c>
      <c r="S121" s="20"/>
      <c r="T121" s="20"/>
      <c r="U121" s="20"/>
      <c r="V121" s="20"/>
      <c r="W121" s="20"/>
      <c r="X121" s="20"/>
      <c r="Y121" s="20"/>
      <c r="Z121" s="20"/>
      <c r="AA121" s="20"/>
      <c r="AB121" s="20"/>
      <c r="AC121" s="20"/>
      <c r="AD121" s="20"/>
      <c r="AE121" s="20"/>
      <c r="AF121" s="20"/>
      <c r="AG121" s="20"/>
      <c r="AH121" s="20"/>
      <c r="AI121" s="20"/>
      <c r="AJ121" s="20"/>
      <c r="AK121" s="20"/>
      <c r="AL121" s="20"/>
      <c r="AM121" s="20"/>
      <c r="AN121" s="20"/>
      <c r="AO121" s="20"/>
      <c r="AP121" s="20"/>
    </row>
    <row r="122" spans="1:42" ht="15" customHeight="1" thickBot="1" x14ac:dyDescent="0.35">
      <c r="A122" s="20"/>
      <c r="B122" s="17">
        <v>10</v>
      </c>
      <c r="C122" s="145"/>
      <c r="D122" s="142"/>
      <c r="E122" s="148"/>
      <c r="F122" s="151">
        <f>IF(ISNUMBER(D122),D122/B125,)</f>
        <v>0</v>
      </c>
      <c r="G122" s="20"/>
      <c r="H122" s="17">
        <v>10</v>
      </c>
      <c r="I122" s="145"/>
      <c r="J122" s="142"/>
      <c r="K122" s="148"/>
      <c r="L122" s="151">
        <f>IF(ISNUMBER(J122),J122/H125,)</f>
        <v>0</v>
      </c>
      <c r="M122" s="18"/>
      <c r="N122" s="17">
        <v>10</v>
      </c>
      <c r="O122" s="145"/>
      <c r="P122" s="142"/>
      <c r="Q122" s="148"/>
      <c r="R122" s="151">
        <f>IF(ISNUMBER(P122),P122/N125,)</f>
        <v>0</v>
      </c>
      <c r="S122" s="20"/>
      <c r="T122" s="20"/>
      <c r="U122" s="20"/>
      <c r="V122" s="20"/>
      <c r="W122" s="20"/>
      <c r="X122" s="20"/>
      <c r="Y122" s="20"/>
      <c r="Z122" s="20"/>
      <c r="AA122" s="20"/>
      <c r="AB122" s="20"/>
      <c r="AC122" s="20"/>
      <c r="AD122" s="20"/>
      <c r="AE122" s="20"/>
      <c r="AF122" s="20"/>
      <c r="AG122" s="20"/>
      <c r="AH122" s="20"/>
      <c r="AI122" s="20"/>
      <c r="AJ122" s="20"/>
      <c r="AK122" s="20"/>
      <c r="AL122" s="20"/>
      <c r="AM122" s="20"/>
      <c r="AN122" s="20"/>
      <c r="AO122" s="20"/>
      <c r="AP122" s="20"/>
    </row>
    <row r="123" spans="1:42" ht="15" customHeight="1" x14ac:dyDescent="0.3">
      <c r="A123" s="20"/>
      <c r="B123" s="431" t="s">
        <v>4</v>
      </c>
      <c r="C123" s="451" t="s">
        <v>61</v>
      </c>
      <c r="D123" s="452"/>
      <c r="E123" s="433">
        <f>IFERROR(IF(COUNT(F113:F122)&gt;0,AVERAGEIF(F113:F122,"&gt;0"),0),)</f>
        <v>0</v>
      </c>
      <c r="F123" s="434"/>
      <c r="G123" s="20"/>
      <c r="H123" s="431" t="s">
        <v>4</v>
      </c>
      <c r="I123" s="451" t="s">
        <v>61</v>
      </c>
      <c r="J123" s="452"/>
      <c r="K123" s="433">
        <f>IFERROR(IF(COUNT(L113:L122)&gt;0,AVERAGEIF(L113:L122,"&gt;0"),0),)</f>
        <v>0</v>
      </c>
      <c r="L123" s="434"/>
      <c r="M123" s="18"/>
      <c r="N123" s="431" t="s">
        <v>4</v>
      </c>
      <c r="O123" s="439" t="s">
        <v>70</v>
      </c>
      <c r="P123" s="441">
        <f>IFERROR(IF(COUNT(R113:R122)&gt;0,AVERAGEIF(R113:R122,"&gt;0"),0),)</f>
        <v>0</v>
      </c>
      <c r="Q123" s="443" t="s">
        <v>110</v>
      </c>
      <c r="R123" s="445" t="str">
        <f>IFERROR(Q127*R127,"")</f>
        <v/>
      </c>
      <c r="S123" s="20"/>
      <c r="T123" s="20"/>
      <c r="U123" s="20"/>
      <c r="V123" s="20"/>
      <c r="W123" s="20"/>
      <c r="X123" s="20"/>
      <c r="Y123" s="20"/>
      <c r="Z123" s="20"/>
      <c r="AA123" s="20"/>
      <c r="AB123" s="20"/>
      <c r="AC123" s="20"/>
      <c r="AD123" s="20"/>
      <c r="AE123" s="20"/>
      <c r="AF123" s="20"/>
      <c r="AG123" s="20"/>
      <c r="AH123" s="20"/>
      <c r="AI123" s="20"/>
      <c r="AJ123" s="20"/>
      <c r="AK123" s="20"/>
      <c r="AL123" s="20"/>
      <c r="AM123" s="20"/>
      <c r="AN123" s="20"/>
      <c r="AO123" s="20"/>
      <c r="AP123" s="20"/>
    </row>
    <row r="124" spans="1:42" ht="15" customHeight="1" thickBot="1" x14ac:dyDescent="0.35">
      <c r="A124" s="20"/>
      <c r="B124" s="432"/>
      <c r="C124" s="440"/>
      <c r="D124" s="453"/>
      <c r="E124" s="435"/>
      <c r="F124" s="436"/>
      <c r="G124" s="20"/>
      <c r="H124" s="432"/>
      <c r="I124" s="440"/>
      <c r="J124" s="453"/>
      <c r="K124" s="435"/>
      <c r="L124" s="436"/>
      <c r="M124" s="18"/>
      <c r="N124" s="432"/>
      <c r="O124" s="454"/>
      <c r="P124" s="442"/>
      <c r="Q124" s="444"/>
      <c r="R124" s="446"/>
      <c r="S124" s="20"/>
      <c r="T124" s="20"/>
      <c r="U124" s="20"/>
      <c r="V124" s="20"/>
      <c r="W124" s="20"/>
      <c r="X124" s="20"/>
      <c r="Y124" s="20"/>
      <c r="Z124" s="20"/>
      <c r="AA124" s="20"/>
      <c r="AB124" s="20"/>
      <c r="AC124" s="20"/>
      <c r="AD124" s="20"/>
      <c r="AE124" s="20"/>
      <c r="AF124" s="20"/>
      <c r="AG124" s="20"/>
      <c r="AH124" s="20"/>
      <c r="AI124" s="20"/>
      <c r="AJ124" s="20"/>
      <c r="AK124" s="20"/>
      <c r="AL124" s="20"/>
      <c r="AM124" s="20"/>
      <c r="AN124" s="20"/>
      <c r="AO124" s="20"/>
      <c r="AP124" s="20"/>
    </row>
    <row r="125" spans="1:42" ht="15" customHeight="1" x14ac:dyDescent="0.3">
      <c r="A125" s="20"/>
      <c r="B125" s="437">
        <f ca="1">IFERROR(ROUNDUP(B127/(0.0005*C127^2-0.0342*C127+1.034),0),)</f>
        <v>0</v>
      </c>
      <c r="C125" s="439" t="s">
        <v>189</v>
      </c>
      <c r="D125" s="449">
        <f>SUM(C113:C122)</f>
        <v>0</v>
      </c>
      <c r="E125" s="451" t="s">
        <v>44</v>
      </c>
      <c r="F125" s="447">
        <f>SUM(C113*D113,C114*D114,C115*D115,C116*D116,C117*D117,C118*D118,C119*D119,C120*D120,C121*D121,C122*D122)</f>
        <v>0</v>
      </c>
      <c r="G125" s="20"/>
      <c r="H125" s="437">
        <f ca="1">IFERROR(ROUNDUP(H127/(0.0005*I127^2-0.0342*I127+1.034),0),)</f>
        <v>0</v>
      </c>
      <c r="I125" s="439" t="s">
        <v>189</v>
      </c>
      <c r="J125" s="449">
        <f>SUM(I113:I122)</f>
        <v>0</v>
      </c>
      <c r="K125" s="451" t="s">
        <v>44</v>
      </c>
      <c r="L125" s="447">
        <f>SUM(I113*J113,I114*J114,I115*J115,I116*J116,I117*J117,I118*J118,I119*J119,I120*J120,I121*J121,I122*J122)</f>
        <v>0</v>
      </c>
      <c r="M125" s="18"/>
      <c r="N125" s="437">
        <f ca="1">IFERROR(ROUNDUP(N127/(0.0005*O127^2-0.0342*O127+1.034),0),)</f>
        <v>0</v>
      </c>
      <c r="O125" s="439" t="s">
        <v>189</v>
      </c>
      <c r="P125" s="449">
        <f>SUM(O113:O122)</f>
        <v>0</v>
      </c>
      <c r="Q125" s="451" t="s">
        <v>44</v>
      </c>
      <c r="R125" s="447">
        <f>SUM(O113*P113,O114*P114,O115*P115,O116*P116,O117*P117,O118*P118,O119*P119,O120*P120,O121*P121,O122*P122)</f>
        <v>0</v>
      </c>
      <c r="S125" s="20"/>
      <c r="T125" s="20"/>
      <c r="U125" s="20"/>
      <c r="V125" s="20"/>
      <c r="W125" s="20"/>
      <c r="X125" s="20"/>
      <c r="Y125" s="20"/>
      <c r="Z125" s="20"/>
      <c r="AA125" s="20"/>
      <c r="AB125" s="20"/>
      <c r="AC125" s="20"/>
      <c r="AD125" s="20"/>
      <c r="AE125" s="20"/>
      <c r="AF125" s="20"/>
      <c r="AG125" s="20"/>
      <c r="AH125" s="20"/>
      <c r="AI125" s="20"/>
      <c r="AJ125" s="20"/>
      <c r="AK125" s="20"/>
      <c r="AL125" s="20"/>
      <c r="AM125" s="20"/>
      <c r="AN125" s="20"/>
      <c r="AO125" s="20"/>
      <c r="AP125" s="20"/>
    </row>
    <row r="126" spans="1:42" ht="15" customHeight="1" thickBot="1" x14ac:dyDescent="0.35">
      <c r="A126" s="20"/>
      <c r="B126" s="438"/>
      <c r="C126" s="440"/>
      <c r="D126" s="450"/>
      <c r="E126" s="440"/>
      <c r="F126" s="448"/>
      <c r="G126" s="20"/>
      <c r="H126" s="438"/>
      <c r="I126" s="440"/>
      <c r="J126" s="450"/>
      <c r="K126" s="440"/>
      <c r="L126" s="448"/>
      <c r="M126" s="18"/>
      <c r="N126" s="438"/>
      <c r="O126" s="440"/>
      <c r="P126" s="450"/>
      <c r="Q126" s="440"/>
      <c r="R126" s="448"/>
      <c r="S126" s="20"/>
      <c r="T126" s="20"/>
      <c r="U126" s="20"/>
      <c r="V126" s="20"/>
      <c r="W126" s="20"/>
      <c r="X126" s="20"/>
      <c r="Y126" s="20"/>
      <c r="Z126" s="20"/>
      <c r="AA126" s="20"/>
      <c r="AB126" s="20"/>
      <c r="AC126" s="20"/>
      <c r="AD126" s="20"/>
      <c r="AE126" s="20"/>
      <c r="AF126" s="20"/>
      <c r="AG126" s="20"/>
      <c r="AH126" s="20"/>
      <c r="AI126" s="20"/>
      <c r="AJ126" s="20"/>
      <c r="AK126" s="20"/>
      <c r="AL126" s="20"/>
      <c r="AM126" s="20"/>
      <c r="AN126" s="20"/>
      <c r="AO126" s="20"/>
      <c r="AP126" s="20"/>
    </row>
    <row r="127" spans="1:42" s="20" customFormat="1" ht="15" customHeight="1" x14ac:dyDescent="0.3">
      <c r="B127" s="2" t="str">
        <f ca="1">IFERROR(OFFSET(D112,MATCH(MAX(D113:D122),D113:D122,0),0),"")</f>
        <v/>
      </c>
      <c r="C127" s="22" t="str">
        <f ca="1">IFERROR(OFFSET(C112,MATCH(MAX(D113:D122),D113:D122,0),0)+(10-OFFSET(E112,MATCH(MAX(D113:D122),D113:D122,0),0)),"")</f>
        <v/>
      </c>
      <c r="H127" s="2" t="str">
        <f ca="1">IFERROR(OFFSET(J112,MATCH(MAX(J113:J122),J113:J122,0),0),"")</f>
        <v/>
      </c>
      <c r="I127" s="22" t="str">
        <f ca="1">IFERROR(OFFSET(I112,MATCH(MAX(J113:J122),J113:J122,0),0)+(10-OFFSET(K112,MATCH(MAX(J113:J122),J113:J122,0),0)),"")</f>
        <v/>
      </c>
      <c r="M127" s="176"/>
      <c r="N127" s="2" t="str">
        <f ca="1">IFERROR(OFFSET(P112,MATCH(MAX(P113:P122),P113:P122,0),0),"")</f>
        <v/>
      </c>
      <c r="O127" s="22" t="str">
        <f ca="1">IFERROR(OFFSET(O112,MATCH(MAX(P113:P122),P113:P122,0),0)+(10-OFFSET(Q112,MATCH(MAX(P113:P122),P113:P122,0),0)),"")</f>
        <v/>
      </c>
      <c r="Q127" s="184" t="str">
        <f>IFERROR(AVERAGE(AVERAGE(E113:E122),AVERAGE(K113:K122),AVERAGE(Q113:Q122)),"")</f>
        <v/>
      </c>
      <c r="R127" s="185">
        <f>SUM(C113:C122,I113:I122,O113:O122)</f>
        <v>0</v>
      </c>
    </row>
    <row r="128" spans="1:42" s="20" customFormat="1" ht="15" customHeight="1" x14ac:dyDescent="0.3"/>
    <row r="129" spans="2:18" s="20" customFormat="1" ht="15" customHeight="1" x14ac:dyDescent="0.3">
      <c r="B129" s="397" t="s">
        <v>73</v>
      </c>
      <c r="C129" s="397"/>
      <c r="D129" s="397"/>
      <c r="E129" s="397"/>
      <c r="F129" s="397"/>
      <c r="G129" s="397"/>
      <c r="H129" s="397"/>
      <c r="I129" s="397"/>
      <c r="J129" s="397"/>
      <c r="K129" s="397"/>
      <c r="L129" s="397"/>
      <c r="M129" s="397"/>
      <c r="N129" s="397"/>
      <c r="O129" s="397"/>
      <c r="P129" s="397"/>
      <c r="Q129" s="397"/>
      <c r="R129" s="397"/>
    </row>
    <row r="130" spans="2:18" s="20" customFormat="1" ht="15" customHeight="1" x14ac:dyDescent="0.3">
      <c r="B130" s="397"/>
      <c r="C130" s="397"/>
      <c r="D130" s="397"/>
      <c r="E130" s="397"/>
      <c r="F130" s="397"/>
      <c r="G130" s="397"/>
      <c r="H130" s="397"/>
      <c r="I130" s="397"/>
      <c r="J130" s="397"/>
      <c r="K130" s="397"/>
      <c r="L130" s="397"/>
      <c r="M130" s="397"/>
      <c r="N130" s="397"/>
      <c r="O130" s="397"/>
      <c r="P130" s="397"/>
      <c r="Q130" s="397"/>
      <c r="R130" s="397"/>
    </row>
    <row r="131" spans="2:18" s="20" customFormat="1" ht="15" customHeight="1" x14ac:dyDescent="0.3">
      <c r="B131" s="397"/>
      <c r="C131" s="397"/>
      <c r="D131" s="397"/>
      <c r="E131" s="397"/>
      <c r="F131" s="397"/>
      <c r="G131" s="397"/>
      <c r="H131" s="397"/>
      <c r="I131" s="397"/>
      <c r="J131" s="397"/>
      <c r="K131" s="397"/>
      <c r="L131" s="397"/>
      <c r="M131" s="397"/>
      <c r="N131" s="397"/>
      <c r="O131" s="397"/>
      <c r="P131" s="397"/>
      <c r="Q131" s="397"/>
      <c r="R131" s="397"/>
    </row>
    <row r="132" spans="2:18" s="20" customFormat="1" ht="15" customHeight="1" thickBot="1" x14ac:dyDescent="0.35"/>
    <row r="133" spans="2:18" s="20" customFormat="1" ht="15" customHeight="1" x14ac:dyDescent="0.3">
      <c r="B133" s="331">
        <v>1</v>
      </c>
      <c r="C133" s="331">
        <f>'Training Plan'!O121</f>
        <v>0</v>
      </c>
      <c r="D133" s="332"/>
      <c r="E133" s="332"/>
      <c r="F133" s="333"/>
      <c r="H133" s="331">
        <v>2</v>
      </c>
      <c r="I133" s="331">
        <f>'Training Plan'!O129</f>
        <v>0</v>
      </c>
      <c r="J133" s="332"/>
      <c r="K133" s="332"/>
      <c r="L133" s="333"/>
      <c r="N133" s="331">
        <v>3</v>
      </c>
      <c r="O133" s="331">
        <f>'Training Plan'!O137</f>
        <v>0</v>
      </c>
      <c r="P133" s="332"/>
      <c r="Q133" s="332"/>
      <c r="R133" s="333"/>
    </row>
    <row r="134" spans="2:18" s="20" customFormat="1" ht="15" customHeight="1" thickBot="1" x14ac:dyDescent="0.35">
      <c r="B134" s="334"/>
      <c r="C134" s="334"/>
      <c r="D134" s="335"/>
      <c r="E134" s="335"/>
      <c r="F134" s="336"/>
      <c r="H134" s="334"/>
      <c r="I134" s="334"/>
      <c r="J134" s="335"/>
      <c r="K134" s="335"/>
      <c r="L134" s="336"/>
      <c r="N134" s="334"/>
      <c r="O134" s="334"/>
      <c r="P134" s="335"/>
      <c r="Q134" s="335"/>
      <c r="R134" s="336"/>
    </row>
    <row r="135" spans="2:18" s="20" customFormat="1" ht="15" customHeight="1" x14ac:dyDescent="0.3">
      <c r="B135" s="415" t="s">
        <v>85</v>
      </c>
      <c r="C135" s="416"/>
      <c r="D135" s="421">
        <f>'Training Plan'!O122</f>
        <v>0</v>
      </c>
      <c r="E135" s="422"/>
      <c r="F135" s="423"/>
      <c r="H135" s="415" t="s">
        <v>85</v>
      </c>
      <c r="I135" s="416"/>
      <c r="J135" s="421">
        <f>'Training Plan'!O130</f>
        <v>0</v>
      </c>
      <c r="K135" s="422"/>
      <c r="L135" s="423"/>
      <c r="N135" s="415" t="s">
        <v>85</v>
      </c>
      <c r="O135" s="416"/>
      <c r="P135" s="421">
        <f>'Training Plan'!O138</f>
        <v>0</v>
      </c>
      <c r="Q135" s="422"/>
      <c r="R135" s="423"/>
    </row>
    <row r="136" spans="2:18" s="20" customFormat="1" ht="15" customHeight="1" x14ac:dyDescent="0.3">
      <c r="B136" s="417"/>
      <c r="C136" s="418"/>
      <c r="D136" s="424"/>
      <c r="E136" s="425"/>
      <c r="F136" s="426"/>
      <c r="H136" s="417"/>
      <c r="I136" s="418"/>
      <c r="J136" s="424"/>
      <c r="K136" s="425"/>
      <c r="L136" s="426"/>
      <c r="N136" s="417"/>
      <c r="O136" s="418"/>
      <c r="P136" s="424"/>
      <c r="Q136" s="425"/>
      <c r="R136" s="426"/>
    </row>
    <row r="137" spans="2:18" s="20" customFormat="1" ht="15" customHeight="1" x14ac:dyDescent="0.3">
      <c r="B137" s="417"/>
      <c r="C137" s="418"/>
      <c r="D137" s="424"/>
      <c r="E137" s="425"/>
      <c r="F137" s="426"/>
      <c r="H137" s="417"/>
      <c r="I137" s="418"/>
      <c r="J137" s="424"/>
      <c r="K137" s="425"/>
      <c r="L137" s="426"/>
      <c r="N137" s="417"/>
      <c r="O137" s="418"/>
      <c r="P137" s="424"/>
      <c r="Q137" s="425"/>
      <c r="R137" s="426"/>
    </row>
    <row r="138" spans="2:18" s="20" customFormat="1" ht="15" customHeight="1" x14ac:dyDescent="0.3">
      <c r="B138" s="417"/>
      <c r="C138" s="418"/>
      <c r="D138" s="424"/>
      <c r="E138" s="425"/>
      <c r="F138" s="426"/>
      <c r="H138" s="417"/>
      <c r="I138" s="418"/>
      <c r="J138" s="424"/>
      <c r="K138" s="425"/>
      <c r="L138" s="426"/>
      <c r="N138" s="417"/>
      <c r="O138" s="418"/>
      <c r="P138" s="424"/>
      <c r="Q138" s="425"/>
      <c r="R138" s="426"/>
    </row>
    <row r="139" spans="2:18" s="20" customFormat="1" ht="15" customHeight="1" thickBot="1" x14ac:dyDescent="0.35">
      <c r="B139" s="419"/>
      <c r="C139" s="420"/>
      <c r="D139" s="424"/>
      <c r="E139" s="425"/>
      <c r="F139" s="426"/>
      <c r="H139" s="419"/>
      <c r="I139" s="420"/>
      <c r="J139" s="424"/>
      <c r="K139" s="425"/>
      <c r="L139" s="426"/>
      <c r="N139" s="419"/>
      <c r="O139" s="420"/>
      <c r="P139" s="424"/>
      <c r="Q139" s="425"/>
      <c r="R139" s="426"/>
    </row>
    <row r="140" spans="2:18" s="20" customFormat="1" ht="15" customHeight="1" x14ac:dyDescent="0.3">
      <c r="B140" s="427" t="s">
        <v>86</v>
      </c>
      <c r="C140" s="428"/>
      <c r="D140" s="409">
        <f>'Training Plan'!P127</f>
        <v>0</v>
      </c>
      <c r="E140" s="410"/>
      <c r="F140" s="411"/>
      <c r="H140" s="427" t="s">
        <v>86</v>
      </c>
      <c r="I140" s="428"/>
      <c r="J140" s="409">
        <f>'Training Plan'!P135</f>
        <v>0</v>
      </c>
      <c r="K140" s="410"/>
      <c r="L140" s="411"/>
      <c r="N140" s="427" t="s">
        <v>86</v>
      </c>
      <c r="O140" s="428"/>
      <c r="P140" s="409">
        <f>'Training Plan'!P143</f>
        <v>0</v>
      </c>
      <c r="Q140" s="410"/>
      <c r="R140" s="411"/>
    </row>
    <row r="141" spans="2:18" s="20" customFormat="1" ht="15" customHeight="1" thickBot="1" x14ac:dyDescent="0.35">
      <c r="B141" s="429"/>
      <c r="C141" s="430"/>
      <c r="D141" s="412"/>
      <c r="E141" s="413"/>
      <c r="F141" s="414"/>
      <c r="H141" s="429"/>
      <c r="I141" s="430"/>
      <c r="J141" s="412"/>
      <c r="K141" s="413"/>
      <c r="L141" s="414"/>
      <c r="N141" s="429"/>
      <c r="O141" s="430"/>
      <c r="P141" s="412"/>
      <c r="Q141" s="413"/>
      <c r="R141" s="414"/>
    </row>
    <row r="142" spans="2:18" s="20" customFormat="1" ht="30" customHeight="1" thickBot="1" x14ac:dyDescent="0.35">
      <c r="B142" s="3" t="s">
        <v>60</v>
      </c>
      <c r="C142" s="3" t="s">
        <v>0</v>
      </c>
      <c r="D142" s="3" t="s">
        <v>42</v>
      </c>
      <c r="E142" s="3" t="s">
        <v>11</v>
      </c>
      <c r="F142" s="21" t="s">
        <v>71</v>
      </c>
      <c r="H142" s="3" t="s">
        <v>60</v>
      </c>
      <c r="I142" s="3" t="s">
        <v>0</v>
      </c>
      <c r="J142" s="3" t="s">
        <v>42</v>
      </c>
      <c r="K142" s="3" t="s">
        <v>11</v>
      </c>
      <c r="L142" s="21" t="s">
        <v>71</v>
      </c>
      <c r="N142" s="3" t="s">
        <v>60</v>
      </c>
      <c r="O142" s="3" t="s">
        <v>0</v>
      </c>
      <c r="P142" s="3" t="s">
        <v>42</v>
      </c>
      <c r="Q142" s="3" t="s">
        <v>11</v>
      </c>
      <c r="R142" s="21" t="s">
        <v>71</v>
      </c>
    </row>
    <row r="143" spans="2:18" s="20" customFormat="1" ht="15" customHeight="1" thickBot="1" x14ac:dyDescent="0.35">
      <c r="B143" s="16">
        <v>1</v>
      </c>
      <c r="C143" s="143"/>
      <c r="D143" s="140"/>
      <c r="E143" s="146"/>
      <c r="F143" s="149">
        <f>IF(ISNUMBER(D143),D143/B155,)</f>
        <v>0</v>
      </c>
      <c r="H143" s="16">
        <v>1</v>
      </c>
      <c r="I143" s="143"/>
      <c r="J143" s="140"/>
      <c r="K143" s="146"/>
      <c r="L143" s="149">
        <f>IF(ISNUMBER(J143),J143/H155,)</f>
        <v>0</v>
      </c>
      <c r="N143" s="16">
        <v>1</v>
      </c>
      <c r="O143" s="143"/>
      <c r="P143" s="140"/>
      <c r="Q143" s="146"/>
      <c r="R143" s="149">
        <f>IF(ISNUMBER(P143),P143/N155,)</f>
        <v>0</v>
      </c>
    </row>
    <row r="144" spans="2:18" s="20" customFormat="1" ht="15" customHeight="1" thickBot="1" x14ac:dyDescent="0.35">
      <c r="B144" s="16">
        <v>2</v>
      </c>
      <c r="C144" s="144"/>
      <c r="D144" s="141"/>
      <c r="E144" s="147"/>
      <c r="F144" s="151">
        <f>IF(ISNUMBER(D144),D144/B155,)</f>
        <v>0</v>
      </c>
      <c r="H144" s="16">
        <v>2</v>
      </c>
      <c r="I144" s="144"/>
      <c r="J144" s="141"/>
      <c r="K144" s="147"/>
      <c r="L144" s="151">
        <f>IF(ISNUMBER(J144),J144/H155,)</f>
        <v>0</v>
      </c>
      <c r="N144" s="16">
        <v>2</v>
      </c>
      <c r="O144" s="144"/>
      <c r="P144" s="141"/>
      <c r="Q144" s="147"/>
      <c r="R144" s="151">
        <f>IF(ISNUMBER(P144),P144/N155,)</f>
        <v>0</v>
      </c>
    </row>
    <row r="145" spans="2:18" s="20" customFormat="1" ht="15" customHeight="1" thickBot="1" x14ac:dyDescent="0.35">
      <c r="B145" s="16">
        <v>3</v>
      </c>
      <c r="C145" s="144"/>
      <c r="D145" s="141"/>
      <c r="E145" s="147"/>
      <c r="F145" s="151">
        <f>IF(ISNUMBER(D145),D145/B155,)</f>
        <v>0</v>
      </c>
      <c r="H145" s="16">
        <v>3</v>
      </c>
      <c r="I145" s="144"/>
      <c r="J145" s="141"/>
      <c r="K145" s="147"/>
      <c r="L145" s="151">
        <f>IF(ISNUMBER(J145),J145/H155,)</f>
        <v>0</v>
      </c>
      <c r="M145" s="19"/>
      <c r="N145" s="16">
        <v>3</v>
      </c>
      <c r="O145" s="144"/>
      <c r="P145" s="141"/>
      <c r="Q145" s="147"/>
      <c r="R145" s="151">
        <f>IF(ISNUMBER(P145),P145/N155,)</f>
        <v>0</v>
      </c>
    </row>
    <row r="146" spans="2:18" s="20" customFormat="1" ht="15" customHeight="1" thickBot="1" x14ac:dyDescent="0.35">
      <c r="B146" s="16">
        <v>4</v>
      </c>
      <c r="C146" s="144"/>
      <c r="D146" s="141"/>
      <c r="E146" s="147"/>
      <c r="F146" s="151">
        <f>IF(ISNUMBER(D146),D146/B155,)</f>
        <v>0</v>
      </c>
      <c r="H146" s="16">
        <v>4</v>
      </c>
      <c r="I146" s="144"/>
      <c r="J146" s="141"/>
      <c r="K146" s="147"/>
      <c r="L146" s="151">
        <f>IF(ISNUMBER(J146),J146/H155,)</f>
        <v>0</v>
      </c>
      <c r="M146" s="12"/>
      <c r="N146" s="16">
        <v>4</v>
      </c>
      <c r="O146" s="144"/>
      <c r="P146" s="141"/>
      <c r="Q146" s="147"/>
      <c r="R146" s="151">
        <f>IF(ISNUMBER(P146),P146/N155,)</f>
        <v>0</v>
      </c>
    </row>
    <row r="147" spans="2:18" s="20" customFormat="1" ht="15" customHeight="1" thickBot="1" x14ac:dyDescent="0.35">
      <c r="B147" s="16">
        <v>5</v>
      </c>
      <c r="C147" s="144"/>
      <c r="D147" s="141"/>
      <c r="E147" s="147"/>
      <c r="F147" s="151">
        <f>IF(ISNUMBER(D147),D147/B155,)</f>
        <v>0</v>
      </c>
      <c r="H147" s="16">
        <v>5</v>
      </c>
      <c r="I147" s="144"/>
      <c r="J147" s="141"/>
      <c r="K147" s="147"/>
      <c r="L147" s="151">
        <f>IF(ISNUMBER(J147),J147/H155,)</f>
        <v>0</v>
      </c>
      <c r="M147" s="18"/>
      <c r="N147" s="16">
        <v>5</v>
      </c>
      <c r="O147" s="144"/>
      <c r="P147" s="141"/>
      <c r="Q147" s="147"/>
      <c r="R147" s="151">
        <f>IF(ISNUMBER(P147),P147/N155,)</f>
        <v>0</v>
      </c>
    </row>
    <row r="148" spans="2:18" s="20" customFormat="1" ht="15" customHeight="1" thickBot="1" x14ac:dyDescent="0.35">
      <c r="B148" s="16">
        <v>6</v>
      </c>
      <c r="C148" s="144"/>
      <c r="D148" s="141"/>
      <c r="E148" s="147"/>
      <c r="F148" s="151">
        <f>IF(ISNUMBER(D148),D148/B155,)</f>
        <v>0</v>
      </c>
      <c r="H148" s="16">
        <v>6</v>
      </c>
      <c r="I148" s="144"/>
      <c r="J148" s="141"/>
      <c r="K148" s="147"/>
      <c r="L148" s="151">
        <f>IF(ISNUMBER(J148),J148/H155,)</f>
        <v>0</v>
      </c>
      <c r="M148" s="18"/>
      <c r="N148" s="16">
        <v>6</v>
      </c>
      <c r="O148" s="144"/>
      <c r="P148" s="141"/>
      <c r="Q148" s="147"/>
      <c r="R148" s="151">
        <f>IF(ISNUMBER(P148),P148/N155,)</f>
        <v>0</v>
      </c>
    </row>
    <row r="149" spans="2:18" s="20" customFormat="1" ht="15" customHeight="1" thickBot="1" x14ac:dyDescent="0.35">
      <c r="B149" s="16">
        <v>7</v>
      </c>
      <c r="C149" s="144"/>
      <c r="D149" s="141"/>
      <c r="E149" s="147"/>
      <c r="F149" s="151">
        <f>IF(ISNUMBER(D149),D149/B155,)</f>
        <v>0</v>
      </c>
      <c r="H149" s="16">
        <v>7</v>
      </c>
      <c r="I149" s="144"/>
      <c r="J149" s="141"/>
      <c r="K149" s="147"/>
      <c r="L149" s="151">
        <f>IF(ISNUMBER(J149),J149/H155,)</f>
        <v>0</v>
      </c>
      <c r="M149" s="18"/>
      <c r="N149" s="16">
        <v>7</v>
      </c>
      <c r="O149" s="144"/>
      <c r="P149" s="141"/>
      <c r="Q149" s="147"/>
      <c r="R149" s="151">
        <f>IF(ISNUMBER(P149),P149/N155,)</f>
        <v>0</v>
      </c>
    </row>
    <row r="150" spans="2:18" s="20" customFormat="1" ht="15" customHeight="1" thickBot="1" x14ac:dyDescent="0.35">
      <c r="B150" s="16">
        <v>8</v>
      </c>
      <c r="C150" s="144"/>
      <c r="D150" s="141"/>
      <c r="E150" s="147"/>
      <c r="F150" s="151">
        <f>IF(ISNUMBER(D150),D150/B155,)</f>
        <v>0</v>
      </c>
      <c r="H150" s="16">
        <v>8</v>
      </c>
      <c r="I150" s="144"/>
      <c r="J150" s="141"/>
      <c r="K150" s="147"/>
      <c r="L150" s="151">
        <f>IF(ISNUMBER(J150),J150/H155,)</f>
        <v>0</v>
      </c>
      <c r="M150" s="18"/>
      <c r="N150" s="16">
        <v>8</v>
      </c>
      <c r="O150" s="144"/>
      <c r="P150" s="141"/>
      <c r="Q150" s="147"/>
      <c r="R150" s="151">
        <f>IF(ISNUMBER(P150),P150/N155,)</f>
        <v>0</v>
      </c>
    </row>
    <row r="151" spans="2:18" s="20" customFormat="1" ht="15" customHeight="1" thickBot="1" x14ac:dyDescent="0.35">
      <c r="B151" s="16">
        <v>9</v>
      </c>
      <c r="C151" s="144"/>
      <c r="D151" s="141"/>
      <c r="E151" s="147"/>
      <c r="F151" s="151">
        <f>IF(ISNUMBER(D151),D151/B155,)</f>
        <v>0</v>
      </c>
      <c r="H151" s="16">
        <v>9</v>
      </c>
      <c r="I151" s="144"/>
      <c r="J151" s="141"/>
      <c r="K151" s="147"/>
      <c r="L151" s="151">
        <f>IF(ISNUMBER(J151),J151/H155,)</f>
        <v>0</v>
      </c>
      <c r="M151" s="18"/>
      <c r="N151" s="16">
        <v>9</v>
      </c>
      <c r="O151" s="144"/>
      <c r="P151" s="141"/>
      <c r="Q151" s="147"/>
      <c r="R151" s="151">
        <f>IF(ISNUMBER(P151),P151/N155,)</f>
        <v>0</v>
      </c>
    </row>
    <row r="152" spans="2:18" s="20" customFormat="1" ht="15" customHeight="1" thickBot="1" x14ac:dyDescent="0.35">
      <c r="B152" s="180">
        <v>10</v>
      </c>
      <c r="C152" s="145"/>
      <c r="D152" s="142"/>
      <c r="E152" s="148"/>
      <c r="F152" s="151">
        <f>IF(ISNUMBER(D152),D152/B155,)</f>
        <v>0</v>
      </c>
      <c r="H152" s="180">
        <v>10</v>
      </c>
      <c r="I152" s="145"/>
      <c r="J152" s="142"/>
      <c r="K152" s="148"/>
      <c r="L152" s="151">
        <f>IF(ISNUMBER(J152),J152/H155,)</f>
        <v>0</v>
      </c>
      <c r="M152" s="18"/>
      <c r="N152" s="180">
        <v>10</v>
      </c>
      <c r="O152" s="145"/>
      <c r="P152" s="142"/>
      <c r="Q152" s="148"/>
      <c r="R152" s="151">
        <f>IF(ISNUMBER(P152),P152/N155,)</f>
        <v>0</v>
      </c>
    </row>
    <row r="153" spans="2:18" s="20" customFormat="1" ht="15" customHeight="1" x14ac:dyDescent="0.3">
      <c r="B153" s="431" t="s">
        <v>4</v>
      </c>
      <c r="C153" s="451" t="s">
        <v>61</v>
      </c>
      <c r="D153" s="452"/>
      <c r="E153" s="433">
        <f>IFERROR(IF(COUNT(F143:F152)&gt;0,AVERAGEIF(F143:F152,"&gt;0"),0),)</f>
        <v>0</v>
      </c>
      <c r="F153" s="434"/>
      <c r="H153" s="431" t="s">
        <v>4</v>
      </c>
      <c r="I153" s="451" t="s">
        <v>61</v>
      </c>
      <c r="J153" s="452"/>
      <c r="K153" s="433">
        <f>IFERROR(IF(COUNT(L143:L152)&gt;0,AVERAGEIF(L143:L152,"&gt;0"),0),)</f>
        <v>0</v>
      </c>
      <c r="L153" s="434"/>
      <c r="M153" s="18"/>
      <c r="N153" s="431" t="s">
        <v>4</v>
      </c>
      <c r="O153" s="439" t="s">
        <v>70</v>
      </c>
      <c r="P153" s="441">
        <f>IFERROR(IF(COUNT(R143:R152)&gt;0,AVERAGEIF(R143:R152,"&gt;0"),0),)</f>
        <v>0</v>
      </c>
      <c r="Q153" s="443" t="s">
        <v>110</v>
      </c>
      <c r="R153" s="445" t="str">
        <f>IFERROR(Q157*R157,"")</f>
        <v/>
      </c>
    </row>
    <row r="154" spans="2:18" s="20" customFormat="1" ht="15" customHeight="1" thickBot="1" x14ac:dyDescent="0.35">
      <c r="B154" s="432"/>
      <c r="C154" s="440"/>
      <c r="D154" s="453"/>
      <c r="E154" s="435"/>
      <c r="F154" s="436"/>
      <c r="H154" s="432"/>
      <c r="I154" s="440"/>
      <c r="J154" s="453"/>
      <c r="K154" s="435"/>
      <c r="L154" s="436"/>
      <c r="M154" s="18"/>
      <c r="N154" s="432"/>
      <c r="O154" s="440"/>
      <c r="P154" s="442"/>
      <c r="Q154" s="444"/>
      <c r="R154" s="446"/>
    </row>
    <row r="155" spans="2:18" s="20" customFormat="1" ht="15" customHeight="1" x14ac:dyDescent="0.3">
      <c r="B155" s="437">
        <f ca="1">IFERROR(ROUNDUP(B157/(0.0005*C157^2-0.0342*C157+1.034),0),)</f>
        <v>0</v>
      </c>
      <c r="C155" s="439" t="s">
        <v>189</v>
      </c>
      <c r="D155" s="449">
        <f>SUM(C143:C152)</f>
        <v>0</v>
      </c>
      <c r="E155" s="451" t="s">
        <v>44</v>
      </c>
      <c r="F155" s="447">
        <f>SUM(C143*D143,C144*D144,C145*D145,C146*D146,C147*D147,C148*D148,C149*D149,C150*D150,C151*D151,C152*D152)</f>
        <v>0</v>
      </c>
      <c r="H155" s="437">
        <f ca="1">IFERROR(ROUNDUP(H157/(0.0005*I157^2-0.0342*I157+1.034),0),)</f>
        <v>0</v>
      </c>
      <c r="I155" s="439" t="s">
        <v>189</v>
      </c>
      <c r="J155" s="449">
        <f>SUM(I143:I152)</f>
        <v>0</v>
      </c>
      <c r="K155" s="451" t="s">
        <v>44</v>
      </c>
      <c r="L155" s="447">
        <f>SUM(I143*J143,I144*J144,I145*J145,I146*J146,I147*J147,I148*J148,I149*J149,I150*J150,I151*J151,I152*J152)</f>
        <v>0</v>
      </c>
      <c r="M155" s="18"/>
      <c r="N155" s="437">
        <f ca="1">IFERROR(ROUNDUP(N157/(0.0005*O157^2-0.0342*O157+1.034),0),)</f>
        <v>0</v>
      </c>
      <c r="O155" s="439" t="s">
        <v>189</v>
      </c>
      <c r="P155" s="449">
        <f>SUM(O143:O152)</f>
        <v>0</v>
      </c>
      <c r="Q155" s="451" t="s">
        <v>44</v>
      </c>
      <c r="R155" s="447">
        <f>SUM(O143*P143,O144*P144,O145*P145,O146*P146,O147*P147,O148*P148,O149*P149,O150*P150,O151*P151,O152*P152)</f>
        <v>0</v>
      </c>
    </row>
    <row r="156" spans="2:18" s="20" customFormat="1" ht="15" customHeight="1" thickBot="1" x14ac:dyDescent="0.35">
      <c r="B156" s="438"/>
      <c r="C156" s="440"/>
      <c r="D156" s="450"/>
      <c r="E156" s="440"/>
      <c r="F156" s="448"/>
      <c r="H156" s="438"/>
      <c r="I156" s="440"/>
      <c r="J156" s="450"/>
      <c r="K156" s="440"/>
      <c r="L156" s="448"/>
      <c r="M156" s="18"/>
      <c r="N156" s="438"/>
      <c r="O156" s="440"/>
      <c r="P156" s="450"/>
      <c r="Q156" s="440"/>
      <c r="R156" s="448"/>
    </row>
    <row r="157" spans="2:18" s="20" customFormat="1" ht="15" customHeight="1" x14ac:dyDescent="0.3">
      <c r="B157" s="2" t="str">
        <f ca="1">IFERROR(OFFSET(D142,MATCH(MAX(D143:D152),D143:D152,0),0),"")</f>
        <v/>
      </c>
      <c r="C157" s="22" t="str">
        <f ca="1">IFERROR(OFFSET(C142,MATCH(MAX(D143:D152),D143:D152,0),0)+(10-OFFSET(E142,MATCH(MAX(D143:D152),D143:D152,0),0)),"")</f>
        <v/>
      </c>
      <c r="H157" s="2" t="str">
        <f ca="1">IFERROR(OFFSET(J142,MATCH(MAX(J143:J152),J143:J152,0),0),"")</f>
        <v/>
      </c>
      <c r="I157" s="22" t="str">
        <f ca="1">IFERROR(OFFSET(I142,MATCH(MAX(J143:J152),J143:J152,0),0)+(10-OFFSET(K142,MATCH(MAX(J143:J152),J143:J152,0),0)),"")</f>
        <v/>
      </c>
      <c r="M157" s="176"/>
      <c r="N157" s="2" t="str">
        <f ca="1">IFERROR(OFFSET(P142,MATCH(MAX(P143:P152),P143:P152,0),0),"")</f>
        <v/>
      </c>
      <c r="O157" s="22" t="str">
        <f ca="1">IFERROR(OFFSET(O142,MATCH(MAX(P143:P152),P143:P152,0),0)+(10-OFFSET(Q142,MATCH(MAX(P143:P152),P143:P152,0),0)),"")</f>
        <v/>
      </c>
      <c r="Q157" s="184" t="str">
        <f>IFERROR(AVERAGE(AVERAGE(E143:E152),AVERAGE(K143:K152),AVERAGE(Q143:Q152)),"")</f>
        <v/>
      </c>
      <c r="R157" s="185">
        <f>SUM(C143:C152,I143:I152,O143:O152)</f>
        <v>0</v>
      </c>
    </row>
    <row r="158" spans="2:18" s="20" customFormat="1" ht="15" customHeight="1" x14ac:dyDescent="0.3"/>
    <row r="159" spans="2:18" s="20" customFormat="1" ht="15" customHeight="1" x14ac:dyDescent="0.3">
      <c r="B159" s="397" t="s">
        <v>62</v>
      </c>
      <c r="C159" s="397"/>
      <c r="D159" s="397"/>
      <c r="E159" s="397"/>
      <c r="F159" s="397"/>
      <c r="G159" s="397"/>
      <c r="H159" s="397"/>
      <c r="I159" s="397"/>
      <c r="J159" s="397"/>
      <c r="K159" s="397"/>
      <c r="L159" s="397"/>
      <c r="M159" s="397"/>
      <c r="N159" s="397"/>
      <c r="O159" s="397"/>
      <c r="P159" s="397"/>
      <c r="Q159" s="397"/>
      <c r="R159" s="397"/>
    </row>
    <row r="160" spans="2:18" s="20" customFormat="1" ht="15" customHeight="1" x14ac:dyDescent="0.3">
      <c r="B160" s="397"/>
      <c r="C160" s="397"/>
      <c r="D160" s="397"/>
      <c r="E160" s="397"/>
      <c r="F160" s="397"/>
      <c r="G160" s="397"/>
      <c r="H160" s="397"/>
      <c r="I160" s="397"/>
      <c r="J160" s="397"/>
      <c r="K160" s="397"/>
      <c r="L160" s="397"/>
      <c r="M160" s="397"/>
      <c r="N160" s="397"/>
      <c r="O160" s="397"/>
      <c r="P160" s="397"/>
      <c r="Q160" s="397"/>
      <c r="R160" s="397"/>
    </row>
    <row r="161" spans="1:42" s="20" customFormat="1" ht="15" customHeight="1" x14ac:dyDescent="0.3">
      <c r="B161" s="397"/>
      <c r="C161" s="397"/>
      <c r="D161" s="397"/>
      <c r="E161" s="397"/>
      <c r="F161" s="397"/>
      <c r="G161" s="397"/>
      <c r="H161" s="397"/>
      <c r="I161" s="397"/>
      <c r="J161" s="397"/>
      <c r="K161" s="397"/>
      <c r="L161" s="397"/>
      <c r="M161" s="397"/>
      <c r="N161" s="397"/>
      <c r="O161" s="397"/>
      <c r="P161" s="397"/>
      <c r="Q161" s="397"/>
      <c r="R161" s="397"/>
    </row>
    <row r="162" spans="1:42" s="20" customFormat="1" ht="15" customHeight="1" thickBot="1" x14ac:dyDescent="0.35"/>
    <row r="163" spans="1:42" s="20" customFormat="1" ht="15" customHeight="1" x14ac:dyDescent="0.3">
      <c r="C163" s="260">
        <f>'Training Plan'!C146</f>
        <v>0</v>
      </c>
      <c r="D163" s="261"/>
      <c r="E163" s="262"/>
      <c r="F163" s="260">
        <f>'Training Plan'!F146</f>
        <v>0</v>
      </c>
      <c r="G163" s="261"/>
      <c r="H163" s="262"/>
      <c r="I163" s="260">
        <f>'Training Plan'!I146</f>
        <v>0</v>
      </c>
      <c r="J163" s="261"/>
      <c r="K163" s="262"/>
      <c r="L163" s="260">
        <f>'Training Plan'!L146</f>
        <v>0</v>
      </c>
      <c r="M163" s="261"/>
      <c r="N163" s="262"/>
      <c r="O163" s="260">
        <f>'Training Plan'!O146</f>
        <v>0</v>
      </c>
      <c r="P163" s="261"/>
      <c r="Q163" s="262"/>
    </row>
    <row r="164" spans="1:42" s="20" customFormat="1" ht="15" customHeight="1" thickBot="1" x14ac:dyDescent="0.35">
      <c r="C164" s="266"/>
      <c r="D164" s="267"/>
      <c r="E164" s="268"/>
      <c r="F164" s="266"/>
      <c r="G164" s="267"/>
      <c r="H164" s="268"/>
      <c r="I164" s="266"/>
      <c r="J164" s="267"/>
      <c r="K164" s="268"/>
      <c r="L164" s="266"/>
      <c r="M164" s="267"/>
      <c r="N164" s="268"/>
      <c r="O164" s="266"/>
      <c r="P164" s="267"/>
      <c r="Q164" s="268"/>
    </row>
    <row r="165" spans="1:42" s="20" customFormat="1" ht="15" customHeight="1" x14ac:dyDescent="0.3">
      <c r="C165" s="466">
        <f>'Training Plan'!C147</f>
        <v>0</v>
      </c>
      <c r="D165" s="467"/>
      <c r="E165" s="468"/>
      <c r="F165" s="466">
        <f>'Training Plan'!F147</f>
        <v>0</v>
      </c>
      <c r="G165" s="467"/>
      <c r="H165" s="468"/>
      <c r="I165" s="466">
        <f>'Training Plan'!I147</f>
        <v>0</v>
      </c>
      <c r="J165" s="467"/>
      <c r="K165" s="468"/>
      <c r="L165" s="466">
        <f>'Training Plan'!L147</f>
        <v>0</v>
      </c>
      <c r="M165" s="467"/>
      <c r="N165" s="468"/>
      <c r="O165" s="466">
        <f>'Training Plan'!O147</f>
        <v>0</v>
      </c>
      <c r="P165" s="467"/>
      <c r="Q165" s="468"/>
    </row>
    <row r="166" spans="1:42" s="20" customFormat="1" ht="15" customHeight="1" x14ac:dyDescent="0.3">
      <c r="C166" s="469"/>
      <c r="D166" s="470"/>
      <c r="E166" s="471"/>
      <c r="F166" s="469"/>
      <c r="G166" s="470"/>
      <c r="H166" s="471"/>
      <c r="I166" s="469"/>
      <c r="J166" s="470"/>
      <c r="K166" s="471"/>
      <c r="L166" s="469"/>
      <c r="M166" s="470"/>
      <c r="N166" s="471"/>
      <c r="O166" s="469"/>
      <c r="P166" s="470"/>
      <c r="Q166" s="471"/>
    </row>
    <row r="167" spans="1:42" s="20" customFormat="1" ht="15" customHeight="1" thickBot="1" x14ac:dyDescent="0.35">
      <c r="C167" s="472"/>
      <c r="D167" s="473"/>
      <c r="E167" s="474"/>
      <c r="F167" s="472"/>
      <c r="G167" s="473"/>
      <c r="H167" s="474"/>
      <c r="I167" s="472"/>
      <c r="J167" s="473"/>
      <c r="K167" s="474"/>
      <c r="L167" s="472"/>
      <c r="M167" s="473"/>
      <c r="N167" s="474"/>
      <c r="O167" s="472"/>
      <c r="P167" s="473"/>
      <c r="Q167" s="474"/>
    </row>
    <row r="168" spans="1:42" s="20" customFormat="1" ht="15" customHeight="1" thickBot="1" x14ac:dyDescent="0.35">
      <c r="C168" s="451" t="s">
        <v>63</v>
      </c>
      <c r="D168" s="452"/>
      <c r="E168" s="475"/>
      <c r="F168" s="451" t="s">
        <v>63</v>
      </c>
      <c r="G168" s="452"/>
      <c r="H168" s="475"/>
      <c r="I168" s="451" t="s">
        <v>63</v>
      </c>
      <c r="J168" s="452"/>
      <c r="K168" s="475"/>
      <c r="L168" s="451" t="s">
        <v>63</v>
      </c>
      <c r="M168" s="452"/>
      <c r="N168" s="475"/>
      <c r="O168" s="451" t="s">
        <v>63</v>
      </c>
      <c r="P168" s="452"/>
      <c r="Q168" s="475"/>
    </row>
    <row r="169" spans="1:42" s="20" customFormat="1" ht="15" customHeight="1" x14ac:dyDescent="0.3">
      <c r="C169" s="466"/>
      <c r="D169" s="467"/>
      <c r="E169" s="468"/>
      <c r="F169" s="466"/>
      <c r="G169" s="467"/>
      <c r="H169" s="468"/>
      <c r="I169" s="466"/>
      <c r="J169" s="467"/>
      <c r="K169" s="468"/>
      <c r="L169" s="466"/>
      <c r="M169" s="467"/>
      <c r="N169" s="468"/>
      <c r="O169" s="466"/>
      <c r="P169" s="467"/>
      <c r="Q169" s="468"/>
    </row>
    <row r="170" spans="1:42" s="20" customFormat="1" ht="15" customHeight="1" x14ac:dyDescent="0.3">
      <c r="C170" s="469"/>
      <c r="D170" s="470"/>
      <c r="E170" s="471"/>
      <c r="F170" s="469"/>
      <c r="G170" s="470"/>
      <c r="H170" s="471"/>
      <c r="I170" s="469"/>
      <c r="J170" s="470"/>
      <c r="K170" s="471"/>
      <c r="L170" s="469"/>
      <c r="M170" s="470"/>
      <c r="N170" s="471"/>
      <c r="O170" s="469"/>
      <c r="P170" s="470"/>
      <c r="Q170" s="471"/>
    </row>
    <row r="171" spans="1:42" s="20" customFormat="1" ht="15" customHeight="1" thickBot="1" x14ac:dyDescent="0.35">
      <c r="C171" s="472"/>
      <c r="D171" s="473"/>
      <c r="E171" s="474"/>
      <c r="F171" s="472"/>
      <c r="G171" s="473"/>
      <c r="H171" s="474"/>
      <c r="I171" s="472"/>
      <c r="J171" s="473"/>
      <c r="K171" s="474"/>
      <c r="L171" s="472"/>
      <c r="M171" s="473"/>
      <c r="N171" s="474"/>
      <c r="O171" s="472"/>
      <c r="P171" s="473"/>
      <c r="Q171" s="474"/>
    </row>
    <row r="172" spans="1:42" s="20" customFormat="1" ht="15" customHeight="1" x14ac:dyDescent="0.3"/>
    <row r="173" spans="1:42" s="20" customFormat="1" ht="15" customHeight="1" x14ac:dyDescent="0.3"/>
    <row r="174" spans="1:42" ht="15" customHeight="1" x14ac:dyDescent="0.3">
      <c r="A174" s="20"/>
      <c r="B174" s="397" t="s">
        <v>198</v>
      </c>
      <c r="C174" s="397"/>
      <c r="D174" s="397"/>
      <c r="E174" s="397"/>
      <c r="F174" s="397"/>
      <c r="G174" s="397"/>
      <c r="H174" s="397"/>
      <c r="I174" s="397"/>
      <c r="J174" s="397"/>
      <c r="K174" s="397"/>
      <c r="L174" s="397"/>
      <c r="M174" s="397"/>
      <c r="N174" s="397"/>
      <c r="O174" s="397"/>
      <c r="P174" s="397"/>
      <c r="Q174" s="397"/>
      <c r="R174" s="397"/>
      <c r="S174" s="20"/>
      <c r="T174" s="20"/>
      <c r="U174" s="20"/>
      <c r="V174" s="20"/>
      <c r="W174" s="20"/>
      <c r="X174" s="20"/>
      <c r="Y174" s="20"/>
      <c r="Z174" s="20"/>
      <c r="AA174" s="20"/>
      <c r="AB174" s="20"/>
      <c r="AC174" s="20"/>
      <c r="AD174" s="20"/>
      <c r="AE174" s="20"/>
      <c r="AF174" s="20"/>
      <c r="AG174" s="20"/>
      <c r="AH174" s="20"/>
      <c r="AI174" s="20"/>
      <c r="AJ174" s="20"/>
      <c r="AK174" s="20"/>
      <c r="AL174" s="20"/>
      <c r="AM174" s="20"/>
      <c r="AN174" s="20"/>
      <c r="AO174" s="20"/>
      <c r="AP174" s="20"/>
    </row>
    <row r="175" spans="1:42" ht="15" customHeight="1" x14ac:dyDescent="0.3">
      <c r="A175" s="20"/>
      <c r="B175" s="397"/>
      <c r="C175" s="397"/>
      <c r="D175" s="397"/>
      <c r="E175" s="397"/>
      <c r="F175" s="397"/>
      <c r="G175" s="397"/>
      <c r="H175" s="397"/>
      <c r="I175" s="397"/>
      <c r="J175" s="397"/>
      <c r="K175" s="397"/>
      <c r="L175" s="397"/>
      <c r="M175" s="397"/>
      <c r="N175" s="397"/>
      <c r="O175" s="397"/>
      <c r="P175" s="397"/>
      <c r="Q175" s="397"/>
      <c r="R175" s="397"/>
      <c r="S175" s="20"/>
      <c r="T175" s="20"/>
      <c r="U175" s="20"/>
      <c r="V175" s="20"/>
      <c r="W175" s="20"/>
      <c r="X175" s="20"/>
      <c r="Y175" s="20"/>
      <c r="Z175" s="20"/>
      <c r="AA175" s="20"/>
      <c r="AB175" s="20"/>
      <c r="AC175" s="20"/>
      <c r="AD175" s="20"/>
      <c r="AE175" s="20"/>
      <c r="AF175" s="20"/>
      <c r="AG175" s="20"/>
      <c r="AH175" s="20"/>
      <c r="AI175" s="20"/>
      <c r="AJ175" s="20"/>
      <c r="AK175" s="20"/>
      <c r="AL175" s="20"/>
      <c r="AM175" s="20"/>
      <c r="AN175" s="20"/>
      <c r="AO175" s="20"/>
      <c r="AP175" s="20"/>
    </row>
    <row r="176" spans="1:42" ht="15" customHeight="1" x14ac:dyDescent="0.3">
      <c r="A176" s="20"/>
      <c r="B176" s="397"/>
      <c r="C176" s="397"/>
      <c r="D176" s="397"/>
      <c r="E176" s="397"/>
      <c r="F176" s="397"/>
      <c r="G176" s="397"/>
      <c r="H176" s="397"/>
      <c r="I176" s="397"/>
      <c r="J176" s="397"/>
      <c r="K176" s="397"/>
      <c r="L176" s="397"/>
      <c r="M176" s="397"/>
      <c r="N176" s="397"/>
      <c r="O176" s="397"/>
      <c r="P176" s="397"/>
      <c r="Q176" s="397"/>
      <c r="R176" s="397"/>
      <c r="S176" s="20"/>
      <c r="T176" s="20"/>
      <c r="U176" s="20"/>
      <c r="V176" s="20"/>
      <c r="W176" s="20"/>
      <c r="X176" s="20"/>
      <c r="Y176" s="20"/>
      <c r="Z176" s="20"/>
      <c r="AA176" s="20"/>
      <c r="AB176" s="20"/>
      <c r="AC176" s="20"/>
      <c r="AD176" s="20"/>
      <c r="AE176" s="20"/>
      <c r="AF176" s="20"/>
      <c r="AG176" s="20"/>
      <c r="AH176" s="20"/>
      <c r="AI176" s="20"/>
      <c r="AJ176" s="20"/>
      <c r="AK176" s="20"/>
      <c r="AL176" s="20"/>
      <c r="AM176" s="20"/>
      <c r="AN176" s="20"/>
      <c r="AO176" s="20"/>
      <c r="AP176" s="20"/>
    </row>
    <row r="177" spans="1:42" ht="15" thickBot="1" x14ac:dyDescent="0.35">
      <c r="A177" s="20"/>
      <c r="B177" s="20"/>
      <c r="C177" s="20"/>
      <c r="D177" s="20"/>
      <c r="E177" s="20"/>
      <c r="F177" s="20"/>
      <c r="G177" s="20"/>
      <c r="H177" s="20"/>
      <c r="I177" s="20"/>
      <c r="J177" s="20"/>
      <c r="K177" s="20"/>
      <c r="L177" s="20"/>
      <c r="M177" s="20"/>
      <c r="N177" s="20"/>
      <c r="O177" s="20"/>
      <c r="P177" s="20"/>
      <c r="Q177" s="20"/>
      <c r="R177" s="20"/>
      <c r="S177" s="20"/>
      <c r="T177" s="20"/>
      <c r="U177" s="20"/>
      <c r="V177" s="20"/>
      <c r="W177" s="20"/>
      <c r="X177" s="20"/>
      <c r="Y177" s="20"/>
      <c r="Z177" s="20"/>
      <c r="AA177" s="20"/>
      <c r="AB177" s="20"/>
      <c r="AC177" s="20"/>
      <c r="AD177" s="20"/>
      <c r="AE177" s="20"/>
      <c r="AF177" s="20"/>
      <c r="AG177" s="20"/>
      <c r="AH177" s="20"/>
      <c r="AI177" s="20"/>
      <c r="AJ177" s="20"/>
      <c r="AK177" s="20"/>
      <c r="AL177" s="20"/>
      <c r="AM177" s="20"/>
      <c r="AN177" s="20"/>
      <c r="AO177" s="20"/>
      <c r="AP177" s="20"/>
    </row>
    <row r="178" spans="1:42" x14ac:dyDescent="0.3">
      <c r="A178" s="20"/>
      <c r="B178" s="354"/>
      <c r="C178" s="260" t="s">
        <v>112</v>
      </c>
      <c r="D178" s="262"/>
      <c r="E178" s="260" t="s">
        <v>113</v>
      </c>
      <c r="F178" s="262"/>
      <c r="G178" s="260" t="s">
        <v>114</v>
      </c>
      <c r="H178" s="262"/>
      <c r="I178" s="260" t="s">
        <v>134</v>
      </c>
      <c r="J178" s="262"/>
      <c r="K178" s="260" t="s">
        <v>182</v>
      </c>
      <c r="L178" s="262"/>
      <c r="M178" s="260" t="s">
        <v>199</v>
      </c>
      <c r="N178" s="261"/>
      <c r="O178" s="261"/>
      <c r="P178" s="261"/>
      <c r="Q178" s="261"/>
      <c r="R178" s="262"/>
      <c r="S178" s="20"/>
      <c r="T178" s="20"/>
      <c r="U178" s="20"/>
      <c r="V178" s="20"/>
      <c r="W178" s="20"/>
      <c r="X178" s="20"/>
      <c r="Y178" s="20"/>
      <c r="Z178" s="20"/>
      <c r="AA178" s="20"/>
      <c r="AB178" s="20"/>
      <c r="AC178" s="20"/>
      <c r="AD178" s="20"/>
      <c r="AE178" s="20"/>
      <c r="AF178" s="20"/>
      <c r="AG178" s="20"/>
      <c r="AH178" s="20"/>
      <c r="AI178" s="20"/>
      <c r="AJ178" s="20"/>
      <c r="AK178" s="20"/>
      <c r="AL178" s="20"/>
      <c r="AM178" s="20"/>
      <c r="AN178" s="20"/>
      <c r="AO178" s="20"/>
      <c r="AP178" s="20"/>
    </row>
    <row r="179" spans="1:42" ht="15" thickBot="1" x14ac:dyDescent="0.35">
      <c r="A179" s="20"/>
      <c r="B179" s="358"/>
      <c r="C179" s="266"/>
      <c r="D179" s="268"/>
      <c r="E179" s="266"/>
      <c r="F179" s="268"/>
      <c r="G179" s="266"/>
      <c r="H179" s="268"/>
      <c r="I179" s="266"/>
      <c r="J179" s="268"/>
      <c r="K179" s="266"/>
      <c r="L179" s="268"/>
      <c r="M179" s="266"/>
      <c r="N179" s="267"/>
      <c r="O179" s="267"/>
      <c r="P179" s="267"/>
      <c r="Q179" s="267"/>
      <c r="R179" s="268"/>
      <c r="S179" s="20"/>
      <c r="T179" s="20"/>
      <c r="U179" s="20"/>
      <c r="V179" s="20"/>
      <c r="W179" s="20"/>
      <c r="X179" s="20"/>
      <c r="Y179" s="20"/>
      <c r="Z179" s="20"/>
      <c r="AA179" s="20"/>
      <c r="AB179" s="20"/>
      <c r="AC179" s="20"/>
      <c r="AD179" s="20"/>
      <c r="AE179" s="20"/>
      <c r="AF179" s="20"/>
      <c r="AG179" s="20"/>
      <c r="AH179" s="20"/>
      <c r="AI179" s="20"/>
      <c r="AJ179" s="20"/>
      <c r="AK179" s="20"/>
      <c r="AL179" s="20"/>
      <c r="AM179" s="20"/>
      <c r="AN179" s="20"/>
      <c r="AO179" s="20"/>
      <c r="AP179" s="20"/>
    </row>
    <row r="180" spans="1:42" x14ac:dyDescent="0.3">
      <c r="A180" s="20"/>
      <c r="B180" s="354" t="s">
        <v>47</v>
      </c>
      <c r="C180" s="387"/>
      <c r="D180" s="388"/>
      <c r="E180" s="387"/>
      <c r="F180" s="388"/>
      <c r="G180" s="387"/>
      <c r="H180" s="388"/>
      <c r="I180" s="387"/>
      <c r="J180" s="388"/>
      <c r="K180" s="391"/>
      <c r="L180" s="392"/>
      <c r="M180" s="400"/>
      <c r="N180" s="401"/>
      <c r="O180" s="401"/>
      <c r="P180" s="401"/>
      <c r="Q180" s="401"/>
      <c r="R180" s="402"/>
      <c r="S180" s="20"/>
      <c r="T180" s="20"/>
      <c r="U180" s="20"/>
      <c r="V180" s="20"/>
      <c r="W180" s="20"/>
      <c r="X180" s="20"/>
      <c r="Y180" s="20"/>
      <c r="Z180" s="20"/>
      <c r="AA180" s="20"/>
      <c r="AB180" s="20"/>
      <c r="AC180" s="20"/>
      <c r="AD180" s="20"/>
      <c r="AE180" s="20"/>
      <c r="AF180" s="20"/>
      <c r="AG180" s="20"/>
      <c r="AH180" s="20"/>
      <c r="AI180" s="20"/>
      <c r="AJ180" s="20"/>
      <c r="AK180" s="20"/>
      <c r="AL180" s="20"/>
      <c r="AM180" s="20"/>
      <c r="AN180" s="20"/>
      <c r="AO180" s="20"/>
      <c r="AP180" s="20"/>
    </row>
    <row r="181" spans="1:42" ht="15" thickBot="1" x14ac:dyDescent="0.35">
      <c r="A181" s="20"/>
      <c r="B181" s="358"/>
      <c r="C181" s="395"/>
      <c r="D181" s="396"/>
      <c r="E181" s="395"/>
      <c r="F181" s="396"/>
      <c r="G181" s="395"/>
      <c r="H181" s="396"/>
      <c r="I181" s="395"/>
      <c r="J181" s="396"/>
      <c r="K181" s="398"/>
      <c r="L181" s="399"/>
      <c r="M181" s="403"/>
      <c r="N181" s="404"/>
      <c r="O181" s="404"/>
      <c r="P181" s="404"/>
      <c r="Q181" s="404"/>
      <c r="R181" s="405"/>
      <c r="S181" s="20"/>
      <c r="T181" s="20"/>
      <c r="U181" s="20"/>
      <c r="V181" s="20"/>
      <c r="W181" s="20"/>
      <c r="X181" s="20"/>
      <c r="Y181" s="20"/>
      <c r="Z181" s="20"/>
      <c r="AA181" s="20"/>
      <c r="AB181" s="20"/>
      <c r="AC181" s="20"/>
      <c r="AD181" s="20"/>
      <c r="AE181" s="20"/>
      <c r="AF181" s="20"/>
      <c r="AG181" s="20"/>
      <c r="AH181" s="20"/>
      <c r="AI181" s="20"/>
      <c r="AJ181" s="20"/>
      <c r="AK181" s="20"/>
      <c r="AL181" s="20"/>
      <c r="AM181" s="20"/>
      <c r="AN181" s="20"/>
      <c r="AO181" s="20"/>
      <c r="AP181" s="20"/>
    </row>
    <row r="182" spans="1:42" x14ac:dyDescent="0.3">
      <c r="A182" s="20"/>
      <c r="B182" s="260" t="s">
        <v>48</v>
      </c>
      <c r="C182" s="387"/>
      <c r="D182" s="388"/>
      <c r="E182" s="387"/>
      <c r="F182" s="388"/>
      <c r="G182" s="387"/>
      <c r="H182" s="388"/>
      <c r="I182" s="387"/>
      <c r="J182" s="388"/>
      <c r="K182" s="391"/>
      <c r="L182" s="392"/>
      <c r="M182" s="403"/>
      <c r="N182" s="404"/>
      <c r="O182" s="404"/>
      <c r="P182" s="404"/>
      <c r="Q182" s="404"/>
      <c r="R182" s="405"/>
      <c r="S182" s="20"/>
      <c r="T182" s="20"/>
      <c r="U182" s="20"/>
      <c r="V182" s="20"/>
      <c r="W182" s="20"/>
      <c r="X182" s="20"/>
      <c r="Y182" s="20"/>
      <c r="Z182" s="20"/>
      <c r="AA182" s="20"/>
      <c r="AB182" s="20"/>
      <c r="AC182" s="20"/>
      <c r="AD182" s="20"/>
      <c r="AE182" s="20"/>
      <c r="AF182" s="20"/>
      <c r="AG182" s="20"/>
      <c r="AH182" s="20"/>
      <c r="AI182" s="20"/>
      <c r="AJ182" s="20"/>
      <c r="AK182" s="20"/>
      <c r="AL182" s="20"/>
      <c r="AM182" s="20"/>
      <c r="AN182" s="20"/>
      <c r="AO182" s="20"/>
      <c r="AP182" s="20"/>
    </row>
    <row r="183" spans="1:42" ht="15" thickBot="1" x14ac:dyDescent="0.35">
      <c r="A183" s="20"/>
      <c r="B183" s="266"/>
      <c r="C183" s="389"/>
      <c r="D183" s="390"/>
      <c r="E183" s="395"/>
      <c r="F183" s="396"/>
      <c r="G183" s="395"/>
      <c r="H183" s="396"/>
      <c r="I183" s="395"/>
      <c r="J183" s="396"/>
      <c r="K183" s="393"/>
      <c r="L183" s="394"/>
      <c r="M183" s="403"/>
      <c r="N183" s="404"/>
      <c r="O183" s="404"/>
      <c r="P183" s="404"/>
      <c r="Q183" s="404"/>
      <c r="R183" s="405"/>
      <c r="S183" s="20"/>
      <c r="T183" s="20"/>
      <c r="U183" s="20"/>
      <c r="V183" s="20"/>
      <c r="W183" s="20"/>
      <c r="X183" s="20"/>
      <c r="Y183" s="20"/>
      <c r="Z183" s="20"/>
      <c r="AA183" s="20"/>
      <c r="AB183" s="20"/>
      <c r="AC183" s="20"/>
      <c r="AD183" s="20"/>
      <c r="AE183" s="20"/>
      <c r="AF183" s="20"/>
      <c r="AG183" s="20"/>
      <c r="AH183" s="20"/>
      <c r="AI183" s="20"/>
      <c r="AJ183" s="20"/>
      <c r="AK183" s="20"/>
      <c r="AL183" s="20"/>
      <c r="AM183" s="20"/>
      <c r="AN183" s="20"/>
      <c r="AO183" s="20"/>
      <c r="AP183" s="20"/>
    </row>
    <row r="184" spans="1:42" x14ac:dyDescent="0.3">
      <c r="A184" s="20"/>
      <c r="B184" s="260" t="s">
        <v>49</v>
      </c>
      <c r="C184" s="387"/>
      <c r="D184" s="388"/>
      <c r="E184" s="387"/>
      <c r="F184" s="388"/>
      <c r="G184" s="387"/>
      <c r="H184" s="388"/>
      <c r="I184" s="387"/>
      <c r="J184" s="388"/>
      <c r="K184" s="391"/>
      <c r="L184" s="392"/>
      <c r="M184" s="403"/>
      <c r="N184" s="404"/>
      <c r="O184" s="404"/>
      <c r="P184" s="404"/>
      <c r="Q184" s="404"/>
      <c r="R184" s="405"/>
      <c r="S184" s="20"/>
      <c r="T184" s="20"/>
      <c r="U184" s="20"/>
      <c r="V184" s="20"/>
      <c r="W184" s="20"/>
      <c r="X184" s="20"/>
      <c r="Y184" s="20"/>
      <c r="Z184" s="20"/>
      <c r="AA184" s="20"/>
      <c r="AB184" s="20"/>
      <c r="AC184" s="20"/>
      <c r="AD184" s="20"/>
      <c r="AE184" s="20"/>
      <c r="AF184" s="20"/>
      <c r="AG184" s="20"/>
      <c r="AH184" s="20"/>
      <c r="AI184" s="20"/>
      <c r="AJ184" s="20"/>
      <c r="AK184" s="20"/>
      <c r="AL184" s="20"/>
      <c r="AM184" s="20"/>
      <c r="AN184" s="20"/>
      <c r="AO184" s="20"/>
      <c r="AP184" s="20"/>
    </row>
    <row r="185" spans="1:42" ht="15" thickBot="1" x14ac:dyDescent="0.35">
      <c r="A185" s="20"/>
      <c r="B185" s="266"/>
      <c r="C185" s="389"/>
      <c r="D185" s="390"/>
      <c r="E185" s="395"/>
      <c r="F185" s="396"/>
      <c r="G185" s="395"/>
      <c r="H185" s="396"/>
      <c r="I185" s="395"/>
      <c r="J185" s="396"/>
      <c r="K185" s="393"/>
      <c r="L185" s="394"/>
      <c r="M185" s="403"/>
      <c r="N185" s="404"/>
      <c r="O185" s="404"/>
      <c r="P185" s="404"/>
      <c r="Q185" s="404"/>
      <c r="R185" s="405"/>
      <c r="S185" s="20"/>
      <c r="T185" s="20"/>
      <c r="U185" s="20"/>
      <c r="V185" s="20"/>
      <c r="W185" s="20"/>
      <c r="X185" s="20"/>
      <c r="Y185" s="20"/>
      <c r="Z185" s="20"/>
      <c r="AA185" s="20"/>
      <c r="AB185" s="20"/>
      <c r="AC185" s="20"/>
      <c r="AD185" s="20"/>
      <c r="AE185" s="20"/>
      <c r="AF185" s="20"/>
      <c r="AG185" s="20"/>
      <c r="AH185" s="20"/>
      <c r="AI185" s="20"/>
      <c r="AJ185" s="20"/>
      <c r="AK185" s="20"/>
      <c r="AL185" s="20"/>
      <c r="AM185" s="20"/>
      <c r="AN185" s="20"/>
      <c r="AO185" s="20"/>
      <c r="AP185" s="20"/>
    </row>
    <row r="186" spans="1:42" x14ac:dyDescent="0.3">
      <c r="A186" s="20"/>
      <c r="B186" s="260" t="s">
        <v>50</v>
      </c>
      <c r="C186" s="387"/>
      <c r="D186" s="388"/>
      <c r="E186" s="387"/>
      <c r="F186" s="388"/>
      <c r="G186" s="387"/>
      <c r="H186" s="388"/>
      <c r="I186" s="387"/>
      <c r="J186" s="388"/>
      <c r="K186" s="391"/>
      <c r="L186" s="392"/>
      <c r="M186" s="403"/>
      <c r="N186" s="404"/>
      <c r="O186" s="404"/>
      <c r="P186" s="404"/>
      <c r="Q186" s="404"/>
      <c r="R186" s="405"/>
      <c r="S186" s="20"/>
      <c r="T186" s="20"/>
      <c r="U186" s="20"/>
      <c r="V186" s="20"/>
      <c r="W186" s="20"/>
      <c r="X186" s="20"/>
      <c r="Y186" s="20"/>
      <c r="Z186" s="20"/>
      <c r="AA186" s="20"/>
      <c r="AB186" s="20"/>
      <c r="AC186" s="20"/>
      <c r="AD186" s="20"/>
      <c r="AE186" s="20"/>
      <c r="AF186" s="20"/>
      <c r="AG186" s="20"/>
      <c r="AH186" s="20"/>
      <c r="AI186" s="20"/>
      <c r="AJ186" s="20"/>
      <c r="AK186" s="20"/>
      <c r="AL186" s="20"/>
      <c r="AM186" s="20"/>
      <c r="AN186" s="20"/>
      <c r="AO186" s="20"/>
      <c r="AP186" s="20"/>
    </row>
    <row r="187" spans="1:42" ht="15" thickBot="1" x14ac:dyDescent="0.35">
      <c r="A187" s="20"/>
      <c r="B187" s="266"/>
      <c r="C187" s="389"/>
      <c r="D187" s="390"/>
      <c r="E187" s="395"/>
      <c r="F187" s="396"/>
      <c r="G187" s="395"/>
      <c r="H187" s="396"/>
      <c r="I187" s="395"/>
      <c r="J187" s="396"/>
      <c r="K187" s="393"/>
      <c r="L187" s="394"/>
      <c r="M187" s="403"/>
      <c r="N187" s="404"/>
      <c r="O187" s="404"/>
      <c r="P187" s="404"/>
      <c r="Q187" s="404"/>
      <c r="R187" s="405"/>
      <c r="S187" s="20"/>
      <c r="T187" s="20"/>
      <c r="U187" s="20"/>
      <c r="V187" s="20"/>
      <c r="W187" s="20"/>
      <c r="X187" s="20"/>
      <c r="Y187" s="20"/>
      <c r="Z187" s="20"/>
      <c r="AA187" s="20"/>
      <c r="AB187" s="20"/>
      <c r="AC187" s="20"/>
      <c r="AD187" s="20"/>
      <c r="AE187" s="20"/>
      <c r="AF187" s="20"/>
      <c r="AG187" s="20"/>
      <c r="AH187" s="20"/>
      <c r="AI187" s="20"/>
      <c r="AJ187" s="20"/>
      <c r="AK187" s="20"/>
      <c r="AL187" s="20"/>
      <c r="AM187" s="20"/>
      <c r="AN187" s="20"/>
      <c r="AO187" s="20"/>
      <c r="AP187" s="20"/>
    </row>
    <row r="188" spans="1:42" x14ac:dyDescent="0.3">
      <c r="A188" s="20"/>
      <c r="B188" s="260" t="s">
        <v>73</v>
      </c>
      <c r="C188" s="387"/>
      <c r="D188" s="388"/>
      <c r="E188" s="387"/>
      <c r="F188" s="388"/>
      <c r="G188" s="387"/>
      <c r="H188" s="388"/>
      <c r="I188" s="387"/>
      <c r="J188" s="388"/>
      <c r="K188" s="391"/>
      <c r="L188" s="392"/>
      <c r="M188" s="403"/>
      <c r="N188" s="404"/>
      <c r="O188" s="404"/>
      <c r="P188" s="404"/>
      <c r="Q188" s="404"/>
      <c r="R188" s="405"/>
      <c r="S188" s="20"/>
      <c r="T188" s="20"/>
      <c r="U188" s="20"/>
      <c r="V188" s="20"/>
      <c r="W188" s="20"/>
      <c r="X188" s="20"/>
      <c r="Y188" s="20"/>
      <c r="Z188" s="20"/>
      <c r="AA188" s="20"/>
      <c r="AB188" s="20"/>
      <c r="AC188" s="20"/>
      <c r="AD188" s="20"/>
      <c r="AE188" s="20"/>
      <c r="AF188" s="20"/>
      <c r="AG188" s="20"/>
      <c r="AH188" s="20"/>
      <c r="AI188" s="20"/>
      <c r="AJ188" s="20"/>
      <c r="AK188" s="20"/>
      <c r="AL188" s="20"/>
      <c r="AM188" s="20"/>
      <c r="AN188" s="20"/>
      <c r="AO188" s="20"/>
      <c r="AP188" s="20"/>
    </row>
    <row r="189" spans="1:42" ht="15" thickBot="1" x14ac:dyDescent="0.35">
      <c r="A189" s="20"/>
      <c r="B189" s="266"/>
      <c r="C189" s="389"/>
      <c r="D189" s="390"/>
      <c r="E189" s="395"/>
      <c r="F189" s="396"/>
      <c r="G189" s="395"/>
      <c r="H189" s="396"/>
      <c r="I189" s="395"/>
      <c r="J189" s="396"/>
      <c r="K189" s="393"/>
      <c r="L189" s="394"/>
      <c r="M189" s="403"/>
      <c r="N189" s="404"/>
      <c r="O189" s="404"/>
      <c r="P189" s="404"/>
      <c r="Q189" s="404"/>
      <c r="R189" s="405"/>
      <c r="S189" s="20"/>
      <c r="T189" s="20"/>
      <c r="U189" s="20"/>
      <c r="V189" s="20"/>
      <c r="W189" s="20"/>
      <c r="X189" s="20"/>
      <c r="Y189" s="20"/>
      <c r="Z189" s="20"/>
      <c r="AA189" s="20"/>
      <c r="AB189" s="20"/>
      <c r="AC189" s="20"/>
      <c r="AD189" s="20"/>
      <c r="AE189" s="20"/>
      <c r="AF189" s="20"/>
      <c r="AG189" s="20"/>
      <c r="AH189" s="20"/>
      <c r="AI189" s="20"/>
      <c r="AJ189" s="20"/>
      <c r="AK189" s="20"/>
      <c r="AL189" s="20"/>
      <c r="AM189" s="20"/>
      <c r="AN189" s="20"/>
      <c r="AO189" s="20"/>
      <c r="AP189" s="20"/>
    </row>
    <row r="190" spans="1:42" x14ac:dyDescent="0.3">
      <c r="A190" s="20"/>
      <c r="B190" s="260" t="s">
        <v>74</v>
      </c>
      <c r="C190" s="387"/>
      <c r="D190" s="388"/>
      <c r="E190" s="387"/>
      <c r="F190" s="388"/>
      <c r="G190" s="387"/>
      <c r="H190" s="388"/>
      <c r="I190" s="387"/>
      <c r="J190" s="388"/>
      <c r="K190" s="391"/>
      <c r="L190" s="392"/>
      <c r="M190" s="403"/>
      <c r="N190" s="404"/>
      <c r="O190" s="404"/>
      <c r="P190" s="404"/>
      <c r="Q190" s="404"/>
      <c r="R190" s="405"/>
      <c r="S190" s="20"/>
      <c r="T190" s="20"/>
      <c r="U190" s="20"/>
      <c r="V190" s="20"/>
      <c r="W190" s="20"/>
      <c r="X190" s="20"/>
      <c r="Y190" s="20"/>
      <c r="Z190" s="20"/>
      <c r="AA190" s="20"/>
      <c r="AB190" s="20"/>
      <c r="AC190" s="20"/>
      <c r="AD190" s="20"/>
      <c r="AE190" s="20"/>
      <c r="AF190" s="20"/>
      <c r="AG190" s="20"/>
      <c r="AH190" s="20"/>
      <c r="AI190" s="20"/>
      <c r="AJ190" s="20"/>
      <c r="AK190" s="20"/>
      <c r="AL190" s="20"/>
      <c r="AM190" s="20"/>
      <c r="AN190" s="20"/>
      <c r="AO190" s="20"/>
      <c r="AP190" s="20"/>
    </row>
    <row r="191" spans="1:42" ht="15" thickBot="1" x14ac:dyDescent="0.35">
      <c r="A191" s="20"/>
      <c r="B191" s="266"/>
      <c r="C191" s="389"/>
      <c r="D191" s="390"/>
      <c r="E191" s="395"/>
      <c r="F191" s="396"/>
      <c r="G191" s="395"/>
      <c r="H191" s="396"/>
      <c r="I191" s="395"/>
      <c r="J191" s="396"/>
      <c r="K191" s="393"/>
      <c r="L191" s="394"/>
      <c r="M191" s="403"/>
      <c r="N191" s="404"/>
      <c r="O191" s="404"/>
      <c r="P191" s="404"/>
      <c r="Q191" s="404"/>
      <c r="R191" s="405"/>
      <c r="S191" s="20"/>
      <c r="T191" s="20"/>
      <c r="U191" s="20"/>
      <c r="V191" s="20"/>
      <c r="W191" s="20"/>
      <c r="X191" s="20"/>
      <c r="Y191" s="20"/>
      <c r="Z191" s="20"/>
      <c r="AA191" s="20"/>
      <c r="AB191" s="20"/>
      <c r="AC191" s="20"/>
      <c r="AD191" s="20"/>
      <c r="AE191" s="20"/>
      <c r="AF191" s="20"/>
      <c r="AG191" s="20"/>
      <c r="AH191" s="20"/>
      <c r="AI191" s="20"/>
      <c r="AJ191" s="20"/>
      <c r="AK191" s="20"/>
      <c r="AL191" s="20"/>
      <c r="AM191" s="20"/>
      <c r="AN191" s="20"/>
      <c r="AO191" s="20"/>
      <c r="AP191" s="20"/>
    </row>
    <row r="192" spans="1:42" x14ac:dyDescent="0.3">
      <c r="A192" s="20"/>
      <c r="B192" s="260" t="s">
        <v>75</v>
      </c>
      <c r="C192" s="387"/>
      <c r="D192" s="388"/>
      <c r="E192" s="387"/>
      <c r="F192" s="388"/>
      <c r="G192" s="387"/>
      <c r="H192" s="388"/>
      <c r="I192" s="387"/>
      <c r="J192" s="388"/>
      <c r="K192" s="391"/>
      <c r="L192" s="392"/>
      <c r="M192" s="403"/>
      <c r="N192" s="404"/>
      <c r="O192" s="404"/>
      <c r="P192" s="404"/>
      <c r="Q192" s="404"/>
      <c r="R192" s="405"/>
      <c r="S192" s="20"/>
      <c r="T192" s="20"/>
      <c r="U192" s="20"/>
      <c r="V192" s="20"/>
      <c r="W192" s="20"/>
      <c r="X192" s="20"/>
      <c r="Y192" s="20"/>
      <c r="Z192" s="20"/>
      <c r="AA192" s="20"/>
      <c r="AB192" s="20"/>
      <c r="AC192" s="20"/>
      <c r="AD192" s="20"/>
      <c r="AE192" s="20"/>
      <c r="AF192" s="20"/>
      <c r="AG192" s="20"/>
      <c r="AH192" s="20"/>
      <c r="AI192" s="20"/>
      <c r="AJ192" s="20"/>
      <c r="AK192" s="20"/>
      <c r="AL192" s="20"/>
      <c r="AM192" s="20"/>
      <c r="AN192" s="20"/>
      <c r="AO192" s="20"/>
      <c r="AP192" s="20"/>
    </row>
    <row r="193" spans="1:42" ht="15" thickBot="1" x14ac:dyDescent="0.35">
      <c r="A193" s="20"/>
      <c r="B193" s="266"/>
      <c r="C193" s="389"/>
      <c r="D193" s="390"/>
      <c r="E193" s="389"/>
      <c r="F193" s="390"/>
      <c r="G193" s="389"/>
      <c r="H193" s="390"/>
      <c r="I193" s="389"/>
      <c r="J193" s="390"/>
      <c r="K193" s="393"/>
      <c r="L193" s="394"/>
      <c r="M193" s="406"/>
      <c r="N193" s="407"/>
      <c r="O193" s="407"/>
      <c r="P193" s="407"/>
      <c r="Q193" s="407"/>
      <c r="R193" s="408"/>
      <c r="S193" s="20"/>
      <c r="T193" s="20"/>
      <c r="U193" s="20"/>
      <c r="V193" s="20"/>
      <c r="W193" s="20"/>
      <c r="X193" s="20"/>
      <c r="Y193" s="20"/>
      <c r="Z193" s="20"/>
      <c r="AA193" s="20"/>
      <c r="AB193" s="20"/>
      <c r="AC193" s="20"/>
      <c r="AD193" s="20"/>
      <c r="AE193" s="20"/>
      <c r="AF193" s="20"/>
      <c r="AG193" s="20"/>
      <c r="AH193" s="20"/>
      <c r="AI193" s="20"/>
      <c r="AJ193" s="20"/>
      <c r="AK193" s="20"/>
      <c r="AL193" s="20"/>
      <c r="AM193" s="20"/>
      <c r="AN193" s="20"/>
      <c r="AO193" s="20"/>
      <c r="AP193" s="20"/>
    </row>
    <row r="194" spans="1:42" x14ac:dyDescent="0.3">
      <c r="A194" s="20"/>
      <c r="B194" s="8"/>
      <c r="C194" s="8"/>
      <c r="D194" s="8"/>
      <c r="E194" s="8"/>
      <c r="F194" s="8"/>
      <c r="G194" s="8"/>
      <c r="H194" s="8"/>
      <c r="I194" s="8"/>
      <c r="J194" s="8"/>
      <c r="K194" s="8"/>
      <c r="L194" s="8"/>
      <c r="M194" s="8"/>
      <c r="N194" s="8"/>
      <c r="O194" s="8"/>
      <c r="P194" s="8"/>
      <c r="Q194" s="8"/>
      <c r="R194" s="20"/>
      <c r="S194" s="20"/>
      <c r="T194" s="20"/>
      <c r="U194" s="20"/>
      <c r="V194" s="20"/>
      <c r="W194" s="20"/>
      <c r="X194" s="20"/>
      <c r="Y194" s="20"/>
      <c r="Z194" s="20"/>
      <c r="AA194" s="20"/>
      <c r="AB194" s="20"/>
      <c r="AC194" s="20"/>
      <c r="AD194" s="20"/>
      <c r="AE194" s="20"/>
      <c r="AF194" s="20"/>
      <c r="AG194" s="20"/>
      <c r="AH194" s="20"/>
      <c r="AI194" s="20"/>
      <c r="AJ194" s="20"/>
      <c r="AK194" s="20"/>
      <c r="AL194" s="20"/>
      <c r="AM194" s="20"/>
      <c r="AN194" s="20"/>
      <c r="AO194" s="20"/>
      <c r="AP194" s="20"/>
    </row>
    <row r="195" spans="1:42" x14ac:dyDescent="0.3">
      <c r="A195" s="20"/>
      <c r="B195" s="8"/>
      <c r="C195" s="8"/>
      <c r="D195" s="8"/>
      <c r="E195" s="8"/>
      <c r="F195" s="8"/>
      <c r="G195" s="8"/>
      <c r="H195" s="8"/>
      <c r="I195" s="8"/>
      <c r="J195" s="8"/>
      <c r="K195" s="8"/>
      <c r="L195" s="8"/>
      <c r="M195" s="8"/>
      <c r="N195" s="8"/>
      <c r="O195" s="8"/>
      <c r="P195" s="8"/>
      <c r="Q195" s="8"/>
      <c r="R195" s="20"/>
      <c r="S195" s="20"/>
      <c r="T195" s="20"/>
      <c r="U195" s="20"/>
      <c r="V195" s="20"/>
      <c r="W195" s="20"/>
      <c r="X195" s="20"/>
      <c r="Y195" s="20"/>
      <c r="Z195" s="20"/>
      <c r="AA195" s="20"/>
      <c r="AB195" s="20"/>
      <c r="AC195" s="20"/>
      <c r="AD195" s="20"/>
      <c r="AE195" s="20"/>
      <c r="AF195" s="20"/>
      <c r="AG195" s="20"/>
      <c r="AH195" s="20"/>
      <c r="AI195" s="20"/>
      <c r="AJ195" s="20"/>
      <c r="AK195" s="20"/>
      <c r="AL195" s="20"/>
      <c r="AM195" s="20"/>
      <c r="AN195" s="20"/>
      <c r="AO195" s="20"/>
      <c r="AP195" s="20"/>
    </row>
    <row r="196" spans="1:42" x14ac:dyDescent="0.3">
      <c r="A196" s="20"/>
      <c r="B196" s="8"/>
      <c r="C196" s="8"/>
      <c r="D196" s="8"/>
      <c r="E196" s="8"/>
      <c r="F196" s="8"/>
      <c r="G196" s="8"/>
      <c r="H196" s="8"/>
      <c r="I196" s="8"/>
      <c r="J196" s="8"/>
      <c r="K196" s="8"/>
      <c r="L196" s="8"/>
      <c r="M196" s="8"/>
      <c r="N196" s="8"/>
      <c r="O196" s="8"/>
      <c r="P196" s="8"/>
      <c r="Q196" s="8"/>
      <c r="R196" s="20"/>
      <c r="S196" s="20"/>
      <c r="T196" s="20"/>
      <c r="U196" s="20"/>
      <c r="V196" s="20"/>
      <c r="W196" s="20"/>
      <c r="X196" s="20"/>
      <c r="Y196" s="20"/>
      <c r="Z196" s="20"/>
      <c r="AA196" s="20"/>
      <c r="AB196" s="20"/>
      <c r="AC196" s="20"/>
      <c r="AD196" s="20"/>
      <c r="AE196" s="20"/>
      <c r="AF196" s="20"/>
      <c r="AG196" s="20"/>
      <c r="AH196" s="20"/>
      <c r="AI196" s="20"/>
      <c r="AJ196" s="20"/>
      <c r="AK196" s="20"/>
      <c r="AL196" s="20"/>
      <c r="AM196" s="20"/>
      <c r="AN196" s="20"/>
      <c r="AO196" s="20"/>
      <c r="AP196" s="20"/>
    </row>
    <row r="197" spans="1:42" x14ac:dyDescent="0.3">
      <c r="A197" s="20"/>
      <c r="B197" s="8"/>
      <c r="C197" s="8"/>
      <c r="D197" s="8"/>
      <c r="E197" s="8"/>
      <c r="F197" s="8"/>
      <c r="G197" s="8"/>
      <c r="H197" s="8"/>
      <c r="I197" s="8"/>
      <c r="J197" s="8"/>
      <c r="K197" s="8"/>
      <c r="L197" s="8"/>
      <c r="M197" s="8"/>
      <c r="N197" s="8"/>
      <c r="O197" s="8"/>
      <c r="P197" s="8"/>
      <c r="Q197" s="8"/>
      <c r="R197" s="20"/>
      <c r="S197" s="20"/>
      <c r="T197" s="20"/>
      <c r="U197" s="20"/>
      <c r="V197" s="20"/>
      <c r="W197" s="20"/>
      <c r="X197" s="20"/>
      <c r="Y197" s="20"/>
      <c r="Z197" s="20"/>
      <c r="AA197" s="20"/>
      <c r="AB197" s="20"/>
      <c r="AC197" s="20"/>
      <c r="AD197" s="20"/>
      <c r="AE197" s="20"/>
      <c r="AF197" s="20"/>
      <c r="AG197" s="20"/>
      <c r="AH197" s="20"/>
      <c r="AI197" s="20"/>
      <c r="AJ197" s="20"/>
      <c r="AK197" s="20"/>
      <c r="AL197" s="20"/>
      <c r="AM197" s="20"/>
      <c r="AN197" s="20"/>
      <c r="AO197" s="20"/>
      <c r="AP197" s="20"/>
    </row>
    <row r="198" spans="1:42" x14ac:dyDescent="0.3">
      <c r="A198" s="20"/>
      <c r="B198" s="8"/>
      <c r="C198" s="8"/>
      <c r="D198" s="8"/>
      <c r="E198" s="8"/>
      <c r="F198" s="8"/>
      <c r="G198" s="8"/>
      <c r="H198" s="8"/>
      <c r="I198" s="8"/>
      <c r="J198" s="8"/>
      <c r="K198" s="8"/>
      <c r="L198" s="8"/>
      <c r="M198" s="8"/>
      <c r="N198" s="8"/>
      <c r="O198" s="8"/>
      <c r="P198" s="8"/>
      <c r="Q198" s="8"/>
      <c r="R198" s="20"/>
      <c r="S198" s="20"/>
      <c r="T198" s="20"/>
      <c r="U198" s="20"/>
      <c r="V198" s="20"/>
      <c r="W198" s="20"/>
      <c r="X198" s="20"/>
      <c r="Y198" s="20"/>
      <c r="Z198" s="20"/>
      <c r="AA198" s="20"/>
      <c r="AB198" s="20"/>
      <c r="AC198" s="20"/>
      <c r="AD198" s="20"/>
      <c r="AE198" s="20"/>
      <c r="AF198" s="20"/>
      <c r="AG198" s="20"/>
      <c r="AH198" s="20"/>
      <c r="AI198" s="20"/>
      <c r="AJ198" s="20"/>
      <c r="AK198" s="20"/>
      <c r="AL198" s="20"/>
      <c r="AM198" s="20"/>
      <c r="AN198" s="20"/>
      <c r="AO198" s="20"/>
      <c r="AP198" s="20"/>
    </row>
    <row r="199" spans="1:42" x14ac:dyDescent="0.3">
      <c r="A199" s="20"/>
      <c r="B199" s="8"/>
      <c r="C199" s="8"/>
      <c r="D199" s="8"/>
      <c r="E199" s="8"/>
      <c r="F199" s="8"/>
      <c r="G199" s="8"/>
      <c r="H199" s="8"/>
      <c r="I199" s="8"/>
      <c r="J199" s="8"/>
      <c r="K199" s="8"/>
      <c r="L199" s="8"/>
      <c r="M199" s="8"/>
      <c r="N199" s="8"/>
      <c r="O199" s="8"/>
      <c r="P199" s="8"/>
      <c r="Q199" s="8"/>
      <c r="R199" s="20"/>
      <c r="S199" s="20"/>
      <c r="T199" s="20"/>
      <c r="U199" s="20"/>
      <c r="V199" s="20"/>
      <c r="W199" s="20"/>
      <c r="X199" s="20"/>
      <c r="Y199" s="20"/>
      <c r="Z199" s="20"/>
      <c r="AA199" s="20"/>
      <c r="AB199" s="20"/>
      <c r="AC199" s="20"/>
      <c r="AD199" s="20"/>
      <c r="AE199" s="20"/>
      <c r="AF199" s="20"/>
      <c r="AG199" s="20"/>
      <c r="AH199" s="20"/>
      <c r="AI199" s="20"/>
      <c r="AJ199" s="20"/>
      <c r="AK199" s="20"/>
      <c r="AL199" s="20"/>
      <c r="AM199" s="20"/>
      <c r="AN199" s="20"/>
      <c r="AO199" s="20"/>
      <c r="AP199" s="20"/>
    </row>
    <row r="200" spans="1:42" x14ac:dyDescent="0.3">
      <c r="A200" s="20"/>
      <c r="B200" s="8"/>
      <c r="C200" s="8"/>
      <c r="D200" s="8"/>
      <c r="E200" s="8"/>
      <c r="F200" s="8"/>
      <c r="G200" s="8"/>
      <c r="H200" s="8"/>
      <c r="I200" s="8"/>
      <c r="J200" s="8"/>
      <c r="K200" s="8"/>
      <c r="L200" s="8"/>
      <c r="M200" s="8"/>
      <c r="N200" s="8"/>
      <c r="O200" s="8"/>
      <c r="P200" s="8"/>
      <c r="Q200" s="8"/>
      <c r="R200" s="20"/>
      <c r="S200" s="20"/>
      <c r="T200" s="20"/>
      <c r="U200" s="20"/>
      <c r="V200" s="20"/>
      <c r="W200" s="20"/>
      <c r="X200" s="20"/>
      <c r="Y200" s="20"/>
      <c r="Z200" s="20"/>
      <c r="AA200" s="20"/>
      <c r="AB200" s="20"/>
      <c r="AC200" s="20"/>
      <c r="AD200" s="20"/>
      <c r="AE200" s="20"/>
      <c r="AF200" s="20"/>
      <c r="AG200" s="20"/>
      <c r="AH200" s="20"/>
      <c r="AI200" s="20"/>
      <c r="AJ200" s="20"/>
      <c r="AK200" s="20"/>
      <c r="AL200" s="20"/>
      <c r="AM200" s="20"/>
      <c r="AN200" s="20"/>
      <c r="AO200" s="20"/>
      <c r="AP200" s="20"/>
    </row>
    <row r="201" spans="1:42" x14ac:dyDescent="0.3">
      <c r="A201" s="20"/>
      <c r="B201" s="8"/>
      <c r="C201" s="8"/>
      <c r="D201" s="8"/>
      <c r="E201" s="8"/>
      <c r="F201" s="8"/>
      <c r="G201" s="2"/>
      <c r="H201" s="2"/>
      <c r="I201" s="2"/>
      <c r="J201" s="2"/>
      <c r="K201" s="2"/>
      <c r="L201" s="2"/>
      <c r="M201" s="2"/>
      <c r="N201" s="2"/>
      <c r="O201" s="2"/>
      <c r="P201" s="2"/>
      <c r="Q201" s="2"/>
      <c r="R201" s="20"/>
      <c r="S201" s="20"/>
      <c r="T201" s="20"/>
      <c r="U201" s="20"/>
      <c r="V201" s="20"/>
      <c r="W201" s="20"/>
      <c r="X201" s="20"/>
      <c r="Y201" s="20"/>
      <c r="Z201" s="20"/>
      <c r="AA201" s="20"/>
      <c r="AB201" s="20"/>
      <c r="AC201" s="20"/>
      <c r="AD201" s="20"/>
      <c r="AE201" s="20"/>
      <c r="AF201" s="20"/>
      <c r="AG201" s="20"/>
      <c r="AH201" s="20"/>
      <c r="AI201" s="20"/>
      <c r="AJ201" s="20"/>
      <c r="AK201" s="20"/>
      <c r="AL201" s="20"/>
      <c r="AM201" s="20"/>
      <c r="AN201" s="20"/>
      <c r="AO201" s="20"/>
      <c r="AP201" s="20"/>
    </row>
    <row r="202" spans="1:42" x14ac:dyDescent="0.3">
      <c r="A202" s="20"/>
      <c r="B202" s="8"/>
      <c r="C202" s="8"/>
      <c r="D202" s="8"/>
      <c r="E202" s="8"/>
      <c r="F202" s="8"/>
      <c r="G202" s="2"/>
      <c r="H202" s="2"/>
      <c r="I202" s="2"/>
      <c r="J202" s="2"/>
      <c r="K202" s="2"/>
      <c r="L202" s="2"/>
      <c r="M202" s="2"/>
      <c r="N202" s="2"/>
      <c r="O202" s="2"/>
      <c r="P202" s="2"/>
      <c r="Q202" s="2"/>
      <c r="R202" s="2"/>
      <c r="S202" s="2"/>
      <c r="T202" s="20"/>
      <c r="U202" s="20"/>
      <c r="V202" s="20"/>
      <c r="W202" s="20"/>
      <c r="X202" s="20"/>
      <c r="Y202" s="20"/>
      <c r="Z202" s="20"/>
      <c r="AA202" s="20"/>
      <c r="AB202" s="20"/>
      <c r="AC202" s="20"/>
      <c r="AD202" s="20"/>
      <c r="AE202" s="20"/>
      <c r="AF202" s="20"/>
      <c r="AG202" s="20"/>
      <c r="AH202" s="20"/>
      <c r="AI202" s="20"/>
      <c r="AJ202" s="20"/>
      <c r="AK202" s="20"/>
      <c r="AL202" s="20"/>
      <c r="AM202" s="20"/>
      <c r="AN202" s="20"/>
      <c r="AO202" s="20"/>
      <c r="AP202" s="20"/>
    </row>
    <row r="203" spans="1:42" x14ac:dyDescent="0.3">
      <c r="A203" s="20"/>
      <c r="B203" s="8"/>
      <c r="C203" s="8"/>
      <c r="D203" s="8"/>
      <c r="E203" s="8"/>
      <c r="F203" s="8"/>
      <c r="G203" s="2"/>
      <c r="H203" s="2"/>
      <c r="I203" s="2"/>
      <c r="J203" s="2"/>
      <c r="K203" s="2"/>
      <c r="L203" s="2"/>
      <c r="M203" s="2"/>
      <c r="N203" s="2"/>
      <c r="O203" s="2"/>
      <c r="P203" s="2"/>
      <c r="Q203" s="2"/>
      <c r="R203" s="2"/>
      <c r="S203" s="2"/>
      <c r="T203" s="20"/>
      <c r="U203" s="20"/>
      <c r="V203" s="20"/>
      <c r="W203" s="20"/>
      <c r="X203" s="20"/>
      <c r="Y203" s="20"/>
      <c r="Z203" s="20"/>
      <c r="AA203" s="20"/>
      <c r="AB203" s="20"/>
      <c r="AC203" s="20"/>
      <c r="AD203" s="20"/>
      <c r="AE203" s="20"/>
      <c r="AF203" s="20"/>
      <c r="AG203" s="20"/>
      <c r="AH203" s="20"/>
      <c r="AI203" s="20"/>
      <c r="AJ203" s="20"/>
      <c r="AK203" s="20"/>
      <c r="AL203" s="20"/>
      <c r="AM203" s="20"/>
      <c r="AN203" s="20"/>
      <c r="AO203" s="20"/>
      <c r="AP203" s="20"/>
    </row>
    <row r="204" spans="1:42" x14ac:dyDescent="0.3">
      <c r="A204" s="20"/>
      <c r="B204" s="8"/>
      <c r="C204" s="8"/>
      <c r="D204" s="8"/>
      <c r="E204" s="8"/>
      <c r="F204" s="8"/>
      <c r="G204" s="2"/>
      <c r="H204" s="2"/>
      <c r="I204" s="2"/>
      <c r="J204" s="2"/>
      <c r="K204" s="2"/>
      <c r="L204" s="2"/>
      <c r="M204" s="2"/>
      <c r="N204" s="2"/>
      <c r="O204" s="2"/>
      <c r="P204" s="2"/>
      <c r="Q204" s="2"/>
      <c r="R204" s="2"/>
      <c r="S204" s="2"/>
      <c r="T204" s="20"/>
      <c r="U204" s="20"/>
      <c r="V204" s="20"/>
      <c r="W204" s="20"/>
      <c r="X204" s="20"/>
      <c r="Y204" s="20"/>
      <c r="Z204" s="20"/>
      <c r="AA204" s="20"/>
      <c r="AB204" s="20"/>
      <c r="AC204" s="20"/>
      <c r="AD204" s="20"/>
      <c r="AE204" s="20"/>
      <c r="AF204" s="20"/>
      <c r="AG204" s="20"/>
      <c r="AH204" s="20"/>
      <c r="AI204" s="20"/>
      <c r="AJ204" s="20"/>
      <c r="AK204" s="20"/>
      <c r="AL204" s="20"/>
      <c r="AM204" s="20"/>
      <c r="AN204" s="20"/>
      <c r="AO204" s="20"/>
      <c r="AP204" s="20"/>
    </row>
    <row r="205" spans="1:42" x14ac:dyDescent="0.3">
      <c r="A205" s="20"/>
      <c r="B205" s="8"/>
      <c r="C205" s="8"/>
      <c r="D205" s="8"/>
      <c r="E205" s="8"/>
      <c r="F205" s="8"/>
      <c r="G205" s="2"/>
      <c r="H205" s="2"/>
      <c r="I205" s="2"/>
      <c r="J205" s="2"/>
      <c r="K205" s="2"/>
      <c r="L205" s="2"/>
      <c r="M205" s="2"/>
      <c r="N205" s="2"/>
      <c r="O205" s="2"/>
      <c r="P205" s="2"/>
      <c r="Q205" s="2"/>
      <c r="R205" s="2"/>
      <c r="S205" s="2"/>
      <c r="T205" s="20"/>
      <c r="U205" s="20"/>
      <c r="V205" s="20"/>
      <c r="W205" s="20"/>
      <c r="X205" s="20"/>
      <c r="Y205" s="20"/>
      <c r="Z205" s="20"/>
      <c r="AA205" s="20"/>
      <c r="AB205" s="20"/>
      <c r="AC205" s="20"/>
      <c r="AD205" s="20"/>
      <c r="AE205" s="20"/>
      <c r="AF205" s="20"/>
      <c r="AG205" s="20"/>
      <c r="AH205" s="20"/>
      <c r="AI205" s="20"/>
      <c r="AJ205" s="20"/>
      <c r="AK205" s="20"/>
      <c r="AL205" s="20"/>
      <c r="AM205" s="20"/>
      <c r="AN205" s="20"/>
      <c r="AO205" s="20"/>
      <c r="AP205" s="20"/>
    </row>
    <row r="206" spans="1:42" x14ac:dyDescent="0.3">
      <c r="A206" s="20"/>
      <c r="B206" s="8"/>
      <c r="C206" s="8"/>
      <c r="D206" s="8"/>
      <c r="E206" s="8"/>
      <c r="F206" s="8"/>
      <c r="G206" s="362" t="s">
        <v>112</v>
      </c>
      <c r="H206" s="362"/>
      <c r="I206" s="362"/>
      <c r="J206" s="362"/>
      <c r="K206" s="2"/>
      <c r="L206" s="2"/>
      <c r="M206" s="2"/>
      <c r="N206" s="2"/>
      <c r="O206" s="2"/>
      <c r="P206" s="2"/>
      <c r="Q206" s="2"/>
      <c r="R206" s="2"/>
      <c r="S206" s="2"/>
      <c r="T206" s="20"/>
      <c r="U206" s="20"/>
      <c r="V206" s="20"/>
      <c r="W206" s="20"/>
      <c r="X206" s="20"/>
      <c r="Y206" s="20"/>
      <c r="Z206" s="20"/>
      <c r="AA206" s="20"/>
      <c r="AB206" s="20"/>
      <c r="AC206" s="20"/>
      <c r="AD206" s="20"/>
      <c r="AE206" s="20"/>
      <c r="AF206" s="20"/>
      <c r="AG206" s="20"/>
      <c r="AH206" s="20"/>
      <c r="AI206" s="20"/>
      <c r="AJ206" s="20"/>
      <c r="AK206" s="20"/>
      <c r="AL206" s="20"/>
      <c r="AM206" s="20"/>
      <c r="AN206" s="20"/>
      <c r="AO206" s="20"/>
      <c r="AP206" s="20"/>
    </row>
    <row r="207" spans="1:42" x14ac:dyDescent="0.3">
      <c r="A207" s="20"/>
      <c r="B207" s="8"/>
      <c r="C207" s="8"/>
      <c r="D207" s="8"/>
      <c r="E207" s="8"/>
      <c r="F207" s="8"/>
      <c r="G207" s="2"/>
      <c r="H207" s="2" t="s">
        <v>120</v>
      </c>
      <c r="I207" s="2">
        <v>0.2</v>
      </c>
      <c r="J207" s="2"/>
      <c r="K207" s="2"/>
      <c r="L207" s="2"/>
      <c r="M207" s="2"/>
      <c r="N207" s="2"/>
      <c r="O207" s="2"/>
      <c r="P207" s="2"/>
      <c r="Q207" s="2"/>
      <c r="R207" s="2"/>
      <c r="S207" s="2"/>
      <c r="T207" s="20"/>
      <c r="U207" s="20"/>
      <c r="V207" s="20"/>
      <c r="W207" s="20"/>
      <c r="X207" s="20"/>
      <c r="Y207" s="20"/>
      <c r="Z207" s="20"/>
      <c r="AA207" s="20"/>
      <c r="AB207" s="20"/>
      <c r="AC207" s="20"/>
      <c r="AD207" s="20"/>
      <c r="AE207" s="20"/>
      <c r="AF207" s="20"/>
      <c r="AG207" s="20"/>
      <c r="AH207" s="20"/>
      <c r="AI207" s="20"/>
      <c r="AJ207" s="20"/>
      <c r="AK207" s="20"/>
      <c r="AL207" s="20"/>
      <c r="AM207" s="20"/>
      <c r="AN207" s="20"/>
      <c r="AO207" s="20"/>
      <c r="AP207" s="20"/>
    </row>
    <row r="208" spans="1:42" x14ac:dyDescent="0.3">
      <c r="A208" s="20"/>
      <c r="B208" s="8"/>
      <c r="C208" s="8"/>
      <c r="D208" s="8"/>
      <c r="E208" s="8"/>
      <c r="F208" s="8"/>
      <c r="G208" s="2"/>
      <c r="H208" s="2" t="s">
        <v>121</v>
      </c>
      <c r="I208" s="2">
        <v>0.4</v>
      </c>
      <c r="J208" s="2"/>
      <c r="K208" s="2"/>
      <c r="L208" s="212"/>
      <c r="M208" s="213"/>
      <c r="N208" s="213"/>
      <c r="O208" s="213"/>
      <c r="P208" s="213"/>
      <c r="Q208" s="2"/>
      <c r="R208" s="2"/>
      <c r="S208" s="2"/>
      <c r="T208" s="20"/>
      <c r="U208" s="20"/>
      <c r="V208" s="20"/>
      <c r="W208" s="20"/>
      <c r="X208" s="20"/>
      <c r="Y208" s="20"/>
      <c r="Z208" s="20"/>
      <c r="AA208" s="20"/>
      <c r="AB208" s="20"/>
      <c r="AC208" s="20"/>
      <c r="AD208" s="20"/>
      <c r="AE208" s="20"/>
      <c r="AF208" s="20"/>
      <c r="AG208" s="20"/>
      <c r="AH208" s="20"/>
      <c r="AI208" s="20"/>
      <c r="AJ208" s="20"/>
      <c r="AK208" s="20"/>
      <c r="AL208" s="20"/>
      <c r="AM208" s="20"/>
      <c r="AN208" s="20"/>
      <c r="AO208" s="20"/>
      <c r="AP208" s="20"/>
    </row>
    <row r="209" spans="1:42" x14ac:dyDescent="0.3">
      <c r="A209" s="20"/>
      <c r="B209" s="8"/>
      <c r="C209" s="8"/>
      <c r="D209" s="8"/>
      <c r="E209" s="8"/>
      <c r="F209" s="8"/>
      <c r="G209" s="2"/>
      <c r="H209" s="2" t="s">
        <v>122</v>
      </c>
      <c r="I209" s="2">
        <v>0.6</v>
      </c>
      <c r="J209" s="2"/>
      <c r="K209" s="2"/>
      <c r="L209" s="212"/>
      <c r="M209" s="212" t="s">
        <v>136</v>
      </c>
      <c r="N209" s="212" t="s">
        <v>135</v>
      </c>
      <c r="O209" s="212" t="s">
        <v>137</v>
      </c>
      <c r="P209" s="212" t="s">
        <v>138</v>
      </c>
      <c r="Q209" s="2"/>
      <c r="R209" s="2"/>
      <c r="S209" s="2"/>
      <c r="T209" s="20"/>
      <c r="U209" s="20"/>
      <c r="V209" s="20"/>
      <c r="W209" s="20"/>
      <c r="X209" s="20"/>
      <c r="Y209" s="20"/>
      <c r="Z209" s="20"/>
      <c r="AA209" s="20"/>
      <c r="AB209" s="20"/>
      <c r="AC209" s="20"/>
      <c r="AD209" s="20"/>
      <c r="AE209" s="20"/>
      <c r="AF209" s="20"/>
      <c r="AG209" s="20"/>
      <c r="AH209" s="20"/>
      <c r="AI209" s="20"/>
      <c r="AJ209" s="20"/>
      <c r="AK209" s="20"/>
      <c r="AL209" s="20"/>
      <c r="AM209" s="20"/>
      <c r="AN209" s="20"/>
      <c r="AO209" s="20"/>
      <c r="AP209" s="20"/>
    </row>
    <row r="210" spans="1:42" x14ac:dyDescent="0.3">
      <c r="A210" s="20"/>
      <c r="B210" s="8"/>
      <c r="C210" s="8"/>
      <c r="D210" s="8"/>
      <c r="E210" s="8"/>
      <c r="F210" s="8"/>
      <c r="G210" s="2"/>
      <c r="H210" s="2" t="s">
        <v>123</v>
      </c>
      <c r="I210" s="2">
        <v>0.8</v>
      </c>
      <c r="J210" s="2"/>
      <c r="K210" s="2"/>
      <c r="L210" s="212">
        <v>1</v>
      </c>
      <c r="M210" s="212" t="str">
        <f>IF(C180="","",VLOOKUP(C180,H207:I211,2,0))</f>
        <v/>
      </c>
      <c r="N210" s="212" t="str">
        <f>IF(E180="","",VLOOKUP(E180,H214:I218,2,0))</f>
        <v/>
      </c>
      <c r="O210" s="212" t="str">
        <f>IF(G180="","",VLOOKUP(G180,H221:I225,2,0))</f>
        <v/>
      </c>
      <c r="P210" s="212" t="str">
        <f>IF(I180="","",VLOOKUP(I180,H228:I232,2,0))</f>
        <v/>
      </c>
      <c r="Q210" s="2"/>
      <c r="R210" s="2"/>
      <c r="S210" s="2"/>
      <c r="T210" s="20"/>
      <c r="U210" s="20"/>
      <c r="V210" s="20"/>
      <c r="W210" s="20"/>
      <c r="X210" s="20"/>
      <c r="Y210" s="20"/>
      <c r="Z210" s="20"/>
      <c r="AA210" s="20"/>
      <c r="AB210" s="20"/>
      <c r="AC210" s="20"/>
      <c r="AD210" s="20"/>
      <c r="AE210" s="20"/>
      <c r="AF210" s="20"/>
      <c r="AG210" s="20"/>
      <c r="AH210" s="20"/>
      <c r="AI210" s="20"/>
      <c r="AJ210" s="20"/>
      <c r="AK210" s="20"/>
      <c r="AL210" s="20"/>
      <c r="AM210" s="20"/>
      <c r="AN210" s="20"/>
      <c r="AO210" s="20"/>
      <c r="AP210" s="20"/>
    </row>
    <row r="211" spans="1:42" x14ac:dyDescent="0.3">
      <c r="A211" s="20"/>
      <c r="B211" s="8"/>
      <c r="C211" s="8"/>
      <c r="D211" s="8"/>
      <c r="E211" s="8"/>
      <c r="F211" s="8"/>
      <c r="G211" s="2"/>
      <c r="H211" s="2" t="s">
        <v>124</v>
      </c>
      <c r="I211" s="2">
        <v>1</v>
      </c>
      <c r="J211" s="2"/>
      <c r="K211" s="2"/>
      <c r="L211" s="212">
        <v>2</v>
      </c>
      <c r="M211" s="212" t="str">
        <f>IF(C182="","",VLOOKUP(C182,H207:I211,2,0))</f>
        <v/>
      </c>
      <c r="N211" s="212" t="str">
        <f>IF(E182="","",VLOOKUP(E182,H214:I218,2,0))</f>
        <v/>
      </c>
      <c r="O211" s="212" t="str">
        <f>IF(G182="","",VLOOKUP(G182,H221:I225,2,0))</f>
        <v/>
      </c>
      <c r="P211" s="212" t="str">
        <f>IF(I182="","",VLOOKUP(I182,H228:I232,2,0))</f>
        <v/>
      </c>
      <c r="Q211" s="2"/>
      <c r="R211" s="2"/>
      <c r="S211" s="2"/>
      <c r="T211" s="20"/>
      <c r="U211" s="20"/>
      <c r="V211" s="20"/>
      <c r="W211" s="20"/>
      <c r="X211" s="20"/>
      <c r="Y211" s="20"/>
      <c r="Z211" s="20"/>
      <c r="AA211" s="20"/>
      <c r="AB211" s="20"/>
      <c r="AC211" s="20"/>
      <c r="AD211" s="20"/>
      <c r="AE211" s="20"/>
      <c r="AF211" s="20"/>
      <c r="AG211" s="20"/>
      <c r="AH211" s="20"/>
      <c r="AI211" s="20"/>
      <c r="AJ211" s="20"/>
      <c r="AK211" s="20"/>
      <c r="AL211" s="20"/>
      <c r="AM211" s="20"/>
      <c r="AN211" s="20"/>
      <c r="AO211" s="20"/>
      <c r="AP211" s="20"/>
    </row>
    <row r="212" spans="1:42" x14ac:dyDescent="0.3">
      <c r="A212" s="20"/>
      <c r="B212" s="8"/>
      <c r="C212" s="8"/>
      <c r="D212" s="8"/>
      <c r="E212" s="8"/>
      <c r="F212" s="8"/>
      <c r="G212" s="2"/>
      <c r="H212" s="2"/>
      <c r="I212" s="2"/>
      <c r="J212" s="2"/>
      <c r="K212" s="2"/>
      <c r="L212" s="212">
        <v>3</v>
      </c>
      <c r="M212" s="212" t="str">
        <f>IF(C184="","",VLOOKUP(C184,H207:I211,2,0))</f>
        <v/>
      </c>
      <c r="N212" s="212" t="str">
        <f>IF(E184="","",VLOOKUP(E184,H214:I218,2,0))</f>
        <v/>
      </c>
      <c r="O212" s="212" t="str">
        <f>IF(G184="","",VLOOKUP(G184,H221:I225,2,0))</f>
        <v/>
      </c>
      <c r="P212" s="212" t="str">
        <f>IF(I184="","",VLOOKUP(I184,H228:I232,2,0))</f>
        <v/>
      </c>
      <c r="Q212" s="2"/>
      <c r="R212" s="2"/>
      <c r="S212" s="2"/>
      <c r="T212" s="20"/>
      <c r="U212" s="20"/>
      <c r="V212" s="20"/>
      <c r="W212" s="20"/>
      <c r="X212" s="20"/>
      <c r="Y212" s="20"/>
      <c r="Z212" s="20"/>
      <c r="AA212" s="20"/>
      <c r="AB212" s="20"/>
      <c r="AC212" s="20"/>
      <c r="AD212" s="20"/>
      <c r="AE212" s="20"/>
      <c r="AF212" s="20"/>
      <c r="AG212" s="20"/>
      <c r="AH212" s="20"/>
      <c r="AI212" s="20"/>
      <c r="AJ212" s="20"/>
      <c r="AK212" s="20"/>
      <c r="AL212" s="20"/>
      <c r="AM212" s="20"/>
      <c r="AN212" s="20"/>
      <c r="AO212" s="20"/>
      <c r="AP212" s="20"/>
    </row>
    <row r="213" spans="1:42" x14ac:dyDescent="0.3">
      <c r="A213" s="20"/>
      <c r="B213" s="8"/>
      <c r="C213" s="8"/>
      <c r="D213" s="8"/>
      <c r="E213" s="8"/>
      <c r="F213" s="8"/>
      <c r="G213" s="362" t="s">
        <v>113</v>
      </c>
      <c r="H213" s="362"/>
      <c r="I213" s="362"/>
      <c r="J213" s="362"/>
      <c r="K213" s="2"/>
      <c r="L213" s="212">
        <v>4</v>
      </c>
      <c r="M213" s="212" t="str">
        <f>IF(C186="","",VLOOKUP(C186,H207:I211,2,0))</f>
        <v/>
      </c>
      <c r="N213" s="212" t="str">
        <f>IF(E186="","",VLOOKUP(E186,H214:I218,2,0))</f>
        <v/>
      </c>
      <c r="O213" s="212" t="str">
        <f>IF(G186="","",VLOOKUP(G186,H221:I225,2,0))</f>
        <v/>
      </c>
      <c r="P213" s="212" t="str">
        <f>IF(I186="","",VLOOKUP(I186,H228:I232,2,0))</f>
        <v/>
      </c>
      <c r="Q213" s="2"/>
      <c r="R213" s="2"/>
      <c r="S213" s="2"/>
      <c r="T213" s="20"/>
      <c r="U213" s="20"/>
      <c r="V213" s="20"/>
      <c r="W213" s="20"/>
      <c r="X213" s="20"/>
      <c r="Y213" s="20"/>
      <c r="Z213" s="20"/>
      <c r="AA213" s="20"/>
      <c r="AB213" s="20"/>
      <c r="AC213" s="20"/>
      <c r="AD213" s="20"/>
      <c r="AE213" s="20"/>
      <c r="AF213" s="20"/>
      <c r="AG213" s="20"/>
      <c r="AH213" s="20"/>
      <c r="AI213" s="20"/>
      <c r="AJ213" s="20"/>
      <c r="AK213" s="20"/>
      <c r="AL213" s="20"/>
      <c r="AM213" s="20"/>
      <c r="AN213" s="20"/>
      <c r="AO213" s="20"/>
      <c r="AP213" s="20"/>
    </row>
    <row r="214" spans="1:42" x14ac:dyDescent="0.3">
      <c r="A214" s="20"/>
      <c r="B214" s="8"/>
      <c r="C214" s="8"/>
      <c r="D214" s="8"/>
      <c r="E214" s="8"/>
      <c r="F214" s="8"/>
      <c r="G214" s="2"/>
      <c r="H214" s="2" t="s">
        <v>115</v>
      </c>
      <c r="I214" s="2">
        <v>0.1</v>
      </c>
      <c r="J214" s="2"/>
      <c r="K214" s="2"/>
      <c r="L214" s="212">
        <v>5</v>
      </c>
      <c r="M214" s="212" t="str">
        <f>IF(C188="","",VLOOKUP(C188,H207:I211,2,0))</f>
        <v/>
      </c>
      <c r="N214" s="212" t="str">
        <f>IF(E188="","",VLOOKUP(E188,H214:I218,2,0))</f>
        <v/>
      </c>
      <c r="O214" s="212" t="str">
        <f>IF(G188="","",VLOOKUP(G188,H221:I225,2,0))</f>
        <v/>
      </c>
      <c r="P214" s="212" t="str">
        <f>IF(I188="","",VLOOKUP(I188,H228:I232,2,0))</f>
        <v/>
      </c>
      <c r="Q214" s="2"/>
      <c r="R214" s="2"/>
      <c r="S214" s="2"/>
      <c r="T214" s="20"/>
      <c r="U214" s="20"/>
      <c r="V214" s="20"/>
      <c r="W214" s="20"/>
      <c r="X214" s="20"/>
      <c r="Y214" s="20"/>
      <c r="Z214" s="20"/>
      <c r="AA214" s="20"/>
      <c r="AB214" s="20"/>
      <c r="AC214" s="20"/>
      <c r="AD214" s="20"/>
      <c r="AE214" s="20"/>
      <c r="AF214" s="20"/>
      <c r="AG214" s="20"/>
      <c r="AH214" s="20"/>
      <c r="AI214" s="20"/>
      <c r="AJ214" s="20"/>
      <c r="AK214" s="20"/>
      <c r="AL214" s="20"/>
      <c r="AM214" s="20"/>
      <c r="AN214" s="20"/>
      <c r="AO214" s="20"/>
      <c r="AP214" s="20"/>
    </row>
    <row r="215" spans="1:42" x14ac:dyDescent="0.3">
      <c r="A215" s="20"/>
      <c r="B215" s="8"/>
      <c r="C215" s="8"/>
      <c r="D215" s="8"/>
      <c r="E215" s="8"/>
      <c r="F215" s="8"/>
      <c r="G215" s="2"/>
      <c r="H215" s="2" t="s">
        <v>116</v>
      </c>
      <c r="I215" s="2">
        <v>0.2</v>
      </c>
      <c r="J215" s="2"/>
      <c r="K215" s="2"/>
      <c r="L215" s="212">
        <v>6</v>
      </c>
      <c r="M215" s="212" t="str">
        <f>IF(C190="","",VLOOKUP(C190,H207:I211,2,0))</f>
        <v/>
      </c>
      <c r="N215" s="212" t="str">
        <f>IF(E190="","",VLOOKUP(E190,H214:I218,2,0))</f>
        <v/>
      </c>
      <c r="O215" s="212" t="str">
        <f>IF(G190="","",VLOOKUP(G190,H221:I225,2,0))</f>
        <v/>
      </c>
      <c r="P215" s="212" t="str">
        <f>IF(I190="","",VLOOKUP(I190,H228:I232,2,0))</f>
        <v/>
      </c>
      <c r="Q215" s="2"/>
      <c r="R215" s="2"/>
      <c r="S215" s="2"/>
      <c r="T215" s="20"/>
      <c r="U215" s="20"/>
      <c r="V215" s="20"/>
      <c r="W215" s="20"/>
      <c r="X215" s="20"/>
      <c r="Y215" s="20"/>
      <c r="Z215" s="20"/>
      <c r="AA215" s="20"/>
      <c r="AB215" s="20"/>
      <c r="AC215" s="20"/>
      <c r="AD215" s="20"/>
      <c r="AE215" s="20"/>
      <c r="AF215" s="20"/>
      <c r="AG215" s="20"/>
      <c r="AH215" s="20"/>
      <c r="AI215" s="20"/>
      <c r="AJ215" s="20"/>
      <c r="AK215" s="20"/>
      <c r="AL215" s="20"/>
      <c r="AM215" s="20"/>
      <c r="AN215" s="20"/>
      <c r="AO215" s="20"/>
      <c r="AP215" s="20"/>
    </row>
    <row r="216" spans="1:42" x14ac:dyDescent="0.3">
      <c r="A216" s="20"/>
      <c r="B216" s="8"/>
      <c r="C216" s="8"/>
      <c r="D216" s="8"/>
      <c r="E216" s="8"/>
      <c r="F216" s="8"/>
      <c r="G216" s="2"/>
      <c r="H216" s="2" t="s">
        <v>68</v>
      </c>
      <c r="I216" s="2">
        <v>0.3</v>
      </c>
      <c r="J216" s="2"/>
      <c r="K216" s="2"/>
      <c r="L216" s="212">
        <v>7</v>
      </c>
      <c r="M216" s="212" t="str">
        <f>IF(C192="","",VLOOKUP(C192,H207:I211,2,0))</f>
        <v/>
      </c>
      <c r="N216" s="212" t="str">
        <f>IF(E192="","",VLOOKUP(E192,H214:I218,2,0))</f>
        <v/>
      </c>
      <c r="O216" s="212" t="str">
        <f>IF(G192="","",VLOOKUP(G192,H221:I225,2,0))</f>
        <v/>
      </c>
      <c r="P216" s="212" t="str">
        <f>IF(I192="","",VLOOKUP(I192,H228:I232,2,0))</f>
        <v/>
      </c>
      <c r="Q216" s="2"/>
      <c r="R216" s="2"/>
      <c r="S216" s="2"/>
      <c r="T216" s="20"/>
      <c r="U216" s="20"/>
      <c r="V216" s="20"/>
      <c r="W216" s="20"/>
      <c r="X216" s="20"/>
      <c r="Y216" s="20"/>
      <c r="Z216" s="20"/>
      <c r="AA216" s="20"/>
      <c r="AB216" s="20"/>
      <c r="AC216" s="20"/>
      <c r="AD216" s="20"/>
      <c r="AE216" s="20"/>
      <c r="AF216" s="20"/>
      <c r="AG216" s="20"/>
      <c r="AH216" s="20"/>
      <c r="AI216" s="20"/>
      <c r="AJ216" s="20"/>
      <c r="AK216" s="20"/>
      <c r="AL216" s="20"/>
      <c r="AM216" s="20"/>
      <c r="AN216" s="20"/>
      <c r="AO216" s="20"/>
      <c r="AP216" s="20"/>
    </row>
    <row r="217" spans="1:42" x14ac:dyDescent="0.3">
      <c r="A217" s="20"/>
      <c r="B217" s="8"/>
      <c r="C217" s="8"/>
      <c r="D217" s="8"/>
      <c r="E217" s="8"/>
      <c r="F217" s="8"/>
      <c r="G217" s="2"/>
      <c r="H217" s="2" t="s">
        <v>117</v>
      </c>
      <c r="I217" s="2">
        <v>0.4</v>
      </c>
      <c r="J217" s="2"/>
      <c r="K217" s="2"/>
      <c r="L217" s="2"/>
      <c r="M217" s="2"/>
      <c r="N217" s="2"/>
      <c r="O217" s="2"/>
      <c r="P217" s="2"/>
      <c r="Q217" s="2"/>
      <c r="R217" s="2"/>
      <c r="S217" s="2"/>
      <c r="T217" s="20"/>
      <c r="U217" s="20"/>
      <c r="V217" s="20"/>
      <c r="W217" s="20"/>
      <c r="X217" s="20"/>
      <c r="Y217" s="20"/>
      <c r="Z217" s="20"/>
      <c r="AA217" s="20"/>
      <c r="AB217" s="20"/>
      <c r="AC217" s="20"/>
      <c r="AD217" s="20"/>
      <c r="AE217" s="20"/>
      <c r="AF217" s="20"/>
      <c r="AG217" s="20"/>
      <c r="AH217" s="20"/>
      <c r="AI217" s="20"/>
      <c r="AJ217" s="20"/>
      <c r="AK217" s="20"/>
      <c r="AL217" s="20"/>
      <c r="AM217" s="20"/>
      <c r="AN217" s="20"/>
      <c r="AO217" s="20"/>
      <c r="AP217" s="20"/>
    </row>
    <row r="218" spans="1:42" x14ac:dyDescent="0.3">
      <c r="A218" s="20"/>
      <c r="B218" s="8"/>
      <c r="C218" s="8"/>
      <c r="D218" s="8"/>
      <c r="E218" s="8"/>
      <c r="F218" s="8"/>
      <c r="G218" s="2"/>
      <c r="H218" s="2" t="s">
        <v>118</v>
      </c>
      <c r="I218" s="2">
        <v>0.5</v>
      </c>
      <c r="J218" s="2"/>
      <c r="K218" s="2"/>
      <c r="L218" s="2"/>
      <c r="M218" s="2"/>
      <c r="N218" s="2"/>
      <c r="O218" s="2"/>
      <c r="P218" s="2"/>
      <c r="Q218" s="2"/>
      <c r="R218" s="2"/>
      <c r="S218" s="2"/>
      <c r="T218" s="20"/>
      <c r="U218" s="20"/>
      <c r="V218" s="20"/>
      <c r="W218" s="20"/>
      <c r="X218" s="20"/>
      <c r="Y218" s="20"/>
      <c r="Z218" s="20"/>
      <c r="AA218" s="20"/>
      <c r="AB218" s="20"/>
      <c r="AC218" s="20"/>
      <c r="AD218" s="20"/>
      <c r="AE218" s="20"/>
      <c r="AF218" s="20"/>
      <c r="AG218" s="20"/>
      <c r="AH218" s="20"/>
      <c r="AI218" s="20"/>
      <c r="AJ218" s="20"/>
      <c r="AK218" s="20"/>
      <c r="AL218" s="20"/>
      <c r="AM218" s="20"/>
      <c r="AN218" s="20"/>
      <c r="AO218" s="20"/>
      <c r="AP218" s="20"/>
    </row>
    <row r="219" spans="1:42" x14ac:dyDescent="0.3">
      <c r="A219" s="20"/>
      <c r="B219" s="8"/>
      <c r="C219" s="8"/>
      <c r="D219" s="8"/>
      <c r="E219" s="8"/>
      <c r="F219" s="8"/>
      <c r="G219" s="2"/>
      <c r="H219" s="2"/>
      <c r="I219" s="2"/>
      <c r="J219" s="2"/>
      <c r="K219" s="2"/>
      <c r="L219" s="2"/>
      <c r="M219" s="2"/>
      <c r="N219" s="2"/>
      <c r="O219" s="2"/>
      <c r="P219" s="2"/>
      <c r="Q219" s="2"/>
      <c r="R219" s="2"/>
      <c r="S219" s="2"/>
      <c r="T219" s="20"/>
      <c r="U219" s="20"/>
      <c r="V219" s="20"/>
      <c r="W219" s="20"/>
      <c r="X219" s="20"/>
      <c r="Y219" s="20"/>
      <c r="Z219" s="20"/>
      <c r="AA219" s="20"/>
      <c r="AB219" s="20"/>
      <c r="AC219" s="20"/>
      <c r="AD219" s="20"/>
      <c r="AE219" s="20"/>
      <c r="AF219" s="20"/>
      <c r="AG219" s="20"/>
      <c r="AH219" s="20"/>
      <c r="AI219" s="20"/>
      <c r="AJ219" s="20"/>
      <c r="AK219" s="20"/>
      <c r="AL219" s="20"/>
      <c r="AM219" s="20"/>
      <c r="AN219" s="20"/>
      <c r="AO219" s="20"/>
      <c r="AP219" s="20"/>
    </row>
    <row r="220" spans="1:42" x14ac:dyDescent="0.3">
      <c r="A220" s="20"/>
      <c r="B220" s="8"/>
      <c r="C220" s="8"/>
      <c r="D220" s="8"/>
      <c r="E220" s="8"/>
      <c r="F220" s="8"/>
      <c r="G220" s="362" t="s">
        <v>114</v>
      </c>
      <c r="H220" s="362"/>
      <c r="I220" s="362"/>
      <c r="J220" s="362"/>
      <c r="K220" s="2"/>
      <c r="L220" s="2"/>
      <c r="M220" s="2"/>
      <c r="N220" s="214" t="str">
        <f>IFERROR(AVERAGE(K180:L193),"0,0 kg")</f>
        <v>0,0 kg</v>
      </c>
      <c r="O220" s="2"/>
      <c r="P220" s="2"/>
      <c r="Q220" s="2"/>
      <c r="R220" s="2"/>
      <c r="S220" s="2"/>
      <c r="T220" s="20"/>
      <c r="U220" s="20"/>
      <c r="V220" s="20"/>
      <c r="W220" s="20"/>
      <c r="X220" s="20"/>
      <c r="Y220" s="20"/>
      <c r="Z220" s="20"/>
      <c r="AA220" s="20"/>
      <c r="AB220" s="20"/>
      <c r="AC220" s="20"/>
      <c r="AD220" s="20"/>
      <c r="AE220" s="20"/>
      <c r="AF220" s="20"/>
      <c r="AG220" s="20"/>
      <c r="AH220" s="20"/>
      <c r="AI220" s="20"/>
      <c r="AJ220" s="20"/>
      <c r="AK220" s="20"/>
      <c r="AL220" s="20"/>
      <c r="AM220" s="20"/>
      <c r="AN220" s="20"/>
      <c r="AO220" s="20"/>
      <c r="AP220" s="20"/>
    </row>
    <row r="221" spans="1:42" x14ac:dyDescent="0.3">
      <c r="A221" s="20"/>
      <c r="B221" s="8"/>
      <c r="C221" s="8"/>
      <c r="D221" s="8"/>
      <c r="E221" s="8"/>
      <c r="F221" s="8"/>
      <c r="G221" s="2"/>
      <c r="H221" s="2" t="s">
        <v>128</v>
      </c>
      <c r="I221" s="2">
        <v>0.1</v>
      </c>
      <c r="J221" s="2"/>
      <c r="K221" s="2"/>
      <c r="L221" s="2"/>
      <c r="M221" s="2"/>
      <c r="N221" s="2"/>
      <c r="O221" s="2"/>
      <c r="P221" s="2"/>
      <c r="Q221" s="2"/>
      <c r="R221" s="2"/>
      <c r="S221" s="2"/>
      <c r="T221" s="20"/>
      <c r="U221" s="20"/>
      <c r="V221" s="20"/>
      <c r="W221" s="20"/>
      <c r="X221" s="20"/>
      <c r="Y221" s="20"/>
      <c r="Z221" s="20"/>
      <c r="AA221" s="20"/>
      <c r="AB221" s="20"/>
      <c r="AC221" s="20"/>
      <c r="AD221" s="20"/>
      <c r="AE221" s="20"/>
      <c r="AF221" s="20"/>
      <c r="AG221" s="20"/>
      <c r="AH221" s="20"/>
      <c r="AI221" s="20"/>
      <c r="AJ221" s="20"/>
      <c r="AK221" s="20"/>
      <c r="AL221" s="20"/>
      <c r="AM221" s="20"/>
      <c r="AN221" s="20"/>
      <c r="AO221" s="20"/>
      <c r="AP221" s="20"/>
    </row>
    <row r="222" spans="1:42" x14ac:dyDescent="0.3">
      <c r="A222" s="20"/>
      <c r="B222" s="8"/>
      <c r="C222" s="8"/>
      <c r="D222" s="8"/>
      <c r="E222" s="8"/>
      <c r="F222" s="8"/>
      <c r="G222" s="2"/>
      <c r="H222" s="2" t="s">
        <v>119</v>
      </c>
      <c r="I222" s="2">
        <v>0.2</v>
      </c>
      <c r="J222" s="2"/>
      <c r="K222" s="2"/>
      <c r="L222" s="2"/>
      <c r="M222" s="2"/>
      <c r="N222" s="2"/>
      <c r="O222" s="2"/>
      <c r="P222" s="2"/>
      <c r="Q222" s="2"/>
      <c r="R222" s="2"/>
      <c r="S222" s="2"/>
      <c r="T222" s="20"/>
      <c r="U222" s="20"/>
      <c r="V222" s="20"/>
      <c r="W222" s="20"/>
      <c r="X222" s="20"/>
      <c r="Y222" s="20"/>
      <c r="Z222" s="20"/>
      <c r="AA222" s="20"/>
      <c r="AB222" s="20"/>
      <c r="AC222" s="20"/>
      <c r="AD222" s="20"/>
      <c r="AE222" s="20"/>
      <c r="AF222" s="20"/>
      <c r="AG222" s="20"/>
      <c r="AH222" s="20"/>
      <c r="AI222" s="20"/>
      <c r="AJ222" s="20"/>
      <c r="AK222" s="20"/>
      <c r="AL222" s="20"/>
      <c r="AM222" s="20"/>
      <c r="AN222" s="20"/>
      <c r="AO222" s="20"/>
      <c r="AP222" s="20"/>
    </row>
    <row r="223" spans="1:42" x14ac:dyDescent="0.3">
      <c r="A223" s="20"/>
      <c r="B223" s="8"/>
      <c r="C223" s="8"/>
      <c r="D223" s="8"/>
      <c r="E223" s="8"/>
      <c r="F223" s="8"/>
      <c r="G223" s="2"/>
      <c r="H223" s="2" t="s">
        <v>125</v>
      </c>
      <c r="I223" s="2">
        <v>0.3</v>
      </c>
      <c r="J223" s="2"/>
      <c r="K223" s="2"/>
      <c r="L223" s="2"/>
      <c r="M223" s="2"/>
      <c r="N223" s="2"/>
      <c r="O223" s="2"/>
      <c r="P223" s="2"/>
      <c r="Q223" s="2"/>
      <c r="R223" s="2"/>
      <c r="S223" s="2"/>
      <c r="T223" s="20"/>
      <c r="U223" s="20"/>
      <c r="V223" s="20"/>
      <c r="W223" s="20"/>
      <c r="X223" s="20"/>
      <c r="Y223" s="20"/>
      <c r="Z223" s="20"/>
      <c r="AA223" s="20"/>
      <c r="AB223" s="20"/>
      <c r="AC223" s="20"/>
      <c r="AD223" s="20"/>
      <c r="AE223" s="20"/>
      <c r="AF223" s="20"/>
      <c r="AG223" s="20"/>
      <c r="AH223" s="20"/>
      <c r="AI223" s="20"/>
      <c r="AJ223" s="20"/>
      <c r="AK223" s="20"/>
      <c r="AL223" s="20"/>
      <c r="AM223" s="20"/>
      <c r="AN223" s="20"/>
      <c r="AO223" s="20"/>
      <c r="AP223" s="20"/>
    </row>
    <row r="224" spans="1:42" x14ac:dyDescent="0.3">
      <c r="A224" s="20"/>
      <c r="B224" s="8"/>
      <c r="C224" s="8"/>
      <c r="D224" s="8"/>
      <c r="E224" s="8"/>
      <c r="F224" s="8"/>
      <c r="G224" s="2"/>
      <c r="H224" s="2" t="s">
        <v>126</v>
      </c>
      <c r="I224" s="2">
        <v>0.4</v>
      </c>
      <c r="J224" s="2"/>
      <c r="K224" s="2"/>
      <c r="L224" s="2"/>
      <c r="M224" s="2"/>
      <c r="N224" s="2"/>
      <c r="O224" s="2"/>
      <c r="P224" s="2"/>
      <c r="Q224" s="2"/>
      <c r="R224" s="2"/>
      <c r="S224" s="2"/>
      <c r="T224" s="20"/>
      <c r="U224" s="20"/>
      <c r="V224" s="20"/>
      <c r="W224" s="20"/>
      <c r="X224" s="20"/>
      <c r="Y224" s="20"/>
      <c r="Z224" s="20"/>
      <c r="AA224" s="20"/>
      <c r="AB224" s="20"/>
      <c r="AC224" s="20"/>
      <c r="AD224" s="20"/>
      <c r="AE224" s="20"/>
      <c r="AF224" s="20"/>
      <c r="AG224" s="20"/>
      <c r="AH224" s="20"/>
      <c r="AI224" s="20"/>
      <c r="AJ224" s="20"/>
      <c r="AK224" s="20"/>
      <c r="AL224" s="20"/>
      <c r="AM224" s="20"/>
      <c r="AN224" s="20"/>
      <c r="AO224" s="20"/>
      <c r="AP224" s="20"/>
    </row>
    <row r="225" spans="1:42" x14ac:dyDescent="0.3">
      <c r="A225" s="20"/>
      <c r="B225" s="8"/>
      <c r="C225" s="8"/>
      <c r="D225" s="8"/>
      <c r="E225" s="8"/>
      <c r="F225" s="8"/>
      <c r="G225" s="2"/>
      <c r="H225" s="2" t="s">
        <v>127</v>
      </c>
      <c r="I225" s="2">
        <v>0.5</v>
      </c>
      <c r="J225" s="2"/>
      <c r="K225" s="2"/>
      <c r="L225" s="2"/>
      <c r="M225" s="2"/>
      <c r="N225" s="2"/>
      <c r="O225" s="2"/>
      <c r="P225" s="2"/>
      <c r="Q225" s="2"/>
      <c r="R225" s="2"/>
      <c r="S225" s="2"/>
      <c r="T225" s="20"/>
      <c r="U225" s="20"/>
      <c r="V225" s="20"/>
      <c r="W225" s="20"/>
      <c r="X225" s="20"/>
      <c r="Y225" s="20"/>
      <c r="Z225" s="20"/>
      <c r="AA225" s="20"/>
      <c r="AB225" s="20"/>
      <c r="AC225" s="20"/>
      <c r="AD225" s="20"/>
      <c r="AE225" s="20"/>
      <c r="AF225" s="20"/>
      <c r="AG225" s="20"/>
      <c r="AH225" s="20"/>
      <c r="AI225" s="20"/>
      <c r="AJ225" s="20"/>
      <c r="AK225" s="20"/>
      <c r="AL225" s="20"/>
      <c r="AM225" s="20"/>
      <c r="AN225" s="20"/>
      <c r="AO225" s="20"/>
      <c r="AP225" s="20"/>
    </row>
    <row r="226" spans="1:42" x14ac:dyDescent="0.3">
      <c r="A226" s="20"/>
      <c r="B226" s="8"/>
      <c r="C226" s="8"/>
      <c r="D226" s="8"/>
      <c r="E226" s="8"/>
      <c r="F226" s="8"/>
      <c r="G226" s="2"/>
      <c r="H226" s="2"/>
      <c r="I226" s="2"/>
      <c r="J226" s="2"/>
      <c r="K226" s="2"/>
      <c r="L226" s="2"/>
      <c r="M226" s="2"/>
      <c r="N226" s="2"/>
      <c r="O226" s="2"/>
      <c r="P226" s="2"/>
      <c r="Q226" s="2"/>
      <c r="R226" s="2"/>
      <c r="S226" s="2"/>
      <c r="T226" s="20"/>
      <c r="U226" s="20"/>
      <c r="V226" s="20"/>
      <c r="W226" s="20"/>
      <c r="X226" s="20"/>
      <c r="Y226" s="20"/>
      <c r="Z226" s="20"/>
      <c r="AA226" s="20"/>
      <c r="AB226" s="20"/>
      <c r="AC226" s="20"/>
      <c r="AD226" s="20"/>
      <c r="AE226" s="20"/>
      <c r="AF226" s="20"/>
      <c r="AG226" s="20"/>
      <c r="AH226" s="20"/>
      <c r="AI226" s="20"/>
      <c r="AJ226" s="20"/>
      <c r="AK226" s="20"/>
      <c r="AL226" s="20"/>
      <c r="AM226" s="20"/>
      <c r="AN226" s="20"/>
      <c r="AO226" s="20"/>
      <c r="AP226" s="20"/>
    </row>
    <row r="227" spans="1:42" x14ac:dyDescent="0.3">
      <c r="A227" s="20"/>
      <c r="B227" s="8"/>
      <c r="C227" s="8"/>
      <c r="D227" s="8"/>
      <c r="E227" s="8"/>
      <c r="F227" s="8"/>
      <c r="G227" s="362" t="s">
        <v>111</v>
      </c>
      <c r="H227" s="362"/>
      <c r="I227" s="362"/>
      <c r="J227" s="362"/>
      <c r="K227" s="2"/>
      <c r="L227" s="2"/>
      <c r="M227" s="2"/>
      <c r="N227" s="2"/>
      <c r="O227" s="2"/>
      <c r="P227" s="2"/>
      <c r="Q227" s="2"/>
      <c r="R227" s="2"/>
      <c r="S227" s="2"/>
      <c r="T227" s="20"/>
      <c r="U227" s="20"/>
      <c r="V227" s="20"/>
      <c r="W227" s="20"/>
      <c r="X227" s="20"/>
      <c r="Y227" s="20"/>
      <c r="Z227" s="20"/>
      <c r="AA227" s="20"/>
      <c r="AB227" s="20"/>
      <c r="AC227" s="20"/>
      <c r="AD227" s="20"/>
      <c r="AE227" s="20"/>
      <c r="AF227" s="20"/>
      <c r="AG227" s="20"/>
      <c r="AH227" s="20"/>
      <c r="AI227" s="20"/>
      <c r="AJ227" s="20"/>
      <c r="AK227" s="20"/>
      <c r="AL227" s="20"/>
      <c r="AM227" s="20"/>
      <c r="AN227" s="20"/>
      <c r="AO227" s="20"/>
      <c r="AP227" s="20"/>
    </row>
    <row r="228" spans="1:42" x14ac:dyDescent="0.3">
      <c r="A228" s="20"/>
      <c r="B228" s="8"/>
      <c r="C228" s="8"/>
      <c r="D228" s="8"/>
      <c r="E228" s="8"/>
      <c r="F228" s="8"/>
      <c r="G228" s="2"/>
      <c r="H228" s="2" t="s">
        <v>129</v>
      </c>
      <c r="I228" s="2">
        <v>0.2</v>
      </c>
      <c r="J228" s="2"/>
      <c r="K228" s="2"/>
      <c r="L228" s="2"/>
      <c r="M228" s="2"/>
      <c r="N228" s="2"/>
      <c r="O228" s="2"/>
      <c r="P228" s="2"/>
      <c r="Q228" s="2"/>
      <c r="R228" s="2"/>
      <c r="S228" s="2"/>
      <c r="T228" s="20"/>
      <c r="U228" s="20"/>
      <c r="V228" s="20"/>
      <c r="W228" s="20"/>
      <c r="X228" s="20"/>
      <c r="Y228" s="20"/>
      <c r="Z228" s="20"/>
      <c r="AA228" s="20"/>
      <c r="AB228" s="20"/>
      <c r="AC228" s="20"/>
      <c r="AD228" s="20"/>
      <c r="AE228" s="20"/>
      <c r="AF228" s="20"/>
      <c r="AG228" s="20"/>
      <c r="AH228" s="20"/>
      <c r="AI228" s="20"/>
      <c r="AJ228" s="20"/>
      <c r="AK228" s="20"/>
      <c r="AL228" s="20"/>
      <c r="AM228" s="20"/>
      <c r="AN228" s="20"/>
      <c r="AO228" s="20"/>
      <c r="AP228" s="20"/>
    </row>
    <row r="229" spans="1:42" x14ac:dyDescent="0.3">
      <c r="A229" s="20"/>
      <c r="B229" s="8"/>
      <c r="C229" s="8"/>
      <c r="D229" s="8"/>
      <c r="E229" s="8"/>
      <c r="F229" s="8"/>
      <c r="G229" s="2"/>
      <c r="H229" s="2" t="s">
        <v>130</v>
      </c>
      <c r="I229" s="2">
        <v>0.4</v>
      </c>
      <c r="J229" s="2"/>
      <c r="K229" s="2"/>
      <c r="L229" s="2"/>
      <c r="M229" s="2"/>
      <c r="N229" s="2"/>
      <c r="O229" s="2"/>
      <c r="P229" s="2"/>
      <c r="Q229" s="2"/>
      <c r="R229" s="2"/>
      <c r="S229" s="2"/>
      <c r="T229" s="20"/>
      <c r="U229" s="20"/>
      <c r="V229" s="20"/>
      <c r="W229" s="20"/>
      <c r="X229" s="20"/>
      <c r="Y229" s="20"/>
      <c r="Z229" s="20"/>
      <c r="AA229" s="20"/>
      <c r="AB229" s="20"/>
      <c r="AC229" s="20"/>
      <c r="AD229" s="20"/>
      <c r="AE229" s="20"/>
      <c r="AF229" s="20"/>
      <c r="AG229" s="20"/>
      <c r="AH229" s="20"/>
      <c r="AI229" s="20"/>
      <c r="AJ229" s="20"/>
      <c r="AK229" s="20"/>
      <c r="AL229" s="20"/>
      <c r="AM229" s="20"/>
      <c r="AN229" s="20"/>
      <c r="AO229" s="20"/>
      <c r="AP229" s="20"/>
    </row>
    <row r="230" spans="1:42" x14ac:dyDescent="0.3">
      <c r="A230" s="20"/>
      <c r="B230" s="8"/>
      <c r="C230" s="8"/>
      <c r="D230" s="8"/>
      <c r="E230" s="8"/>
      <c r="F230" s="8"/>
      <c r="G230" s="2"/>
      <c r="H230" s="2" t="s">
        <v>131</v>
      </c>
      <c r="I230" s="2">
        <v>0.6</v>
      </c>
      <c r="J230" s="2"/>
      <c r="K230" s="2"/>
      <c r="L230" s="2"/>
      <c r="M230" s="2"/>
      <c r="N230" s="2"/>
      <c r="O230" s="2"/>
      <c r="P230" s="2"/>
      <c r="Q230" s="2"/>
      <c r="R230" s="2"/>
      <c r="S230" s="2"/>
      <c r="T230" s="20"/>
      <c r="U230" s="20"/>
      <c r="V230" s="20"/>
      <c r="W230" s="20"/>
      <c r="X230" s="20"/>
      <c r="Y230" s="20"/>
      <c r="Z230" s="20"/>
      <c r="AA230" s="20"/>
      <c r="AB230" s="20"/>
      <c r="AC230" s="20"/>
      <c r="AD230" s="20"/>
      <c r="AE230" s="20"/>
      <c r="AF230" s="20"/>
      <c r="AG230" s="20"/>
      <c r="AH230" s="20"/>
      <c r="AI230" s="20"/>
      <c r="AJ230" s="20"/>
      <c r="AK230" s="20"/>
      <c r="AL230" s="20"/>
      <c r="AM230" s="20"/>
      <c r="AN230" s="20"/>
      <c r="AO230" s="20"/>
      <c r="AP230" s="20"/>
    </row>
    <row r="231" spans="1:42" x14ac:dyDescent="0.3">
      <c r="A231" s="20"/>
      <c r="B231" s="8"/>
      <c r="C231" s="8"/>
      <c r="D231" s="8"/>
      <c r="E231" s="8"/>
      <c r="F231" s="8"/>
      <c r="G231" s="2"/>
      <c r="H231" s="2" t="s">
        <v>132</v>
      </c>
      <c r="I231" s="2">
        <v>0.8</v>
      </c>
      <c r="J231" s="2"/>
      <c r="K231" s="2"/>
      <c r="L231" s="2"/>
      <c r="M231" s="2"/>
      <c r="N231" s="2"/>
      <c r="O231" s="2"/>
      <c r="P231" s="2"/>
      <c r="Q231" s="2"/>
      <c r="R231" s="2"/>
      <c r="S231" s="2"/>
      <c r="T231" s="20"/>
      <c r="U231" s="20"/>
      <c r="V231" s="20"/>
      <c r="W231" s="20"/>
      <c r="X231" s="20"/>
      <c r="Y231" s="20"/>
      <c r="Z231" s="20"/>
      <c r="AA231" s="20"/>
      <c r="AB231" s="20"/>
      <c r="AC231" s="20"/>
      <c r="AD231" s="20"/>
      <c r="AE231" s="20"/>
      <c r="AF231" s="20"/>
      <c r="AG231" s="20"/>
      <c r="AH231" s="20"/>
      <c r="AI231" s="20"/>
      <c r="AJ231" s="20"/>
      <c r="AK231" s="20"/>
      <c r="AL231" s="20"/>
      <c r="AM231" s="20"/>
      <c r="AN231" s="20"/>
      <c r="AO231" s="20"/>
      <c r="AP231" s="20"/>
    </row>
    <row r="232" spans="1:42" x14ac:dyDescent="0.3">
      <c r="A232" s="20"/>
      <c r="B232" s="8"/>
      <c r="C232" s="8"/>
      <c r="D232" s="8"/>
      <c r="E232" s="8"/>
      <c r="F232" s="8"/>
      <c r="G232" s="2"/>
      <c r="H232" s="2" t="s">
        <v>133</v>
      </c>
      <c r="I232" s="2">
        <v>1</v>
      </c>
      <c r="J232" s="2"/>
      <c r="K232" s="2"/>
      <c r="L232" s="2"/>
      <c r="M232" s="2"/>
      <c r="N232" s="2"/>
      <c r="O232" s="2"/>
      <c r="P232" s="2"/>
      <c r="Q232" s="2"/>
      <c r="R232" s="2"/>
      <c r="S232" s="2"/>
      <c r="T232" s="20"/>
      <c r="U232" s="20"/>
      <c r="V232" s="20"/>
      <c r="W232" s="20"/>
      <c r="X232" s="20"/>
      <c r="Y232" s="20"/>
      <c r="Z232" s="20"/>
      <c r="AA232" s="20"/>
      <c r="AB232" s="20"/>
      <c r="AC232" s="20"/>
      <c r="AD232" s="20"/>
      <c r="AE232" s="20"/>
      <c r="AF232" s="20"/>
      <c r="AG232" s="20"/>
      <c r="AH232" s="20"/>
      <c r="AI232" s="20"/>
      <c r="AJ232" s="20"/>
      <c r="AK232" s="20"/>
      <c r="AL232" s="20"/>
      <c r="AM232" s="20"/>
      <c r="AN232" s="20"/>
      <c r="AO232" s="20"/>
      <c r="AP232" s="20"/>
    </row>
    <row r="233" spans="1:42" x14ac:dyDescent="0.3">
      <c r="A233" s="20"/>
      <c r="B233" s="8"/>
      <c r="C233" s="8"/>
      <c r="D233" s="8"/>
      <c r="E233" s="8"/>
      <c r="F233" s="8"/>
      <c r="G233" s="2"/>
      <c r="H233" s="2"/>
      <c r="I233" s="2"/>
      <c r="J233" s="2"/>
      <c r="K233" s="2"/>
      <c r="L233" s="2"/>
      <c r="M233" s="2"/>
      <c r="N233" s="2"/>
      <c r="O233" s="2"/>
      <c r="P233" s="2"/>
      <c r="Q233" s="2"/>
      <c r="R233" s="2"/>
      <c r="S233" s="2"/>
      <c r="T233" s="20"/>
      <c r="U233" s="20"/>
      <c r="V233" s="20"/>
      <c r="W233" s="20"/>
      <c r="X233" s="20"/>
      <c r="Y233" s="20"/>
      <c r="Z233" s="20"/>
      <c r="AA233" s="20"/>
      <c r="AB233" s="20"/>
      <c r="AC233" s="20"/>
      <c r="AD233" s="20"/>
      <c r="AE233" s="20"/>
      <c r="AF233" s="20"/>
      <c r="AG233" s="20"/>
      <c r="AH233" s="20"/>
      <c r="AI233" s="20"/>
      <c r="AJ233" s="20"/>
      <c r="AK233" s="20"/>
      <c r="AL233" s="20"/>
      <c r="AM233" s="20"/>
      <c r="AN233" s="20"/>
      <c r="AO233" s="20"/>
      <c r="AP233" s="20"/>
    </row>
    <row r="234" spans="1:42" x14ac:dyDescent="0.3">
      <c r="A234" s="20"/>
      <c r="B234" s="8"/>
      <c r="C234" s="8"/>
      <c r="D234" s="8"/>
      <c r="E234" s="8"/>
      <c r="F234" s="8"/>
      <c r="G234" s="2"/>
      <c r="H234" s="2"/>
      <c r="I234" s="2"/>
      <c r="J234" s="2"/>
      <c r="K234" s="2"/>
      <c r="L234" s="2"/>
      <c r="M234" s="2"/>
      <c r="N234" s="2"/>
      <c r="O234" s="2"/>
      <c r="P234" s="2"/>
      <c r="Q234" s="2"/>
      <c r="R234" s="2"/>
      <c r="S234" s="2"/>
      <c r="T234" s="20"/>
      <c r="U234" s="20"/>
      <c r="V234" s="20"/>
      <c r="W234" s="20"/>
      <c r="X234" s="20"/>
      <c r="Y234" s="20"/>
      <c r="Z234" s="20"/>
      <c r="AA234" s="20"/>
      <c r="AB234" s="20"/>
      <c r="AC234" s="20"/>
      <c r="AD234" s="20"/>
      <c r="AE234" s="20"/>
      <c r="AF234" s="20"/>
      <c r="AG234" s="20"/>
      <c r="AH234" s="20"/>
      <c r="AI234" s="20"/>
      <c r="AJ234" s="20"/>
      <c r="AK234" s="20"/>
      <c r="AL234" s="20"/>
      <c r="AM234" s="20"/>
      <c r="AN234" s="20"/>
      <c r="AO234" s="20"/>
      <c r="AP234" s="20"/>
    </row>
    <row r="235" spans="1:42" x14ac:dyDescent="0.3">
      <c r="A235" s="20"/>
      <c r="B235" s="8"/>
      <c r="C235" s="8"/>
      <c r="D235" s="8"/>
      <c r="E235" s="8"/>
      <c r="F235" s="8"/>
      <c r="G235" s="2"/>
      <c r="H235" s="2"/>
      <c r="I235" s="2"/>
      <c r="J235" s="2"/>
      <c r="K235" s="2"/>
      <c r="L235" s="2"/>
      <c r="M235" s="2"/>
      <c r="N235" s="2"/>
      <c r="O235" s="2"/>
      <c r="P235" s="2"/>
      <c r="Q235" s="2"/>
      <c r="R235" s="2"/>
      <c r="S235" s="2"/>
      <c r="T235" s="20"/>
      <c r="U235" s="20"/>
      <c r="V235" s="20"/>
      <c r="W235" s="20"/>
      <c r="X235" s="20"/>
      <c r="Y235" s="20"/>
      <c r="Z235" s="20"/>
      <c r="AA235" s="20"/>
      <c r="AB235" s="20"/>
      <c r="AC235" s="20"/>
      <c r="AD235" s="20"/>
      <c r="AE235" s="20"/>
      <c r="AF235" s="20"/>
      <c r="AG235" s="20"/>
      <c r="AH235" s="20"/>
      <c r="AI235" s="20"/>
      <c r="AJ235" s="20"/>
      <c r="AK235" s="20"/>
      <c r="AL235" s="20"/>
      <c r="AM235" s="20"/>
      <c r="AN235" s="20"/>
      <c r="AO235" s="20"/>
      <c r="AP235" s="20"/>
    </row>
    <row r="236" spans="1:42" x14ac:dyDescent="0.3">
      <c r="A236" s="20"/>
      <c r="B236" s="8"/>
      <c r="C236" s="8"/>
      <c r="D236" s="8"/>
      <c r="E236" s="8"/>
      <c r="F236" s="8"/>
      <c r="G236" s="2"/>
      <c r="H236" s="2"/>
      <c r="I236" s="2"/>
      <c r="J236" s="2"/>
      <c r="K236" s="2"/>
      <c r="L236" s="2"/>
      <c r="M236" s="2"/>
      <c r="N236" s="2"/>
      <c r="O236" s="2"/>
      <c r="P236" s="2"/>
      <c r="Q236" s="2"/>
      <c r="R236" s="2"/>
      <c r="S236" s="2"/>
      <c r="T236" s="20"/>
      <c r="U236" s="20"/>
      <c r="V236" s="20"/>
      <c r="W236" s="20"/>
      <c r="X236" s="20"/>
      <c r="Y236" s="20"/>
      <c r="Z236" s="20"/>
      <c r="AA236" s="20"/>
      <c r="AB236" s="20"/>
      <c r="AC236" s="20"/>
      <c r="AD236" s="20"/>
      <c r="AE236" s="20"/>
      <c r="AF236" s="20"/>
      <c r="AG236" s="20"/>
      <c r="AH236" s="20"/>
      <c r="AI236" s="20"/>
      <c r="AJ236" s="20"/>
      <c r="AK236" s="20"/>
      <c r="AL236" s="20"/>
      <c r="AM236" s="20"/>
      <c r="AN236" s="20"/>
      <c r="AO236" s="20"/>
      <c r="AP236" s="20"/>
    </row>
    <row r="237" spans="1:42" x14ac:dyDescent="0.3">
      <c r="A237" s="20"/>
      <c r="B237" s="8"/>
      <c r="C237" s="8"/>
      <c r="D237" s="8"/>
      <c r="E237" s="8"/>
      <c r="F237" s="8"/>
      <c r="G237" s="2"/>
      <c r="H237" s="2"/>
      <c r="I237" s="2"/>
      <c r="J237" s="2"/>
      <c r="K237" s="2"/>
      <c r="L237" s="2"/>
      <c r="M237" s="2"/>
      <c r="N237" s="2"/>
      <c r="O237" s="2"/>
      <c r="P237" s="2"/>
      <c r="Q237" s="2"/>
      <c r="R237" s="2"/>
      <c r="S237" s="2"/>
      <c r="T237" s="20"/>
      <c r="U237" s="20"/>
      <c r="V237" s="20"/>
      <c r="W237" s="20"/>
      <c r="X237" s="20"/>
      <c r="Y237" s="20"/>
      <c r="Z237" s="20"/>
      <c r="AA237" s="20"/>
      <c r="AB237" s="20"/>
      <c r="AC237" s="20"/>
      <c r="AD237" s="20"/>
      <c r="AE237" s="20"/>
      <c r="AF237" s="20"/>
      <c r="AG237" s="20"/>
      <c r="AH237" s="20"/>
      <c r="AI237" s="20"/>
      <c r="AJ237" s="20"/>
      <c r="AK237" s="20"/>
      <c r="AL237" s="20"/>
      <c r="AM237" s="20"/>
      <c r="AN237" s="20"/>
      <c r="AO237" s="20"/>
      <c r="AP237" s="20"/>
    </row>
    <row r="238" spans="1:42" x14ac:dyDescent="0.3">
      <c r="A238" s="20"/>
      <c r="B238" s="8"/>
      <c r="C238" s="8"/>
      <c r="D238" s="8"/>
      <c r="E238" s="8"/>
      <c r="F238" s="8"/>
      <c r="G238" s="2"/>
      <c r="H238" s="2"/>
      <c r="I238" s="2"/>
      <c r="J238" s="2"/>
      <c r="K238" s="2"/>
      <c r="L238" s="2"/>
      <c r="M238" s="2"/>
      <c r="N238" s="2"/>
      <c r="O238" s="2"/>
      <c r="P238" s="2"/>
      <c r="Q238" s="2"/>
      <c r="R238" s="2"/>
      <c r="S238" s="2"/>
      <c r="T238" s="20"/>
      <c r="U238" s="20"/>
      <c r="V238" s="20"/>
      <c r="W238" s="20"/>
      <c r="X238" s="20"/>
      <c r="Y238" s="20"/>
      <c r="Z238" s="20"/>
      <c r="AA238" s="20"/>
      <c r="AB238" s="20"/>
      <c r="AC238" s="20"/>
      <c r="AD238" s="20"/>
      <c r="AE238" s="20"/>
      <c r="AF238" s="20"/>
      <c r="AG238" s="20"/>
      <c r="AH238" s="20"/>
      <c r="AI238" s="20"/>
      <c r="AJ238" s="20"/>
      <c r="AK238" s="20"/>
      <c r="AL238" s="20"/>
      <c r="AM238" s="20"/>
      <c r="AN238" s="20"/>
      <c r="AO238" s="20"/>
      <c r="AP238" s="20"/>
    </row>
    <row r="239" spans="1:42" x14ac:dyDescent="0.3">
      <c r="A239" s="20"/>
      <c r="B239" s="8"/>
      <c r="C239" s="8"/>
      <c r="D239" s="8"/>
      <c r="E239" s="8"/>
      <c r="F239" s="8"/>
      <c r="G239" s="8"/>
      <c r="H239" s="8"/>
      <c r="I239" s="8"/>
      <c r="J239" s="8"/>
      <c r="K239" s="8"/>
      <c r="L239" s="8"/>
      <c r="M239" s="8"/>
      <c r="N239" s="8"/>
      <c r="O239" s="8"/>
      <c r="P239" s="8"/>
      <c r="Q239" s="8"/>
      <c r="R239" s="20"/>
      <c r="S239" s="20"/>
      <c r="T239" s="20"/>
      <c r="U239" s="20"/>
      <c r="V239" s="20"/>
      <c r="W239" s="20"/>
      <c r="X239" s="20"/>
      <c r="Y239" s="20"/>
      <c r="Z239" s="20"/>
      <c r="AA239" s="20"/>
      <c r="AB239" s="20"/>
      <c r="AC239" s="20"/>
      <c r="AD239" s="20"/>
      <c r="AE239" s="20"/>
      <c r="AF239" s="20"/>
      <c r="AG239" s="20"/>
      <c r="AH239" s="20"/>
      <c r="AI239" s="20"/>
      <c r="AJ239" s="20"/>
      <c r="AK239" s="20"/>
      <c r="AL239" s="20"/>
      <c r="AM239" s="20"/>
      <c r="AN239" s="20"/>
      <c r="AO239" s="20"/>
      <c r="AP239" s="20"/>
    </row>
    <row r="240" spans="1:42" x14ac:dyDescent="0.3">
      <c r="A240" s="20"/>
      <c r="B240" s="8"/>
      <c r="C240" s="8"/>
      <c r="D240" s="8"/>
      <c r="E240" s="8"/>
      <c r="F240" s="8"/>
      <c r="G240" s="8"/>
      <c r="H240" s="8"/>
      <c r="I240" s="8"/>
      <c r="J240" s="8"/>
      <c r="K240" s="8"/>
      <c r="L240" s="8"/>
      <c r="M240" s="8"/>
      <c r="N240" s="8"/>
      <c r="O240" s="8"/>
      <c r="P240" s="8"/>
      <c r="Q240" s="8"/>
      <c r="R240" s="20"/>
      <c r="S240" s="20"/>
      <c r="T240" s="20"/>
      <c r="U240" s="20"/>
      <c r="V240" s="20"/>
      <c r="W240" s="20"/>
      <c r="X240" s="20"/>
      <c r="Y240" s="20"/>
      <c r="Z240" s="20"/>
      <c r="AA240" s="20"/>
      <c r="AB240" s="20"/>
      <c r="AC240" s="20"/>
      <c r="AD240" s="20"/>
      <c r="AE240" s="20"/>
      <c r="AF240" s="20"/>
      <c r="AG240" s="20"/>
      <c r="AH240" s="20"/>
      <c r="AI240" s="20"/>
      <c r="AJ240" s="20"/>
      <c r="AK240" s="20"/>
      <c r="AL240" s="20"/>
      <c r="AM240" s="20"/>
      <c r="AN240" s="20"/>
      <c r="AO240" s="20"/>
      <c r="AP240" s="20"/>
    </row>
    <row r="241" spans="1:42" x14ac:dyDescent="0.3">
      <c r="A241" s="20"/>
      <c r="B241" s="8"/>
      <c r="C241" s="8"/>
      <c r="D241" s="8"/>
      <c r="E241" s="8"/>
      <c r="F241" s="8"/>
      <c r="G241" s="8"/>
      <c r="H241" s="8"/>
      <c r="I241" s="8"/>
      <c r="J241" s="8"/>
      <c r="K241" s="8"/>
      <c r="L241" s="8"/>
      <c r="M241" s="8"/>
      <c r="N241" s="8"/>
      <c r="O241" s="8"/>
      <c r="P241" s="8"/>
      <c r="Q241" s="8"/>
      <c r="R241" s="20"/>
      <c r="S241" s="20"/>
      <c r="T241" s="20"/>
      <c r="U241" s="20"/>
      <c r="V241" s="20"/>
      <c r="W241" s="20"/>
      <c r="X241" s="20"/>
      <c r="Y241" s="20"/>
      <c r="Z241" s="20"/>
      <c r="AA241" s="20"/>
      <c r="AB241" s="20"/>
      <c r="AC241" s="20"/>
      <c r="AD241" s="20"/>
      <c r="AE241" s="20"/>
      <c r="AF241" s="20"/>
      <c r="AG241" s="20"/>
      <c r="AH241" s="20"/>
      <c r="AI241" s="20"/>
      <c r="AJ241" s="20"/>
      <c r="AK241" s="20"/>
      <c r="AL241" s="20"/>
      <c r="AM241" s="20"/>
      <c r="AN241" s="20"/>
      <c r="AO241" s="20"/>
      <c r="AP241" s="20"/>
    </row>
    <row r="242" spans="1:42" x14ac:dyDescent="0.3">
      <c r="A242" s="20"/>
      <c r="B242" s="8"/>
      <c r="C242" s="8"/>
      <c r="D242" s="8"/>
      <c r="E242" s="8"/>
      <c r="F242" s="8"/>
      <c r="G242" s="8"/>
      <c r="H242" s="8"/>
      <c r="I242" s="8"/>
      <c r="J242" s="8"/>
      <c r="K242" s="8"/>
      <c r="L242" s="8"/>
      <c r="M242" s="8"/>
      <c r="N242" s="8"/>
      <c r="O242" s="8"/>
      <c r="P242" s="8"/>
      <c r="Q242" s="8"/>
      <c r="R242" s="20"/>
      <c r="S242" s="20"/>
      <c r="T242" s="20"/>
      <c r="U242" s="20"/>
      <c r="V242" s="20"/>
      <c r="W242" s="20"/>
      <c r="X242" s="20"/>
      <c r="Y242" s="20"/>
      <c r="Z242" s="20"/>
      <c r="AA242" s="20"/>
      <c r="AB242" s="20"/>
      <c r="AC242" s="20"/>
      <c r="AD242" s="20"/>
      <c r="AE242" s="20"/>
      <c r="AF242" s="20"/>
      <c r="AG242" s="20"/>
      <c r="AH242" s="20"/>
      <c r="AI242" s="20"/>
      <c r="AJ242" s="20"/>
      <c r="AK242" s="20"/>
      <c r="AL242" s="20"/>
      <c r="AM242" s="20"/>
      <c r="AN242" s="20"/>
      <c r="AO242" s="20"/>
      <c r="AP242" s="20"/>
    </row>
    <row r="243" spans="1:42" x14ac:dyDescent="0.3">
      <c r="A243" s="20"/>
      <c r="B243" s="8"/>
      <c r="C243" s="8"/>
      <c r="D243" s="8"/>
      <c r="E243" s="8"/>
      <c r="F243" s="8"/>
      <c r="G243" s="8"/>
      <c r="H243" s="8"/>
      <c r="I243" s="8"/>
      <c r="J243" s="8"/>
      <c r="K243" s="8"/>
      <c r="L243" s="8"/>
      <c r="M243" s="8"/>
      <c r="N243" s="8"/>
      <c r="O243" s="8"/>
      <c r="P243" s="8"/>
      <c r="Q243" s="8"/>
      <c r="R243" s="20"/>
      <c r="S243" s="20"/>
      <c r="T243" s="20"/>
      <c r="U243" s="20"/>
      <c r="V243" s="20"/>
      <c r="W243" s="20"/>
      <c r="X243" s="20"/>
      <c r="Y243" s="20"/>
      <c r="Z243" s="20"/>
      <c r="AA243" s="20"/>
      <c r="AB243" s="20"/>
      <c r="AC243" s="20"/>
      <c r="AD243" s="20"/>
      <c r="AE243" s="20"/>
      <c r="AF243" s="20"/>
      <c r="AG243" s="20"/>
      <c r="AH243" s="20"/>
      <c r="AI243" s="20"/>
      <c r="AJ243" s="20"/>
      <c r="AK243" s="20"/>
      <c r="AL243" s="20"/>
      <c r="AM243" s="20"/>
      <c r="AN243" s="20"/>
      <c r="AO243" s="20"/>
      <c r="AP243" s="20"/>
    </row>
    <row r="244" spans="1:42" x14ac:dyDescent="0.3">
      <c r="A244" s="20"/>
      <c r="B244" s="8"/>
      <c r="C244" s="8"/>
      <c r="D244" s="8"/>
      <c r="E244" s="8"/>
      <c r="F244" s="8"/>
      <c r="G244" s="8"/>
      <c r="H244" s="8"/>
      <c r="I244" s="8"/>
      <c r="J244" s="8"/>
      <c r="K244" s="8"/>
      <c r="L244" s="8"/>
      <c r="M244" s="8"/>
      <c r="N244" s="8"/>
      <c r="O244" s="8"/>
      <c r="P244" s="8"/>
      <c r="Q244" s="8"/>
      <c r="R244" s="20"/>
      <c r="S244" s="20"/>
      <c r="T244" s="20"/>
      <c r="U244" s="20"/>
      <c r="V244" s="20"/>
      <c r="W244" s="20"/>
      <c r="X244" s="20"/>
      <c r="Y244" s="20"/>
      <c r="Z244" s="20"/>
      <c r="AA244" s="20"/>
      <c r="AB244" s="20"/>
      <c r="AC244" s="20"/>
      <c r="AD244" s="20"/>
      <c r="AE244" s="20"/>
      <c r="AF244" s="20"/>
      <c r="AG244" s="20"/>
      <c r="AH244" s="20"/>
      <c r="AI244" s="20"/>
      <c r="AJ244" s="20"/>
      <c r="AK244" s="20"/>
      <c r="AL244" s="20"/>
      <c r="AM244" s="20"/>
      <c r="AN244" s="20"/>
      <c r="AO244" s="20"/>
      <c r="AP244" s="20"/>
    </row>
    <row r="245" spans="1:42" x14ac:dyDescent="0.3">
      <c r="A245" s="20"/>
      <c r="B245" s="8"/>
      <c r="C245" s="8"/>
      <c r="D245" s="8"/>
      <c r="E245" s="8"/>
      <c r="F245" s="8"/>
      <c r="G245" s="8"/>
      <c r="H245" s="8"/>
      <c r="I245" s="8"/>
      <c r="J245" s="8"/>
      <c r="K245" s="8"/>
      <c r="L245" s="8"/>
      <c r="M245" s="8"/>
      <c r="N245" s="8"/>
      <c r="O245" s="8"/>
      <c r="P245" s="8"/>
      <c r="Q245" s="8"/>
      <c r="R245" s="20"/>
      <c r="S245" s="20"/>
      <c r="T245" s="20"/>
      <c r="U245" s="20"/>
      <c r="V245" s="20"/>
      <c r="W245" s="20"/>
      <c r="X245" s="20"/>
      <c r="Y245" s="20"/>
      <c r="Z245" s="20"/>
      <c r="AA245" s="20"/>
      <c r="AB245" s="20"/>
      <c r="AC245" s="20"/>
      <c r="AD245" s="20"/>
      <c r="AE245" s="20"/>
      <c r="AF245" s="20"/>
      <c r="AG245" s="20"/>
      <c r="AH245" s="20"/>
      <c r="AI245" s="20"/>
      <c r="AJ245" s="20"/>
      <c r="AK245" s="20"/>
      <c r="AL245" s="20"/>
      <c r="AM245" s="20"/>
      <c r="AN245" s="20"/>
      <c r="AO245" s="20"/>
      <c r="AP245" s="20"/>
    </row>
    <row r="246" spans="1:42" x14ac:dyDescent="0.3">
      <c r="A246" s="20"/>
      <c r="B246" s="8"/>
      <c r="C246" s="8"/>
      <c r="D246" s="8"/>
      <c r="E246" s="8"/>
      <c r="F246" s="8"/>
      <c r="G246" s="8"/>
      <c r="H246" s="8"/>
      <c r="I246" s="8"/>
      <c r="J246" s="8"/>
      <c r="K246" s="8"/>
      <c r="L246" s="8"/>
      <c r="M246" s="8"/>
      <c r="N246" s="8"/>
      <c r="O246" s="8"/>
      <c r="P246" s="8"/>
      <c r="Q246" s="8"/>
      <c r="R246" s="20"/>
      <c r="S246" s="20"/>
      <c r="T246" s="20"/>
      <c r="U246" s="20"/>
      <c r="V246" s="20"/>
      <c r="W246" s="20"/>
      <c r="X246" s="20"/>
      <c r="Y246" s="20"/>
      <c r="Z246" s="20"/>
      <c r="AA246" s="20"/>
      <c r="AB246" s="20"/>
      <c r="AC246" s="20"/>
      <c r="AD246" s="20"/>
      <c r="AE246" s="20"/>
      <c r="AF246" s="20"/>
      <c r="AG246" s="20"/>
      <c r="AH246" s="20"/>
      <c r="AI246" s="20"/>
      <c r="AJ246" s="20"/>
      <c r="AK246" s="20"/>
      <c r="AL246" s="20"/>
      <c r="AM246" s="20"/>
      <c r="AN246" s="20"/>
      <c r="AO246" s="20"/>
      <c r="AP246" s="20"/>
    </row>
    <row r="247" spans="1:42" x14ac:dyDescent="0.3">
      <c r="A247" s="20"/>
      <c r="B247" s="8"/>
      <c r="C247" s="8"/>
      <c r="D247" s="8"/>
      <c r="E247" s="8"/>
      <c r="F247" s="8"/>
      <c r="G247" s="8"/>
      <c r="H247" s="8"/>
      <c r="I247" s="8"/>
      <c r="J247" s="8"/>
      <c r="K247" s="8"/>
      <c r="L247" s="8"/>
      <c r="M247" s="8"/>
      <c r="N247" s="8"/>
      <c r="O247" s="8"/>
      <c r="P247" s="8"/>
      <c r="Q247" s="8"/>
      <c r="R247" s="20"/>
      <c r="S247" s="20"/>
      <c r="T247" s="20"/>
      <c r="U247" s="20"/>
      <c r="V247" s="20"/>
      <c r="W247" s="20"/>
      <c r="X247" s="20"/>
      <c r="Y247" s="20"/>
      <c r="Z247" s="20"/>
      <c r="AA247" s="20"/>
      <c r="AB247" s="20"/>
      <c r="AC247" s="20"/>
      <c r="AD247" s="20"/>
      <c r="AE247" s="20"/>
      <c r="AF247" s="20"/>
      <c r="AG247" s="20"/>
      <c r="AH247" s="20"/>
      <c r="AI247" s="20"/>
      <c r="AJ247" s="20"/>
      <c r="AK247" s="20"/>
      <c r="AL247" s="20"/>
      <c r="AM247" s="20"/>
      <c r="AN247" s="20"/>
      <c r="AO247" s="20"/>
      <c r="AP247" s="20"/>
    </row>
    <row r="248" spans="1:42" x14ac:dyDescent="0.3">
      <c r="A248" s="20"/>
      <c r="B248" s="8"/>
      <c r="C248" s="8"/>
      <c r="D248" s="8"/>
      <c r="E248" s="8"/>
      <c r="F248" s="8"/>
      <c r="G248" s="8"/>
      <c r="H248" s="8"/>
      <c r="I248" s="8"/>
      <c r="J248" s="8"/>
      <c r="K248" s="8"/>
      <c r="L248" s="8"/>
      <c r="M248" s="8"/>
      <c r="N248" s="8"/>
      <c r="O248" s="8"/>
      <c r="P248" s="8"/>
      <c r="Q248" s="8"/>
      <c r="R248" s="20"/>
      <c r="S248" s="20"/>
      <c r="T248" s="20"/>
      <c r="U248" s="20"/>
      <c r="V248" s="20"/>
      <c r="W248" s="20"/>
      <c r="X248" s="20"/>
      <c r="Y248" s="20"/>
      <c r="Z248" s="20"/>
      <c r="AA248" s="20"/>
      <c r="AB248" s="20"/>
      <c r="AC248" s="20"/>
      <c r="AD248" s="20"/>
      <c r="AE248" s="20"/>
      <c r="AF248" s="20"/>
      <c r="AG248" s="20"/>
      <c r="AH248" s="20"/>
      <c r="AI248" s="20"/>
      <c r="AJ248" s="20"/>
      <c r="AK248" s="20"/>
      <c r="AL248" s="20"/>
      <c r="AM248" s="20"/>
      <c r="AN248" s="20"/>
      <c r="AO248" s="20"/>
      <c r="AP248" s="20"/>
    </row>
    <row r="249" spans="1:42" x14ac:dyDescent="0.3">
      <c r="A249" s="20"/>
      <c r="B249" s="8"/>
      <c r="C249" s="8"/>
      <c r="D249" s="8"/>
      <c r="E249" s="8"/>
      <c r="F249" s="8"/>
      <c r="G249" s="8"/>
      <c r="H249" s="8"/>
      <c r="I249" s="8"/>
      <c r="J249" s="8"/>
      <c r="K249" s="8"/>
      <c r="L249" s="8"/>
      <c r="M249" s="8"/>
      <c r="N249" s="8"/>
      <c r="O249" s="8"/>
      <c r="P249" s="8"/>
      <c r="Q249" s="8"/>
      <c r="R249" s="20"/>
      <c r="S249" s="20"/>
      <c r="T249" s="20"/>
      <c r="U249" s="20"/>
      <c r="V249" s="20"/>
      <c r="W249" s="20"/>
      <c r="X249" s="20"/>
      <c r="Y249" s="20"/>
      <c r="Z249" s="20"/>
      <c r="AA249" s="20"/>
      <c r="AB249" s="20"/>
      <c r="AC249" s="20"/>
      <c r="AD249" s="20"/>
      <c r="AE249" s="20"/>
      <c r="AF249" s="20"/>
      <c r="AG249" s="20"/>
      <c r="AH249" s="20"/>
      <c r="AI249" s="20"/>
      <c r="AJ249" s="20"/>
      <c r="AK249" s="20"/>
      <c r="AL249" s="20"/>
      <c r="AM249" s="20"/>
      <c r="AN249" s="20"/>
      <c r="AO249" s="20"/>
      <c r="AP249" s="20"/>
    </row>
    <row r="250" spans="1:42" x14ac:dyDescent="0.3">
      <c r="A250" s="20"/>
      <c r="B250" s="8"/>
      <c r="C250" s="8"/>
      <c r="D250" s="8"/>
      <c r="E250" s="8"/>
      <c r="F250" s="8"/>
      <c r="G250" s="8"/>
      <c r="H250" s="8"/>
      <c r="I250" s="8"/>
      <c r="J250" s="8"/>
      <c r="K250" s="8"/>
      <c r="L250" s="8"/>
      <c r="M250" s="8"/>
      <c r="N250" s="8"/>
      <c r="O250" s="8"/>
      <c r="P250" s="8"/>
      <c r="Q250" s="8"/>
      <c r="R250" s="20"/>
      <c r="S250" s="20"/>
      <c r="T250" s="20"/>
      <c r="U250" s="20"/>
      <c r="V250" s="20"/>
      <c r="W250" s="20"/>
      <c r="X250" s="20"/>
      <c r="Y250" s="20"/>
      <c r="Z250" s="20"/>
      <c r="AA250" s="20"/>
      <c r="AB250" s="20"/>
      <c r="AC250" s="20"/>
      <c r="AD250" s="20"/>
      <c r="AE250" s="20"/>
      <c r="AF250" s="20"/>
      <c r="AG250" s="20"/>
      <c r="AH250" s="20"/>
      <c r="AI250" s="20"/>
      <c r="AJ250" s="20"/>
      <c r="AK250" s="20"/>
      <c r="AL250" s="20"/>
      <c r="AM250" s="20"/>
      <c r="AN250" s="20"/>
      <c r="AO250" s="20"/>
      <c r="AP250" s="20"/>
    </row>
    <row r="251" spans="1:42" x14ac:dyDescent="0.3">
      <c r="A251" s="20"/>
      <c r="B251" s="8"/>
      <c r="C251" s="8"/>
      <c r="D251" s="8"/>
      <c r="E251" s="8"/>
      <c r="F251" s="8"/>
      <c r="G251" s="8"/>
      <c r="H251" s="8"/>
      <c r="I251" s="8"/>
      <c r="J251" s="8"/>
      <c r="K251" s="8"/>
      <c r="L251" s="8"/>
      <c r="M251" s="8"/>
      <c r="N251" s="8"/>
      <c r="O251" s="8"/>
      <c r="P251" s="8"/>
      <c r="Q251" s="8"/>
      <c r="R251" s="20"/>
      <c r="S251" s="20"/>
      <c r="T251" s="20"/>
      <c r="U251" s="20"/>
      <c r="V251" s="20"/>
      <c r="W251" s="20"/>
      <c r="X251" s="20"/>
      <c r="Y251" s="20"/>
      <c r="Z251" s="20"/>
      <c r="AA251" s="20"/>
      <c r="AB251" s="20"/>
      <c r="AC251" s="20"/>
      <c r="AD251" s="20"/>
      <c r="AE251" s="20"/>
      <c r="AF251" s="20"/>
      <c r="AG251" s="20"/>
      <c r="AH251" s="20"/>
      <c r="AI251" s="20"/>
      <c r="AJ251" s="20"/>
      <c r="AK251" s="20"/>
      <c r="AL251" s="20"/>
      <c r="AM251" s="20"/>
      <c r="AN251" s="20"/>
      <c r="AO251" s="20"/>
      <c r="AP251" s="20"/>
    </row>
    <row r="252" spans="1:42" x14ac:dyDescent="0.3">
      <c r="A252" s="20"/>
      <c r="B252" s="8"/>
      <c r="C252" s="8"/>
      <c r="D252" s="8"/>
      <c r="E252" s="8"/>
      <c r="F252" s="8"/>
      <c r="G252" s="8"/>
      <c r="H252" s="8"/>
      <c r="I252" s="8"/>
      <c r="J252" s="8"/>
      <c r="K252" s="8"/>
      <c r="L252" s="8"/>
      <c r="M252" s="8"/>
      <c r="N252" s="8"/>
      <c r="O252" s="8"/>
      <c r="P252" s="8"/>
      <c r="Q252" s="8"/>
      <c r="R252" s="20"/>
      <c r="S252" s="20"/>
      <c r="T252" s="20"/>
      <c r="U252" s="20"/>
      <c r="V252" s="20"/>
      <c r="W252" s="20"/>
      <c r="X252" s="20"/>
      <c r="Y252" s="20"/>
      <c r="Z252" s="20"/>
      <c r="AA252" s="20"/>
      <c r="AB252" s="20"/>
      <c r="AC252" s="20"/>
      <c r="AD252" s="20"/>
      <c r="AE252" s="20"/>
      <c r="AF252" s="20"/>
      <c r="AG252" s="20"/>
      <c r="AH252" s="20"/>
      <c r="AI252" s="20"/>
      <c r="AJ252" s="20"/>
      <c r="AK252" s="20"/>
      <c r="AL252" s="20"/>
      <c r="AM252" s="20"/>
      <c r="AN252" s="20"/>
      <c r="AO252" s="20"/>
      <c r="AP252" s="20"/>
    </row>
    <row r="253" spans="1:42" x14ac:dyDescent="0.3">
      <c r="A253" s="20"/>
      <c r="B253" s="8"/>
      <c r="C253" s="8"/>
      <c r="D253" s="8"/>
      <c r="E253" s="8"/>
      <c r="F253" s="8"/>
      <c r="G253" s="8"/>
      <c r="H253" s="8"/>
      <c r="I253" s="8"/>
      <c r="J253" s="8"/>
      <c r="K253" s="8"/>
      <c r="L253" s="8"/>
      <c r="M253" s="8"/>
      <c r="N253" s="8"/>
      <c r="O253" s="8"/>
      <c r="P253" s="8"/>
      <c r="Q253" s="8"/>
      <c r="R253" s="20"/>
      <c r="S253" s="20"/>
      <c r="T253" s="20"/>
      <c r="U253" s="20"/>
      <c r="V253" s="20"/>
      <c r="W253" s="20"/>
      <c r="X253" s="20"/>
      <c r="Y253" s="20"/>
      <c r="Z253" s="20"/>
      <c r="AA253" s="20"/>
      <c r="AB253" s="20"/>
      <c r="AC253" s="20"/>
      <c r="AD253" s="20"/>
      <c r="AE253" s="20"/>
      <c r="AF253" s="20"/>
      <c r="AG253" s="20"/>
      <c r="AH253" s="20"/>
      <c r="AI253" s="20"/>
      <c r="AJ253" s="20"/>
      <c r="AK253" s="20"/>
      <c r="AL253" s="20"/>
      <c r="AM253" s="20"/>
      <c r="AN253" s="20"/>
      <c r="AO253" s="20"/>
      <c r="AP253" s="20"/>
    </row>
    <row r="254" spans="1:42" x14ac:dyDescent="0.3">
      <c r="A254" s="20"/>
      <c r="B254" s="8"/>
      <c r="C254" s="8"/>
      <c r="D254" s="8"/>
      <c r="E254" s="8"/>
      <c r="F254" s="8"/>
      <c r="G254" s="8"/>
      <c r="H254" s="8"/>
      <c r="I254" s="8"/>
      <c r="J254" s="8"/>
      <c r="K254" s="8"/>
      <c r="L254" s="8"/>
      <c r="M254" s="8"/>
      <c r="N254" s="8"/>
      <c r="O254" s="8"/>
      <c r="P254" s="8"/>
      <c r="Q254" s="8"/>
      <c r="R254" s="20"/>
      <c r="S254" s="20"/>
      <c r="T254" s="20"/>
      <c r="U254" s="20"/>
      <c r="V254" s="20"/>
      <c r="W254" s="20"/>
      <c r="X254" s="20"/>
      <c r="Y254" s="20"/>
      <c r="Z254" s="20"/>
      <c r="AA254" s="20"/>
      <c r="AB254" s="20"/>
      <c r="AC254" s="20"/>
      <c r="AD254" s="20"/>
      <c r="AE254" s="20"/>
      <c r="AF254" s="20"/>
      <c r="AG254" s="20"/>
      <c r="AH254" s="20"/>
      <c r="AI254" s="20"/>
      <c r="AJ254" s="20"/>
      <c r="AK254" s="20"/>
      <c r="AL254" s="20"/>
      <c r="AM254" s="20"/>
      <c r="AN254" s="20"/>
      <c r="AO254" s="20"/>
      <c r="AP254" s="20"/>
    </row>
    <row r="255" spans="1:42" x14ac:dyDescent="0.3">
      <c r="A255" s="20"/>
      <c r="B255" s="8"/>
      <c r="C255" s="8"/>
      <c r="D255" s="8"/>
      <c r="E255" s="8"/>
      <c r="F255" s="8"/>
      <c r="G255" s="8"/>
      <c r="H255" s="8"/>
      <c r="I255" s="8"/>
      <c r="J255" s="8"/>
      <c r="K255" s="8"/>
      <c r="L255" s="8"/>
      <c r="M255" s="8"/>
      <c r="N255" s="8"/>
      <c r="O255" s="8"/>
      <c r="P255" s="8"/>
      <c r="Q255" s="8"/>
      <c r="R255" s="20"/>
      <c r="S255" s="20"/>
      <c r="T255" s="20"/>
      <c r="U255" s="20"/>
      <c r="V255" s="20"/>
      <c r="W255" s="20"/>
      <c r="X255" s="20"/>
      <c r="Y255" s="20"/>
      <c r="Z255" s="20"/>
      <c r="AA255" s="20"/>
      <c r="AB255" s="20"/>
      <c r="AC255" s="20"/>
      <c r="AD255" s="20"/>
      <c r="AE255" s="20"/>
      <c r="AF255" s="20"/>
      <c r="AG255" s="20"/>
      <c r="AH255" s="20"/>
      <c r="AI255" s="20"/>
      <c r="AJ255" s="20"/>
      <c r="AK255" s="20"/>
      <c r="AL255" s="20"/>
      <c r="AM255" s="20"/>
      <c r="AN255" s="20"/>
      <c r="AO255" s="20"/>
      <c r="AP255" s="20"/>
    </row>
    <row r="256" spans="1:42" x14ac:dyDescent="0.3">
      <c r="A256" s="20"/>
      <c r="B256" s="8"/>
      <c r="C256" s="8"/>
      <c r="D256" s="8"/>
      <c r="E256" s="8"/>
      <c r="F256" s="8"/>
      <c r="G256" s="8"/>
      <c r="H256" s="8"/>
      <c r="I256" s="8"/>
      <c r="J256" s="8"/>
      <c r="K256" s="8"/>
      <c r="L256" s="8"/>
      <c r="M256" s="8"/>
      <c r="N256" s="8"/>
      <c r="O256" s="8"/>
      <c r="P256" s="8"/>
      <c r="Q256" s="8"/>
      <c r="R256" s="20"/>
      <c r="S256" s="20"/>
      <c r="T256" s="20"/>
      <c r="U256" s="20"/>
      <c r="V256" s="20"/>
      <c r="W256" s="20"/>
      <c r="X256" s="20"/>
      <c r="Y256" s="20"/>
      <c r="Z256" s="20"/>
      <c r="AA256" s="20"/>
      <c r="AB256" s="20"/>
      <c r="AC256" s="20"/>
      <c r="AD256" s="20"/>
      <c r="AE256" s="20"/>
      <c r="AF256" s="20"/>
      <c r="AG256" s="20"/>
      <c r="AH256" s="20"/>
      <c r="AI256" s="20"/>
      <c r="AJ256" s="20"/>
      <c r="AK256" s="20"/>
      <c r="AL256" s="20"/>
      <c r="AM256" s="20"/>
      <c r="AN256" s="20"/>
      <c r="AO256" s="20"/>
      <c r="AP256" s="20"/>
    </row>
    <row r="257" spans="1:42" x14ac:dyDescent="0.3">
      <c r="A257" s="20"/>
      <c r="B257" s="8"/>
      <c r="C257" s="8"/>
      <c r="D257" s="8"/>
      <c r="E257" s="8"/>
      <c r="F257" s="8"/>
      <c r="G257" s="8"/>
      <c r="H257" s="8"/>
      <c r="I257" s="8"/>
      <c r="J257" s="8"/>
      <c r="K257" s="8"/>
      <c r="L257" s="8"/>
      <c r="M257" s="8"/>
      <c r="N257" s="8"/>
      <c r="O257" s="8"/>
      <c r="P257" s="8"/>
      <c r="Q257" s="8"/>
      <c r="R257" s="20"/>
      <c r="S257" s="20"/>
      <c r="T257" s="20"/>
      <c r="U257" s="20"/>
      <c r="V257" s="20"/>
      <c r="W257" s="20"/>
      <c r="X257" s="20"/>
      <c r="Y257" s="20"/>
      <c r="Z257" s="20"/>
      <c r="AA257" s="20"/>
      <c r="AB257" s="20"/>
      <c r="AC257" s="20"/>
      <c r="AD257" s="20"/>
      <c r="AE257" s="20"/>
      <c r="AF257" s="20"/>
      <c r="AG257" s="20"/>
      <c r="AH257" s="20"/>
      <c r="AI257" s="20"/>
      <c r="AJ257" s="20"/>
      <c r="AK257" s="20"/>
      <c r="AL257" s="20"/>
      <c r="AM257" s="20"/>
      <c r="AN257" s="20"/>
      <c r="AO257" s="20"/>
      <c r="AP257" s="20"/>
    </row>
    <row r="258" spans="1:42" x14ac:dyDescent="0.3">
      <c r="A258" s="20"/>
      <c r="B258" s="8"/>
      <c r="C258" s="8"/>
      <c r="D258" s="8"/>
      <c r="E258" s="8"/>
      <c r="F258" s="8"/>
      <c r="G258" s="8"/>
      <c r="H258" s="8"/>
      <c r="I258" s="8"/>
      <c r="J258" s="8"/>
      <c r="K258" s="8"/>
      <c r="L258" s="8"/>
      <c r="M258" s="8"/>
      <c r="N258" s="8"/>
      <c r="O258" s="8"/>
      <c r="P258" s="8"/>
      <c r="Q258" s="8"/>
      <c r="R258" s="20"/>
      <c r="S258" s="20"/>
      <c r="T258" s="20"/>
      <c r="U258" s="20"/>
      <c r="V258" s="20"/>
      <c r="W258" s="20"/>
      <c r="X258" s="20"/>
      <c r="Y258" s="20"/>
      <c r="Z258" s="20"/>
      <c r="AA258" s="20"/>
      <c r="AB258" s="20"/>
      <c r="AC258" s="20"/>
      <c r="AD258" s="20"/>
      <c r="AE258" s="20"/>
      <c r="AF258" s="20"/>
      <c r="AG258" s="20"/>
      <c r="AH258" s="20"/>
      <c r="AI258" s="20"/>
      <c r="AJ258" s="20"/>
      <c r="AK258" s="20"/>
      <c r="AL258" s="20"/>
      <c r="AM258" s="20"/>
      <c r="AN258" s="20"/>
      <c r="AO258" s="20"/>
      <c r="AP258" s="20"/>
    </row>
    <row r="259" spans="1:42" x14ac:dyDescent="0.3">
      <c r="A259" s="20"/>
      <c r="B259" s="8"/>
      <c r="C259" s="8"/>
      <c r="D259" s="8"/>
      <c r="E259" s="8"/>
      <c r="F259" s="8"/>
      <c r="G259" s="8"/>
      <c r="H259" s="8"/>
      <c r="I259" s="8"/>
      <c r="J259" s="8"/>
      <c r="K259" s="8"/>
      <c r="L259" s="8"/>
      <c r="M259" s="8"/>
      <c r="N259" s="8"/>
      <c r="O259" s="8"/>
      <c r="P259" s="8"/>
      <c r="Q259" s="8"/>
      <c r="R259" s="20"/>
      <c r="S259" s="20"/>
      <c r="T259" s="20"/>
      <c r="U259" s="20"/>
      <c r="V259" s="20"/>
      <c r="W259" s="20"/>
      <c r="X259" s="20"/>
      <c r="Y259" s="20"/>
      <c r="Z259" s="20"/>
      <c r="AA259" s="20"/>
      <c r="AB259" s="20"/>
      <c r="AC259" s="20"/>
      <c r="AD259" s="20"/>
      <c r="AE259" s="20"/>
      <c r="AF259" s="20"/>
      <c r="AG259" s="20"/>
      <c r="AH259" s="20"/>
      <c r="AI259" s="20"/>
      <c r="AJ259" s="20"/>
      <c r="AK259" s="20"/>
      <c r="AL259" s="20"/>
      <c r="AM259" s="20"/>
      <c r="AN259" s="20"/>
      <c r="AO259" s="20"/>
      <c r="AP259" s="20"/>
    </row>
    <row r="260" spans="1:42" x14ac:dyDescent="0.3">
      <c r="A260" s="20"/>
      <c r="B260" s="8"/>
      <c r="C260" s="8"/>
      <c r="D260" s="8"/>
      <c r="E260" s="8"/>
      <c r="F260" s="8"/>
      <c r="G260" s="8"/>
      <c r="H260" s="8"/>
      <c r="I260" s="8"/>
      <c r="J260" s="8"/>
      <c r="K260" s="8"/>
      <c r="L260" s="8"/>
      <c r="M260" s="8"/>
      <c r="N260" s="8"/>
      <c r="O260" s="8"/>
      <c r="P260" s="8"/>
      <c r="Q260" s="8"/>
      <c r="R260" s="20"/>
      <c r="S260" s="20"/>
      <c r="T260" s="20"/>
      <c r="U260" s="20"/>
      <c r="V260" s="20"/>
      <c r="W260" s="20"/>
      <c r="X260" s="20"/>
      <c r="Y260" s="20"/>
      <c r="Z260" s="20"/>
      <c r="AA260" s="20"/>
      <c r="AB260" s="20"/>
      <c r="AC260" s="20"/>
      <c r="AD260" s="20"/>
      <c r="AE260" s="20"/>
      <c r="AF260" s="20"/>
      <c r="AG260" s="20"/>
      <c r="AH260" s="20"/>
      <c r="AI260" s="20"/>
      <c r="AJ260" s="20"/>
      <c r="AK260" s="20"/>
      <c r="AL260" s="20"/>
      <c r="AM260" s="20"/>
      <c r="AN260" s="20"/>
      <c r="AO260" s="20"/>
      <c r="AP260" s="20"/>
    </row>
    <row r="261" spans="1:42" x14ac:dyDescent="0.3">
      <c r="A261" s="20"/>
      <c r="B261" s="8"/>
      <c r="C261" s="8"/>
      <c r="D261" s="8"/>
      <c r="E261" s="8"/>
      <c r="F261" s="8"/>
      <c r="G261" s="8"/>
      <c r="H261" s="8"/>
      <c r="I261" s="8"/>
      <c r="J261" s="8"/>
      <c r="K261" s="8"/>
      <c r="L261" s="8"/>
      <c r="M261" s="8"/>
      <c r="N261" s="8"/>
      <c r="O261" s="8"/>
      <c r="P261" s="8"/>
      <c r="Q261" s="8"/>
      <c r="R261" s="20"/>
      <c r="S261" s="20"/>
      <c r="T261" s="20"/>
      <c r="U261" s="20"/>
      <c r="V261" s="20"/>
      <c r="W261" s="20"/>
      <c r="X261" s="20"/>
      <c r="Y261" s="20"/>
      <c r="Z261" s="20"/>
      <c r="AA261" s="20"/>
      <c r="AB261" s="20"/>
      <c r="AC261" s="20"/>
      <c r="AD261" s="20"/>
      <c r="AE261" s="20"/>
      <c r="AF261" s="20"/>
      <c r="AG261" s="20"/>
      <c r="AH261" s="20"/>
      <c r="AI261" s="20"/>
      <c r="AJ261" s="20"/>
      <c r="AK261" s="20"/>
      <c r="AL261" s="20"/>
      <c r="AM261" s="20"/>
      <c r="AN261" s="20"/>
      <c r="AO261" s="20"/>
      <c r="AP261" s="20"/>
    </row>
    <row r="262" spans="1:42" x14ac:dyDescent="0.3">
      <c r="A262" s="20"/>
      <c r="B262" s="8"/>
      <c r="C262" s="8"/>
      <c r="D262" s="8"/>
      <c r="E262" s="8"/>
      <c r="F262" s="8"/>
      <c r="G262" s="8"/>
      <c r="H262" s="8"/>
      <c r="I262" s="8"/>
      <c r="J262" s="8"/>
      <c r="K262" s="8"/>
      <c r="L262" s="8"/>
      <c r="M262" s="8"/>
      <c r="N262" s="8"/>
      <c r="O262" s="8"/>
      <c r="P262" s="8"/>
      <c r="Q262" s="8"/>
      <c r="R262" s="20"/>
      <c r="S262" s="20"/>
      <c r="T262" s="20"/>
      <c r="U262" s="20"/>
      <c r="V262" s="20"/>
      <c r="W262" s="20"/>
      <c r="X262" s="20"/>
      <c r="Y262" s="20"/>
      <c r="Z262" s="20"/>
      <c r="AA262" s="20"/>
      <c r="AB262" s="20"/>
      <c r="AC262" s="20"/>
      <c r="AD262" s="20"/>
      <c r="AE262" s="20"/>
      <c r="AF262" s="20"/>
      <c r="AG262" s="20"/>
      <c r="AH262" s="20"/>
      <c r="AI262" s="20"/>
      <c r="AJ262" s="20"/>
      <c r="AK262" s="20"/>
      <c r="AL262" s="20"/>
      <c r="AM262" s="20"/>
      <c r="AN262" s="20"/>
      <c r="AO262" s="20"/>
      <c r="AP262" s="20"/>
    </row>
    <row r="263" spans="1:42" x14ac:dyDescent="0.3">
      <c r="A263" s="20"/>
      <c r="B263" s="8"/>
      <c r="C263" s="8"/>
      <c r="D263" s="8"/>
      <c r="E263" s="8"/>
      <c r="F263" s="8"/>
      <c r="G263" s="8"/>
      <c r="H263" s="8"/>
      <c r="I263" s="8"/>
      <c r="J263" s="8"/>
      <c r="K263" s="8"/>
      <c r="L263" s="8"/>
      <c r="M263" s="8"/>
      <c r="N263" s="8"/>
      <c r="O263" s="8"/>
      <c r="P263" s="8"/>
      <c r="Q263" s="8"/>
      <c r="R263" s="20"/>
      <c r="S263" s="20"/>
      <c r="T263" s="20"/>
      <c r="U263" s="20"/>
      <c r="V263" s="20"/>
      <c r="W263" s="20"/>
      <c r="X263" s="20"/>
      <c r="Y263" s="20"/>
      <c r="Z263" s="20"/>
      <c r="AA263" s="20"/>
      <c r="AB263" s="20"/>
      <c r="AC263" s="20"/>
      <c r="AD263" s="20"/>
      <c r="AE263" s="20"/>
      <c r="AF263" s="20"/>
      <c r="AG263" s="20"/>
      <c r="AH263" s="20"/>
      <c r="AI263" s="20"/>
      <c r="AJ263" s="20"/>
      <c r="AK263" s="20"/>
      <c r="AL263" s="20"/>
      <c r="AM263" s="20"/>
      <c r="AN263" s="20"/>
      <c r="AO263" s="20"/>
      <c r="AP263" s="20"/>
    </row>
    <row r="264" spans="1:42" x14ac:dyDescent="0.3">
      <c r="A264" s="20"/>
      <c r="B264" s="8"/>
      <c r="C264" s="8"/>
      <c r="D264" s="8"/>
      <c r="E264" s="8"/>
      <c r="F264" s="8"/>
      <c r="G264" s="8"/>
      <c r="H264" s="8"/>
      <c r="I264" s="8"/>
      <c r="J264" s="8"/>
      <c r="K264" s="8"/>
      <c r="L264" s="8"/>
      <c r="M264" s="8"/>
      <c r="N264" s="8"/>
      <c r="O264" s="8"/>
      <c r="P264" s="8"/>
      <c r="Q264" s="8"/>
      <c r="R264" s="20"/>
      <c r="S264" s="20"/>
      <c r="T264" s="20"/>
      <c r="U264" s="20"/>
      <c r="V264" s="20"/>
      <c r="W264" s="20"/>
      <c r="X264" s="20"/>
      <c r="Y264" s="20"/>
      <c r="Z264" s="20"/>
      <c r="AA264" s="20"/>
      <c r="AB264" s="20"/>
      <c r="AC264" s="20"/>
      <c r="AD264" s="20"/>
      <c r="AE264" s="20"/>
      <c r="AF264" s="20"/>
      <c r="AG264" s="20"/>
      <c r="AH264" s="20"/>
      <c r="AI264" s="20"/>
      <c r="AJ264" s="20"/>
      <c r="AK264" s="20"/>
      <c r="AL264" s="20"/>
      <c r="AM264" s="20"/>
      <c r="AN264" s="20"/>
      <c r="AO264" s="20"/>
      <c r="AP264" s="20"/>
    </row>
    <row r="265" spans="1:42" x14ac:dyDescent="0.3">
      <c r="A265" s="20"/>
      <c r="B265" s="8"/>
      <c r="C265" s="8"/>
      <c r="D265" s="8"/>
      <c r="E265" s="8"/>
      <c r="F265" s="8"/>
      <c r="G265" s="8"/>
      <c r="H265" s="8"/>
      <c r="I265" s="8"/>
      <c r="J265" s="8"/>
      <c r="K265" s="8"/>
      <c r="L265" s="8"/>
      <c r="M265" s="8"/>
      <c r="N265" s="8"/>
      <c r="O265" s="8"/>
      <c r="P265" s="8"/>
      <c r="Q265" s="8"/>
      <c r="R265" s="20"/>
      <c r="S265" s="20"/>
      <c r="T265" s="20"/>
      <c r="U265" s="20"/>
      <c r="V265" s="20"/>
      <c r="W265" s="20"/>
      <c r="X265" s="20"/>
      <c r="Y265" s="20"/>
      <c r="Z265" s="20"/>
      <c r="AA265" s="20"/>
      <c r="AB265" s="20"/>
      <c r="AC265" s="20"/>
      <c r="AD265" s="20"/>
      <c r="AE265" s="20"/>
      <c r="AF265" s="20"/>
      <c r="AG265" s="20"/>
      <c r="AH265" s="20"/>
      <c r="AI265" s="20"/>
      <c r="AJ265" s="20"/>
      <c r="AK265" s="20"/>
      <c r="AL265" s="20"/>
      <c r="AM265" s="20"/>
      <c r="AN265" s="20"/>
      <c r="AO265" s="20"/>
      <c r="AP265" s="20"/>
    </row>
    <row r="266" spans="1:42" x14ac:dyDescent="0.3">
      <c r="A266" s="20"/>
      <c r="B266" s="8"/>
      <c r="C266" s="8"/>
      <c r="D266" s="8"/>
      <c r="E266" s="8"/>
      <c r="F266" s="8"/>
      <c r="G266" s="8"/>
      <c r="H266" s="8"/>
      <c r="I266" s="8"/>
      <c r="J266" s="8"/>
      <c r="K266" s="8"/>
      <c r="L266" s="8"/>
      <c r="M266" s="8"/>
      <c r="N266" s="8"/>
      <c r="O266" s="8"/>
      <c r="P266" s="8"/>
      <c r="Q266" s="8"/>
      <c r="R266" s="20"/>
      <c r="S266" s="20"/>
      <c r="T266" s="20"/>
      <c r="U266" s="20"/>
      <c r="V266" s="20"/>
      <c r="W266" s="20"/>
      <c r="X266" s="20"/>
      <c r="Y266" s="20"/>
      <c r="Z266" s="20"/>
      <c r="AA266" s="20"/>
      <c r="AB266" s="20"/>
      <c r="AC266" s="20"/>
      <c r="AD266" s="20"/>
      <c r="AE266" s="20"/>
      <c r="AF266" s="20"/>
      <c r="AG266" s="20"/>
      <c r="AH266" s="20"/>
      <c r="AI266" s="20"/>
      <c r="AJ266" s="20"/>
      <c r="AK266" s="20"/>
      <c r="AL266" s="20"/>
      <c r="AM266" s="20"/>
      <c r="AN266" s="20"/>
      <c r="AO266" s="20"/>
      <c r="AP266" s="20"/>
    </row>
    <row r="267" spans="1:42" x14ac:dyDescent="0.3">
      <c r="A267" s="20"/>
      <c r="B267" s="8"/>
      <c r="C267" s="8"/>
      <c r="D267" s="8"/>
      <c r="E267" s="8"/>
      <c r="F267" s="8"/>
      <c r="G267" s="8"/>
      <c r="H267" s="8"/>
      <c r="I267" s="8"/>
      <c r="J267" s="8"/>
      <c r="K267" s="8"/>
      <c r="L267" s="8"/>
      <c r="M267" s="8"/>
      <c r="N267" s="8"/>
      <c r="O267" s="8"/>
      <c r="P267" s="8"/>
      <c r="Q267" s="8"/>
      <c r="R267" s="20"/>
      <c r="S267" s="20"/>
      <c r="T267" s="20"/>
      <c r="U267" s="20"/>
      <c r="V267" s="20"/>
      <c r="W267" s="20"/>
      <c r="X267" s="20"/>
      <c r="Y267" s="20"/>
      <c r="Z267" s="20"/>
      <c r="AA267" s="20"/>
      <c r="AB267" s="20"/>
      <c r="AC267" s="20"/>
      <c r="AD267" s="20"/>
      <c r="AE267" s="20"/>
      <c r="AF267" s="20"/>
      <c r="AG267" s="20"/>
      <c r="AH267" s="20"/>
      <c r="AI267" s="20"/>
      <c r="AJ267" s="20"/>
      <c r="AK267" s="20"/>
      <c r="AL267" s="20"/>
      <c r="AM267" s="20"/>
      <c r="AN267" s="20"/>
      <c r="AO267" s="20"/>
      <c r="AP267" s="20"/>
    </row>
    <row r="268" spans="1:42" x14ac:dyDescent="0.3">
      <c r="A268" s="20"/>
      <c r="B268" s="8"/>
      <c r="C268" s="8"/>
      <c r="D268" s="8"/>
      <c r="E268" s="8"/>
      <c r="F268" s="8"/>
      <c r="G268" s="8"/>
      <c r="H268" s="8"/>
      <c r="I268" s="8"/>
      <c r="J268" s="8"/>
      <c r="K268" s="8"/>
      <c r="L268" s="8"/>
      <c r="M268" s="8"/>
      <c r="N268" s="8"/>
      <c r="O268" s="8"/>
      <c r="P268" s="8"/>
      <c r="Q268" s="8"/>
      <c r="R268" s="20"/>
      <c r="S268" s="20"/>
      <c r="T268" s="20"/>
      <c r="U268" s="20"/>
      <c r="V268" s="20"/>
      <c r="W268" s="20"/>
      <c r="X268" s="20"/>
      <c r="Y268" s="20"/>
      <c r="Z268" s="20"/>
      <c r="AA268" s="20"/>
      <c r="AB268" s="20"/>
      <c r="AC268" s="20"/>
      <c r="AD268" s="20"/>
      <c r="AE268" s="20"/>
      <c r="AF268" s="20"/>
      <c r="AG268" s="20"/>
      <c r="AH268" s="20"/>
      <c r="AI268" s="20"/>
      <c r="AJ268" s="20"/>
      <c r="AK268" s="20"/>
      <c r="AL268" s="20"/>
      <c r="AM268" s="20"/>
      <c r="AN268" s="20"/>
      <c r="AO268" s="20"/>
      <c r="AP268" s="20"/>
    </row>
    <row r="269" spans="1:42" x14ac:dyDescent="0.3">
      <c r="A269" s="20"/>
      <c r="B269" s="8"/>
      <c r="C269" s="8"/>
      <c r="D269" s="8"/>
      <c r="E269" s="8"/>
      <c r="F269" s="8"/>
      <c r="G269" s="8"/>
      <c r="H269" s="8"/>
      <c r="I269" s="8"/>
      <c r="J269" s="8"/>
      <c r="K269" s="8"/>
      <c r="L269" s="8"/>
      <c r="M269" s="8"/>
      <c r="N269" s="8"/>
      <c r="O269" s="8"/>
      <c r="P269" s="8"/>
      <c r="Q269" s="8"/>
      <c r="R269" s="20"/>
      <c r="S269" s="20"/>
      <c r="T269" s="20"/>
      <c r="U269" s="20"/>
      <c r="V269" s="20"/>
      <c r="W269" s="20"/>
      <c r="X269" s="20"/>
      <c r="Y269" s="20"/>
      <c r="Z269" s="20"/>
      <c r="AA269" s="20"/>
      <c r="AB269" s="20"/>
      <c r="AC269" s="20"/>
      <c r="AD269" s="20"/>
      <c r="AE269" s="20"/>
      <c r="AF269" s="20"/>
      <c r="AG269" s="20"/>
      <c r="AH269" s="20"/>
      <c r="AI269" s="20"/>
      <c r="AJ269" s="20"/>
      <c r="AK269" s="20"/>
      <c r="AL269" s="20"/>
      <c r="AM269" s="20"/>
      <c r="AN269" s="20"/>
      <c r="AO269" s="20"/>
      <c r="AP269" s="20"/>
    </row>
    <row r="270" spans="1:42" x14ac:dyDescent="0.3">
      <c r="A270" s="20"/>
      <c r="B270" s="8"/>
      <c r="C270" s="8"/>
      <c r="D270" s="8"/>
      <c r="E270" s="8"/>
      <c r="F270" s="8"/>
      <c r="G270" s="8"/>
      <c r="H270" s="8"/>
      <c r="I270" s="8"/>
      <c r="J270" s="8"/>
      <c r="K270" s="8"/>
      <c r="L270" s="8"/>
      <c r="M270" s="8"/>
      <c r="N270" s="8"/>
      <c r="O270" s="8"/>
      <c r="P270" s="8"/>
      <c r="Q270" s="8"/>
      <c r="R270" s="20"/>
      <c r="S270" s="20"/>
      <c r="T270" s="20"/>
      <c r="U270" s="20"/>
      <c r="V270" s="20"/>
      <c r="W270" s="20"/>
      <c r="X270" s="20"/>
      <c r="Y270" s="20"/>
      <c r="Z270" s="20"/>
      <c r="AA270" s="20"/>
      <c r="AB270" s="20"/>
      <c r="AC270" s="20"/>
      <c r="AD270" s="20"/>
      <c r="AE270" s="20"/>
      <c r="AF270" s="20"/>
      <c r="AG270" s="20"/>
      <c r="AH270" s="20"/>
      <c r="AI270" s="20"/>
      <c r="AJ270" s="20"/>
      <c r="AK270" s="20"/>
      <c r="AL270" s="20"/>
      <c r="AM270" s="20"/>
      <c r="AN270" s="20"/>
      <c r="AO270" s="20"/>
      <c r="AP270" s="20"/>
    </row>
    <row r="271" spans="1:42" x14ac:dyDescent="0.3">
      <c r="A271" s="20"/>
      <c r="B271" s="8"/>
      <c r="C271" s="8"/>
      <c r="D271" s="8"/>
      <c r="E271" s="8"/>
      <c r="F271" s="8"/>
      <c r="G271" s="8"/>
      <c r="H271" s="8"/>
      <c r="I271" s="8"/>
      <c r="J271" s="8"/>
      <c r="K271" s="8"/>
      <c r="L271" s="8"/>
      <c r="M271" s="8"/>
      <c r="N271" s="8"/>
      <c r="O271" s="8"/>
      <c r="P271" s="8"/>
      <c r="Q271" s="8"/>
      <c r="R271" s="20"/>
      <c r="S271" s="20"/>
      <c r="T271" s="20"/>
      <c r="U271" s="20"/>
      <c r="V271" s="20"/>
      <c r="W271" s="20"/>
      <c r="X271" s="20"/>
      <c r="Y271" s="20"/>
      <c r="Z271" s="20"/>
      <c r="AA271" s="20"/>
      <c r="AB271" s="20"/>
      <c r="AC271" s="20"/>
      <c r="AD271" s="20"/>
      <c r="AE271" s="20"/>
      <c r="AF271" s="20"/>
      <c r="AG271" s="20"/>
      <c r="AH271" s="20"/>
      <c r="AI271" s="20"/>
      <c r="AJ271" s="20"/>
      <c r="AK271" s="20"/>
      <c r="AL271" s="20"/>
      <c r="AM271" s="20"/>
      <c r="AN271" s="20"/>
      <c r="AO271" s="20"/>
      <c r="AP271" s="20"/>
    </row>
    <row r="272" spans="1:42" x14ac:dyDescent="0.3">
      <c r="A272" s="20"/>
      <c r="B272" s="8"/>
      <c r="C272" s="8"/>
      <c r="D272" s="8"/>
      <c r="E272" s="8"/>
      <c r="F272" s="8"/>
      <c r="G272" s="8"/>
      <c r="H272" s="8"/>
      <c r="I272" s="8"/>
      <c r="J272" s="8"/>
      <c r="K272" s="8"/>
      <c r="L272" s="8"/>
      <c r="M272" s="8"/>
      <c r="N272" s="8"/>
      <c r="O272" s="8"/>
      <c r="P272" s="8"/>
      <c r="Q272" s="8"/>
      <c r="R272" s="20"/>
      <c r="S272" s="20"/>
      <c r="T272" s="20"/>
      <c r="U272" s="20"/>
      <c r="V272" s="20"/>
      <c r="W272" s="20"/>
      <c r="X272" s="20"/>
      <c r="Y272" s="20"/>
      <c r="Z272" s="20"/>
      <c r="AA272" s="20"/>
      <c r="AB272" s="20"/>
      <c r="AC272" s="20"/>
      <c r="AD272" s="20"/>
      <c r="AE272" s="20"/>
      <c r="AF272" s="20"/>
      <c r="AG272" s="20"/>
      <c r="AH272" s="20"/>
      <c r="AI272" s="20"/>
      <c r="AJ272" s="20"/>
      <c r="AK272" s="20"/>
      <c r="AL272" s="20"/>
      <c r="AM272" s="20"/>
      <c r="AN272" s="20"/>
      <c r="AO272" s="20"/>
      <c r="AP272" s="20"/>
    </row>
    <row r="273" spans="1:42" x14ac:dyDescent="0.3">
      <c r="A273" s="20"/>
      <c r="B273" s="8"/>
      <c r="C273" s="8"/>
      <c r="D273" s="8"/>
      <c r="E273" s="8"/>
      <c r="F273" s="8"/>
      <c r="G273" s="8"/>
      <c r="H273" s="8"/>
      <c r="I273" s="8"/>
      <c r="J273" s="8"/>
      <c r="K273" s="8"/>
      <c r="L273" s="8"/>
      <c r="M273" s="8"/>
      <c r="N273" s="8"/>
      <c r="O273" s="8"/>
      <c r="P273" s="8"/>
      <c r="Q273" s="8"/>
      <c r="R273" s="20"/>
      <c r="S273" s="20"/>
      <c r="T273" s="20"/>
      <c r="U273" s="20"/>
      <c r="V273" s="20"/>
      <c r="W273" s="20"/>
      <c r="X273" s="20"/>
      <c r="Y273" s="20"/>
      <c r="Z273" s="20"/>
      <c r="AA273" s="20"/>
      <c r="AB273" s="20"/>
      <c r="AC273" s="20"/>
      <c r="AD273" s="20"/>
      <c r="AE273" s="20"/>
      <c r="AF273" s="20"/>
      <c r="AG273" s="20"/>
      <c r="AH273" s="20"/>
      <c r="AI273" s="20"/>
      <c r="AJ273" s="20"/>
      <c r="AK273" s="20"/>
      <c r="AL273" s="20"/>
      <c r="AM273" s="20"/>
      <c r="AN273" s="20"/>
      <c r="AO273" s="20"/>
      <c r="AP273" s="20"/>
    </row>
    <row r="274" spans="1:42" x14ac:dyDescent="0.3">
      <c r="A274" s="20"/>
      <c r="B274" s="8"/>
      <c r="C274" s="8"/>
      <c r="D274" s="8"/>
      <c r="E274" s="8"/>
      <c r="F274" s="8"/>
      <c r="G274" s="8"/>
      <c r="H274" s="8"/>
      <c r="I274" s="8"/>
      <c r="J274" s="8"/>
      <c r="K274" s="8"/>
      <c r="L274" s="8"/>
      <c r="M274" s="8"/>
      <c r="N274" s="8"/>
      <c r="O274" s="8"/>
      <c r="P274" s="8"/>
      <c r="Q274" s="8"/>
      <c r="R274" s="20"/>
      <c r="S274" s="20"/>
      <c r="T274" s="20"/>
      <c r="U274" s="20"/>
      <c r="V274" s="20"/>
      <c r="W274" s="20"/>
      <c r="X274" s="20"/>
      <c r="Y274" s="20"/>
      <c r="Z274" s="20"/>
      <c r="AA274" s="20"/>
      <c r="AB274" s="20"/>
      <c r="AC274" s="20"/>
      <c r="AD274" s="20"/>
      <c r="AE274" s="20"/>
      <c r="AF274" s="20"/>
      <c r="AG274" s="20"/>
      <c r="AH274" s="20"/>
      <c r="AI274" s="20"/>
      <c r="AJ274" s="20"/>
      <c r="AK274" s="20"/>
      <c r="AL274" s="20"/>
      <c r="AM274" s="20"/>
      <c r="AN274" s="20"/>
      <c r="AO274" s="20"/>
      <c r="AP274" s="20"/>
    </row>
    <row r="275" spans="1:42" x14ac:dyDescent="0.3">
      <c r="A275" s="20"/>
      <c r="B275" s="8"/>
      <c r="C275" s="8"/>
      <c r="D275" s="8"/>
      <c r="E275" s="8"/>
      <c r="F275" s="8"/>
      <c r="G275" s="8"/>
      <c r="H275" s="8"/>
      <c r="I275" s="8"/>
      <c r="J275" s="8"/>
      <c r="K275" s="8"/>
      <c r="L275" s="8"/>
      <c r="M275" s="8"/>
      <c r="N275" s="8"/>
      <c r="O275" s="8"/>
      <c r="P275" s="8"/>
      <c r="Q275" s="8"/>
      <c r="R275" s="20"/>
      <c r="S275" s="20"/>
      <c r="T275" s="20"/>
      <c r="U275" s="20"/>
      <c r="V275" s="20"/>
      <c r="W275" s="20"/>
      <c r="X275" s="20"/>
      <c r="Y275" s="20"/>
      <c r="Z275" s="20"/>
      <c r="AA275" s="20"/>
      <c r="AB275" s="20"/>
      <c r="AC275" s="20"/>
      <c r="AD275" s="20"/>
      <c r="AE275" s="20"/>
      <c r="AF275" s="20"/>
      <c r="AG275" s="20"/>
      <c r="AH275" s="20"/>
      <c r="AI275" s="20"/>
      <c r="AJ275" s="20"/>
      <c r="AK275" s="20"/>
      <c r="AL275" s="20"/>
      <c r="AM275" s="20"/>
      <c r="AN275" s="20"/>
      <c r="AO275" s="20"/>
      <c r="AP275" s="20"/>
    </row>
    <row r="276" spans="1:42" x14ac:dyDescent="0.3">
      <c r="A276" s="20"/>
      <c r="B276" s="8"/>
      <c r="C276" s="8"/>
      <c r="D276" s="8"/>
      <c r="E276" s="8"/>
      <c r="F276" s="8"/>
      <c r="G276" s="8"/>
      <c r="H276" s="8"/>
      <c r="I276" s="8"/>
      <c r="J276" s="8"/>
      <c r="K276" s="8"/>
      <c r="L276" s="8"/>
      <c r="M276" s="8"/>
      <c r="N276" s="8"/>
      <c r="O276" s="8"/>
      <c r="P276" s="8"/>
      <c r="Q276" s="8"/>
      <c r="R276" s="20"/>
      <c r="S276" s="20"/>
      <c r="T276" s="20"/>
      <c r="U276" s="20"/>
      <c r="V276" s="20"/>
      <c r="W276" s="20"/>
      <c r="X276" s="20"/>
      <c r="Y276" s="20"/>
      <c r="Z276" s="20"/>
      <c r="AA276" s="20"/>
      <c r="AB276" s="20"/>
      <c r="AC276" s="20"/>
      <c r="AD276" s="20"/>
      <c r="AE276" s="20"/>
      <c r="AF276" s="20"/>
      <c r="AG276" s="20"/>
      <c r="AH276" s="20"/>
      <c r="AI276" s="20"/>
      <c r="AJ276" s="20"/>
      <c r="AK276" s="20"/>
      <c r="AL276" s="20"/>
      <c r="AM276" s="20"/>
      <c r="AN276" s="20"/>
      <c r="AO276" s="20"/>
      <c r="AP276" s="20"/>
    </row>
    <row r="277" spans="1:42" x14ac:dyDescent="0.3">
      <c r="A277" s="20"/>
      <c r="B277" s="8"/>
      <c r="C277" s="8"/>
      <c r="D277" s="8"/>
      <c r="E277" s="8"/>
      <c r="F277" s="8"/>
      <c r="G277" s="8"/>
      <c r="H277" s="8"/>
      <c r="I277" s="8"/>
      <c r="J277" s="8"/>
      <c r="K277" s="8"/>
      <c r="L277" s="8"/>
      <c r="M277" s="8"/>
      <c r="N277" s="8"/>
      <c r="O277" s="8"/>
      <c r="P277" s="8"/>
      <c r="Q277" s="8"/>
      <c r="R277" s="20"/>
      <c r="S277" s="20"/>
      <c r="T277" s="20"/>
      <c r="U277" s="20"/>
      <c r="V277" s="20"/>
      <c r="W277" s="20"/>
      <c r="X277" s="20"/>
      <c r="Y277" s="20"/>
      <c r="Z277" s="20"/>
      <c r="AA277" s="20"/>
      <c r="AB277" s="20"/>
      <c r="AC277" s="20"/>
      <c r="AD277" s="20"/>
      <c r="AE277" s="20"/>
      <c r="AF277" s="20"/>
      <c r="AG277" s="20"/>
      <c r="AH277" s="20"/>
      <c r="AI277" s="20"/>
      <c r="AJ277" s="20"/>
      <c r="AK277" s="20"/>
      <c r="AL277" s="20"/>
      <c r="AM277" s="20"/>
      <c r="AN277" s="20"/>
      <c r="AO277" s="20"/>
      <c r="AP277" s="20"/>
    </row>
    <row r="278" spans="1:42" x14ac:dyDescent="0.3">
      <c r="A278" s="20"/>
      <c r="B278" s="8"/>
      <c r="C278" s="8"/>
      <c r="D278" s="8"/>
      <c r="E278" s="8"/>
      <c r="F278" s="8"/>
      <c r="G278" s="8"/>
      <c r="H278" s="8"/>
      <c r="I278" s="8"/>
      <c r="J278" s="8"/>
      <c r="K278" s="8"/>
      <c r="L278" s="8"/>
      <c r="M278" s="8"/>
      <c r="N278" s="8"/>
      <c r="O278" s="8"/>
      <c r="P278" s="8"/>
      <c r="Q278" s="8"/>
      <c r="R278" s="20"/>
      <c r="S278" s="20"/>
      <c r="T278" s="20"/>
      <c r="U278" s="20"/>
      <c r="V278" s="20"/>
      <c r="W278" s="20"/>
      <c r="X278" s="20"/>
      <c r="Y278" s="20"/>
      <c r="Z278" s="20"/>
      <c r="AA278" s="20"/>
      <c r="AB278" s="20"/>
      <c r="AC278" s="20"/>
      <c r="AD278" s="20"/>
      <c r="AE278" s="20"/>
      <c r="AF278" s="20"/>
      <c r="AG278" s="20"/>
      <c r="AH278" s="20"/>
      <c r="AI278" s="20"/>
      <c r="AJ278" s="20"/>
      <c r="AK278" s="20"/>
      <c r="AL278" s="20"/>
      <c r="AM278" s="20"/>
      <c r="AN278" s="20"/>
      <c r="AO278" s="20"/>
      <c r="AP278" s="20"/>
    </row>
    <row r="279" spans="1:42" x14ac:dyDescent="0.3">
      <c r="A279" s="20"/>
      <c r="B279" s="8"/>
      <c r="C279" s="8"/>
      <c r="D279" s="8"/>
      <c r="E279" s="8"/>
      <c r="F279" s="8"/>
      <c r="G279" s="8"/>
      <c r="H279" s="8"/>
      <c r="I279" s="8"/>
      <c r="J279" s="8"/>
      <c r="K279" s="8"/>
      <c r="L279" s="8"/>
      <c r="M279" s="8"/>
      <c r="N279" s="8"/>
      <c r="O279" s="8"/>
      <c r="P279" s="8"/>
      <c r="Q279" s="8"/>
      <c r="R279" s="20"/>
      <c r="S279" s="20"/>
      <c r="T279" s="20"/>
      <c r="U279" s="20"/>
      <c r="V279" s="20"/>
      <c r="W279" s="20"/>
      <c r="X279" s="20"/>
      <c r="Y279" s="20"/>
      <c r="Z279" s="20"/>
      <c r="AA279" s="20"/>
      <c r="AB279" s="20"/>
      <c r="AC279" s="20"/>
      <c r="AD279" s="20"/>
      <c r="AE279" s="20"/>
      <c r="AF279" s="20"/>
      <c r="AG279" s="20"/>
      <c r="AH279" s="20"/>
      <c r="AI279" s="20"/>
      <c r="AJ279" s="20"/>
      <c r="AK279" s="20"/>
      <c r="AL279" s="20"/>
      <c r="AM279" s="20"/>
      <c r="AN279" s="20"/>
      <c r="AO279" s="20"/>
      <c r="AP279" s="20"/>
    </row>
    <row r="280" spans="1:42" x14ac:dyDescent="0.3">
      <c r="A280" s="20"/>
      <c r="B280" s="8"/>
      <c r="C280" s="8"/>
      <c r="D280" s="8"/>
      <c r="E280" s="8"/>
      <c r="F280" s="8"/>
      <c r="G280" s="8"/>
      <c r="H280" s="8"/>
      <c r="I280" s="8"/>
      <c r="J280" s="8"/>
      <c r="K280" s="8"/>
      <c r="L280" s="8"/>
      <c r="M280" s="8"/>
      <c r="N280" s="8"/>
      <c r="O280" s="8"/>
      <c r="P280" s="8"/>
      <c r="Q280" s="8"/>
      <c r="R280" s="20"/>
      <c r="S280" s="20"/>
      <c r="T280" s="20"/>
      <c r="U280" s="20"/>
      <c r="V280" s="20"/>
      <c r="W280" s="20"/>
      <c r="X280" s="20"/>
      <c r="Y280" s="20"/>
      <c r="Z280" s="20"/>
      <c r="AA280" s="20"/>
      <c r="AB280" s="20"/>
      <c r="AC280" s="20"/>
      <c r="AD280" s="20"/>
      <c r="AE280" s="20"/>
      <c r="AF280" s="20"/>
      <c r="AG280" s="20"/>
      <c r="AH280" s="20"/>
      <c r="AI280" s="20"/>
      <c r="AJ280" s="20"/>
      <c r="AK280" s="20"/>
      <c r="AL280" s="20"/>
      <c r="AM280" s="20"/>
      <c r="AN280" s="20"/>
      <c r="AO280" s="20"/>
      <c r="AP280" s="20"/>
    </row>
    <row r="281" spans="1:42" x14ac:dyDescent="0.3">
      <c r="A281" s="20"/>
      <c r="B281" s="8"/>
      <c r="C281" s="8"/>
      <c r="D281" s="8"/>
      <c r="E281" s="8"/>
      <c r="F281" s="8"/>
      <c r="G281" s="8"/>
      <c r="H281" s="8"/>
      <c r="I281" s="8"/>
      <c r="J281" s="8"/>
      <c r="K281" s="8"/>
      <c r="L281" s="8"/>
      <c r="M281" s="8"/>
      <c r="N281" s="8"/>
      <c r="O281" s="8"/>
      <c r="P281" s="8"/>
      <c r="Q281" s="8"/>
      <c r="R281" s="20"/>
      <c r="S281" s="20"/>
      <c r="T281" s="20"/>
      <c r="U281" s="20"/>
      <c r="V281" s="20"/>
      <c r="W281" s="20"/>
      <c r="X281" s="20"/>
      <c r="Y281" s="20"/>
      <c r="Z281" s="20"/>
      <c r="AA281" s="20"/>
      <c r="AB281" s="20"/>
      <c r="AC281" s="20"/>
      <c r="AD281" s="20"/>
      <c r="AE281" s="20"/>
      <c r="AF281" s="20"/>
      <c r="AG281" s="20"/>
      <c r="AH281" s="20"/>
      <c r="AI281" s="20"/>
      <c r="AJ281" s="20"/>
      <c r="AK281" s="20"/>
      <c r="AL281" s="20"/>
      <c r="AM281" s="20"/>
      <c r="AN281" s="20"/>
      <c r="AO281" s="20"/>
      <c r="AP281" s="20"/>
    </row>
    <row r="282" spans="1:42" x14ac:dyDescent="0.3">
      <c r="A282" s="20"/>
      <c r="B282" s="8"/>
      <c r="C282" s="8"/>
      <c r="D282" s="8"/>
      <c r="E282" s="8"/>
      <c r="F282" s="8"/>
      <c r="G282" s="8"/>
      <c r="H282" s="8"/>
      <c r="I282" s="8"/>
      <c r="J282" s="8"/>
      <c r="K282" s="8"/>
      <c r="L282" s="8"/>
      <c r="M282" s="8"/>
      <c r="N282" s="8"/>
      <c r="O282" s="8"/>
      <c r="P282" s="8"/>
      <c r="Q282" s="8"/>
      <c r="R282" s="20"/>
      <c r="S282" s="20"/>
      <c r="T282" s="20"/>
      <c r="U282" s="20"/>
      <c r="V282" s="20"/>
      <c r="W282" s="20"/>
      <c r="X282" s="20"/>
      <c r="Y282" s="20"/>
      <c r="Z282" s="20"/>
      <c r="AA282" s="20"/>
      <c r="AB282" s="20"/>
      <c r="AC282" s="20"/>
      <c r="AD282" s="20"/>
      <c r="AE282" s="20"/>
      <c r="AF282" s="20"/>
      <c r="AG282" s="20"/>
      <c r="AH282" s="20"/>
      <c r="AI282" s="20"/>
      <c r="AJ282" s="20"/>
      <c r="AK282" s="20"/>
      <c r="AL282" s="20"/>
      <c r="AM282" s="20"/>
      <c r="AN282" s="20"/>
      <c r="AO282" s="20"/>
      <c r="AP282" s="20"/>
    </row>
    <row r="283" spans="1:42" x14ac:dyDescent="0.3">
      <c r="A283" s="20"/>
      <c r="B283" s="8"/>
      <c r="C283" s="8"/>
      <c r="D283" s="8"/>
      <c r="E283" s="8"/>
      <c r="F283" s="8"/>
      <c r="G283" s="8"/>
      <c r="H283" s="8"/>
      <c r="I283" s="8"/>
      <c r="J283" s="8"/>
      <c r="K283" s="8"/>
      <c r="L283" s="8"/>
      <c r="M283" s="8"/>
      <c r="N283" s="8"/>
      <c r="O283" s="8"/>
      <c r="P283" s="8"/>
      <c r="Q283" s="8"/>
      <c r="R283" s="20"/>
      <c r="S283" s="20"/>
      <c r="T283" s="20"/>
      <c r="U283" s="20"/>
      <c r="V283" s="20"/>
      <c r="W283" s="20"/>
      <c r="X283" s="20"/>
      <c r="Y283" s="20"/>
      <c r="Z283" s="20"/>
      <c r="AA283" s="20"/>
      <c r="AB283" s="20"/>
      <c r="AC283" s="20"/>
      <c r="AD283" s="20"/>
      <c r="AE283" s="20"/>
      <c r="AF283" s="20"/>
      <c r="AG283" s="20"/>
      <c r="AH283" s="20"/>
      <c r="AI283" s="20"/>
      <c r="AJ283" s="20"/>
      <c r="AK283" s="20"/>
      <c r="AL283" s="20"/>
      <c r="AM283" s="20"/>
      <c r="AN283" s="20"/>
      <c r="AO283" s="20"/>
      <c r="AP283" s="20"/>
    </row>
    <row r="284" spans="1:42" x14ac:dyDescent="0.3">
      <c r="A284" s="20"/>
      <c r="B284" s="8"/>
      <c r="C284" s="8"/>
      <c r="D284" s="8"/>
      <c r="E284" s="8"/>
      <c r="F284" s="8"/>
      <c r="G284" s="8"/>
      <c r="H284" s="8"/>
      <c r="I284" s="8"/>
      <c r="J284" s="8"/>
      <c r="K284" s="8"/>
      <c r="L284" s="8"/>
      <c r="M284" s="8"/>
      <c r="N284" s="8"/>
      <c r="O284" s="8"/>
      <c r="P284" s="8"/>
      <c r="Q284" s="8"/>
      <c r="R284" s="20"/>
      <c r="S284" s="20"/>
      <c r="T284" s="20"/>
      <c r="U284" s="20"/>
      <c r="V284" s="20"/>
      <c r="W284" s="20"/>
      <c r="X284" s="20"/>
      <c r="Y284" s="20"/>
      <c r="Z284" s="20"/>
      <c r="AA284" s="20"/>
      <c r="AB284" s="20"/>
      <c r="AC284" s="20"/>
      <c r="AD284" s="20"/>
      <c r="AE284" s="20"/>
      <c r="AF284" s="20"/>
      <c r="AG284" s="20"/>
      <c r="AH284" s="20"/>
      <c r="AI284" s="20"/>
      <c r="AJ284" s="20"/>
      <c r="AK284" s="20"/>
      <c r="AL284" s="20"/>
      <c r="AM284" s="20"/>
      <c r="AN284" s="20"/>
      <c r="AO284" s="20"/>
      <c r="AP284" s="20"/>
    </row>
    <row r="285" spans="1:42" x14ac:dyDescent="0.3">
      <c r="A285" s="20"/>
      <c r="B285" s="8"/>
      <c r="C285" s="8"/>
      <c r="D285" s="8"/>
      <c r="E285" s="8"/>
      <c r="F285" s="8"/>
      <c r="G285" s="8"/>
      <c r="H285" s="8"/>
      <c r="I285" s="8"/>
      <c r="J285" s="8"/>
      <c r="K285" s="8"/>
      <c r="L285" s="8"/>
      <c r="M285" s="8"/>
      <c r="N285" s="8"/>
      <c r="O285" s="8"/>
      <c r="P285" s="8"/>
      <c r="Q285" s="8"/>
      <c r="R285" s="20"/>
      <c r="S285" s="20"/>
      <c r="T285" s="20"/>
      <c r="U285" s="20"/>
      <c r="V285" s="20"/>
      <c r="W285" s="20"/>
      <c r="X285" s="20"/>
      <c r="Y285" s="20"/>
      <c r="Z285" s="20"/>
      <c r="AA285" s="20"/>
      <c r="AB285" s="20"/>
      <c r="AC285" s="20"/>
      <c r="AD285" s="20"/>
      <c r="AE285" s="20"/>
      <c r="AF285" s="20"/>
      <c r="AG285" s="20"/>
      <c r="AH285" s="20"/>
      <c r="AI285" s="20"/>
      <c r="AJ285" s="20"/>
      <c r="AK285" s="20"/>
      <c r="AL285" s="20"/>
      <c r="AM285" s="20"/>
      <c r="AN285" s="20"/>
      <c r="AO285" s="20"/>
      <c r="AP285" s="20"/>
    </row>
    <row r="286" spans="1:42" x14ac:dyDescent="0.3">
      <c r="A286" s="20"/>
      <c r="B286" s="8"/>
      <c r="C286" s="8"/>
      <c r="D286" s="8"/>
      <c r="E286" s="8"/>
      <c r="F286" s="8"/>
      <c r="G286" s="8"/>
      <c r="H286" s="8"/>
      <c r="I286" s="8"/>
      <c r="J286" s="8"/>
      <c r="K286" s="8"/>
      <c r="L286" s="8"/>
      <c r="M286" s="8"/>
      <c r="N286" s="8"/>
      <c r="O286" s="8"/>
      <c r="P286" s="8"/>
      <c r="Q286" s="8"/>
      <c r="R286" s="20"/>
      <c r="S286" s="20"/>
      <c r="T286" s="20"/>
      <c r="U286" s="20"/>
      <c r="V286" s="20"/>
      <c r="W286" s="20"/>
      <c r="X286" s="20"/>
      <c r="Y286" s="20"/>
      <c r="Z286" s="20"/>
      <c r="AA286" s="20"/>
      <c r="AB286" s="20"/>
      <c r="AC286" s="20"/>
      <c r="AD286" s="20"/>
      <c r="AE286" s="20"/>
      <c r="AF286" s="20"/>
      <c r="AG286" s="20"/>
      <c r="AH286" s="20"/>
      <c r="AI286" s="20"/>
      <c r="AJ286" s="20"/>
      <c r="AK286" s="20"/>
      <c r="AL286" s="20"/>
      <c r="AM286" s="20"/>
      <c r="AN286" s="20"/>
      <c r="AO286" s="20"/>
      <c r="AP286" s="20"/>
    </row>
    <row r="287" spans="1:42" x14ac:dyDescent="0.3">
      <c r="A287" s="20"/>
      <c r="B287" s="8"/>
      <c r="C287" s="8"/>
      <c r="D287" s="8"/>
      <c r="E287" s="8"/>
      <c r="F287" s="8"/>
      <c r="G287" s="8"/>
      <c r="H287" s="8"/>
      <c r="I287" s="8"/>
      <c r="J287" s="8"/>
      <c r="K287" s="8"/>
      <c r="L287" s="8"/>
      <c r="M287" s="8"/>
      <c r="N287" s="8"/>
      <c r="O287" s="8"/>
      <c r="P287" s="8"/>
      <c r="Q287" s="8"/>
      <c r="R287" s="20"/>
      <c r="S287" s="20"/>
      <c r="T287" s="20"/>
      <c r="U287" s="20"/>
      <c r="V287" s="20"/>
      <c r="W287" s="20"/>
      <c r="X287" s="20"/>
      <c r="Y287" s="20"/>
      <c r="Z287" s="20"/>
      <c r="AA287" s="20"/>
      <c r="AB287" s="20"/>
      <c r="AC287" s="20"/>
      <c r="AD287" s="20"/>
      <c r="AE287" s="20"/>
      <c r="AF287" s="20"/>
      <c r="AG287" s="20"/>
      <c r="AH287" s="20"/>
      <c r="AI287" s="20"/>
      <c r="AJ287" s="20"/>
      <c r="AK287" s="20"/>
      <c r="AL287" s="20"/>
      <c r="AM287" s="20"/>
      <c r="AN287" s="20"/>
      <c r="AO287" s="20"/>
      <c r="AP287" s="20"/>
    </row>
    <row r="288" spans="1:42" x14ac:dyDescent="0.3">
      <c r="A288" s="20"/>
      <c r="B288" s="8"/>
      <c r="C288" s="8"/>
      <c r="D288" s="8"/>
      <c r="E288" s="8"/>
      <c r="F288" s="8"/>
      <c r="G288" s="8"/>
      <c r="H288" s="8"/>
      <c r="I288" s="8"/>
      <c r="J288" s="8"/>
      <c r="K288" s="8"/>
      <c r="L288" s="8"/>
      <c r="M288" s="8"/>
      <c r="N288" s="8"/>
      <c r="O288" s="8"/>
      <c r="P288" s="8"/>
      <c r="Q288" s="8"/>
      <c r="R288" s="20"/>
      <c r="S288" s="20"/>
      <c r="T288" s="20"/>
      <c r="U288" s="20"/>
      <c r="V288" s="20"/>
      <c r="W288" s="20"/>
      <c r="X288" s="20"/>
      <c r="Y288" s="20"/>
      <c r="Z288" s="20"/>
      <c r="AA288" s="20"/>
      <c r="AB288" s="20"/>
      <c r="AC288" s="20"/>
      <c r="AD288" s="20"/>
      <c r="AE288" s="20"/>
      <c r="AF288" s="20"/>
      <c r="AG288" s="20"/>
      <c r="AH288" s="20"/>
      <c r="AI288" s="20"/>
      <c r="AJ288" s="20"/>
      <c r="AK288" s="20"/>
      <c r="AL288" s="20"/>
      <c r="AM288" s="20"/>
      <c r="AN288" s="20"/>
      <c r="AO288" s="20"/>
      <c r="AP288" s="20"/>
    </row>
    <row r="289" spans="1:42" x14ac:dyDescent="0.3">
      <c r="A289" s="20"/>
      <c r="B289" s="8"/>
      <c r="C289" s="8"/>
      <c r="D289" s="8"/>
      <c r="E289" s="8"/>
      <c r="F289" s="8"/>
      <c r="G289" s="8"/>
      <c r="H289" s="8"/>
      <c r="I289" s="8"/>
      <c r="J289" s="8"/>
      <c r="K289" s="8"/>
      <c r="L289" s="8"/>
      <c r="M289" s="8"/>
      <c r="N289" s="8"/>
      <c r="O289" s="8"/>
      <c r="P289" s="8"/>
      <c r="Q289" s="8"/>
      <c r="R289" s="20"/>
      <c r="S289" s="20"/>
      <c r="T289" s="20"/>
      <c r="U289" s="20"/>
      <c r="V289" s="20"/>
      <c r="W289" s="20"/>
      <c r="X289" s="20"/>
      <c r="Y289" s="20"/>
      <c r="Z289" s="20"/>
      <c r="AA289" s="20"/>
      <c r="AB289" s="20"/>
      <c r="AC289" s="20"/>
      <c r="AD289" s="20"/>
      <c r="AE289" s="20"/>
      <c r="AF289" s="20"/>
      <c r="AG289" s="20"/>
      <c r="AH289" s="20"/>
      <c r="AI289" s="20"/>
      <c r="AJ289" s="20"/>
      <c r="AK289" s="20"/>
      <c r="AL289" s="20"/>
      <c r="AM289" s="20"/>
      <c r="AN289" s="20"/>
      <c r="AO289" s="20"/>
      <c r="AP289" s="20"/>
    </row>
    <row r="290" spans="1:42" x14ac:dyDescent="0.3">
      <c r="A290" s="20"/>
      <c r="B290" s="8"/>
      <c r="C290" s="8"/>
      <c r="D290" s="8"/>
      <c r="E290" s="8"/>
      <c r="F290" s="8"/>
      <c r="G290" s="8"/>
      <c r="H290" s="8"/>
      <c r="I290" s="8"/>
      <c r="J290" s="8"/>
      <c r="K290" s="8"/>
      <c r="L290" s="8"/>
      <c r="M290" s="8"/>
      <c r="N290" s="8"/>
      <c r="O290" s="8"/>
      <c r="P290" s="8"/>
      <c r="Q290" s="8"/>
      <c r="R290" s="20"/>
      <c r="S290" s="20"/>
      <c r="T290" s="20"/>
      <c r="U290" s="20"/>
      <c r="V290" s="20"/>
      <c r="W290" s="20"/>
      <c r="X290" s="20"/>
      <c r="Y290" s="20"/>
      <c r="Z290" s="20"/>
      <c r="AA290" s="20"/>
      <c r="AB290" s="20"/>
      <c r="AC290" s="20"/>
      <c r="AD290" s="20"/>
      <c r="AE290" s="20"/>
      <c r="AF290" s="20"/>
      <c r="AG290" s="20"/>
      <c r="AH290" s="20"/>
      <c r="AI290" s="20"/>
      <c r="AJ290" s="20"/>
      <c r="AK290" s="20"/>
      <c r="AL290" s="20"/>
      <c r="AM290" s="20"/>
      <c r="AN290" s="20"/>
      <c r="AO290" s="20"/>
      <c r="AP290" s="20"/>
    </row>
    <row r="291" spans="1:42" x14ac:dyDescent="0.3">
      <c r="A291" s="20"/>
      <c r="B291" s="8"/>
      <c r="C291" s="8"/>
      <c r="D291" s="8"/>
      <c r="E291" s="8"/>
      <c r="F291" s="8"/>
      <c r="G291" s="8"/>
      <c r="H291" s="8"/>
      <c r="I291" s="8"/>
      <c r="J291" s="8"/>
      <c r="K291" s="8"/>
      <c r="L291" s="8"/>
      <c r="M291" s="8"/>
      <c r="N291" s="8"/>
      <c r="O291" s="8"/>
      <c r="P291" s="8"/>
      <c r="Q291" s="8"/>
      <c r="R291" s="20"/>
      <c r="S291" s="20"/>
      <c r="T291" s="20"/>
      <c r="U291" s="20"/>
      <c r="V291" s="20"/>
      <c r="W291" s="20"/>
      <c r="X291" s="20"/>
      <c r="Y291" s="20"/>
      <c r="Z291" s="20"/>
      <c r="AA291" s="20"/>
      <c r="AB291" s="20"/>
      <c r="AC291" s="20"/>
      <c r="AD291" s="20"/>
      <c r="AE291" s="20"/>
      <c r="AF291" s="20"/>
      <c r="AG291" s="20"/>
      <c r="AH291" s="20"/>
      <c r="AI291" s="20"/>
      <c r="AJ291" s="20"/>
      <c r="AK291" s="20"/>
      <c r="AL291" s="20"/>
      <c r="AM291" s="20"/>
      <c r="AN291" s="20"/>
      <c r="AO291" s="20"/>
      <c r="AP291" s="20"/>
    </row>
    <row r="292" spans="1:42" x14ac:dyDescent="0.3">
      <c r="A292" s="20"/>
      <c r="B292" s="8"/>
      <c r="C292" s="8"/>
      <c r="D292" s="8"/>
      <c r="E292" s="8"/>
      <c r="F292" s="8"/>
      <c r="G292" s="8"/>
      <c r="H292" s="8"/>
      <c r="I292" s="8"/>
      <c r="J292" s="8"/>
      <c r="K292" s="8"/>
      <c r="L292" s="8"/>
      <c r="M292" s="8"/>
      <c r="N292" s="8"/>
      <c r="O292" s="8"/>
      <c r="P292" s="8"/>
      <c r="Q292" s="8"/>
      <c r="R292" s="20"/>
      <c r="S292" s="20"/>
      <c r="T292" s="20"/>
      <c r="U292" s="20"/>
      <c r="V292" s="20"/>
      <c r="W292" s="20"/>
      <c r="X292" s="20"/>
      <c r="Y292" s="20"/>
      <c r="Z292" s="20"/>
      <c r="AA292" s="20"/>
      <c r="AB292" s="20"/>
      <c r="AC292" s="20"/>
      <c r="AD292" s="20"/>
      <c r="AE292" s="20"/>
      <c r="AF292" s="20"/>
      <c r="AG292" s="20"/>
      <c r="AH292" s="20"/>
      <c r="AI292" s="20"/>
      <c r="AJ292" s="20"/>
      <c r="AK292" s="20"/>
      <c r="AL292" s="20"/>
      <c r="AM292" s="20"/>
      <c r="AN292" s="20"/>
      <c r="AO292" s="20"/>
      <c r="AP292" s="20"/>
    </row>
    <row r="293" spans="1:42" x14ac:dyDescent="0.3">
      <c r="A293" s="20"/>
      <c r="B293" s="8"/>
      <c r="C293" s="8"/>
      <c r="D293" s="8"/>
      <c r="E293" s="8"/>
      <c r="F293" s="8"/>
      <c r="G293" s="8"/>
      <c r="H293" s="8"/>
      <c r="I293" s="8"/>
      <c r="J293" s="8"/>
      <c r="K293" s="8"/>
      <c r="L293" s="8"/>
      <c r="M293" s="8"/>
      <c r="N293" s="8"/>
      <c r="O293" s="8"/>
      <c r="P293" s="8"/>
      <c r="Q293" s="8"/>
      <c r="R293" s="20"/>
      <c r="S293" s="20"/>
      <c r="T293" s="20"/>
      <c r="U293" s="20"/>
      <c r="V293" s="20"/>
      <c r="W293" s="20"/>
      <c r="X293" s="20"/>
      <c r="Y293" s="20"/>
      <c r="Z293" s="20"/>
      <c r="AA293" s="20"/>
      <c r="AB293" s="20"/>
      <c r="AC293" s="20"/>
      <c r="AD293" s="20"/>
      <c r="AE293" s="20"/>
      <c r="AF293" s="20"/>
      <c r="AG293" s="20"/>
      <c r="AH293" s="20"/>
      <c r="AI293" s="20"/>
      <c r="AJ293" s="20"/>
      <c r="AK293" s="20"/>
      <c r="AL293" s="20"/>
      <c r="AM293" s="20"/>
      <c r="AN293" s="20"/>
      <c r="AO293" s="20"/>
      <c r="AP293" s="20"/>
    </row>
    <row r="294" spans="1:42" x14ac:dyDescent="0.3">
      <c r="A294" s="20"/>
      <c r="B294" s="8"/>
      <c r="C294" s="8"/>
      <c r="D294" s="8"/>
      <c r="E294" s="8"/>
      <c r="F294" s="8"/>
      <c r="G294" s="8"/>
      <c r="H294" s="8"/>
      <c r="I294" s="8"/>
      <c r="J294" s="8"/>
      <c r="K294" s="8"/>
      <c r="L294" s="8"/>
      <c r="M294" s="8"/>
      <c r="N294" s="8"/>
      <c r="O294" s="8"/>
      <c r="P294" s="8"/>
      <c r="Q294" s="8"/>
      <c r="R294" s="20"/>
      <c r="S294" s="20"/>
      <c r="T294" s="20"/>
      <c r="U294" s="20"/>
      <c r="V294" s="20"/>
      <c r="W294" s="20"/>
      <c r="X294" s="20"/>
      <c r="Y294" s="20"/>
      <c r="Z294" s="20"/>
      <c r="AA294" s="20"/>
      <c r="AB294" s="20"/>
      <c r="AC294" s="20"/>
      <c r="AD294" s="20"/>
      <c r="AE294" s="20"/>
      <c r="AF294" s="20"/>
      <c r="AG294" s="20"/>
      <c r="AH294" s="20"/>
      <c r="AI294" s="20"/>
      <c r="AJ294" s="20"/>
      <c r="AK294" s="20"/>
      <c r="AL294" s="20"/>
      <c r="AM294" s="20"/>
      <c r="AN294" s="20"/>
      <c r="AO294" s="20"/>
      <c r="AP294" s="20"/>
    </row>
    <row r="295" spans="1:42" x14ac:dyDescent="0.3">
      <c r="A295" s="20"/>
      <c r="B295" s="8"/>
      <c r="C295" s="8"/>
      <c r="D295" s="8"/>
      <c r="E295" s="8"/>
      <c r="F295" s="8"/>
      <c r="G295" s="8"/>
      <c r="H295" s="8"/>
      <c r="I295" s="8"/>
      <c r="J295" s="8"/>
      <c r="K295" s="8"/>
      <c r="L295" s="8"/>
      <c r="M295" s="8"/>
      <c r="N295" s="8"/>
      <c r="O295" s="8"/>
      <c r="P295" s="8"/>
      <c r="Q295" s="8"/>
      <c r="R295" s="20"/>
      <c r="S295" s="20"/>
      <c r="T295" s="20"/>
      <c r="U295" s="20"/>
      <c r="V295" s="20"/>
      <c r="W295" s="20"/>
      <c r="X295" s="20"/>
      <c r="Y295" s="20"/>
      <c r="Z295" s="20"/>
      <c r="AA295" s="20"/>
      <c r="AB295" s="20"/>
      <c r="AC295" s="20"/>
      <c r="AD295" s="20"/>
      <c r="AE295" s="20"/>
      <c r="AF295" s="20"/>
      <c r="AG295" s="20"/>
      <c r="AH295" s="20"/>
      <c r="AI295" s="20"/>
      <c r="AJ295" s="20"/>
      <c r="AK295" s="20"/>
      <c r="AL295" s="20"/>
      <c r="AM295" s="20"/>
      <c r="AN295" s="20"/>
      <c r="AO295" s="20"/>
      <c r="AP295" s="20"/>
    </row>
    <row r="296" spans="1:42" x14ac:dyDescent="0.3">
      <c r="A296" s="20"/>
      <c r="B296" s="8"/>
      <c r="C296" s="8"/>
      <c r="D296" s="8"/>
      <c r="E296" s="8"/>
      <c r="F296" s="8"/>
      <c r="G296" s="8"/>
      <c r="H296" s="8"/>
      <c r="I296" s="8"/>
      <c r="J296" s="8"/>
      <c r="K296" s="8"/>
      <c r="L296" s="8"/>
      <c r="M296" s="8"/>
      <c r="N296" s="8"/>
      <c r="O296" s="8"/>
      <c r="P296" s="8"/>
      <c r="Q296" s="8"/>
      <c r="R296" s="20"/>
      <c r="S296" s="20"/>
      <c r="T296" s="20"/>
      <c r="U296" s="20"/>
      <c r="V296" s="20"/>
      <c r="W296" s="20"/>
      <c r="X296" s="20"/>
      <c r="Y296" s="20"/>
      <c r="Z296" s="20"/>
      <c r="AA296" s="20"/>
      <c r="AB296" s="20"/>
      <c r="AC296" s="20"/>
      <c r="AD296" s="20"/>
      <c r="AE296" s="20"/>
      <c r="AF296" s="20"/>
      <c r="AG296" s="20"/>
      <c r="AH296" s="20"/>
      <c r="AI296" s="20"/>
      <c r="AJ296" s="20"/>
      <c r="AK296" s="20"/>
      <c r="AL296" s="20"/>
      <c r="AM296" s="20"/>
      <c r="AN296" s="20"/>
      <c r="AO296" s="20"/>
      <c r="AP296" s="20"/>
    </row>
    <row r="297" spans="1:42" x14ac:dyDescent="0.3">
      <c r="A297" s="20"/>
      <c r="B297" s="8"/>
      <c r="C297" s="8"/>
      <c r="D297" s="8"/>
      <c r="E297" s="8"/>
      <c r="F297" s="8"/>
      <c r="G297" s="8"/>
      <c r="H297" s="8"/>
      <c r="I297" s="8"/>
      <c r="J297" s="8"/>
      <c r="K297" s="8"/>
      <c r="L297" s="8"/>
      <c r="M297" s="8"/>
      <c r="N297" s="8"/>
      <c r="O297" s="8"/>
      <c r="P297" s="8"/>
      <c r="Q297" s="8"/>
      <c r="R297" s="20"/>
      <c r="S297" s="20"/>
      <c r="T297" s="20"/>
      <c r="U297" s="20"/>
      <c r="V297" s="20"/>
      <c r="W297" s="20"/>
      <c r="X297" s="20"/>
      <c r="Y297" s="20"/>
      <c r="Z297" s="20"/>
      <c r="AA297" s="20"/>
      <c r="AB297" s="20"/>
      <c r="AC297" s="20"/>
      <c r="AD297" s="20"/>
      <c r="AE297" s="20"/>
      <c r="AF297" s="20"/>
      <c r="AG297" s="20"/>
      <c r="AH297" s="20"/>
      <c r="AI297" s="20"/>
      <c r="AJ297" s="20"/>
      <c r="AK297" s="20"/>
      <c r="AL297" s="20"/>
      <c r="AM297" s="20"/>
      <c r="AN297" s="20"/>
      <c r="AO297" s="20"/>
      <c r="AP297" s="20"/>
    </row>
    <row r="298" spans="1:42" x14ac:dyDescent="0.3">
      <c r="A298" s="20"/>
      <c r="B298" s="8"/>
      <c r="C298" s="8"/>
      <c r="D298" s="8"/>
      <c r="E298" s="8"/>
      <c r="F298" s="8"/>
      <c r="G298" s="8"/>
      <c r="H298" s="8"/>
      <c r="I298" s="8"/>
      <c r="J298" s="8"/>
      <c r="K298" s="8"/>
      <c r="L298" s="8"/>
      <c r="M298" s="8"/>
      <c r="N298" s="8"/>
      <c r="O298" s="8"/>
      <c r="P298" s="8"/>
      <c r="Q298" s="8"/>
      <c r="R298" s="20"/>
      <c r="S298" s="20"/>
      <c r="T298" s="20"/>
      <c r="U298" s="20"/>
      <c r="V298" s="20"/>
      <c r="W298" s="20"/>
      <c r="X298" s="20"/>
      <c r="Y298" s="20"/>
      <c r="Z298" s="20"/>
      <c r="AA298" s="20"/>
      <c r="AB298" s="20"/>
      <c r="AC298" s="20"/>
      <c r="AD298" s="20"/>
      <c r="AE298" s="20"/>
      <c r="AF298" s="20"/>
      <c r="AG298" s="20"/>
      <c r="AH298" s="20"/>
      <c r="AI298" s="20"/>
      <c r="AJ298" s="20"/>
      <c r="AK298" s="20"/>
      <c r="AL298" s="20"/>
      <c r="AM298" s="20"/>
      <c r="AN298" s="20"/>
      <c r="AO298" s="20"/>
      <c r="AP298" s="20"/>
    </row>
    <row r="299" spans="1:42" x14ac:dyDescent="0.3">
      <c r="A299" s="20"/>
      <c r="B299" s="8"/>
      <c r="C299" s="8"/>
      <c r="D299" s="8"/>
      <c r="E299" s="8"/>
      <c r="F299" s="8"/>
      <c r="G299" s="8"/>
      <c r="H299" s="8"/>
      <c r="I299" s="8"/>
      <c r="J299" s="8"/>
      <c r="K299" s="8"/>
      <c r="L299" s="8"/>
      <c r="M299" s="8"/>
      <c r="N299" s="8"/>
      <c r="O299" s="8"/>
      <c r="P299" s="8"/>
      <c r="Q299" s="8"/>
      <c r="R299" s="20"/>
      <c r="S299" s="20"/>
      <c r="T299" s="20"/>
      <c r="U299" s="20"/>
      <c r="V299" s="20"/>
      <c r="W299" s="20"/>
      <c r="X299" s="20"/>
      <c r="Y299" s="20"/>
      <c r="Z299" s="20"/>
      <c r="AA299" s="20"/>
      <c r="AB299" s="20"/>
      <c r="AC299" s="20"/>
      <c r="AD299" s="20"/>
      <c r="AE299" s="20"/>
      <c r="AF299" s="20"/>
      <c r="AG299" s="20"/>
      <c r="AH299" s="20"/>
      <c r="AI299" s="20"/>
      <c r="AJ299" s="20"/>
      <c r="AK299" s="20"/>
      <c r="AL299" s="20"/>
      <c r="AM299" s="20"/>
      <c r="AN299" s="20"/>
      <c r="AO299" s="20"/>
      <c r="AP299" s="20"/>
    </row>
    <row r="300" spans="1:42" x14ac:dyDescent="0.3">
      <c r="A300" s="20"/>
      <c r="B300" s="8"/>
      <c r="C300" s="8"/>
      <c r="D300" s="8"/>
      <c r="E300" s="8"/>
      <c r="F300" s="8"/>
      <c r="G300" s="8"/>
      <c r="H300" s="8"/>
      <c r="I300" s="8"/>
      <c r="J300" s="8"/>
      <c r="K300" s="8"/>
      <c r="L300" s="8"/>
      <c r="M300" s="8"/>
      <c r="N300" s="8"/>
      <c r="O300" s="8"/>
      <c r="P300" s="8"/>
      <c r="Q300" s="8"/>
      <c r="R300" s="20"/>
      <c r="S300" s="20"/>
      <c r="T300" s="20"/>
      <c r="U300" s="20"/>
      <c r="V300" s="20"/>
      <c r="W300" s="20"/>
      <c r="X300" s="20"/>
      <c r="Y300" s="20"/>
      <c r="Z300" s="20"/>
      <c r="AA300" s="20"/>
      <c r="AB300" s="20"/>
      <c r="AC300" s="20"/>
      <c r="AD300" s="20"/>
      <c r="AE300" s="20"/>
      <c r="AF300" s="20"/>
      <c r="AG300" s="20"/>
      <c r="AH300" s="20"/>
      <c r="AI300" s="20"/>
      <c r="AJ300" s="20"/>
      <c r="AK300" s="20"/>
      <c r="AL300" s="20"/>
      <c r="AM300" s="20"/>
      <c r="AN300" s="20"/>
      <c r="AO300" s="20"/>
      <c r="AP300" s="20"/>
    </row>
    <row r="301" spans="1:42" x14ac:dyDescent="0.3">
      <c r="A301" s="20"/>
      <c r="B301" s="8"/>
      <c r="C301" s="8"/>
      <c r="D301" s="8"/>
      <c r="E301" s="8"/>
      <c r="F301" s="8"/>
      <c r="G301" s="8"/>
      <c r="H301" s="8"/>
      <c r="I301" s="8"/>
      <c r="J301" s="8"/>
      <c r="K301" s="8"/>
      <c r="L301" s="8"/>
      <c r="M301" s="8"/>
      <c r="N301" s="8"/>
      <c r="O301" s="8"/>
      <c r="P301" s="8"/>
      <c r="Q301" s="8"/>
      <c r="R301" s="20"/>
      <c r="S301" s="20"/>
      <c r="T301" s="20"/>
      <c r="U301" s="20"/>
      <c r="V301" s="20"/>
      <c r="W301" s="20"/>
      <c r="X301" s="20"/>
      <c r="Y301" s="20"/>
      <c r="Z301" s="20"/>
      <c r="AA301" s="20"/>
      <c r="AB301" s="20"/>
      <c r="AC301" s="20"/>
      <c r="AD301" s="20"/>
      <c r="AE301" s="20"/>
      <c r="AF301" s="20"/>
      <c r="AG301" s="20"/>
      <c r="AH301" s="20"/>
      <c r="AI301" s="20"/>
      <c r="AJ301" s="20"/>
      <c r="AK301" s="20"/>
      <c r="AL301" s="20"/>
      <c r="AM301" s="20"/>
      <c r="AN301" s="20"/>
      <c r="AO301" s="20"/>
      <c r="AP301" s="20"/>
    </row>
    <row r="302" spans="1:42" x14ac:dyDescent="0.3">
      <c r="A302" s="20"/>
      <c r="B302" s="8"/>
      <c r="C302" s="8"/>
      <c r="D302" s="8"/>
      <c r="E302" s="8"/>
      <c r="F302" s="8"/>
      <c r="G302" s="8"/>
      <c r="H302" s="8"/>
      <c r="I302" s="8"/>
      <c r="J302" s="8"/>
      <c r="K302" s="8"/>
      <c r="L302" s="8"/>
      <c r="M302" s="8"/>
      <c r="N302" s="8"/>
      <c r="O302" s="8"/>
      <c r="P302" s="8"/>
      <c r="Q302" s="8"/>
      <c r="R302" s="20"/>
      <c r="S302" s="20"/>
      <c r="T302" s="20"/>
      <c r="U302" s="20"/>
      <c r="V302" s="20"/>
      <c r="W302" s="20"/>
      <c r="X302" s="20"/>
      <c r="Y302" s="20"/>
      <c r="Z302" s="20"/>
      <c r="AA302" s="20"/>
      <c r="AB302" s="20"/>
      <c r="AC302" s="20"/>
      <c r="AD302" s="20"/>
      <c r="AE302" s="20"/>
      <c r="AF302" s="20"/>
      <c r="AG302" s="20"/>
      <c r="AH302" s="20"/>
      <c r="AI302" s="20"/>
      <c r="AJ302" s="20"/>
      <c r="AK302" s="20"/>
      <c r="AL302" s="20"/>
      <c r="AM302" s="20"/>
      <c r="AN302" s="20"/>
      <c r="AO302" s="20"/>
      <c r="AP302" s="20"/>
    </row>
    <row r="303" spans="1:42" x14ac:dyDescent="0.3">
      <c r="A303" s="20"/>
      <c r="B303" s="8"/>
      <c r="C303" s="8"/>
      <c r="D303" s="8"/>
      <c r="E303" s="8"/>
      <c r="F303" s="8"/>
      <c r="G303" s="8"/>
      <c r="H303" s="8"/>
      <c r="I303" s="8"/>
      <c r="J303" s="8"/>
      <c r="K303" s="8"/>
      <c r="L303" s="8"/>
      <c r="M303" s="8"/>
      <c r="N303" s="8"/>
      <c r="O303" s="8"/>
      <c r="P303" s="8"/>
      <c r="Q303" s="8"/>
      <c r="R303" s="20"/>
      <c r="S303" s="20"/>
      <c r="T303" s="20"/>
      <c r="U303" s="20"/>
      <c r="V303" s="20"/>
      <c r="W303" s="20"/>
      <c r="X303" s="20"/>
      <c r="Y303" s="20"/>
      <c r="Z303" s="20"/>
      <c r="AA303" s="20"/>
      <c r="AB303" s="20"/>
      <c r="AC303" s="20"/>
      <c r="AD303" s="20"/>
      <c r="AE303" s="20"/>
      <c r="AF303" s="20"/>
      <c r="AG303" s="20"/>
      <c r="AH303" s="20"/>
      <c r="AI303" s="20"/>
      <c r="AJ303" s="20"/>
      <c r="AK303" s="20"/>
      <c r="AL303" s="20"/>
      <c r="AM303" s="20"/>
      <c r="AN303" s="20"/>
      <c r="AO303" s="20"/>
      <c r="AP303" s="20"/>
    </row>
    <row r="304" spans="1:42" x14ac:dyDescent="0.3">
      <c r="A304" s="20"/>
      <c r="B304" s="8"/>
      <c r="C304" s="8"/>
      <c r="D304" s="8"/>
      <c r="E304" s="8"/>
      <c r="F304" s="8"/>
      <c r="G304" s="8"/>
      <c r="H304" s="8"/>
      <c r="I304" s="8"/>
      <c r="J304" s="8"/>
      <c r="K304" s="8"/>
      <c r="L304" s="8"/>
      <c r="M304" s="8"/>
      <c r="N304" s="8"/>
      <c r="O304" s="8"/>
      <c r="P304" s="8"/>
      <c r="Q304" s="8"/>
      <c r="R304" s="20"/>
      <c r="S304" s="20"/>
      <c r="T304" s="20"/>
      <c r="U304" s="20"/>
      <c r="V304" s="20"/>
      <c r="W304" s="20"/>
      <c r="X304" s="20"/>
      <c r="Y304" s="20"/>
      <c r="Z304" s="20"/>
      <c r="AA304" s="20"/>
      <c r="AB304" s="20"/>
      <c r="AC304" s="20"/>
      <c r="AD304" s="20"/>
      <c r="AE304" s="20"/>
      <c r="AF304" s="20"/>
      <c r="AG304" s="20"/>
      <c r="AH304" s="20"/>
      <c r="AI304" s="20"/>
      <c r="AJ304" s="20"/>
      <c r="AK304" s="20"/>
      <c r="AL304" s="20"/>
      <c r="AM304" s="20"/>
      <c r="AN304" s="20"/>
      <c r="AO304" s="20"/>
      <c r="AP304" s="20"/>
    </row>
    <row r="305" spans="1:42" x14ac:dyDescent="0.3">
      <c r="A305" s="20"/>
      <c r="B305" s="8"/>
      <c r="C305" s="8"/>
      <c r="D305" s="8"/>
      <c r="E305" s="8"/>
      <c r="F305" s="8"/>
      <c r="G305" s="8"/>
      <c r="H305" s="8"/>
      <c r="I305" s="8"/>
      <c r="J305" s="8"/>
      <c r="K305" s="8"/>
      <c r="L305" s="8"/>
      <c r="M305" s="8"/>
      <c r="N305" s="8"/>
      <c r="O305" s="8"/>
      <c r="P305" s="8"/>
      <c r="Q305" s="8"/>
      <c r="R305" s="20"/>
      <c r="S305" s="20"/>
      <c r="T305" s="20"/>
      <c r="U305" s="20"/>
      <c r="V305" s="20"/>
      <c r="W305" s="20"/>
      <c r="X305" s="20"/>
      <c r="Y305" s="20"/>
      <c r="Z305" s="20"/>
      <c r="AA305" s="20"/>
      <c r="AB305" s="20"/>
      <c r="AC305" s="20"/>
      <c r="AD305" s="20"/>
      <c r="AE305" s="20"/>
      <c r="AF305" s="20"/>
      <c r="AG305" s="20"/>
      <c r="AH305" s="20"/>
      <c r="AI305" s="20"/>
      <c r="AJ305" s="20"/>
      <c r="AK305" s="20"/>
      <c r="AL305" s="20"/>
      <c r="AM305" s="20"/>
      <c r="AN305" s="20"/>
      <c r="AO305" s="20"/>
      <c r="AP305" s="20"/>
    </row>
    <row r="306" spans="1:42" x14ac:dyDescent="0.3">
      <c r="A306" s="20"/>
      <c r="B306" s="8"/>
      <c r="C306" s="8"/>
      <c r="D306" s="8"/>
      <c r="E306" s="8"/>
      <c r="F306" s="8"/>
      <c r="G306" s="8"/>
      <c r="H306" s="8"/>
      <c r="I306" s="8"/>
      <c r="J306" s="8"/>
      <c r="K306" s="8"/>
      <c r="L306" s="8"/>
      <c r="M306" s="8"/>
      <c r="N306" s="8"/>
      <c r="O306" s="8"/>
      <c r="P306" s="8"/>
      <c r="Q306" s="8"/>
      <c r="R306" s="20"/>
      <c r="S306" s="20"/>
      <c r="T306" s="20"/>
      <c r="U306" s="20"/>
      <c r="V306" s="20"/>
      <c r="W306" s="20"/>
      <c r="X306" s="20"/>
      <c r="Y306" s="20"/>
      <c r="Z306" s="20"/>
      <c r="AA306" s="20"/>
      <c r="AB306" s="20"/>
      <c r="AC306" s="20"/>
      <c r="AD306" s="20"/>
      <c r="AE306" s="20"/>
      <c r="AF306" s="20"/>
      <c r="AG306" s="20"/>
      <c r="AH306" s="20"/>
      <c r="AI306" s="20"/>
      <c r="AJ306" s="20"/>
      <c r="AK306" s="20"/>
      <c r="AL306" s="20"/>
      <c r="AM306" s="20"/>
      <c r="AN306" s="20"/>
      <c r="AO306" s="20"/>
      <c r="AP306" s="20"/>
    </row>
    <row r="307" spans="1:42" x14ac:dyDescent="0.3">
      <c r="A307" s="20"/>
      <c r="B307" s="8"/>
      <c r="C307" s="8"/>
      <c r="D307" s="8"/>
      <c r="E307" s="8"/>
      <c r="F307" s="8"/>
      <c r="G307" s="8"/>
      <c r="H307" s="8"/>
      <c r="I307" s="8"/>
      <c r="J307" s="8"/>
      <c r="K307" s="8"/>
      <c r="L307" s="8"/>
      <c r="M307" s="8"/>
      <c r="N307" s="8"/>
      <c r="O307" s="8"/>
      <c r="P307" s="8"/>
      <c r="Q307" s="8"/>
      <c r="R307" s="20"/>
      <c r="S307" s="20"/>
      <c r="T307" s="20"/>
      <c r="U307" s="20"/>
      <c r="V307" s="20"/>
      <c r="W307" s="20"/>
      <c r="X307" s="20"/>
      <c r="Y307" s="20"/>
      <c r="Z307" s="20"/>
      <c r="AA307" s="20"/>
      <c r="AB307" s="20"/>
      <c r="AC307" s="20"/>
      <c r="AD307" s="20"/>
      <c r="AE307" s="20"/>
      <c r="AF307" s="20"/>
      <c r="AG307" s="20"/>
      <c r="AH307" s="20"/>
      <c r="AI307" s="20"/>
      <c r="AJ307" s="20"/>
      <c r="AK307" s="20"/>
      <c r="AL307" s="20"/>
      <c r="AM307" s="20"/>
      <c r="AN307" s="20"/>
      <c r="AO307" s="20"/>
      <c r="AP307" s="20"/>
    </row>
    <row r="308" spans="1:42" x14ac:dyDescent="0.3">
      <c r="A308" s="20"/>
      <c r="B308" s="8"/>
      <c r="C308" s="8"/>
      <c r="D308" s="8"/>
      <c r="E308" s="8"/>
      <c r="F308" s="8"/>
      <c r="G308" s="8"/>
      <c r="H308" s="8"/>
      <c r="I308" s="8"/>
      <c r="J308" s="8"/>
      <c r="K308" s="8"/>
      <c r="L308" s="8"/>
      <c r="M308" s="8"/>
      <c r="N308" s="8"/>
      <c r="O308" s="8"/>
      <c r="P308" s="8"/>
      <c r="Q308" s="8"/>
      <c r="R308" s="20"/>
      <c r="S308" s="20"/>
      <c r="T308" s="20"/>
      <c r="U308" s="20"/>
      <c r="V308" s="20"/>
      <c r="W308" s="20"/>
      <c r="X308" s="20"/>
      <c r="Y308" s="20"/>
      <c r="Z308" s="20"/>
      <c r="AA308" s="20"/>
      <c r="AB308" s="20"/>
      <c r="AC308" s="20"/>
      <c r="AD308" s="20"/>
      <c r="AE308" s="20"/>
      <c r="AF308" s="20"/>
      <c r="AG308" s="20"/>
      <c r="AH308" s="20"/>
      <c r="AI308" s="20"/>
      <c r="AJ308" s="20"/>
      <c r="AK308" s="20"/>
      <c r="AL308" s="20"/>
      <c r="AM308" s="20"/>
      <c r="AN308" s="20"/>
      <c r="AO308" s="20"/>
      <c r="AP308" s="20"/>
    </row>
    <row r="309" spans="1:42" x14ac:dyDescent="0.3">
      <c r="A309" s="20"/>
      <c r="B309" s="8"/>
      <c r="C309" s="8"/>
      <c r="D309" s="8"/>
      <c r="E309" s="8"/>
      <c r="F309" s="8"/>
      <c r="G309" s="8"/>
      <c r="H309" s="8"/>
      <c r="I309" s="8"/>
      <c r="J309" s="8"/>
      <c r="K309" s="8"/>
      <c r="L309" s="8"/>
      <c r="M309" s="8"/>
      <c r="N309" s="8"/>
      <c r="O309" s="8"/>
      <c r="P309" s="8"/>
      <c r="Q309" s="8"/>
      <c r="R309" s="20"/>
      <c r="S309" s="20"/>
      <c r="T309" s="20"/>
      <c r="U309" s="20"/>
      <c r="V309" s="20"/>
      <c r="W309" s="20"/>
      <c r="X309" s="20"/>
      <c r="Y309" s="20"/>
      <c r="Z309" s="20"/>
      <c r="AA309" s="20"/>
      <c r="AB309" s="20"/>
      <c r="AC309" s="20"/>
      <c r="AD309" s="20"/>
      <c r="AE309" s="20"/>
      <c r="AF309" s="20"/>
      <c r="AG309" s="20"/>
      <c r="AH309" s="20"/>
      <c r="AI309" s="20"/>
      <c r="AJ309" s="20"/>
      <c r="AK309" s="20"/>
      <c r="AL309" s="20"/>
      <c r="AM309" s="20"/>
      <c r="AN309" s="20"/>
      <c r="AO309" s="20"/>
      <c r="AP309" s="20"/>
    </row>
    <row r="310" spans="1:42" x14ac:dyDescent="0.3">
      <c r="A310" s="20"/>
      <c r="B310" s="8"/>
      <c r="C310" s="8"/>
      <c r="D310" s="8"/>
      <c r="E310" s="8"/>
      <c r="F310" s="8"/>
      <c r="G310" s="8"/>
      <c r="H310" s="8"/>
      <c r="I310" s="8"/>
      <c r="J310" s="8"/>
      <c r="K310" s="8"/>
      <c r="L310" s="8"/>
      <c r="M310" s="8"/>
      <c r="N310" s="8"/>
      <c r="O310" s="8"/>
      <c r="P310" s="8"/>
      <c r="Q310" s="8"/>
      <c r="R310" s="20"/>
      <c r="S310" s="20"/>
      <c r="T310" s="20"/>
      <c r="U310" s="20"/>
      <c r="V310" s="20"/>
      <c r="W310" s="20"/>
      <c r="X310" s="20"/>
      <c r="Y310" s="20"/>
      <c r="Z310" s="20"/>
      <c r="AA310" s="20"/>
      <c r="AB310" s="20"/>
      <c r="AC310" s="20"/>
      <c r="AD310" s="20"/>
      <c r="AE310" s="20"/>
      <c r="AF310" s="20"/>
      <c r="AG310" s="20"/>
      <c r="AH310" s="20"/>
      <c r="AI310" s="20"/>
      <c r="AJ310" s="20"/>
      <c r="AK310" s="20"/>
      <c r="AL310" s="20"/>
      <c r="AM310" s="20"/>
      <c r="AN310" s="20"/>
      <c r="AO310" s="20"/>
      <c r="AP310" s="20"/>
    </row>
    <row r="311" spans="1:42" x14ac:dyDescent="0.3">
      <c r="A311" s="20"/>
      <c r="B311" s="8"/>
      <c r="C311" s="8"/>
      <c r="D311" s="8"/>
      <c r="E311" s="8"/>
      <c r="F311" s="8"/>
      <c r="G311" s="8"/>
      <c r="H311" s="8"/>
      <c r="I311" s="8"/>
      <c r="J311" s="8"/>
      <c r="K311" s="8"/>
      <c r="L311" s="8"/>
      <c r="M311" s="8"/>
      <c r="N311" s="8"/>
      <c r="O311" s="8"/>
      <c r="P311" s="8"/>
      <c r="Q311" s="8"/>
      <c r="R311" s="20"/>
      <c r="S311" s="20"/>
      <c r="T311" s="20"/>
      <c r="U311" s="20"/>
      <c r="V311" s="20"/>
      <c r="W311" s="20"/>
      <c r="X311" s="20"/>
      <c r="Y311" s="20"/>
      <c r="Z311" s="20"/>
      <c r="AA311" s="20"/>
      <c r="AB311" s="20"/>
      <c r="AC311" s="20"/>
      <c r="AD311" s="20"/>
      <c r="AE311" s="20"/>
      <c r="AF311" s="20"/>
      <c r="AG311" s="20"/>
      <c r="AH311" s="20"/>
      <c r="AI311" s="20"/>
      <c r="AJ311" s="20"/>
      <c r="AK311" s="20"/>
      <c r="AL311" s="20"/>
      <c r="AM311" s="20"/>
      <c r="AN311" s="20"/>
      <c r="AO311" s="20"/>
      <c r="AP311" s="20"/>
    </row>
    <row r="312" spans="1:42" x14ac:dyDescent="0.3">
      <c r="A312" s="20"/>
      <c r="B312" s="8"/>
      <c r="C312" s="8"/>
      <c r="D312" s="8"/>
      <c r="E312" s="8"/>
      <c r="F312" s="8"/>
      <c r="G312" s="8"/>
      <c r="H312" s="8"/>
      <c r="I312" s="8"/>
      <c r="J312" s="8"/>
      <c r="K312" s="8"/>
      <c r="L312" s="8"/>
      <c r="M312" s="8"/>
      <c r="N312" s="8"/>
      <c r="O312" s="8"/>
      <c r="P312" s="8"/>
      <c r="Q312" s="8"/>
      <c r="R312" s="20"/>
      <c r="S312" s="20"/>
      <c r="T312" s="20"/>
      <c r="U312" s="20"/>
      <c r="V312" s="20"/>
      <c r="W312" s="20"/>
      <c r="X312" s="20"/>
      <c r="Y312" s="20"/>
      <c r="Z312" s="20"/>
      <c r="AA312" s="20"/>
      <c r="AB312" s="20"/>
      <c r="AC312" s="20"/>
      <c r="AD312" s="20"/>
      <c r="AE312" s="20"/>
      <c r="AF312" s="20"/>
      <c r="AG312" s="20"/>
      <c r="AH312" s="20"/>
      <c r="AI312" s="20"/>
      <c r="AJ312" s="20"/>
      <c r="AK312" s="20"/>
      <c r="AL312" s="20"/>
      <c r="AM312" s="20"/>
      <c r="AN312" s="20"/>
      <c r="AO312" s="20"/>
      <c r="AP312" s="20"/>
    </row>
    <row r="313" spans="1:42" x14ac:dyDescent="0.3">
      <c r="A313" s="20"/>
      <c r="B313" s="8"/>
      <c r="C313" s="8"/>
      <c r="D313" s="8"/>
      <c r="E313" s="8"/>
      <c r="F313" s="8"/>
      <c r="G313" s="8"/>
      <c r="H313" s="8"/>
      <c r="I313" s="8"/>
      <c r="J313" s="8"/>
      <c r="K313" s="8"/>
      <c r="L313" s="8"/>
      <c r="M313" s="8"/>
      <c r="N313" s="8"/>
      <c r="O313" s="8"/>
      <c r="P313" s="8"/>
      <c r="Q313" s="8"/>
      <c r="R313" s="20"/>
      <c r="S313" s="20"/>
      <c r="T313" s="20"/>
      <c r="U313" s="20"/>
      <c r="V313" s="20"/>
      <c r="W313" s="20"/>
      <c r="X313" s="20"/>
      <c r="Y313" s="20"/>
      <c r="Z313" s="20"/>
      <c r="AA313" s="20"/>
      <c r="AB313" s="20"/>
      <c r="AC313" s="20"/>
      <c r="AD313" s="20"/>
      <c r="AE313" s="20"/>
      <c r="AF313" s="20"/>
      <c r="AG313" s="20"/>
      <c r="AH313" s="20"/>
      <c r="AI313" s="20"/>
      <c r="AJ313" s="20"/>
      <c r="AK313" s="20"/>
      <c r="AL313" s="20"/>
      <c r="AM313" s="20"/>
      <c r="AN313" s="20"/>
      <c r="AO313" s="20"/>
      <c r="AP313" s="20"/>
    </row>
    <row r="314" spans="1:42" x14ac:dyDescent="0.3">
      <c r="A314" s="20"/>
      <c r="B314" s="8"/>
      <c r="C314" s="8"/>
      <c r="D314" s="8"/>
      <c r="E314" s="8"/>
      <c r="F314" s="8"/>
      <c r="G314" s="8"/>
      <c r="H314" s="8"/>
      <c r="I314" s="8"/>
      <c r="J314" s="8"/>
      <c r="K314" s="8"/>
      <c r="L314" s="8"/>
      <c r="M314" s="8"/>
      <c r="N314" s="8"/>
      <c r="O314" s="8"/>
      <c r="P314" s="8"/>
      <c r="Q314" s="8"/>
      <c r="R314" s="20"/>
      <c r="S314" s="20"/>
      <c r="T314" s="20"/>
      <c r="U314" s="20"/>
      <c r="V314" s="20"/>
      <c r="W314" s="20"/>
      <c r="X314" s="20"/>
      <c r="Y314" s="20"/>
      <c r="Z314" s="20"/>
      <c r="AA314" s="20"/>
      <c r="AB314" s="20"/>
      <c r="AC314" s="20"/>
      <c r="AD314" s="20"/>
      <c r="AE314" s="20"/>
      <c r="AF314" s="20"/>
      <c r="AG314" s="20"/>
      <c r="AH314" s="20"/>
      <c r="AI314" s="20"/>
      <c r="AJ314" s="20"/>
      <c r="AK314" s="20"/>
      <c r="AL314" s="20"/>
      <c r="AM314" s="20"/>
      <c r="AN314" s="20"/>
      <c r="AO314" s="20"/>
      <c r="AP314" s="20"/>
    </row>
    <row r="315" spans="1:42" x14ac:dyDescent="0.3">
      <c r="A315" s="20"/>
      <c r="B315" s="8"/>
      <c r="C315" s="8"/>
      <c r="D315" s="8"/>
      <c r="E315" s="8"/>
      <c r="F315" s="8"/>
      <c r="G315" s="8"/>
      <c r="H315" s="8"/>
      <c r="I315" s="8"/>
      <c r="J315" s="8"/>
      <c r="K315" s="8"/>
      <c r="L315" s="8"/>
      <c r="M315" s="8"/>
      <c r="N315" s="8"/>
      <c r="O315" s="8"/>
      <c r="P315" s="8"/>
      <c r="Q315" s="8"/>
      <c r="R315" s="20"/>
      <c r="S315" s="20"/>
      <c r="T315" s="20"/>
      <c r="U315" s="20"/>
      <c r="V315" s="20"/>
      <c r="W315" s="20"/>
      <c r="X315" s="20"/>
      <c r="Y315" s="20"/>
      <c r="Z315" s="20"/>
      <c r="AA315" s="20"/>
      <c r="AB315" s="20"/>
      <c r="AC315" s="20"/>
      <c r="AD315" s="20"/>
      <c r="AE315" s="20"/>
      <c r="AF315" s="20"/>
      <c r="AG315" s="20"/>
      <c r="AH315" s="20"/>
      <c r="AI315" s="20"/>
      <c r="AJ315" s="20"/>
      <c r="AK315" s="20"/>
      <c r="AL315" s="20"/>
      <c r="AM315" s="20"/>
      <c r="AN315" s="20"/>
      <c r="AO315" s="20"/>
      <c r="AP315" s="20"/>
    </row>
    <row r="316" spans="1:42" x14ac:dyDescent="0.3">
      <c r="A316" s="20"/>
      <c r="B316" s="8"/>
      <c r="C316" s="8"/>
      <c r="D316" s="8"/>
      <c r="E316" s="8"/>
      <c r="F316" s="8"/>
      <c r="G316" s="8"/>
      <c r="H316" s="8"/>
      <c r="I316" s="8"/>
      <c r="J316" s="8"/>
      <c r="K316" s="8"/>
      <c r="L316" s="8"/>
      <c r="M316" s="8"/>
      <c r="N316" s="8"/>
      <c r="O316" s="8"/>
      <c r="P316" s="8"/>
      <c r="Q316" s="8"/>
      <c r="R316" s="20"/>
      <c r="S316" s="20"/>
      <c r="T316" s="20"/>
      <c r="U316" s="20"/>
      <c r="V316" s="20"/>
      <c r="W316" s="20"/>
      <c r="X316" s="20"/>
      <c r="Y316" s="20"/>
      <c r="Z316" s="20"/>
      <c r="AA316" s="20"/>
      <c r="AB316" s="20"/>
      <c r="AC316" s="20"/>
      <c r="AD316" s="20"/>
      <c r="AE316" s="20"/>
      <c r="AF316" s="20"/>
      <c r="AG316" s="20"/>
      <c r="AH316" s="20"/>
      <c r="AI316" s="20"/>
      <c r="AJ316" s="20"/>
      <c r="AK316" s="20"/>
      <c r="AL316" s="20"/>
      <c r="AM316" s="20"/>
      <c r="AN316" s="20"/>
      <c r="AO316" s="20"/>
      <c r="AP316" s="20"/>
    </row>
    <row r="317" spans="1:42" x14ac:dyDescent="0.3">
      <c r="A317" s="20"/>
      <c r="B317" s="8"/>
      <c r="C317" s="8"/>
      <c r="D317" s="8"/>
      <c r="E317" s="8"/>
      <c r="F317" s="8"/>
      <c r="G317" s="8"/>
      <c r="H317" s="8"/>
      <c r="I317" s="8"/>
      <c r="J317" s="8"/>
      <c r="K317" s="8"/>
      <c r="L317" s="8"/>
      <c r="M317" s="8"/>
      <c r="N317" s="8"/>
      <c r="O317" s="8"/>
      <c r="P317" s="8"/>
      <c r="Q317" s="8"/>
      <c r="R317" s="20"/>
      <c r="S317" s="20"/>
      <c r="T317" s="20"/>
      <c r="U317" s="20"/>
      <c r="V317" s="20"/>
      <c r="W317" s="20"/>
      <c r="X317" s="20"/>
      <c r="Y317" s="20"/>
      <c r="Z317" s="20"/>
      <c r="AA317" s="20"/>
      <c r="AB317" s="20"/>
      <c r="AC317" s="20"/>
      <c r="AD317" s="20"/>
      <c r="AE317" s="20"/>
      <c r="AF317" s="20"/>
      <c r="AG317" s="20"/>
      <c r="AH317" s="20"/>
      <c r="AI317" s="20"/>
      <c r="AJ317" s="20"/>
      <c r="AK317" s="20"/>
      <c r="AL317" s="20"/>
      <c r="AM317" s="20"/>
      <c r="AN317" s="20"/>
      <c r="AO317" s="20"/>
      <c r="AP317" s="20"/>
    </row>
    <row r="318" spans="1:42" x14ac:dyDescent="0.3">
      <c r="A318" s="20"/>
      <c r="B318" s="8"/>
      <c r="C318" s="8"/>
      <c r="D318" s="8"/>
      <c r="E318" s="8"/>
      <c r="F318" s="8"/>
      <c r="G318" s="8"/>
      <c r="H318" s="8"/>
      <c r="I318" s="8"/>
      <c r="J318" s="8"/>
      <c r="K318" s="8"/>
      <c r="L318" s="8"/>
      <c r="M318" s="8"/>
      <c r="N318" s="8"/>
      <c r="O318" s="8"/>
      <c r="P318" s="8"/>
      <c r="Q318" s="8"/>
      <c r="R318" s="20"/>
      <c r="S318" s="20"/>
      <c r="T318" s="20"/>
      <c r="U318" s="20"/>
      <c r="V318" s="20"/>
      <c r="W318" s="20"/>
      <c r="X318" s="20"/>
      <c r="Y318" s="20"/>
      <c r="Z318" s="20"/>
      <c r="AA318" s="20"/>
      <c r="AB318" s="20"/>
      <c r="AC318" s="20"/>
      <c r="AD318" s="20"/>
      <c r="AE318" s="20"/>
      <c r="AF318" s="20"/>
      <c r="AG318" s="20"/>
      <c r="AH318" s="20"/>
      <c r="AI318" s="20"/>
      <c r="AJ318" s="20"/>
      <c r="AK318" s="20"/>
      <c r="AL318" s="20"/>
      <c r="AM318" s="20"/>
      <c r="AN318" s="20"/>
      <c r="AO318" s="20"/>
      <c r="AP318" s="20"/>
    </row>
    <row r="319" spans="1:42" x14ac:dyDescent="0.3">
      <c r="A319" s="20"/>
      <c r="B319" s="8"/>
      <c r="C319" s="8"/>
      <c r="D319" s="8"/>
      <c r="E319" s="8"/>
      <c r="F319" s="8"/>
      <c r="G319" s="8"/>
      <c r="H319" s="8"/>
      <c r="I319" s="8"/>
      <c r="J319" s="8"/>
      <c r="K319" s="8"/>
      <c r="L319" s="8"/>
      <c r="M319" s="8"/>
      <c r="N319" s="8"/>
      <c r="O319" s="8"/>
      <c r="P319" s="8"/>
      <c r="Q319" s="8"/>
      <c r="R319" s="20"/>
      <c r="S319" s="20"/>
      <c r="T319" s="20"/>
      <c r="U319" s="20"/>
      <c r="V319" s="20"/>
      <c r="W319" s="20"/>
      <c r="X319" s="20"/>
      <c r="Y319" s="20"/>
      <c r="Z319" s="20"/>
      <c r="AA319" s="20"/>
      <c r="AB319" s="20"/>
      <c r="AC319" s="20"/>
      <c r="AD319" s="20"/>
      <c r="AE319" s="20"/>
      <c r="AF319" s="20"/>
      <c r="AG319" s="20"/>
      <c r="AH319" s="20"/>
      <c r="AI319" s="20"/>
      <c r="AJ319" s="20"/>
      <c r="AK319" s="20"/>
      <c r="AL319" s="20"/>
      <c r="AM319" s="20"/>
      <c r="AN319" s="20"/>
      <c r="AO319" s="20"/>
      <c r="AP319" s="20"/>
    </row>
    <row r="320" spans="1:42" x14ac:dyDescent="0.3">
      <c r="A320" s="20"/>
      <c r="B320" s="8"/>
      <c r="C320" s="8"/>
      <c r="D320" s="8"/>
      <c r="E320" s="8"/>
      <c r="F320" s="8"/>
      <c r="G320" s="8"/>
      <c r="H320" s="8"/>
      <c r="I320" s="8"/>
      <c r="J320" s="8"/>
      <c r="K320" s="8"/>
      <c r="L320" s="8"/>
      <c r="M320" s="8"/>
      <c r="N320" s="8"/>
      <c r="O320" s="8"/>
      <c r="P320" s="8"/>
      <c r="Q320" s="8"/>
      <c r="R320" s="20"/>
      <c r="S320" s="20"/>
      <c r="T320" s="20"/>
      <c r="U320" s="20"/>
      <c r="V320" s="20"/>
      <c r="W320" s="20"/>
      <c r="X320" s="20"/>
      <c r="Y320" s="20"/>
      <c r="Z320" s="20"/>
      <c r="AA320" s="20"/>
      <c r="AB320" s="20"/>
      <c r="AC320" s="20"/>
      <c r="AD320" s="20"/>
      <c r="AE320" s="20"/>
      <c r="AF320" s="20"/>
      <c r="AG320" s="20"/>
      <c r="AH320" s="20"/>
      <c r="AI320" s="20"/>
      <c r="AJ320" s="20"/>
      <c r="AK320" s="20"/>
      <c r="AL320" s="20"/>
      <c r="AM320" s="20"/>
      <c r="AN320" s="20"/>
      <c r="AO320" s="20"/>
      <c r="AP320" s="20"/>
    </row>
    <row r="321" spans="1:42" x14ac:dyDescent="0.3">
      <c r="A321" s="20"/>
      <c r="B321" s="8"/>
      <c r="C321" s="8"/>
      <c r="D321" s="8"/>
      <c r="E321" s="8"/>
      <c r="F321" s="8"/>
      <c r="G321" s="8"/>
      <c r="H321" s="8"/>
      <c r="I321" s="8"/>
      <c r="J321" s="8"/>
      <c r="K321" s="8"/>
      <c r="L321" s="8"/>
      <c r="M321" s="8"/>
      <c r="N321" s="8"/>
      <c r="O321" s="8"/>
      <c r="P321" s="8"/>
      <c r="Q321" s="8"/>
      <c r="R321" s="20"/>
      <c r="S321" s="20"/>
      <c r="T321" s="20"/>
      <c r="U321" s="20"/>
      <c r="V321" s="20"/>
      <c r="W321" s="20"/>
      <c r="X321" s="20"/>
      <c r="Y321" s="20"/>
      <c r="Z321" s="20"/>
      <c r="AA321" s="20"/>
      <c r="AB321" s="20"/>
      <c r="AC321" s="20"/>
      <c r="AD321" s="20"/>
      <c r="AE321" s="20"/>
      <c r="AF321" s="20"/>
      <c r="AG321" s="20"/>
      <c r="AH321" s="20"/>
      <c r="AI321" s="20"/>
      <c r="AJ321" s="20"/>
      <c r="AK321" s="20"/>
      <c r="AL321" s="20"/>
      <c r="AM321" s="20"/>
      <c r="AN321" s="20"/>
      <c r="AO321" s="20"/>
      <c r="AP321" s="20"/>
    </row>
    <row r="322" spans="1:42" x14ac:dyDescent="0.3">
      <c r="A322" s="20"/>
      <c r="B322" s="8"/>
      <c r="C322" s="8"/>
      <c r="D322" s="8"/>
      <c r="E322" s="8"/>
      <c r="F322" s="8"/>
      <c r="G322" s="8"/>
      <c r="H322" s="8"/>
      <c r="I322" s="8"/>
      <c r="J322" s="8"/>
      <c r="K322" s="8"/>
      <c r="L322" s="8"/>
      <c r="M322" s="8"/>
      <c r="N322" s="8"/>
      <c r="O322" s="8"/>
      <c r="P322" s="8"/>
      <c r="Q322" s="8"/>
      <c r="R322" s="20"/>
      <c r="S322" s="20"/>
      <c r="T322" s="20"/>
      <c r="U322" s="20"/>
      <c r="V322" s="20"/>
      <c r="W322" s="20"/>
      <c r="X322" s="20"/>
      <c r="Y322" s="20"/>
      <c r="Z322" s="20"/>
      <c r="AA322" s="20"/>
      <c r="AB322" s="20"/>
      <c r="AC322" s="20"/>
      <c r="AD322" s="20"/>
      <c r="AE322" s="20"/>
      <c r="AF322" s="20"/>
      <c r="AG322" s="20"/>
      <c r="AH322" s="20"/>
      <c r="AI322" s="20"/>
      <c r="AJ322" s="20"/>
      <c r="AK322" s="20"/>
      <c r="AL322" s="20"/>
      <c r="AM322" s="20"/>
      <c r="AN322" s="20"/>
      <c r="AO322" s="20"/>
      <c r="AP322" s="20"/>
    </row>
    <row r="323" spans="1:42" x14ac:dyDescent="0.3">
      <c r="A323" s="20"/>
      <c r="B323" s="20"/>
      <c r="C323" s="20"/>
      <c r="D323" s="20"/>
      <c r="E323" s="20"/>
      <c r="F323" s="20"/>
      <c r="G323" s="20"/>
      <c r="H323" s="20"/>
      <c r="I323" s="20"/>
      <c r="J323" s="20"/>
      <c r="K323" s="20"/>
      <c r="L323" s="20"/>
      <c r="M323" s="20"/>
      <c r="N323" s="20"/>
      <c r="O323" s="20"/>
      <c r="P323" s="20"/>
      <c r="Q323" s="20"/>
      <c r="R323" s="20"/>
      <c r="S323" s="20"/>
      <c r="T323" s="20"/>
      <c r="U323" s="20"/>
      <c r="V323" s="20"/>
      <c r="W323" s="20"/>
      <c r="X323" s="20"/>
      <c r="Y323" s="20"/>
      <c r="Z323" s="20"/>
      <c r="AA323" s="20"/>
      <c r="AB323" s="20"/>
      <c r="AC323" s="20"/>
      <c r="AD323" s="20"/>
      <c r="AE323" s="20"/>
      <c r="AF323" s="20"/>
      <c r="AG323" s="20"/>
      <c r="AH323" s="20"/>
      <c r="AI323" s="20"/>
      <c r="AJ323" s="20"/>
      <c r="AK323" s="20"/>
      <c r="AL323" s="20"/>
      <c r="AM323" s="20"/>
      <c r="AN323" s="20"/>
      <c r="AO323" s="20"/>
      <c r="AP323" s="20"/>
    </row>
    <row r="324" spans="1:42" x14ac:dyDescent="0.3">
      <c r="A324" s="20"/>
      <c r="B324" s="20"/>
      <c r="C324" s="20"/>
      <c r="D324" s="20"/>
      <c r="E324" s="20"/>
      <c r="F324" s="20"/>
      <c r="G324" s="20"/>
      <c r="H324" s="20"/>
      <c r="I324" s="20"/>
      <c r="J324" s="20"/>
      <c r="K324" s="20"/>
      <c r="L324" s="20"/>
      <c r="M324" s="20"/>
      <c r="N324" s="20"/>
      <c r="O324" s="20"/>
      <c r="P324" s="20"/>
      <c r="Q324" s="20"/>
      <c r="R324" s="20"/>
      <c r="S324" s="20"/>
      <c r="T324" s="20"/>
      <c r="U324" s="20"/>
      <c r="V324" s="20"/>
      <c r="W324" s="20"/>
      <c r="X324" s="20"/>
      <c r="Y324" s="20"/>
      <c r="Z324" s="20"/>
      <c r="AA324" s="20"/>
      <c r="AB324" s="20"/>
      <c r="AC324" s="20"/>
      <c r="AD324" s="20"/>
      <c r="AE324" s="20"/>
      <c r="AF324" s="20"/>
      <c r="AG324" s="20"/>
      <c r="AH324" s="20"/>
      <c r="AI324" s="20"/>
      <c r="AJ324" s="20"/>
      <c r="AK324" s="20"/>
      <c r="AL324" s="20"/>
      <c r="AM324" s="20"/>
      <c r="AN324" s="20"/>
      <c r="AO324" s="20"/>
      <c r="AP324" s="20"/>
    </row>
    <row r="325" spans="1:42" x14ac:dyDescent="0.3">
      <c r="A325" s="20"/>
      <c r="B325" s="20"/>
      <c r="C325" s="20"/>
      <c r="D325" s="20"/>
      <c r="E325" s="20"/>
      <c r="F325" s="20"/>
      <c r="G325" s="20"/>
      <c r="H325" s="20"/>
      <c r="I325" s="20"/>
      <c r="J325" s="20"/>
      <c r="K325" s="20"/>
      <c r="L325" s="20"/>
      <c r="M325" s="20"/>
      <c r="N325" s="20"/>
      <c r="O325" s="20"/>
      <c r="P325" s="20"/>
      <c r="Q325" s="20"/>
      <c r="R325" s="20"/>
      <c r="S325" s="20"/>
      <c r="T325" s="20"/>
      <c r="U325" s="20"/>
      <c r="V325" s="20"/>
      <c r="W325" s="20"/>
      <c r="X325" s="20"/>
      <c r="Y325" s="20"/>
      <c r="Z325" s="20"/>
      <c r="AA325" s="20"/>
      <c r="AB325" s="20"/>
      <c r="AC325" s="20"/>
      <c r="AD325" s="20"/>
      <c r="AE325" s="20"/>
      <c r="AF325" s="20"/>
      <c r="AG325" s="20"/>
      <c r="AH325" s="20"/>
      <c r="AI325" s="20"/>
      <c r="AJ325" s="20"/>
      <c r="AK325" s="20"/>
      <c r="AL325" s="20"/>
      <c r="AM325" s="20"/>
      <c r="AN325" s="20"/>
      <c r="AO325" s="20"/>
      <c r="AP325" s="20"/>
    </row>
    <row r="326" spans="1:42" x14ac:dyDescent="0.3">
      <c r="A326" s="20"/>
      <c r="B326" s="20"/>
      <c r="C326" s="20"/>
      <c r="D326" s="20"/>
      <c r="E326" s="20"/>
      <c r="F326" s="20"/>
      <c r="G326" s="20"/>
      <c r="H326" s="20"/>
      <c r="I326" s="20"/>
      <c r="J326" s="20"/>
      <c r="K326" s="20"/>
      <c r="L326" s="20"/>
      <c r="M326" s="20"/>
      <c r="N326" s="20"/>
      <c r="O326" s="20"/>
      <c r="P326" s="20"/>
      <c r="Q326" s="20"/>
      <c r="R326" s="20"/>
      <c r="S326" s="20"/>
      <c r="T326" s="20"/>
      <c r="U326" s="20"/>
      <c r="V326" s="20"/>
      <c r="W326" s="20"/>
      <c r="X326" s="20"/>
      <c r="Y326" s="20"/>
      <c r="Z326" s="20"/>
      <c r="AA326" s="20"/>
      <c r="AB326" s="20"/>
      <c r="AC326" s="20"/>
      <c r="AD326" s="20"/>
      <c r="AE326" s="20"/>
      <c r="AF326" s="20"/>
      <c r="AG326" s="20"/>
      <c r="AH326" s="20"/>
      <c r="AI326" s="20"/>
      <c r="AJ326" s="20"/>
      <c r="AK326" s="20"/>
      <c r="AL326" s="20"/>
      <c r="AM326" s="20"/>
      <c r="AN326" s="20"/>
      <c r="AO326" s="20"/>
      <c r="AP326" s="20"/>
    </row>
    <row r="327" spans="1:42" x14ac:dyDescent="0.3">
      <c r="A327" s="20"/>
      <c r="B327" s="20"/>
      <c r="C327" s="20"/>
      <c r="D327" s="20"/>
      <c r="E327" s="20"/>
      <c r="F327" s="20"/>
      <c r="G327" s="20"/>
      <c r="H327" s="20"/>
      <c r="I327" s="20"/>
      <c r="J327" s="20"/>
      <c r="K327" s="20"/>
      <c r="L327" s="20"/>
      <c r="M327" s="20"/>
      <c r="N327" s="20"/>
      <c r="O327" s="20"/>
      <c r="P327" s="20"/>
      <c r="Q327" s="20"/>
      <c r="R327" s="20"/>
      <c r="S327" s="20"/>
      <c r="T327" s="20"/>
      <c r="U327" s="20"/>
      <c r="V327" s="20"/>
      <c r="W327" s="20"/>
      <c r="X327" s="20"/>
      <c r="Y327" s="20"/>
      <c r="Z327" s="20"/>
      <c r="AA327" s="20"/>
      <c r="AB327" s="20"/>
      <c r="AC327" s="20"/>
      <c r="AD327" s="20"/>
      <c r="AE327" s="20"/>
      <c r="AF327" s="20"/>
      <c r="AG327" s="20"/>
      <c r="AH327" s="20"/>
      <c r="AI327" s="20"/>
      <c r="AJ327" s="20"/>
      <c r="AK327" s="20"/>
      <c r="AL327" s="20"/>
      <c r="AM327" s="20"/>
      <c r="AN327" s="20"/>
      <c r="AO327" s="20"/>
      <c r="AP327" s="20"/>
    </row>
    <row r="328" spans="1:42" x14ac:dyDescent="0.3">
      <c r="A328" s="20"/>
      <c r="B328" s="20"/>
      <c r="C328" s="20"/>
      <c r="D328" s="20"/>
      <c r="E328" s="20"/>
      <c r="F328" s="20"/>
      <c r="G328" s="20"/>
      <c r="H328" s="20"/>
      <c r="I328" s="20"/>
      <c r="J328" s="20"/>
      <c r="K328" s="20"/>
      <c r="L328" s="20"/>
      <c r="M328" s="20"/>
      <c r="N328" s="20"/>
      <c r="O328" s="20"/>
      <c r="P328" s="20"/>
      <c r="Q328" s="20"/>
      <c r="R328" s="20"/>
      <c r="S328" s="20"/>
      <c r="T328" s="20"/>
      <c r="U328" s="20"/>
      <c r="V328" s="20"/>
      <c r="W328" s="20"/>
      <c r="X328" s="20"/>
      <c r="Y328" s="20"/>
      <c r="Z328" s="20"/>
      <c r="AA328" s="20"/>
      <c r="AB328" s="20"/>
      <c r="AC328" s="20"/>
      <c r="AD328" s="20"/>
      <c r="AE328" s="20"/>
      <c r="AF328" s="20"/>
      <c r="AG328" s="20"/>
      <c r="AH328" s="20"/>
      <c r="AI328" s="20"/>
      <c r="AJ328" s="20"/>
      <c r="AK328" s="20"/>
      <c r="AL328" s="20"/>
      <c r="AM328" s="20"/>
      <c r="AN328" s="20"/>
      <c r="AO328" s="20"/>
      <c r="AP328" s="20"/>
    </row>
    <row r="329" spans="1:42" x14ac:dyDescent="0.3">
      <c r="A329" s="20"/>
      <c r="B329" s="20"/>
      <c r="C329" s="20"/>
      <c r="D329" s="20"/>
      <c r="E329" s="20"/>
      <c r="F329" s="20"/>
      <c r="G329" s="20"/>
      <c r="H329" s="20"/>
      <c r="I329" s="20"/>
      <c r="J329" s="20"/>
      <c r="K329" s="20"/>
      <c r="L329" s="20"/>
      <c r="M329" s="20"/>
      <c r="N329" s="20"/>
      <c r="O329" s="20"/>
      <c r="P329" s="20"/>
      <c r="Q329" s="20"/>
      <c r="R329" s="20"/>
      <c r="S329" s="20"/>
      <c r="T329" s="20"/>
      <c r="U329" s="20"/>
      <c r="V329" s="20"/>
      <c r="W329" s="20"/>
      <c r="X329" s="20"/>
      <c r="Y329" s="20"/>
      <c r="Z329" s="20"/>
      <c r="AA329" s="20"/>
      <c r="AB329" s="20"/>
      <c r="AC329" s="20"/>
      <c r="AD329" s="20"/>
      <c r="AE329" s="20"/>
      <c r="AF329" s="20"/>
      <c r="AG329" s="20"/>
      <c r="AH329" s="20"/>
      <c r="AI329" s="20"/>
      <c r="AJ329" s="20"/>
      <c r="AK329" s="20"/>
      <c r="AL329" s="20"/>
      <c r="AM329" s="20"/>
      <c r="AN329" s="20"/>
      <c r="AO329" s="20"/>
      <c r="AP329" s="20"/>
    </row>
    <row r="330" spans="1:42" x14ac:dyDescent="0.3">
      <c r="A330" s="20"/>
      <c r="B330" s="20"/>
      <c r="C330" s="20"/>
      <c r="D330" s="20"/>
      <c r="E330" s="20"/>
      <c r="F330" s="20"/>
      <c r="G330" s="20"/>
      <c r="H330" s="20"/>
      <c r="I330" s="20"/>
      <c r="J330" s="20"/>
      <c r="K330" s="20"/>
      <c r="L330" s="20"/>
      <c r="M330" s="20"/>
      <c r="N330" s="20"/>
      <c r="O330" s="20"/>
      <c r="P330" s="20"/>
      <c r="Q330" s="20"/>
      <c r="R330" s="20"/>
      <c r="S330" s="20"/>
      <c r="T330" s="20"/>
      <c r="U330" s="20"/>
      <c r="V330" s="20"/>
      <c r="W330" s="20"/>
      <c r="X330" s="20"/>
      <c r="Y330" s="20"/>
      <c r="Z330" s="20"/>
      <c r="AA330" s="20"/>
      <c r="AB330" s="20"/>
      <c r="AC330" s="20"/>
      <c r="AD330" s="20"/>
      <c r="AE330" s="20"/>
      <c r="AF330" s="20"/>
      <c r="AG330" s="20"/>
      <c r="AH330" s="20"/>
      <c r="AI330" s="20"/>
      <c r="AJ330" s="20"/>
      <c r="AK330" s="20"/>
      <c r="AL330" s="20"/>
      <c r="AM330" s="20"/>
      <c r="AN330" s="20"/>
      <c r="AO330" s="20"/>
      <c r="AP330" s="20"/>
    </row>
  </sheetData>
  <mergeCells count="303">
    <mergeCell ref="C169:E171"/>
    <mergeCell ref="F169:H171"/>
    <mergeCell ref="I169:K171"/>
    <mergeCell ref="L169:N171"/>
    <mergeCell ref="O169:Q171"/>
    <mergeCell ref="C165:E167"/>
    <mergeCell ref="F165:H167"/>
    <mergeCell ref="I165:K167"/>
    <mergeCell ref="L165:N167"/>
    <mergeCell ref="O165:Q167"/>
    <mergeCell ref="C168:E168"/>
    <mergeCell ref="F168:H168"/>
    <mergeCell ref="I168:K168"/>
    <mergeCell ref="L168:N168"/>
    <mergeCell ref="O168:Q168"/>
    <mergeCell ref="L155:L156"/>
    <mergeCell ref="N155:N156"/>
    <mergeCell ref="O155:O156"/>
    <mergeCell ref="P155:P156"/>
    <mergeCell ref="Q155:Q156"/>
    <mergeCell ref="R155:R156"/>
    <mergeCell ref="B159:R161"/>
    <mergeCell ref="C163:E164"/>
    <mergeCell ref="F163:H164"/>
    <mergeCell ref="I163:K164"/>
    <mergeCell ref="L163:N164"/>
    <mergeCell ref="O163:Q164"/>
    <mergeCell ref="B155:B156"/>
    <mergeCell ref="C155:C156"/>
    <mergeCell ref="D155:D156"/>
    <mergeCell ref="E155:E156"/>
    <mergeCell ref="F155:F156"/>
    <mergeCell ref="H155:H156"/>
    <mergeCell ref="I155:I156"/>
    <mergeCell ref="J155:J156"/>
    <mergeCell ref="K155:K156"/>
    <mergeCell ref="B140:C141"/>
    <mergeCell ref="D140:F141"/>
    <mergeCell ref="H140:I141"/>
    <mergeCell ref="J140:L141"/>
    <mergeCell ref="N140:O141"/>
    <mergeCell ref="P140:R141"/>
    <mergeCell ref="B153:B154"/>
    <mergeCell ref="C153:D154"/>
    <mergeCell ref="E153:F154"/>
    <mergeCell ref="H153:H154"/>
    <mergeCell ref="I153:J154"/>
    <mergeCell ref="K153:L154"/>
    <mergeCell ref="N153:N154"/>
    <mergeCell ref="O153:O154"/>
    <mergeCell ref="P153:P154"/>
    <mergeCell ref="Q153:Q154"/>
    <mergeCell ref="R153:R154"/>
    <mergeCell ref="B129:R131"/>
    <mergeCell ref="B133:B134"/>
    <mergeCell ref="C133:F134"/>
    <mergeCell ref="H133:H134"/>
    <mergeCell ref="I133:L134"/>
    <mergeCell ref="N133:N134"/>
    <mergeCell ref="O133:R134"/>
    <mergeCell ref="B135:C139"/>
    <mergeCell ref="D135:F139"/>
    <mergeCell ref="H135:I139"/>
    <mergeCell ref="J135:L139"/>
    <mergeCell ref="N135:O139"/>
    <mergeCell ref="P135:R139"/>
    <mergeCell ref="N105:O109"/>
    <mergeCell ref="P105:R109"/>
    <mergeCell ref="B110:C111"/>
    <mergeCell ref="D110:F111"/>
    <mergeCell ref="H110:I111"/>
    <mergeCell ref="J110:L111"/>
    <mergeCell ref="N110:O111"/>
    <mergeCell ref="P110:R111"/>
    <mergeCell ref="B75:C79"/>
    <mergeCell ref="D75:F79"/>
    <mergeCell ref="H75:I79"/>
    <mergeCell ref="J75:L79"/>
    <mergeCell ref="N75:O79"/>
    <mergeCell ref="P75:R79"/>
    <mergeCell ref="B80:C81"/>
    <mergeCell ref="D80:F81"/>
    <mergeCell ref="H80:I81"/>
    <mergeCell ref="J80:L81"/>
    <mergeCell ref="N80:O81"/>
    <mergeCell ref="P80:R81"/>
    <mergeCell ref="B105:C109"/>
    <mergeCell ref="D105:F109"/>
    <mergeCell ref="H105:I109"/>
    <mergeCell ref="J105:L109"/>
    <mergeCell ref="R125:R126"/>
    <mergeCell ref="K125:K126"/>
    <mergeCell ref="L125:L126"/>
    <mergeCell ref="N125:N126"/>
    <mergeCell ref="O125:O126"/>
    <mergeCell ref="P125:P126"/>
    <mergeCell ref="Q125:Q126"/>
    <mergeCell ref="N123:N124"/>
    <mergeCell ref="K123:L124"/>
    <mergeCell ref="O123:O124"/>
    <mergeCell ref="P123:P124"/>
    <mergeCell ref="Q123:Q124"/>
    <mergeCell ref="R123:R124"/>
    <mergeCell ref="B125:B126"/>
    <mergeCell ref="C125:C126"/>
    <mergeCell ref="D125:D126"/>
    <mergeCell ref="E125:E126"/>
    <mergeCell ref="F125:F126"/>
    <mergeCell ref="H125:H126"/>
    <mergeCell ref="I125:I126"/>
    <mergeCell ref="J125:J126"/>
    <mergeCell ref="B123:B124"/>
    <mergeCell ref="C123:D124"/>
    <mergeCell ref="E123:F124"/>
    <mergeCell ref="H123:H124"/>
    <mergeCell ref="I123:J124"/>
    <mergeCell ref="B93:B94"/>
    <mergeCell ref="C93:D94"/>
    <mergeCell ref="E93:F94"/>
    <mergeCell ref="H93:H94"/>
    <mergeCell ref="I93:J94"/>
    <mergeCell ref="K93:L94"/>
    <mergeCell ref="N93:N94"/>
    <mergeCell ref="O93:O94"/>
    <mergeCell ref="P93:P94"/>
    <mergeCell ref="Q93:Q94"/>
    <mergeCell ref="R93:R94"/>
    <mergeCell ref="R95:R96"/>
    <mergeCell ref="B99:R101"/>
    <mergeCell ref="B103:B104"/>
    <mergeCell ref="C103:F104"/>
    <mergeCell ref="H103:H104"/>
    <mergeCell ref="I103:L104"/>
    <mergeCell ref="N103:N104"/>
    <mergeCell ref="O103:R104"/>
    <mergeCell ref="K95:K96"/>
    <mergeCell ref="L95:L96"/>
    <mergeCell ref="N95:N96"/>
    <mergeCell ref="O95:O96"/>
    <mergeCell ref="P95:P96"/>
    <mergeCell ref="Q95:Q96"/>
    <mergeCell ref="B95:B96"/>
    <mergeCell ref="C95:C96"/>
    <mergeCell ref="D95:D96"/>
    <mergeCell ref="E95:E96"/>
    <mergeCell ref="F95:F96"/>
    <mergeCell ref="H95:H96"/>
    <mergeCell ref="I95:I96"/>
    <mergeCell ref="J95:J96"/>
    <mergeCell ref="B73:B74"/>
    <mergeCell ref="C73:F74"/>
    <mergeCell ref="H73:H74"/>
    <mergeCell ref="I73:L74"/>
    <mergeCell ref="N73:N74"/>
    <mergeCell ref="O73:R74"/>
    <mergeCell ref="B69:R71"/>
    <mergeCell ref="K65:K66"/>
    <mergeCell ref="L65:L66"/>
    <mergeCell ref="N65:N66"/>
    <mergeCell ref="O65:O66"/>
    <mergeCell ref="P65:P66"/>
    <mergeCell ref="Q65:Q66"/>
    <mergeCell ref="B65:B66"/>
    <mergeCell ref="C65:C66"/>
    <mergeCell ref="D65:D66"/>
    <mergeCell ref="E65:E66"/>
    <mergeCell ref="F65:F66"/>
    <mergeCell ref="H65:H66"/>
    <mergeCell ref="I65:I66"/>
    <mergeCell ref="J65:J66"/>
    <mergeCell ref="R65:R66"/>
    <mergeCell ref="Q63:Q64"/>
    <mergeCell ref="R63:R64"/>
    <mergeCell ref="B45:C49"/>
    <mergeCell ref="D45:F49"/>
    <mergeCell ref="H45:I49"/>
    <mergeCell ref="J45:L49"/>
    <mergeCell ref="N45:O49"/>
    <mergeCell ref="P45:R49"/>
    <mergeCell ref="B50:C51"/>
    <mergeCell ref="D50:F51"/>
    <mergeCell ref="H50:I51"/>
    <mergeCell ref="J50:L51"/>
    <mergeCell ref="N50:O51"/>
    <mergeCell ref="P50:R51"/>
    <mergeCell ref="B63:B64"/>
    <mergeCell ref="C63:D64"/>
    <mergeCell ref="E63:F64"/>
    <mergeCell ref="H63:H64"/>
    <mergeCell ref="I63:J64"/>
    <mergeCell ref="K63:L64"/>
    <mergeCell ref="N63:N64"/>
    <mergeCell ref="O63:O64"/>
    <mergeCell ref="P63:P64"/>
    <mergeCell ref="B43:B44"/>
    <mergeCell ref="C43:F44"/>
    <mergeCell ref="H43:H44"/>
    <mergeCell ref="I43:L44"/>
    <mergeCell ref="N43:N44"/>
    <mergeCell ref="O43:R44"/>
    <mergeCell ref="K35:K36"/>
    <mergeCell ref="L35:L36"/>
    <mergeCell ref="N35:N36"/>
    <mergeCell ref="O35:O36"/>
    <mergeCell ref="P35:P36"/>
    <mergeCell ref="Q35:Q36"/>
    <mergeCell ref="B35:B36"/>
    <mergeCell ref="C35:C36"/>
    <mergeCell ref="D35:D36"/>
    <mergeCell ref="E35:E36"/>
    <mergeCell ref="F35:F36"/>
    <mergeCell ref="H35:H36"/>
    <mergeCell ref="I35:I36"/>
    <mergeCell ref="J35:J36"/>
    <mergeCell ref="R35:R36"/>
    <mergeCell ref="C33:D34"/>
    <mergeCell ref="E33:F34"/>
    <mergeCell ref="H33:H34"/>
    <mergeCell ref="I33:J34"/>
    <mergeCell ref="K33:L34"/>
    <mergeCell ref="N33:N34"/>
    <mergeCell ref="O33:O34"/>
    <mergeCell ref="P33:P34"/>
    <mergeCell ref="B39:R41"/>
    <mergeCell ref="Q33:Q34"/>
    <mergeCell ref="R33:R34"/>
    <mergeCell ref="B33:B34"/>
    <mergeCell ref="C3:D6"/>
    <mergeCell ref="E3:Q6"/>
    <mergeCell ref="B20:C21"/>
    <mergeCell ref="D20:F21"/>
    <mergeCell ref="H20:I21"/>
    <mergeCell ref="J20:L21"/>
    <mergeCell ref="N20:O21"/>
    <mergeCell ref="P20:R21"/>
    <mergeCell ref="B9:R11"/>
    <mergeCell ref="B13:B14"/>
    <mergeCell ref="C13:F14"/>
    <mergeCell ref="H13:H14"/>
    <mergeCell ref="I13:L14"/>
    <mergeCell ref="N13:N14"/>
    <mergeCell ref="O13:R14"/>
    <mergeCell ref="B15:C19"/>
    <mergeCell ref="D15:F19"/>
    <mergeCell ref="H15:I19"/>
    <mergeCell ref="J15:L19"/>
    <mergeCell ref="N15:O19"/>
    <mergeCell ref="P15:R19"/>
    <mergeCell ref="B174:R176"/>
    <mergeCell ref="B178:B179"/>
    <mergeCell ref="C178:D179"/>
    <mergeCell ref="E178:F179"/>
    <mergeCell ref="G178:H179"/>
    <mergeCell ref="I178:J179"/>
    <mergeCell ref="K178:L179"/>
    <mergeCell ref="M178:R179"/>
    <mergeCell ref="B180:B181"/>
    <mergeCell ref="C180:D181"/>
    <mergeCell ref="E180:F181"/>
    <mergeCell ref="G180:H181"/>
    <mergeCell ref="I180:J181"/>
    <mergeCell ref="K180:L181"/>
    <mergeCell ref="M180:R193"/>
    <mergeCell ref="B182:B183"/>
    <mergeCell ref="C182:D183"/>
    <mergeCell ref="E182:F183"/>
    <mergeCell ref="G182:H183"/>
    <mergeCell ref="I182:J183"/>
    <mergeCell ref="K182:L183"/>
    <mergeCell ref="B184:B185"/>
    <mergeCell ref="C184:D185"/>
    <mergeCell ref="E184:F185"/>
    <mergeCell ref="G184:H185"/>
    <mergeCell ref="I184:J185"/>
    <mergeCell ref="K184:L185"/>
    <mergeCell ref="B186:B187"/>
    <mergeCell ref="C186:D187"/>
    <mergeCell ref="E186:F187"/>
    <mergeCell ref="G186:H187"/>
    <mergeCell ref="I186:J187"/>
    <mergeCell ref="K186:L187"/>
    <mergeCell ref="B188:B189"/>
    <mergeCell ref="C188:D189"/>
    <mergeCell ref="E188:F189"/>
    <mergeCell ref="G188:H189"/>
    <mergeCell ref="I188:J189"/>
    <mergeCell ref="K188:L189"/>
    <mergeCell ref="B190:B191"/>
    <mergeCell ref="C190:D191"/>
    <mergeCell ref="E190:F191"/>
    <mergeCell ref="G190:H191"/>
    <mergeCell ref="I190:J191"/>
    <mergeCell ref="K190:L191"/>
    <mergeCell ref="G227:J227"/>
    <mergeCell ref="B192:B193"/>
    <mergeCell ref="C192:D193"/>
    <mergeCell ref="E192:F193"/>
    <mergeCell ref="G192:H193"/>
    <mergeCell ref="I192:J193"/>
    <mergeCell ref="K192:L193"/>
    <mergeCell ref="G206:J206"/>
    <mergeCell ref="G213:J213"/>
    <mergeCell ref="G220:J220"/>
  </mergeCells>
  <dataValidations count="4">
    <dataValidation type="list" allowBlank="1" showInputMessage="1" showErrorMessage="1" sqref="C180:D193">
      <formula1>$H$207:$H$211</formula1>
    </dataValidation>
    <dataValidation type="list" allowBlank="1" showInputMessage="1" showErrorMessage="1" sqref="E180:F193">
      <formula1>$H$214:$H$218</formula1>
    </dataValidation>
    <dataValidation type="list" allowBlank="1" showInputMessage="1" showErrorMessage="1" sqref="G180:H193">
      <formula1>$H$221:$H$225</formula1>
    </dataValidation>
    <dataValidation type="list" allowBlank="1" showInputMessage="1" showErrorMessage="1" sqref="I180:J193">
      <formula1>$H$228:$H$232</formula1>
    </dataValidation>
  </dataValidations>
  <pageMargins left="0.7" right="0.7" top="0.75" bottom="0.75" header="0.3" footer="0.3"/>
  <pageSetup paperSize="9" orientation="portrait" horizontalDpi="0"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499984740745262"/>
  </sheetPr>
  <dimension ref="A1:AP330"/>
  <sheetViews>
    <sheetView showGridLines="0" showZeros="0" topLeftCell="A13" workbookViewId="0">
      <selection activeCell="P24" sqref="P24"/>
    </sheetView>
  </sheetViews>
  <sheetFormatPr baseColWidth="10" defaultRowHeight="14.4" x14ac:dyDescent="0.3"/>
  <cols>
    <col min="1" max="1" width="5.33203125" customWidth="1"/>
    <col min="4" max="4" width="11.5546875" customWidth="1"/>
  </cols>
  <sheetData>
    <row r="1" spans="1:42" ht="15" customHeight="1" x14ac:dyDescent="0.3">
      <c r="A1" s="20"/>
      <c r="B1" s="20"/>
      <c r="C1" s="20"/>
      <c r="D1" s="20"/>
      <c r="E1" s="20"/>
      <c r="F1" s="20"/>
      <c r="G1" s="20"/>
      <c r="H1" s="20"/>
      <c r="I1" s="20"/>
      <c r="J1" s="20"/>
      <c r="K1" s="20"/>
      <c r="L1" s="20"/>
      <c r="M1" s="20"/>
      <c r="N1" s="20"/>
      <c r="O1" s="20"/>
      <c r="P1" s="20"/>
      <c r="Q1" s="20"/>
      <c r="R1" s="20"/>
      <c r="S1" s="20"/>
      <c r="T1" s="20"/>
      <c r="U1" s="20"/>
      <c r="V1" s="20"/>
      <c r="W1" s="20"/>
      <c r="X1" s="20"/>
      <c r="Y1" s="20"/>
      <c r="Z1" s="20"/>
      <c r="AA1" s="20"/>
      <c r="AB1" s="20"/>
      <c r="AC1" s="20"/>
      <c r="AD1" s="20"/>
      <c r="AE1" s="20"/>
      <c r="AF1" s="20"/>
      <c r="AG1" s="20"/>
      <c r="AH1" s="20"/>
      <c r="AI1" s="20"/>
      <c r="AJ1" s="20"/>
      <c r="AK1" s="20"/>
      <c r="AL1" s="20"/>
      <c r="AM1" s="20"/>
      <c r="AN1" s="20"/>
      <c r="AO1" s="20"/>
      <c r="AP1" s="20"/>
    </row>
    <row r="2" spans="1:42" ht="15" customHeight="1" thickBot="1" x14ac:dyDescent="0.35">
      <c r="A2" s="20"/>
      <c r="B2" s="20"/>
      <c r="C2" s="20"/>
      <c r="D2" s="20"/>
      <c r="E2" s="20"/>
      <c r="F2" s="20"/>
      <c r="G2" s="20"/>
      <c r="H2" s="20"/>
      <c r="I2" s="20"/>
      <c r="J2" s="20"/>
      <c r="K2" s="20"/>
      <c r="L2" s="20"/>
      <c r="M2" s="20"/>
      <c r="N2" s="20"/>
      <c r="O2" s="20"/>
      <c r="P2" s="20"/>
      <c r="Q2" s="20"/>
      <c r="R2" s="20"/>
      <c r="S2" s="20"/>
      <c r="T2" s="20"/>
      <c r="U2" s="20"/>
      <c r="V2" s="20"/>
      <c r="W2" s="20"/>
      <c r="X2" s="20"/>
      <c r="Y2" s="20"/>
      <c r="Z2" s="20"/>
      <c r="AA2" s="20"/>
      <c r="AB2" s="20"/>
      <c r="AC2" s="20"/>
      <c r="AD2" s="20"/>
      <c r="AE2" s="20"/>
      <c r="AF2" s="20"/>
      <c r="AG2" s="20"/>
      <c r="AH2" s="20"/>
      <c r="AI2" s="20"/>
      <c r="AJ2" s="20"/>
      <c r="AK2" s="20"/>
      <c r="AL2" s="20"/>
      <c r="AM2" s="20"/>
      <c r="AN2" s="20"/>
      <c r="AO2" s="20"/>
      <c r="AP2" s="20"/>
    </row>
    <row r="3" spans="1:42" ht="15" customHeight="1" x14ac:dyDescent="0.3">
      <c r="A3" s="20"/>
      <c r="B3" s="20"/>
      <c r="C3" s="455">
        <f>'Training Plan'!B152</f>
        <v>0</v>
      </c>
      <c r="D3" s="456"/>
      <c r="E3" s="461" t="s">
        <v>177</v>
      </c>
      <c r="F3" s="461"/>
      <c r="G3" s="461"/>
      <c r="H3" s="461"/>
      <c r="I3" s="461"/>
      <c r="J3" s="461"/>
      <c r="K3" s="461"/>
      <c r="L3" s="461"/>
      <c r="M3" s="461"/>
      <c r="N3" s="461"/>
      <c r="O3" s="461"/>
      <c r="P3" s="461"/>
      <c r="Q3" s="462"/>
      <c r="R3" s="20"/>
      <c r="S3" s="20"/>
      <c r="T3" s="20"/>
      <c r="U3" s="20"/>
      <c r="V3" s="20"/>
      <c r="W3" s="20"/>
      <c r="X3" s="20"/>
      <c r="Y3" s="20"/>
      <c r="Z3" s="20"/>
      <c r="AA3" s="20"/>
      <c r="AB3" s="20"/>
      <c r="AC3" s="20"/>
      <c r="AD3" s="20"/>
      <c r="AE3" s="20"/>
      <c r="AF3" s="20"/>
      <c r="AG3" s="20"/>
      <c r="AH3" s="20"/>
      <c r="AI3" s="20"/>
      <c r="AJ3" s="20"/>
      <c r="AK3" s="20"/>
      <c r="AL3" s="20"/>
      <c r="AM3" s="20"/>
      <c r="AN3" s="20"/>
      <c r="AO3" s="20"/>
      <c r="AP3" s="20"/>
    </row>
    <row r="4" spans="1:42" ht="15" customHeight="1" x14ac:dyDescent="0.3">
      <c r="A4" s="20"/>
      <c r="B4" s="20"/>
      <c r="C4" s="457"/>
      <c r="D4" s="458"/>
      <c r="E4" s="315"/>
      <c r="F4" s="315"/>
      <c r="G4" s="315"/>
      <c r="H4" s="315"/>
      <c r="I4" s="315"/>
      <c r="J4" s="315"/>
      <c r="K4" s="315"/>
      <c r="L4" s="315"/>
      <c r="M4" s="315"/>
      <c r="N4" s="315"/>
      <c r="O4" s="315"/>
      <c r="P4" s="315"/>
      <c r="Q4" s="463"/>
      <c r="R4" s="20"/>
      <c r="S4" s="20"/>
      <c r="T4" s="20"/>
      <c r="U4" s="20"/>
      <c r="V4" s="20"/>
      <c r="W4" s="20"/>
      <c r="X4" s="20"/>
      <c r="Y4" s="20"/>
      <c r="Z4" s="20"/>
      <c r="AA4" s="20"/>
      <c r="AB4" s="20"/>
      <c r="AC4" s="20"/>
      <c r="AD4" s="20"/>
      <c r="AE4" s="20"/>
      <c r="AF4" s="20"/>
      <c r="AG4" s="20"/>
      <c r="AH4" s="20"/>
      <c r="AI4" s="20"/>
      <c r="AJ4" s="20"/>
      <c r="AK4" s="20"/>
      <c r="AL4" s="20"/>
      <c r="AM4" s="20"/>
      <c r="AN4" s="20"/>
      <c r="AO4" s="20"/>
      <c r="AP4" s="20"/>
    </row>
    <row r="5" spans="1:42" ht="15" customHeight="1" x14ac:dyDescent="0.3">
      <c r="A5" s="20"/>
      <c r="B5" s="20"/>
      <c r="C5" s="457"/>
      <c r="D5" s="458"/>
      <c r="E5" s="315"/>
      <c r="F5" s="315"/>
      <c r="G5" s="315"/>
      <c r="H5" s="315"/>
      <c r="I5" s="315"/>
      <c r="J5" s="315"/>
      <c r="K5" s="315"/>
      <c r="L5" s="315"/>
      <c r="M5" s="315"/>
      <c r="N5" s="315"/>
      <c r="O5" s="315"/>
      <c r="P5" s="315"/>
      <c r="Q5" s="463"/>
      <c r="R5" s="20"/>
      <c r="S5" s="20"/>
      <c r="T5" s="20"/>
      <c r="U5" s="20"/>
      <c r="V5" s="20"/>
      <c r="W5" s="20"/>
      <c r="X5" s="20"/>
      <c r="Y5" s="20"/>
      <c r="Z5" s="20"/>
      <c r="AA5" s="20"/>
      <c r="AB5" s="20"/>
      <c r="AC5" s="20"/>
      <c r="AD5" s="20"/>
      <c r="AE5" s="20"/>
      <c r="AF5" s="20"/>
      <c r="AG5" s="20"/>
      <c r="AH5" s="20"/>
      <c r="AI5" s="20"/>
      <c r="AJ5" s="20"/>
      <c r="AK5" s="20"/>
      <c r="AL5" s="20"/>
      <c r="AM5" s="20"/>
      <c r="AN5" s="20"/>
      <c r="AO5" s="20"/>
      <c r="AP5" s="20"/>
    </row>
    <row r="6" spans="1:42" ht="15" customHeight="1" thickBot="1" x14ac:dyDescent="0.35">
      <c r="A6" s="20"/>
      <c r="B6" s="20"/>
      <c r="C6" s="459"/>
      <c r="D6" s="460"/>
      <c r="E6" s="464"/>
      <c r="F6" s="464"/>
      <c r="G6" s="464"/>
      <c r="H6" s="464"/>
      <c r="I6" s="464"/>
      <c r="J6" s="464"/>
      <c r="K6" s="464"/>
      <c r="L6" s="464"/>
      <c r="M6" s="464"/>
      <c r="N6" s="464"/>
      <c r="O6" s="464"/>
      <c r="P6" s="464"/>
      <c r="Q6" s="465"/>
      <c r="R6" s="20"/>
      <c r="S6" s="20"/>
      <c r="T6" s="20"/>
      <c r="U6" s="20"/>
      <c r="V6" s="20"/>
      <c r="W6" s="20"/>
      <c r="X6" s="20"/>
      <c r="Y6" s="20"/>
      <c r="Z6" s="20"/>
      <c r="AA6" s="20"/>
      <c r="AB6" s="20"/>
      <c r="AC6" s="20"/>
      <c r="AD6" s="20"/>
      <c r="AE6" s="20"/>
      <c r="AF6" s="20"/>
      <c r="AG6" s="20"/>
      <c r="AH6" s="20"/>
      <c r="AI6" s="20"/>
      <c r="AJ6" s="20"/>
      <c r="AK6" s="20"/>
      <c r="AL6" s="20"/>
      <c r="AM6" s="20"/>
      <c r="AN6" s="20"/>
      <c r="AO6" s="20"/>
      <c r="AP6" s="20"/>
    </row>
    <row r="7" spans="1:42" ht="15" customHeight="1" x14ac:dyDescent="0.3">
      <c r="A7" s="20"/>
      <c r="B7" s="20"/>
      <c r="C7" s="20"/>
      <c r="D7" s="20"/>
      <c r="E7" s="20"/>
      <c r="F7" s="20"/>
      <c r="G7" s="20"/>
      <c r="H7" s="20"/>
      <c r="I7" s="20"/>
      <c r="J7" s="20"/>
      <c r="K7" s="20"/>
      <c r="L7" s="20"/>
      <c r="M7" s="20"/>
      <c r="N7" s="20"/>
      <c r="O7" s="20"/>
      <c r="P7" s="20"/>
      <c r="Q7" s="20"/>
      <c r="R7" s="20"/>
      <c r="S7" s="20"/>
      <c r="T7" s="20"/>
      <c r="U7" s="20"/>
      <c r="V7" s="20"/>
      <c r="W7" s="20"/>
      <c r="X7" s="20"/>
      <c r="Y7" s="20"/>
      <c r="Z7" s="20"/>
      <c r="AA7" s="20"/>
      <c r="AB7" s="20"/>
      <c r="AC7" s="20"/>
      <c r="AD7" s="20"/>
      <c r="AE7" s="20"/>
      <c r="AF7" s="20"/>
      <c r="AG7" s="20"/>
      <c r="AH7" s="20"/>
      <c r="AI7" s="20"/>
      <c r="AJ7" s="20"/>
      <c r="AK7" s="20"/>
      <c r="AL7" s="20"/>
      <c r="AM7" s="20"/>
      <c r="AN7" s="20"/>
      <c r="AO7" s="20"/>
      <c r="AP7" s="20"/>
    </row>
    <row r="8" spans="1:42" ht="15" customHeight="1" x14ac:dyDescent="0.3">
      <c r="A8" s="20"/>
      <c r="B8" s="20"/>
      <c r="C8" s="20"/>
      <c r="D8" s="20"/>
      <c r="E8" s="20"/>
      <c r="F8" s="20"/>
      <c r="G8" s="20"/>
      <c r="H8" s="20"/>
      <c r="I8" s="20"/>
      <c r="J8" s="20"/>
      <c r="K8" s="20"/>
      <c r="L8" s="20"/>
      <c r="M8" s="20"/>
      <c r="N8" s="20"/>
      <c r="O8" s="20"/>
      <c r="P8" s="20"/>
      <c r="Q8" s="20"/>
      <c r="R8" s="20"/>
      <c r="S8" s="20"/>
      <c r="T8" s="20"/>
      <c r="U8" s="20"/>
      <c r="V8" s="20"/>
      <c r="W8" s="20"/>
      <c r="X8" s="20"/>
      <c r="Y8" s="20"/>
      <c r="Z8" s="20"/>
      <c r="AA8" s="20"/>
      <c r="AB8" s="20"/>
      <c r="AC8" s="20"/>
      <c r="AD8" s="20"/>
      <c r="AE8" s="20"/>
      <c r="AF8" s="20"/>
      <c r="AG8" s="20"/>
      <c r="AH8" s="20"/>
      <c r="AI8" s="20"/>
      <c r="AJ8" s="20"/>
      <c r="AK8" s="20"/>
      <c r="AL8" s="20"/>
      <c r="AM8" s="20"/>
      <c r="AN8" s="20"/>
      <c r="AO8" s="20"/>
      <c r="AP8" s="20"/>
    </row>
    <row r="9" spans="1:42" ht="15" customHeight="1" x14ac:dyDescent="0.3">
      <c r="A9" s="20"/>
      <c r="B9" s="397" t="s">
        <v>47</v>
      </c>
      <c r="C9" s="397"/>
      <c r="D9" s="397"/>
      <c r="E9" s="397"/>
      <c r="F9" s="397"/>
      <c r="G9" s="397"/>
      <c r="H9" s="397"/>
      <c r="I9" s="397"/>
      <c r="J9" s="397"/>
      <c r="K9" s="397"/>
      <c r="L9" s="397"/>
      <c r="M9" s="397"/>
      <c r="N9" s="397"/>
      <c r="O9" s="397"/>
      <c r="P9" s="397"/>
      <c r="Q9" s="397"/>
      <c r="R9" s="397"/>
      <c r="S9" s="20"/>
      <c r="T9" s="20"/>
      <c r="U9" s="20"/>
      <c r="V9" s="20"/>
      <c r="W9" s="20"/>
      <c r="X9" s="20"/>
      <c r="Y9" s="20"/>
      <c r="Z9" s="20"/>
      <c r="AA9" s="20"/>
      <c r="AB9" s="20"/>
      <c r="AC9" s="20"/>
      <c r="AD9" s="20"/>
      <c r="AE9" s="20"/>
      <c r="AF9" s="20"/>
      <c r="AG9" s="20"/>
      <c r="AH9" s="20"/>
      <c r="AI9" s="20"/>
      <c r="AJ9" s="20"/>
      <c r="AK9" s="20"/>
      <c r="AL9" s="20"/>
      <c r="AM9" s="20"/>
      <c r="AN9" s="20"/>
      <c r="AO9" s="20"/>
      <c r="AP9" s="20"/>
    </row>
    <row r="10" spans="1:42" ht="15" customHeight="1" x14ac:dyDescent="0.3">
      <c r="A10" s="20"/>
      <c r="B10" s="397"/>
      <c r="C10" s="397"/>
      <c r="D10" s="397"/>
      <c r="E10" s="397"/>
      <c r="F10" s="397"/>
      <c r="G10" s="397"/>
      <c r="H10" s="397"/>
      <c r="I10" s="397"/>
      <c r="J10" s="397"/>
      <c r="K10" s="397"/>
      <c r="L10" s="397"/>
      <c r="M10" s="397"/>
      <c r="N10" s="397"/>
      <c r="O10" s="397"/>
      <c r="P10" s="397"/>
      <c r="Q10" s="397"/>
      <c r="R10" s="397"/>
      <c r="S10" s="20"/>
      <c r="T10" s="20"/>
      <c r="U10" s="20"/>
      <c r="V10" s="20"/>
      <c r="W10" s="20"/>
      <c r="X10" s="20"/>
      <c r="Y10" s="20"/>
      <c r="Z10" s="20"/>
      <c r="AA10" s="20"/>
      <c r="AB10" s="20"/>
      <c r="AC10" s="20"/>
      <c r="AD10" s="20"/>
      <c r="AE10" s="20"/>
      <c r="AF10" s="20"/>
      <c r="AG10" s="20"/>
      <c r="AH10" s="20"/>
      <c r="AI10" s="20"/>
      <c r="AJ10" s="20"/>
      <c r="AK10" s="20"/>
      <c r="AL10" s="20"/>
      <c r="AM10" s="20"/>
      <c r="AN10" s="20"/>
      <c r="AO10" s="20"/>
      <c r="AP10" s="20"/>
    </row>
    <row r="11" spans="1:42" ht="15" customHeight="1" x14ac:dyDescent="0.3">
      <c r="A11" s="20"/>
      <c r="B11" s="397"/>
      <c r="C11" s="397"/>
      <c r="D11" s="397"/>
      <c r="E11" s="397"/>
      <c r="F11" s="397"/>
      <c r="G11" s="397"/>
      <c r="H11" s="397"/>
      <c r="I11" s="397"/>
      <c r="J11" s="397"/>
      <c r="K11" s="397"/>
      <c r="L11" s="397"/>
      <c r="M11" s="397"/>
      <c r="N11" s="397"/>
      <c r="O11" s="397"/>
      <c r="P11" s="397"/>
      <c r="Q11" s="397"/>
      <c r="R11" s="397"/>
      <c r="S11" s="20"/>
      <c r="T11" s="20"/>
      <c r="U11" s="20"/>
      <c r="V11" s="20"/>
      <c r="W11" s="20"/>
      <c r="X11" s="20"/>
      <c r="Y11" s="20"/>
      <c r="Z11" s="20"/>
      <c r="AA11" s="20"/>
      <c r="AB11" s="20"/>
      <c r="AC11" s="20"/>
      <c r="AD11" s="20"/>
      <c r="AE11" s="20"/>
      <c r="AF11" s="20"/>
      <c r="AG11" s="20"/>
      <c r="AH11" s="20"/>
      <c r="AI11" s="20"/>
      <c r="AJ11" s="20"/>
      <c r="AK11" s="20"/>
      <c r="AL11" s="20"/>
      <c r="AM11" s="20"/>
      <c r="AN11" s="20"/>
      <c r="AO11" s="20"/>
      <c r="AP11" s="20"/>
    </row>
    <row r="12" spans="1:42" ht="15" customHeight="1" thickBot="1" x14ac:dyDescent="0.35">
      <c r="A12" s="20"/>
      <c r="B12" s="20"/>
      <c r="C12" s="20"/>
      <c r="D12" s="20"/>
      <c r="E12" s="20"/>
      <c r="F12" s="20"/>
      <c r="G12" s="20"/>
      <c r="H12" s="20"/>
      <c r="I12" s="20"/>
      <c r="J12" s="20"/>
      <c r="K12" s="20"/>
      <c r="L12" s="20"/>
      <c r="M12" s="20"/>
      <c r="N12" s="20"/>
      <c r="O12" s="20"/>
      <c r="P12" s="20"/>
      <c r="Q12" s="20"/>
      <c r="R12" s="20"/>
      <c r="S12" s="20"/>
      <c r="T12" s="20"/>
      <c r="U12" s="20"/>
      <c r="V12" s="20"/>
      <c r="W12" s="20"/>
      <c r="X12" s="20"/>
      <c r="Y12" s="20"/>
      <c r="Z12" s="20"/>
      <c r="AA12" s="20"/>
      <c r="AB12" s="20"/>
      <c r="AC12" s="20"/>
      <c r="AD12" s="20"/>
      <c r="AE12" s="20"/>
      <c r="AF12" s="20"/>
      <c r="AG12" s="20"/>
      <c r="AH12" s="20"/>
      <c r="AI12" s="20"/>
      <c r="AJ12" s="20"/>
      <c r="AK12" s="20"/>
      <c r="AL12" s="20"/>
      <c r="AM12" s="20"/>
      <c r="AN12" s="20"/>
      <c r="AO12" s="20"/>
      <c r="AP12" s="20"/>
    </row>
    <row r="13" spans="1:42" ht="15" customHeight="1" x14ac:dyDescent="0.3">
      <c r="A13" s="20"/>
      <c r="B13" s="331">
        <v>1</v>
      </c>
      <c r="C13" s="331" t="str">
        <f>'Training Plan'!C156</f>
        <v>Competition Squat</v>
      </c>
      <c r="D13" s="332"/>
      <c r="E13" s="332"/>
      <c r="F13" s="333"/>
      <c r="G13" s="20"/>
      <c r="H13" s="331">
        <v>2</v>
      </c>
      <c r="I13" s="331" t="str">
        <f>'Training Plan'!C164</f>
        <v>Competition Bench</v>
      </c>
      <c r="J13" s="332"/>
      <c r="K13" s="332"/>
      <c r="L13" s="333"/>
      <c r="M13" s="20"/>
      <c r="N13" s="331">
        <v>3</v>
      </c>
      <c r="O13" s="331" t="str">
        <f>'Training Plan'!C172</f>
        <v>Competition Deadlift</v>
      </c>
      <c r="P13" s="332"/>
      <c r="Q13" s="332"/>
      <c r="R13" s="333"/>
      <c r="S13" s="20"/>
      <c r="T13" s="20"/>
      <c r="U13" s="20"/>
      <c r="V13" s="20"/>
      <c r="W13" s="20"/>
      <c r="X13" s="20"/>
      <c r="Y13" s="20"/>
      <c r="Z13" s="20"/>
      <c r="AA13" s="20"/>
      <c r="AB13" s="20"/>
      <c r="AC13" s="20"/>
      <c r="AD13" s="20"/>
      <c r="AE13" s="20"/>
      <c r="AF13" s="20"/>
      <c r="AG13" s="20"/>
      <c r="AH13" s="20"/>
      <c r="AI13" s="20"/>
      <c r="AJ13" s="20"/>
      <c r="AK13" s="20"/>
      <c r="AL13" s="20"/>
      <c r="AM13" s="20"/>
      <c r="AN13" s="20"/>
      <c r="AO13" s="20"/>
      <c r="AP13" s="20"/>
    </row>
    <row r="14" spans="1:42" ht="15" customHeight="1" thickBot="1" x14ac:dyDescent="0.35">
      <c r="A14" s="20"/>
      <c r="B14" s="334"/>
      <c r="C14" s="334"/>
      <c r="D14" s="335"/>
      <c r="E14" s="335"/>
      <c r="F14" s="336"/>
      <c r="G14" s="20"/>
      <c r="H14" s="334"/>
      <c r="I14" s="334"/>
      <c r="J14" s="335"/>
      <c r="K14" s="335"/>
      <c r="L14" s="336"/>
      <c r="M14" s="20"/>
      <c r="N14" s="334"/>
      <c r="O14" s="334"/>
      <c r="P14" s="335"/>
      <c r="Q14" s="335"/>
      <c r="R14" s="336"/>
      <c r="S14" s="20"/>
      <c r="T14" s="20"/>
      <c r="U14" s="20"/>
      <c r="V14" s="20"/>
      <c r="W14" s="20"/>
      <c r="X14" s="20"/>
      <c r="Y14" s="20"/>
      <c r="Z14" s="20"/>
      <c r="AA14" s="20"/>
      <c r="AB14" s="20"/>
      <c r="AC14" s="20"/>
      <c r="AD14" s="20"/>
      <c r="AE14" s="20"/>
      <c r="AF14" s="20"/>
      <c r="AG14" s="20"/>
      <c r="AH14" s="20"/>
      <c r="AI14" s="20"/>
      <c r="AJ14" s="20"/>
      <c r="AK14" s="20"/>
      <c r="AL14" s="20"/>
      <c r="AM14" s="20"/>
      <c r="AN14" s="20"/>
      <c r="AO14" s="20"/>
      <c r="AP14" s="20"/>
    </row>
    <row r="15" spans="1:42" ht="15" customHeight="1" x14ac:dyDescent="0.3">
      <c r="A15" s="20"/>
      <c r="B15" s="415" t="s">
        <v>85</v>
      </c>
      <c r="C15" s="416"/>
      <c r="D15" s="422">
        <f>'Training Plan'!C157</f>
        <v>0</v>
      </c>
      <c r="E15" s="422"/>
      <c r="F15" s="423"/>
      <c r="G15" s="20"/>
      <c r="H15" s="415" t="s">
        <v>85</v>
      </c>
      <c r="I15" s="416"/>
      <c r="J15" s="421">
        <f>'Training Plan'!C165</f>
        <v>0</v>
      </c>
      <c r="K15" s="422"/>
      <c r="L15" s="423"/>
      <c r="M15" s="20"/>
      <c r="N15" s="415" t="s">
        <v>85</v>
      </c>
      <c r="O15" s="416"/>
      <c r="P15" s="421">
        <f>'Training Plan'!C173</f>
        <v>0</v>
      </c>
      <c r="Q15" s="422"/>
      <c r="R15" s="423"/>
      <c r="S15" s="20"/>
      <c r="T15" s="20"/>
      <c r="U15" s="20"/>
      <c r="V15" s="20"/>
      <c r="W15" s="20"/>
      <c r="X15" s="20"/>
      <c r="Y15" s="20"/>
      <c r="Z15" s="20"/>
      <c r="AA15" s="20"/>
      <c r="AB15" s="20"/>
      <c r="AC15" s="20"/>
      <c r="AD15" s="20"/>
      <c r="AE15" s="20"/>
      <c r="AF15" s="20"/>
      <c r="AG15" s="20"/>
      <c r="AH15" s="20"/>
      <c r="AI15" s="20"/>
      <c r="AJ15" s="20"/>
      <c r="AK15" s="20"/>
      <c r="AL15" s="20"/>
      <c r="AM15" s="20"/>
      <c r="AN15" s="20"/>
      <c r="AO15" s="20"/>
      <c r="AP15" s="20"/>
    </row>
    <row r="16" spans="1:42" ht="15" customHeight="1" x14ac:dyDescent="0.3">
      <c r="A16" s="20"/>
      <c r="B16" s="417"/>
      <c r="C16" s="418"/>
      <c r="D16" s="425"/>
      <c r="E16" s="425"/>
      <c r="F16" s="426"/>
      <c r="G16" s="20"/>
      <c r="H16" s="417"/>
      <c r="I16" s="418"/>
      <c r="J16" s="424"/>
      <c r="K16" s="425"/>
      <c r="L16" s="426"/>
      <c r="M16" s="20"/>
      <c r="N16" s="417"/>
      <c r="O16" s="418"/>
      <c r="P16" s="424"/>
      <c r="Q16" s="425"/>
      <c r="R16" s="426"/>
      <c r="S16" s="20"/>
      <c r="T16" s="20"/>
      <c r="U16" s="20"/>
      <c r="V16" s="20"/>
      <c r="W16" s="20"/>
      <c r="X16" s="20"/>
      <c r="Y16" s="20"/>
      <c r="Z16" s="20"/>
      <c r="AA16" s="20"/>
      <c r="AB16" s="20"/>
      <c r="AC16" s="20"/>
      <c r="AD16" s="20"/>
      <c r="AE16" s="20"/>
      <c r="AF16" s="20"/>
      <c r="AG16" s="20"/>
      <c r="AH16" s="20"/>
      <c r="AI16" s="20"/>
      <c r="AJ16" s="20"/>
      <c r="AK16" s="20"/>
      <c r="AL16" s="20"/>
      <c r="AM16" s="20"/>
      <c r="AN16" s="20"/>
      <c r="AO16" s="20"/>
      <c r="AP16" s="20"/>
    </row>
    <row r="17" spans="1:42" ht="15" customHeight="1" x14ac:dyDescent="0.3">
      <c r="A17" s="20"/>
      <c r="B17" s="417"/>
      <c r="C17" s="418"/>
      <c r="D17" s="425"/>
      <c r="E17" s="425"/>
      <c r="F17" s="426"/>
      <c r="G17" s="20"/>
      <c r="H17" s="417"/>
      <c r="I17" s="418"/>
      <c r="J17" s="424"/>
      <c r="K17" s="425"/>
      <c r="L17" s="426"/>
      <c r="M17" s="20"/>
      <c r="N17" s="417"/>
      <c r="O17" s="418"/>
      <c r="P17" s="424"/>
      <c r="Q17" s="425"/>
      <c r="R17" s="426"/>
      <c r="S17" s="20"/>
      <c r="T17" s="20"/>
      <c r="U17" s="20"/>
      <c r="V17" s="20"/>
      <c r="W17" s="20"/>
      <c r="X17" s="20"/>
      <c r="Y17" s="20"/>
      <c r="Z17" s="20"/>
      <c r="AA17" s="20"/>
      <c r="AB17" s="20"/>
      <c r="AC17" s="20"/>
      <c r="AD17" s="20"/>
      <c r="AE17" s="20"/>
      <c r="AF17" s="20"/>
      <c r="AG17" s="20"/>
      <c r="AH17" s="20"/>
      <c r="AI17" s="20"/>
      <c r="AJ17" s="20"/>
      <c r="AK17" s="20"/>
      <c r="AL17" s="20"/>
      <c r="AM17" s="20"/>
      <c r="AN17" s="20"/>
      <c r="AO17" s="20"/>
      <c r="AP17" s="20"/>
    </row>
    <row r="18" spans="1:42" ht="15" customHeight="1" x14ac:dyDescent="0.3">
      <c r="A18" s="20"/>
      <c r="B18" s="417"/>
      <c r="C18" s="418"/>
      <c r="D18" s="425"/>
      <c r="E18" s="425"/>
      <c r="F18" s="426"/>
      <c r="G18" s="20"/>
      <c r="H18" s="417"/>
      <c r="I18" s="418"/>
      <c r="J18" s="424"/>
      <c r="K18" s="425"/>
      <c r="L18" s="426"/>
      <c r="M18" s="20"/>
      <c r="N18" s="417"/>
      <c r="O18" s="418"/>
      <c r="P18" s="424"/>
      <c r="Q18" s="425"/>
      <c r="R18" s="426"/>
      <c r="S18" s="20"/>
      <c r="T18" s="20"/>
      <c r="U18" s="20"/>
      <c r="V18" s="20"/>
      <c r="W18" s="20"/>
      <c r="X18" s="20"/>
      <c r="Y18" s="20"/>
      <c r="Z18" s="20"/>
      <c r="AA18" s="20"/>
      <c r="AB18" s="20"/>
      <c r="AC18" s="20"/>
      <c r="AD18" s="20"/>
      <c r="AE18" s="20"/>
      <c r="AF18" s="20"/>
      <c r="AG18" s="20"/>
      <c r="AH18" s="20"/>
      <c r="AI18" s="20"/>
      <c r="AJ18" s="20"/>
      <c r="AK18" s="20"/>
      <c r="AL18" s="20"/>
      <c r="AM18" s="20"/>
      <c r="AN18" s="20"/>
      <c r="AO18" s="20"/>
      <c r="AP18" s="20"/>
    </row>
    <row r="19" spans="1:42" ht="15" customHeight="1" thickBot="1" x14ac:dyDescent="0.35">
      <c r="A19" s="20"/>
      <c r="B19" s="419"/>
      <c r="C19" s="420"/>
      <c r="D19" s="425"/>
      <c r="E19" s="425"/>
      <c r="F19" s="426"/>
      <c r="G19" s="20"/>
      <c r="H19" s="419"/>
      <c r="I19" s="420"/>
      <c r="J19" s="424"/>
      <c r="K19" s="425"/>
      <c r="L19" s="426"/>
      <c r="M19" s="20"/>
      <c r="N19" s="419"/>
      <c r="O19" s="420"/>
      <c r="P19" s="424"/>
      <c r="Q19" s="425"/>
      <c r="R19" s="426"/>
      <c r="S19" s="20"/>
      <c r="T19" s="20"/>
      <c r="U19" s="20"/>
      <c r="V19" s="20"/>
      <c r="W19" s="20"/>
      <c r="X19" s="20"/>
      <c r="Y19" s="20"/>
      <c r="Z19" s="20"/>
      <c r="AA19" s="20"/>
      <c r="AB19" s="20"/>
      <c r="AC19" s="20"/>
      <c r="AD19" s="20"/>
      <c r="AE19" s="20"/>
      <c r="AF19" s="20"/>
      <c r="AG19" s="20"/>
      <c r="AH19" s="20"/>
      <c r="AI19" s="20"/>
      <c r="AJ19" s="20"/>
      <c r="AK19" s="20"/>
      <c r="AL19" s="20"/>
      <c r="AM19" s="20"/>
      <c r="AN19" s="20"/>
      <c r="AO19" s="20"/>
      <c r="AP19" s="20"/>
    </row>
    <row r="20" spans="1:42" ht="15" customHeight="1" x14ac:dyDescent="0.3">
      <c r="A20" s="20"/>
      <c r="B20" s="427" t="s">
        <v>86</v>
      </c>
      <c r="C20" s="428"/>
      <c r="D20" s="409">
        <f>'Training Plan'!D162</f>
        <v>0</v>
      </c>
      <c r="E20" s="410"/>
      <c r="F20" s="411"/>
      <c r="G20" s="20"/>
      <c r="H20" s="427" t="s">
        <v>86</v>
      </c>
      <c r="I20" s="428"/>
      <c r="J20" s="409">
        <f>'Training Plan'!D170</f>
        <v>0</v>
      </c>
      <c r="K20" s="410"/>
      <c r="L20" s="411"/>
      <c r="M20" s="20"/>
      <c r="N20" s="427" t="s">
        <v>86</v>
      </c>
      <c r="O20" s="428"/>
      <c r="P20" s="409">
        <f>'Training Plan'!D178</f>
        <v>0</v>
      </c>
      <c r="Q20" s="410"/>
      <c r="R20" s="411"/>
      <c r="S20" s="20"/>
      <c r="T20" s="20"/>
      <c r="U20" s="20"/>
      <c r="V20" s="20"/>
      <c r="W20" s="20"/>
      <c r="X20" s="20"/>
      <c r="Y20" s="20"/>
      <c r="Z20" s="20"/>
      <c r="AA20" s="20"/>
      <c r="AB20" s="20"/>
      <c r="AC20" s="20"/>
      <c r="AD20" s="20"/>
      <c r="AE20" s="20"/>
      <c r="AF20" s="20"/>
      <c r="AG20" s="20"/>
      <c r="AH20" s="20"/>
      <c r="AI20" s="20"/>
      <c r="AJ20" s="20"/>
      <c r="AK20" s="20"/>
      <c r="AL20" s="20"/>
      <c r="AM20" s="20"/>
      <c r="AN20" s="20"/>
      <c r="AO20" s="20"/>
      <c r="AP20" s="20"/>
    </row>
    <row r="21" spans="1:42" ht="15" customHeight="1" thickBot="1" x14ac:dyDescent="0.35">
      <c r="A21" s="20"/>
      <c r="B21" s="429"/>
      <c r="C21" s="430"/>
      <c r="D21" s="412"/>
      <c r="E21" s="413"/>
      <c r="F21" s="414"/>
      <c r="G21" s="20"/>
      <c r="H21" s="429"/>
      <c r="I21" s="430"/>
      <c r="J21" s="412"/>
      <c r="K21" s="413"/>
      <c r="L21" s="414"/>
      <c r="M21" s="20"/>
      <c r="N21" s="429"/>
      <c r="O21" s="430"/>
      <c r="P21" s="412"/>
      <c r="Q21" s="413"/>
      <c r="R21" s="414"/>
      <c r="S21" s="20"/>
      <c r="T21" s="20"/>
      <c r="U21" s="20"/>
      <c r="V21" s="20"/>
      <c r="W21" s="20"/>
      <c r="X21" s="20"/>
      <c r="Y21" s="20"/>
      <c r="Z21" s="20"/>
      <c r="AA21" s="20"/>
      <c r="AB21" s="20"/>
      <c r="AC21" s="20"/>
      <c r="AD21" s="20"/>
      <c r="AE21" s="20"/>
      <c r="AF21" s="20"/>
      <c r="AG21" s="20"/>
      <c r="AH21" s="20"/>
      <c r="AI21" s="20"/>
      <c r="AJ21" s="20"/>
      <c r="AK21" s="20"/>
      <c r="AL21" s="20"/>
      <c r="AM21" s="20"/>
      <c r="AN21" s="20"/>
      <c r="AO21" s="20"/>
      <c r="AP21" s="20"/>
    </row>
    <row r="22" spans="1:42" ht="30" customHeight="1" thickBot="1" x14ac:dyDescent="0.35">
      <c r="A22" s="20"/>
      <c r="B22" s="3" t="s">
        <v>60</v>
      </c>
      <c r="C22" s="3" t="s">
        <v>0</v>
      </c>
      <c r="D22" s="3" t="s">
        <v>42</v>
      </c>
      <c r="E22" s="3" t="s">
        <v>11</v>
      </c>
      <c r="F22" s="21" t="s">
        <v>71</v>
      </c>
      <c r="G22" s="20"/>
      <c r="H22" s="3" t="s">
        <v>60</v>
      </c>
      <c r="I22" s="3" t="s">
        <v>0</v>
      </c>
      <c r="J22" s="3" t="s">
        <v>42</v>
      </c>
      <c r="K22" s="3" t="s">
        <v>11</v>
      </c>
      <c r="L22" s="21" t="s">
        <v>71</v>
      </c>
      <c r="M22" s="20"/>
      <c r="N22" s="3" t="s">
        <v>60</v>
      </c>
      <c r="O22" s="3" t="s">
        <v>0</v>
      </c>
      <c r="P22" s="3" t="s">
        <v>42</v>
      </c>
      <c r="Q22" s="3" t="s">
        <v>11</v>
      </c>
      <c r="R22" s="21" t="s">
        <v>71</v>
      </c>
      <c r="S22" s="20"/>
      <c r="T22" s="20"/>
      <c r="U22" s="20"/>
      <c r="V22" s="20"/>
      <c r="W22" s="20"/>
      <c r="X22" s="20"/>
      <c r="Y22" s="20"/>
      <c r="Z22" s="20"/>
      <c r="AA22" s="20"/>
      <c r="AB22" s="20"/>
      <c r="AC22" s="20"/>
      <c r="AD22" s="20"/>
      <c r="AE22" s="20"/>
      <c r="AF22" s="20"/>
      <c r="AG22" s="20"/>
      <c r="AH22" s="20"/>
      <c r="AI22" s="20"/>
      <c r="AJ22" s="20"/>
      <c r="AK22" s="20"/>
      <c r="AL22" s="20"/>
      <c r="AM22" s="20"/>
      <c r="AN22" s="20"/>
      <c r="AO22" s="20"/>
      <c r="AP22" s="20"/>
    </row>
    <row r="23" spans="1:42" ht="15" customHeight="1" thickBot="1" x14ac:dyDescent="0.35">
      <c r="A23" s="20"/>
      <c r="B23" s="16">
        <v>1</v>
      </c>
      <c r="C23" s="143">
        <v>1</v>
      </c>
      <c r="D23" s="140">
        <v>170</v>
      </c>
      <c r="E23" s="146"/>
      <c r="F23" s="149">
        <f ca="1">IF(ISNUMBER(D23),D23/B35,)</f>
        <v>0.71729957805907174</v>
      </c>
      <c r="G23" s="20"/>
      <c r="H23" s="16">
        <v>1</v>
      </c>
      <c r="I23" s="143">
        <v>1</v>
      </c>
      <c r="J23" s="140">
        <v>120</v>
      </c>
      <c r="K23" s="146"/>
      <c r="L23" s="149">
        <f ca="1">IF(ISNUMBER(J23),J23/H35,)</f>
        <v>0.7142857142857143</v>
      </c>
      <c r="M23" s="20"/>
      <c r="N23" s="16">
        <v>1</v>
      </c>
      <c r="O23" s="143">
        <v>1</v>
      </c>
      <c r="P23" s="140">
        <v>220</v>
      </c>
      <c r="Q23" s="146"/>
      <c r="R23" s="149">
        <f ca="1">IF(ISNUMBER(P23),P23/N35,)</f>
        <v>0.71661237785016285</v>
      </c>
      <c r="S23" s="20"/>
      <c r="T23" s="20"/>
      <c r="U23" s="20"/>
      <c r="V23" s="20"/>
      <c r="W23" s="20"/>
      <c r="X23" s="20"/>
      <c r="Y23" s="20"/>
      <c r="Z23" s="20"/>
      <c r="AA23" s="20"/>
      <c r="AB23" s="20"/>
      <c r="AC23" s="20"/>
      <c r="AD23" s="20"/>
      <c r="AE23" s="20"/>
      <c r="AF23" s="20"/>
      <c r="AG23" s="20"/>
      <c r="AH23" s="20"/>
      <c r="AI23" s="20"/>
      <c r="AJ23" s="20"/>
      <c r="AK23" s="20"/>
      <c r="AL23" s="20"/>
      <c r="AM23" s="20"/>
      <c r="AN23" s="20"/>
      <c r="AO23" s="20"/>
      <c r="AP23" s="20"/>
    </row>
    <row r="24" spans="1:42" ht="15" customHeight="1" thickBot="1" x14ac:dyDescent="0.35">
      <c r="A24" s="20"/>
      <c r="B24" s="16">
        <v>2</v>
      </c>
      <c r="C24" s="144"/>
      <c r="D24" s="141"/>
      <c r="E24" s="147"/>
      <c r="F24" s="151">
        <f>IF(ISNUMBER(D24),D24/B35,)</f>
        <v>0</v>
      </c>
      <c r="G24" s="20"/>
      <c r="H24" s="16">
        <v>2</v>
      </c>
      <c r="I24" s="144"/>
      <c r="J24" s="141"/>
      <c r="K24" s="147"/>
      <c r="L24" s="151">
        <f>IF(ISNUMBER(J24),J24/H35,)</f>
        <v>0</v>
      </c>
      <c r="M24" s="20"/>
      <c r="N24" s="16">
        <v>2</v>
      </c>
      <c r="O24" s="144"/>
      <c r="P24" s="141"/>
      <c r="Q24" s="147"/>
      <c r="R24" s="151">
        <f>IF(ISNUMBER(P24),P24/N35,)</f>
        <v>0</v>
      </c>
      <c r="S24" s="20"/>
      <c r="T24" s="20"/>
      <c r="U24" s="20"/>
      <c r="V24" s="20"/>
      <c r="W24" s="20"/>
      <c r="X24" s="20"/>
      <c r="Y24" s="20"/>
      <c r="Z24" s="20"/>
      <c r="AA24" s="20"/>
      <c r="AB24" s="20"/>
      <c r="AC24" s="20"/>
      <c r="AD24" s="20"/>
      <c r="AE24" s="20"/>
      <c r="AF24" s="20"/>
      <c r="AG24" s="20"/>
      <c r="AH24" s="20"/>
      <c r="AI24" s="20"/>
      <c r="AJ24" s="20"/>
      <c r="AK24" s="20"/>
      <c r="AL24" s="20"/>
      <c r="AM24" s="20"/>
      <c r="AN24" s="20"/>
      <c r="AO24" s="20"/>
      <c r="AP24" s="20"/>
    </row>
    <row r="25" spans="1:42" ht="15" customHeight="1" thickBot="1" x14ac:dyDescent="0.35">
      <c r="A25" s="20"/>
      <c r="B25" s="16">
        <v>3</v>
      </c>
      <c r="C25" s="144"/>
      <c r="D25" s="141"/>
      <c r="E25" s="147"/>
      <c r="F25" s="151">
        <f>IF(ISNUMBER(D25),D25/B35,)</f>
        <v>0</v>
      </c>
      <c r="G25" s="20"/>
      <c r="H25" s="16">
        <v>3</v>
      </c>
      <c r="I25" s="144"/>
      <c r="J25" s="141"/>
      <c r="K25" s="147"/>
      <c r="L25" s="151">
        <f>IF(ISNUMBER(J25),J25/H35,)</f>
        <v>0</v>
      </c>
      <c r="M25" s="19"/>
      <c r="N25" s="16">
        <v>3</v>
      </c>
      <c r="O25" s="144"/>
      <c r="P25" s="141"/>
      <c r="Q25" s="147"/>
      <c r="R25" s="151">
        <f>IF(ISNUMBER(P25),P25/N35,)</f>
        <v>0</v>
      </c>
      <c r="S25" s="20"/>
      <c r="T25" s="20"/>
      <c r="U25" s="20"/>
      <c r="V25" s="20"/>
      <c r="W25" s="20"/>
      <c r="X25" s="20"/>
      <c r="Y25" s="20"/>
      <c r="Z25" s="20"/>
      <c r="AA25" s="20"/>
      <c r="AB25" s="20"/>
      <c r="AC25" s="20"/>
      <c r="AD25" s="20"/>
      <c r="AE25" s="20"/>
      <c r="AF25" s="20"/>
      <c r="AG25" s="20"/>
      <c r="AH25" s="20"/>
      <c r="AI25" s="20"/>
      <c r="AJ25" s="20"/>
      <c r="AK25" s="20"/>
      <c r="AL25" s="20"/>
      <c r="AM25" s="20"/>
      <c r="AN25" s="20"/>
      <c r="AO25" s="20"/>
      <c r="AP25" s="20"/>
    </row>
    <row r="26" spans="1:42" ht="15" customHeight="1" thickBot="1" x14ac:dyDescent="0.35">
      <c r="A26" s="20"/>
      <c r="B26" s="16">
        <v>4</v>
      </c>
      <c r="C26" s="144"/>
      <c r="D26" s="141"/>
      <c r="E26" s="147"/>
      <c r="F26" s="151">
        <f>IF(ISNUMBER(D26),D26/B35,)</f>
        <v>0</v>
      </c>
      <c r="G26" s="20"/>
      <c r="H26" s="16">
        <v>4</v>
      </c>
      <c r="I26" s="144"/>
      <c r="J26" s="141"/>
      <c r="K26" s="147"/>
      <c r="L26" s="151">
        <f>IF(ISNUMBER(J26),J26/H35,)</f>
        <v>0</v>
      </c>
      <c r="M26" s="12"/>
      <c r="N26" s="16">
        <v>4</v>
      </c>
      <c r="O26" s="144"/>
      <c r="P26" s="141"/>
      <c r="Q26" s="147"/>
      <c r="R26" s="151">
        <f>IF(ISNUMBER(P26),P26/N35,)</f>
        <v>0</v>
      </c>
      <c r="S26" s="20"/>
      <c r="T26" s="20"/>
      <c r="U26" s="20"/>
      <c r="V26" s="20"/>
      <c r="W26" s="20"/>
      <c r="X26" s="20"/>
      <c r="Y26" s="20"/>
      <c r="Z26" s="20"/>
      <c r="AA26" s="20"/>
      <c r="AB26" s="20"/>
      <c r="AC26" s="20"/>
      <c r="AD26" s="20"/>
      <c r="AE26" s="20"/>
      <c r="AF26" s="20"/>
      <c r="AG26" s="20"/>
      <c r="AH26" s="20"/>
      <c r="AI26" s="20"/>
      <c r="AJ26" s="20"/>
      <c r="AK26" s="20"/>
      <c r="AL26" s="20"/>
      <c r="AM26" s="20"/>
      <c r="AN26" s="20"/>
      <c r="AO26" s="20"/>
      <c r="AP26" s="20"/>
    </row>
    <row r="27" spans="1:42" ht="15" customHeight="1" thickBot="1" x14ac:dyDescent="0.35">
      <c r="A27" s="20"/>
      <c r="B27" s="16">
        <v>5</v>
      </c>
      <c r="C27" s="144"/>
      <c r="D27" s="141"/>
      <c r="E27" s="147"/>
      <c r="F27" s="151">
        <f>IF(ISNUMBER(D27),D27/B35,)</f>
        <v>0</v>
      </c>
      <c r="G27" s="20"/>
      <c r="H27" s="16">
        <v>5</v>
      </c>
      <c r="I27" s="144"/>
      <c r="J27" s="141"/>
      <c r="K27" s="147"/>
      <c r="L27" s="151">
        <f>IF(ISNUMBER(J27),J27/H35,)</f>
        <v>0</v>
      </c>
      <c r="M27" s="18"/>
      <c r="N27" s="16">
        <v>5</v>
      </c>
      <c r="O27" s="144"/>
      <c r="P27" s="141"/>
      <c r="Q27" s="147"/>
      <c r="R27" s="151">
        <f>IF(ISNUMBER(P27),P27/N35,)</f>
        <v>0</v>
      </c>
      <c r="S27" s="20"/>
      <c r="T27" s="20"/>
      <c r="U27" s="20"/>
      <c r="V27" s="20"/>
      <c r="W27" s="20"/>
      <c r="X27" s="20"/>
      <c r="Y27" s="20"/>
      <c r="Z27" s="20"/>
      <c r="AA27" s="20"/>
      <c r="AB27" s="20"/>
      <c r="AC27" s="20"/>
      <c r="AD27" s="20"/>
      <c r="AE27" s="20"/>
      <c r="AF27" s="20"/>
      <c r="AG27" s="20"/>
      <c r="AH27" s="20"/>
      <c r="AI27" s="20"/>
      <c r="AJ27" s="20"/>
      <c r="AK27" s="20"/>
      <c r="AL27" s="20"/>
      <c r="AM27" s="20"/>
      <c r="AN27" s="20"/>
      <c r="AO27" s="20"/>
      <c r="AP27" s="20"/>
    </row>
    <row r="28" spans="1:42" ht="15" customHeight="1" thickBot="1" x14ac:dyDescent="0.35">
      <c r="A28" s="20"/>
      <c r="B28" s="16">
        <v>6</v>
      </c>
      <c r="C28" s="144"/>
      <c r="D28" s="141"/>
      <c r="E28" s="147"/>
      <c r="F28" s="151">
        <f>IF(ISNUMBER(D28),D28/B35,)</f>
        <v>0</v>
      </c>
      <c r="G28" s="20"/>
      <c r="H28" s="16">
        <v>6</v>
      </c>
      <c r="I28" s="144"/>
      <c r="J28" s="141"/>
      <c r="K28" s="147"/>
      <c r="L28" s="151">
        <f>IF(ISNUMBER(J28),J28/H35,)</f>
        <v>0</v>
      </c>
      <c r="M28" s="18"/>
      <c r="N28" s="16">
        <v>6</v>
      </c>
      <c r="O28" s="144"/>
      <c r="P28" s="141"/>
      <c r="Q28" s="147"/>
      <c r="R28" s="151">
        <f>IF(ISNUMBER(P28),P28/N35,)</f>
        <v>0</v>
      </c>
      <c r="S28" s="20"/>
      <c r="T28" s="20"/>
      <c r="U28" s="20"/>
      <c r="V28" s="20"/>
      <c r="W28" s="20"/>
      <c r="X28" s="20"/>
      <c r="Y28" s="20"/>
      <c r="Z28" s="20"/>
      <c r="AA28" s="20"/>
      <c r="AB28" s="20"/>
      <c r="AC28" s="20"/>
      <c r="AD28" s="20"/>
      <c r="AE28" s="20"/>
      <c r="AF28" s="20"/>
      <c r="AG28" s="20"/>
      <c r="AH28" s="20"/>
      <c r="AI28" s="20"/>
      <c r="AJ28" s="20"/>
      <c r="AK28" s="20"/>
      <c r="AL28" s="20"/>
      <c r="AM28" s="20"/>
      <c r="AN28" s="20"/>
      <c r="AO28" s="20"/>
      <c r="AP28" s="20"/>
    </row>
    <row r="29" spans="1:42" ht="15" customHeight="1" thickBot="1" x14ac:dyDescent="0.35">
      <c r="A29" s="20"/>
      <c r="B29" s="16">
        <v>7</v>
      </c>
      <c r="C29" s="144"/>
      <c r="D29" s="141"/>
      <c r="E29" s="147"/>
      <c r="F29" s="151">
        <f>IF(ISNUMBER(D29),D29/B35,)</f>
        <v>0</v>
      </c>
      <c r="G29" s="20"/>
      <c r="H29" s="16">
        <v>7</v>
      </c>
      <c r="I29" s="144"/>
      <c r="J29" s="141"/>
      <c r="K29" s="147"/>
      <c r="L29" s="151">
        <f>IF(ISNUMBER(J29),J29/H35,)</f>
        <v>0</v>
      </c>
      <c r="M29" s="18"/>
      <c r="N29" s="16">
        <v>7</v>
      </c>
      <c r="O29" s="144"/>
      <c r="P29" s="141"/>
      <c r="Q29" s="147"/>
      <c r="R29" s="151">
        <f>IF(ISNUMBER(P29),P29/N35,)</f>
        <v>0</v>
      </c>
      <c r="S29" s="20"/>
      <c r="T29" s="20"/>
      <c r="U29" s="20"/>
      <c r="V29" s="20"/>
      <c r="W29" s="20"/>
      <c r="X29" s="20"/>
      <c r="Y29" s="20"/>
      <c r="Z29" s="20"/>
      <c r="AA29" s="20"/>
      <c r="AB29" s="20"/>
      <c r="AC29" s="20"/>
      <c r="AD29" s="20"/>
      <c r="AE29" s="20"/>
      <c r="AF29" s="20"/>
      <c r="AG29" s="20"/>
      <c r="AH29" s="20"/>
      <c r="AI29" s="20"/>
      <c r="AJ29" s="20"/>
      <c r="AK29" s="20"/>
      <c r="AL29" s="20"/>
      <c r="AM29" s="20"/>
      <c r="AN29" s="20"/>
      <c r="AO29" s="20"/>
      <c r="AP29" s="20"/>
    </row>
    <row r="30" spans="1:42" ht="15" customHeight="1" thickBot="1" x14ac:dyDescent="0.35">
      <c r="A30" s="20"/>
      <c r="B30" s="16">
        <v>8</v>
      </c>
      <c r="C30" s="144"/>
      <c r="D30" s="141"/>
      <c r="E30" s="147"/>
      <c r="F30" s="151">
        <f>IF(ISNUMBER(D30),D30/B35,)</f>
        <v>0</v>
      </c>
      <c r="G30" s="20"/>
      <c r="H30" s="16">
        <v>8</v>
      </c>
      <c r="I30" s="144"/>
      <c r="J30" s="141"/>
      <c r="K30" s="147"/>
      <c r="L30" s="151">
        <f>IF(ISNUMBER(J30),J30/H35,)</f>
        <v>0</v>
      </c>
      <c r="M30" s="18"/>
      <c r="N30" s="16">
        <v>8</v>
      </c>
      <c r="O30" s="144"/>
      <c r="P30" s="141"/>
      <c r="Q30" s="147"/>
      <c r="R30" s="151">
        <f>IF(ISNUMBER(P30),P30/N35,)</f>
        <v>0</v>
      </c>
      <c r="S30" s="20"/>
      <c r="T30" s="20"/>
      <c r="U30" s="20"/>
      <c r="V30" s="20"/>
      <c r="W30" s="20"/>
      <c r="X30" s="20"/>
      <c r="Y30" s="20"/>
      <c r="Z30" s="20"/>
      <c r="AA30" s="20"/>
      <c r="AB30" s="20"/>
      <c r="AC30" s="20"/>
      <c r="AD30" s="20"/>
      <c r="AE30" s="20"/>
      <c r="AF30" s="20"/>
      <c r="AG30" s="20"/>
      <c r="AH30" s="20"/>
      <c r="AI30" s="20"/>
      <c r="AJ30" s="20"/>
      <c r="AK30" s="20"/>
      <c r="AL30" s="20"/>
      <c r="AM30" s="20"/>
      <c r="AN30" s="20"/>
      <c r="AO30" s="20"/>
      <c r="AP30" s="20"/>
    </row>
    <row r="31" spans="1:42" ht="15" customHeight="1" thickBot="1" x14ac:dyDescent="0.35">
      <c r="A31" s="20"/>
      <c r="B31" s="16">
        <v>9</v>
      </c>
      <c r="C31" s="144"/>
      <c r="D31" s="141"/>
      <c r="E31" s="147"/>
      <c r="F31" s="151">
        <f>IF(ISNUMBER(D31),D31/B35,)</f>
        <v>0</v>
      </c>
      <c r="G31" s="20"/>
      <c r="H31" s="16">
        <v>9</v>
      </c>
      <c r="I31" s="144"/>
      <c r="J31" s="141"/>
      <c r="K31" s="147"/>
      <c r="L31" s="151">
        <f>IF(ISNUMBER(J31),J31/H35,)</f>
        <v>0</v>
      </c>
      <c r="M31" s="18"/>
      <c r="N31" s="16">
        <v>9</v>
      </c>
      <c r="O31" s="144"/>
      <c r="P31" s="141"/>
      <c r="Q31" s="147"/>
      <c r="R31" s="151">
        <f>IF(ISNUMBER(P31),P31/N35,)</f>
        <v>0</v>
      </c>
      <c r="S31" s="20"/>
      <c r="T31" s="20"/>
      <c r="U31" s="20"/>
      <c r="V31" s="20"/>
      <c r="W31" s="20"/>
      <c r="X31" s="20"/>
      <c r="Y31" s="20"/>
      <c r="Z31" s="20"/>
      <c r="AA31" s="20"/>
      <c r="AB31" s="20"/>
      <c r="AC31" s="20"/>
      <c r="AD31" s="20"/>
      <c r="AE31" s="20"/>
      <c r="AF31" s="20"/>
      <c r="AG31" s="20"/>
      <c r="AH31" s="20"/>
      <c r="AI31" s="20"/>
      <c r="AJ31" s="20"/>
      <c r="AK31" s="20"/>
      <c r="AL31" s="20"/>
      <c r="AM31" s="20"/>
      <c r="AN31" s="20"/>
      <c r="AO31" s="20"/>
      <c r="AP31" s="20"/>
    </row>
    <row r="32" spans="1:42" ht="15" customHeight="1" thickBot="1" x14ac:dyDescent="0.35">
      <c r="A32" s="20"/>
      <c r="B32" s="161">
        <v>10</v>
      </c>
      <c r="C32" s="145"/>
      <c r="D32" s="142"/>
      <c r="E32" s="148"/>
      <c r="F32" s="151">
        <f>IF(ISNUMBER(D32),D32/B35,)</f>
        <v>0</v>
      </c>
      <c r="G32" s="20"/>
      <c r="H32" s="161">
        <v>10</v>
      </c>
      <c r="I32" s="145"/>
      <c r="J32" s="142"/>
      <c r="K32" s="148"/>
      <c r="L32" s="151">
        <f>IF(ISNUMBER(J32),J32/H35,)</f>
        <v>0</v>
      </c>
      <c r="M32" s="18"/>
      <c r="N32" s="161">
        <v>10</v>
      </c>
      <c r="O32" s="145"/>
      <c r="P32" s="142"/>
      <c r="Q32" s="148"/>
      <c r="R32" s="151">
        <f>IF(ISNUMBER(P32),P32/N35,)</f>
        <v>0</v>
      </c>
      <c r="S32" s="20"/>
      <c r="T32" s="20"/>
      <c r="U32" s="20"/>
      <c r="V32" s="20"/>
      <c r="W32" s="20"/>
      <c r="X32" s="20"/>
      <c r="Y32" s="20"/>
      <c r="Z32" s="20"/>
      <c r="AA32" s="20"/>
      <c r="AB32" s="20"/>
      <c r="AC32" s="20"/>
      <c r="AD32" s="20"/>
      <c r="AE32" s="20"/>
      <c r="AF32" s="20"/>
      <c r="AG32" s="20"/>
      <c r="AH32" s="20"/>
      <c r="AI32" s="20"/>
      <c r="AJ32" s="20"/>
      <c r="AK32" s="20"/>
      <c r="AL32" s="20"/>
      <c r="AM32" s="20"/>
      <c r="AN32" s="20"/>
      <c r="AO32" s="20"/>
      <c r="AP32" s="20"/>
    </row>
    <row r="33" spans="1:42" ht="15" customHeight="1" x14ac:dyDescent="0.3">
      <c r="A33" s="20"/>
      <c r="B33" s="431" t="s">
        <v>4</v>
      </c>
      <c r="C33" s="451" t="s">
        <v>61</v>
      </c>
      <c r="D33" s="452"/>
      <c r="E33" s="433">
        <f ca="1">IFERROR(IF(COUNT(F23:F32)&gt;0,AVERAGEIF(F23:F32,"&gt;0"),0),)</f>
        <v>0.71729957805907174</v>
      </c>
      <c r="F33" s="434"/>
      <c r="G33" s="20"/>
      <c r="H33" s="431" t="s">
        <v>4</v>
      </c>
      <c r="I33" s="451" t="s">
        <v>61</v>
      </c>
      <c r="J33" s="452"/>
      <c r="K33" s="433">
        <f ca="1">IFERROR(IF(COUNT(L23:L32)&gt;0,AVERAGEIF(L23:L32,"&gt;0"),0),)</f>
        <v>0.7142857142857143</v>
      </c>
      <c r="L33" s="434"/>
      <c r="M33" s="18"/>
      <c r="N33" s="431" t="s">
        <v>4</v>
      </c>
      <c r="O33" s="439" t="s">
        <v>70</v>
      </c>
      <c r="P33" s="441">
        <f ca="1">IFERROR(IF(COUNT(R23:R32)&gt;0,AVERAGEIF(R23:R32,"&gt;0"),0),)</f>
        <v>0.71661237785016285</v>
      </c>
      <c r="Q33" s="443" t="s">
        <v>110</v>
      </c>
      <c r="R33" s="445" t="str">
        <f>IFERROR(Q37*R37,"")</f>
        <v/>
      </c>
      <c r="S33" s="20"/>
      <c r="T33" s="20"/>
      <c r="U33" s="20"/>
      <c r="V33" s="20"/>
      <c r="W33" s="20"/>
      <c r="X33" s="20"/>
      <c r="Y33" s="20"/>
      <c r="Z33" s="20"/>
      <c r="AA33" s="20"/>
      <c r="AB33" s="20"/>
      <c r="AC33" s="20"/>
      <c r="AD33" s="20"/>
      <c r="AE33" s="20"/>
      <c r="AF33" s="20"/>
      <c r="AG33" s="20"/>
      <c r="AH33" s="20"/>
      <c r="AI33" s="20"/>
      <c r="AJ33" s="20"/>
      <c r="AK33" s="20"/>
      <c r="AL33" s="20"/>
      <c r="AM33" s="20"/>
      <c r="AN33" s="20"/>
      <c r="AO33" s="20"/>
      <c r="AP33" s="20"/>
    </row>
    <row r="34" spans="1:42" ht="15" customHeight="1" thickBot="1" x14ac:dyDescent="0.35">
      <c r="A34" s="20"/>
      <c r="B34" s="432"/>
      <c r="C34" s="440"/>
      <c r="D34" s="453"/>
      <c r="E34" s="435"/>
      <c r="F34" s="436"/>
      <c r="G34" s="20"/>
      <c r="H34" s="432"/>
      <c r="I34" s="440"/>
      <c r="J34" s="453"/>
      <c r="K34" s="435"/>
      <c r="L34" s="436"/>
      <c r="M34" s="18"/>
      <c r="N34" s="432"/>
      <c r="O34" s="454"/>
      <c r="P34" s="442"/>
      <c r="Q34" s="444"/>
      <c r="R34" s="446"/>
      <c r="S34" s="20"/>
      <c r="T34" s="20"/>
      <c r="U34" s="20"/>
      <c r="V34" s="20"/>
      <c r="W34" s="20"/>
      <c r="X34" s="20"/>
      <c r="Y34" s="20"/>
      <c r="Z34" s="20"/>
      <c r="AA34" s="20"/>
      <c r="AB34" s="20"/>
      <c r="AC34" s="20"/>
      <c r="AD34" s="20"/>
      <c r="AE34" s="20"/>
      <c r="AF34" s="20"/>
      <c r="AG34" s="20"/>
      <c r="AH34" s="20"/>
      <c r="AI34" s="20"/>
      <c r="AJ34" s="20"/>
      <c r="AK34" s="20"/>
      <c r="AL34" s="20"/>
      <c r="AM34" s="20"/>
      <c r="AN34" s="20"/>
      <c r="AO34" s="20"/>
      <c r="AP34" s="20"/>
    </row>
    <row r="35" spans="1:42" ht="15" customHeight="1" x14ac:dyDescent="0.3">
      <c r="A35" s="9"/>
      <c r="B35" s="437">
        <f ca="1">IFERROR(ROUNDUP(B37/(0.0005*C37^2-0.0342*C37+1.034),0),)</f>
        <v>237</v>
      </c>
      <c r="C35" s="439" t="s">
        <v>189</v>
      </c>
      <c r="D35" s="449">
        <f>SUM(C23:C32)</f>
        <v>1</v>
      </c>
      <c r="E35" s="451" t="s">
        <v>44</v>
      </c>
      <c r="F35" s="447">
        <f>SUM(C23*D23,C24*D24,C25*D25,C26*D26,C27*D27,C28*D28,C29*D29,C30*D30,C31*D31,C32*D32)</f>
        <v>170</v>
      </c>
      <c r="G35" s="20"/>
      <c r="H35" s="437">
        <f ca="1">IFERROR(ROUNDUP(H37/(0.0005*I37^2-0.0342*I37+1.034),0),)</f>
        <v>168</v>
      </c>
      <c r="I35" s="439" t="s">
        <v>189</v>
      </c>
      <c r="J35" s="449">
        <f>SUM(I23:I32)</f>
        <v>1</v>
      </c>
      <c r="K35" s="451" t="s">
        <v>44</v>
      </c>
      <c r="L35" s="447">
        <f>SUM(I23*J23,I24*J24,I25*J25,I26*J26,I27*J27,I28*J28,I29*J29,I30*J30,I31*J31,I32*J32)</f>
        <v>120</v>
      </c>
      <c r="M35" s="18"/>
      <c r="N35" s="437">
        <f ca="1">IFERROR(ROUNDUP(N37/(0.0005*O37^2-0.0342*O37+1.034),0),)</f>
        <v>307</v>
      </c>
      <c r="O35" s="439" t="s">
        <v>189</v>
      </c>
      <c r="P35" s="449">
        <f>SUM(O23:O32)</f>
        <v>1</v>
      </c>
      <c r="Q35" s="451" t="s">
        <v>44</v>
      </c>
      <c r="R35" s="447">
        <f>SUM(O23*P23,O24*P24,O25*P25,O26*P26,O27*P27,O28*P28,O29*P29,O30*P30,O31*P31,O32*P32)</f>
        <v>220</v>
      </c>
      <c r="S35" s="20"/>
      <c r="T35" s="20"/>
      <c r="U35" s="20"/>
      <c r="V35" s="20"/>
      <c r="W35" s="20"/>
      <c r="X35" s="20"/>
      <c r="Y35" s="20"/>
      <c r="Z35" s="20"/>
      <c r="AA35" s="20"/>
      <c r="AB35" s="20"/>
      <c r="AC35" s="20"/>
      <c r="AD35" s="20"/>
      <c r="AE35" s="20"/>
      <c r="AF35" s="20"/>
      <c r="AG35" s="20"/>
      <c r="AH35" s="20"/>
      <c r="AI35" s="20"/>
      <c r="AJ35" s="20"/>
      <c r="AK35" s="20"/>
      <c r="AL35" s="20"/>
      <c r="AM35" s="20"/>
      <c r="AN35" s="20"/>
      <c r="AO35" s="20"/>
      <c r="AP35" s="20"/>
    </row>
    <row r="36" spans="1:42" ht="15" customHeight="1" thickBot="1" x14ac:dyDescent="0.35">
      <c r="A36" s="9"/>
      <c r="B36" s="438"/>
      <c r="C36" s="440"/>
      <c r="D36" s="450"/>
      <c r="E36" s="440"/>
      <c r="F36" s="448"/>
      <c r="G36" s="20"/>
      <c r="H36" s="438"/>
      <c r="I36" s="440"/>
      <c r="J36" s="450"/>
      <c r="K36" s="440"/>
      <c r="L36" s="448"/>
      <c r="M36" s="18"/>
      <c r="N36" s="438"/>
      <c r="O36" s="440"/>
      <c r="P36" s="450"/>
      <c r="Q36" s="440"/>
      <c r="R36" s="448"/>
      <c r="S36" s="20"/>
      <c r="T36" s="20"/>
      <c r="U36" s="20"/>
      <c r="V36" s="20"/>
      <c r="W36" s="20"/>
      <c r="X36" s="20"/>
      <c r="Y36" s="20"/>
      <c r="Z36" s="20"/>
      <c r="AA36" s="20"/>
      <c r="AB36" s="20"/>
      <c r="AC36" s="20"/>
      <c r="AD36" s="20"/>
      <c r="AE36" s="20"/>
      <c r="AF36" s="20"/>
      <c r="AG36" s="20"/>
      <c r="AH36" s="20"/>
      <c r="AI36" s="20"/>
      <c r="AJ36" s="20"/>
      <c r="AK36" s="20"/>
      <c r="AL36" s="20"/>
      <c r="AM36" s="20"/>
      <c r="AN36" s="20"/>
      <c r="AO36" s="20"/>
      <c r="AP36" s="20"/>
    </row>
    <row r="37" spans="1:42" ht="15" customHeight="1" x14ac:dyDescent="0.3">
      <c r="A37" s="20"/>
      <c r="B37" s="2">
        <f ca="1">IFERROR(OFFSET(D22,MATCH(MAX(D23:D32),D23:D32,0),0),"")</f>
        <v>170</v>
      </c>
      <c r="C37" s="22">
        <f ca="1">IFERROR(OFFSET(C22,MATCH(MAX(D23:D32),D23:D32,0),0)+(10-OFFSET(E22,MATCH(MAX(D23:D32),D23:D32,0),0)),"")</f>
        <v>11</v>
      </c>
      <c r="D37" s="20"/>
      <c r="E37" s="20"/>
      <c r="F37" s="20"/>
      <c r="G37" s="20"/>
      <c r="H37" s="2">
        <f ca="1">IFERROR(OFFSET(J22,MATCH(MAX(J23:J32),J23:J32,0),0),"")</f>
        <v>120</v>
      </c>
      <c r="I37" s="22">
        <f ca="1">IFERROR(OFFSET(I22,MATCH(MAX(J23:J32),J23:J32,0),0)+(10-OFFSET(K22,MATCH(MAX(J23:J32),J23:J32,0),0)),"")</f>
        <v>11</v>
      </c>
      <c r="J37" s="20"/>
      <c r="K37" s="20"/>
      <c r="L37" s="20"/>
      <c r="M37" s="160"/>
      <c r="N37" s="2">
        <f ca="1">IFERROR(OFFSET(P22,MATCH(MAX(P23:P32),P23:P32,0),0),"")</f>
        <v>220</v>
      </c>
      <c r="O37" s="22">
        <f ca="1">IFERROR(OFFSET(O22,MATCH(MAX(P23:P32),P23:P32,0),0)+(10-OFFSET(Q22,MATCH(MAX(P23:P32),P23:P32,0),0)),"")</f>
        <v>11</v>
      </c>
      <c r="P37" s="20"/>
      <c r="Q37" s="184" t="str">
        <f>IFERROR(AVERAGE(AVERAGE(E23:E32),AVERAGE(K23:K32),AVERAGE(Q23:Q32)),"")</f>
        <v/>
      </c>
      <c r="R37" s="185">
        <f>SUM(C23:C32,I23:I32,O23:O32)</f>
        <v>3</v>
      </c>
      <c r="S37" s="20"/>
      <c r="T37" s="20"/>
      <c r="U37" s="20"/>
      <c r="V37" s="20"/>
      <c r="W37" s="20"/>
      <c r="X37" s="20"/>
      <c r="Y37" s="20"/>
      <c r="Z37" s="20"/>
      <c r="AA37" s="20"/>
      <c r="AB37" s="20"/>
      <c r="AC37" s="20"/>
      <c r="AD37" s="20"/>
      <c r="AE37" s="20"/>
      <c r="AF37" s="20"/>
      <c r="AG37" s="20"/>
      <c r="AH37" s="20"/>
      <c r="AI37" s="20"/>
      <c r="AJ37" s="20"/>
      <c r="AK37" s="20"/>
      <c r="AL37" s="20"/>
      <c r="AM37" s="20"/>
      <c r="AN37" s="20"/>
      <c r="AO37" s="20"/>
      <c r="AP37" s="20"/>
    </row>
    <row r="38" spans="1:42" ht="15" customHeight="1" x14ac:dyDescent="0.3">
      <c r="A38" s="20"/>
      <c r="B38" s="20"/>
      <c r="C38" s="20"/>
      <c r="D38" s="20"/>
      <c r="E38" s="20"/>
      <c r="F38" s="20"/>
      <c r="G38" s="20"/>
      <c r="H38" s="20"/>
      <c r="I38" s="20"/>
      <c r="J38" s="20"/>
      <c r="K38" s="20"/>
      <c r="L38" s="20"/>
      <c r="M38" s="20"/>
      <c r="N38" s="20"/>
      <c r="O38" s="20"/>
      <c r="P38" s="20"/>
      <c r="Q38" s="20"/>
      <c r="R38" s="20"/>
      <c r="S38" s="20"/>
      <c r="T38" s="20"/>
      <c r="U38" s="20"/>
      <c r="V38" s="20"/>
      <c r="W38" s="20"/>
      <c r="X38" s="20"/>
      <c r="Y38" s="20"/>
      <c r="Z38" s="20"/>
      <c r="AA38" s="20"/>
      <c r="AB38" s="20"/>
      <c r="AC38" s="20"/>
      <c r="AD38" s="20"/>
      <c r="AE38" s="20"/>
      <c r="AF38" s="20"/>
      <c r="AG38" s="20"/>
      <c r="AH38" s="20"/>
      <c r="AI38" s="20"/>
      <c r="AJ38" s="20"/>
      <c r="AK38" s="20"/>
      <c r="AL38" s="20"/>
      <c r="AM38" s="20"/>
      <c r="AN38" s="20"/>
      <c r="AO38" s="20"/>
      <c r="AP38" s="20"/>
    </row>
    <row r="39" spans="1:42" ht="15" customHeight="1" x14ac:dyDescent="0.3">
      <c r="A39" s="20"/>
      <c r="B39" s="397" t="s">
        <v>48</v>
      </c>
      <c r="C39" s="397"/>
      <c r="D39" s="397"/>
      <c r="E39" s="397"/>
      <c r="F39" s="397"/>
      <c r="G39" s="397"/>
      <c r="H39" s="397"/>
      <c r="I39" s="397"/>
      <c r="J39" s="397"/>
      <c r="K39" s="397"/>
      <c r="L39" s="397"/>
      <c r="M39" s="397"/>
      <c r="N39" s="397"/>
      <c r="O39" s="397"/>
      <c r="P39" s="397"/>
      <c r="Q39" s="397"/>
      <c r="R39" s="397"/>
      <c r="S39" s="20"/>
      <c r="T39" s="20"/>
      <c r="U39" s="20"/>
      <c r="V39" s="20"/>
      <c r="W39" s="20"/>
      <c r="X39" s="20"/>
      <c r="Y39" s="20"/>
      <c r="Z39" s="20"/>
      <c r="AA39" s="20"/>
      <c r="AB39" s="20"/>
      <c r="AC39" s="20"/>
      <c r="AD39" s="20"/>
      <c r="AE39" s="20"/>
      <c r="AF39" s="20"/>
      <c r="AG39" s="20"/>
      <c r="AH39" s="20"/>
      <c r="AI39" s="20"/>
      <c r="AJ39" s="20"/>
      <c r="AK39" s="20"/>
      <c r="AL39" s="20"/>
      <c r="AM39" s="20"/>
      <c r="AN39" s="20"/>
      <c r="AO39" s="20"/>
      <c r="AP39" s="20"/>
    </row>
    <row r="40" spans="1:42" ht="15" customHeight="1" x14ac:dyDescent="0.3">
      <c r="A40" s="20"/>
      <c r="B40" s="397"/>
      <c r="C40" s="397"/>
      <c r="D40" s="397"/>
      <c r="E40" s="397"/>
      <c r="F40" s="397"/>
      <c r="G40" s="397"/>
      <c r="H40" s="397"/>
      <c r="I40" s="397"/>
      <c r="J40" s="397"/>
      <c r="K40" s="397"/>
      <c r="L40" s="397"/>
      <c r="M40" s="397"/>
      <c r="N40" s="397"/>
      <c r="O40" s="397"/>
      <c r="P40" s="397"/>
      <c r="Q40" s="397"/>
      <c r="R40" s="397"/>
      <c r="S40" s="20"/>
      <c r="T40" s="20"/>
      <c r="U40" s="20"/>
      <c r="V40" s="20"/>
      <c r="W40" s="20"/>
      <c r="X40" s="20"/>
      <c r="Y40" s="20"/>
      <c r="Z40" s="20"/>
      <c r="AA40" s="20"/>
      <c r="AB40" s="20"/>
      <c r="AC40" s="20"/>
      <c r="AD40" s="20"/>
      <c r="AE40" s="20"/>
      <c r="AF40" s="20"/>
      <c r="AG40" s="20"/>
      <c r="AH40" s="20"/>
      <c r="AI40" s="20"/>
      <c r="AJ40" s="20"/>
      <c r="AK40" s="20"/>
      <c r="AL40" s="20"/>
      <c r="AM40" s="20"/>
      <c r="AN40" s="20"/>
      <c r="AO40" s="20"/>
      <c r="AP40" s="20"/>
    </row>
    <row r="41" spans="1:42" ht="15" customHeight="1" x14ac:dyDescent="0.3">
      <c r="A41" s="20"/>
      <c r="B41" s="397"/>
      <c r="C41" s="397"/>
      <c r="D41" s="397"/>
      <c r="E41" s="397"/>
      <c r="F41" s="397"/>
      <c r="G41" s="397"/>
      <c r="H41" s="397"/>
      <c r="I41" s="397"/>
      <c r="J41" s="397"/>
      <c r="K41" s="397"/>
      <c r="L41" s="397"/>
      <c r="M41" s="397"/>
      <c r="N41" s="397"/>
      <c r="O41" s="397"/>
      <c r="P41" s="397"/>
      <c r="Q41" s="397"/>
      <c r="R41" s="397"/>
      <c r="S41" s="20"/>
      <c r="T41" s="20"/>
      <c r="U41" s="20"/>
      <c r="V41" s="20"/>
      <c r="W41" s="20"/>
      <c r="X41" s="20"/>
      <c r="Y41" s="20"/>
      <c r="Z41" s="20"/>
      <c r="AA41" s="20"/>
      <c r="AB41" s="20"/>
      <c r="AC41" s="20"/>
      <c r="AD41" s="20"/>
      <c r="AE41" s="20"/>
      <c r="AF41" s="20"/>
      <c r="AG41" s="20"/>
      <c r="AH41" s="20"/>
      <c r="AI41" s="20"/>
      <c r="AJ41" s="20"/>
      <c r="AK41" s="20"/>
      <c r="AL41" s="20"/>
      <c r="AM41" s="20"/>
      <c r="AN41" s="20"/>
      <c r="AO41" s="20"/>
      <c r="AP41" s="20"/>
    </row>
    <row r="42" spans="1:42" ht="15" customHeight="1" thickBot="1" x14ac:dyDescent="0.35">
      <c r="A42" s="20"/>
      <c r="B42" s="20"/>
      <c r="C42" s="20"/>
      <c r="D42" s="20"/>
      <c r="E42" s="20"/>
      <c r="F42" s="20"/>
      <c r="G42" s="20"/>
      <c r="H42" s="20"/>
      <c r="I42" s="20"/>
      <c r="J42" s="20"/>
      <c r="K42" s="20"/>
      <c r="L42" s="20"/>
      <c r="M42" s="20"/>
      <c r="N42" s="20"/>
      <c r="O42" s="20"/>
      <c r="P42" s="20"/>
      <c r="Q42" s="20"/>
      <c r="R42" s="20"/>
      <c r="S42" s="20"/>
      <c r="T42" s="20"/>
      <c r="U42" s="20"/>
      <c r="V42" s="20"/>
      <c r="W42" s="20"/>
      <c r="X42" s="20"/>
      <c r="Y42" s="20"/>
      <c r="Z42" s="20"/>
      <c r="AA42" s="20"/>
      <c r="AB42" s="20"/>
      <c r="AC42" s="20"/>
      <c r="AD42" s="20"/>
      <c r="AE42" s="20"/>
      <c r="AF42" s="20"/>
      <c r="AG42" s="20"/>
      <c r="AH42" s="20"/>
      <c r="AI42" s="20"/>
      <c r="AJ42" s="20"/>
      <c r="AK42" s="20"/>
      <c r="AL42" s="20"/>
      <c r="AM42" s="20"/>
      <c r="AN42" s="20"/>
      <c r="AO42" s="20"/>
      <c r="AP42" s="20"/>
    </row>
    <row r="43" spans="1:42" ht="15" customHeight="1" x14ac:dyDescent="0.3">
      <c r="A43" s="20"/>
      <c r="B43" s="331">
        <v>1</v>
      </c>
      <c r="C43" s="331" t="str">
        <f>'Training Plan'!F156</f>
        <v>Competition Squat</v>
      </c>
      <c r="D43" s="332"/>
      <c r="E43" s="332"/>
      <c r="F43" s="333"/>
      <c r="G43" s="20"/>
      <c r="H43" s="331">
        <v>2</v>
      </c>
      <c r="I43" s="331" t="str">
        <f>'Training Plan'!F164</f>
        <v>Competition Bench</v>
      </c>
      <c r="J43" s="332"/>
      <c r="K43" s="332"/>
      <c r="L43" s="333"/>
      <c r="M43" s="20"/>
      <c r="N43" s="331">
        <v>3</v>
      </c>
      <c r="O43" s="331" t="str">
        <f>'Training Plan'!F172</f>
        <v>Competition Deadlift</v>
      </c>
      <c r="P43" s="332"/>
      <c r="Q43" s="332"/>
      <c r="R43" s="333"/>
      <c r="S43" s="20"/>
      <c r="T43" s="20"/>
      <c r="U43" s="20"/>
      <c r="V43" s="20"/>
      <c r="W43" s="20"/>
      <c r="X43" s="20"/>
      <c r="Y43" s="20"/>
      <c r="Z43" s="20"/>
      <c r="AA43" s="20"/>
      <c r="AB43" s="20"/>
      <c r="AC43" s="20"/>
      <c r="AD43" s="20"/>
      <c r="AE43" s="20"/>
      <c r="AF43" s="20"/>
      <c r="AG43" s="20"/>
      <c r="AH43" s="20"/>
      <c r="AI43" s="20"/>
      <c r="AJ43" s="20"/>
      <c r="AK43" s="20"/>
      <c r="AL43" s="20"/>
      <c r="AM43" s="20"/>
      <c r="AN43" s="20"/>
      <c r="AO43" s="20"/>
      <c r="AP43" s="20"/>
    </row>
    <row r="44" spans="1:42" ht="15" customHeight="1" thickBot="1" x14ac:dyDescent="0.35">
      <c r="A44" s="20"/>
      <c r="B44" s="334"/>
      <c r="C44" s="334"/>
      <c r="D44" s="335"/>
      <c r="E44" s="335"/>
      <c r="F44" s="336"/>
      <c r="G44" s="20"/>
      <c r="H44" s="334"/>
      <c r="I44" s="334"/>
      <c r="J44" s="335"/>
      <c r="K44" s="335"/>
      <c r="L44" s="336"/>
      <c r="M44" s="20"/>
      <c r="N44" s="334"/>
      <c r="O44" s="334"/>
      <c r="P44" s="335"/>
      <c r="Q44" s="335"/>
      <c r="R44" s="336"/>
      <c r="S44" s="20"/>
      <c r="T44" s="20"/>
      <c r="U44" s="20"/>
      <c r="V44" s="20"/>
      <c r="W44" s="20"/>
      <c r="X44" s="20"/>
      <c r="Y44" s="20"/>
      <c r="Z44" s="20"/>
      <c r="AA44" s="20"/>
      <c r="AB44" s="20"/>
      <c r="AC44" s="20"/>
      <c r="AD44" s="20"/>
      <c r="AE44" s="20"/>
      <c r="AF44" s="20"/>
      <c r="AG44" s="20"/>
      <c r="AH44" s="20"/>
      <c r="AI44" s="20"/>
      <c r="AJ44" s="20"/>
      <c r="AK44" s="20"/>
      <c r="AL44" s="20"/>
      <c r="AM44" s="20"/>
      <c r="AN44" s="20"/>
      <c r="AO44" s="20"/>
      <c r="AP44" s="20"/>
    </row>
    <row r="45" spans="1:42" ht="15" customHeight="1" x14ac:dyDescent="0.3">
      <c r="A45" s="20"/>
      <c r="B45" s="415" t="s">
        <v>85</v>
      </c>
      <c r="C45" s="416"/>
      <c r="D45" s="421">
        <f>'Training Plan'!F157</f>
        <v>0</v>
      </c>
      <c r="E45" s="422"/>
      <c r="F45" s="423"/>
      <c r="G45" s="20"/>
      <c r="H45" s="415" t="s">
        <v>85</v>
      </c>
      <c r="I45" s="416"/>
      <c r="J45" s="421">
        <f>'Training Plan'!F165</f>
        <v>0</v>
      </c>
      <c r="K45" s="422"/>
      <c r="L45" s="423"/>
      <c r="M45" s="20"/>
      <c r="N45" s="415" t="s">
        <v>85</v>
      </c>
      <c r="O45" s="416"/>
      <c r="P45" s="421">
        <f>'Training Plan'!F173</f>
        <v>0</v>
      </c>
      <c r="Q45" s="422"/>
      <c r="R45" s="423"/>
      <c r="S45" s="20"/>
      <c r="T45" s="20"/>
      <c r="U45" s="20"/>
      <c r="V45" s="20"/>
      <c r="W45" s="20"/>
      <c r="X45" s="20"/>
      <c r="Y45" s="20"/>
      <c r="Z45" s="20"/>
      <c r="AA45" s="20"/>
      <c r="AB45" s="20"/>
      <c r="AC45" s="20"/>
      <c r="AD45" s="20"/>
      <c r="AE45" s="20"/>
      <c r="AF45" s="20"/>
      <c r="AG45" s="20"/>
      <c r="AH45" s="20"/>
      <c r="AI45" s="20"/>
      <c r="AJ45" s="20"/>
      <c r="AK45" s="20"/>
      <c r="AL45" s="20"/>
      <c r="AM45" s="20"/>
      <c r="AN45" s="20"/>
      <c r="AO45" s="20"/>
      <c r="AP45" s="20"/>
    </row>
    <row r="46" spans="1:42" ht="15" customHeight="1" x14ac:dyDescent="0.3">
      <c r="A46" s="20"/>
      <c r="B46" s="417"/>
      <c r="C46" s="418"/>
      <c r="D46" s="424"/>
      <c r="E46" s="425"/>
      <c r="F46" s="426"/>
      <c r="G46" s="20"/>
      <c r="H46" s="417"/>
      <c r="I46" s="418"/>
      <c r="J46" s="424"/>
      <c r="K46" s="425"/>
      <c r="L46" s="426"/>
      <c r="M46" s="20"/>
      <c r="N46" s="417"/>
      <c r="O46" s="418"/>
      <c r="P46" s="424"/>
      <c r="Q46" s="425"/>
      <c r="R46" s="426"/>
      <c r="S46" s="20"/>
      <c r="T46" s="20"/>
      <c r="U46" s="20"/>
      <c r="V46" s="20"/>
      <c r="W46" s="20"/>
      <c r="X46" s="20"/>
      <c r="Y46" s="20"/>
      <c r="Z46" s="20"/>
      <c r="AA46" s="20"/>
      <c r="AB46" s="20"/>
      <c r="AC46" s="20"/>
      <c r="AD46" s="20"/>
      <c r="AE46" s="20"/>
      <c r="AF46" s="20"/>
      <c r="AG46" s="20"/>
      <c r="AH46" s="20"/>
      <c r="AI46" s="20"/>
      <c r="AJ46" s="20"/>
      <c r="AK46" s="20"/>
      <c r="AL46" s="20"/>
      <c r="AM46" s="20"/>
      <c r="AN46" s="20"/>
      <c r="AO46" s="20"/>
      <c r="AP46" s="20"/>
    </row>
    <row r="47" spans="1:42" ht="15" customHeight="1" x14ac:dyDescent="0.3">
      <c r="A47" s="20"/>
      <c r="B47" s="417"/>
      <c r="C47" s="418"/>
      <c r="D47" s="424"/>
      <c r="E47" s="425"/>
      <c r="F47" s="426"/>
      <c r="G47" s="20"/>
      <c r="H47" s="417"/>
      <c r="I47" s="418"/>
      <c r="J47" s="424"/>
      <c r="K47" s="425"/>
      <c r="L47" s="426"/>
      <c r="M47" s="20"/>
      <c r="N47" s="417"/>
      <c r="O47" s="418"/>
      <c r="P47" s="424"/>
      <c r="Q47" s="425"/>
      <c r="R47" s="426"/>
      <c r="S47" s="20"/>
      <c r="T47" s="20"/>
      <c r="U47" s="20"/>
      <c r="V47" s="20"/>
      <c r="W47" s="20"/>
      <c r="X47" s="20"/>
      <c r="Y47" s="20"/>
      <c r="Z47" s="20"/>
      <c r="AA47" s="20"/>
      <c r="AB47" s="20"/>
      <c r="AC47" s="20"/>
      <c r="AD47" s="20"/>
      <c r="AE47" s="20"/>
      <c r="AF47" s="20"/>
      <c r="AG47" s="20"/>
      <c r="AH47" s="20"/>
      <c r="AI47" s="20"/>
      <c r="AJ47" s="20"/>
      <c r="AK47" s="20"/>
      <c r="AL47" s="20"/>
      <c r="AM47" s="20"/>
      <c r="AN47" s="20"/>
      <c r="AO47" s="20"/>
      <c r="AP47" s="20"/>
    </row>
    <row r="48" spans="1:42" ht="15" customHeight="1" x14ac:dyDescent="0.3">
      <c r="A48" s="20"/>
      <c r="B48" s="417"/>
      <c r="C48" s="418"/>
      <c r="D48" s="424"/>
      <c r="E48" s="425"/>
      <c r="F48" s="426"/>
      <c r="G48" s="20"/>
      <c r="H48" s="417"/>
      <c r="I48" s="418"/>
      <c r="J48" s="424"/>
      <c r="K48" s="425"/>
      <c r="L48" s="426"/>
      <c r="M48" s="20"/>
      <c r="N48" s="417"/>
      <c r="O48" s="418"/>
      <c r="P48" s="424"/>
      <c r="Q48" s="425"/>
      <c r="R48" s="426"/>
      <c r="S48" s="20"/>
      <c r="T48" s="20"/>
      <c r="U48" s="20"/>
      <c r="V48" s="20"/>
      <c r="W48" s="20"/>
      <c r="X48" s="20"/>
      <c r="Y48" s="20"/>
      <c r="Z48" s="20"/>
      <c r="AA48" s="20"/>
      <c r="AB48" s="20"/>
      <c r="AC48" s="20"/>
      <c r="AD48" s="20"/>
      <c r="AE48" s="20"/>
      <c r="AF48" s="20"/>
      <c r="AG48" s="20"/>
      <c r="AH48" s="20"/>
      <c r="AI48" s="20"/>
      <c r="AJ48" s="20"/>
      <c r="AK48" s="20"/>
      <c r="AL48" s="20"/>
      <c r="AM48" s="20"/>
      <c r="AN48" s="20"/>
      <c r="AO48" s="20"/>
      <c r="AP48" s="20"/>
    </row>
    <row r="49" spans="1:42" ht="15" customHeight="1" thickBot="1" x14ac:dyDescent="0.35">
      <c r="A49" s="20"/>
      <c r="B49" s="419"/>
      <c r="C49" s="420"/>
      <c r="D49" s="424"/>
      <c r="E49" s="425"/>
      <c r="F49" s="426"/>
      <c r="G49" s="20"/>
      <c r="H49" s="419"/>
      <c r="I49" s="420"/>
      <c r="J49" s="424"/>
      <c r="K49" s="425"/>
      <c r="L49" s="426"/>
      <c r="M49" s="20"/>
      <c r="N49" s="419"/>
      <c r="O49" s="420"/>
      <c r="P49" s="424"/>
      <c r="Q49" s="425"/>
      <c r="R49" s="426"/>
      <c r="S49" s="20"/>
      <c r="T49" s="20"/>
      <c r="U49" s="20"/>
      <c r="V49" s="20"/>
      <c r="W49" s="20"/>
      <c r="X49" s="20"/>
      <c r="Y49" s="20"/>
      <c r="Z49" s="20"/>
      <c r="AA49" s="20"/>
      <c r="AB49" s="20"/>
      <c r="AC49" s="20"/>
      <c r="AD49" s="20"/>
      <c r="AE49" s="20"/>
      <c r="AF49" s="20"/>
      <c r="AG49" s="20"/>
      <c r="AH49" s="20"/>
      <c r="AI49" s="20"/>
      <c r="AJ49" s="20"/>
      <c r="AK49" s="20"/>
      <c r="AL49" s="20"/>
      <c r="AM49" s="20"/>
      <c r="AN49" s="20"/>
      <c r="AO49" s="20"/>
      <c r="AP49" s="20"/>
    </row>
    <row r="50" spans="1:42" ht="15" customHeight="1" x14ac:dyDescent="0.3">
      <c r="A50" s="20"/>
      <c r="B50" s="427" t="s">
        <v>86</v>
      </c>
      <c r="C50" s="428"/>
      <c r="D50" s="409">
        <f>'Training Plan'!G162</f>
        <v>0</v>
      </c>
      <c r="E50" s="410"/>
      <c r="F50" s="411"/>
      <c r="G50" s="20"/>
      <c r="H50" s="427" t="s">
        <v>86</v>
      </c>
      <c r="I50" s="428"/>
      <c r="J50" s="409">
        <f>'Training Plan'!G170</f>
        <v>0</v>
      </c>
      <c r="K50" s="410"/>
      <c r="L50" s="411"/>
      <c r="M50" s="20"/>
      <c r="N50" s="427" t="s">
        <v>86</v>
      </c>
      <c r="O50" s="428"/>
      <c r="P50" s="409">
        <f>'Training Plan'!G178</f>
        <v>0</v>
      </c>
      <c r="Q50" s="410"/>
      <c r="R50" s="411"/>
      <c r="S50" s="20"/>
      <c r="T50" s="20"/>
      <c r="U50" s="20"/>
      <c r="V50" s="20"/>
      <c r="W50" s="20"/>
      <c r="X50" s="20"/>
      <c r="Y50" s="20"/>
      <c r="Z50" s="20"/>
      <c r="AA50" s="20"/>
      <c r="AB50" s="20"/>
      <c r="AC50" s="20"/>
      <c r="AD50" s="20"/>
      <c r="AE50" s="20"/>
      <c r="AF50" s="20"/>
      <c r="AG50" s="20"/>
      <c r="AH50" s="20"/>
      <c r="AI50" s="20"/>
      <c r="AJ50" s="20"/>
      <c r="AK50" s="20"/>
      <c r="AL50" s="20"/>
      <c r="AM50" s="20"/>
      <c r="AN50" s="20"/>
      <c r="AO50" s="20"/>
      <c r="AP50" s="20"/>
    </row>
    <row r="51" spans="1:42" ht="15" customHeight="1" thickBot="1" x14ac:dyDescent="0.35">
      <c r="A51" s="20"/>
      <c r="B51" s="429"/>
      <c r="C51" s="430"/>
      <c r="D51" s="412"/>
      <c r="E51" s="413"/>
      <c r="F51" s="414"/>
      <c r="G51" s="20"/>
      <c r="H51" s="429"/>
      <c r="I51" s="430"/>
      <c r="J51" s="412"/>
      <c r="K51" s="413"/>
      <c r="L51" s="414"/>
      <c r="M51" s="20"/>
      <c r="N51" s="429"/>
      <c r="O51" s="430"/>
      <c r="P51" s="412"/>
      <c r="Q51" s="413"/>
      <c r="R51" s="414"/>
      <c r="S51" s="20"/>
      <c r="T51" s="20"/>
      <c r="U51" s="20"/>
      <c r="V51" s="20"/>
      <c r="W51" s="20"/>
      <c r="X51" s="20"/>
      <c r="Y51" s="20"/>
      <c r="Z51" s="20"/>
      <c r="AA51" s="20"/>
      <c r="AB51" s="20"/>
      <c r="AC51" s="20"/>
      <c r="AD51" s="20"/>
      <c r="AE51" s="20"/>
      <c r="AF51" s="20"/>
      <c r="AG51" s="20"/>
      <c r="AH51" s="20"/>
      <c r="AI51" s="20"/>
      <c r="AJ51" s="20"/>
      <c r="AK51" s="20"/>
      <c r="AL51" s="20"/>
      <c r="AM51" s="20"/>
      <c r="AN51" s="20"/>
      <c r="AO51" s="20"/>
      <c r="AP51" s="20"/>
    </row>
    <row r="52" spans="1:42" ht="30" customHeight="1" thickBot="1" x14ac:dyDescent="0.35">
      <c r="A52" s="20"/>
      <c r="B52" s="3" t="s">
        <v>60</v>
      </c>
      <c r="C52" s="3" t="s">
        <v>0</v>
      </c>
      <c r="D52" s="3" t="s">
        <v>42</v>
      </c>
      <c r="E52" s="3" t="s">
        <v>11</v>
      </c>
      <c r="F52" s="21" t="s">
        <v>71</v>
      </c>
      <c r="G52" s="20"/>
      <c r="H52" s="3" t="s">
        <v>60</v>
      </c>
      <c r="I52" s="3" t="s">
        <v>0</v>
      </c>
      <c r="J52" s="3" t="s">
        <v>42</v>
      </c>
      <c r="K52" s="3" t="s">
        <v>11</v>
      </c>
      <c r="L52" s="21" t="s">
        <v>71</v>
      </c>
      <c r="M52" s="20"/>
      <c r="N52" s="3" t="s">
        <v>60</v>
      </c>
      <c r="O52" s="3" t="s">
        <v>0</v>
      </c>
      <c r="P52" s="3" t="s">
        <v>42</v>
      </c>
      <c r="Q52" s="3" t="s">
        <v>11</v>
      </c>
      <c r="R52" s="21" t="s">
        <v>71</v>
      </c>
      <c r="S52" s="20"/>
      <c r="T52" s="20"/>
      <c r="U52" s="20"/>
      <c r="V52" s="20"/>
      <c r="W52" s="20"/>
      <c r="X52" s="20"/>
      <c r="Y52" s="20"/>
      <c r="Z52" s="20"/>
      <c r="AA52" s="20"/>
      <c r="AB52" s="20"/>
      <c r="AC52" s="20"/>
      <c r="AD52" s="20"/>
      <c r="AE52" s="20"/>
      <c r="AF52" s="20"/>
      <c r="AG52" s="20"/>
      <c r="AH52" s="20"/>
      <c r="AI52" s="20"/>
      <c r="AJ52" s="20"/>
      <c r="AK52" s="20"/>
      <c r="AL52" s="20"/>
      <c r="AM52" s="20"/>
      <c r="AN52" s="20"/>
      <c r="AO52" s="20"/>
      <c r="AP52" s="20"/>
    </row>
    <row r="53" spans="1:42" ht="15" customHeight="1" thickBot="1" x14ac:dyDescent="0.35">
      <c r="A53" s="20"/>
      <c r="B53" s="16">
        <v>1</v>
      </c>
      <c r="C53" s="143"/>
      <c r="D53" s="140"/>
      <c r="E53" s="146"/>
      <c r="F53" s="149">
        <f>IF(ISNUMBER(D53),D53/B65,)</f>
        <v>0</v>
      </c>
      <c r="G53" s="20"/>
      <c r="H53" s="16">
        <v>1</v>
      </c>
      <c r="I53" s="143"/>
      <c r="J53" s="140"/>
      <c r="K53" s="146"/>
      <c r="L53" s="149">
        <f>IF(ISNUMBER(J53),J53/H65,)</f>
        <v>0</v>
      </c>
      <c r="M53" s="20"/>
      <c r="N53" s="16">
        <v>1</v>
      </c>
      <c r="O53" s="143"/>
      <c r="P53" s="140"/>
      <c r="Q53" s="146"/>
      <c r="R53" s="149">
        <f>IF(ISNUMBER(P53),P53/N65,)</f>
        <v>0</v>
      </c>
      <c r="S53" s="20"/>
      <c r="T53" s="20"/>
      <c r="U53" s="20"/>
      <c r="V53" s="20"/>
      <c r="W53" s="20"/>
      <c r="X53" s="20"/>
      <c r="Y53" s="20"/>
      <c r="Z53" s="20"/>
      <c r="AA53" s="20"/>
      <c r="AB53" s="20"/>
      <c r="AC53" s="20"/>
      <c r="AD53" s="20"/>
      <c r="AE53" s="20"/>
      <c r="AF53" s="20"/>
      <c r="AG53" s="20"/>
      <c r="AH53" s="20"/>
      <c r="AI53" s="20"/>
      <c r="AJ53" s="20"/>
      <c r="AK53" s="20"/>
      <c r="AL53" s="20"/>
      <c r="AM53" s="20"/>
      <c r="AN53" s="20"/>
      <c r="AO53" s="20"/>
      <c r="AP53" s="20"/>
    </row>
    <row r="54" spans="1:42" ht="15" customHeight="1" thickBot="1" x14ac:dyDescent="0.35">
      <c r="A54" s="20"/>
      <c r="B54" s="16">
        <v>2</v>
      </c>
      <c r="C54" s="144"/>
      <c r="D54" s="141"/>
      <c r="E54" s="147"/>
      <c r="F54" s="151">
        <f>IF(ISNUMBER(D54),D54/B65,)</f>
        <v>0</v>
      </c>
      <c r="G54" s="20"/>
      <c r="H54" s="16">
        <v>2</v>
      </c>
      <c r="I54" s="144"/>
      <c r="J54" s="141"/>
      <c r="K54" s="147"/>
      <c r="L54" s="151">
        <f>IF(ISNUMBER(J54),J54/H65,)</f>
        <v>0</v>
      </c>
      <c r="M54" s="20"/>
      <c r="N54" s="16">
        <v>2</v>
      </c>
      <c r="O54" s="144"/>
      <c r="P54" s="141"/>
      <c r="Q54" s="147"/>
      <c r="R54" s="151">
        <f>IF(ISNUMBER(P54),P54/N65,)</f>
        <v>0</v>
      </c>
      <c r="S54" s="20"/>
      <c r="T54" s="20"/>
      <c r="U54" s="20"/>
      <c r="V54" s="20"/>
      <c r="W54" s="20"/>
      <c r="X54" s="20"/>
      <c r="Y54" s="20"/>
      <c r="Z54" s="20"/>
      <c r="AA54" s="20"/>
      <c r="AB54" s="20"/>
      <c r="AC54" s="20"/>
      <c r="AD54" s="20"/>
      <c r="AE54" s="20"/>
      <c r="AF54" s="20"/>
      <c r="AG54" s="20"/>
      <c r="AH54" s="20"/>
      <c r="AI54" s="20"/>
      <c r="AJ54" s="20"/>
      <c r="AK54" s="20"/>
      <c r="AL54" s="20"/>
      <c r="AM54" s="20"/>
      <c r="AN54" s="20"/>
      <c r="AO54" s="20"/>
      <c r="AP54" s="20"/>
    </row>
    <row r="55" spans="1:42" ht="15" customHeight="1" thickBot="1" x14ac:dyDescent="0.35">
      <c r="A55" s="20"/>
      <c r="B55" s="16">
        <v>3</v>
      </c>
      <c r="C55" s="144"/>
      <c r="D55" s="141"/>
      <c r="E55" s="147"/>
      <c r="F55" s="151">
        <f>IF(ISNUMBER(D55),D55/B65,)</f>
        <v>0</v>
      </c>
      <c r="G55" s="20"/>
      <c r="H55" s="16">
        <v>3</v>
      </c>
      <c r="I55" s="144"/>
      <c r="J55" s="141"/>
      <c r="K55" s="147"/>
      <c r="L55" s="151">
        <f>IF(ISNUMBER(J55),J55/H65,)</f>
        <v>0</v>
      </c>
      <c r="M55" s="19"/>
      <c r="N55" s="16">
        <v>3</v>
      </c>
      <c r="O55" s="144"/>
      <c r="P55" s="141"/>
      <c r="Q55" s="147"/>
      <c r="R55" s="151">
        <f>IF(ISNUMBER(P55),P55/N65,)</f>
        <v>0</v>
      </c>
      <c r="S55" s="20"/>
      <c r="T55" s="20"/>
      <c r="U55" s="20"/>
      <c r="V55" s="20"/>
      <c r="W55" s="20"/>
      <c r="X55" s="20"/>
      <c r="Y55" s="20"/>
      <c r="Z55" s="20"/>
      <c r="AA55" s="20"/>
      <c r="AB55" s="20"/>
      <c r="AC55" s="20"/>
      <c r="AD55" s="20"/>
      <c r="AE55" s="20"/>
      <c r="AF55" s="20"/>
      <c r="AG55" s="20"/>
      <c r="AH55" s="20"/>
      <c r="AI55" s="20"/>
      <c r="AJ55" s="20"/>
      <c r="AK55" s="20"/>
      <c r="AL55" s="20"/>
      <c r="AM55" s="20"/>
      <c r="AN55" s="20"/>
      <c r="AO55" s="20"/>
      <c r="AP55" s="20"/>
    </row>
    <row r="56" spans="1:42" ht="15" customHeight="1" thickBot="1" x14ac:dyDescent="0.35">
      <c r="A56" s="20"/>
      <c r="B56" s="16">
        <v>4</v>
      </c>
      <c r="C56" s="144"/>
      <c r="D56" s="141"/>
      <c r="E56" s="147"/>
      <c r="F56" s="151">
        <f>IF(ISNUMBER(D56),D56/B65,)</f>
        <v>0</v>
      </c>
      <c r="G56" s="20"/>
      <c r="H56" s="16">
        <v>4</v>
      </c>
      <c r="I56" s="144"/>
      <c r="J56" s="141"/>
      <c r="K56" s="147"/>
      <c r="L56" s="151">
        <f>IF(ISNUMBER(J56),J56/H65,)</f>
        <v>0</v>
      </c>
      <c r="M56" s="12"/>
      <c r="N56" s="16">
        <v>4</v>
      </c>
      <c r="O56" s="144"/>
      <c r="P56" s="141"/>
      <c r="Q56" s="147"/>
      <c r="R56" s="151">
        <f>IF(ISNUMBER(P56),P56/N65,)</f>
        <v>0</v>
      </c>
      <c r="S56" s="20"/>
      <c r="T56" s="20"/>
      <c r="U56" s="20"/>
      <c r="V56" s="20"/>
      <c r="W56" s="20"/>
      <c r="X56" s="20"/>
      <c r="Y56" s="20"/>
      <c r="Z56" s="20"/>
      <c r="AA56" s="20"/>
      <c r="AB56" s="20"/>
      <c r="AC56" s="20"/>
      <c r="AD56" s="20"/>
      <c r="AE56" s="20"/>
      <c r="AF56" s="20"/>
      <c r="AG56" s="20"/>
      <c r="AH56" s="20"/>
      <c r="AI56" s="20"/>
      <c r="AJ56" s="20"/>
      <c r="AK56" s="20"/>
      <c r="AL56" s="20"/>
      <c r="AM56" s="20"/>
      <c r="AN56" s="20"/>
      <c r="AO56" s="20"/>
      <c r="AP56" s="20"/>
    </row>
    <row r="57" spans="1:42" ht="15" customHeight="1" thickBot="1" x14ac:dyDescent="0.35">
      <c r="A57" s="20"/>
      <c r="B57" s="16">
        <v>5</v>
      </c>
      <c r="C57" s="144"/>
      <c r="D57" s="141"/>
      <c r="E57" s="147"/>
      <c r="F57" s="151">
        <f>IF(ISNUMBER(D57),D57/B65,)</f>
        <v>0</v>
      </c>
      <c r="G57" s="20"/>
      <c r="H57" s="16">
        <v>5</v>
      </c>
      <c r="I57" s="144"/>
      <c r="J57" s="141"/>
      <c r="K57" s="147"/>
      <c r="L57" s="151">
        <f>IF(ISNUMBER(J57),J57/H65,)</f>
        <v>0</v>
      </c>
      <c r="M57" s="18"/>
      <c r="N57" s="16">
        <v>5</v>
      </c>
      <c r="O57" s="144"/>
      <c r="P57" s="141"/>
      <c r="Q57" s="147"/>
      <c r="R57" s="151">
        <f>IF(ISNUMBER(P57),P57/N65,)</f>
        <v>0</v>
      </c>
      <c r="S57" s="20"/>
      <c r="T57" s="20"/>
      <c r="U57" s="20"/>
      <c r="V57" s="20"/>
      <c r="W57" s="20"/>
      <c r="X57" s="20"/>
      <c r="Y57" s="20"/>
      <c r="Z57" s="20"/>
      <c r="AA57" s="20"/>
      <c r="AB57" s="20"/>
      <c r="AC57" s="20"/>
      <c r="AD57" s="20"/>
      <c r="AE57" s="20"/>
      <c r="AF57" s="20"/>
      <c r="AG57" s="20"/>
      <c r="AH57" s="20"/>
      <c r="AI57" s="20"/>
      <c r="AJ57" s="20"/>
      <c r="AK57" s="20"/>
      <c r="AL57" s="20"/>
      <c r="AM57" s="20"/>
      <c r="AN57" s="20"/>
      <c r="AO57" s="20"/>
      <c r="AP57" s="20"/>
    </row>
    <row r="58" spans="1:42" ht="15" customHeight="1" thickBot="1" x14ac:dyDescent="0.35">
      <c r="A58" s="20"/>
      <c r="B58" s="16">
        <v>6</v>
      </c>
      <c r="C58" s="144"/>
      <c r="D58" s="141"/>
      <c r="E58" s="147"/>
      <c r="F58" s="151">
        <f>IF(ISNUMBER(D58),D58/B65,)</f>
        <v>0</v>
      </c>
      <c r="G58" s="20"/>
      <c r="H58" s="16">
        <v>6</v>
      </c>
      <c r="I58" s="144"/>
      <c r="J58" s="141"/>
      <c r="K58" s="147"/>
      <c r="L58" s="151">
        <f>IF(ISNUMBER(J58),J58/H65,)</f>
        <v>0</v>
      </c>
      <c r="M58" s="18"/>
      <c r="N58" s="16">
        <v>6</v>
      </c>
      <c r="O58" s="144"/>
      <c r="P58" s="141"/>
      <c r="Q58" s="147"/>
      <c r="R58" s="151">
        <f>IF(ISNUMBER(P58),P58/N65,)</f>
        <v>0</v>
      </c>
      <c r="S58" s="20"/>
      <c r="T58" s="20"/>
      <c r="U58" s="20"/>
      <c r="V58" s="20"/>
      <c r="W58" s="20"/>
      <c r="X58" s="20"/>
      <c r="Y58" s="20"/>
      <c r="Z58" s="20"/>
      <c r="AA58" s="20"/>
      <c r="AB58" s="20"/>
      <c r="AC58" s="20"/>
      <c r="AD58" s="20"/>
      <c r="AE58" s="20"/>
      <c r="AF58" s="20"/>
      <c r="AG58" s="20"/>
      <c r="AH58" s="20"/>
      <c r="AI58" s="20"/>
      <c r="AJ58" s="20"/>
      <c r="AK58" s="20"/>
      <c r="AL58" s="20"/>
      <c r="AM58" s="20"/>
      <c r="AN58" s="20"/>
      <c r="AO58" s="20"/>
      <c r="AP58" s="20"/>
    </row>
    <row r="59" spans="1:42" ht="15" customHeight="1" thickBot="1" x14ac:dyDescent="0.35">
      <c r="A59" s="20"/>
      <c r="B59" s="16">
        <v>7</v>
      </c>
      <c r="C59" s="144"/>
      <c r="D59" s="141"/>
      <c r="E59" s="147"/>
      <c r="F59" s="151">
        <f>IF(ISNUMBER(D59),D59/B65,)</f>
        <v>0</v>
      </c>
      <c r="G59" s="20"/>
      <c r="H59" s="16">
        <v>7</v>
      </c>
      <c r="I59" s="144"/>
      <c r="J59" s="141"/>
      <c r="K59" s="147"/>
      <c r="L59" s="151">
        <f>IF(ISNUMBER(J59),J59/H65,)</f>
        <v>0</v>
      </c>
      <c r="M59" s="18"/>
      <c r="N59" s="16">
        <v>7</v>
      </c>
      <c r="O59" s="144"/>
      <c r="P59" s="141"/>
      <c r="Q59" s="147"/>
      <c r="R59" s="151">
        <f>IF(ISNUMBER(P59),P59/N65,)</f>
        <v>0</v>
      </c>
      <c r="S59" s="20"/>
      <c r="T59" s="20"/>
      <c r="U59" s="20"/>
      <c r="V59" s="20"/>
      <c r="W59" s="20"/>
      <c r="X59" s="20"/>
      <c r="Y59" s="20"/>
      <c r="Z59" s="20"/>
      <c r="AA59" s="20"/>
      <c r="AB59" s="20"/>
      <c r="AC59" s="20"/>
      <c r="AD59" s="20"/>
      <c r="AE59" s="20"/>
      <c r="AF59" s="20"/>
      <c r="AG59" s="20"/>
      <c r="AH59" s="20"/>
      <c r="AI59" s="20"/>
      <c r="AJ59" s="20"/>
      <c r="AK59" s="20"/>
      <c r="AL59" s="20"/>
      <c r="AM59" s="20"/>
      <c r="AN59" s="20"/>
      <c r="AO59" s="20"/>
      <c r="AP59" s="20"/>
    </row>
    <row r="60" spans="1:42" ht="15" customHeight="1" thickBot="1" x14ac:dyDescent="0.35">
      <c r="A60" s="20"/>
      <c r="B60" s="16">
        <v>8</v>
      </c>
      <c r="C60" s="144"/>
      <c r="D60" s="141"/>
      <c r="E60" s="147"/>
      <c r="F60" s="151">
        <f>IF(ISNUMBER(D60),D60/B65,)</f>
        <v>0</v>
      </c>
      <c r="G60" s="20"/>
      <c r="H60" s="16">
        <v>8</v>
      </c>
      <c r="I60" s="144"/>
      <c r="J60" s="141"/>
      <c r="K60" s="147"/>
      <c r="L60" s="151">
        <f>IF(ISNUMBER(J60),J60/H65,)</f>
        <v>0</v>
      </c>
      <c r="M60" s="18"/>
      <c r="N60" s="16">
        <v>8</v>
      </c>
      <c r="O60" s="144"/>
      <c r="P60" s="141"/>
      <c r="Q60" s="147"/>
      <c r="R60" s="151">
        <f>IF(ISNUMBER(P60),P60/N65,)</f>
        <v>0</v>
      </c>
      <c r="S60" s="20"/>
      <c r="T60" s="20"/>
      <c r="U60" s="20"/>
      <c r="V60" s="20"/>
      <c r="W60" s="20"/>
      <c r="X60" s="20"/>
      <c r="Y60" s="20"/>
      <c r="Z60" s="20"/>
      <c r="AA60" s="20"/>
      <c r="AB60" s="20"/>
      <c r="AC60" s="20"/>
      <c r="AD60" s="20"/>
      <c r="AE60" s="20"/>
      <c r="AF60" s="20"/>
      <c r="AG60" s="20"/>
      <c r="AH60" s="20"/>
      <c r="AI60" s="20"/>
      <c r="AJ60" s="20"/>
      <c r="AK60" s="20"/>
      <c r="AL60" s="20"/>
      <c r="AM60" s="20"/>
      <c r="AN60" s="20"/>
      <c r="AO60" s="20"/>
      <c r="AP60" s="20"/>
    </row>
    <row r="61" spans="1:42" ht="15" customHeight="1" thickBot="1" x14ac:dyDescent="0.35">
      <c r="A61" s="20"/>
      <c r="B61" s="16">
        <v>9</v>
      </c>
      <c r="C61" s="144"/>
      <c r="D61" s="141"/>
      <c r="E61" s="147"/>
      <c r="F61" s="151">
        <f>IF(ISNUMBER(D61),D61/B65,)</f>
        <v>0</v>
      </c>
      <c r="G61" s="20"/>
      <c r="H61" s="16">
        <v>9</v>
      </c>
      <c r="I61" s="144"/>
      <c r="J61" s="141"/>
      <c r="K61" s="147"/>
      <c r="L61" s="151">
        <f>IF(ISNUMBER(J61),J61/H65,)</f>
        <v>0</v>
      </c>
      <c r="M61" s="18"/>
      <c r="N61" s="16">
        <v>9</v>
      </c>
      <c r="O61" s="144"/>
      <c r="P61" s="141"/>
      <c r="Q61" s="147"/>
      <c r="R61" s="151">
        <f>IF(ISNUMBER(P61),P61/N65,)</f>
        <v>0</v>
      </c>
      <c r="S61" s="20"/>
      <c r="T61" s="20"/>
      <c r="U61" s="20"/>
      <c r="V61" s="20"/>
      <c r="W61" s="20"/>
      <c r="X61" s="20"/>
      <c r="Y61" s="20"/>
      <c r="Z61" s="20"/>
      <c r="AA61" s="20"/>
      <c r="AB61" s="20"/>
      <c r="AC61" s="20"/>
      <c r="AD61" s="20"/>
      <c r="AE61" s="20"/>
      <c r="AF61" s="20"/>
      <c r="AG61" s="20"/>
      <c r="AH61" s="20"/>
      <c r="AI61" s="20"/>
      <c r="AJ61" s="20"/>
      <c r="AK61" s="20"/>
      <c r="AL61" s="20"/>
      <c r="AM61" s="20"/>
      <c r="AN61" s="20"/>
      <c r="AO61" s="20"/>
      <c r="AP61" s="20"/>
    </row>
    <row r="62" spans="1:42" ht="15" customHeight="1" thickBot="1" x14ac:dyDescent="0.35">
      <c r="A62" s="20"/>
      <c r="B62" s="161">
        <v>10</v>
      </c>
      <c r="C62" s="145"/>
      <c r="D62" s="142"/>
      <c r="E62" s="148"/>
      <c r="F62" s="151">
        <f>IF(ISNUMBER(D62),D62/B65,)</f>
        <v>0</v>
      </c>
      <c r="G62" s="20"/>
      <c r="H62" s="161">
        <v>10</v>
      </c>
      <c r="I62" s="145"/>
      <c r="J62" s="142"/>
      <c r="K62" s="148"/>
      <c r="L62" s="151">
        <f>IF(ISNUMBER(J62),J62/H65,)</f>
        <v>0</v>
      </c>
      <c r="M62" s="18"/>
      <c r="N62" s="161">
        <v>10</v>
      </c>
      <c r="O62" s="145"/>
      <c r="P62" s="142"/>
      <c r="Q62" s="148"/>
      <c r="R62" s="151">
        <f>IF(ISNUMBER(P62),P62/N65,)</f>
        <v>0</v>
      </c>
      <c r="S62" s="20"/>
      <c r="T62" s="20"/>
      <c r="U62" s="20"/>
      <c r="V62" s="20"/>
      <c r="W62" s="20"/>
      <c r="X62" s="20"/>
      <c r="Y62" s="20"/>
      <c r="Z62" s="20"/>
      <c r="AA62" s="20"/>
      <c r="AB62" s="20"/>
      <c r="AC62" s="20"/>
      <c r="AD62" s="20"/>
      <c r="AE62" s="20"/>
      <c r="AF62" s="20"/>
      <c r="AG62" s="20"/>
      <c r="AH62" s="20"/>
      <c r="AI62" s="20"/>
      <c r="AJ62" s="20"/>
      <c r="AK62" s="20"/>
      <c r="AL62" s="20"/>
      <c r="AM62" s="20"/>
      <c r="AN62" s="20"/>
      <c r="AO62" s="20"/>
      <c r="AP62" s="20"/>
    </row>
    <row r="63" spans="1:42" ht="15" customHeight="1" x14ac:dyDescent="0.3">
      <c r="A63" s="20"/>
      <c r="B63" s="431" t="s">
        <v>4</v>
      </c>
      <c r="C63" s="451" t="s">
        <v>61</v>
      </c>
      <c r="D63" s="452"/>
      <c r="E63" s="433">
        <f>IFERROR(IF(COUNT(F53:F62)&gt;0,AVERAGEIF(F53:F62,"&gt;0"),0),)</f>
        <v>0</v>
      </c>
      <c r="F63" s="434"/>
      <c r="G63" s="20"/>
      <c r="H63" s="431" t="s">
        <v>4</v>
      </c>
      <c r="I63" s="451" t="s">
        <v>61</v>
      </c>
      <c r="J63" s="452"/>
      <c r="K63" s="433">
        <f>IFERROR(IF(COUNT(L53:L62)&gt;0,AVERAGEIF(L53:L62,"&gt;0"),0),)</f>
        <v>0</v>
      </c>
      <c r="L63" s="434"/>
      <c r="M63" s="18"/>
      <c r="N63" s="431" t="s">
        <v>4</v>
      </c>
      <c r="O63" s="439" t="s">
        <v>70</v>
      </c>
      <c r="P63" s="493">
        <f>IFERROR(IF(COUNT(R53:R62)&gt;0,AVERAGEIF(R53:R62,"&gt;0"),0),)</f>
        <v>0</v>
      </c>
      <c r="Q63" s="443" t="s">
        <v>110</v>
      </c>
      <c r="R63" s="445" t="str">
        <f>IFERROR(Q67*R67,"")</f>
        <v/>
      </c>
      <c r="S63" s="20"/>
      <c r="T63" s="20"/>
      <c r="U63" s="20"/>
      <c r="V63" s="20"/>
      <c r="W63" s="20"/>
      <c r="X63" s="20"/>
      <c r="Y63" s="20"/>
      <c r="Z63" s="20"/>
      <c r="AA63" s="20"/>
      <c r="AB63" s="20"/>
      <c r="AC63" s="20"/>
      <c r="AD63" s="20"/>
      <c r="AE63" s="20"/>
      <c r="AF63" s="20"/>
      <c r="AG63" s="20"/>
      <c r="AH63" s="20"/>
      <c r="AI63" s="20"/>
      <c r="AJ63" s="20"/>
      <c r="AK63" s="20"/>
      <c r="AL63" s="20"/>
      <c r="AM63" s="20"/>
      <c r="AN63" s="20"/>
      <c r="AO63" s="20"/>
      <c r="AP63" s="20"/>
    </row>
    <row r="64" spans="1:42" ht="15" customHeight="1" thickBot="1" x14ac:dyDescent="0.35">
      <c r="A64" s="20"/>
      <c r="B64" s="432"/>
      <c r="C64" s="440"/>
      <c r="D64" s="453"/>
      <c r="E64" s="435"/>
      <c r="F64" s="436"/>
      <c r="G64" s="20"/>
      <c r="H64" s="432"/>
      <c r="I64" s="440"/>
      <c r="J64" s="453"/>
      <c r="K64" s="435"/>
      <c r="L64" s="436"/>
      <c r="M64" s="18"/>
      <c r="N64" s="432"/>
      <c r="O64" s="454"/>
      <c r="P64" s="494"/>
      <c r="Q64" s="444"/>
      <c r="R64" s="446"/>
      <c r="S64" s="20"/>
      <c r="T64" s="20"/>
      <c r="U64" s="20"/>
      <c r="V64" s="20"/>
      <c r="W64" s="20"/>
      <c r="X64" s="20"/>
      <c r="Y64" s="20"/>
      <c r="Z64" s="20"/>
      <c r="AA64" s="20"/>
      <c r="AB64" s="20"/>
      <c r="AC64" s="20"/>
      <c r="AD64" s="20"/>
      <c r="AE64" s="20"/>
      <c r="AF64" s="20"/>
      <c r="AG64" s="20"/>
      <c r="AH64" s="20"/>
      <c r="AI64" s="20"/>
      <c r="AJ64" s="20"/>
      <c r="AK64" s="20"/>
      <c r="AL64" s="20"/>
      <c r="AM64" s="20"/>
      <c r="AN64" s="20"/>
      <c r="AO64" s="20"/>
      <c r="AP64" s="20"/>
    </row>
    <row r="65" spans="1:42" ht="15" customHeight="1" x14ac:dyDescent="0.3">
      <c r="A65" s="20"/>
      <c r="B65" s="437">
        <f ca="1">IFERROR(ROUNDUP(B67/(0.0005*C67^2-0.0342*C67+1.034),0),)</f>
        <v>0</v>
      </c>
      <c r="C65" s="439" t="s">
        <v>189</v>
      </c>
      <c r="D65" s="449">
        <f>SUM(C53:C62)</f>
        <v>0</v>
      </c>
      <c r="E65" s="451" t="s">
        <v>44</v>
      </c>
      <c r="F65" s="447">
        <f>SUM(C53*D53,C54*D54,C55*D55,C56*D56,C57*D57,C58*D58,C59*D59,C60*D60,C61*D61,C62*D62)</f>
        <v>0</v>
      </c>
      <c r="G65" s="20"/>
      <c r="H65" s="437">
        <f ca="1">IFERROR(ROUNDUP(H67/(0.0005*I67^2-0.0342*I67+1.034),0),)</f>
        <v>0</v>
      </c>
      <c r="I65" s="439" t="s">
        <v>189</v>
      </c>
      <c r="J65" s="449">
        <f>SUM(I53:I62)</f>
        <v>0</v>
      </c>
      <c r="K65" s="451" t="s">
        <v>44</v>
      </c>
      <c r="L65" s="447">
        <f>SUM(I53*J53,I54*J54,I55*J55,I56*J56,I57*J57,I58*J58,I59*J59,I60*J60,I61*J61,I62*J62)</f>
        <v>0</v>
      </c>
      <c r="M65" s="18"/>
      <c r="N65" s="437">
        <f ca="1">IFERROR(ROUNDUP(N67/(0.0005*O67^2-0.0342*O67+1.034),0),)</f>
        <v>0</v>
      </c>
      <c r="O65" s="439" t="s">
        <v>189</v>
      </c>
      <c r="P65" s="449">
        <f>SUM(O53:O62)</f>
        <v>0</v>
      </c>
      <c r="Q65" s="451" t="s">
        <v>44</v>
      </c>
      <c r="R65" s="447">
        <f>SUM(O53*P53,O54*P54,O55*P55,O56*P56,O57*P57,O58*P58,O59*P59,O60*P60,O61*P61,O62*P62)</f>
        <v>0</v>
      </c>
      <c r="S65" s="20"/>
      <c r="T65" s="20"/>
      <c r="U65" s="20"/>
      <c r="V65" s="20"/>
      <c r="W65" s="20"/>
      <c r="X65" s="20"/>
      <c r="Y65" s="20"/>
      <c r="Z65" s="20"/>
      <c r="AA65" s="20"/>
      <c r="AB65" s="20"/>
      <c r="AC65" s="20"/>
      <c r="AD65" s="20"/>
      <c r="AE65" s="20"/>
      <c r="AF65" s="20"/>
      <c r="AG65" s="20"/>
      <c r="AH65" s="20"/>
      <c r="AI65" s="20"/>
      <c r="AJ65" s="20"/>
      <c r="AK65" s="20"/>
      <c r="AL65" s="20"/>
      <c r="AM65" s="20"/>
      <c r="AN65" s="20"/>
      <c r="AO65" s="20"/>
      <c r="AP65" s="20"/>
    </row>
    <row r="66" spans="1:42" ht="15" customHeight="1" thickBot="1" x14ac:dyDescent="0.35">
      <c r="A66" s="20"/>
      <c r="B66" s="438"/>
      <c r="C66" s="440"/>
      <c r="D66" s="450"/>
      <c r="E66" s="440"/>
      <c r="F66" s="448"/>
      <c r="G66" s="20"/>
      <c r="H66" s="438"/>
      <c r="I66" s="440"/>
      <c r="J66" s="450"/>
      <c r="K66" s="440"/>
      <c r="L66" s="448"/>
      <c r="M66" s="18"/>
      <c r="N66" s="438"/>
      <c r="O66" s="440"/>
      <c r="P66" s="450"/>
      <c r="Q66" s="440"/>
      <c r="R66" s="448"/>
      <c r="S66" s="20"/>
      <c r="T66" s="20"/>
      <c r="U66" s="20"/>
      <c r="V66" s="20"/>
      <c r="W66" s="20"/>
      <c r="X66" s="20"/>
      <c r="Y66" s="20"/>
      <c r="Z66" s="20"/>
      <c r="AA66" s="20"/>
      <c r="AB66" s="20"/>
      <c r="AC66" s="20"/>
      <c r="AD66" s="20"/>
      <c r="AE66" s="20"/>
      <c r="AF66" s="20"/>
      <c r="AG66" s="20"/>
      <c r="AH66" s="20"/>
      <c r="AI66" s="20"/>
      <c r="AJ66" s="20"/>
      <c r="AK66" s="20"/>
      <c r="AL66" s="20"/>
      <c r="AM66" s="20"/>
      <c r="AN66" s="20"/>
      <c r="AO66" s="20"/>
      <c r="AP66" s="20"/>
    </row>
    <row r="67" spans="1:42" ht="15" customHeight="1" x14ac:dyDescent="0.3">
      <c r="A67" s="20"/>
      <c r="B67" s="2" t="str">
        <f ca="1">IFERROR(OFFSET(D52,MATCH(MAX(D53:D62),D53:D62,0),0),"")</f>
        <v/>
      </c>
      <c r="C67" s="22" t="str">
        <f ca="1">IFERROR(OFFSET(C52,MATCH(MAX(D53:D62),D53:D62,0),0)+(10-OFFSET(E52,MATCH(MAX(D53:D62),D53:D62,0),0)),"")</f>
        <v/>
      </c>
      <c r="D67" s="20"/>
      <c r="E67" s="20"/>
      <c r="F67" s="20"/>
      <c r="G67" s="20"/>
      <c r="H67" s="2" t="str">
        <f ca="1">IFERROR(OFFSET(J52,MATCH(MAX(J53:J62),J53:J62,0),0),"")</f>
        <v/>
      </c>
      <c r="I67" s="22" t="str">
        <f ca="1">IFERROR(OFFSET(I52,MATCH(MAX(J53:J62),J53:J62,0),0)+(10-OFFSET(K52,MATCH(MAX(J53:J62),J53:J62,0),0)),"")</f>
        <v/>
      </c>
      <c r="J67" s="20"/>
      <c r="K67" s="20"/>
      <c r="L67" s="20"/>
      <c r="M67" s="160"/>
      <c r="N67" s="2" t="str">
        <f ca="1">IFERROR(OFFSET(P52,MATCH(MAX(P53:P62),P53:P62,0),0),"")</f>
        <v/>
      </c>
      <c r="O67" s="22" t="str">
        <f ca="1">IFERROR(OFFSET(O52,MATCH(MAX(P53:P62),P53:P62,0),0)+(10-OFFSET(Q52,MATCH(MAX(P53:P62),P53:P62,0),0)),"")</f>
        <v/>
      </c>
      <c r="P67" s="20"/>
      <c r="Q67" s="184" t="str">
        <f>IFERROR(AVERAGE(AVERAGE(E53:E62),AVERAGE(K53:K62),AVERAGE(Q53:Q62)),"")</f>
        <v/>
      </c>
      <c r="R67" s="185">
        <f>SUM(C53:C62,I53:I62,O53:O62)</f>
        <v>0</v>
      </c>
      <c r="S67" s="20"/>
      <c r="T67" s="20"/>
      <c r="U67" s="20"/>
      <c r="V67" s="20"/>
      <c r="W67" s="20"/>
      <c r="X67" s="20"/>
      <c r="Y67" s="20"/>
      <c r="Z67" s="20"/>
      <c r="AA67" s="20"/>
      <c r="AB67" s="20"/>
      <c r="AC67" s="20"/>
      <c r="AD67" s="20"/>
      <c r="AE67" s="20"/>
      <c r="AF67" s="20"/>
      <c r="AG67" s="20"/>
      <c r="AH67" s="20"/>
      <c r="AI67" s="20"/>
      <c r="AJ67" s="20"/>
      <c r="AK67" s="20"/>
      <c r="AL67" s="20"/>
      <c r="AM67" s="20"/>
      <c r="AN67" s="20"/>
      <c r="AO67" s="20"/>
      <c r="AP67" s="20"/>
    </row>
    <row r="68" spans="1:42" ht="15" customHeight="1" x14ac:dyDescent="0.3">
      <c r="A68" s="20"/>
      <c r="B68" s="20"/>
      <c r="C68" s="20"/>
      <c r="D68" s="20"/>
      <c r="E68" s="20"/>
      <c r="F68" s="20"/>
      <c r="G68" s="20"/>
      <c r="H68" s="20"/>
      <c r="I68" s="20"/>
      <c r="J68" s="20"/>
      <c r="K68" s="20"/>
      <c r="L68" s="20"/>
      <c r="M68" s="20"/>
      <c r="N68" s="20"/>
      <c r="O68" s="20"/>
      <c r="P68" s="20"/>
      <c r="Q68" s="20"/>
      <c r="R68" s="20"/>
      <c r="S68" s="20"/>
      <c r="T68" s="20"/>
      <c r="U68" s="20"/>
      <c r="V68" s="20"/>
      <c r="W68" s="20"/>
      <c r="X68" s="20"/>
      <c r="Y68" s="20"/>
      <c r="Z68" s="20"/>
      <c r="AA68" s="20"/>
      <c r="AB68" s="20"/>
      <c r="AC68" s="20"/>
      <c r="AD68" s="20"/>
      <c r="AE68" s="20"/>
      <c r="AF68" s="20"/>
      <c r="AG68" s="20"/>
      <c r="AH68" s="20"/>
      <c r="AI68" s="20"/>
      <c r="AJ68" s="20"/>
      <c r="AK68" s="20"/>
      <c r="AL68" s="20"/>
      <c r="AM68" s="20"/>
      <c r="AN68" s="20"/>
      <c r="AO68" s="20"/>
      <c r="AP68" s="20"/>
    </row>
    <row r="69" spans="1:42" ht="15" customHeight="1" x14ac:dyDescent="0.3">
      <c r="A69" s="20"/>
      <c r="B69" s="397" t="s">
        <v>49</v>
      </c>
      <c r="C69" s="397"/>
      <c r="D69" s="397"/>
      <c r="E69" s="397"/>
      <c r="F69" s="397"/>
      <c r="G69" s="397"/>
      <c r="H69" s="397"/>
      <c r="I69" s="397"/>
      <c r="J69" s="397"/>
      <c r="K69" s="397"/>
      <c r="L69" s="397"/>
      <c r="M69" s="397"/>
      <c r="N69" s="397"/>
      <c r="O69" s="397"/>
      <c r="P69" s="397"/>
      <c r="Q69" s="397"/>
      <c r="R69" s="397"/>
      <c r="S69" s="20"/>
      <c r="T69" s="20"/>
      <c r="U69" s="20"/>
      <c r="V69" s="20"/>
      <c r="W69" s="20"/>
      <c r="X69" s="20"/>
      <c r="Y69" s="20"/>
      <c r="Z69" s="20"/>
      <c r="AA69" s="20"/>
      <c r="AB69" s="20"/>
      <c r="AC69" s="20"/>
      <c r="AD69" s="20"/>
      <c r="AE69" s="20"/>
      <c r="AF69" s="20"/>
      <c r="AG69" s="20"/>
      <c r="AH69" s="20"/>
      <c r="AI69" s="20"/>
      <c r="AJ69" s="20"/>
      <c r="AK69" s="20"/>
      <c r="AL69" s="20"/>
      <c r="AM69" s="20"/>
      <c r="AN69" s="20"/>
      <c r="AO69" s="20"/>
      <c r="AP69" s="20"/>
    </row>
    <row r="70" spans="1:42" ht="15" customHeight="1" x14ac:dyDescent="0.3">
      <c r="A70" s="20"/>
      <c r="B70" s="397"/>
      <c r="C70" s="397"/>
      <c r="D70" s="397"/>
      <c r="E70" s="397"/>
      <c r="F70" s="397"/>
      <c r="G70" s="397"/>
      <c r="H70" s="397"/>
      <c r="I70" s="397"/>
      <c r="J70" s="397"/>
      <c r="K70" s="397"/>
      <c r="L70" s="397"/>
      <c r="M70" s="397"/>
      <c r="N70" s="397"/>
      <c r="O70" s="397"/>
      <c r="P70" s="397"/>
      <c r="Q70" s="397"/>
      <c r="R70" s="397"/>
      <c r="S70" s="20"/>
      <c r="T70" s="20"/>
      <c r="U70" s="20"/>
      <c r="V70" s="20"/>
      <c r="W70" s="20"/>
      <c r="X70" s="20"/>
      <c r="Y70" s="20"/>
      <c r="Z70" s="20"/>
      <c r="AA70" s="20"/>
      <c r="AB70" s="20"/>
      <c r="AC70" s="20"/>
      <c r="AD70" s="20"/>
      <c r="AE70" s="20"/>
      <c r="AF70" s="20"/>
      <c r="AG70" s="20"/>
      <c r="AH70" s="20"/>
      <c r="AI70" s="20"/>
      <c r="AJ70" s="20"/>
      <c r="AK70" s="20"/>
      <c r="AL70" s="20"/>
      <c r="AM70" s="20"/>
      <c r="AN70" s="20"/>
      <c r="AO70" s="20"/>
      <c r="AP70" s="20"/>
    </row>
    <row r="71" spans="1:42" ht="15" customHeight="1" x14ac:dyDescent="0.3">
      <c r="A71" s="20"/>
      <c r="B71" s="397"/>
      <c r="C71" s="397"/>
      <c r="D71" s="397"/>
      <c r="E71" s="397"/>
      <c r="F71" s="397"/>
      <c r="G71" s="397"/>
      <c r="H71" s="397"/>
      <c r="I71" s="397"/>
      <c r="J71" s="397"/>
      <c r="K71" s="397"/>
      <c r="L71" s="397"/>
      <c r="M71" s="397"/>
      <c r="N71" s="397"/>
      <c r="O71" s="397"/>
      <c r="P71" s="397"/>
      <c r="Q71" s="397"/>
      <c r="R71" s="397"/>
      <c r="S71" s="20"/>
      <c r="T71" s="20"/>
      <c r="U71" s="20"/>
      <c r="V71" s="20"/>
      <c r="W71" s="20"/>
      <c r="X71" s="20"/>
      <c r="Y71" s="20"/>
      <c r="Z71" s="20"/>
      <c r="AA71" s="20"/>
      <c r="AB71" s="20"/>
      <c r="AC71" s="20"/>
      <c r="AD71" s="20"/>
      <c r="AE71" s="20"/>
      <c r="AF71" s="20"/>
      <c r="AG71" s="20"/>
      <c r="AH71" s="20"/>
      <c r="AI71" s="20"/>
      <c r="AJ71" s="20"/>
      <c r="AK71" s="20"/>
      <c r="AL71" s="20"/>
      <c r="AM71" s="20"/>
      <c r="AN71" s="20"/>
      <c r="AO71" s="20"/>
      <c r="AP71" s="20"/>
    </row>
    <row r="72" spans="1:42" ht="15" customHeight="1" thickBot="1" x14ac:dyDescent="0.35">
      <c r="A72" s="20"/>
      <c r="B72" s="20"/>
      <c r="C72" s="20"/>
      <c r="D72" s="20"/>
      <c r="E72" s="20"/>
      <c r="F72" s="20"/>
      <c r="G72" s="20"/>
      <c r="H72" s="20"/>
      <c r="I72" s="20"/>
      <c r="J72" s="20"/>
      <c r="K72" s="20"/>
      <c r="L72" s="20"/>
      <c r="M72" s="20"/>
      <c r="N72" s="20"/>
      <c r="O72" s="20"/>
      <c r="P72" s="20"/>
      <c r="Q72" s="20"/>
      <c r="R72" s="20"/>
      <c r="S72" s="20"/>
      <c r="T72" s="20"/>
      <c r="U72" s="20"/>
      <c r="V72" s="20"/>
      <c r="W72" s="20"/>
      <c r="X72" s="20"/>
      <c r="Y72" s="20"/>
      <c r="Z72" s="20"/>
      <c r="AA72" s="20"/>
      <c r="AB72" s="20"/>
      <c r="AC72" s="20"/>
      <c r="AD72" s="20"/>
      <c r="AE72" s="20"/>
      <c r="AF72" s="20"/>
      <c r="AG72" s="20"/>
      <c r="AH72" s="20"/>
      <c r="AI72" s="20"/>
      <c r="AJ72" s="20"/>
      <c r="AK72" s="20"/>
      <c r="AL72" s="20"/>
      <c r="AM72" s="20"/>
      <c r="AN72" s="20"/>
      <c r="AO72" s="20"/>
      <c r="AP72" s="20"/>
    </row>
    <row r="73" spans="1:42" ht="15" customHeight="1" x14ac:dyDescent="0.3">
      <c r="A73" s="20"/>
      <c r="B73" s="331">
        <v>1</v>
      </c>
      <c r="C73" s="331">
        <f>'Training Plan'!I156</f>
        <v>0</v>
      </c>
      <c r="D73" s="332"/>
      <c r="E73" s="332"/>
      <c r="F73" s="333"/>
      <c r="G73" s="20"/>
      <c r="H73" s="331">
        <v>2</v>
      </c>
      <c r="I73" s="331">
        <f>'Training Plan'!I164</f>
        <v>0</v>
      </c>
      <c r="J73" s="332"/>
      <c r="K73" s="332"/>
      <c r="L73" s="333"/>
      <c r="M73" s="20"/>
      <c r="N73" s="331">
        <v>3</v>
      </c>
      <c r="O73" s="331">
        <f>'Training Plan'!I172</f>
        <v>0</v>
      </c>
      <c r="P73" s="332"/>
      <c r="Q73" s="332"/>
      <c r="R73" s="333"/>
      <c r="S73" s="20"/>
      <c r="T73" s="20"/>
      <c r="U73" s="20"/>
      <c r="V73" s="20"/>
      <c r="W73" s="20"/>
      <c r="X73" s="20"/>
      <c r="Y73" s="20"/>
      <c r="Z73" s="20"/>
      <c r="AA73" s="20"/>
      <c r="AB73" s="20"/>
      <c r="AC73" s="20"/>
      <c r="AD73" s="20"/>
      <c r="AE73" s="20"/>
      <c r="AF73" s="20"/>
      <c r="AG73" s="20"/>
      <c r="AH73" s="20"/>
      <c r="AI73" s="20"/>
      <c r="AJ73" s="20"/>
      <c r="AK73" s="20"/>
      <c r="AL73" s="20"/>
      <c r="AM73" s="20"/>
      <c r="AN73" s="20"/>
      <c r="AO73" s="20"/>
      <c r="AP73" s="20"/>
    </row>
    <row r="74" spans="1:42" ht="15" customHeight="1" thickBot="1" x14ac:dyDescent="0.35">
      <c r="A74" s="20"/>
      <c r="B74" s="334"/>
      <c r="C74" s="334"/>
      <c r="D74" s="335"/>
      <c r="E74" s="335"/>
      <c r="F74" s="336"/>
      <c r="G74" s="20"/>
      <c r="H74" s="334"/>
      <c r="I74" s="334"/>
      <c r="J74" s="335"/>
      <c r="K74" s="335"/>
      <c r="L74" s="336"/>
      <c r="M74" s="20"/>
      <c r="N74" s="334"/>
      <c r="O74" s="334"/>
      <c r="P74" s="335"/>
      <c r="Q74" s="335"/>
      <c r="R74" s="336"/>
      <c r="S74" s="20"/>
      <c r="T74" s="20"/>
      <c r="U74" s="20"/>
      <c r="V74" s="20"/>
      <c r="W74" s="20"/>
      <c r="X74" s="20"/>
      <c r="Y74" s="20"/>
      <c r="Z74" s="20"/>
      <c r="AA74" s="20"/>
      <c r="AB74" s="20"/>
      <c r="AC74" s="20"/>
      <c r="AD74" s="20"/>
      <c r="AE74" s="20"/>
      <c r="AF74" s="20"/>
      <c r="AG74" s="20"/>
      <c r="AH74" s="20"/>
      <c r="AI74" s="20"/>
      <c r="AJ74" s="20"/>
      <c r="AK74" s="20"/>
      <c r="AL74" s="20"/>
      <c r="AM74" s="20"/>
      <c r="AN74" s="20"/>
      <c r="AO74" s="20"/>
      <c r="AP74" s="20"/>
    </row>
    <row r="75" spans="1:42" ht="15" customHeight="1" x14ac:dyDescent="0.3">
      <c r="A75" s="20"/>
      <c r="B75" s="415" t="s">
        <v>85</v>
      </c>
      <c r="C75" s="416"/>
      <c r="D75" s="421">
        <f>'Training Plan'!I157</f>
        <v>0</v>
      </c>
      <c r="E75" s="422"/>
      <c r="F75" s="423"/>
      <c r="G75" s="20"/>
      <c r="H75" s="415" t="s">
        <v>85</v>
      </c>
      <c r="I75" s="416"/>
      <c r="J75" s="421">
        <f>'Training Plan'!I165</f>
        <v>0</v>
      </c>
      <c r="K75" s="422"/>
      <c r="L75" s="423"/>
      <c r="M75" s="20"/>
      <c r="N75" s="415" t="s">
        <v>85</v>
      </c>
      <c r="O75" s="416"/>
      <c r="P75" s="421">
        <f>'Training Plan'!I173</f>
        <v>0</v>
      </c>
      <c r="Q75" s="422"/>
      <c r="R75" s="423"/>
      <c r="S75" s="20"/>
      <c r="T75" s="20"/>
      <c r="U75" s="20"/>
      <c r="V75" s="20"/>
      <c r="W75" s="20"/>
      <c r="X75" s="20"/>
      <c r="Y75" s="20"/>
      <c r="Z75" s="20"/>
      <c r="AA75" s="20"/>
      <c r="AB75" s="20"/>
      <c r="AC75" s="20"/>
      <c r="AD75" s="20"/>
      <c r="AE75" s="20"/>
      <c r="AF75" s="20"/>
      <c r="AG75" s="20"/>
      <c r="AH75" s="20"/>
      <c r="AI75" s="20"/>
      <c r="AJ75" s="20"/>
      <c r="AK75" s="20"/>
      <c r="AL75" s="20"/>
      <c r="AM75" s="20"/>
      <c r="AN75" s="20"/>
      <c r="AO75" s="20"/>
      <c r="AP75" s="20"/>
    </row>
    <row r="76" spans="1:42" ht="15" customHeight="1" x14ac:dyDescent="0.3">
      <c r="A76" s="20"/>
      <c r="B76" s="417"/>
      <c r="C76" s="418"/>
      <c r="D76" s="424"/>
      <c r="E76" s="425"/>
      <c r="F76" s="426"/>
      <c r="G76" s="20"/>
      <c r="H76" s="417"/>
      <c r="I76" s="418"/>
      <c r="J76" s="424"/>
      <c r="K76" s="425"/>
      <c r="L76" s="426"/>
      <c r="M76" s="20"/>
      <c r="N76" s="417"/>
      <c r="O76" s="418"/>
      <c r="P76" s="424"/>
      <c r="Q76" s="425"/>
      <c r="R76" s="426"/>
      <c r="S76" s="20"/>
      <c r="T76" s="20"/>
      <c r="U76" s="20"/>
      <c r="V76" s="20"/>
      <c r="W76" s="20"/>
      <c r="X76" s="20"/>
      <c r="Y76" s="20"/>
      <c r="Z76" s="20"/>
      <c r="AA76" s="20"/>
      <c r="AB76" s="20"/>
      <c r="AC76" s="20"/>
      <c r="AD76" s="20"/>
      <c r="AE76" s="20"/>
      <c r="AF76" s="20"/>
      <c r="AG76" s="20"/>
      <c r="AH76" s="20"/>
      <c r="AI76" s="20"/>
      <c r="AJ76" s="20"/>
      <c r="AK76" s="20"/>
      <c r="AL76" s="20"/>
      <c r="AM76" s="20"/>
      <c r="AN76" s="20"/>
      <c r="AO76" s="20"/>
      <c r="AP76" s="20"/>
    </row>
    <row r="77" spans="1:42" ht="15" customHeight="1" x14ac:dyDescent="0.3">
      <c r="A77" s="20"/>
      <c r="B77" s="417"/>
      <c r="C77" s="418"/>
      <c r="D77" s="424"/>
      <c r="E77" s="425"/>
      <c r="F77" s="426"/>
      <c r="G77" s="20"/>
      <c r="H77" s="417"/>
      <c r="I77" s="418"/>
      <c r="J77" s="424"/>
      <c r="K77" s="425"/>
      <c r="L77" s="426"/>
      <c r="M77" s="20"/>
      <c r="N77" s="417"/>
      <c r="O77" s="418"/>
      <c r="P77" s="424"/>
      <c r="Q77" s="425"/>
      <c r="R77" s="426"/>
      <c r="S77" s="20"/>
      <c r="T77" s="20"/>
      <c r="U77" s="20"/>
      <c r="V77" s="20"/>
      <c r="W77" s="20"/>
      <c r="X77" s="20"/>
      <c r="Y77" s="20"/>
      <c r="Z77" s="20"/>
      <c r="AA77" s="20"/>
      <c r="AB77" s="20"/>
      <c r="AC77" s="20"/>
      <c r="AD77" s="20"/>
      <c r="AE77" s="20"/>
      <c r="AF77" s="20"/>
      <c r="AG77" s="20"/>
      <c r="AH77" s="20"/>
      <c r="AI77" s="20"/>
      <c r="AJ77" s="20"/>
      <c r="AK77" s="20"/>
      <c r="AL77" s="20"/>
      <c r="AM77" s="20"/>
      <c r="AN77" s="20"/>
      <c r="AO77" s="20"/>
      <c r="AP77" s="20"/>
    </row>
    <row r="78" spans="1:42" ht="15" customHeight="1" x14ac:dyDescent="0.3">
      <c r="A78" s="20"/>
      <c r="B78" s="417"/>
      <c r="C78" s="418"/>
      <c r="D78" s="424"/>
      <c r="E78" s="425"/>
      <c r="F78" s="426"/>
      <c r="G78" s="20"/>
      <c r="H78" s="417"/>
      <c r="I78" s="418"/>
      <c r="J78" s="424"/>
      <c r="K78" s="425"/>
      <c r="L78" s="426"/>
      <c r="M78" s="20"/>
      <c r="N78" s="417"/>
      <c r="O78" s="418"/>
      <c r="P78" s="424"/>
      <c r="Q78" s="425"/>
      <c r="R78" s="426"/>
      <c r="S78" s="20"/>
      <c r="T78" s="20"/>
      <c r="U78" s="20"/>
      <c r="V78" s="20"/>
      <c r="W78" s="20"/>
      <c r="X78" s="20"/>
      <c r="Y78" s="20"/>
      <c r="Z78" s="20"/>
      <c r="AA78" s="20"/>
      <c r="AB78" s="20"/>
      <c r="AC78" s="20"/>
      <c r="AD78" s="20"/>
      <c r="AE78" s="20"/>
      <c r="AF78" s="20"/>
      <c r="AG78" s="20"/>
      <c r="AH78" s="20"/>
      <c r="AI78" s="20"/>
      <c r="AJ78" s="20"/>
      <c r="AK78" s="20"/>
      <c r="AL78" s="20"/>
      <c r="AM78" s="20"/>
      <c r="AN78" s="20"/>
      <c r="AO78" s="20"/>
      <c r="AP78" s="20"/>
    </row>
    <row r="79" spans="1:42" ht="15" customHeight="1" thickBot="1" x14ac:dyDescent="0.35">
      <c r="A79" s="20"/>
      <c r="B79" s="419"/>
      <c r="C79" s="420"/>
      <c r="D79" s="424"/>
      <c r="E79" s="425"/>
      <c r="F79" s="426"/>
      <c r="G79" s="20"/>
      <c r="H79" s="419"/>
      <c r="I79" s="420"/>
      <c r="J79" s="424"/>
      <c r="K79" s="425"/>
      <c r="L79" s="426"/>
      <c r="M79" s="20"/>
      <c r="N79" s="419"/>
      <c r="O79" s="420"/>
      <c r="P79" s="424"/>
      <c r="Q79" s="425"/>
      <c r="R79" s="426"/>
      <c r="S79" s="20"/>
      <c r="T79" s="20"/>
      <c r="U79" s="20"/>
      <c r="V79" s="20"/>
      <c r="W79" s="20"/>
      <c r="X79" s="20"/>
      <c r="Y79" s="20"/>
      <c r="Z79" s="20"/>
      <c r="AA79" s="20"/>
      <c r="AB79" s="20"/>
      <c r="AC79" s="20"/>
      <c r="AD79" s="20"/>
      <c r="AE79" s="20"/>
      <c r="AF79" s="20"/>
      <c r="AG79" s="20"/>
      <c r="AH79" s="20"/>
      <c r="AI79" s="20"/>
      <c r="AJ79" s="20"/>
      <c r="AK79" s="20"/>
      <c r="AL79" s="20"/>
      <c r="AM79" s="20"/>
      <c r="AN79" s="20"/>
      <c r="AO79" s="20"/>
      <c r="AP79" s="20"/>
    </row>
    <row r="80" spans="1:42" ht="15" customHeight="1" x14ac:dyDescent="0.3">
      <c r="A80" s="20"/>
      <c r="B80" s="427" t="s">
        <v>86</v>
      </c>
      <c r="C80" s="428"/>
      <c r="D80" s="409">
        <f>'Training Plan'!J162</f>
        <v>0</v>
      </c>
      <c r="E80" s="410"/>
      <c r="F80" s="411"/>
      <c r="G80" s="20"/>
      <c r="H80" s="427" t="s">
        <v>86</v>
      </c>
      <c r="I80" s="428"/>
      <c r="J80" s="409">
        <f>'Training Plan'!J170</f>
        <v>0</v>
      </c>
      <c r="K80" s="410"/>
      <c r="L80" s="411"/>
      <c r="M80" s="20"/>
      <c r="N80" s="427" t="s">
        <v>86</v>
      </c>
      <c r="O80" s="428"/>
      <c r="P80" s="409">
        <f>'Training Plan'!J178</f>
        <v>0</v>
      </c>
      <c r="Q80" s="410"/>
      <c r="R80" s="411"/>
      <c r="S80" s="20"/>
      <c r="T80" s="20"/>
      <c r="U80" s="20"/>
      <c r="V80" s="20"/>
      <c r="W80" s="20"/>
      <c r="X80" s="20"/>
      <c r="Y80" s="20"/>
      <c r="Z80" s="20"/>
      <c r="AA80" s="20"/>
      <c r="AB80" s="20"/>
      <c r="AC80" s="20"/>
      <c r="AD80" s="20"/>
      <c r="AE80" s="20"/>
      <c r="AF80" s="20"/>
      <c r="AG80" s="20"/>
      <c r="AH80" s="20"/>
      <c r="AI80" s="20"/>
      <c r="AJ80" s="20"/>
      <c r="AK80" s="20"/>
      <c r="AL80" s="20"/>
      <c r="AM80" s="20"/>
      <c r="AN80" s="20"/>
      <c r="AO80" s="20"/>
      <c r="AP80" s="20"/>
    </row>
    <row r="81" spans="1:42" ht="15" customHeight="1" thickBot="1" x14ac:dyDescent="0.35">
      <c r="A81" s="20"/>
      <c r="B81" s="429"/>
      <c r="C81" s="430"/>
      <c r="D81" s="412"/>
      <c r="E81" s="413"/>
      <c r="F81" s="414"/>
      <c r="G81" s="20"/>
      <c r="H81" s="429"/>
      <c r="I81" s="430"/>
      <c r="J81" s="412"/>
      <c r="K81" s="413"/>
      <c r="L81" s="414"/>
      <c r="M81" s="20"/>
      <c r="N81" s="429"/>
      <c r="O81" s="430"/>
      <c r="P81" s="412"/>
      <c r="Q81" s="413"/>
      <c r="R81" s="414"/>
      <c r="S81" s="20"/>
      <c r="T81" s="20"/>
      <c r="U81" s="20"/>
      <c r="V81" s="20"/>
      <c r="W81" s="20"/>
      <c r="X81" s="20"/>
      <c r="Y81" s="20"/>
      <c r="Z81" s="20"/>
      <c r="AA81" s="20"/>
      <c r="AB81" s="20"/>
      <c r="AC81" s="20"/>
      <c r="AD81" s="20"/>
      <c r="AE81" s="20"/>
      <c r="AF81" s="20"/>
      <c r="AG81" s="20"/>
      <c r="AH81" s="20"/>
      <c r="AI81" s="20"/>
      <c r="AJ81" s="20"/>
      <c r="AK81" s="20"/>
      <c r="AL81" s="20"/>
      <c r="AM81" s="20"/>
      <c r="AN81" s="20"/>
      <c r="AO81" s="20"/>
      <c r="AP81" s="20"/>
    </row>
    <row r="82" spans="1:42" ht="30" customHeight="1" thickBot="1" x14ac:dyDescent="0.35">
      <c r="A82" s="20"/>
      <c r="B82" s="3" t="s">
        <v>60</v>
      </c>
      <c r="C82" s="3" t="s">
        <v>0</v>
      </c>
      <c r="D82" s="3" t="s">
        <v>42</v>
      </c>
      <c r="E82" s="3" t="s">
        <v>11</v>
      </c>
      <c r="F82" s="21" t="s">
        <v>71</v>
      </c>
      <c r="G82" s="20"/>
      <c r="H82" s="3" t="s">
        <v>60</v>
      </c>
      <c r="I82" s="3" t="s">
        <v>0</v>
      </c>
      <c r="J82" s="3" t="s">
        <v>42</v>
      </c>
      <c r="K82" s="3" t="s">
        <v>11</v>
      </c>
      <c r="L82" s="21" t="s">
        <v>71</v>
      </c>
      <c r="M82" s="20"/>
      <c r="N82" s="3" t="s">
        <v>60</v>
      </c>
      <c r="O82" s="3" t="s">
        <v>0</v>
      </c>
      <c r="P82" s="3" t="s">
        <v>42</v>
      </c>
      <c r="Q82" s="3" t="s">
        <v>11</v>
      </c>
      <c r="R82" s="21" t="s">
        <v>71</v>
      </c>
      <c r="S82" s="20"/>
      <c r="T82" s="20"/>
      <c r="U82" s="20"/>
      <c r="V82" s="20"/>
      <c r="W82" s="20"/>
      <c r="X82" s="20"/>
      <c r="Y82" s="20"/>
      <c r="Z82" s="20"/>
      <c r="AA82" s="20"/>
      <c r="AB82" s="20"/>
      <c r="AC82" s="20"/>
      <c r="AD82" s="20"/>
      <c r="AE82" s="20"/>
      <c r="AF82" s="20"/>
      <c r="AG82" s="20"/>
      <c r="AH82" s="20"/>
      <c r="AI82" s="20"/>
      <c r="AJ82" s="20"/>
      <c r="AK82" s="20"/>
      <c r="AL82" s="20"/>
      <c r="AM82" s="20"/>
      <c r="AN82" s="20"/>
      <c r="AO82" s="20"/>
      <c r="AP82" s="20"/>
    </row>
    <row r="83" spans="1:42" ht="15" customHeight="1" thickBot="1" x14ac:dyDescent="0.35">
      <c r="A83" s="20"/>
      <c r="B83" s="16">
        <v>1</v>
      </c>
      <c r="C83" s="143"/>
      <c r="D83" s="140"/>
      <c r="E83" s="146"/>
      <c r="F83" s="149">
        <f>IF(ISNUMBER(D83),D83/B95,)</f>
        <v>0</v>
      </c>
      <c r="G83" s="20"/>
      <c r="H83" s="16">
        <v>1</v>
      </c>
      <c r="I83" s="143"/>
      <c r="J83" s="140"/>
      <c r="K83" s="146"/>
      <c r="L83" s="149">
        <f>IF(ISNUMBER(J83),J83/H95,)</f>
        <v>0</v>
      </c>
      <c r="M83" s="20"/>
      <c r="N83" s="16">
        <v>1</v>
      </c>
      <c r="O83" s="143"/>
      <c r="P83" s="140"/>
      <c r="Q83" s="146"/>
      <c r="R83" s="149">
        <f>IF(ISNUMBER(P83),P83/N95,)</f>
        <v>0</v>
      </c>
      <c r="S83" s="20"/>
      <c r="T83" s="20"/>
      <c r="U83" s="20"/>
      <c r="V83" s="20"/>
      <c r="W83" s="20"/>
      <c r="X83" s="20"/>
      <c r="Y83" s="20"/>
      <c r="Z83" s="20"/>
      <c r="AA83" s="20"/>
      <c r="AB83" s="20"/>
      <c r="AC83" s="20"/>
      <c r="AD83" s="20"/>
      <c r="AE83" s="20"/>
      <c r="AF83" s="20"/>
      <c r="AG83" s="20"/>
      <c r="AH83" s="20"/>
      <c r="AI83" s="20"/>
      <c r="AJ83" s="20"/>
      <c r="AK83" s="20"/>
      <c r="AL83" s="20"/>
      <c r="AM83" s="20"/>
      <c r="AN83" s="20"/>
      <c r="AO83" s="20"/>
      <c r="AP83" s="20"/>
    </row>
    <row r="84" spans="1:42" ht="15" customHeight="1" thickBot="1" x14ac:dyDescent="0.35">
      <c r="A84" s="20"/>
      <c r="B84" s="16">
        <v>2</v>
      </c>
      <c r="C84" s="144"/>
      <c r="D84" s="141"/>
      <c r="E84" s="147"/>
      <c r="F84" s="151">
        <f>IF(ISNUMBER(D84),D84/B95,)</f>
        <v>0</v>
      </c>
      <c r="G84" s="20"/>
      <c r="H84" s="16">
        <v>2</v>
      </c>
      <c r="I84" s="144"/>
      <c r="J84" s="141"/>
      <c r="K84" s="147"/>
      <c r="L84" s="151">
        <f>IF(ISNUMBER(J84),J84/H95,)</f>
        <v>0</v>
      </c>
      <c r="M84" s="20"/>
      <c r="N84" s="16">
        <v>2</v>
      </c>
      <c r="O84" s="144"/>
      <c r="P84" s="141"/>
      <c r="Q84" s="147"/>
      <c r="R84" s="151">
        <f>IF(ISNUMBER(P84),P84/N95,)</f>
        <v>0</v>
      </c>
      <c r="S84" s="20"/>
      <c r="T84" s="20"/>
      <c r="U84" s="20"/>
      <c r="V84" s="20"/>
      <c r="W84" s="20"/>
      <c r="X84" s="20"/>
      <c r="Y84" s="20"/>
      <c r="Z84" s="20"/>
      <c r="AA84" s="20"/>
      <c r="AB84" s="20"/>
      <c r="AC84" s="20"/>
      <c r="AD84" s="20"/>
      <c r="AE84" s="20"/>
      <c r="AF84" s="20"/>
      <c r="AG84" s="20"/>
      <c r="AH84" s="20"/>
      <c r="AI84" s="20"/>
      <c r="AJ84" s="20"/>
      <c r="AK84" s="20"/>
      <c r="AL84" s="20"/>
      <c r="AM84" s="20"/>
      <c r="AN84" s="20"/>
      <c r="AO84" s="20"/>
      <c r="AP84" s="20"/>
    </row>
    <row r="85" spans="1:42" ht="15" customHeight="1" thickBot="1" x14ac:dyDescent="0.35">
      <c r="A85" s="20"/>
      <c r="B85" s="16">
        <v>3</v>
      </c>
      <c r="C85" s="144"/>
      <c r="D85" s="141"/>
      <c r="E85" s="147"/>
      <c r="F85" s="151">
        <f>IF(ISNUMBER(D85),D85/B95,)</f>
        <v>0</v>
      </c>
      <c r="G85" s="20"/>
      <c r="H85" s="16">
        <v>3</v>
      </c>
      <c r="I85" s="144"/>
      <c r="J85" s="141"/>
      <c r="K85" s="147"/>
      <c r="L85" s="151">
        <f>IF(ISNUMBER(J85),J85/H95,)</f>
        <v>0</v>
      </c>
      <c r="M85" s="19"/>
      <c r="N85" s="16">
        <v>3</v>
      </c>
      <c r="O85" s="144"/>
      <c r="P85" s="141"/>
      <c r="Q85" s="147"/>
      <c r="R85" s="151">
        <f>IF(ISNUMBER(P85),P85/N95,)</f>
        <v>0</v>
      </c>
      <c r="S85" s="20"/>
      <c r="T85" s="20"/>
      <c r="U85" s="20"/>
      <c r="V85" s="20"/>
      <c r="W85" s="20"/>
      <c r="X85" s="20"/>
      <c r="Y85" s="20"/>
      <c r="Z85" s="20"/>
      <c r="AA85" s="20"/>
      <c r="AB85" s="20"/>
      <c r="AC85" s="20"/>
      <c r="AD85" s="20"/>
      <c r="AE85" s="20"/>
      <c r="AF85" s="20"/>
      <c r="AG85" s="20"/>
      <c r="AH85" s="20"/>
      <c r="AI85" s="20"/>
      <c r="AJ85" s="20"/>
      <c r="AK85" s="20"/>
      <c r="AL85" s="20"/>
      <c r="AM85" s="20"/>
      <c r="AN85" s="20"/>
      <c r="AO85" s="20"/>
      <c r="AP85" s="20"/>
    </row>
    <row r="86" spans="1:42" ht="15" customHeight="1" thickBot="1" x14ac:dyDescent="0.35">
      <c r="A86" s="20"/>
      <c r="B86" s="16">
        <v>4</v>
      </c>
      <c r="C86" s="144"/>
      <c r="D86" s="141"/>
      <c r="E86" s="147"/>
      <c r="F86" s="151">
        <f>IF(ISNUMBER(D86),D86/B95,)</f>
        <v>0</v>
      </c>
      <c r="G86" s="20"/>
      <c r="H86" s="16">
        <v>4</v>
      </c>
      <c r="I86" s="144"/>
      <c r="J86" s="141"/>
      <c r="K86" s="147"/>
      <c r="L86" s="151">
        <f>IF(ISNUMBER(J86),J86/H95,)</f>
        <v>0</v>
      </c>
      <c r="M86" s="12"/>
      <c r="N86" s="16">
        <v>4</v>
      </c>
      <c r="O86" s="144"/>
      <c r="P86" s="141"/>
      <c r="Q86" s="147"/>
      <c r="R86" s="151">
        <f>IF(ISNUMBER(P86),P86/N95,)</f>
        <v>0</v>
      </c>
      <c r="S86" s="20"/>
      <c r="T86" s="20"/>
      <c r="U86" s="20"/>
      <c r="V86" s="20"/>
      <c r="W86" s="20"/>
      <c r="X86" s="20"/>
      <c r="Y86" s="20"/>
      <c r="Z86" s="20"/>
      <c r="AA86" s="20"/>
      <c r="AB86" s="20"/>
      <c r="AC86" s="20"/>
      <c r="AD86" s="20"/>
      <c r="AE86" s="20"/>
      <c r="AF86" s="20"/>
      <c r="AG86" s="20"/>
      <c r="AH86" s="20"/>
      <c r="AI86" s="20"/>
      <c r="AJ86" s="20"/>
      <c r="AK86" s="20"/>
      <c r="AL86" s="20"/>
      <c r="AM86" s="20"/>
      <c r="AN86" s="20"/>
      <c r="AO86" s="20"/>
      <c r="AP86" s="20"/>
    </row>
    <row r="87" spans="1:42" ht="15" customHeight="1" thickBot="1" x14ac:dyDescent="0.35">
      <c r="A87" s="20"/>
      <c r="B87" s="16">
        <v>5</v>
      </c>
      <c r="C87" s="144"/>
      <c r="D87" s="141"/>
      <c r="E87" s="147"/>
      <c r="F87" s="151">
        <f>IF(ISNUMBER(D87),D87/B95,)</f>
        <v>0</v>
      </c>
      <c r="G87" s="20"/>
      <c r="H87" s="16">
        <v>5</v>
      </c>
      <c r="I87" s="144"/>
      <c r="J87" s="141"/>
      <c r="K87" s="147"/>
      <c r="L87" s="151">
        <f>IF(ISNUMBER(J87),J87/H95,)</f>
        <v>0</v>
      </c>
      <c r="M87" s="18"/>
      <c r="N87" s="16">
        <v>5</v>
      </c>
      <c r="O87" s="144"/>
      <c r="P87" s="141"/>
      <c r="Q87" s="147"/>
      <c r="R87" s="151">
        <f>IF(ISNUMBER(P87),P87/N95,)</f>
        <v>0</v>
      </c>
      <c r="S87" s="20"/>
      <c r="T87" s="20"/>
      <c r="U87" s="20"/>
      <c r="V87" s="20"/>
      <c r="W87" s="20"/>
      <c r="X87" s="20"/>
      <c r="Y87" s="20"/>
      <c r="Z87" s="20"/>
      <c r="AA87" s="20"/>
      <c r="AB87" s="20"/>
      <c r="AC87" s="20"/>
      <c r="AD87" s="20"/>
      <c r="AE87" s="20"/>
      <c r="AF87" s="20"/>
      <c r="AG87" s="20"/>
      <c r="AH87" s="20"/>
      <c r="AI87" s="20"/>
      <c r="AJ87" s="20"/>
      <c r="AK87" s="20"/>
      <c r="AL87" s="20"/>
      <c r="AM87" s="20"/>
      <c r="AN87" s="20"/>
      <c r="AO87" s="20"/>
      <c r="AP87" s="20"/>
    </row>
    <row r="88" spans="1:42" ht="15" customHeight="1" thickBot="1" x14ac:dyDescent="0.35">
      <c r="A88" s="20"/>
      <c r="B88" s="16">
        <v>6</v>
      </c>
      <c r="C88" s="144"/>
      <c r="D88" s="141"/>
      <c r="E88" s="147"/>
      <c r="F88" s="151">
        <f>IF(ISNUMBER(D88),D88/B95,)</f>
        <v>0</v>
      </c>
      <c r="G88" s="20"/>
      <c r="H88" s="16">
        <v>6</v>
      </c>
      <c r="I88" s="144"/>
      <c r="J88" s="141"/>
      <c r="K88" s="147"/>
      <c r="L88" s="151">
        <f>IF(ISNUMBER(J88),J88/H95,)</f>
        <v>0</v>
      </c>
      <c r="M88" s="18"/>
      <c r="N88" s="16">
        <v>6</v>
      </c>
      <c r="O88" s="144"/>
      <c r="P88" s="141"/>
      <c r="Q88" s="147"/>
      <c r="R88" s="151">
        <f>IF(ISNUMBER(P88),P88/N95,)</f>
        <v>0</v>
      </c>
      <c r="S88" s="20"/>
      <c r="T88" s="20"/>
      <c r="U88" s="20"/>
      <c r="V88" s="20"/>
      <c r="W88" s="20"/>
      <c r="X88" s="20"/>
      <c r="Y88" s="20"/>
      <c r="Z88" s="20"/>
      <c r="AA88" s="20"/>
      <c r="AB88" s="20"/>
      <c r="AC88" s="20"/>
      <c r="AD88" s="20"/>
      <c r="AE88" s="20"/>
      <c r="AF88" s="20"/>
      <c r="AG88" s="20"/>
      <c r="AH88" s="20"/>
      <c r="AI88" s="20"/>
      <c r="AJ88" s="20"/>
      <c r="AK88" s="20"/>
      <c r="AL88" s="20"/>
      <c r="AM88" s="20"/>
      <c r="AN88" s="20"/>
      <c r="AO88" s="20"/>
      <c r="AP88" s="20"/>
    </row>
    <row r="89" spans="1:42" ht="15" customHeight="1" thickBot="1" x14ac:dyDescent="0.35">
      <c r="A89" s="20"/>
      <c r="B89" s="16">
        <v>7</v>
      </c>
      <c r="C89" s="144"/>
      <c r="D89" s="141"/>
      <c r="E89" s="147"/>
      <c r="F89" s="151">
        <f>IF(ISNUMBER(D89),D89/B95,)</f>
        <v>0</v>
      </c>
      <c r="G89" s="20"/>
      <c r="H89" s="16">
        <v>7</v>
      </c>
      <c r="I89" s="144"/>
      <c r="J89" s="141"/>
      <c r="K89" s="147"/>
      <c r="L89" s="151">
        <f>IF(ISNUMBER(J89),J89/H95,)</f>
        <v>0</v>
      </c>
      <c r="M89" s="18"/>
      <c r="N89" s="16">
        <v>7</v>
      </c>
      <c r="O89" s="144"/>
      <c r="P89" s="141"/>
      <c r="Q89" s="147"/>
      <c r="R89" s="151">
        <f>IF(ISNUMBER(P89),P89/N95,)</f>
        <v>0</v>
      </c>
      <c r="S89" s="20"/>
      <c r="T89" s="20"/>
      <c r="U89" s="20"/>
      <c r="V89" s="20"/>
      <c r="W89" s="20"/>
      <c r="X89" s="20"/>
      <c r="Y89" s="20"/>
      <c r="Z89" s="20"/>
      <c r="AA89" s="20"/>
      <c r="AB89" s="20"/>
      <c r="AC89" s="20"/>
      <c r="AD89" s="20"/>
      <c r="AE89" s="20"/>
      <c r="AF89" s="20"/>
      <c r="AG89" s="20"/>
      <c r="AH89" s="20"/>
      <c r="AI89" s="20"/>
      <c r="AJ89" s="20"/>
      <c r="AK89" s="20"/>
      <c r="AL89" s="20"/>
      <c r="AM89" s="20"/>
      <c r="AN89" s="20"/>
      <c r="AO89" s="20"/>
      <c r="AP89" s="20"/>
    </row>
    <row r="90" spans="1:42" ht="15" customHeight="1" thickBot="1" x14ac:dyDescent="0.35">
      <c r="A90" s="20"/>
      <c r="B90" s="16">
        <v>8</v>
      </c>
      <c r="C90" s="144"/>
      <c r="D90" s="141"/>
      <c r="E90" s="147"/>
      <c r="F90" s="151">
        <f>IF(ISNUMBER(D90),D90/B95,)</f>
        <v>0</v>
      </c>
      <c r="G90" s="20"/>
      <c r="H90" s="16">
        <v>8</v>
      </c>
      <c r="I90" s="144"/>
      <c r="J90" s="141"/>
      <c r="K90" s="147"/>
      <c r="L90" s="151">
        <f>IF(ISNUMBER(J90),J90/H95,)</f>
        <v>0</v>
      </c>
      <c r="M90" s="18"/>
      <c r="N90" s="16">
        <v>8</v>
      </c>
      <c r="O90" s="144"/>
      <c r="P90" s="141"/>
      <c r="Q90" s="147"/>
      <c r="R90" s="151">
        <f>IF(ISNUMBER(P90),P90/N95,)</f>
        <v>0</v>
      </c>
      <c r="S90" s="20"/>
      <c r="T90" s="20"/>
      <c r="U90" s="20"/>
      <c r="V90" s="20"/>
      <c r="W90" s="20"/>
      <c r="X90" s="20"/>
      <c r="Y90" s="20"/>
      <c r="Z90" s="20"/>
      <c r="AA90" s="20"/>
      <c r="AB90" s="20"/>
      <c r="AC90" s="20"/>
      <c r="AD90" s="20"/>
      <c r="AE90" s="20"/>
      <c r="AF90" s="20"/>
      <c r="AG90" s="20"/>
      <c r="AH90" s="20"/>
      <c r="AI90" s="20"/>
      <c r="AJ90" s="20"/>
      <c r="AK90" s="20"/>
      <c r="AL90" s="20"/>
      <c r="AM90" s="20"/>
      <c r="AN90" s="20"/>
      <c r="AO90" s="20"/>
      <c r="AP90" s="20"/>
    </row>
    <row r="91" spans="1:42" ht="15" customHeight="1" thickBot="1" x14ac:dyDescent="0.35">
      <c r="A91" s="20"/>
      <c r="B91" s="16">
        <v>9</v>
      </c>
      <c r="C91" s="144"/>
      <c r="D91" s="141"/>
      <c r="E91" s="147"/>
      <c r="F91" s="151">
        <f>IF(ISNUMBER(D91),D91/B95,)</f>
        <v>0</v>
      </c>
      <c r="G91" s="20"/>
      <c r="H91" s="16">
        <v>9</v>
      </c>
      <c r="I91" s="144"/>
      <c r="J91" s="141"/>
      <c r="K91" s="147"/>
      <c r="L91" s="151">
        <f>IF(ISNUMBER(J91),J91/H95,)</f>
        <v>0</v>
      </c>
      <c r="M91" s="18"/>
      <c r="N91" s="16">
        <v>9</v>
      </c>
      <c r="O91" s="144"/>
      <c r="P91" s="141"/>
      <c r="Q91" s="147"/>
      <c r="R91" s="151">
        <f>IF(ISNUMBER(P91),P91/N95,)</f>
        <v>0</v>
      </c>
      <c r="S91" s="20"/>
      <c r="T91" s="20"/>
      <c r="U91" s="20"/>
      <c r="V91" s="20"/>
      <c r="W91" s="20"/>
      <c r="X91" s="20"/>
      <c r="Y91" s="20"/>
      <c r="Z91" s="20"/>
      <c r="AA91" s="20"/>
      <c r="AB91" s="20"/>
      <c r="AC91" s="20"/>
      <c r="AD91" s="20"/>
      <c r="AE91" s="20"/>
      <c r="AF91" s="20"/>
      <c r="AG91" s="20"/>
      <c r="AH91" s="20"/>
      <c r="AI91" s="20"/>
      <c r="AJ91" s="20"/>
      <c r="AK91" s="20"/>
      <c r="AL91" s="20"/>
      <c r="AM91" s="20"/>
      <c r="AN91" s="20"/>
      <c r="AO91" s="20"/>
      <c r="AP91" s="20"/>
    </row>
    <row r="92" spans="1:42" ht="15" customHeight="1" thickBot="1" x14ac:dyDescent="0.35">
      <c r="A92" s="20"/>
      <c r="B92" s="161">
        <v>10</v>
      </c>
      <c r="C92" s="145"/>
      <c r="D92" s="142"/>
      <c r="E92" s="148"/>
      <c r="F92" s="151">
        <f>IF(ISNUMBER(D92),D92/B95,)</f>
        <v>0</v>
      </c>
      <c r="G92" s="20"/>
      <c r="H92" s="161">
        <v>10</v>
      </c>
      <c r="I92" s="145"/>
      <c r="J92" s="142"/>
      <c r="K92" s="148"/>
      <c r="L92" s="151">
        <f>IF(ISNUMBER(J92),J92/H95,)</f>
        <v>0</v>
      </c>
      <c r="M92" s="18"/>
      <c r="N92" s="161">
        <v>10</v>
      </c>
      <c r="O92" s="145"/>
      <c r="P92" s="142"/>
      <c r="Q92" s="148"/>
      <c r="R92" s="151">
        <f>IF(ISNUMBER(P92),P92/N95,)</f>
        <v>0</v>
      </c>
      <c r="S92" s="20"/>
      <c r="T92" s="20"/>
      <c r="U92" s="20"/>
      <c r="V92" s="20"/>
      <c r="W92" s="20"/>
      <c r="X92" s="20"/>
      <c r="Y92" s="20"/>
      <c r="Z92" s="20"/>
      <c r="AA92" s="20"/>
      <c r="AB92" s="20"/>
      <c r="AC92" s="20"/>
      <c r="AD92" s="20"/>
      <c r="AE92" s="20"/>
      <c r="AF92" s="20"/>
      <c r="AG92" s="20"/>
      <c r="AH92" s="20"/>
      <c r="AI92" s="20"/>
      <c r="AJ92" s="20"/>
      <c r="AK92" s="20"/>
      <c r="AL92" s="20"/>
      <c r="AM92" s="20"/>
      <c r="AN92" s="20"/>
      <c r="AO92" s="20"/>
      <c r="AP92" s="20"/>
    </row>
    <row r="93" spans="1:42" ht="15" customHeight="1" x14ac:dyDescent="0.3">
      <c r="A93" s="20"/>
      <c r="B93" s="431" t="s">
        <v>4</v>
      </c>
      <c r="C93" s="451" t="s">
        <v>61</v>
      </c>
      <c r="D93" s="452"/>
      <c r="E93" s="433">
        <f>IFERROR(IF(COUNT(F83:F92)&gt;0,AVERAGEIF(F83:F92,"&gt;0"),0),)</f>
        <v>0</v>
      </c>
      <c r="F93" s="434"/>
      <c r="G93" s="20"/>
      <c r="H93" s="431" t="s">
        <v>4</v>
      </c>
      <c r="I93" s="451" t="s">
        <v>61</v>
      </c>
      <c r="J93" s="452"/>
      <c r="K93" s="433">
        <f>IFERROR(IF(COUNT(L83:L92)&gt;0,AVERAGEIF(L83:L92,"&gt;0"),0),)</f>
        <v>0</v>
      </c>
      <c r="L93" s="434"/>
      <c r="M93" s="18"/>
      <c r="N93" s="431" t="s">
        <v>4</v>
      </c>
      <c r="O93" s="439" t="s">
        <v>70</v>
      </c>
      <c r="P93" s="441">
        <f>IFERROR(IF(COUNT(R83:R92)&gt;0,AVERAGEIF(R83:R92,"&gt;0"),0),)</f>
        <v>0</v>
      </c>
      <c r="Q93" s="443" t="s">
        <v>110</v>
      </c>
      <c r="R93" s="445" t="str">
        <f>IFERROR(Q97*R97,"")</f>
        <v/>
      </c>
      <c r="S93" s="20"/>
      <c r="T93" s="20"/>
      <c r="U93" s="20"/>
      <c r="V93" s="20"/>
      <c r="W93" s="20"/>
      <c r="X93" s="20"/>
      <c r="Y93" s="20"/>
      <c r="Z93" s="20"/>
      <c r="AA93" s="20"/>
      <c r="AB93" s="20"/>
      <c r="AC93" s="20"/>
      <c r="AD93" s="20"/>
      <c r="AE93" s="20"/>
      <c r="AF93" s="20"/>
      <c r="AG93" s="20"/>
      <c r="AH93" s="20"/>
      <c r="AI93" s="20"/>
      <c r="AJ93" s="20"/>
      <c r="AK93" s="20"/>
      <c r="AL93" s="20"/>
      <c r="AM93" s="20"/>
      <c r="AN93" s="20"/>
      <c r="AO93" s="20"/>
      <c r="AP93" s="20"/>
    </row>
    <row r="94" spans="1:42" ht="15" customHeight="1" thickBot="1" x14ac:dyDescent="0.35">
      <c r="A94" s="20"/>
      <c r="B94" s="432"/>
      <c r="C94" s="440"/>
      <c r="D94" s="453"/>
      <c r="E94" s="435"/>
      <c r="F94" s="436"/>
      <c r="G94" s="20"/>
      <c r="H94" s="432"/>
      <c r="I94" s="440"/>
      <c r="J94" s="453"/>
      <c r="K94" s="435"/>
      <c r="L94" s="436"/>
      <c r="M94" s="18"/>
      <c r="N94" s="432"/>
      <c r="O94" s="454"/>
      <c r="P94" s="442"/>
      <c r="Q94" s="444"/>
      <c r="R94" s="446"/>
      <c r="S94" s="20"/>
      <c r="T94" s="20"/>
      <c r="U94" s="20"/>
      <c r="V94" s="20"/>
      <c r="W94" s="20"/>
      <c r="X94" s="20"/>
      <c r="Y94" s="20"/>
      <c r="Z94" s="20"/>
      <c r="AA94" s="20"/>
      <c r="AB94" s="20"/>
      <c r="AC94" s="20"/>
      <c r="AD94" s="20"/>
      <c r="AE94" s="20"/>
      <c r="AF94" s="20"/>
      <c r="AG94" s="20"/>
      <c r="AH94" s="20"/>
      <c r="AI94" s="20"/>
      <c r="AJ94" s="20"/>
      <c r="AK94" s="20"/>
      <c r="AL94" s="20"/>
      <c r="AM94" s="20"/>
      <c r="AN94" s="20"/>
      <c r="AO94" s="20"/>
      <c r="AP94" s="20"/>
    </row>
    <row r="95" spans="1:42" ht="15" customHeight="1" x14ac:dyDescent="0.3">
      <c r="A95" s="20"/>
      <c r="B95" s="437">
        <f ca="1">IFERROR(ROUNDUP(B97/(0.0005*C97^2-0.0342*C97+1.034),0),)</f>
        <v>0</v>
      </c>
      <c r="C95" s="439" t="s">
        <v>189</v>
      </c>
      <c r="D95" s="449">
        <f>SUM(C83:C92)</f>
        <v>0</v>
      </c>
      <c r="E95" s="451" t="s">
        <v>44</v>
      </c>
      <c r="F95" s="447">
        <f>SUM(C83*D83,C84*D84,C85*D85,C86*D86,C87*D87,C88*D88,C89*D89,C90*D90,C91*D91,C92*D92)</f>
        <v>0</v>
      </c>
      <c r="G95" s="20"/>
      <c r="H95" s="437">
        <f ca="1">IFERROR(ROUNDUP(H97/(0.0005*I97^2-0.0342*I97+1.034),0),)</f>
        <v>0</v>
      </c>
      <c r="I95" s="439" t="s">
        <v>189</v>
      </c>
      <c r="J95" s="449">
        <f>SUM(I83:I92)</f>
        <v>0</v>
      </c>
      <c r="K95" s="451" t="s">
        <v>44</v>
      </c>
      <c r="L95" s="447">
        <f>SUM(I83*J83,I84*J84,I85*J85,I86*J86,I87*J87,I88*J88,I89*J89,I90*J90,I91*J91,I92*J92)</f>
        <v>0</v>
      </c>
      <c r="M95" s="18"/>
      <c r="N95" s="437">
        <f ca="1">IFERROR(ROUNDUP(N97/(0.0005*O97^2-0.0342*O97+1.034),0),)</f>
        <v>0</v>
      </c>
      <c r="O95" s="439" t="s">
        <v>189</v>
      </c>
      <c r="P95" s="449">
        <f>SUM(O83:O92)</f>
        <v>0</v>
      </c>
      <c r="Q95" s="451" t="s">
        <v>44</v>
      </c>
      <c r="R95" s="447">
        <f>SUM(O83*P83,O84*P84,O85*P85,O86*P86,O87*P87,O88*P88,O89*P89,O90*P90,O91*P91,O92*P92)</f>
        <v>0</v>
      </c>
      <c r="S95" s="20"/>
      <c r="T95" s="20"/>
      <c r="U95" s="20"/>
      <c r="V95" s="20"/>
      <c r="W95" s="20"/>
      <c r="X95" s="20"/>
      <c r="Y95" s="20"/>
      <c r="Z95" s="20"/>
      <c r="AA95" s="20"/>
      <c r="AB95" s="20"/>
      <c r="AC95" s="20"/>
      <c r="AD95" s="20"/>
      <c r="AE95" s="20"/>
      <c r="AF95" s="20"/>
      <c r="AG95" s="20"/>
      <c r="AH95" s="20"/>
      <c r="AI95" s="20"/>
      <c r="AJ95" s="20"/>
      <c r="AK95" s="20"/>
      <c r="AL95" s="20"/>
      <c r="AM95" s="20"/>
      <c r="AN95" s="20"/>
      <c r="AO95" s="20"/>
      <c r="AP95" s="20"/>
    </row>
    <row r="96" spans="1:42" ht="15" customHeight="1" thickBot="1" x14ac:dyDescent="0.35">
      <c r="A96" s="20"/>
      <c r="B96" s="438"/>
      <c r="C96" s="440"/>
      <c r="D96" s="450"/>
      <c r="E96" s="440"/>
      <c r="F96" s="448"/>
      <c r="G96" s="20"/>
      <c r="H96" s="438"/>
      <c r="I96" s="440"/>
      <c r="J96" s="450"/>
      <c r="K96" s="440"/>
      <c r="L96" s="448"/>
      <c r="M96" s="18"/>
      <c r="N96" s="438"/>
      <c r="O96" s="440"/>
      <c r="P96" s="450"/>
      <c r="Q96" s="440"/>
      <c r="R96" s="448"/>
      <c r="S96" s="20"/>
      <c r="T96" s="20"/>
      <c r="U96" s="20"/>
      <c r="V96" s="20"/>
      <c r="W96" s="20"/>
      <c r="X96" s="20"/>
      <c r="Y96" s="20"/>
      <c r="Z96" s="20"/>
      <c r="AA96" s="20"/>
      <c r="AB96" s="20"/>
      <c r="AC96" s="20"/>
      <c r="AD96" s="20"/>
      <c r="AE96" s="20"/>
      <c r="AF96" s="20"/>
      <c r="AG96" s="20"/>
      <c r="AH96" s="20"/>
      <c r="AI96" s="20"/>
      <c r="AJ96" s="20"/>
      <c r="AK96" s="20"/>
      <c r="AL96" s="20"/>
      <c r="AM96" s="20"/>
      <c r="AN96" s="20"/>
      <c r="AO96" s="20"/>
      <c r="AP96" s="20"/>
    </row>
    <row r="97" spans="1:42" ht="15" customHeight="1" x14ac:dyDescent="0.3">
      <c r="A97" s="20"/>
      <c r="B97" s="2" t="str">
        <f ca="1">IFERROR(OFFSET(D82,MATCH(MAX(D83:D92),D83:D92,0),0),"")</f>
        <v/>
      </c>
      <c r="C97" s="22" t="str">
        <f ca="1">IFERROR(OFFSET(C82,MATCH(MAX(D83:D92),D83:D92,0),0)+(10-OFFSET(E82,MATCH(MAX(D83:D92),D83:D92,0),0)),"")</f>
        <v/>
      </c>
      <c r="D97" s="20"/>
      <c r="E97" s="20"/>
      <c r="F97" s="20"/>
      <c r="G97" s="20"/>
      <c r="H97" s="2" t="str">
        <f ca="1">IFERROR(OFFSET(J82,MATCH(MAX(J83:J92),J83:J92,0),0),"")</f>
        <v/>
      </c>
      <c r="I97" s="22" t="str">
        <f ca="1">IFERROR(OFFSET(I82,MATCH(MAX(J83:J92),J83:J92,0),0)+(10-OFFSET(K82,MATCH(MAX(J83:J92),J83:J92,0),0)),"")</f>
        <v/>
      </c>
      <c r="J97" s="20"/>
      <c r="K97" s="20"/>
      <c r="L97" s="20"/>
      <c r="M97" s="160"/>
      <c r="N97" s="2" t="str">
        <f ca="1">IFERROR(OFFSET(P82,MATCH(MAX(P83:P92),P83:P92,0),0),"")</f>
        <v/>
      </c>
      <c r="O97" s="22" t="str">
        <f ca="1">IFERROR(OFFSET(O82,MATCH(MAX(P83:P92),P83:P92,0),0)+(10-OFFSET(Q82,MATCH(MAX(P83:P92),P83:P92,0),0)),"")</f>
        <v/>
      </c>
      <c r="P97" s="20"/>
      <c r="Q97" s="184" t="str">
        <f>IFERROR(AVERAGE(AVERAGE(E83:E92),AVERAGE(K83:K92),AVERAGE(Q83:Q92)),"")</f>
        <v/>
      </c>
      <c r="R97" s="185">
        <f>SUM(C83:C92,I83:I92,O83:O92)</f>
        <v>0</v>
      </c>
      <c r="S97" s="20"/>
      <c r="T97" s="20"/>
      <c r="U97" s="20"/>
      <c r="V97" s="20"/>
      <c r="W97" s="20"/>
      <c r="X97" s="20"/>
      <c r="Y97" s="20"/>
      <c r="Z97" s="20"/>
      <c r="AA97" s="20"/>
      <c r="AB97" s="20"/>
      <c r="AC97" s="20"/>
      <c r="AD97" s="20"/>
      <c r="AE97" s="20"/>
      <c r="AF97" s="20"/>
      <c r="AG97" s="20"/>
      <c r="AH97" s="20"/>
      <c r="AI97" s="20"/>
      <c r="AJ97" s="20"/>
      <c r="AK97" s="20"/>
      <c r="AL97" s="20"/>
      <c r="AM97" s="20"/>
      <c r="AN97" s="20"/>
      <c r="AO97" s="20"/>
      <c r="AP97" s="20"/>
    </row>
    <row r="98" spans="1:42" ht="15" customHeight="1" x14ac:dyDescent="0.3">
      <c r="A98" s="20"/>
      <c r="B98" s="20"/>
      <c r="C98" s="20"/>
      <c r="D98" s="20"/>
      <c r="E98" s="20"/>
      <c r="F98" s="20"/>
      <c r="G98" s="20"/>
      <c r="H98" s="20"/>
      <c r="I98" s="20"/>
      <c r="J98" s="20"/>
      <c r="K98" s="20"/>
      <c r="L98" s="20"/>
      <c r="M98" s="20"/>
      <c r="N98" s="20"/>
      <c r="O98" s="20"/>
      <c r="P98" s="20"/>
      <c r="Q98" s="20"/>
      <c r="R98" s="20"/>
      <c r="S98" s="20"/>
      <c r="T98" s="20"/>
      <c r="U98" s="20"/>
      <c r="V98" s="20"/>
      <c r="W98" s="20"/>
      <c r="X98" s="20"/>
      <c r="Y98" s="20"/>
      <c r="Z98" s="20"/>
      <c r="AA98" s="20"/>
      <c r="AB98" s="20"/>
      <c r="AC98" s="20"/>
      <c r="AD98" s="20"/>
      <c r="AE98" s="20"/>
      <c r="AF98" s="20"/>
      <c r="AG98" s="20"/>
      <c r="AH98" s="20"/>
      <c r="AI98" s="20"/>
      <c r="AJ98" s="20"/>
      <c r="AK98" s="20"/>
      <c r="AL98" s="20"/>
      <c r="AM98" s="20"/>
      <c r="AN98" s="20"/>
      <c r="AO98" s="20"/>
      <c r="AP98" s="20"/>
    </row>
    <row r="99" spans="1:42" ht="15" customHeight="1" x14ac:dyDescent="0.3">
      <c r="A99" s="20"/>
      <c r="B99" s="397" t="s">
        <v>50</v>
      </c>
      <c r="C99" s="397"/>
      <c r="D99" s="397"/>
      <c r="E99" s="397"/>
      <c r="F99" s="397"/>
      <c r="G99" s="397"/>
      <c r="H99" s="397"/>
      <c r="I99" s="397"/>
      <c r="J99" s="397"/>
      <c r="K99" s="397"/>
      <c r="L99" s="397"/>
      <c r="M99" s="397"/>
      <c r="N99" s="397"/>
      <c r="O99" s="397"/>
      <c r="P99" s="397"/>
      <c r="Q99" s="397"/>
      <c r="R99" s="397"/>
      <c r="S99" s="20"/>
      <c r="T99" s="20"/>
      <c r="U99" s="20"/>
      <c r="V99" s="20"/>
      <c r="W99" s="20"/>
      <c r="X99" s="20"/>
      <c r="Y99" s="20"/>
      <c r="Z99" s="20"/>
      <c r="AA99" s="20"/>
      <c r="AB99" s="20"/>
      <c r="AC99" s="20"/>
      <c r="AD99" s="20"/>
      <c r="AE99" s="20"/>
      <c r="AF99" s="20"/>
      <c r="AG99" s="20"/>
      <c r="AH99" s="20"/>
      <c r="AI99" s="20"/>
      <c r="AJ99" s="20"/>
      <c r="AK99" s="20"/>
      <c r="AL99" s="20"/>
      <c r="AM99" s="20"/>
      <c r="AN99" s="20"/>
      <c r="AO99" s="20"/>
      <c r="AP99" s="20"/>
    </row>
    <row r="100" spans="1:42" ht="15" customHeight="1" x14ac:dyDescent="0.3">
      <c r="A100" s="20"/>
      <c r="B100" s="397"/>
      <c r="C100" s="397"/>
      <c r="D100" s="397"/>
      <c r="E100" s="397"/>
      <c r="F100" s="397"/>
      <c r="G100" s="397"/>
      <c r="H100" s="397"/>
      <c r="I100" s="397"/>
      <c r="J100" s="397"/>
      <c r="K100" s="397"/>
      <c r="L100" s="397"/>
      <c r="M100" s="397"/>
      <c r="N100" s="397"/>
      <c r="O100" s="397"/>
      <c r="P100" s="397"/>
      <c r="Q100" s="397"/>
      <c r="R100" s="397"/>
      <c r="S100" s="20"/>
      <c r="T100" s="20"/>
      <c r="U100" s="20"/>
      <c r="V100" s="20"/>
      <c r="W100" s="20"/>
      <c r="X100" s="20"/>
      <c r="Y100" s="20"/>
      <c r="Z100" s="20"/>
      <c r="AA100" s="20"/>
      <c r="AB100" s="20"/>
      <c r="AC100" s="20"/>
      <c r="AD100" s="20"/>
      <c r="AE100" s="20"/>
      <c r="AF100" s="20"/>
      <c r="AG100" s="20"/>
      <c r="AH100" s="20"/>
      <c r="AI100" s="20"/>
      <c r="AJ100" s="20"/>
      <c r="AK100" s="20"/>
      <c r="AL100" s="20"/>
      <c r="AM100" s="20"/>
      <c r="AN100" s="20"/>
      <c r="AO100" s="20"/>
      <c r="AP100" s="20"/>
    </row>
    <row r="101" spans="1:42" ht="15" customHeight="1" x14ac:dyDescent="0.3">
      <c r="A101" s="20"/>
      <c r="B101" s="397"/>
      <c r="C101" s="397"/>
      <c r="D101" s="397"/>
      <c r="E101" s="397"/>
      <c r="F101" s="397"/>
      <c r="G101" s="397"/>
      <c r="H101" s="397"/>
      <c r="I101" s="397"/>
      <c r="J101" s="397"/>
      <c r="K101" s="397"/>
      <c r="L101" s="397"/>
      <c r="M101" s="397"/>
      <c r="N101" s="397"/>
      <c r="O101" s="397"/>
      <c r="P101" s="397"/>
      <c r="Q101" s="397"/>
      <c r="R101" s="397"/>
      <c r="S101" s="20"/>
      <c r="T101" s="20"/>
      <c r="U101" s="20"/>
      <c r="V101" s="20"/>
      <c r="W101" s="20"/>
      <c r="X101" s="20"/>
      <c r="Y101" s="20"/>
      <c r="Z101" s="20"/>
      <c r="AA101" s="20"/>
      <c r="AB101" s="20"/>
      <c r="AC101" s="20"/>
      <c r="AD101" s="20"/>
      <c r="AE101" s="20"/>
      <c r="AF101" s="20"/>
      <c r="AG101" s="20"/>
      <c r="AH101" s="20"/>
      <c r="AI101" s="20"/>
      <c r="AJ101" s="20"/>
      <c r="AK101" s="20"/>
      <c r="AL101" s="20"/>
      <c r="AM101" s="20"/>
      <c r="AN101" s="20"/>
      <c r="AO101" s="20"/>
      <c r="AP101" s="20"/>
    </row>
    <row r="102" spans="1:42" ht="15" customHeight="1" thickBot="1" x14ac:dyDescent="0.35">
      <c r="A102" s="20"/>
      <c r="B102" s="20"/>
      <c r="C102" s="20"/>
      <c r="D102" s="20"/>
      <c r="E102" s="20"/>
      <c r="F102" s="20"/>
      <c r="G102" s="20"/>
      <c r="H102" s="20"/>
      <c r="I102" s="20"/>
      <c r="J102" s="20"/>
      <c r="K102" s="20"/>
      <c r="L102" s="20"/>
      <c r="M102" s="20"/>
      <c r="N102" s="20"/>
      <c r="O102" s="20"/>
      <c r="P102" s="20"/>
      <c r="Q102" s="20"/>
      <c r="R102" s="20"/>
      <c r="S102" s="20"/>
      <c r="T102" s="20"/>
      <c r="U102" s="20"/>
      <c r="V102" s="20"/>
      <c r="W102" s="20"/>
      <c r="X102" s="20"/>
      <c r="Y102" s="20"/>
      <c r="Z102" s="20"/>
      <c r="AA102" s="20"/>
      <c r="AB102" s="20"/>
      <c r="AC102" s="20"/>
      <c r="AD102" s="20"/>
      <c r="AE102" s="20"/>
      <c r="AF102" s="20"/>
      <c r="AG102" s="20"/>
      <c r="AH102" s="20"/>
      <c r="AI102" s="20"/>
      <c r="AJ102" s="20"/>
      <c r="AK102" s="20"/>
      <c r="AL102" s="20"/>
      <c r="AM102" s="20"/>
      <c r="AN102" s="20"/>
      <c r="AO102" s="20"/>
      <c r="AP102" s="20"/>
    </row>
    <row r="103" spans="1:42" ht="15" customHeight="1" x14ac:dyDescent="0.3">
      <c r="A103" s="20"/>
      <c r="B103" s="331">
        <v>1</v>
      </c>
      <c r="C103" s="331">
        <f>'Training Plan'!L156</f>
        <v>0</v>
      </c>
      <c r="D103" s="332"/>
      <c r="E103" s="332"/>
      <c r="F103" s="333"/>
      <c r="G103" s="20"/>
      <c r="H103" s="331">
        <v>2</v>
      </c>
      <c r="I103" s="331">
        <f>'Training Plan'!L164</f>
        <v>0</v>
      </c>
      <c r="J103" s="332"/>
      <c r="K103" s="332"/>
      <c r="L103" s="333"/>
      <c r="M103" s="20"/>
      <c r="N103" s="331">
        <v>3</v>
      </c>
      <c r="O103" s="331">
        <f>'Training Plan'!L172</f>
        <v>0</v>
      </c>
      <c r="P103" s="332"/>
      <c r="Q103" s="332"/>
      <c r="R103" s="333"/>
      <c r="S103" s="20"/>
      <c r="T103" s="20"/>
      <c r="U103" s="20"/>
      <c r="V103" s="20"/>
      <c r="W103" s="20"/>
      <c r="X103" s="20"/>
      <c r="Y103" s="20"/>
      <c r="Z103" s="20"/>
      <c r="AA103" s="20"/>
      <c r="AB103" s="20"/>
      <c r="AC103" s="20"/>
      <c r="AD103" s="20"/>
      <c r="AE103" s="20"/>
      <c r="AF103" s="20"/>
      <c r="AG103" s="20"/>
      <c r="AH103" s="20"/>
      <c r="AI103" s="20"/>
      <c r="AJ103" s="20"/>
      <c r="AK103" s="20"/>
      <c r="AL103" s="20"/>
      <c r="AM103" s="20"/>
      <c r="AN103" s="20"/>
      <c r="AO103" s="20"/>
      <c r="AP103" s="20"/>
    </row>
    <row r="104" spans="1:42" ht="15" customHeight="1" thickBot="1" x14ac:dyDescent="0.35">
      <c r="A104" s="20"/>
      <c r="B104" s="334"/>
      <c r="C104" s="334"/>
      <c r="D104" s="335"/>
      <c r="E104" s="335"/>
      <c r="F104" s="336"/>
      <c r="G104" s="20"/>
      <c r="H104" s="334"/>
      <c r="I104" s="334"/>
      <c r="J104" s="335"/>
      <c r="K104" s="335"/>
      <c r="L104" s="336"/>
      <c r="M104" s="20"/>
      <c r="N104" s="334"/>
      <c r="O104" s="334"/>
      <c r="P104" s="335"/>
      <c r="Q104" s="335"/>
      <c r="R104" s="336"/>
      <c r="S104" s="20"/>
      <c r="T104" s="20"/>
      <c r="U104" s="20"/>
      <c r="V104" s="20"/>
      <c r="W104" s="20"/>
      <c r="X104" s="20"/>
      <c r="Y104" s="20"/>
      <c r="Z104" s="20"/>
      <c r="AA104" s="20"/>
      <c r="AB104" s="20"/>
      <c r="AC104" s="20"/>
      <c r="AD104" s="20"/>
      <c r="AE104" s="20"/>
      <c r="AF104" s="20"/>
      <c r="AG104" s="20"/>
      <c r="AH104" s="20"/>
      <c r="AI104" s="20"/>
      <c r="AJ104" s="20"/>
      <c r="AK104" s="20"/>
      <c r="AL104" s="20"/>
      <c r="AM104" s="20"/>
      <c r="AN104" s="20"/>
      <c r="AO104" s="20"/>
      <c r="AP104" s="20"/>
    </row>
    <row r="105" spans="1:42" ht="15" customHeight="1" x14ac:dyDescent="0.3">
      <c r="A105" s="20"/>
      <c r="B105" s="415" t="s">
        <v>85</v>
      </c>
      <c r="C105" s="416"/>
      <c r="D105" s="421">
        <f>'Training Plan'!L157</f>
        <v>0</v>
      </c>
      <c r="E105" s="422"/>
      <c r="F105" s="423"/>
      <c r="G105" s="20"/>
      <c r="H105" s="415" t="s">
        <v>85</v>
      </c>
      <c r="I105" s="416"/>
      <c r="J105" s="421">
        <f>'Training Plan'!L165</f>
        <v>0</v>
      </c>
      <c r="K105" s="422"/>
      <c r="L105" s="423"/>
      <c r="M105" s="20"/>
      <c r="N105" s="415" t="s">
        <v>85</v>
      </c>
      <c r="O105" s="416"/>
      <c r="P105" s="421">
        <f>'Training Plan'!L173</f>
        <v>0</v>
      </c>
      <c r="Q105" s="422"/>
      <c r="R105" s="423"/>
      <c r="S105" s="20"/>
      <c r="T105" s="20"/>
      <c r="U105" s="20"/>
      <c r="V105" s="20"/>
      <c r="W105" s="20"/>
      <c r="X105" s="20"/>
      <c r="Y105" s="20"/>
      <c r="Z105" s="20"/>
      <c r="AA105" s="20"/>
      <c r="AB105" s="20"/>
      <c r="AC105" s="20"/>
      <c r="AD105" s="20"/>
      <c r="AE105" s="20"/>
      <c r="AF105" s="20"/>
      <c r="AG105" s="20"/>
      <c r="AH105" s="20"/>
      <c r="AI105" s="20"/>
      <c r="AJ105" s="20"/>
      <c r="AK105" s="20"/>
      <c r="AL105" s="20"/>
      <c r="AM105" s="20"/>
      <c r="AN105" s="20"/>
      <c r="AO105" s="20"/>
      <c r="AP105" s="20"/>
    </row>
    <row r="106" spans="1:42" ht="15" customHeight="1" x14ac:dyDescent="0.3">
      <c r="A106" s="20"/>
      <c r="B106" s="417"/>
      <c r="C106" s="418"/>
      <c r="D106" s="424"/>
      <c r="E106" s="425"/>
      <c r="F106" s="426"/>
      <c r="G106" s="20"/>
      <c r="H106" s="417"/>
      <c r="I106" s="418"/>
      <c r="J106" s="424"/>
      <c r="K106" s="425"/>
      <c r="L106" s="426"/>
      <c r="M106" s="20"/>
      <c r="N106" s="417"/>
      <c r="O106" s="418"/>
      <c r="P106" s="424"/>
      <c r="Q106" s="425"/>
      <c r="R106" s="426"/>
      <c r="S106" s="20"/>
      <c r="T106" s="20"/>
      <c r="U106" s="20"/>
      <c r="V106" s="20"/>
      <c r="W106" s="20"/>
      <c r="X106" s="20"/>
      <c r="Y106" s="20"/>
      <c r="Z106" s="20"/>
      <c r="AA106" s="20"/>
      <c r="AB106" s="20"/>
      <c r="AC106" s="20"/>
      <c r="AD106" s="20"/>
      <c r="AE106" s="20"/>
      <c r="AF106" s="20"/>
      <c r="AG106" s="20"/>
      <c r="AH106" s="20"/>
      <c r="AI106" s="20"/>
      <c r="AJ106" s="20"/>
      <c r="AK106" s="20"/>
      <c r="AL106" s="20"/>
      <c r="AM106" s="20"/>
      <c r="AN106" s="20"/>
      <c r="AO106" s="20"/>
      <c r="AP106" s="20"/>
    </row>
    <row r="107" spans="1:42" ht="15" customHeight="1" x14ac:dyDescent="0.3">
      <c r="A107" s="20"/>
      <c r="B107" s="417"/>
      <c r="C107" s="418"/>
      <c r="D107" s="424"/>
      <c r="E107" s="425"/>
      <c r="F107" s="426"/>
      <c r="G107" s="20"/>
      <c r="H107" s="417"/>
      <c r="I107" s="418"/>
      <c r="J107" s="424"/>
      <c r="K107" s="425"/>
      <c r="L107" s="426"/>
      <c r="M107" s="20"/>
      <c r="N107" s="417"/>
      <c r="O107" s="418"/>
      <c r="P107" s="424"/>
      <c r="Q107" s="425"/>
      <c r="R107" s="426"/>
      <c r="S107" s="20"/>
      <c r="T107" s="20"/>
      <c r="U107" s="20"/>
      <c r="V107" s="20"/>
      <c r="W107" s="20"/>
      <c r="X107" s="20"/>
      <c r="Y107" s="20"/>
      <c r="Z107" s="20"/>
      <c r="AA107" s="20"/>
      <c r="AB107" s="20"/>
      <c r="AC107" s="20"/>
      <c r="AD107" s="20"/>
      <c r="AE107" s="20"/>
      <c r="AF107" s="20"/>
      <c r="AG107" s="20"/>
      <c r="AH107" s="20"/>
      <c r="AI107" s="20"/>
      <c r="AJ107" s="20"/>
      <c r="AK107" s="20"/>
      <c r="AL107" s="20"/>
      <c r="AM107" s="20"/>
      <c r="AN107" s="20"/>
      <c r="AO107" s="20"/>
      <c r="AP107" s="20"/>
    </row>
    <row r="108" spans="1:42" ht="15" customHeight="1" x14ac:dyDescent="0.3">
      <c r="A108" s="20"/>
      <c r="B108" s="417"/>
      <c r="C108" s="418"/>
      <c r="D108" s="424"/>
      <c r="E108" s="425"/>
      <c r="F108" s="426"/>
      <c r="G108" s="20"/>
      <c r="H108" s="417"/>
      <c r="I108" s="418"/>
      <c r="J108" s="424"/>
      <c r="K108" s="425"/>
      <c r="L108" s="426"/>
      <c r="M108" s="20"/>
      <c r="N108" s="417"/>
      <c r="O108" s="418"/>
      <c r="P108" s="424"/>
      <c r="Q108" s="425"/>
      <c r="R108" s="426"/>
      <c r="S108" s="20"/>
      <c r="T108" s="20"/>
      <c r="U108" s="20"/>
      <c r="V108" s="20"/>
      <c r="W108" s="20"/>
      <c r="X108" s="20"/>
      <c r="Y108" s="20"/>
      <c r="Z108" s="20"/>
      <c r="AA108" s="20"/>
      <c r="AB108" s="20"/>
      <c r="AC108" s="20"/>
      <c r="AD108" s="20"/>
      <c r="AE108" s="20"/>
      <c r="AF108" s="20"/>
      <c r="AG108" s="20"/>
      <c r="AH108" s="20"/>
      <c r="AI108" s="20"/>
      <c r="AJ108" s="20"/>
      <c r="AK108" s="20"/>
      <c r="AL108" s="20"/>
      <c r="AM108" s="20"/>
      <c r="AN108" s="20"/>
      <c r="AO108" s="20"/>
      <c r="AP108" s="20"/>
    </row>
    <row r="109" spans="1:42" ht="15" customHeight="1" thickBot="1" x14ac:dyDescent="0.35">
      <c r="A109" s="20"/>
      <c r="B109" s="419"/>
      <c r="C109" s="420"/>
      <c r="D109" s="424"/>
      <c r="E109" s="425"/>
      <c r="F109" s="426"/>
      <c r="G109" s="20"/>
      <c r="H109" s="419"/>
      <c r="I109" s="420"/>
      <c r="J109" s="424"/>
      <c r="K109" s="425"/>
      <c r="L109" s="426"/>
      <c r="M109" s="20"/>
      <c r="N109" s="419"/>
      <c r="O109" s="420"/>
      <c r="P109" s="424"/>
      <c r="Q109" s="425"/>
      <c r="R109" s="426"/>
      <c r="S109" s="20"/>
      <c r="T109" s="20"/>
      <c r="U109" s="20"/>
      <c r="V109" s="20"/>
      <c r="W109" s="20"/>
      <c r="X109" s="20"/>
      <c r="Y109" s="20"/>
      <c r="Z109" s="20"/>
      <c r="AA109" s="20"/>
      <c r="AB109" s="20"/>
      <c r="AC109" s="20"/>
      <c r="AD109" s="20"/>
      <c r="AE109" s="20"/>
      <c r="AF109" s="20"/>
      <c r="AG109" s="20"/>
      <c r="AH109" s="20"/>
      <c r="AI109" s="20"/>
      <c r="AJ109" s="20"/>
      <c r="AK109" s="20"/>
      <c r="AL109" s="20"/>
      <c r="AM109" s="20"/>
      <c r="AN109" s="20"/>
      <c r="AO109" s="20"/>
      <c r="AP109" s="20"/>
    </row>
    <row r="110" spans="1:42" ht="15" customHeight="1" x14ac:dyDescent="0.3">
      <c r="A110" s="20"/>
      <c r="B110" s="427" t="s">
        <v>86</v>
      </c>
      <c r="C110" s="428"/>
      <c r="D110" s="409">
        <f>'Training Plan'!M162</f>
        <v>0</v>
      </c>
      <c r="E110" s="410"/>
      <c r="F110" s="411"/>
      <c r="G110" s="20"/>
      <c r="H110" s="427" t="s">
        <v>86</v>
      </c>
      <c r="I110" s="428"/>
      <c r="J110" s="409">
        <f>'Training Plan'!M170</f>
        <v>0</v>
      </c>
      <c r="K110" s="410"/>
      <c r="L110" s="411"/>
      <c r="M110" s="20"/>
      <c r="N110" s="427" t="s">
        <v>86</v>
      </c>
      <c r="O110" s="428"/>
      <c r="P110" s="409">
        <f>'Training Plan'!M178</f>
        <v>0</v>
      </c>
      <c r="Q110" s="410"/>
      <c r="R110" s="411"/>
      <c r="S110" s="20"/>
      <c r="T110" s="20"/>
      <c r="U110" s="20"/>
      <c r="V110" s="20"/>
      <c r="W110" s="20"/>
      <c r="X110" s="20"/>
      <c r="Y110" s="20"/>
      <c r="Z110" s="20"/>
      <c r="AA110" s="20"/>
      <c r="AB110" s="20"/>
      <c r="AC110" s="20"/>
      <c r="AD110" s="20"/>
      <c r="AE110" s="20"/>
      <c r="AF110" s="20"/>
      <c r="AG110" s="20"/>
      <c r="AH110" s="20"/>
      <c r="AI110" s="20"/>
      <c r="AJ110" s="20"/>
      <c r="AK110" s="20"/>
      <c r="AL110" s="20"/>
      <c r="AM110" s="20"/>
      <c r="AN110" s="20"/>
      <c r="AO110" s="20"/>
      <c r="AP110" s="20"/>
    </row>
    <row r="111" spans="1:42" ht="15" customHeight="1" thickBot="1" x14ac:dyDescent="0.35">
      <c r="A111" s="20"/>
      <c r="B111" s="429"/>
      <c r="C111" s="430"/>
      <c r="D111" s="412"/>
      <c r="E111" s="413"/>
      <c r="F111" s="414"/>
      <c r="G111" s="20"/>
      <c r="H111" s="429"/>
      <c r="I111" s="430"/>
      <c r="J111" s="412"/>
      <c r="K111" s="413"/>
      <c r="L111" s="414"/>
      <c r="M111" s="20"/>
      <c r="N111" s="429"/>
      <c r="O111" s="430"/>
      <c r="P111" s="412"/>
      <c r="Q111" s="413"/>
      <c r="R111" s="414"/>
      <c r="S111" s="20"/>
      <c r="T111" s="20"/>
      <c r="U111" s="20"/>
      <c r="V111" s="20"/>
      <c r="W111" s="20"/>
      <c r="X111" s="20"/>
      <c r="Y111" s="20"/>
      <c r="Z111" s="20"/>
      <c r="AA111" s="20"/>
      <c r="AB111" s="20"/>
      <c r="AC111" s="20"/>
      <c r="AD111" s="20"/>
      <c r="AE111" s="20"/>
      <c r="AF111" s="20"/>
      <c r="AG111" s="20"/>
      <c r="AH111" s="20"/>
      <c r="AI111" s="20"/>
      <c r="AJ111" s="20"/>
      <c r="AK111" s="20"/>
      <c r="AL111" s="20"/>
      <c r="AM111" s="20"/>
      <c r="AN111" s="20"/>
      <c r="AO111" s="20"/>
      <c r="AP111" s="20"/>
    </row>
    <row r="112" spans="1:42" ht="30" customHeight="1" thickBot="1" x14ac:dyDescent="0.35">
      <c r="A112" s="20"/>
      <c r="B112" s="3" t="s">
        <v>60</v>
      </c>
      <c r="C112" s="3" t="s">
        <v>0</v>
      </c>
      <c r="D112" s="3" t="s">
        <v>42</v>
      </c>
      <c r="E112" s="3" t="s">
        <v>11</v>
      </c>
      <c r="F112" s="21" t="s">
        <v>71</v>
      </c>
      <c r="G112" s="20"/>
      <c r="H112" s="3" t="s">
        <v>60</v>
      </c>
      <c r="I112" s="3" t="s">
        <v>0</v>
      </c>
      <c r="J112" s="3" t="s">
        <v>42</v>
      </c>
      <c r="K112" s="3" t="s">
        <v>11</v>
      </c>
      <c r="L112" s="21" t="s">
        <v>71</v>
      </c>
      <c r="M112" s="20"/>
      <c r="N112" s="3" t="s">
        <v>60</v>
      </c>
      <c r="O112" s="3" t="s">
        <v>0</v>
      </c>
      <c r="P112" s="3" t="s">
        <v>42</v>
      </c>
      <c r="Q112" s="3" t="s">
        <v>11</v>
      </c>
      <c r="R112" s="21" t="s">
        <v>71</v>
      </c>
      <c r="S112" s="20"/>
      <c r="T112" s="20"/>
      <c r="U112" s="20"/>
      <c r="V112" s="20"/>
      <c r="W112" s="20"/>
      <c r="X112" s="20"/>
      <c r="Y112" s="20"/>
      <c r="Z112" s="20"/>
      <c r="AA112" s="20"/>
      <c r="AB112" s="20"/>
      <c r="AC112" s="20"/>
      <c r="AD112" s="20"/>
      <c r="AE112" s="20"/>
      <c r="AF112" s="20"/>
      <c r="AG112" s="20"/>
      <c r="AH112" s="20"/>
      <c r="AI112" s="20"/>
      <c r="AJ112" s="20"/>
      <c r="AK112" s="20"/>
      <c r="AL112" s="20"/>
      <c r="AM112" s="20"/>
      <c r="AN112" s="20"/>
      <c r="AO112" s="20"/>
      <c r="AP112" s="20"/>
    </row>
    <row r="113" spans="1:42" ht="15" customHeight="1" thickBot="1" x14ac:dyDescent="0.35">
      <c r="A113" s="20"/>
      <c r="B113" s="16">
        <v>1</v>
      </c>
      <c r="C113" s="143"/>
      <c r="D113" s="140"/>
      <c r="E113" s="146"/>
      <c r="F113" s="149">
        <f>IF(ISNUMBER(D113),D113/B125,)</f>
        <v>0</v>
      </c>
      <c r="G113" s="20"/>
      <c r="H113" s="16">
        <v>1</v>
      </c>
      <c r="I113" s="143"/>
      <c r="J113" s="140"/>
      <c r="K113" s="146"/>
      <c r="L113" s="149">
        <f>IF(ISNUMBER(J113),J113/H125,)</f>
        <v>0</v>
      </c>
      <c r="M113" s="20"/>
      <c r="N113" s="16">
        <v>1</v>
      </c>
      <c r="O113" s="143"/>
      <c r="P113" s="140"/>
      <c r="Q113" s="146"/>
      <c r="R113" s="149">
        <f>IF(ISNUMBER(P113),P113/N125,)</f>
        <v>0</v>
      </c>
      <c r="S113" s="20"/>
      <c r="T113" s="20"/>
      <c r="U113" s="20"/>
      <c r="V113" s="20"/>
      <c r="W113" s="20"/>
      <c r="X113" s="20"/>
      <c r="Y113" s="20"/>
      <c r="Z113" s="20"/>
      <c r="AA113" s="20"/>
      <c r="AB113" s="20"/>
      <c r="AC113" s="20"/>
      <c r="AD113" s="20"/>
      <c r="AE113" s="20"/>
      <c r="AF113" s="20"/>
      <c r="AG113" s="20"/>
      <c r="AH113" s="20"/>
      <c r="AI113" s="20"/>
      <c r="AJ113" s="20"/>
      <c r="AK113" s="20"/>
      <c r="AL113" s="20"/>
      <c r="AM113" s="20"/>
      <c r="AN113" s="20"/>
      <c r="AO113" s="20"/>
      <c r="AP113" s="20"/>
    </row>
    <row r="114" spans="1:42" ht="15" customHeight="1" thickBot="1" x14ac:dyDescent="0.35">
      <c r="A114" s="20"/>
      <c r="B114" s="16">
        <v>2</v>
      </c>
      <c r="C114" s="144"/>
      <c r="D114" s="141"/>
      <c r="E114" s="147"/>
      <c r="F114" s="151">
        <f>IF(ISNUMBER(D114),D114/B125,)</f>
        <v>0</v>
      </c>
      <c r="G114" s="20"/>
      <c r="H114" s="16">
        <v>2</v>
      </c>
      <c r="I114" s="144"/>
      <c r="J114" s="141"/>
      <c r="K114" s="147"/>
      <c r="L114" s="151">
        <f>IF(ISNUMBER(J114),J114/H125,)</f>
        <v>0</v>
      </c>
      <c r="M114" s="20"/>
      <c r="N114" s="16">
        <v>2</v>
      </c>
      <c r="O114" s="144"/>
      <c r="P114" s="141"/>
      <c r="Q114" s="147"/>
      <c r="R114" s="151">
        <f>IF(ISNUMBER(P114),P114/N125,)</f>
        <v>0</v>
      </c>
      <c r="S114" s="20"/>
      <c r="T114" s="20"/>
      <c r="U114" s="20"/>
      <c r="V114" s="20"/>
      <c r="W114" s="20"/>
      <c r="X114" s="20"/>
      <c r="Y114" s="20"/>
      <c r="Z114" s="20"/>
      <c r="AA114" s="20"/>
      <c r="AB114" s="20"/>
      <c r="AC114" s="20"/>
      <c r="AD114" s="20"/>
      <c r="AE114" s="20"/>
      <c r="AF114" s="20"/>
      <c r="AG114" s="20"/>
      <c r="AH114" s="20"/>
      <c r="AI114" s="20"/>
      <c r="AJ114" s="20"/>
      <c r="AK114" s="20"/>
      <c r="AL114" s="20"/>
      <c r="AM114" s="20"/>
      <c r="AN114" s="20"/>
      <c r="AO114" s="20"/>
      <c r="AP114" s="20"/>
    </row>
    <row r="115" spans="1:42" ht="15" customHeight="1" thickBot="1" x14ac:dyDescent="0.35">
      <c r="A115" s="20"/>
      <c r="B115" s="16">
        <v>3</v>
      </c>
      <c r="C115" s="144"/>
      <c r="D115" s="141"/>
      <c r="E115" s="147"/>
      <c r="F115" s="151">
        <f>IF(ISNUMBER(D115),D115/B125,)</f>
        <v>0</v>
      </c>
      <c r="G115" s="20"/>
      <c r="H115" s="16">
        <v>3</v>
      </c>
      <c r="I115" s="144"/>
      <c r="J115" s="141"/>
      <c r="K115" s="147"/>
      <c r="L115" s="151">
        <f>IF(ISNUMBER(J115),J115/H125,)</f>
        <v>0</v>
      </c>
      <c r="M115" s="19"/>
      <c r="N115" s="16">
        <v>3</v>
      </c>
      <c r="O115" s="144"/>
      <c r="P115" s="141"/>
      <c r="Q115" s="147"/>
      <c r="R115" s="151">
        <f>IF(ISNUMBER(P115),P115/N125,)</f>
        <v>0</v>
      </c>
      <c r="S115" s="20"/>
      <c r="T115" s="20"/>
      <c r="U115" s="20"/>
      <c r="V115" s="20"/>
      <c r="W115" s="20"/>
      <c r="X115" s="20"/>
      <c r="Y115" s="20"/>
      <c r="Z115" s="20"/>
      <c r="AA115" s="20"/>
      <c r="AB115" s="20"/>
      <c r="AC115" s="20"/>
      <c r="AD115" s="20"/>
      <c r="AE115" s="20"/>
      <c r="AF115" s="20"/>
      <c r="AG115" s="20"/>
      <c r="AH115" s="20"/>
      <c r="AI115" s="20"/>
      <c r="AJ115" s="20"/>
      <c r="AK115" s="20"/>
      <c r="AL115" s="20"/>
      <c r="AM115" s="20"/>
      <c r="AN115" s="20"/>
      <c r="AO115" s="20"/>
      <c r="AP115" s="20"/>
    </row>
    <row r="116" spans="1:42" ht="15" customHeight="1" thickBot="1" x14ac:dyDescent="0.35">
      <c r="A116" s="20"/>
      <c r="B116" s="16">
        <v>4</v>
      </c>
      <c r="C116" s="144"/>
      <c r="D116" s="141"/>
      <c r="E116" s="147"/>
      <c r="F116" s="151">
        <f>IF(ISNUMBER(D116),D116/B125,)</f>
        <v>0</v>
      </c>
      <c r="G116" s="20"/>
      <c r="H116" s="16">
        <v>4</v>
      </c>
      <c r="I116" s="144"/>
      <c r="J116" s="141"/>
      <c r="K116" s="147"/>
      <c r="L116" s="151">
        <f>IF(ISNUMBER(J116),J116/H125,)</f>
        <v>0</v>
      </c>
      <c r="M116" s="12"/>
      <c r="N116" s="16">
        <v>4</v>
      </c>
      <c r="O116" s="144"/>
      <c r="P116" s="141"/>
      <c r="Q116" s="147"/>
      <c r="R116" s="151">
        <f>IF(ISNUMBER(P116),P116/N125,)</f>
        <v>0</v>
      </c>
      <c r="S116" s="20"/>
      <c r="T116" s="20"/>
      <c r="U116" s="20"/>
      <c r="V116" s="20"/>
      <c r="W116" s="20"/>
      <c r="X116" s="20"/>
      <c r="Y116" s="20"/>
      <c r="Z116" s="20"/>
      <c r="AA116" s="20"/>
      <c r="AB116" s="20"/>
      <c r="AC116" s="20"/>
      <c r="AD116" s="20"/>
      <c r="AE116" s="20"/>
      <c r="AF116" s="20"/>
      <c r="AG116" s="20"/>
      <c r="AH116" s="20"/>
      <c r="AI116" s="20"/>
      <c r="AJ116" s="20"/>
      <c r="AK116" s="20"/>
      <c r="AL116" s="20"/>
      <c r="AM116" s="20"/>
      <c r="AN116" s="20"/>
      <c r="AO116" s="20"/>
      <c r="AP116" s="20"/>
    </row>
    <row r="117" spans="1:42" ht="15" customHeight="1" thickBot="1" x14ac:dyDescent="0.35">
      <c r="A117" s="20"/>
      <c r="B117" s="16">
        <v>5</v>
      </c>
      <c r="C117" s="144"/>
      <c r="D117" s="141"/>
      <c r="E117" s="147"/>
      <c r="F117" s="151">
        <f>IF(ISNUMBER(D117),D117/B125,)</f>
        <v>0</v>
      </c>
      <c r="G117" s="20"/>
      <c r="H117" s="16">
        <v>5</v>
      </c>
      <c r="I117" s="144"/>
      <c r="J117" s="141"/>
      <c r="K117" s="147"/>
      <c r="L117" s="151">
        <f>IF(ISNUMBER(J117),J117/H125,)</f>
        <v>0</v>
      </c>
      <c r="M117" s="18"/>
      <c r="N117" s="16">
        <v>5</v>
      </c>
      <c r="O117" s="144"/>
      <c r="P117" s="141"/>
      <c r="Q117" s="147"/>
      <c r="R117" s="151">
        <f>IF(ISNUMBER(P117),P117/N125,)</f>
        <v>0</v>
      </c>
      <c r="S117" s="20"/>
      <c r="T117" s="20"/>
      <c r="U117" s="20"/>
      <c r="V117" s="20"/>
      <c r="W117" s="20"/>
      <c r="X117" s="20"/>
      <c r="Y117" s="20"/>
      <c r="Z117" s="20"/>
      <c r="AA117" s="20"/>
      <c r="AB117" s="20"/>
      <c r="AC117" s="20"/>
      <c r="AD117" s="20"/>
      <c r="AE117" s="20"/>
      <c r="AF117" s="20"/>
      <c r="AG117" s="20"/>
      <c r="AH117" s="20"/>
      <c r="AI117" s="20"/>
      <c r="AJ117" s="20"/>
      <c r="AK117" s="20"/>
      <c r="AL117" s="20"/>
      <c r="AM117" s="20"/>
      <c r="AN117" s="20"/>
      <c r="AO117" s="20"/>
      <c r="AP117" s="20"/>
    </row>
    <row r="118" spans="1:42" ht="15" customHeight="1" thickBot="1" x14ac:dyDescent="0.35">
      <c r="A118" s="20"/>
      <c r="B118" s="16">
        <v>6</v>
      </c>
      <c r="C118" s="144"/>
      <c r="D118" s="141"/>
      <c r="E118" s="147"/>
      <c r="F118" s="151">
        <f>IF(ISNUMBER(D118),D118/B125,)</f>
        <v>0</v>
      </c>
      <c r="G118" s="20"/>
      <c r="H118" s="16">
        <v>6</v>
      </c>
      <c r="I118" s="144"/>
      <c r="J118" s="141"/>
      <c r="K118" s="147"/>
      <c r="L118" s="151">
        <f>IF(ISNUMBER(J118),J118/H125,)</f>
        <v>0</v>
      </c>
      <c r="M118" s="18"/>
      <c r="N118" s="16">
        <v>6</v>
      </c>
      <c r="O118" s="144"/>
      <c r="P118" s="141"/>
      <c r="Q118" s="147"/>
      <c r="R118" s="151">
        <f>IF(ISNUMBER(P118),P118/N125,)</f>
        <v>0</v>
      </c>
      <c r="S118" s="20"/>
      <c r="T118" s="20"/>
      <c r="U118" s="20"/>
      <c r="V118" s="20"/>
      <c r="W118" s="20"/>
      <c r="X118" s="20"/>
      <c r="Y118" s="20"/>
      <c r="Z118" s="20"/>
      <c r="AA118" s="20"/>
      <c r="AB118" s="20"/>
      <c r="AC118" s="20"/>
      <c r="AD118" s="20"/>
      <c r="AE118" s="20"/>
      <c r="AF118" s="20"/>
      <c r="AG118" s="20"/>
      <c r="AH118" s="20"/>
      <c r="AI118" s="20"/>
      <c r="AJ118" s="20"/>
      <c r="AK118" s="20"/>
      <c r="AL118" s="20"/>
      <c r="AM118" s="20"/>
      <c r="AN118" s="20"/>
      <c r="AO118" s="20"/>
      <c r="AP118" s="20"/>
    </row>
    <row r="119" spans="1:42" ht="15" customHeight="1" thickBot="1" x14ac:dyDescent="0.35">
      <c r="A119" s="20"/>
      <c r="B119" s="16">
        <v>7</v>
      </c>
      <c r="C119" s="144"/>
      <c r="D119" s="141"/>
      <c r="E119" s="147"/>
      <c r="F119" s="151">
        <f>IF(ISNUMBER(D119),D119/B125,)</f>
        <v>0</v>
      </c>
      <c r="G119" s="20"/>
      <c r="H119" s="16">
        <v>7</v>
      </c>
      <c r="I119" s="144"/>
      <c r="J119" s="141"/>
      <c r="K119" s="147"/>
      <c r="L119" s="151">
        <f>IF(ISNUMBER(J119),J119/H125,)</f>
        <v>0</v>
      </c>
      <c r="M119" s="18"/>
      <c r="N119" s="16">
        <v>7</v>
      </c>
      <c r="O119" s="144"/>
      <c r="P119" s="141"/>
      <c r="Q119" s="147"/>
      <c r="R119" s="151">
        <f>IF(ISNUMBER(P119),P119/N125,)</f>
        <v>0</v>
      </c>
      <c r="S119" s="20"/>
      <c r="T119" s="20"/>
      <c r="U119" s="20"/>
      <c r="V119" s="20"/>
      <c r="W119" s="20"/>
      <c r="X119" s="20"/>
      <c r="Y119" s="20"/>
      <c r="Z119" s="20"/>
      <c r="AA119" s="20"/>
      <c r="AB119" s="20"/>
      <c r="AC119" s="20"/>
      <c r="AD119" s="20"/>
      <c r="AE119" s="20"/>
      <c r="AF119" s="20"/>
      <c r="AG119" s="20"/>
      <c r="AH119" s="20"/>
      <c r="AI119" s="20"/>
      <c r="AJ119" s="20"/>
      <c r="AK119" s="20"/>
      <c r="AL119" s="20"/>
      <c r="AM119" s="20"/>
      <c r="AN119" s="20"/>
      <c r="AO119" s="20"/>
      <c r="AP119" s="20"/>
    </row>
    <row r="120" spans="1:42" ht="15" customHeight="1" thickBot="1" x14ac:dyDescent="0.35">
      <c r="A120" s="20"/>
      <c r="B120" s="16">
        <v>8</v>
      </c>
      <c r="C120" s="144"/>
      <c r="D120" s="141"/>
      <c r="E120" s="147"/>
      <c r="F120" s="151">
        <f>IF(ISNUMBER(D120),D120/B125,)</f>
        <v>0</v>
      </c>
      <c r="G120" s="20"/>
      <c r="H120" s="16">
        <v>8</v>
      </c>
      <c r="I120" s="144"/>
      <c r="J120" s="141"/>
      <c r="K120" s="147"/>
      <c r="L120" s="151">
        <f>IF(ISNUMBER(J120),J120/H125,)</f>
        <v>0</v>
      </c>
      <c r="M120" s="18"/>
      <c r="N120" s="16">
        <v>8</v>
      </c>
      <c r="O120" s="144"/>
      <c r="P120" s="141"/>
      <c r="Q120" s="147"/>
      <c r="R120" s="151">
        <f>IF(ISNUMBER(P120),P120/N125,)</f>
        <v>0</v>
      </c>
      <c r="S120" s="20"/>
      <c r="T120" s="20"/>
      <c r="U120" s="20"/>
      <c r="V120" s="20"/>
      <c r="W120" s="20"/>
      <c r="X120" s="20"/>
      <c r="Y120" s="20"/>
      <c r="Z120" s="20"/>
      <c r="AA120" s="20"/>
      <c r="AB120" s="20"/>
      <c r="AC120" s="20"/>
      <c r="AD120" s="20"/>
      <c r="AE120" s="20"/>
      <c r="AF120" s="20"/>
      <c r="AG120" s="20"/>
      <c r="AH120" s="20"/>
      <c r="AI120" s="20"/>
      <c r="AJ120" s="20"/>
      <c r="AK120" s="20"/>
      <c r="AL120" s="20"/>
      <c r="AM120" s="20"/>
      <c r="AN120" s="20"/>
      <c r="AO120" s="20"/>
      <c r="AP120" s="20"/>
    </row>
    <row r="121" spans="1:42" ht="15" customHeight="1" thickBot="1" x14ac:dyDescent="0.35">
      <c r="A121" s="20"/>
      <c r="B121" s="16">
        <v>9</v>
      </c>
      <c r="C121" s="144"/>
      <c r="D121" s="141"/>
      <c r="E121" s="147"/>
      <c r="F121" s="151">
        <f>IF(ISNUMBER(D121),D121/B125,)</f>
        <v>0</v>
      </c>
      <c r="G121" s="20"/>
      <c r="H121" s="16">
        <v>9</v>
      </c>
      <c r="I121" s="144"/>
      <c r="J121" s="141"/>
      <c r="K121" s="147"/>
      <c r="L121" s="151">
        <f>IF(ISNUMBER(J121),J121/H125,)</f>
        <v>0</v>
      </c>
      <c r="M121" s="18"/>
      <c r="N121" s="16">
        <v>9</v>
      </c>
      <c r="O121" s="144"/>
      <c r="P121" s="141"/>
      <c r="Q121" s="147"/>
      <c r="R121" s="151">
        <f>IF(ISNUMBER(P121),P121/N125,)</f>
        <v>0</v>
      </c>
      <c r="S121" s="20"/>
      <c r="T121" s="20"/>
      <c r="U121" s="20"/>
      <c r="V121" s="20"/>
      <c r="W121" s="20"/>
      <c r="X121" s="20"/>
      <c r="Y121" s="20"/>
      <c r="Z121" s="20"/>
      <c r="AA121" s="20"/>
      <c r="AB121" s="20"/>
      <c r="AC121" s="20"/>
      <c r="AD121" s="20"/>
      <c r="AE121" s="20"/>
      <c r="AF121" s="20"/>
      <c r="AG121" s="20"/>
      <c r="AH121" s="20"/>
      <c r="AI121" s="20"/>
      <c r="AJ121" s="20"/>
      <c r="AK121" s="20"/>
      <c r="AL121" s="20"/>
      <c r="AM121" s="20"/>
      <c r="AN121" s="20"/>
      <c r="AO121" s="20"/>
      <c r="AP121" s="20"/>
    </row>
    <row r="122" spans="1:42" ht="15" customHeight="1" thickBot="1" x14ac:dyDescent="0.35">
      <c r="A122" s="20"/>
      <c r="B122" s="161">
        <v>10</v>
      </c>
      <c r="C122" s="145"/>
      <c r="D122" s="142"/>
      <c r="E122" s="148"/>
      <c r="F122" s="151">
        <f>IF(ISNUMBER(D122),D122/B125,)</f>
        <v>0</v>
      </c>
      <c r="G122" s="20"/>
      <c r="H122" s="161">
        <v>10</v>
      </c>
      <c r="I122" s="145"/>
      <c r="J122" s="142"/>
      <c r="K122" s="148"/>
      <c r="L122" s="151">
        <f>IF(ISNUMBER(J122),J122/H125,)</f>
        <v>0</v>
      </c>
      <c r="M122" s="18"/>
      <c r="N122" s="161">
        <v>10</v>
      </c>
      <c r="O122" s="145"/>
      <c r="P122" s="142"/>
      <c r="Q122" s="148"/>
      <c r="R122" s="151">
        <f>IF(ISNUMBER(P122),P122/N125,)</f>
        <v>0</v>
      </c>
      <c r="S122" s="20"/>
      <c r="T122" s="20"/>
      <c r="U122" s="20"/>
      <c r="V122" s="20"/>
      <c r="W122" s="20"/>
      <c r="X122" s="20"/>
      <c r="Y122" s="20"/>
      <c r="Z122" s="20"/>
      <c r="AA122" s="20"/>
      <c r="AB122" s="20"/>
      <c r="AC122" s="20"/>
      <c r="AD122" s="20"/>
      <c r="AE122" s="20"/>
      <c r="AF122" s="20"/>
      <c r="AG122" s="20"/>
      <c r="AH122" s="20"/>
      <c r="AI122" s="20"/>
      <c r="AJ122" s="20"/>
      <c r="AK122" s="20"/>
      <c r="AL122" s="20"/>
      <c r="AM122" s="20"/>
      <c r="AN122" s="20"/>
      <c r="AO122" s="20"/>
      <c r="AP122" s="20"/>
    </row>
    <row r="123" spans="1:42" ht="15" customHeight="1" x14ac:dyDescent="0.3">
      <c r="A123" s="20"/>
      <c r="B123" s="431" t="s">
        <v>4</v>
      </c>
      <c r="C123" s="451" t="s">
        <v>61</v>
      </c>
      <c r="D123" s="452"/>
      <c r="E123" s="433">
        <f>IFERROR(IF(COUNT(F113:F122)&gt;0,AVERAGEIF(F113:F122,"&gt;0"),0),)</f>
        <v>0</v>
      </c>
      <c r="F123" s="434"/>
      <c r="G123" s="20"/>
      <c r="H123" s="431" t="s">
        <v>4</v>
      </c>
      <c r="I123" s="451" t="s">
        <v>61</v>
      </c>
      <c r="J123" s="452"/>
      <c r="K123" s="433">
        <f>IFERROR(IF(COUNT(L113:L122)&gt;0,AVERAGEIF(L113:L122,"&gt;0"),0),)</f>
        <v>0</v>
      </c>
      <c r="L123" s="434"/>
      <c r="M123" s="18"/>
      <c r="N123" s="431" t="s">
        <v>4</v>
      </c>
      <c r="O123" s="439" t="s">
        <v>70</v>
      </c>
      <c r="P123" s="441">
        <f>IFERROR(IF(COUNT(R113:R122)&gt;0,AVERAGEIF(R113:R122,"&gt;0"),0),)</f>
        <v>0</v>
      </c>
      <c r="Q123" s="443" t="s">
        <v>110</v>
      </c>
      <c r="R123" s="445" t="str">
        <f>IFERROR(Q127*R127,"")</f>
        <v/>
      </c>
      <c r="S123" s="20"/>
      <c r="T123" s="20"/>
      <c r="U123" s="20"/>
      <c r="V123" s="20"/>
      <c r="W123" s="20"/>
      <c r="X123" s="20"/>
      <c r="Y123" s="20"/>
      <c r="Z123" s="20"/>
      <c r="AA123" s="20"/>
      <c r="AB123" s="20"/>
      <c r="AC123" s="20"/>
      <c r="AD123" s="20"/>
      <c r="AE123" s="20"/>
      <c r="AF123" s="20"/>
      <c r="AG123" s="20"/>
      <c r="AH123" s="20"/>
      <c r="AI123" s="20"/>
      <c r="AJ123" s="20"/>
      <c r="AK123" s="20"/>
      <c r="AL123" s="20"/>
      <c r="AM123" s="20"/>
      <c r="AN123" s="20"/>
      <c r="AO123" s="20"/>
      <c r="AP123" s="20"/>
    </row>
    <row r="124" spans="1:42" ht="15" customHeight="1" thickBot="1" x14ac:dyDescent="0.35">
      <c r="A124" s="20"/>
      <c r="B124" s="432"/>
      <c r="C124" s="440"/>
      <c r="D124" s="453"/>
      <c r="E124" s="435"/>
      <c r="F124" s="436"/>
      <c r="G124" s="20"/>
      <c r="H124" s="432"/>
      <c r="I124" s="440"/>
      <c r="J124" s="453"/>
      <c r="K124" s="435"/>
      <c r="L124" s="436"/>
      <c r="M124" s="18"/>
      <c r="N124" s="432"/>
      <c r="O124" s="454"/>
      <c r="P124" s="442"/>
      <c r="Q124" s="444"/>
      <c r="R124" s="446"/>
      <c r="S124" s="20"/>
      <c r="T124" s="20"/>
      <c r="U124" s="20"/>
      <c r="V124" s="20"/>
      <c r="W124" s="20"/>
      <c r="X124" s="20"/>
      <c r="Y124" s="20"/>
      <c r="Z124" s="20"/>
      <c r="AA124" s="20"/>
      <c r="AB124" s="20"/>
      <c r="AC124" s="20"/>
      <c r="AD124" s="20"/>
      <c r="AE124" s="20"/>
      <c r="AF124" s="20"/>
      <c r="AG124" s="20"/>
      <c r="AH124" s="20"/>
      <c r="AI124" s="20"/>
      <c r="AJ124" s="20"/>
      <c r="AK124" s="20"/>
      <c r="AL124" s="20"/>
      <c r="AM124" s="20"/>
      <c r="AN124" s="20"/>
      <c r="AO124" s="20"/>
      <c r="AP124" s="20"/>
    </row>
    <row r="125" spans="1:42" ht="15" customHeight="1" x14ac:dyDescent="0.3">
      <c r="A125" s="20"/>
      <c r="B125" s="437">
        <f ca="1">IFERROR(ROUNDUP(B127/(0.0005*C127^2-0.0342*C127+1.034),0),)</f>
        <v>0</v>
      </c>
      <c r="C125" s="439" t="s">
        <v>189</v>
      </c>
      <c r="D125" s="449">
        <f>SUM(C113:C122)</f>
        <v>0</v>
      </c>
      <c r="E125" s="451" t="s">
        <v>44</v>
      </c>
      <c r="F125" s="447">
        <f>SUM(C113*D113,C114*D114,C115*D115,C116*D116,C117*D117,C118*D118,C119*D119,C120*D120,C121*D121,C122*D122)</f>
        <v>0</v>
      </c>
      <c r="G125" s="20"/>
      <c r="H125" s="437">
        <f ca="1">IFERROR(ROUNDUP(H127/(0.0005*I127^2-0.0342*I127+1.034),0),)</f>
        <v>0</v>
      </c>
      <c r="I125" s="439" t="s">
        <v>189</v>
      </c>
      <c r="J125" s="449">
        <f>SUM(I113:I122)</f>
        <v>0</v>
      </c>
      <c r="K125" s="451" t="s">
        <v>44</v>
      </c>
      <c r="L125" s="447">
        <f>SUM(I113*J113,I114*J114,I115*J115,I116*J116,I117*J117,I118*J118,I119*J119,I120*J120,I121*J121,I122*J122)</f>
        <v>0</v>
      </c>
      <c r="M125" s="18"/>
      <c r="N125" s="437">
        <f ca="1">IFERROR(ROUNDUP(N127/(0.0005*O127^2-0.0342*O127+1.034),0),)</f>
        <v>0</v>
      </c>
      <c r="O125" s="439" t="s">
        <v>189</v>
      </c>
      <c r="P125" s="449">
        <f>SUM(O113:O122)</f>
        <v>0</v>
      </c>
      <c r="Q125" s="451" t="s">
        <v>44</v>
      </c>
      <c r="R125" s="447">
        <f>SUM(O113*P113,O114*P114,O115*P115,O116*P116,O117*P117,O118*P118,O119*P119,O120*P120,O121*P121,O122*P122)</f>
        <v>0</v>
      </c>
      <c r="S125" s="20"/>
      <c r="T125" s="20"/>
      <c r="U125" s="20"/>
      <c r="V125" s="20"/>
      <c r="W125" s="20"/>
      <c r="X125" s="20"/>
      <c r="Y125" s="20"/>
      <c r="Z125" s="20"/>
      <c r="AA125" s="20"/>
      <c r="AB125" s="20"/>
      <c r="AC125" s="20"/>
      <c r="AD125" s="20"/>
      <c r="AE125" s="20"/>
      <c r="AF125" s="20"/>
      <c r="AG125" s="20"/>
      <c r="AH125" s="20"/>
      <c r="AI125" s="20"/>
      <c r="AJ125" s="20"/>
      <c r="AK125" s="20"/>
      <c r="AL125" s="20"/>
      <c r="AM125" s="20"/>
      <c r="AN125" s="20"/>
      <c r="AO125" s="20"/>
      <c r="AP125" s="20"/>
    </row>
    <row r="126" spans="1:42" ht="15" customHeight="1" thickBot="1" x14ac:dyDescent="0.35">
      <c r="A126" s="20"/>
      <c r="B126" s="438"/>
      <c r="C126" s="440"/>
      <c r="D126" s="450"/>
      <c r="E126" s="440"/>
      <c r="F126" s="448"/>
      <c r="G126" s="20"/>
      <c r="H126" s="438"/>
      <c r="I126" s="440"/>
      <c r="J126" s="450"/>
      <c r="K126" s="440"/>
      <c r="L126" s="448"/>
      <c r="M126" s="18"/>
      <c r="N126" s="438"/>
      <c r="O126" s="440"/>
      <c r="P126" s="450"/>
      <c r="Q126" s="440"/>
      <c r="R126" s="448"/>
      <c r="S126" s="20"/>
      <c r="T126" s="20"/>
      <c r="U126" s="20"/>
      <c r="V126" s="20"/>
      <c r="W126" s="20"/>
      <c r="X126" s="20"/>
      <c r="Y126" s="20"/>
      <c r="Z126" s="20"/>
      <c r="AA126" s="20"/>
      <c r="AB126" s="20"/>
      <c r="AC126" s="20"/>
      <c r="AD126" s="20"/>
      <c r="AE126" s="20"/>
      <c r="AF126" s="20"/>
      <c r="AG126" s="20"/>
      <c r="AH126" s="20"/>
      <c r="AI126" s="20"/>
      <c r="AJ126" s="20"/>
      <c r="AK126" s="20"/>
      <c r="AL126" s="20"/>
      <c r="AM126" s="20"/>
      <c r="AN126" s="20"/>
      <c r="AO126" s="20"/>
      <c r="AP126" s="20"/>
    </row>
    <row r="127" spans="1:42" s="20" customFormat="1" ht="15" customHeight="1" x14ac:dyDescent="0.3">
      <c r="B127" s="2" t="str">
        <f ca="1">IFERROR(OFFSET(D112,MATCH(MAX(D113:D122),D113:D122,0),0),"")</f>
        <v/>
      </c>
      <c r="C127" s="22" t="str">
        <f ca="1">IFERROR(OFFSET(C112,MATCH(MAX(D113:D122),D113:D122,0),0)+(10-OFFSET(E112,MATCH(MAX(D113:D122),D113:D122,0),0)),"")</f>
        <v/>
      </c>
      <c r="H127" s="2" t="str">
        <f ca="1">IFERROR(OFFSET(J112,MATCH(MAX(J113:J122),J113:J122,0),0),"")</f>
        <v/>
      </c>
      <c r="I127" s="22" t="str">
        <f ca="1">IFERROR(OFFSET(I112,MATCH(MAX(J113:J122),J113:J122,0),0)+(10-OFFSET(K112,MATCH(MAX(J113:J122),J113:J122,0),0)),"")</f>
        <v/>
      </c>
      <c r="M127" s="176"/>
      <c r="N127" s="2" t="str">
        <f ca="1">IFERROR(OFFSET(P112,MATCH(MAX(P113:P122),P113:P122,0),0),"")</f>
        <v/>
      </c>
      <c r="O127" s="22" t="str">
        <f ca="1">IFERROR(OFFSET(O112,MATCH(MAX(P113:P122),P113:P122,0),0)+(10-OFFSET(Q112,MATCH(MAX(P113:P122),P113:P122,0),0)),"")</f>
        <v/>
      </c>
      <c r="Q127" s="184" t="str">
        <f>IFERROR(AVERAGE(AVERAGE(E113:E122),AVERAGE(K113:K122),AVERAGE(Q113:Q122)),"")</f>
        <v/>
      </c>
      <c r="R127" s="185">
        <f>SUM(C113:C122,I113:I122,O113:O122)</f>
        <v>0</v>
      </c>
    </row>
    <row r="128" spans="1:42" s="20" customFormat="1" ht="15" customHeight="1" x14ac:dyDescent="0.3"/>
    <row r="129" spans="2:18" s="20" customFormat="1" ht="15" customHeight="1" x14ac:dyDescent="0.3">
      <c r="B129" s="397" t="s">
        <v>73</v>
      </c>
      <c r="C129" s="397"/>
      <c r="D129" s="397"/>
      <c r="E129" s="397"/>
      <c r="F129" s="397"/>
      <c r="G129" s="397"/>
      <c r="H129" s="397"/>
      <c r="I129" s="397"/>
      <c r="J129" s="397"/>
      <c r="K129" s="397"/>
      <c r="L129" s="397"/>
      <c r="M129" s="397"/>
      <c r="N129" s="397"/>
      <c r="O129" s="397"/>
      <c r="P129" s="397"/>
      <c r="Q129" s="397"/>
      <c r="R129" s="397"/>
    </row>
    <row r="130" spans="2:18" s="20" customFormat="1" ht="15" customHeight="1" x14ac:dyDescent="0.3">
      <c r="B130" s="397"/>
      <c r="C130" s="397"/>
      <c r="D130" s="397"/>
      <c r="E130" s="397"/>
      <c r="F130" s="397"/>
      <c r="G130" s="397"/>
      <c r="H130" s="397"/>
      <c r="I130" s="397"/>
      <c r="J130" s="397"/>
      <c r="K130" s="397"/>
      <c r="L130" s="397"/>
      <c r="M130" s="397"/>
      <c r="N130" s="397"/>
      <c r="O130" s="397"/>
      <c r="P130" s="397"/>
      <c r="Q130" s="397"/>
      <c r="R130" s="397"/>
    </row>
    <row r="131" spans="2:18" s="20" customFormat="1" ht="15" customHeight="1" x14ac:dyDescent="0.3">
      <c r="B131" s="397"/>
      <c r="C131" s="397"/>
      <c r="D131" s="397"/>
      <c r="E131" s="397"/>
      <c r="F131" s="397"/>
      <c r="G131" s="397"/>
      <c r="H131" s="397"/>
      <c r="I131" s="397"/>
      <c r="J131" s="397"/>
      <c r="K131" s="397"/>
      <c r="L131" s="397"/>
      <c r="M131" s="397"/>
      <c r="N131" s="397"/>
      <c r="O131" s="397"/>
      <c r="P131" s="397"/>
      <c r="Q131" s="397"/>
      <c r="R131" s="397"/>
    </row>
    <row r="132" spans="2:18" s="20" customFormat="1" ht="15" customHeight="1" thickBot="1" x14ac:dyDescent="0.35"/>
    <row r="133" spans="2:18" s="20" customFormat="1" ht="15" customHeight="1" x14ac:dyDescent="0.3">
      <c r="B133" s="331">
        <v>1</v>
      </c>
      <c r="C133" s="331">
        <f>'Training Plan'!O156</f>
        <v>0</v>
      </c>
      <c r="D133" s="332"/>
      <c r="E133" s="332"/>
      <c r="F133" s="333"/>
      <c r="H133" s="331">
        <v>2</v>
      </c>
      <c r="I133" s="331">
        <f>'Training Plan'!O164</f>
        <v>0</v>
      </c>
      <c r="J133" s="332"/>
      <c r="K133" s="332"/>
      <c r="L133" s="333"/>
      <c r="N133" s="331">
        <v>3</v>
      </c>
      <c r="O133" s="331">
        <f>'Training Plan'!O172</f>
        <v>0</v>
      </c>
      <c r="P133" s="332"/>
      <c r="Q133" s="332"/>
      <c r="R133" s="333"/>
    </row>
    <row r="134" spans="2:18" s="20" customFormat="1" ht="15" customHeight="1" thickBot="1" x14ac:dyDescent="0.35">
      <c r="B134" s="334"/>
      <c r="C134" s="334"/>
      <c r="D134" s="335"/>
      <c r="E134" s="335"/>
      <c r="F134" s="336"/>
      <c r="H134" s="334"/>
      <c r="I134" s="334"/>
      <c r="J134" s="335"/>
      <c r="K134" s="335"/>
      <c r="L134" s="336"/>
      <c r="N134" s="334"/>
      <c r="O134" s="334"/>
      <c r="P134" s="335"/>
      <c r="Q134" s="335"/>
      <c r="R134" s="336"/>
    </row>
    <row r="135" spans="2:18" s="20" customFormat="1" ht="15" customHeight="1" x14ac:dyDescent="0.3">
      <c r="B135" s="415" t="s">
        <v>85</v>
      </c>
      <c r="C135" s="416"/>
      <c r="D135" s="421">
        <f>'Training Plan'!O157</f>
        <v>0</v>
      </c>
      <c r="E135" s="422"/>
      <c r="F135" s="423"/>
      <c r="H135" s="415" t="s">
        <v>85</v>
      </c>
      <c r="I135" s="416"/>
      <c r="J135" s="421">
        <f>'Training Plan'!O165</f>
        <v>0</v>
      </c>
      <c r="K135" s="422"/>
      <c r="L135" s="423"/>
      <c r="N135" s="415" t="s">
        <v>85</v>
      </c>
      <c r="O135" s="416"/>
      <c r="P135" s="421">
        <f>'Training Plan'!O173</f>
        <v>0</v>
      </c>
      <c r="Q135" s="422"/>
      <c r="R135" s="423"/>
    </row>
    <row r="136" spans="2:18" s="20" customFormat="1" ht="15" customHeight="1" x14ac:dyDescent="0.3">
      <c r="B136" s="417"/>
      <c r="C136" s="418"/>
      <c r="D136" s="424"/>
      <c r="E136" s="425"/>
      <c r="F136" s="426"/>
      <c r="H136" s="417"/>
      <c r="I136" s="418"/>
      <c r="J136" s="424"/>
      <c r="K136" s="425"/>
      <c r="L136" s="426"/>
      <c r="N136" s="417"/>
      <c r="O136" s="418"/>
      <c r="P136" s="424"/>
      <c r="Q136" s="425"/>
      <c r="R136" s="426"/>
    </row>
    <row r="137" spans="2:18" s="20" customFormat="1" ht="15" customHeight="1" x14ac:dyDescent="0.3">
      <c r="B137" s="417"/>
      <c r="C137" s="418"/>
      <c r="D137" s="424"/>
      <c r="E137" s="425"/>
      <c r="F137" s="426"/>
      <c r="H137" s="417"/>
      <c r="I137" s="418"/>
      <c r="J137" s="424"/>
      <c r="K137" s="425"/>
      <c r="L137" s="426"/>
      <c r="N137" s="417"/>
      <c r="O137" s="418"/>
      <c r="P137" s="424"/>
      <c r="Q137" s="425"/>
      <c r="R137" s="426"/>
    </row>
    <row r="138" spans="2:18" s="20" customFormat="1" ht="15" customHeight="1" x14ac:dyDescent="0.3">
      <c r="B138" s="417"/>
      <c r="C138" s="418"/>
      <c r="D138" s="424"/>
      <c r="E138" s="425"/>
      <c r="F138" s="426"/>
      <c r="H138" s="417"/>
      <c r="I138" s="418"/>
      <c r="J138" s="424"/>
      <c r="K138" s="425"/>
      <c r="L138" s="426"/>
      <c r="N138" s="417"/>
      <c r="O138" s="418"/>
      <c r="P138" s="424"/>
      <c r="Q138" s="425"/>
      <c r="R138" s="426"/>
    </row>
    <row r="139" spans="2:18" s="20" customFormat="1" ht="15" customHeight="1" thickBot="1" x14ac:dyDescent="0.35">
      <c r="B139" s="419"/>
      <c r="C139" s="420"/>
      <c r="D139" s="424"/>
      <c r="E139" s="425"/>
      <c r="F139" s="426"/>
      <c r="H139" s="419"/>
      <c r="I139" s="420"/>
      <c r="J139" s="424"/>
      <c r="K139" s="425"/>
      <c r="L139" s="426"/>
      <c r="N139" s="419"/>
      <c r="O139" s="420"/>
      <c r="P139" s="424"/>
      <c r="Q139" s="425"/>
      <c r="R139" s="426"/>
    </row>
    <row r="140" spans="2:18" s="20" customFormat="1" ht="15" customHeight="1" x14ac:dyDescent="0.3">
      <c r="B140" s="427" t="s">
        <v>86</v>
      </c>
      <c r="C140" s="428"/>
      <c r="D140" s="409">
        <f>'Training Plan'!P162</f>
        <v>0</v>
      </c>
      <c r="E140" s="410"/>
      <c r="F140" s="411"/>
      <c r="H140" s="427" t="s">
        <v>86</v>
      </c>
      <c r="I140" s="428"/>
      <c r="J140" s="409">
        <f>'Training Plan'!P170</f>
        <v>0</v>
      </c>
      <c r="K140" s="410"/>
      <c r="L140" s="411"/>
      <c r="N140" s="427" t="s">
        <v>86</v>
      </c>
      <c r="O140" s="428"/>
      <c r="P140" s="409">
        <f>'Training Plan'!P178</f>
        <v>0</v>
      </c>
      <c r="Q140" s="410"/>
      <c r="R140" s="411"/>
    </row>
    <row r="141" spans="2:18" s="20" customFormat="1" ht="15" customHeight="1" thickBot="1" x14ac:dyDescent="0.35">
      <c r="B141" s="429"/>
      <c r="C141" s="430"/>
      <c r="D141" s="412"/>
      <c r="E141" s="413"/>
      <c r="F141" s="414"/>
      <c r="H141" s="429"/>
      <c r="I141" s="430"/>
      <c r="J141" s="412"/>
      <c r="K141" s="413"/>
      <c r="L141" s="414"/>
      <c r="N141" s="429"/>
      <c r="O141" s="430"/>
      <c r="P141" s="412"/>
      <c r="Q141" s="413"/>
      <c r="R141" s="414"/>
    </row>
    <row r="142" spans="2:18" s="20" customFormat="1" ht="30" customHeight="1" thickBot="1" x14ac:dyDescent="0.35">
      <c r="B142" s="3" t="s">
        <v>60</v>
      </c>
      <c r="C142" s="3" t="s">
        <v>0</v>
      </c>
      <c r="D142" s="3" t="s">
        <v>42</v>
      </c>
      <c r="E142" s="3" t="s">
        <v>11</v>
      </c>
      <c r="F142" s="21" t="s">
        <v>71</v>
      </c>
      <c r="H142" s="3" t="s">
        <v>60</v>
      </c>
      <c r="I142" s="3" t="s">
        <v>0</v>
      </c>
      <c r="J142" s="3" t="s">
        <v>42</v>
      </c>
      <c r="K142" s="3" t="s">
        <v>11</v>
      </c>
      <c r="L142" s="21" t="s">
        <v>71</v>
      </c>
      <c r="N142" s="3" t="s">
        <v>60</v>
      </c>
      <c r="O142" s="3" t="s">
        <v>0</v>
      </c>
      <c r="P142" s="3" t="s">
        <v>42</v>
      </c>
      <c r="Q142" s="3" t="s">
        <v>11</v>
      </c>
      <c r="R142" s="21" t="s">
        <v>71</v>
      </c>
    </row>
    <row r="143" spans="2:18" s="20" customFormat="1" ht="15" customHeight="1" thickBot="1" x14ac:dyDescent="0.35">
      <c r="B143" s="16">
        <v>1</v>
      </c>
      <c r="C143" s="143"/>
      <c r="D143" s="140"/>
      <c r="E143" s="146"/>
      <c r="F143" s="149">
        <f>IF(ISNUMBER(D143),D143/B155,)</f>
        <v>0</v>
      </c>
      <c r="H143" s="16">
        <v>1</v>
      </c>
      <c r="I143" s="143"/>
      <c r="J143" s="140"/>
      <c r="K143" s="146"/>
      <c r="L143" s="149">
        <f>IF(ISNUMBER(J143),J143/H155,)</f>
        <v>0</v>
      </c>
      <c r="N143" s="16">
        <v>1</v>
      </c>
      <c r="O143" s="143"/>
      <c r="P143" s="140"/>
      <c r="Q143" s="146"/>
      <c r="R143" s="149">
        <f>IF(ISNUMBER(P143),P143/N155,)</f>
        <v>0</v>
      </c>
    </row>
    <row r="144" spans="2:18" s="20" customFormat="1" ht="15" customHeight="1" thickBot="1" x14ac:dyDescent="0.35">
      <c r="B144" s="16">
        <v>2</v>
      </c>
      <c r="C144" s="144"/>
      <c r="D144" s="141"/>
      <c r="E144" s="147"/>
      <c r="F144" s="151">
        <f>IF(ISNUMBER(D144),D144/B155,)</f>
        <v>0</v>
      </c>
      <c r="H144" s="16">
        <v>2</v>
      </c>
      <c r="I144" s="144"/>
      <c r="J144" s="141"/>
      <c r="K144" s="147"/>
      <c r="L144" s="151">
        <f>IF(ISNUMBER(J144),J144/H155,)</f>
        <v>0</v>
      </c>
      <c r="N144" s="16">
        <v>2</v>
      </c>
      <c r="O144" s="144"/>
      <c r="P144" s="141"/>
      <c r="Q144" s="147"/>
      <c r="R144" s="151">
        <f>IF(ISNUMBER(P144),P144/N155,)</f>
        <v>0</v>
      </c>
    </row>
    <row r="145" spans="2:18" s="20" customFormat="1" ht="15" customHeight="1" thickBot="1" x14ac:dyDescent="0.35">
      <c r="B145" s="16">
        <v>3</v>
      </c>
      <c r="C145" s="144"/>
      <c r="D145" s="141"/>
      <c r="E145" s="147"/>
      <c r="F145" s="151">
        <f>IF(ISNUMBER(D145),D145/B155,)</f>
        <v>0</v>
      </c>
      <c r="H145" s="16">
        <v>3</v>
      </c>
      <c r="I145" s="144"/>
      <c r="J145" s="141"/>
      <c r="K145" s="147"/>
      <c r="L145" s="151">
        <f>IF(ISNUMBER(J145),J145/H155,)</f>
        <v>0</v>
      </c>
      <c r="M145" s="19"/>
      <c r="N145" s="16">
        <v>3</v>
      </c>
      <c r="O145" s="144"/>
      <c r="P145" s="141"/>
      <c r="Q145" s="147"/>
      <c r="R145" s="151">
        <f>IF(ISNUMBER(P145),P145/N155,)</f>
        <v>0</v>
      </c>
    </row>
    <row r="146" spans="2:18" s="20" customFormat="1" ht="15" customHeight="1" thickBot="1" x14ac:dyDescent="0.35">
      <c r="B146" s="16">
        <v>4</v>
      </c>
      <c r="C146" s="144"/>
      <c r="D146" s="141"/>
      <c r="E146" s="147"/>
      <c r="F146" s="151">
        <f>IF(ISNUMBER(D146),D146/B155,)</f>
        <v>0</v>
      </c>
      <c r="H146" s="16">
        <v>4</v>
      </c>
      <c r="I146" s="144"/>
      <c r="J146" s="141"/>
      <c r="K146" s="147"/>
      <c r="L146" s="151">
        <f>IF(ISNUMBER(J146),J146/H155,)</f>
        <v>0</v>
      </c>
      <c r="M146" s="12"/>
      <c r="N146" s="16">
        <v>4</v>
      </c>
      <c r="O146" s="144"/>
      <c r="P146" s="141"/>
      <c r="Q146" s="147"/>
      <c r="R146" s="151">
        <f>IF(ISNUMBER(P146),P146/N155,)</f>
        <v>0</v>
      </c>
    </row>
    <row r="147" spans="2:18" s="20" customFormat="1" ht="15" customHeight="1" thickBot="1" x14ac:dyDescent="0.35">
      <c r="B147" s="16">
        <v>5</v>
      </c>
      <c r="C147" s="144"/>
      <c r="D147" s="141"/>
      <c r="E147" s="147"/>
      <c r="F147" s="151">
        <f>IF(ISNUMBER(D147),D147/B155,)</f>
        <v>0</v>
      </c>
      <c r="H147" s="16">
        <v>5</v>
      </c>
      <c r="I147" s="144"/>
      <c r="J147" s="141"/>
      <c r="K147" s="147"/>
      <c r="L147" s="151">
        <f>IF(ISNUMBER(J147),J147/H155,)</f>
        <v>0</v>
      </c>
      <c r="M147" s="18"/>
      <c r="N147" s="16">
        <v>5</v>
      </c>
      <c r="O147" s="144"/>
      <c r="P147" s="141"/>
      <c r="Q147" s="147"/>
      <c r="R147" s="151">
        <f>IF(ISNUMBER(P147),P147/N155,)</f>
        <v>0</v>
      </c>
    </row>
    <row r="148" spans="2:18" s="20" customFormat="1" ht="15" customHeight="1" thickBot="1" x14ac:dyDescent="0.35">
      <c r="B148" s="16">
        <v>6</v>
      </c>
      <c r="C148" s="144"/>
      <c r="D148" s="141"/>
      <c r="E148" s="147"/>
      <c r="F148" s="151">
        <f>IF(ISNUMBER(D148),D148/B155,)</f>
        <v>0</v>
      </c>
      <c r="H148" s="16">
        <v>6</v>
      </c>
      <c r="I148" s="144"/>
      <c r="J148" s="141"/>
      <c r="K148" s="147"/>
      <c r="L148" s="151">
        <f>IF(ISNUMBER(J148),J148/H155,)</f>
        <v>0</v>
      </c>
      <c r="M148" s="18"/>
      <c r="N148" s="16">
        <v>6</v>
      </c>
      <c r="O148" s="144"/>
      <c r="P148" s="141"/>
      <c r="Q148" s="147"/>
      <c r="R148" s="151">
        <f>IF(ISNUMBER(P148),P148/N155,)</f>
        <v>0</v>
      </c>
    </row>
    <row r="149" spans="2:18" s="20" customFormat="1" ht="15" customHeight="1" thickBot="1" x14ac:dyDescent="0.35">
      <c r="B149" s="16">
        <v>7</v>
      </c>
      <c r="C149" s="144"/>
      <c r="D149" s="141"/>
      <c r="E149" s="147"/>
      <c r="F149" s="151">
        <f>IF(ISNUMBER(D149),D149/B155,)</f>
        <v>0</v>
      </c>
      <c r="H149" s="16">
        <v>7</v>
      </c>
      <c r="I149" s="144"/>
      <c r="J149" s="141"/>
      <c r="K149" s="147"/>
      <c r="L149" s="151">
        <f>IF(ISNUMBER(J149),J149/H155,)</f>
        <v>0</v>
      </c>
      <c r="M149" s="18"/>
      <c r="N149" s="16">
        <v>7</v>
      </c>
      <c r="O149" s="144"/>
      <c r="P149" s="141"/>
      <c r="Q149" s="147"/>
      <c r="R149" s="151">
        <f>IF(ISNUMBER(P149),P149/N155,)</f>
        <v>0</v>
      </c>
    </row>
    <row r="150" spans="2:18" s="20" customFormat="1" ht="15" customHeight="1" thickBot="1" x14ac:dyDescent="0.35">
      <c r="B150" s="16">
        <v>8</v>
      </c>
      <c r="C150" s="144"/>
      <c r="D150" s="141"/>
      <c r="E150" s="147"/>
      <c r="F150" s="151">
        <f>IF(ISNUMBER(D150),D150/B155,)</f>
        <v>0</v>
      </c>
      <c r="H150" s="16">
        <v>8</v>
      </c>
      <c r="I150" s="144"/>
      <c r="J150" s="141"/>
      <c r="K150" s="147"/>
      <c r="L150" s="151">
        <f>IF(ISNUMBER(J150),J150/H155,)</f>
        <v>0</v>
      </c>
      <c r="M150" s="18"/>
      <c r="N150" s="16">
        <v>8</v>
      </c>
      <c r="O150" s="144"/>
      <c r="P150" s="141"/>
      <c r="Q150" s="147"/>
      <c r="R150" s="151">
        <f>IF(ISNUMBER(P150),P150/N155,)</f>
        <v>0</v>
      </c>
    </row>
    <row r="151" spans="2:18" s="20" customFormat="1" ht="15" customHeight="1" thickBot="1" x14ac:dyDescent="0.35">
      <c r="B151" s="16">
        <v>9</v>
      </c>
      <c r="C151" s="144"/>
      <c r="D151" s="141"/>
      <c r="E151" s="147"/>
      <c r="F151" s="151">
        <f>IF(ISNUMBER(D151),D151/B155,)</f>
        <v>0</v>
      </c>
      <c r="H151" s="16">
        <v>9</v>
      </c>
      <c r="I151" s="144"/>
      <c r="J151" s="141"/>
      <c r="K151" s="147"/>
      <c r="L151" s="151">
        <f>IF(ISNUMBER(J151),J151/H155,)</f>
        <v>0</v>
      </c>
      <c r="M151" s="18"/>
      <c r="N151" s="16">
        <v>9</v>
      </c>
      <c r="O151" s="144"/>
      <c r="P151" s="141"/>
      <c r="Q151" s="147"/>
      <c r="R151" s="151">
        <f>IF(ISNUMBER(P151),P151/N155,)</f>
        <v>0</v>
      </c>
    </row>
    <row r="152" spans="2:18" s="20" customFormat="1" ht="15" customHeight="1" thickBot="1" x14ac:dyDescent="0.35">
      <c r="B152" s="180">
        <v>10</v>
      </c>
      <c r="C152" s="145"/>
      <c r="D152" s="142"/>
      <c r="E152" s="148"/>
      <c r="F152" s="151">
        <f>IF(ISNUMBER(D152),D152/B155,)</f>
        <v>0</v>
      </c>
      <c r="H152" s="180">
        <v>10</v>
      </c>
      <c r="I152" s="145"/>
      <c r="J152" s="142"/>
      <c r="K152" s="148"/>
      <c r="L152" s="151">
        <f>IF(ISNUMBER(J152),J152/H155,)</f>
        <v>0</v>
      </c>
      <c r="M152" s="18"/>
      <c r="N152" s="180">
        <v>10</v>
      </c>
      <c r="O152" s="145"/>
      <c r="P152" s="142"/>
      <c r="Q152" s="148"/>
      <c r="R152" s="151">
        <f>IF(ISNUMBER(P152),P152/N155,)</f>
        <v>0</v>
      </c>
    </row>
    <row r="153" spans="2:18" s="20" customFormat="1" ht="15" customHeight="1" x14ac:dyDescent="0.3">
      <c r="B153" s="431" t="s">
        <v>4</v>
      </c>
      <c r="C153" s="451" t="s">
        <v>61</v>
      </c>
      <c r="D153" s="452"/>
      <c r="E153" s="433">
        <f>IFERROR(IF(COUNT(F143:F152)&gt;0,AVERAGEIF(F143:F152,"&gt;0"),0),)</f>
        <v>0</v>
      </c>
      <c r="F153" s="434"/>
      <c r="H153" s="431" t="s">
        <v>4</v>
      </c>
      <c r="I153" s="451" t="s">
        <v>61</v>
      </c>
      <c r="J153" s="452"/>
      <c r="K153" s="433">
        <f>IFERROR(IF(COUNT(L143:L152)&gt;0,AVERAGEIF(L143:L152,"&gt;0"),0),)</f>
        <v>0</v>
      </c>
      <c r="L153" s="434"/>
      <c r="M153" s="18"/>
      <c r="N153" s="431" t="s">
        <v>4</v>
      </c>
      <c r="O153" s="439" t="s">
        <v>70</v>
      </c>
      <c r="P153" s="441">
        <f>IFERROR(IF(COUNT(R143:R152)&gt;0,AVERAGEIF(R143:R152,"&gt;0"),0),)</f>
        <v>0</v>
      </c>
      <c r="Q153" s="443" t="s">
        <v>110</v>
      </c>
      <c r="R153" s="445" t="str">
        <f>IFERROR(Q157*R157,"")</f>
        <v/>
      </c>
    </row>
    <row r="154" spans="2:18" s="20" customFormat="1" ht="15" customHeight="1" thickBot="1" x14ac:dyDescent="0.35">
      <c r="B154" s="432"/>
      <c r="C154" s="440"/>
      <c r="D154" s="453"/>
      <c r="E154" s="435"/>
      <c r="F154" s="436"/>
      <c r="H154" s="432"/>
      <c r="I154" s="440"/>
      <c r="J154" s="453"/>
      <c r="K154" s="435"/>
      <c r="L154" s="436"/>
      <c r="M154" s="18"/>
      <c r="N154" s="432"/>
      <c r="O154" s="440"/>
      <c r="P154" s="442"/>
      <c r="Q154" s="444"/>
      <c r="R154" s="446"/>
    </row>
    <row r="155" spans="2:18" s="20" customFormat="1" ht="15" customHeight="1" x14ac:dyDescent="0.3">
      <c r="B155" s="437">
        <f ca="1">IFERROR(ROUNDUP(B157/(0.0005*C157^2-0.0342*C157+1.034),0),)</f>
        <v>0</v>
      </c>
      <c r="C155" s="439" t="s">
        <v>189</v>
      </c>
      <c r="D155" s="449">
        <f>SUM(C143:C152)</f>
        <v>0</v>
      </c>
      <c r="E155" s="451" t="s">
        <v>44</v>
      </c>
      <c r="F155" s="447">
        <f>SUM(C143*D143,C144*D144,C145*D145,C146*D146,C147*D147,C148*D148,C149*D149,C150*D150,C151*D151,C152*D152)</f>
        <v>0</v>
      </c>
      <c r="H155" s="437">
        <f ca="1">IFERROR(ROUNDUP(H157/(0.0005*I157^2-0.0342*I157+1.034),0),)</f>
        <v>0</v>
      </c>
      <c r="I155" s="439" t="s">
        <v>189</v>
      </c>
      <c r="J155" s="449">
        <f>SUM(I143:I152)</f>
        <v>0</v>
      </c>
      <c r="K155" s="451" t="s">
        <v>44</v>
      </c>
      <c r="L155" s="447">
        <f>SUM(I143*J143,I144*J144,I145*J145,I146*J146,I147*J147,I148*J148,I149*J149,I150*J150,I151*J151,I152*J152)</f>
        <v>0</v>
      </c>
      <c r="M155" s="18"/>
      <c r="N155" s="437">
        <f ca="1">IFERROR(ROUNDUP(N157/(0.0005*O157^2-0.0342*O157+1.034),0),)</f>
        <v>0</v>
      </c>
      <c r="O155" s="439" t="s">
        <v>189</v>
      </c>
      <c r="P155" s="449">
        <f>SUM(O143:O152)</f>
        <v>0</v>
      </c>
      <c r="Q155" s="451" t="s">
        <v>44</v>
      </c>
      <c r="R155" s="447">
        <f>SUM(O143*P143,O144*P144,O145*P145,O146*P146,O147*P147,O148*P148,O149*P149,O150*P150,O151*P151,O152*P152)</f>
        <v>0</v>
      </c>
    </row>
    <row r="156" spans="2:18" s="20" customFormat="1" ht="15" customHeight="1" thickBot="1" x14ac:dyDescent="0.35">
      <c r="B156" s="438"/>
      <c r="C156" s="440"/>
      <c r="D156" s="450"/>
      <c r="E156" s="440"/>
      <c r="F156" s="448"/>
      <c r="H156" s="438"/>
      <c r="I156" s="440"/>
      <c r="J156" s="450"/>
      <c r="K156" s="440"/>
      <c r="L156" s="448"/>
      <c r="M156" s="18"/>
      <c r="N156" s="438"/>
      <c r="O156" s="440"/>
      <c r="P156" s="450"/>
      <c r="Q156" s="440"/>
      <c r="R156" s="448"/>
    </row>
    <row r="157" spans="2:18" s="20" customFormat="1" ht="15" customHeight="1" x14ac:dyDescent="0.3">
      <c r="B157" s="2" t="str">
        <f ca="1">IFERROR(OFFSET(D142,MATCH(MAX(D143:D152),D143:D152,0),0),"")</f>
        <v/>
      </c>
      <c r="C157" s="22" t="str">
        <f ca="1">IFERROR(OFFSET(C142,MATCH(MAX(D143:D152),D143:D152,0),0)+(10-OFFSET(E142,MATCH(MAX(D143:D152),D143:D152,0),0)),"")</f>
        <v/>
      </c>
      <c r="H157" s="2" t="str">
        <f ca="1">IFERROR(OFFSET(J142,MATCH(MAX(J143:J152),J143:J152,0),0),"")</f>
        <v/>
      </c>
      <c r="I157" s="22" t="str">
        <f ca="1">IFERROR(OFFSET(I142,MATCH(MAX(J143:J152),J143:J152,0),0)+(10-OFFSET(K142,MATCH(MAX(J143:J152),J143:J152,0),0)),"")</f>
        <v/>
      </c>
      <c r="M157" s="176"/>
      <c r="N157" s="2" t="str">
        <f ca="1">IFERROR(OFFSET(P142,MATCH(MAX(P143:P152),P143:P152,0),0),"")</f>
        <v/>
      </c>
      <c r="O157" s="22" t="str">
        <f ca="1">IFERROR(OFFSET(O142,MATCH(MAX(P143:P152),P143:P152,0),0)+(10-OFFSET(Q142,MATCH(MAX(P143:P152),P143:P152,0),0)),"")</f>
        <v/>
      </c>
      <c r="Q157" s="184" t="str">
        <f>IFERROR(AVERAGE(AVERAGE(E143:E152),AVERAGE(K143:K152),AVERAGE(Q143:Q152)),"")</f>
        <v/>
      </c>
      <c r="R157" s="185">
        <f>SUM(C143:C152,I143:I152,O143:O152)</f>
        <v>0</v>
      </c>
    </row>
    <row r="158" spans="2:18" s="20" customFormat="1" ht="15" customHeight="1" x14ac:dyDescent="0.3"/>
    <row r="159" spans="2:18" s="20" customFormat="1" ht="15" customHeight="1" x14ac:dyDescent="0.3">
      <c r="B159" s="397" t="s">
        <v>62</v>
      </c>
      <c r="C159" s="397"/>
      <c r="D159" s="397"/>
      <c r="E159" s="397"/>
      <c r="F159" s="397"/>
      <c r="G159" s="397"/>
      <c r="H159" s="397"/>
      <c r="I159" s="397"/>
      <c r="J159" s="397"/>
      <c r="K159" s="397"/>
      <c r="L159" s="397"/>
      <c r="M159" s="397"/>
      <c r="N159" s="397"/>
      <c r="O159" s="397"/>
      <c r="P159" s="397"/>
      <c r="Q159" s="397"/>
      <c r="R159" s="397"/>
    </row>
    <row r="160" spans="2:18" s="20" customFormat="1" ht="15" customHeight="1" x14ac:dyDescent="0.3">
      <c r="B160" s="397"/>
      <c r="C160" s="397"/>
      <c r="D160" s="397"/>
      <c r="E160" s="397"/>
      <c r="F160" s="397"/>
      <c r="G160" s="397"/>
      <c r="H160" s="397"/>
      <c r="I160" s="397"/>
      <c r="J160" s="397"/>
      <c r="K160" s="397"/>
      <c r="L160" s="397"/>
      <c r="M160" s="397"/>
      <c r="N160" s="397"/>
      <c r="O160" s="397"/>
      <c r="P160" s="397"/>
      <c r="Q160" s="397"/>
      <c r="R160" s="397"/>
    </row>
    <row r="161" spans="1:42" s="20" customFormat="1" ht="15" customHeight="1" x14ac:dyDescent="0.3">
      <c r="B161" s="397"/>
      <c r="C161" s="397"/>
      <c r="D161" s="397"/>
      <c r="E161" s="397"/>
      <c r="F161" s="397"/>
      <c r="G161" s="397"/>
      <c r="H161" s="397"/>
      <c r="I161" s="397"/>
      <c r="J161" s="397"/>
      <c r="K161" s="397"/>
      <c r="L161" s="397"/>
      <c r="M161" s="397"/>
      <c r="N161" s="397"/>
      <c r="O161" s="397"/>
      <c r="P161" s="397"/>
      <c r="Q161" s="397"/>
      <c r="R161" s="397"/>
    </row>
    <row r="162" spans="1:42" s="20" customFormat="1" ht="15" customHeight="1" thickBot="1" x14ac:dyDescent="0.35"/>
    <row r="163" spans="1:42" s="20" customFormat="1" ht="15" customHeight="1" x14ac:dyDescent="0.3">
      <c r="C163" s="260">
        <f>'Training Plan'!C146</f>
        <v>0</v>
      </c>
      <c r="D163" s="261"/>
      <c r="E163" s="262"/>
      <c r="F163" s="260">
        <f>'Training Plan'!F146</f>
        <v>0</v>
      </c>
      <c r="G163" s="261"/>
      <c r="H163" s="262"/>
      <c r="I163" s="260">
        <f>'Training Plan'!I146</f>
        <v>0</v>
      </c>
      <c r="J163" s="261"/>
      <c r="K163" s="262"/>
      <c r="L163" s="260">
        <f>'Training Plan'!L146</f>
        <v>0</v>
      </c>
      <c r="M163" s="261"/>
      <c r="N163" s="262"/>
      <c r="O163" s="260">
        <f>'Training Plan'!O146</f>
        <v>0</v>
      </c>
      <c r="P163" s="261"/>
      <c r="Q163" s="262"/>
    </row>
    <row r="164" spans="1:42" s="20" customFormat="1" ht="15" customHeight="1" thickBot="1" x14ac:dyDescent="0.35">
      <c r="C164" s="266"/>
      <c r="D164" s="267"/>
      <c r="E164" s="268"/>
      <c r="F164" s="266"/>
      <c r="G164" s="267"/>
      <c r="H164" s="268"/>
      <c r="I164" s="266"/>
      <c r="J164" s="267"/>
      <c r="K164" s="268"/>
      <c r="L164" s="266"/>
      <c r="M164" s="267"/>
      <c r="N164" s="268"/>
      <c r="O164" s="266"/>
      <c r="P164" s="267"/>
      <c r="Q164" s="268"/>
    </row>
    <row r="165" spans="1:42" s="20" customFormat="1" ht="15" customHeight="1" x14ac:dyDescent="0.3">
      <c r="C165" s="466">
        <f>'Training Plan'!C147</f>
        <v>0</v>
      </c>
      <c r="D165" s="467"/>
      <c r="E165" s="468"/>
      <c r="F165" s="466">
        <f>'Training Plan'!F147</f>
        <v>0</v>
      </c>
      <c r="G165" s="467"/>
      <c r="H165" s="468"/>
      <c r="I165" s="466">
        <f>'Training Plan'!I147</f>
        <v>0</v>
      </c>
      <c r="J165" s="467"/>
      <c r="K165" s="468"/>
      <c r="L165" s="466">
        <f>'Training Plan'!L147</f>
        <v>0</v>
      </c>
      <c r="M165" s="467"/>
      <c r="N165" s="468"/>
      <c r="O165" s="466">
        <f>'Training Plan'!O147</f>
        <v>0</v>
      </c>
      <c r="P165" s="467"/>
      <c r="Q165" s="468"/>
    </row>
    <row r="166" spans="1:42" s="20" customFormat="1" ht="15" customHeight="1" x14ac:dyDescent="0.3">
      <c r="C166" s="469"/>
      <c r="D166" s="470"/>
      <c r="E166" s="471"/>
      <c r="F166" s="469"/>
      <c r="G166" s="470"/>
      <c r="H166" s="471"/>
      <c r="I166" s="469"/>
      <c r="J166" s="470"/>
      <c r="K166" s="471"/>
      <c r="L166" s="469"/>
      <c r="M166" s="470"/>
      <c r="N166" s="471"/>
      <c r="O166" s="469"/>
      <c r="P166" s="470"/>
      <c r="Q166" s="471"/>
    </row>
    <row r="167" spans="1:42" s="20" customFormat="1" ht="15" customHeight="1" thickBot="1" x14ac:dyDescent="0.35">
      <c r="C167" s="472"/>
      <c r="D167" s="473"/>
      <c r="E167" s="474"/>
      <c r="F167" s="472"/>
      <c r="G167" s="473"/>
      <c r="H167" s="474"/>
      <c r="I167" s="472"/>
      <c r="J167" s="473"/>
      <c r="K167" s="474"/>
      <c r="L167" s="472"/>
      <c r="M167" s="473"/>
      <c r="N167" s="474"/>
      <c r="O167" s="472"/>
      <c r="P167" s="473"/>
      <c r="Q167" s="474"/>
    </row>
    <row r="168" spans="1:42" s="20" customFormat="1" ht="15" customHeight="1" thickBot="1" x14ac:dyDescent="0.35">
      <c r="C168" s="451" t="s">
        <v>63</v>
      </c>
      <c r="D168" s="452"/>
      <c r="E168" s="475"/>
      <c r="F168" s="451" t="s">
        <v>63</v>
      </c>
      <c r="G168" s="452"/>
      <c r="H168" s="475"/>
      <c r="I168" s="451" t="s">
        <v>63</v>
      </c>
      <c r="J168" s="452"/>
      <c r="K168" s="475"/>
      <c r="L168" s="451" t="s">
        <v>63</v>
      </c>
      <c r="M168" s="452"/>
      <c r="N168" s="475"/>
      <c r="O168" s="451" t="s">
        <v>63</v>
      </c>
      <c r="P168" s="452"/>
      <c r="Q168" s="475"/>
    </row>
    <row r="169" spans="1:42" s="20" customFormat="1" ht="15" customHeight="1" x14ac:dyDescent="0.3">
      <c r="C169" s="466"/>
      <c r="D169" s="467"/>
      <c r="E169" s="468"/>
      <c r="F169" s="466"/>
      <c r="G169" s="467"/>
      <c r="H169" s="468"/>
      <c r="I169" s="466"/>
      <c r="J169" s="467"/>
      <c r="K169" s="468"/>
      <c r="L169" s="466"/>
      <c r="M169" s="467"/>
      <c r="N169" s="468"/>
      <c r="O169" s="466"/>
      <c r="P169" s="467"/>
      <c r="Q169" s="468"/>
    </row>
    <row r="170" spans="1:42" s="20" customFormat="1" ht="15" customHeight="1" x14ac:dyDescent="0.3">
      <c r="C170" s="469"/>
      <c r="D170" s="470"/>
      <c r="E170" s="471"/>
      <c r="F170" s="469"/>
      <c r="G170" s="470"/>
      <c r="H170" s="471"/>
      <c r="I170" s="469"/>
      <c r="J170" s="470"/>
      <c r="K170" s="471"/>
      <c r="L170" s="469"/>
      <c r="M170" s="470"/>
      <c r="N170" s="471"/>
      <c r="O170" s="469"/>
      <c r="P170" s="470"/>
      <c r="Q170" s="471"/>
    </row>
    <row r="171" spans="1:42" s="20" customFormat="1" ht="15" customHeight="1" thickBot="1" x14ac:dyDescent="0.35">
      <c r="C171" s="472"/>
      <c r="D171" s="473"/>
      <c r="E171" s="474"/>
      <c r="F171" s="472"/>
      <c r="G171" s="473"/>
      <c r="H171" s="474"/>
      <c r="I171" s="472"/>
      <c r="J171" s="473"/>
      <c r="K171" s="474"/>
      <c r="L171" s="472"/>
      <c r="M171" s="473"/>
      <c r="N171" s="474"/>
      <c r="O171" s="472"/>
      <c r="P171" s="473"/>
      <c r="Q171" s="474"/>
    </row>
    <row r="172" spans="1:42" s="20" customFormat="1" ht="15" customHeight="1" x14ac:dyDescent="0.3"/>
    <row r="173" spans="1:42" s="20" customFormat="1" ht="15" customHeight="1" x14ac:dyDescent="0.3"/>
    <row r="174" spans="1:42" ht="15" customHeight="1" x14ac:dyDescent="0.3">
      <c r="A174" s="20"/>
      <c r="B174" s="397" t="s">
        <v>198</v>
      </c>
      <c r="C174" s="397"/>
      <c r="D174" s="397"/>
      <c r="E174" s="397"/>
      <c r="F174" s="397"/>
      <c r="G174" s="397"/>
      <c r="H174" s="397"/>
      <c r="I174" s="397"/>
      <c r="J174" s="397"/>
      <c r="K174" s="397"/>
      <c r="L174" s="397"/>
      <c r="M174" s="397"/>
      <c r="N174" s="397"/>
      <c r="O174" s="397"/>
      <c r="P174" s="397"/>
      <c r="Q174" s="397"/>
      <c r="R174" s="397"/>
      <c r="S174" s="20"/>
      <c r="T174" s="20"/>
      <c r="U174" s="20"/>
      <c r="V174" s="20"/>
      <c r="W174" s="20"/>
      <c r="X174" s="20"/>
      <c r="Y174" s="20"/>
      <c r="Z174" s="20"/>
      <c r="AA174" s="20"/>
      <c r="AB174" s="20"/>
      <c r="AC174" s="20"/>
      <c r="AD174" s="20"/>
      <c r="AE174" s="20"/>
      <c r="AF174" s="20"/>
      <c r="AG174" s="20"/>
      <c r="AH174" s="20"/>
      <c r="AI174" s="20"/>
      <c r="AJ174" s="20"/>
      <c r="AK174" s="20"/>
      <c r="AL174" s="20"/>
      <c r="AM174" s="20"/>
      <c r="AN174" s="20"/>
      <c r="AO174" s="20"/>
      <c r="AP174" s="20"/>
    </row>
    <row r="175" spans="1:42" ht="15" customHeight="1" x14ac:dyDescent="0.3">
      <c r="A175" s="20"/>
      <c r="B175" s="397"/>
      <c r="C175" s="397"/>
      <c r="D175" s="397"/>
      <c r="E175" s="397"/>
      <c r="F175" s="397"/>
      <c r="G175" s="397"/>
      <c r="H175" s="397"/>
      <c r="I175" s="397"/>
      <c r="J175" s="397"/>
      <c r="K175" s="397"/>
      <c r="L175" s="397"/>
      <c r="M175" s="397"/>
      <c r="N175" s="397"/>
      <c r="O175" s="397"/>
      <c r="P175" s="397"/>
      <c r="Q175" s="397"/>
      <c r="R175" s="397"/>
      <c r="S175" s="20"/>
      <c r="T175" s="20"/>
      <c r="U175" s="20"/>
      <c r="V175" s="20"/>
      <c r="W175" s="20"/>
      <c r="X175" s="20"/>
      <c r="Y175" s="20"/>
      <c r="Z175" s="20"/>
      <c r="AA175" s="20"/>
      <c r="AB175" s="20"/>
      <c r="AC175" s="20"/>
      <c r="AD175" s="20"/>
      <c r="AE175" s="20"/>
      <c r="AF175" s="20"/>
      <c r="AG175" s="20"/>
      <c r="AH175" s="20"/>
      <c r="AI175" s="20"/>
      <c r="AJ175" s="20"/>
      <c r="AK175" s="20"/>
      <c r="AL175" s="20"/>
      <c r="AM175" s="20"/>
      <c r="AN175" s="20"/>
      <c r="AO175" s="20"/>
      <c r="AP175" s="20"/>
    </row>
    <row r="176" spans="1:42" ht="15" customHeight="1" x14ac:dyDescent="0.3">
      <c r="A176" s="20"/>
      <c r="B176" s="397"/>
      <c r="C176" s="397"/>
      <c r="D176" s="397"/>
      <c r="E176" s="397"/>
      <c r="F176" s="397"/>
      <c r="G176" s="397"/>
      <c r="H176" s="397"/>
      <c r="I176" s="397"/>
      <c r="J176" s="397"/>
      <c r="K176" s="397"/>
      <c r="L176" s="397"/>
      <c r="M176" s="397"/>
      <c r="N176" s="397"/>
      <c r="O176" s="397"/>
      <c r="P176" s="397"/>
      <c r="Q176" s="397"/>
      <c r="R176" s="397"/>
      <c r="S176" s="20"/>
      <c r="T176" s="20"/>
      <c r="U176" s="20"/>
      <c r="V176" s="20"/>
      <c r="W176" s="20"/>
      <c r="X176" s="20"/>
      <c r="Y176" s="20"/>
      <c r="Z176" s="20"/>
      <c r="AA176" s="20"/>
      <c r="AB176" s="20"/>
      <c r="AC176" s="20"/>
      <c r="AD176" s="20"/>
      <c r="AE176" s="20"/>
      <c r="AF176" s="20"/>
      <c r="AG176" s="20"/>
      <c r="AH176" s="20"/>
      <c r="AI176" s="20"/>
      <c r="AJ176" s="20"/>
      <c r="AK176" s="20"/>
      <c r="AL176" s="20"/>
      <c r="AM176" s="20"/>
      <c r="AN176" s="20"/>
      <c r="AO176" s="20"/>
      <c r="AP176" s="20"/>
    </row>
    <row r="177" spans="1:42" ht="15" thickBot="1" x14ac:dyDescent="0.35">
      <c r="A177" s="20"/>
      <c r="B177" s="20"/>
      <c r="C177" s="20"/>
      <c r="D177" s="20"/>
      <c r="E177" s="20"/>
      <c r="F177" s="20"/>
      <c r="G177" s="20"/>
      <c r="H177" s="20"/>
      <c r="I177" s="20"/>
      <c r="J177" s="20"/>
      <c r="K177" s="20"/>
      <c r="L177" s="20"/>
      <c r="M177" s="20"/>
      <c r="N177" s="20"/>
      <c r="O177" s="20"/>
      <c r="P177" s="20"/>
      <c r="Q177" s="20"/>
      <c r="R177" s="20"/>
      <c r="S177" s="20"/>
      <c r="T177" s="20"/>
      <c r="U177" s="20"/>
      <c r="V177" s="20"/>
      <c r="W177" s="20"/>
      <c r="X177" s="20"/>
      <c r="Y177" s="20"/>
      <c r="Z177" s="20"/>
      <c r="AA177" s="20"/>
      <c r="AB177" s="20"/>
      <c r="AC177" s="20"/>
      <c r="AD177" s="20"/>
      <c r="AE177" s="20"/>
      <c r="AF177" s="20"/>
      <c r="AG177" s="20"/>
      <c r="AH177" s="20"/>
      <c r="AI177" s="20"/>
      <c r="AJ177" s="20"/>
      <c r="AK177" s="20"/>
      <c r="AL177" s="20"/>
      <c r="AM177" s="20"/>
      <c r="AN177" s="20"/>
      <c r="AO177" s="20"/>
      <c r="AP177" s="20"/>
    </row>
    <row r="178" spans="1:42" x14ac:dyDescent="0.3">
      <c r="A178" s="20"/>
      <c r="B178" s="354"/>
      <c r="C178" s="260" t="s">
        <v>112</v>
      </c>
      <c r="D178" s="262"/>
      <c r="E178" s="260" t="s">
        <v>113</v>
      </c>
      <c r="F178" s="262"/>
      <c r="G178" s="260" t="s">
        <v>114</v>
      </c>
      <c r="H178" s="262"/>
      <c r="I178" s="260" t="s">
        <v>134</v>
      </c>
      <c r="J178" s="262"/>
      <c r="K178" s="260" t="s">
        <v>182</v>
      </c>
      <c r="L178" s="262"/>
      <c r="M178" s="260" t="s">
        <v>199</v>
      </c>
      <c r="N178" s="261"/>
      <c r="O178" s="261"/>
      <c r="P178" s="261"/>
      <c r="Q178" s="261"/>
      <c r="R178" s="262"/>
      <c r="S178" s="20"/>
      <c r="T178" s="20"/>
      <c r="U178" s="20"/>
      <c r="V178" s="20"/>
      <c r="W178" s="20"/>
      <c r="X178" s="20"/>
      <c r="Y178" s="20"/>
      <c r="Z178" s="20"/>
      <c r="AA178" s="20"/>
      <c r="AB178" s="20"/>
      <c r="AC178" s="20"/>
      <c r="AD178" s="20"/>
      <c r="AE178" s="20"/>
      <c r="AF178" s="20"/>
      <c r="AG178" s="20"/>
      <c r="AH178" s="20"/>
      <c r="AI178" s="20"/>
      <c r="AJ178" s="20"/>
      <c r="AK178" s="20"/>
      <c r="AL178" s="20"/>
      <c r="AM178" s="20"/>
      <c r="AN178" s="20"/>
      <c r="AO178" s="20"/>
      <c r="AP178" s="20"/>
    </row>
    <row r="179" spans="1:42" ht="15" thickBot="1" x14ac:dyDescent="0.35">
      <c r="A179" s="20"/>
      <c r="B179" s="358"/>
      <c r="C179" s="266"/>
      <c r="D179" s="268"/>
      <c r="E179" s="266"/>
      <c r="F179" s="268"/>
      <c r="G179" s="266"/>
      <c r="H179" s="268"/>
      <c r="I179" s="266"/>
      <c r="J179" s="268"/>
      <c r="K179" s="266"/>
      <c r="L179" s="268"/>
      <c r="M179" s="266"/>
      <c r="N179" s="267"/>
      <c r="O179" s="267"/>
      <c r="P179" s="267"/>
      <c r="Q179" s="267"/>
      <c r="R179" s="268"/>
      <c r="S179" s="20"/>
      <c r="T179" s="20"/>
      <c r="U179" s="20"/>
      <c r="V179" s="20"/>
      <c r="W179" s="20"/>
      <c r="X179" s="20"/>
      <c r="Y179" s="20"/>
      <c r="Z179" s="20"/>
      <c r="AA179" s="20"/>
      <c r="AB179" s="20"/>
      <c r="AC179" s="20"/>
      <c r="AD179" s="20"/>
      <c r="AE179" s="20"/>
      <c r="AF179" s="20"/>
      <c r="AG179" s="20"/>
      <c r="AH179" s="20"/>
      <c r="AI179" s="20"/>
      <c r="AJ179" s="20"/>
      <c r="AK179" s="20"/>
      <c r="AL179" s="20"/>
      <c r="AM179" s="20"/>
      <c r="AN179" s="20"/>
      <c r="AO179" s="20"/>
      <c r="AP179" s="20"/>
    </row>
    <row r="180" spans="1:42" x14ac:dyDescent="0.3">
      <c r="A180" s="20"/>
      <c r="B180" s="354" t="s">
        <v>47</v>
      </c>
      <c r="C180" s="387"/>
      <c r="D180" s="388"/>
      <c r="E180" s="387"/>
      <c r="F180" s="388"/>
      <c r="G180" s="387"/>
      <c r="H180" s="388"/>
      <c r="I180" s="387"/>
      <c r="J180" s="388"/>
      <c r="K180" s="391"/>
      <c r="L180" s="392"/>
      <c r="M180" s="400"/>
      <c r="N180" s="401"/>
      <c r="O180" s="401"/>
      <c r="P180" s="401"/>
      <c r="Q180" s="401"/>
      <c r="R180" s="402"/>
      <c r="S180" s="20"/>
      <c r="T180" s="20"/>
      <c r="U180" s="20"/>
      <c r="V180" s="20"/>
      <c r="W180" s="20"/>
      <c r="X180" s="20"/>
      <c r="Y180" s="20"/>
      <c r="Z180" s="20"/>
      <c r="AA180" s="20"/>
      <c r="AB180" s="20"/>
      <c r="AC180" s="20"/>
      <c r="AD180" s="20"/>
      <c r="AE180" s="20"/>
      <c r="AF180" s="20"/>
      <c r="AG180" s="20"/>
      <c r="AH180" s="20"/>
      <c r="AI180" s="20"/>
      <c r="AJ180" s="20"/>
      <c r="AK180" s="20"/>
      <c r="AL180" s="20"/>
      <c r="AM180" s="20"/>
      <c r="AN180" s="20"/>
      <c r="AO180" s="20"/>
      <c r="AP180" s="20"/>
    </row>
    <row r="181" spans="1:42" ht="15" thickBot="1" x14ac:dyDescent="0.35">
      <c r="A181" s="20"/>
      <c r="B181" s="358"/>
      <c r="C181" s="395"/>
      <c r="D181" s="396"/>
      <c r="E181" s="395"/>
      <c r="F181" s="396"/>
      <c r="G181" s="395"/>
      <c r="H181" s="396"/>
      <c r="I181" s="395"/>
      <c r="J181" s="396"/>
      <c r="K181" s="398"/>
      <c r="L181" s="399"/>
      <c r="M181" s="403"/>
      <c r="N181" s="404"/>
      <c r="O181" s="404"/>
      <c r="P181" s="404"/>
      <c r="Q181" s="404"/>
      <c r="R181" s="405"/>
      <c r="S181" s="20"/>
      <c r="T181" s="20"/>
      <c r="U181" s="20"/>
      <c r="V181" s="20"/>
      <c r="W181" s="20"/>
      <c r="X181" s="20"/>
      <c r="Y181" s="20"/>
      <c r="Z181" s="20"/>
      <c r="AA181" s="20"/>
      <c r="AB181" s="20"/>
      <c r="AC181" s="20"/>
      <c r="AD181" s="20"/>
      <c r="AE181" s="20"/>
      <c r="AF181" s="20"/>
      <c r="AG181" s="20"/>
      <c r="AH181" s="20"/>
      <c r="AI181" s="20"/>
      <c r="AJ181" s="20"/>
      <c r="AK181" s="20"/>
      <c r="AL181" s="20"/>
      <c r="AM181" s="20"/>
      <c r="AN181" s="20"/>
      <c r="AO181" s="20"/>
      <c r="AP181" s="20"/>
    </row>
    <row r="182" spans="1:42" x14ac:dyDescent="0.3">
      <c r="A182" s="20"/>
      <c r="B182" s="260" t="s">
        <v>48</v>
      </c>
      <c r="C182" s="387"/>
      <c r="D182" s="388"/>
      <c r="E182" s="387"/>
      <c r="F182" s="388"/>
      <c r="G182" s="387"/>
      <c r="H182" s="388"/>
      <c r="I182" s="387"/>
      <c r="J182" s="388"/>
      <c r="K182" s="391"/>
      <c r="L182" s="392"/>
      <c r="M182" s="403"/>
      <c r="N182" s="404"/>
      <c r="O182" s="404"/>
      <c r="P182" s="404"/>
      <c r="Q182" s="404"/>
      <c r="R182" s="405"/>
      <c r="S182" s="20"/>
      <c r="T182" s="20"/>
      <c r="U182" s="20"/>
      <c r="V182" s="20"/>
      <c r="W182" s="20"/>
      <c r="X182" s="20"/>
      <c r="Y182" s="20"/>
      <c r="Z182" s="20"/>
      <c r="AA182" s="20"/>
      <c r="AB182" s="20"/>
      <c r="AC182" s="20"/>
      <c r="AD182" s="20"/>
      <c r="AE182" s="20"/>
      <c r="AF182" s="20"/>
      <c r="AG182" s="20"/>
      <c r="AH182" s="20"/>
      <c r="AI182" s="20"/>
      <c r="AJ182" s="20"/>
      <c r="AK182" s="20"/>
      <c r="AL182" s="20"/>
      <c r="AM182" s="20"/>
      <c r="AN182" s="20"/>
      <c r="AO182" s="20"/>
      <c r="AP182" s="20"/>
    </row>
    <row r="183" spans="1:42" ht="15" thickBot="1" x14ac:dyDescent="0.35">
      <c r="A183" s="20"/>
      <c r="B183" s="266"/>
      <c r="C183" s="389"/>
      <c r="D183" s="390"/>
      <c r="E183" s="395"/>
      <c r="F183" s="396"/>
      <c r="G183" s="395"/>
      <c r="H183" s="396"/>
      <c r="I183" s="395"/>
      <c r="J183" s="396"/>
      <c r="K183" s="393"/>
      <c r="L183" s="394"/>
      <c r="M183" s="403"/>
      <c r="N183" s="404"/>
      <c r="O183" s="404"/>
      <c r="P183" s="404"/>
      <c r="Q183" s="404"/>
      <c r="R183" s="405"/>
      <c r="S183" s="20"/>
      <c r="T183" s="20"/>
      <c r="U183" s="20"/>
      <c r="V183" s="20"/>
      <c r="W183" s="20"/>
      <c r="X183" s="20"/>
      <c r="Y183" s="20"/>
      <c r="Z183" s="20"/>
      <c r="AA183" s="20"/>
      <c r="AB183" s="20"/>
      <c r="AC183" s="20"/>
      <c r="AD183" s="20"/>
      <c r="AE183" s="20"/>
      <c r="AF183" s="20"/>
      <c r="AG183" s="20"/>
      <c r="AH183" s="20"/>
      <c r="AI183" s="20"/>
      <c r="AJ183" s="20"/>
      <c r="AK183" s="20"/>
      <c r="AL183" s="20"/>
      <c r="AM183" s="20"/>
      <c r="AN183" s="20"/>
      <c r="AO183" s="20"/>
      <c r="AP183" s="20"/>
    </row>
    <row r="184" spans="1:42" x14ac:dyDescent="0.3">
      <c r="A184" s="20"/>
      <c r="B184" s="260" t="s">
        <v>49</v>
      </c>
      <c r="C184" s="387"/>
      <c r="D184" s="388"/>
      <c r="E184" s="387"/>
      <c r="F184" s="388"/>
      <c r="G184" s="387"/>
      <c r="H184" s="388"/>
      <c r="I184" s="387"/>
      <c r="J184" s="388"/>
      <c r="K184" s="391"/>
      <c r="L184" s="392"/>
      <c r="M184" s="403"/>
      <c r="N184" s="404"/>
      <c r="O184" s="404"/>
      <c r="P184" s="404"/>
      <c r="Q184" s="404"/>
      <c r="R184" s="405"/>
      <c r="S184" s="20"/>
      <c r="T184" s="20"/>
      <c r="U184" s="20"/>
      <c r="V184" s="20"/>
      <c r="W184" s="20"/>
      <c r="X184" s="20"/>
      <c r="Y184" s="20"/>
      <c r="Z184" s="20"/>
      <c r="AA184" s="20"/>
      <c r="AB184" s="20"/>
      <c r="AC184" s="20"/>
      <c r="AD184" s="20"/>
      <c r="AE184" s="20"/>
      <c r="AF184" s="20"/>
      <c r="AG184" s="20"/>
      <c r="AH184" s="20"/>
      <c r="AI184" s="20"/>
      <c r="AJ184" s="20"/>
      <c r="AK184" s="20"/>
      <c r="AL184" s="20"/>
      <c r="AM184" s="20"/>
      <c r="AN184" s="20"/>
      <c r="AO184" s="20"/>
      <c r="AP184" s="20"/>
    </row>
    <row r="185" spans="1:42" ht="15" thickBot="1" x14ac:dyDescent="0.35">
      <c r="A185" s="20"/>
      <c r="B185" s="266"/>
      <c r="C185" s="389"/>
      <c r="D185" s="390"/>
      <c r="E185" s="395"/>
      <c r="F185" s="396"/>
      <c r="G185" s="395"/>
      <c r="H185" s="396"/>
      <c r="I185" s="395"/>
      <c r="J185" s="396"/>
      <c r="K185" s="393"/>
      <c r="L185" s="394"/>
      <c r="M185" s="403"/>
      <c r="N185" s="404"/>
      <c r="O185" s="404"/>
      <c r="P185" s="404"/>
      <c r="Q185" s="404"/>
      <c r="R185" s="405"/>
      <c r="S185" s="20"/>
      <c r="T185" s="20"/>
      <c r="U185" s="20"/>
      <c r="V185" s="20"/>
      <c r="W185" s="20"/>
      <c r="X185" s="20"/>
      <c r="Y185" s="20"/>
      <c r="Z185" s="20"/>
      <c r="AA185" s="20"/>
      <c r="AB185" s="20"/>
      <c r="AC185" s="20"/>
      <c r="AD185" s="20"/>
      <c r="AE185" s="20"/>
      <c r="AF185" s="20"/>
      <c r="AG185" s="20"/>
      <c r="AH185" s="20"/>
      <c r="AI185" s="20"/>
      <c r="AJ185" s="20"/>
      <c r="AK185" s="20"/>
      <c r="AL185" s="20"/>
      <c r="AM185" s="20"/>
      <c r="AN185" s="20"/>
      <c r="AO185" s="20"/>
      <c r="AP185" s="20"/>
    </row>
    <row r="186" spans="1:42" x14ac:dyDescent="0.3">
      <c r="A186" s="20"/>
      <c r="B186" s="260" t="s">
        <v>50</v>
      </c>
      <c r="C186" s="387"/>
      <c r="D186" s="388"/>
      <c r="E186" s="387"/>
      <c r="F186" s="388"/>
      <c r="G186" s="387"/>
      <c r="H186" s="388"/>
      <c r="I186" s="387"/>
      <c r="J186" s="388"/>
      <c r="K186" s="391"/>
      <c r="L186" s="392"/>
      <c r="M186" s="403"/>
      <c r="N186" s="404"/>
      <c r="O186" s="404"/>
      <c r="P186" s="404"/>
      <c r="Q186" s="404"/>
      <c r="R186" s="405"/>
      <c r="S186" s="20"/>
      <c r="T186" s="20"/>
      <c r="U186" s="20"/>
      <c r="V186" s="20"/>
      <c r="W186" s="20"/>
      <c r="X186" s="20"/>
      <c r="Y186" s="20"/>
      <c r="Z186" s="20"/>
      <c r="AA186" s="20"/>
      <c r="AB186" s="20"/>
      <c r="AC186" s="20"/>
      <c r="AD186" s="20"/>
      <c r="AE186" s="20"/>
      <c r="AF186" s="20"/>
      <c r="AG186" s="20"/>
      <c r="AH186" s="20"/>
      <c r="AI186" s="20"/>
      <c r="AJ186" s="20"/>
      <c r="AK186" s="20"/>
      <c r="AL186" s="20"/>
      <c r="AM186" s="20"/>
      <c r="AN186" s="20"/>
      <c r="AO186" s="20"/>
      <c r="AP186" s="20"/>
    </row>
    <row r="187" spans="1:42" ht="15" thickBot="1" x14ac:dyDescent="0.35">
      <c r="A187" s="20"/>
      <c r="B187" s="266"/>
      <c r="C187" s="389"/>
      <c r="D187" s="390"/>
      <c r="E187" s="395"/>
      <c r="F187" s="396"/>
      <c r="G187" s="395"/>
      <c r="H187" s="396"/>
      <c r="I187" s="395"/>
      <c r="J187" s="396"/>
      <c r="K187" s="393"/>
      <c r="L187" s="394"/>
      <c r="M187" s="403"/>
      <c r="N187" s="404"/>
      <c r="O187" s="404"/>
      <c r="P187" s="404"/>
      <c r="Q187" s="404"/>
      <c r="R187" s="405"/>
      <c r="S187" s="20"/>
      <c r="T187" s="20"/>
      <c r="U187" s="20"/>
      <c r="V187" s="20"/>
      <c r="W187" s="20"/>
      <c r="X187" s="20"/>
      <c r="Y187" s="20"/>
      <c r="Z187" s="20"/>
      <c r="AA187" s="20"/>
      <c r="AB187" s="20"/>
      <c r="AC187" s="20"/>
      <c r="AD187" s="20"/>
      <c r="AE187" s="20"/>
      <c r="AF187" s="20"/>
      <c r="AG187" s="20"/>
      <c r="AH187" s="20"/>
      <c r="AI187" s="20"/>
      <c r="AJ187" s="20"/>
      <c r="AK187" s="20"/>
      <c r="AL187" s="20"/>
      <c r="AM187" s="20"/>
      <c r="AN187" s="20"/>
      <c r="AO187" s="20"/>
      <c r="AP187" s="20"/>
    </row>
    <row r="188" spans="1:42" x14ac:dyDescent="0.3">
      <c r="A188" s="20"/>
      <c r="B188" s="260" t="s">
        <v>73</v>
      </c>
      <c r="C188" s="387"/>
      <c r="D188" s="388"/>
      <c r="E188" s="387"/>
      <c r="F188" s="388"/>
      <c r="G188" s="387"/>
      <c r="H188" s="388"/>
      <c r="I188" s="387"/>
      <c r="J188" s="388"/>
      <c r="K188" s="391"/>
      <c r="L188" s="392"/>
      <c r="M188" s="403"/>
      <c r="N188" s="404"/>
      <c r="O188" s="404"/>
      <c r="P188" s="404"/>
      <c r="Q188" s="404"/>
      <c r="R188" s="405"/>
      <c r="S188" s="20"/>
      <c r="T188" s="20"/>
      <c r="U188" s="20"/>
      <c r="V188" s="20"/>
      <c r="W188" s="20"/>
      <c r="X188" s="20"/>
      <c r="Y188" s="20"/>
      <c r="Z188" s="20"/>
      <c r="AA188" s="20"/>
      <c r="AB188" s="20"/>
      <c r="AC188" s="20"/>
      <c r="AD188" s="20"/>
      <c r="AE188" s="20"/>
      <c r="AF188" s="20"/>
      <c r="AG188" s="20"/>
      <c r="AH188" s="20"/>
      <c r="AI188" s="20"/>
      <c r="AJ188" s="20"/>
      <c r="AK188" s="20"/>
      <c r="AL188" s="20"/>
      <c r="AM188" s="20"/>
      <c r="AN188" s="20"/>
      <c r="AO188" s="20"/>
      <c r="AP188" s="20"/>
    </row>
    <row r="189" spans="1:42" ht="15" thickBot="1" x14ac:dyDescent="0.35">
      <c r="A189" s="20"/>
      <c r="B189" s="266"/>
      <c r="C189" s="389"/>
      <c r="D189" s="390"/>
      <c r="E189" s="395"/>
      <c r="F189" s="396"/>
      <c r="G189" s="395"/>
      <c r="H189" s="396"/>
      <c r="I189" s="395"/>
      <c r="J189" s="396"/>
      <c r="K189" s="393"/>
      <c r="L189" s="394"/>
      <c r="M189" s="403"/>
      <c r="N189" s="404"/>
      <c r="O189" s="404"/>
      <c r="P189" s="404"/>
      <c r="Q189" s="404"/>
      <c r="R189" s="405"/>
      <c r="S189" s="20"/>
      <c r="T189" s="20"/>
      <c r="U189" s="20"/>
      <c r="V189" s="20"/>
      <c r="W189" s="20"/>
      <c r="X189" s="20"/>
      <c r="Y189" s="20"/>
      <c r="Z189" s="20"/>
      <c r="AA189" s="20"/>
      <c r="AB189" s="20"/>
      <c r="AC189" s="20"/>
      <c r="AD189" s="20"/>
      <c r="AE189" s="20"/>
      <c r="AF189" s="20"/>
      <c r="AG189" s="20"/>
      <c r="AH189" s="20"/>
      <c r="AI189" s="20"/>
      <c r="AJ189" s="20"/>
      <c r="AK189" s="20"/>
      <c r="AL189" s="20"/>
      <c r="AM189" s="20"/>
      <c r="AN189" s="20"/>
      <c r="AO189" s="20"/>
      <c r="AP189" s="20"/>
    </row>
    <row r="190" spans="1:42" x14ac:dyDescent="0.3">
      <c r="A190" s="20"/>
      <c r="B190" s="260" t="s">
        <v>74</v>
      </c>
      <c r="C190" s="387"/>
      <c r="D190" s="388"/>
      <c r="E190" s="387"/>
      <c r="F190" s="388"/>
      <c r="G190" s="387"/>
      <c r="H190" s="388"/>
      <c r="I190" s="387"/>
      <c r="J190" s="388"/>
      <c r="K190" s="391"/>
      <c r="L190" s="392"/>
      <c r="M190" s="403"/>
      <c r="N190" s="404"/>
      <c r="O190" s="404"/>
      <c r="P190" s="404"/>
      <c r="Q190" s="404"/>
      <c r="R190" s="405"/>
      <c r="S190" s="20"/>
      <c r="T190" s="20"/>
      <c r="U190" s="20"/>
      <c r="V190" s="20"/>
      <c r="W190" s="20"/>
      <c r="X190" s="20"/>
      <c r="Y190" s="20"/>
      <c r="Z190" s="20"/>
      <c r="AA190" s="20"/>
      <c r="AB190" s="20"/>
      <c r="AC190" s="20"/>
      <c r="AD190" s="20"/>
      <c r="AE190" s="20"/>
      <c r="AF190" s="20"/>
      <c r="AG190" s="20"/>
      <c r="AH190" s="20"/>
      <c r="AI190" s="20"/>
      <c r="AJ190" s="20"/>
      <c r="AK190" s="20"/>
      <c r="AL190" s="20"/>
      <c r="AM190" s="20"/>
      <c r="AN190" s="20"/>
      <c r="AO190" s="20"/>
      <c r="AP190" s="20"/>
    </row>
    <row r="191" spans="1:42" ht="15" thickBot="1" x14ac:dyDescent="0.35">
      <c r="A191" s="20"/>
      <c r="B191" s="266"/>
      <c r="C191" s="389"/>
      <c r="D191" s="390"/>
      <c r="E191" s="395"/>
      <c r="F191" s="396"/>
      <c r="G191" s="395"/>
      <c r="H191" s="396"/>
      <c r="I191" s="395"/>
      <c r="J191" s="396"/>
      <c r="K191" s="393"/>
      <c r="L191" s="394"/>
      <c r="M191" s="403"/>
      <c r="N191" s="404"/>
      <c r="O191" s="404"/>
      <c r="P191" s="404"/>
      <c r="Q191" s="404"/>
      <c r="R191" s="405"/>
      <c r="S191" s="20"/>
      <c r="T191" s="20"/>
      <c r="U191" s="20"/>
      <c r="V191" s="20"/>
      <c r="W191" s="20"/>
      <c r="X191" s="20"/>
      <c r="Y191" s="20"/>
      <c r="Z191" s="20"/>
      <c r="AA191" s="20"/>
      <c r="AB191" s="20"/>
      <c r="AC191" s="20"/>
      <c r="AD191" s="20"/>
      <c r="AE191" s="20"/>
      <c r="AF191" s="20"/>
      <c r="AG191" s="20"/>
      <c r="AH191" s="20"/>
      <c r="AI191" s="20"/>
      <c r="AJ191" s="20"/>
      <c r="AK191" s="20"/>
      <c r="AL191" s="20"/>
      <c r="AM191" s="20"/>
      <c r="AN191" s="20"/>
      <c r="AO191" s="20"/>
      <c r="AP191" s="20"/>
    </row>
    <row r="192" spans="1:42" x14ac:dyDescent="0.3">
      <c r="A192" s="20"/>
      <c r="B192" s="260" t="s">
        <v>75</v>
      </c>
      <c r="C192" s="387"/>
      <c r="D192" s="388"/>
      <c r="E192" s="387"/>
      <c r="F192" s="388"/>
      <c r="G192" s="387"/>
      <c r="H192" s="388"/>
      <c r="I192" s="387"/>
      <c r="J192" s="388"/>
      <c r="K192" s="391"/>
      <c r="L192" s="392"/>
      <c r="M192" s="403"/>
      <c r="N192" s="404"/>
      <c r="O192" s="404"/>
      <c r="P192" s="404"/>
      <c r="Q192" s="404"/>
      <c r="R192" s="405"/>
      <c r="S192" s="20"/>
      <c r="T192" s="20"/>
      <c r="U192" s="20"/>
      <c r="V192" s="20"/>
      <c r="W192" s="20"/>
      <c r="X192" s="20"/>
      <c r="Y192" s="20"/>
      <c r="Z192" s="20"/>
      <c r="AA192" s="20"/>
      <c r="AB192" s="20"/>
      <c r="AC192" s="20"/>
      <c r="AD192" s="20"/>
      <c r="AE192" s="20"/>
      <c r="AF192" s="20"/>
      <c r="AG192" s="20"/>
      <c r="AH192" s="20"/>
      <c r="AI192" s="20"/>
      <c r="AJ192" s="20"/>
      <c r="AK192" s="20"/>
      <c r="AL192" s="20"/>
      <c r="AM192" s="20"/>
      <c r="AN192" s="20"/>
      <c r="AO192" s="20"/>
      <c r="AP192" s="20"/>
    </row>
    <row r="193" spans="1:42" ht="15" thickBot="1" x14ac:dyDescent="0.35">
      <c r="A193" s="20"/>
      <c r="B193" s="266"/>
      <c r="C193" s="389"/>
      <c r="D193" s="390"/>
      <c r="E193" s="389"/>
      <c r="F193" s="390"/>
      <c r="G193" s="389"/>
      <c r="H193" s="390"/>
      <c r="I193" s="389"/>
      <c r="J193" s="390"/>
      <c r="K193" s="393"/>
      <c r="L193" s="394"/>
      <c r="M193" s="406"/>
      <c r="N193" s="407"/>
      <c r="O193" s="407"/>
      <c r="P193" s="407"/>
      <c r="Q193" s="407"/>
      <c r="R193" s="408"/>
      <c r="S193" s="20"/>
      <c r="T193" s="20"/>
      <c r="U193" s="20"/>
      <c r="V193" s="20"/>
      <c r="W193" s="20"/>
      <c r="X193" s="20"/>
      <c r="Y193" s="20"/>
      <c r="Z193" s="20"/>
      <c r="AA193" s="20"/>
      <c r="AB193" s="20"/>
      <c r="AC193" s="20"/>
      <c r="AD193" s="20"/>
      <c r="AE193" s="20"/>
      <c r="AF193" s="20"/>
      <c r="AG193" s="20"/>
      <c r="AH193" s="20"/>
      <c r="AI193" s="20"/>
      <c r="AJ193" s="20"/>
      <c r="AK193" s="20"/>
      <c r="AL193" s="20"/>
      <c r="AM193" s="20"/>
      <c r="AN193" s="20"/>
      <c r="AO193" s="20"/>
      <c r="AP193" s="20"/>
    </row>
    <row r="194" spans="1:42" x14ac:dyDescent="0.3">
      <c r="A194" s="20"/>
      <c r="B194" s="8"/>
      <c r="C194" s="8"/>
      <c r="D194" s="8"/>
      <c r="E194" s="8"/>
      <c r="F194" s="8"/>
      <c r="G194" s="8"/>
      <c r="H194" s="8"/>
      <c r="I194" s="8"/>
      <c r="J194" s="8"/>
      <c r="K194" s="8"/>
      <c r="L194" s="8"/>
      <c r="M194" s="8"/>
      <c r="N194" s="8"/>
      <c r="O194" s="8"/>
      <c r="P194" s="8"/>
      <c r="Q194" s="8"/>
      <c r="R194" s="20"/>
      <c r="S194" s="20"/>
      <c r="T194" s="20"/>
      <c r="U194" s="20"/>
      <c r="V194" s="20"/>
      <c r="W194" s="20"/>
      <c r="X194" s="20"/>
      <c r="Y194" s="20"/>
      <c r="Z194" s="20"/>
      <c r="AA194" s="20"/>
      <c r="AB194" s="20"/>
      <c r="AC194" s="20"/>
      <c r="AD194" s="20"/>
      <c r="AE194" s="20"/>
      <c r="AF194" s="20"/>
      <c r="AG194" s="20"/>
      <c r="AH194" s="20"/>
      <c r="AI194" s="20"/>
      <c r="AJ194" s="20"/>
      <c r="AK194" s="20"/>
      <c r="AL194" s="20"/>
      <c r="AM194" s="20"/>
      <c r="AN194" s="20"/>
      <c r="AO194" s="20"/>
      <c r="AP194" s="20"/>
    </row>
    <row r="195" spans="1:42" x14ac:dyDescent="0.3">
      <c r="A195" s="20"/>
      <c r="B195" s="8"/>
      <c r="C195" s="8"/>
      <c r="D195" s="8"/>
      <c r="E195" s="8"/>
      <c r="F195" s="8"/>
      <c r="G195" s="8"/>
      <c r="H195" s="8"/>
      <c r="I195" s="8"/>
      <c r="J195" s="8"/>
      <c r="K195" s="8"/>
      <c r="L195" s="8"/>
      <c r="M195" s="8"/>
      <c r="N195" s="8"/>
      <c r="O195" s="8"/>
      <c r="P195" s="8"/>
      <c r="Q195" s="8"/>
      <c r="R195" s="20"/>
      <c r="S195" s="20"/>
      <c r="T195" s="20"/>
      <c r="U195" s="20"/>
      <c r="V195" s="20"/>
      <c r="W195" s="20"/>
      <c r="X195" s="20"/>
      <c r="Y195" s="20"/>
      <c r="Z195" s="20"/>
      <c r="AA195" s="20"/>
      <c r="AB195" s="20"/>
      <c r="AC195" s="20"/>
      <c r="AD195" s="20"/>
      <c r="AE195" s="20"/>
      <c r="AF195" s="20"/>
      <c r="AG195" s="20"/>
      <c r="AH195" s="20"/>
      <c r="AI195" s="20"/>
      <c r="AJ195" s="20"/>
      <c r="AK195" s="20"/>
      <c r="AL195" s="20"/>
      <c r="AM195" s="20"/>
      <c r="AN195" s="20"/>
      <c r="AO195" s="20"/>
      <c r="AP195" s="20"/>
    </row>
    <row r="196" spans="1:42" x14ac:dyDescent="0.3">
      <c r="A196" s="20"/>
      <c r="B196" s="8"/>
      <c r="C196" s="8"/>
      <c r="D196" s="8"/>
      <c r="E196" s="8"/>
      <c r="F196" s="8"/>
      <c r="G196" s="8"/>
      <c r="H196" s="8"/>
      <c r="I196" s="8"/>
      <c r="J196" s="8"/>
      <c r="K196" s="8"/>
      <c r="L196" s="8"/>
      <c r="M196" s="8"/>
      <c r="N196" s="8"/>
      <c r="O196" s="8"/>
      <c r="P196" s="8"/>
      <c r="Q196" s="8"/>
      <c r="R196" s="20"/>
      <c r="S196" s="20"/>
      <c r="T196" s="20"/>
      <c r="U196" s="20"/>
      <c r="V196" s="20"/>
      <c r="W196" s="20"/>
      <c r="X196" s="20"/>
      <c r="Y196" s="20"/>
      <c r="Z196" s="20"/>
      <c r="AA196" s="20"/>
      <c r="AB196" s="20"/>
      <c r="AC196" s="20"/>
      <c r="AD196" s="20"/>
      <c r="AE196" s="20"/>
      <c r="AF196" s="20"/>
      <c r="AG196" s="20"/>
      <c r="AH196" s="20"/>
      <c r="AI196" s="20"/>
      <c r="AJ196" s="20"/>
      <c r="AK196" s="20"/>
      <c r="AL196" s="20"/>
      <c r="AM196" s="20"/>
      <c r="AN196" s="20"/>
      <c r="AO196" s="20"/>
      <c r="AP196" s="20"/>
    </row>
    <row r="197" spans="1:42" x14ac:dyDescent="0.3">
      <c r="A197" s="20"/>
      <c r="B197" s="8"/>
      <c r="C197" s="8"/>
      <c r="D197" s="8"/>
      <c r="E197" s="8"/>
      <c r="F197" s="8"/>
      <c r="G197" s="8"/>
      <c r="H197" s="8"/>
      <c r="I197" s="8"/>
      <c r="J197" s="8"/>
      <c r="K197" s="8"/>
      <c r="L197" s="8"/>
      <c r="M197" s="8"/>
      <c r="N197" s="8"/>
      <c r="O197" s="8"/>
      <c r="P197" s="8"/>
      <c r="Q197" s="8"/>
      <c r="R197" s="20"/>
      <c r="S197" s="20"/>
      <c r="T197" s="20"/>
      <c r="U197" s="20"/>
      <c r="V197" s="20"/>
      <c r="W197" s="20"/>
      <c r="X197" s="20"/>
      <c r="Y197" s="20"/>
      <c r="Z197" s="20"/>
      <c r="AA197" s="20"/>
      <c r="AB197" s="20"/>
      <c r="AC197" s="20"/>
      <c r="AD197" s="20"/>
      <c r="AE197" s="20"/>
      <c r="AF197" s="20"/>
      <c r="AG197" s="20"/>
      <c r="AH197" s="20"/>
      <c r="AI197" s="20"/>
      <c r="AJ197" s="20"/>
      <c r="AK197" s="20"/>
      <c r="AL197" s="20"/>
      <c r="AM197" s="20"/>
      <c r="AN197" s="20"/>
      <c r="AO197" s="20"/>
      <c r="AP197" s="20"/>
    </row>
    <row r="198" spans="1:42" x14ac:dyDescent="0.3">
      <c r="A198" s="20"/>
      <c r="B198" s="8"/>
      <c r="C198" s="8"/>
      <c r="D198" s="8"/>
      <c r="E198" s="8"/>
      <c r="F198" s="8"/>
      <c r="G198" s="8"/>
      <c r="H198" s="8"/>
      <c r="I198" s="8"/>
      <c r="J198" s="8"/>
      <c r="K198" s="8"/>
      <c r="L198" s="8"/>
      <c r="M198" s="8"/>
      <c r="N198" s="8"/>
      <c r="O198" s="8"/>
      <c r="P198" s="8"/>
      <c r="Q198" s="8"/>
      <c r="R198" s="20"/>
      <c r="S198" s="20"/>
      <c r="T198" s="20"/>
      <c r="U198" s="20"/>
      <c r="V198" s="20"/>
      <c r="W198" s="20"/>
      <c r="X198" s="20"/>
      <c r="Y198" s="20"/>
      <c r="Z198" s="20"/>
      <c r="AA198" s="20"/>
      <c r="AB198" s="20"/>
      <c r="AC198" s="20"/>
      <c r="AD198" s="20"/>
      <c r="AE198" s="20"/>
      <c r="AF198" s="20"/>
      <c r="AG198" s="20"/>
      <c r="AH198" s="20"/>
      <c r="AI198" s="20"/>
      <c r="AJ198" s="20"/>
      <c r="AK198" s="20"/>
      <c r="AL198" s="20"/>
      <c r="AM198" s="20"/>
      <c r="AN198" s="20"/>
      <c r="AO198" s="20"/>
      <c r="AP198" s="20"/>
    </row>
    <row r="199" spans="1:42" x14ac:dyDescent="0.3">
      <c r="A199" s="20"/>
      <c r="B199" s="8"/>
      <c r="C199" s="8"/>
      <c r="D199" s="8"/>
      <c r="E199" s="8"/>
      <c r="F199" s="8"/>
      <c r="G199" s="8"/>
      <c r="H199" s="8"/>
      <c r="I199" s="8"/>
      <c r="J199" s="8"/>
      <c r="K199" s="8"/>
      <c r="L199" s="8"/>
      <c r="M199" s="8"/>
      <c r="N199" s="8"/>
      <c r="O199" s="8"/>
      <c r="P199" s="8"/>
      <c r="Q199" s="8"/>
      <c r="R199" s="20"/>
      <c r="S199" s="20"/>
      <c r="T199" s="20"/>
      <c r="U199" s="20"/>
      <c r="V199" s="20"/>
      <c r="W199" s="20"/>
      <c r="X199" s="20"/>
      <c r="Y199" s="20"/>
      <c r="Z199" s="20"/>
      <c r="AA199" s="20"/>
      <c r="AB199" s="20"/>
      <c r="AC199" s="20"/>
      <c r="AD199" s="20"/>
      <c r="AE199" s="20"/>
      <c r="AF199" s="20"/>
      <c r="AG199" s="20"/>
      <c r="AH199" s="20"/>
      <c r="AI199" s="20"/>
      <c r="AJ199" s="20"/>
      <c r="AK199" s="20"/>
      <c r="AL199" s="20"/>
      <c r="AM199" s="20"/>
      <c r="AN199" s="20"/>
      <c r="AO199" s="20"/>
      <c r="AP199" s="20"/>
    </row>
    <row r="200" spans="1:42" x14ac:dyDescent="0.3">
      <c r="A200" s="20"/>
      <c r="B200" s="8"/>
      <c r="C200" s="8"/>
      <c r="D200" s="8"/>
      <c r="E200" s="8"/>
      <c r="F200" s="8"/>
      <c r="G200" s="8"/>
      <c r="H200" s="8"/>
      <c r="I200" s="8"/>
      <c r="J200" s="8"/>
      <c r="K200" s="8"/>
      <c r="L200" s="8"/>
      <c r="M200" s="8"/>
      <c r="N200" s="8"/>
      <c r="O200" s="8"/>
      <c r="P200" s="8"/>
      <c r="Q200" s="8"/>
      <c r="R200" s="20"/>
      <c r="S200" s="20"/>
      <c r="T200" s="20"/>
      <c r="U200" s="20"/>
      <c r="V200" s="20"/>
      <c r="W200" s="20"/>
      <c r="X200" s="20"/>
      <c r="Y200" s="20"/>
      <c r="Z200" s="20"/>
      <c r="AA200" s="20"/>
      <c r="AB200" s="20"/>
      <c r="AC200" s="20"/>
      <c r="AD200" s="20"/>
      <c r="AE200" s="20"/>
      <c r="AF200" s="20"/>
      <c r="AG200" s="20"/>
      <c r="AH200" s="20"/>
      <c r="AI200" s="20"/>
      <c r="AJ200" s="20"/>
      <c r="AK200" s="20"/>
      <c r="AL200" s="20"/>
      <c r="AM200" s="20"/>
      <c r="AN200" s="20"/>
      <c r="AO200" s="20"/>
      <c r="AP200" s="20"/>
    </row>
    <row r="201" spans="1:42" x14ac:dyDescent="0.3">
      <c r="A201" s="20"/>
      <c r="B201" s="8"/>
      <c r="C201" s="8"/>
      <c r="D201" s="8"/>
      <c r="E201" s="8"/>
      <c r="F201" s="8"/>
      <c r="G201" s="8"/>
      <c r="H201" s="8"/>
      <c r="I201" s="8"/>
      <c r="J201" s="8"/>
      <c r="K201" s="8"/>
      <c r="L201" s="8"/>
      <c r="M201" s="8"/>
      <c r="N201" s="8"/>
      <c r="O201" s="8"/>
      <c r="P201" s="8"/>
      <c r="Q201" s="8"/>
      <c r="R201" s="20"/>
      <c r="S201" s="20"/>
      <c r="T201" s="20"/>
      <c r="U201" s="20"/>
      <c r="V201" s="20"/>
      <c r="W201" s="20"/>
      <c r="X201" s="20"/>
      <c r="Y201" s="20"/>
      <c r="Z201" s="20"/>
      <c r="AA201" s="20"/>
      <c r="AB201" s="20"/>
      <c r="AC201" s="20"/>
      <c r="AD201" s="20"/>
      <c r="AE201" s="20"/>
      <c r="AF201" s="20"/>
      <c r="AG201" s="20"/>
      <c r="AH201" s="20"/>
      <c r="AI201" s="20"/>
      <c r="AJ201" s="20"/>
      <c r="AK201" s="20"/>
      <c r="AL201" s="20"/>
      <c r="AM201" s="20"/>
      <c r="AN201" s="20"/>
      <c r="AO201" s="20"/>
      <c r="AP201" s="20"/>
    </row>
    <row r="202" spans="1:42" x14ac:dyDescent="0.3">
      <c r="A202" s="20"/>
      <c r="B202" s="8"/>
      <c r="C202" s="8"/>
      <c r="D202" s="8"/>
      <c r="E202" s="8"/>
      <c r="F202" s="2"/>
      <c r="G202" s="2"/>
      <c r="H202" s="2"/>
      <c r="I202" s="2"/>
      <c r="J202" s="2"/>
      <c r="K202" s="2"/>
      <c r="L202" s="2"/>
      <c r="M202" s="2"/>
      <c r="N202" s="2"/>
      <c r="O202" s="2"/>
      <c r="P202" s="2"/>
      <c r="Q202" s="2"/>
      <c r="R202" s="2"/>
      <c r="S202" s="2"/>
      <c r="T202" s="20"/>
      <c r="U202" s="20"/>
      <c r="V202" s="20"/>
      <c r="W202" s="20"/>
      <c r="X202" s="20"/>
      <c r="Y202" s="20"/>
      <c r="Z202" s="20"/>
      <c r="AA202" s="20"/>
      <c r="AB202" s="20"/>
      <c r="AC202" s="20"/>
      <c r="AD202" s="20"/>
      <c r="AE202" s="20"/>
      <c r="AF202" s="20"/>
      <c r="AG202" s="20"/>
      <c r="AH202" s="20"/>
      <c r="AI202" s="20"/>
      <c r="AJ202" s="20"/>
      <c r="AK202" s="20"/>
      <c r="AL202" s="20"/>
      <c r="AM202" s="20"/>
      <c r="AN202" s="20"/>
      <c r="AO202" s="20"/>
      <c r="AP202" s="20"/>
    </row>
    <row r="203" spans="1:42" x14ac:dyDescent="0.3">
      <c r="A203" s="20"/>
      <c r="B203" s="8"/>
      <c r="C203" s="8"/>
      <c r="D203" s="8"/>
      <c r="E203" s="8"/>
      <c r="F203" s="2"/>
      <c r="G203" s="2"/>
      <c r="H203" s="2"/>
      <c r="I203" s="2"/>
      <c r="J203" s="2"/>
      <c r="K203" s="2"/>
      <c r="L203" s="2"/>
      <c r="M203" s="2"/>
      <c r="N203" s="2"/>
      <c r="O203" s="2"/>
      <c r="P203" s="2"/>
      <c r="Q203" s="2"/>
      <c r="R203" s="2"/>
      <c r="S203" s="2"/>
      <c r="T203" s="20"/>
      <c r="U203" s="20"/>
      <c r="V203" s="20"/>
      <c r="W203" s="20"/>
      <c r="X203" s="20"/>
      <c r="Y203" s="20"/>
      <c r="Z203" s="20"/>
      <c r="AA203" s="20"/>
      <c r="AB203" s="20"/>
      <c r="AC203" s="20"/>
      <c r="AD203" s="20"/>
      <c r="AE203" s="20"/>
      <c r="AF203" s="20"/>
      <c r="AG203" s="20"/>
      <c r="AH203" s="20"/>
      <c r="AI203" s="20"/>
      <c r="AJ203" s="20"/>
      <c r="AK203" s="20"/>
      <c r="AL203" s="20"/>
      <c r="AM203" s="20"/>
      <c r="AN203" s="20"/>
      <c r="AO203" s="20"/>
      <c r="AP203" s="20"/>
    </row>
    <row r="204" spans="1:42" x14ac:dyDescent="0.3">
      <c r="A204" s="20"/>
      <c r="B204" s="8"/>
      <c r="C204" s="8"/>
      <c r="D204" s="8"/>
      <c r="E204" s="8"/>
      <c r="F204" s="2"/>
      <c r="G204" s="2"/>
      <c r="H204" s="2"/>
      <c r="I204" s="2"/>
      <c r="J204" s="2"/>
      <c r="K204" s="2"/>
      <c r="L204" s="2"/>
      <c r="M204" s="2"/>
      <c r="N204" s="2"/>
      <c r="O204" s="2"/>
      <c r="P204" s="2"/>
      <c r="Q204" s="2"/>
      <c r="R204" s="2"/>
      <c r="S204" s="2"/>
      <c r="T204" s="20"/>
      <c r="U204" s="20"/>
      <c r="V204" s="20"/>
      <c r="W204" s="20"/>
      <c r="X204" s="20"/>
      <c r="Y204" s="20"/>
      <c r="Z204" s="20"/>
      <c r="AA204" s="20"/>
      <c r="AB204" s="20"/>
      <c r="AC204" s="20"/>
      <c r="AD204" s="20"/>
      <c r="AE204" s="20"/>
      <c r="AF204" s="20"/>
      <c r="AG204" s="20"/>
      <c r="AH204" s="20"/>
      <c r="AI204" s="20"/>
      <c r="AJ204" s="20"/>
      <c r="AK204" s="20"/>
      <c r="AL204" s="20"/>
      <c r="AM204" s="20"/>
      <c r="AN204" s="20"/>
      <c r="AO204" s="20"/>
      <c r="AP204" s="20"/>
    </row>
    <row r="205" spans="1:42" x14ac:dyDescent="0.3">
      <c r="A205" s="20"/>
      <c r="B205" s="8"/>
      <c r="C205" s="8"/>
      <c r="D205" s="8"/>
      <c r="E205" s="8"/>
      <c r="F205" s="2"/>
      <c r="G205" s="2"/>
      <c r="H205" s="2"/>
      <c r="I205" s="2"/>
      <c r="J205" s="2"/>
      <c r="K205" s="2"/>
      <c r="L205" s="2"/>
      <c r="M205" s="2"/>
      <c r="N205" s="2"/>
      <c r="O205" s="2"/>
      <c r="P205" s="2"/>
      <c r="Q205" s="2"/>
      <c r="R205" s="2"/>
      <c r="S205" s="2"/>
      <c r="T205" s="20"/>
      <c r="U205" s="20"/>
      <c r="V205" s="20"/>
      <c r="W205" s="20"/>
      <c r="X205" s="20"/>
      <c r="Y205" s="20"/>
      <c r="Z205" s="20"/>
      <c r="AA205" s="20"/>
      <c r="AB205" s="20"/>
      <c r="AC205" s="20"/>
      <c r="AD205" s="20"/>
      <c r="AE205" s="20"/>
      <c r="AF205" s="20"/>
      <c r="AG205" s="20"/>
      <c r="AH205" s="20"/>
      <c r="AI205" s="20"/>
      <c r="AJ205" s="20"/>
      <c r="AK205" s="20"/>
      <c r="AL205" s="20"/>
      <c r="AM205" s="20"/>
      <c r="AN205" s="20"/>
      <c r="AO205" s="20"/>
      <c r="AP205" s="20"/>
    </row>
    <row r="206" spans="1:42" x14ac:dyDescent="0.3">
      <c r="A206" s="20"/>
      <c r="B206" s="8"/>
      <c r="C206" s="8"/>
      <c r="D206" s="8"/>
      <c r="E206" s="8"/>
      <c r="F206" s="2"/>
      <c r="G206" s="362" t="s">
        <v>112</v>
      </c>
      <c r="H206" s="362"/>
      <c r="I206" s="362"/>
      <c r="J206" s="362"/>
      <c r="K206" s="2"/>
      <c r="L206" s="2"/>
      <c r="M206" s="2"/>
      <c r="N206" s="2"/>
      <c r="O206" s="2"/>
      <c r="P206" s="2"/>
      <c r="Q206" s="2"/>
      <c r="R206" s="2"/>
      <c r="S206" s="2"/>
      <c r="T206" s="20"/>
      <c r="U206" s="20"/>
      <c r="V206" s="20"/>
      <c r="W206" s="20"/>
      <c r="X206" s="20"/>
      <c r="Y206" s="20"/>
      <c r="Z206" s="20"/>
      <c r="AA206" s="20"/>
      <c r="AB206" s="20"/>
      <c r="AC206" s="20"/>
      <c r="AD206" s="20"/>
      <c r="AE206" s="20"/>
      <c r="AF206" s="20"/>
      <c r="AG206" s="20"/>
      <c r="AH206" s="20"/>
      <c r="AI206" s="20"/>
      <c r="AJ206" s="20"/>
      <c r="AK206" s="20"/>
      <c r="AL206" s="20"/>
      <c r="AM206" s="20"/>
      <c r="AN206" s="20"/>
      <c r="AO206" s="20"/>
      <c r="AP206" s="20"/>
    </row>
    <row r="207" spans="1:42" x14ac:dyDescent="0.3">
      <c r="A207" s="20"/>
      <c r="B207" s="8"/>
      <c r="C207" s="8"/>
      <c r="D207" s="8"/>
      <c r="E207" s="8"/>
      <c r="F207" s="2"/>
      <c r="G207" s="2"/>
      <c r="H207" s="2" t="s">
        <v>120</v>
      </c>
      <c r="I207" s="2">
        <v>0.2</v>
      </c>
      <c r="J207" s="2"/>
      <c r="K207" s="2"/>
      <c r="L207" s="2"/>
      <c r="M207" s="2"/>
      <c r="N207" s="2"/>
      <c r="O207" s="2"/>
      <c r="P207" s="2"/>
      <c r="Q207" s="2"/>
      <c r="R207" s="2"/>
      <c r="S207" s="2"/>
      <c r="T207" s="20"/>
      <c r="U207" s="20"/>
      <c r="V207" s="20"/>
      <c r="W207" s="20"/>
      <c r="X207" s="20"/>
      <c r="Y207" s="20"/>
      <c r="Z207" s="20"/>
      <c r="AA207" s="20"/>
      <c r="AB207" s="20"/>
      <c r="AC207" s="20"/>
      <c r="AD207" s="20"/>
      <c r="AE207" s="20"/>
      <c r="AF207" s="20"/>
      <c r="AG207" s="20"/>
      <c r="AH207" s="20"/>
      <c r="AI207" s="20"/>
      <c r="AJ207" s="20"/>
      <c r="AK207" s="20"/>
      <c r="AL207" s="20"/>
      <c r="AM207" s="20"/>
      <c r="AN207" s="20"/>
      <c r="AO207" s="20"/>
      <c r="AP207" s="20"/>
    </row>
    <row r="208" spans="1:42" x14ac:dyDescent="0.3">
      <c r="A208" s="20"/>
      <c r="B208" s="8"/>
      <c r="C208" s="8"/>
      <c r="D208" s="8"/>
      <c r="E208" s="8"/>
      <c r="F208" s="2"/>
      <c r="G208" s="2"/>
      <c r="H208" s="2" t="s">
        <v>121</v>
      </c>
      <c r="I208" s="2">
        <v>0.4</v>
      </c>
      <c r="J208" s="2"/>
      <c r="K208" s="2"/>
      <c r="L208" s="212"/>
      <c r="M208" s="213"/>
      <c r="N208" s="213"/>
      <c r="O208" s="213"/>
      <c r="P208" s="213"/>
      <c r="Q208" s="2"/>
      <c r="R208" s="2"/>
      <c r="S208" s="2"/>
      <c r="T208" s="20"/>
      <c r="U208" s="20"/>
      <c r="V208" s="20"/>
      <c r="W208" s="20"/>
      <c r="X208" s="20"/>
      <c r="Y208" s="20"/>
      <c r="Z208" s="20"/>
      <c r="AA208" s="20"/>
      <c r="AB208" s="20"/>
      <c r="AC208" s="20"/>
      <c r="AD208" s="20"/>
      <c r="AE208" s="20"/>
      <c r="AF208" s="20"/>
      <c r="AG208" s="20"/>
      <c r="AH208" s="20"/>
      <c r="AI208" s="20"/>
      <c r="AJ208" s="20"/>
      <c r="AK208" s="20"/>
      <c r="AL208" s="20"/>
      <c r="AM208" s="20"/>
      <c r="AN208" s="20"/>
      <c r="AO208" s="20"/>
      <c r="AP208" s="20"/>
    </row>
    <row r="209" spans="1:42" x14ac:dyDescent="0.3">
      <c r="A209" s="20"/>
      <c r="B209" s="8"/>
      <c r="C209" s="8"/>
      <c r="D209" s="8"/>
      <c r="E209" s="8"/>
      <c r="F209" s="2"/>
      <c r="G209" s="2"/>
      <c r="H209" s="2" t="s">
        <v>122</v>
      </c>
      <c r="I209" s="2">
        <v>0.6</v>
      </c>
      <c r="J209" s="2"/>
      <c r="K209" s="2"/>
      <c r="L209" s="212"/>
      <c r="M209" s="212" t="s">
        <v>136</v>
      </c>
      <c r="N209" s="212" t="s">
        <v>135</v>
      </c>
      <c r="O209" s="212" t="s">
        <v>137</v>
      </c>
      <c r="P209" s="212" t="s">
        <v>138</v>
      </c>
      <c r="Q209" s="2"/>
      <c r="R209" s="2"/>
      <c r="S209" s="2"/>
      <c r="T209" s="20"/>
      <c r="U209" s="20"/>
      <c r="V209" s="20"/>
      <c r="W209" s="20"/>
      <c r="X209" s="20"/>
      <c r="Y209" s="20"/>
      <c r="Z209" s="20"/>
      <c r="AA209" s="20"/>
      <c r="AB209" s="20"/>
      <c r="AC209" s="20"/>
      <c r="AD209" s="20"/>
      <c r="AE209" s="20"/>
      <c r="AF209" s="20"/>
      <c r="AG209" s="20"/>
      <c r="AH209" s="20"/>
      <c r="AI209" s="20"/>
      <c r="AJ209" s="20"/>
      <c r="AK209" s="20"/>
      <c r="AL209" s="20"/>
      <c r="AM209" s="20"/>
      <c r="AN209" s="20"/>
      <c r="AO209" s="20"/>
      <c r="AP209" s="20"/>
    </row>
    <row r="210" spans="1:42" x14ac:dyDescent="0.3">
      <c r="A210" s="20"/>
      <c r="B210" s="8"/>
      <c r="C210" s="8"/>
      <c r="D210" s="8"/>
      <c r="E210" s="8"/>
      <c r="F210" s="2"/>
      <c r="G210" s="2"/>
      <c r="H210" s="2" t="s">
        <v>123</v>
      </c>
      <c r="I210" s="2">
        <v>0.8</v>
      </c>
      <c r="J210" s="2"/>
      <c r="K210" s="2"/>
      <c r="L210" s="212">
        <v>1</v>
      </c>
      <c r="M210" s="212" t="str">
        <f>IF(C180="","",VLOOKUP(C180,H207:I211,2,0))</f>
        <v/>
      </c>
      <c r="N210" s="212" t="str">
        <f>IF(E180="","",VLOOKUP(E180,H214:I218,2,0))</f>
        <v/>
      </c>
      <c r="O210" s="212" t="str">
        <f>IF(G180="","",VLOOKUP(G180,H221:I225,2,0))</f>
        <v/>
      </c>
      <c r="P210" s="212" t="str">
        <f>IF(I180="","",VLOOKUP(I180,H228:I232,2,0))</f>
        <v/>
      </c>
      <c r="Q210" s="2"/>
      <c r="R210" s="2"/>
      <c r="S210" s="2"/>
      <c r="T210" s="20"/>
      <c r="U210" s="20"/>
      <c r="V210" s="20"/>
      <c r="W210" s="20"/>
      <c r="X210" s="20"/>
      <c r="Y210" s="20"/>
      <c r="Z210" s="20"/>
      <c r="AA210" s="20"/>
      <c r="AB210" s="20"/>
      <c r="AC210" s="20"/>
      <c r="AD210" s="20"/>
      <c r="AE210" s="20"/>
      <c r="AF210" s="20"/>
      <c r="AG210" s="20"/>
      <c r="AH210" s="20"/>
      <c r="AI210" s="20"/>
      <c r="AJ210" s="20"/>
      <c r="AK210" s="20"/>
      <c r="AL210" s="20"/>
      <c r="AM210" s="20"/>
      <c r="AN210" s="20"/>
      <c r="AO210" s="20"/>
      <c r="AP210" s="20"/>
    </row>
    <row r="211" spans="1:42" x14ac:dyDescent="0.3">
      <c r="A211" s="20"/>
      <c r="B211" s="8"/>
      <c r="C211" s="8"/>
      <c r="D211" s="8"/>
      <c r="E211" s="8"/>
      <c r="F211" s="2"/>
      <c r="G211" s="2"/>
      <c r="H211" s="2" t="s">
        <v>124</v>
      </c>
      <c r="I211" s="2">
        <v>1</v>
      </c>
      <c r="J211" s="2"/>
      <c r="K211" s="2"/>
      <c r="L211" s="212">
        <v>2</v>
      </c>
      <c r="M211" s="212" t="str">
        <f>IF(C182="","",VLOOKUP(C182,H207:I211,2,0))</f>
        <v/>
      </c>
      <c r="N211" s="212" t="str">
        <f>IF(E182="","",VLOOKUP(E182,H214:I218,2,0))</f>
        <v/>
      </c>
      <c r="O211" s="212" t="str">
        <f>IF(G182="","",VLOOKUP(G182,H221:I225,2,0))</f>
        <v/>
      </c>
      <c r="P211" s="212" t="str">
        <f>IF(I182="","",VLOOKUP(I182,H228:I232,2,0))</f>
        <v/>
      </c>
      <c r="Q211" s="2"/>
      <c r="R211" s="2"/>
      <c r="S211" s="2"/>
      <c r="T211" s="20"/>
      <c r="U211" s="20"/>
      <c r="V211" s="20"/>
      <c r="W211" s="20"/>
      <c r="X211" s="20"/>
      <c r="Y211" s="20"/>
      <c r="Z211" s="20"/>
      <c r="AA211" s="20"/>
      <c r="AB211" s="20"/>
      <c r="AC211" s="20"/>
      <c r="AD211" s="20"/>
      <c r="AE211" s="20"/>
      <c r="AF211" s="20"/>
      <c r="AG211" s="20"/>
      <c r="AH211" s="20"/>
      <c r="AI211" s="20"/>
      <c r="AJ211" s="20"/>
      <c r="AK211" s="20"/>
      <c r="AL211" s="20"/>
      <c r="AM211" s="20"/>
      <c r="AN211" s="20"/>
      <c r="AO211" s="20"/>
      <c r="AP211" s="20"/>
    </row>
    <row r="212" spans="1:42" x14ac:dyDescent="0.3">
      <c r="A212" s="20"/>
      <c r="B212" s="8"/>
      <c r="C212" s="8"/>
      <c r="D212" s="8"/>
      <c r="E212" s="8"/>
      <c r="F212" s="2"/>
      <c r="G212" s="2"/>
      <c r="H212" s="2"/>
      <c r="I212" s="2"/>
      <c r="J212" s="2"/>
      <c r="K212" s="2"/>
      <c r="L212" s="212">
        <v>3</v>
      </c>
      <c r="M212" s="212" t="str">
        <f>IF(C184="","",VLOOKUP(C184,H207:I211,2,0))</f>
        <v/>
      </c>
      <c r="N212" s="212" t="str">
        <f>IF(E184="","",VLOOKUP(E184,H214:I218,2,0))</f>
        <v/>
      </c>
      <c r="O212" s="212" t="str">
        <f>IF(G184="","",VLOOKUP(G184,H221:I225,2,0))</f>
        <v/>
      </c>
      <c r="P212" s="212" t="str">
        <f>IF(I184="","",VLOOKUP(I184,H228:I232,2,0))</f>
        <v/>
      </c>
      <c r="Q212" s="2"/>
      <c r="R212" s="2"/>
      <c r="S212" s="2"/>
      <c r="T212" s="20"/>
      <c r="U212" s="20"/>
      <c r="V212" s="20"/>
      <c r="W212" s="20"/>
      <c r="X212" s="20"/>
      <c r="Y212" s="20"/>
      <c r="Z212" s="20"/>
      <c r="AA212" s="20"/>
      <c r="AB212" s="20"/>
      <c r="AC212" s="20"/>
      <c r="AD212" s="20"/>
      <c r="AE212" s="20"/>
      <c r="AF212" s="20"/>
      <c r="AG212" s="20"/>
      <c r="AH212" s="20"/>
      <c r="AI212" s="20"/>
      <c r="AJ212" s="20"/>
      <c r="AK212" s="20"/>
      <c r="AL212" s="20"/>
      <c r="AM212" s="20"/>
      <c r="AN212" s="20"/>
      <c r="AO212" s="20"/>
      <c r="AP212" s="20"/>
    </row>
    <row r="213" spans="1:42" x14ac:dyDescent="0.3">
      <c r="A213" s="20"/>
      <c r="B213" s="8"/>
      <c r="C213" s="8"/>
      <c r="D213" s="8"/>
      <c r="E213" s="8"/>
      <c r="F213" s="2"/>
      <c r="G213" s="362" t="s">
        <v>113</v>
      </c>
      <c r="H213" s="362"/>
      <c r="I213" s="362"/>
      <c r="J213" s="362"/>
      <c r="K213" s="2"/>
      <c r="L213" s="212">
        <v>4</v>
      </c>
      <c r="M213" s="212" t="str">
        <f>IF(C186="","",VLOOKUP(C186,H207:I211,2,0))</f>
        <v/>
      </c>
      <c r="N213" s="212" t="str">
        <f>IF(E186="","",VLOOKUP(E186,H214:I218,2,0))</f>
        <v/>
      </c>
      <c r="O213" s="212" t="str">
        <f>IF(G186="","",VLOOKUP(G186,H221:I225,2,0))</f>
        <v/>
      </c>
      <c r="P213" s="212" t="str">
        <f>IF(I186="","",VLOOKUP(I186,H228:I232,2,0))</f>
        <v/>
      </c>
      <c r="Q213" s="2"/>
      <c r="R213" s="2"/>
      <c r="S213" s="2"/>
      <c r="T213" s="20"/>
      <c r="U213" s="20"/>
      <c r="V213" s="20"/>
      <c r="W213" s="20"/>
      <c r="X213" s="20"/>
      <c r="Y213" s="20"/>
      <c r="Z213" s="20"/>
      <c r="AA213" s="20"/>
      <c r="AB213" s="20"/>
      <c r="AC213" s="20"/>
      <c r="AD213" s="20"/>
      <c r="AE213" s="20"/>
      <c r="AF213" s="20"/>
      <c r="AG213" s="20"/>
      <c r="AH213" s="20"/>
      <c r="AI213" s="20"/>
      <c r="AJ213" s="20"/>
      <c r="AK213" s="20"/>
      <c r="AL213" s="20"/>
      <c r="AM213" s="20"/>
      <c r="AN213" s="20"/>
      <c r="AO213" s="20"/>
      <c r="AP213" s="20"/>
    </row>
    <row r="214" spans="1:42" x14ac:dyDescent="0.3">
      <c r="A214" s="20"/>
      <c r="B214" s="8"/>
      <c r="C214" s="8"/>
      <c r="D214" s="8"/>
      <c r="E214" s="8"/>
      <c r="F214" s="2"/>
      <c r="G214" s="2"/>
      <c r="H214" s="2" t="s">
        <v>115</v>
      </c>
      <c r="I214" s="2">
        <v>0.1</v>
      </c>
      <c r="J214" s="2"/>
      <c r="K214" s="2"/>
      <c r="L214" s="212">
        <v>5</v>
      </c>
      <c r="M214" s="212" t="str">
        <f>IF(C188="","",VLOOKUP(C188,H207:I211,2,0))</f>
        <v/>
      </c>
      <c r="N214" s="212" t="str">
        <f>IF(E188="","",VLOOKUP(E188,H214:I218,2,0))</f>
        <v/>
      </c>
      <c r="O214" s="212" t="str">
        <f>IF(G188="","",VLOOKUP(G188,H221:I225,2,0))</f>
        <v/>
      </c>
      <c r="P214" s="212" t="str">
        <f>IF(I188="","",VLOOKUP(I188,H228:I232,2,0))</f>
        <v/>
      </c>
      <c r="Q214" s="2"/>
      <c r="R214" s="2"/>
      <c r="S214" s="2"/>
      <c r="T214" s="20"/>
      <c r="U214" s="20"/>
      <c r="V214" s="20"/>
      <c r="W214" s="20"/>
      <c r="X214" s="20"/>
      <c r="Y214" s="20"/>
      <c r="Z214" s="20"/>
      <c r="AA214" s="20"/>
      <c r="AB214" s="20"/>
      <c r="AC214" s="20"/>
      <c r="AD214" s="20"/>
      <c r="AE214" s="20"/>
      <c r="AF214" s="20"/>
      <c r="AG214" s="20"/>
      <c r="AH214" s="20"/>
      <c r="AI214" s="20"/>
      <c r="AJ214" s="20"/>
      <c r="AK214" s="20"/>
      <c r="AL214" s="20"/>
      <c r="AM214" s="20"/>
      <c r="AN214" s="20"/>
      <c r="AO214" s="20"/>
      <c r="AP214" s="20"/>
    </row>
    <row r="215" spans="1:42" x14ac:dyDescent="0.3">
      <c r="A215" s="20"/>
      <c r="B215" s="8"/>
      <c r="C215" s="8"/>
      <c r="D215" s="8"/>
      <c r="E215" s="8"/>
      <c r="F215" s="2"/>
      <c r="G215" s="2"/>
      <c r="H215" s="2" t="s">
        <v>116</v>
      </c>
      <c r="I215" s="2">
        <v>0.2</v>
      </c>
      <c r="J215" s="2"/>
      <c r="K215" s="2"/>
      <c r="L215" s="212">
        <v>6</v>
      </c>
      <c r="M215" s="212" t="str">
        <f>IF(C190="","",VLOOKUP(C190,H207:I211,2,0))</f>
        <v/>
      </c>
      <c r="N215" s="212" t="str">
        <f>IF(E190="","",VLOOKUP(E190,H214:I218,2,0))</f>
        <v/>
      </c>
      <c r="O215" s="212" t="str">
        <f>IF(G190="","",VLOOKUP(G190,H221:I225,2,0))</f>
        <v/>
      </c>
      <c r="P215" s="212" t="str">
        <f>IF(I190="","",VLOOKUP(I190,H228:I232,2,0))</f>
        <v/>
      </c>
      <c r="Q215" s="2"/>
      <c r="R215" s="2"/>
      <c r="S215" s="2"/>
      <c r="T215" s="20"/>
      <c r="U215" s="20"/>
      <c r="V215" s="20"/>
      <c r="W215" s="20"/>
      <c r="X215" s="20"/>
      <c r="Y215" s="20"/>
      <c r="Z215" s="20"/>
      <c r="AA215" s="20"/>
      <c r="AB215" s="20"/>
      <c r="AC215" s="20"/>
      <c r="AD215" s="20"/>
      <c r="AE215" s="20"/>
      <c r="AF215" s="20"/>
      <c r="AG215" s="20"/>
      <c r="AH215" s="20"/>
      <c r="AI215" s="20"/>
      <c r="AJ215" s="20"/>
      <c r="AK215" s="20"/>
      <c r="AL215" s="20"/>
      <c r="AM215" s="20"/>
      <c r="AN215" s="20"/>
      <c r="AO215" s="20"/>
      <c r="AP215" s="20"/>
    </row>
    <row r="216" spans="1:42" x14ac:dyDescent="0.3">
      <c r="A216" s="20"/>
      <c r="B216" s="8"/>
      <c r="C216" s="8"/>
      <c r="D216" s="8"/>
      <c r="E216" s="8"/>
      <c r="F216" s="2"/>
      <c r="G216" s="2"/>
      <c r="H216" s="2" t="s">
        <v>68</v>
      </c>
      <c r="I216" s="2">
        <v>0.3</v>
      </c>
      <c r="J216" s="2"/>
      <c r="K216" s="2"/>
      <c r="L216" s="212">
        <v>7</v>
      </c>
      <c r="M216" s="212" t="str">
        <f>IF(C192="","",VLOOKUP(C192,H207:I211,2,0))</f>
        <v/>
      </c>
      <c r="N216" s="212" t="str">
        <f>IF(E192="","",VLOOKUP(E192,H214:I218,2,0))</f>
        <v/>
      </c>
      <c r="O216" s="212" t="str">
        <f>IF(G192="","",VLOOKUP(G192,H221:I225,2,0))</f>
        <v/>
      </c>
      <c r="P216" s="212" t="str">
        <f>IF(I192="","",VLOOKUP(I192,H228:I232,2,0))</f>
        <v/>
      </c>
      <c r="Q216" s="2"/>
      <c r="R216" s="2"/>
      <c r="S216" s="2"/>
      <c r="T216" s="20"/>
      <c r="U216" s="20"/>
      <c r="V216" s="20"/>
      <c r="W216" s="20"/>
      <c r="X216" s="20"/>
      <c r="Y216" s="20"/>
      <c r="Z216" s="20"/>
      <c r="AA216" s="20"/>
      <c r="AB216" s="20"/>
      <c r="AC216" s="20"/>
      <c r="AD216" s="20"/>
      <c r="AE216" s="20"/>
      <c r="AF216" s="20"/>
      <c r="AG216" s="20"/>
      <c r="AH216" s="20"/>
      <c r="AI216" s="20"/>
      <c r="AJ216" s="20"/>
      <c r="AK216" s="20"/>
      <c r="AL216" s="20"/>
      <c r="AM216" s="20"/>
      <c r="AN216" s="20"/>
      <c r="AO216" s="20"/>
      <c r="AP216" s="20"/>
    </row>
    <row r="217" spans="1:42" x14ac:dyDescent="0.3">
      <c r="A217" s="20"/>
      <c r="B217" s="8"/>
      <c r="C217" s="8"/>
      <c r="D217" s="8"/>
      <c r="E217" s="8"/>
      <c r="F217" s="2"/>
      <c r="G217" s="2"/>
      <c r="H217" s="2" t="s">
        <v>117</v>
      </c>
      <c r="I217" s="2">
        <v>0.4</v>
      </c>
      <c r="J217" s="2"/>
      <c r="K217" s="2"/>
      <c r="L217" s="2"/>
      <c r="M217" s="2"/>
      <c r="N217" s="2"/>
      <c r="O217" s="2"/>
      <c r="P217" s="2"/>
      <c r="Q217" s="2"/>
      <c r="R217" s="2"/>
      <c r="S217" s="2"/>
      <c r="T217" s="20"/>
      <c r="U217" s="20"/>
      <c r="V217" s="20"/>
      <c r="W217" s="20"/>
      <c r="X217" s="20"/>
      <c r="Y217" s="20"/>
      <c r="Z217" s="20"/>
      <c r="AA217" s="20"/>
      <c r="AB217" s="20"/>
      <c r="AC217" s="20"/>
      <c r="AD217" s="20"/>
      <c r="AE217" s="20"/>
      <c r="AF217" s="20"/>
      <c r="AG217" s="20"/>
      <c r="AH217" s="20"/>
      <c r="AI217" s="20"/>
      <c r="AJ217" s="20"/>
      <c r="AK217" s="20"/>
      <c r="AL217" s="20"/>
      <c r="AM217" s="20"/>
      <c r="AN217" s="20"/>
      <c r="AO217" s="20"/>
      <c r="AP217" s="20"/>
    </row>
    <row r="218" spans="1:42" x14ac:dyDescent="0.3">
      <c r="A218" s="20"/>
      <c r="B218" s="8"/>
      <c r="C218" s="8"/>
      <c r="D218" s="8"/>
      <c r="E218" s="8"/>
      <c r="F218" s="2"/>
      <c r="G218" s="2"/>
      <c r="H218" s="2" t="s">
        <v>118</v>
      </c>
      <c r="I218" s="2">
        <v>0.5</v>
      </c>
      <c r="J218" s="2"/>
      <c r="K218" s="2"/>
      <c r="L218" s="2"/>
      <c r="M218" s="2"/>
      <c r="N218" s="2"/>
      <c r="O218" s="2"/>
      <c r="P218" s="2"/>
      <c r="Q218" s="2"/>
      <c r="R218" s="2"/>
      <c r="S218" s="2"/>
      <c r="T218" s="20"/>
      <c r="U218" s="20"/>
      <c r="V218" s="20"/>
      <c r="W218" s="20"/>
      <c r="X218" s="20"/>
      <c r="Y218" s="20"/>
      <c r="Z218" s="20"/>
      <c r="AA218" s="20"/>
      <c r="AB218" s="20"/>
      <c r="AC218" s="20"/>
      <c r="AD218" s="20"/>
      <c r="AE218" s="20"/>
      <c r="AF218" s="20"/>
      <c r="AG218" s="20"/>
      <c r="AH218" s="20"/>
      <c r="AI218" s="20"/>
      <c r="AJ218" s="20"/>
      <c r="AK218" s="20"/>
      <c r="AL218" s="20"/>
      <c r="AM218" s="20"/>
      <c r="AN218" s="20"/>
      <c r="AO218" s="20"/>
      <c r="AP218" s="20"/>
    </row>
    <row r="219" spans="1:42" x14ac:dyDescent="0.3">
      <c r="A219" s="20"/>
      <c r="B219" s="8"/>
      <c r="C219" s="8"/>
      <c r="D219" s="8"/>
      <c r="E219" s="8"/>
      <c r="F219" s="2"/>
      <c r="G219" s="2"/>
      <c r="H219" s="2"/>
      <c r="I219" s="2"/>
      <c r="J219" s="2"/>
      <c r="K219" s="2"/>
      <c r="L219" s="2"/>
      <c r="M219" s="2"/>
      <c r="N219" s="2"/>
      <c r="O219" s="2"/>
      <c r="P219" s="2"/>
      <c r="Q219" s="2"/>
      <c r="R219" s="2"/>
      <c r="S219" s="2"/>
      <c r="T219" s="20"/>
      <c r="U219" s="20"/>
      <c r="V219" s="20"/>
      <c r="W219" s="20"/>
      <c r="X219" s="20"/>
      <c r="Y219" s="20"/>
      <c r="Z219" s="20"/>
      <c r="AA219" s="20"/>
      <c r="AB219" s="20"/>
      <c r="AC219" s="20"/>
      <c r="AD219" s="20"/>
      <c r="AE219" s="20"/>
      <c r="AF219" s="20"/>
      <c r="AG219" s="20"/>
      <c r="AH219" s="20"/>
      <c r="AI219" s="20"/>
      <c r="AJ219" s="20"/>
      <c r="AK219" s="20"/>
      <c r="AL219" s="20"/>
      <c r="AM219" s="20"/>
      <c r="AN219" s="20"/>
      <c r="AO219" s="20"/>
      <c r="AP219" s="20"/>
    </row>
    <row r="220" spans="1:42" x14ac:dyDescent="0.3">
      <c r="A220" s="20"/>
      <c r="B220" s="8"/>
      <c r="C220" s="8"/>
      <c r="D220" s="8"/>
      <c r="E220" s="8"/>
      <c r="F220" s="2"/>
      <c r="G220" s="362" t="s">
        <v>114</v>
      </c>
      <c r="H220" s="362"/>
      <c r="I220" s="362"/>
      <c r="J220" s="362"/>
      <c r="K220" s="2"/>
      <c r="L220" s="2"/>
      <c r="M220" s="2"/>
      <c r="N220" s="214" t="str">
        <f>IFERROR(AVERAGE(K180:L193),"0,0 kg")</f>
        <v>0,0 kg</v>
      </c>
      <c r="O220" s="2"/>
      <c r="P220" s="2"/>
      <c r="Q220" s="2"/>
      <c r="R220" s="2"/>
      <c r="S220" s="2"/>
      <c r="T220" s="20"/>
      <c r="U220" s="20"/>
      <c r="V220" s="20"/>
      <c r="W220" s="20"/>
      <c r="X220" s="20"/>
      <c r="Y220" s="20"/>
      <c r="Z220" s="20"/>
      <c r="AA220" s="20"/>
      <c r="AB220" s="20"/>
      <c r="AC220" s="20"/>
      <c r="AD220" s="20"/>
      <c r="AE220" s="20"/>
      <c r="AF220" s="20"/>
      <c r="AG220" s="20"/>
      <c r="AH220" s="20"/>
      <c r="AI220" s="20"/>
      <c r="AJ220" s="20"/>
      <c r="AK220" s="20"/>
      <c r="AL220" s="20"/>
      <c r="AM220" s="20"/>
      <c r="AN220" s="20"/>
      <c r="AO220" s="20"/>
      <c r="AP220" s="20"/>
    </row>
    <row r="221" spans="1:42" x14ac:dyDescent="0.3">
      <c r="A221" s="20"/>
      <c r="B221" s="8"/>
      <c r="C221" s="8"/>
      <c r="D221" s="8"/>
      <c r="E221" s="8"/>
      <c r="F221" s="2"/>
      <c r="G221" s="2"/>
      <c r="H221" s="2" t="s">
        <v>128</v>
      </c>
      <c r="I221" s="2">
        <v>0.1</v>
      </c>
      <c r="J221" s="2"/>
      <c r="K221" s="2"/>
      <c r="L221" s="2"/>
      <c r="M221" s="2"/>
      <c r="N221" s="2"/>
      <c r="O221" s="2"/>
      <c r="P221" s="2"/>
      <c r="Q221" s="2"/>
      <c r="R221" s="2"/>
      <c r="S221" s="2"/>
      <c r="T221" s="20"/>
      <c r="U221" s="20"/>
      <c r="V221" s="20"/>
      <c r="W221" s="20"/>
      <c r="X221" s="20"/>
      <c r="Y221" s="20"/>
      <c r="Z221" s="20"/>
      <c r="AA221" s="20"/>
      <c r="AB221" s="20"/>
      <c r="AC221" s="20"/>
      <c r="AD221" s="20"/>
      <c r="AE221" s="20"/>
      <c r="AF221" s="20"/>
      <c r="AG221" s="20"/>
      <c r="AH221" s="20"/>
      <c r="AI221" s="20"/>
      <c r="AJ221" s="20"/>
      <c r="AK221" s="20"/>
      <c r="AL221" s="20"/>
      <c r="AM221" s="20"/>
      <c r="AN221" s="20"/>
      <c r="AO221" s="20"/>
      <c r="AP221" s="20"/>
    </row>
    <row r="222" spans="1:42" x14ac:dyDescent="0.3">
      <c r="A222" s="20"/>
      <c r="B222" s="8"/>
      <c r="C222" s="8"/>
      <c r="D222" s="8"/>
      <c r="E222" s="8"/>
      <c r="F222" s="2"/>
      <c r="G222" s="2"/>
      <c r="H222" s="2" t="s">
        <v>119</v>
      </c>
      <c r="I222" s="2">
        <v>0.2</v>
      </c>
      <c r="J222" s="2"/>
      <c r="K222" s="2"/>
      <c r="L222" s="2"/>
      <c r="M222" s="2"/>
      <c r="N222" s="2"/>
      <c r="O222" s="2"/>
      <c r="P222" s="2"/>
      <c r="Q222" s="2"/>
      <c r="R222" s="2"/>
      <c r="S222" s="2"/>
      <c r="T222" s="20"/>
      <c r="U222" s="20"/>
      <c r="V222" s="20"/>
      <c r="W222" s="20"/>
      <c r="X222" s="20"/>
      <c r="Y222" s="20"/>
      <c r="Z222" s="20"/>
      <c r="AA222" s="20"/>
      <c r="AB222" s="20"/>
      <c r="AC222" s="20"/>
      <c r="AD222" s="20"/>
      <c r="AE222" s="20"/>
      <c r="AF222" s="20"/>
      <c r="AG222" s="20"/>
      <c r="AH222" s="20"/>
      <c r="AI222" s="20"/>
      <c r="AJ222" s="20"/>
      <c r="AK222" s="20"/>
      <c r="AL222" s="20"/>
      <c r="AM222" s="20"/>
      <c r="AN222" s="20"/>
      <c r="AO222" s="20"/>
      <c r="AP222" s="20"/>
    </row>
    <row r="223" spans="1:42" x14ac:dyDescent="0.3">
      <c r="A223" s="20"/>
      <c r="B223" s="8"/>
      <c r="C223" s="8"/>
      <c r="D223" s="8"/>
      <c r="E223" s="8"/>
      <c r="F223" s="2"/>
      <c r="G223" s="2"/>
      <c r="H223" s="2" t="s">
        <v>125</v>
      </c>
      <c r="I223" s="2">
        <v>0.3</v>
      </c>
      <c r="J223" s="2"/>
      <c r="K223" s="2"/>
      <c r="L223" s="2"/>
      <c r="M223" s="2"/>
      <c r="N223" s="2"/>
      <c r="O223" s="2"/>
      <c r="P223" s="2"/>
      <c r="Q223" s="2"/>
      <c r="R223" s="2"/>
      <c r="S223" s="2"/>
      <c r="T223" s="20"/>
      <c r="U223" s="20"/>
      <c r="V223" s="20"/>
      <c r="W223" s="20"/>
      <c r="X223" s="20"/>
      <c r="Y223" s="20"/>
      <c r="Z223" s="20"/>
      <c r="AA223" s="20"/>
      <c r="AB223" s="20"/>
      <c r="AC223" s="20"/>
      <c r="AD223" s="20"/>
      <c r="AE223" s="20"/>
      <c r="AF223" s="20"/>
      <c r="AG223" s="20"/>
      <c r="AH223" s="20"/>
      <c r="AI223" s="20"/>
      <c r="AJ223" s="20"/>
      <c r="AK223" s="20"/>
      <c r="AL223" s="20"/>
      <c r="AM223" s="20"/>
      <c r="AN223" s="20"/>
      <c r="AO223" s="20"/>
      <c r="AP223" s="20"/>
    </row>
    <row r="224" spans="1:42" x14ac:dyDescent="0.3">
      <c r="A224" s="20"/>
      <c r="B224" s="8"/>
      <c r="C224" s="8"/>
      <c r="D224" s="8"/>
      <c r="E224" s="8"/>
      <c r="F224" s="2"/>
      <c r="G224" s="2"/>
      <c r="H224" s="2" t="s">
        <v>126</v>
      </c>
      <c r="I224" s="2">
        <v>0.4</v>
      </c>
      <c r="J224" s="2"/>
      <c r="K224" s="2"/>
      <c r="L224" s="2"/>
      <c r="M224" s="2"/>
      <c r="N224" s="2"/>
      <c r="O224" s="2"/>
      <c r="P224" s="2"/>
      <c r="Q224" s="2"/>
      <c r="R224" s="2"/>
      <c r="S224" s="2"/>
      <c r="T224" s="20"/>
      <c r="U224" s="20"/>
      <c r="V224" s="20"/>
      <c r="W224" s="20"/>
      <c r="X224" s="20"/>
      <c r="Y224" s="20"/>
      <c r="Z224" s="20"/>
      <c r="AA224" s="20"/>
      <c r="AB224" s="20"/>
      <c r="AC224" s="20"/>
      <c r="AD224" s="20"/>
      <c r="AE224" s="20"/>
      <c r="AF224" s="20"/>
      <c r="AG224" s="20"/>
      <c r="AH224" s="20"/>
      <c r="AI224" s="20"/>
      <c r="AJ224" s="20"/>
      <c r="AK224" s="20"/>
      <c r="AL224" s="20"/>
      <c r="AM224" s="20"/>
      <c r="AN224" s="20"/>
      <c r="AO224" s="20"/>
      <c r="AP224" s="20"/>
    </row>
    <row r="225" spans="1:42" x14ac:dyDescent="0.3">
      <c r="A225" s="20"/>
      <c r="B225" s="8"/>
      <c r="C225" s="8"/>
      <c r="D225" s="8"/>
      <c r="E225" s="8"/>
      <c r="F225" s="2"/>
      <c r="G225" s="2"/>
      <c r="H225" s="2" t="s">
        <v>127</v>
      </c>
      <c r="I225" s="2">
        <v>0.5</v>
      </c>
      <c r="J225" s="2"/>
      <c r="K225" s="2"/>
      <c r="L225" s="2"/>
      <c r="M225" s="2"/>
      <c r="N225" s="2"/>
      <c r="O225" s="2"/>
      <c r="P225" s="2"/>
      <c r="Q225" s="2"/>
      <c r="R225" s="2"/>
      <c r="S225" s="2"/>
      <c r="T225" s="20"/>
      <c r="U225" s="20"/>
      <c r="V225" s="20"/>
      <c r="W225" s="20"/>
      <c r="X225" s="20"/>
      <c r="Y225" s="20"/>
      <c r="Z225" s="20"/>
      <c r="AA225" s="20"/>
      <c r="AB225" s="20"/>
      <c r="AC225" s="20"/>
      <c r="AD225" s="20"/>
      <c r="AE225" s="20"/>
      <c r="AF225" s="20"/>
      <c r="AG225" s="20"/>
      <c r="AH225" s="20"/>
      <c r="AI225" s="20"/>
      <c r="AJ225" s="20"/>
      <c r="AK225" s="20"/>
      <c r="AL225" s="20"/>
      <c r="AM225" s="20"/>
      <c r="AN225" s="20"/>
      <c r="AO225" s="20"/>
      <c r="AP225" s="20"/>
    </row>
    <row r="226" spans="1:42" x14ac:dyDescent="0.3">
      <c r="A226" s="20"/>
      <c r="B226" s="8"/>
      <c r="C226" s="8"/>
      <c r="D226" s="8"/>
      <c r="E226" s="8"/>
      <c r="F226" s="2"/>
      <c r="G226" s="2"/>
      <c r="H226" s="2"/>
      <c r="I226" s="2"/>
      <c r="J226" s="2"/>
      <c r="K226" s="2"/>
      <c r="L226" s="2"/>
      <c r="M226" s="2"/>
      <c r="N226" s="2"/>
      <c r="O226" s="2"/>
      <c r="P226" s="2"/>
      <c r="Q226" s="2"/>
      <c r="R226" s="2"/>
      <c r="S226" s="2"/>
      <c r="T226" s="20"/>
      <c r="U226" s="20"/>
      <c r="V226" s="20"/>
      <c r="W226" s="20"/>
      <c r="X226" s="20"/>
      <c r="Y226" s="20"/>
      <c r="Z226" s="20"/>
      <c r="AA226" s="20"/>
      <c r="AB226" s="20"/>
      <c r="AC226" s="20"/>
      <c r="AD226" s="20"/>
      <c r="AE226" s="20"/>
      <c r="AF226" s="20"/>
      <c r="AG226" s="20"/>
      <c r="AH226" s="20"/>
      <c r="AI226" s="20"/>
      <c r="AJ226" s="20"/>
      <c r="AK226" s="20"/>
      <c r="AL226" s="20"/>
      <c r="AM226" s="20"/>
      <c r="AN226" s="20"/>
      <c r="AO226" s="20"/>
      <c r="AP226" s="20"/>
    </row>
    <row r="227" spans="1:42" x14ac:dyDescent="0.3">
      <c r="A227" s="20"/>
      <c r="B227" s="8"/>
      <c r="C227" s="8"/>
      <c r="D227" s="8"/>
      <c r="E227" s="8"/>
      <c r="F227" s="2"/>
      <c r="G227" s="362" t="s">
        <v>111</v>
      </c>
      <c r="H227" s="362"/>
      <c r="I227" s="362"/>
      <c r="J227" s="362"/>
      <c r="K227" s="2"/>
      <c r="L227" s="2"/>
      <c r="M227" s="2"/>
      <c r="N227" s="2"/>
      <c r="O227" s="2"/>
      <c r="P227" s="2"/>
      <c r="Q227" s="2"/>
      <c r="R227" s="2"/>
      <c r="S227" s="2"/>
      <c r="T227" s="20"/>
      <c r="U227" s="20"/>
      <c r="V227" s="20"/>
      <c r="W227" s="20"/>
      <c r="X227" s="20"/>
      <c r="Y227" s="20"/>
      <c r="Z227" s="20"/>
      <c r="AA227" s="20"/>
      <c r="AB227" s="20"/>
      <c r="AC227" s="20"/>
      <c r="AD227" s="20"/>
      <c r="AE227" s="20"/>
      <c r="AF227" s="20"/>
      <c r="AG227" s="20"/>
      <c r="AH227" s="20"/>
      <c r="AI227" s="20"/>
      <c r="AJ227" s="20"/>
      <c r="AK227" s="20"/>
      <c r="AL227" s="20"/>
      <c r="AM227" s="20"/>
      <c r="AN227" s="20"/>
      <c r="AO227" s="20"/>
      <c r="AP227" s="20"/>
    </row>
    <row r="228" spans="1:42" x14ac:dyDescent="0.3">
      <c r="A228" s="20"/>
      <c r="B228" s="8"/>
      <c r="C228" s="8"/>
      <c r="D228" s="8"/>
      <c r="E228" s="8"/>
      <c r="F228" s="2"/>
      <c r="G228" s="2"/>
      <c r="H228" s="2" t="s">
        <v>129</v>
      </c>
      <c r="I228" s="2">
        <v>0.2</v>
      </c>
      <c r="J228" s="2"/>
      <c r="K228" s="2"/>
      <c r="L228" s="2"/>
      <c r="M228" s="2"/>
      <c r="N228" s="2"/>
      <c r="O228" s="2"/>
      <c r="P228" s="2"/>
      <c r="Q228" s="2"/>
      <c r="R228" s="2"/>
      <c r="S228" s="2"/>
      <c r="T228" s="20"/>
      <c r="U228" s="20"/>
      <c r="V228" s="20"/>
      <c r="W228" s="20"/>
      <c r="X228" s="20"/>
      <c r="Y228" s="20"/>
      <c r="Z228" s="20"/>
      <c r="AA228" s="20"/>
      <c r="AB228" s="20"/>
      <c r="AC228" s="20"/>
      <c r="AD228" s="20"/>
      <c r="AE228" s="20"/>
      <c r="AF228" s="20"/>
      <c r="AG228" s="20"/>
      <c r="AH228" s="20"/>
      <c r="AI228" s="20"/>
      <c r="AJ228" s="20"/>
      <c r="AK228" s="20"/>
      <c r="AL228" s="20"/>
      <c r="AM228" s="20"/>
      <c r="AN228" s="20"/>
      <c r="AO228" s="20"/>
      <c r="AP228" s="20"/>
    </row>
    <row r="229" spans="1:42" x14ac:dyDescent="0.3">
      <c r="A229" s="20"/>
      <c r="B229" s="8"/>
      <c r="C229" s="8"/>
      <c r="D229" s="8"/>
      <c r="E229" s="8"/>
      <c r="F229" s="2"/>
      <c r="G229" s="2"/>
      <c r="H229" s="2" t="s">
        <v>130</v>
      </c>
      <c r="I229" s="2">
        <v>0.4</v>
      </c>
      <c r="J229" s="2"/>
      <c r="K229" s="2"/>
      <c r="L229" s="2"/>
      <c r="M229" s="2"/>
      <c r="N229" s="2"/>
      <c r="O229" s="2"/>
      <c r="P229" s="2"/>
      <c r="Q229" s="2"/>
      <c r="R229" s="2"/>
      <c r="S229" s="2"/>
      <c r="T229" s="20"/>
      <c r="U229" s="20"/>
      <c r="V229" s="20"/>
      <c r="W229" s="20"/>
      <c r="X229" s="20"/>
      <c r="Y229" s="20"/>
      <c r="Z229" s="20"/>
      <c r="AA229" s="20"/>
      <c r="AB229" s="20"/>
      <c r="AC229" s="20"/>
      <c r="AD229" s="20"/>
      <c r="AE229" s="20"/>
      <c r="AF229" s="20"/>
      <c r="AG229" s="20"/>
      <c r="AH229" s="20"/>
      <c r="AI229" s="20"/>
      <c r="AJ229" s="20"/>
      <c r="AK229" s="20"/>
      <c r="AL229" s="20"/>
      <c r="AM229" s="20"/>
      <c r="AN229" s="20"/>
      <c r="AO229" s="20"/>
      <c r="AP229" s="20"/>
    </row>
    <row r="230" spans="1:42" x14ac:dyDescent="0.3">
      <c r="A230" s="20"/>
      <c r="B230" s="8"/>
      <c r="C230" s="8"/>
      <c r="D230" s="8"/>
      <c r="E230" s="8"/>
      <c r="F230" s="2"/>
      <c r="G230" s="2"/>
      <c r="H230" s="2" t="s">
        <v>131</v>
      </c>
      <c r="I230" s="2">
        <v>0.6</v>
      </c>
      <c r="J230" s="2"/>
      <c r="K230" s="2"/>
      <c r="L230" s="2"/>
      <c r="M230" s="2"/>
      <c r="N230" s="2"/>
      <c r="O230" s="2"/>
      <c r="P230" s="2"/>
      <c r="Q230" s="2"/>
      <c r="R230" s="2"/>
      <c r="S230" s="2"/>
      <c r="T230" s="20"/>
      <c r="U230" s="20"/>
      <c r="V230" s="20"/>
      <c r="W230" s="20"/>
      <c r="X230" s="20"/>
      <c r="Y230" s="20"/>
      <c r="Z230" s="20"/>
      <c r="AA230" s="20"/>
      <c r="AB230" s="20"/>
      <c r="AC230" s="20"/>
      <c r="AD230" s="20"/>
      <c r="AE230" s="20"/>
      <c r="AF230" s="20"/>
      <c r="AG230" s="20"/>
      <c r="AH230" s="20"/>
      <c r="AI230" s="20"/>
      <c r="AJ230" s="20"/>
      <c r="AK230" s="20"/>
      <c r="AL230" s="20"/>
      <c r="AM230" s="20"/>
      <c r="AN230" s="20"/>
      <c r="AO230" s="20"/>
      <c r="AP230" s="20"/>
    </row>
    <row r="231" spans="1:42" x14ac:dyDescent="0.3">
      <c r="A231" s="20"/>
      <c r="B231" s="8"/>
      <c r="C231" s="8"/>
      <c r="D231" s="8"/>
      <c r="E231" s="8"/>
      <c r="F231" s="2"/>
      <c r="G231" s="2"/>
      <c r="H231" s="2" t="s">
        <v>132</v>
      </c>
      <c r="I231" s="2">
        <v>0.8</v>
      </c>
      <c r="J231" s="2"/>
      <c r="K231" s="2"/>
      <c r="L231" s="2"/>
      <c r="M231" s="2"/>
      <c r="N231" s="2"/>
      <c r="O231" s="2"/>
      <c r="P231" s="2"/>
      <c r="Q231" s="2"/>
      <c r="R231" s="2"/>
      <c r="S231" s="2"/>
      <c r="T231" s="20"/>
      <c r="U231" s="20"/>
      <c r="V231" s="20"/>
      <c r="W231" s="20"/>
      <c r="X231" s="20"/>
      <c r="Y231" s="20"/>
      <c r="Z231" s="20"/>
      <c r="AA231" s="20"/>
      <c r="AB231" s="20"/>
      <c r="AC231" s="20"/>
      <c r="AD231" s="20"/>
      <c r="AE231" s="20"/>
      <c r="AF231" s="20"/>
      <c r="AG231" s="20"/>
      <c r="AH231" s="20"/>
      <c r="AI231" s="20"/>
      <c r="AJ231" s="20"/>
      <c r="AK231" s="20"/>
      <c r="AL231" s="20"/>
      <c r="AM231" s="20"/>
      <c r="AN231" s="20"/>
      <c r="AO231" s="20"/>
      <c r="AP231" s="20"/>
    </row>
    <row r="232" spans="1:42" x14ac:dyDescent="0.3">
      <c r="A232" s="20"/>
      <c r="B232" s="8"/>
      <c r="C232" s="8"/>
      <c r="D232" s="8"/>
      <c r="E232" s="8"/>
      <c r="F232" s="2"/>
      <c r="G232" s="2"/>
      <c r="H232" s="2" t="s">
        <v>133</v>
      </c>
      <c r="I232" s="2">
        <v>1</v>
      </c>
      <c r="J232" s="2"/>
      <c r="K232" s="2"/>
      <c r="L232" s="2"/>
      <c r="M232" s="2"/>
      <c r="N232" s="2"/>
      <c r="O232" s="2"/>
      <c r="P232" s="2"/>
      <c r="Q232" s="2"/>
      <c r="R232" s="2"/>
      <c r="S232" s="2"/>
      <c r="T232" s="20"/>
      <c r="U232" s="20"/>
      <c r="V232" s="20"/>
      <c r="W232" s="20"/>
      <c r="X232" s="20"/>
      <c r="Y232" s="20"/>
      <c r="Z232" s="20"/>
      <c r="AA232" s="20"/>
      <c r="AB232" s="20"/>
      <c r="AC232" s="20"/>
      <c r="AD232" s="20"/>
      <c r="AE232" s="20"/>
      <c r="AF232" s="20"/>
      <c r="AG232" s="20"/>
      <c r="AH232" s="20"/>
      <c r="AI232" s="20"/>
      <c r="AJ232" s="20"/>
      <c r="AK232" s="20"/>
      <c r="AL232" s="20"/>
      <c r="AM232" s="20"/>
      <c r="AN232" s="20"/>
      <c r="AO232" s="20"/>
      <c r="AP232" s="20"/>
    </row>
    <row r="233" spans="1:42" x14ac:dyDescent="0.3">
      <c r="A233" s="20"/>
      <c r="B233" s="8"/>
      <c r="C233" s="8"/>
      <c r="D233" s="8"/>
      <c r="E233" s="8"/>
      <c r="F233" s="2"/>
      <c r="G233" s="2"/>
      <c r="H233" s="2"/>
      <c r="I233" s="2"/>
      <c r="J233" s="2"/>
      <c r="K233" s="2"/>
      <c r="L233" s="2"/>
      <c r="M233" s="2"/>
      <c r="N233" s="2"/>
      <c r="O233" s="2"/>
      <c r="P233" s="2"/>
      <c r="Q233" s="2"/>
      <c r="R233" s="2"/>
      <c r="S233" s="2"/>
      <c r="T233" s="20"/>
      <c r="U233" s="20"/>
      <c r="V233" s="20"/>
      <c r="W233" s="20"/>
      <c r="X233" s="20"/>
      <c r="Y233" s="20"/>
      <c r="Z233" s="20"/>
      <c r="AA233" s="20"/>
      <c r="AB233" s="20"/>
      <c r="AC233" s="20"/>
      <c r="AD233" s="20"/>
      <c r="AE233" s="20"/>
      <c r="AF233" s="20"/>
      <c r="AG233" s="20"/>
      <c r="AH233" s="20"/>
      <c r="AI233" s="20"/>
      <c r="AJ233" s="20"/>
      <c r="AK233" s="20"/>
      <c r="AL233" s="20"/>
      <c r="AM233" s="20"/>
      <c r="AN233" s="20"/>
      <c r="AO233" s="20"/>
      <c r="AP233" s="20"/>
    </row>
    <row r="234" spans="1:42" x14ac:dyDescent="0.3">
      <c r="A234" s="20"/>
      <c r="B234" s="8"/>
      <c r="C234" s="8"/>
      <c r="D234" s="8"/>
      <c r="E234" s="8"/>
      <c r="F234" s="2"/>
      <c r="G234" s="2"/>
      <c r="H234" s="2"/>
      <c r="I234" s="2"/>
      <c r="J234" s="2"/>
      <c r="K234" s="2"/>
      <c r="L234" s="2"/>
      <c r="M234" s="2"/>
      <c r="N234" s="2"/>
      <c r="O234" s="2"/>
      <c r="P234" s="2"/>
      <c r="Q234" s="2"/>
      <c r="R234" s="2"/>
      <c r="S234" s="2"/>
      <c r="T234" s="20"/>
      <c r="U234" s="20"/>
      <c r="V234" s="20"/>
      <c r="W234" s="20"/>
      <c r="X234" s="20"/>
      <c r="Y234" s="20"/>
      <c r="Z234" s="20"/>
      <c r="AA234" s="20"/>
      <c r="AB234" s="20"/>
      <c r="AC234" s="20"/>
      <c r="AD234" s="20"/>
      <c r="AE234" s="20"/>
      <c r="AF234" s="20"/>
      <c r="AG234" s="20"/>
      <c r="AH234" s="20"/>
      <c r="AI234" s="20"/>
      <c r="AJ234" s="20"/>
      <c r="AK234" s="20"/>
      <c r="AL234" s="20"/>
      <c r="AM234" s="20"/>
      <c r="AN234" s="20"/>
      <c r="AO234" s="20"/>
      <c r="AP234" s="20"/>
    </row>
    <row r="235" spans="1:42" x14ac:dyDescent="0.3">
      <c r="A235" s="20"/>
      <c r="B235" s="8"/>
      <c r="C235" s="8"/>
      <c r="D235" s="8"/>
      <c r="E235" s="8"/>
      <c r="F235" s="2"/>
      <c r="G235" s="2"/>
      <c r="H235" s="2"/>
      <c r="I235" s="2"/>
      <c r="J235" s="2"/>
      <c r="K235" s="2"/>
      <c r="L235" s="2"/>
      <c r="M235" s="2"/>
      <c r="N235" s="2"/>
      <c r="O235" s="2"/>
      <c r="P235" s="2"/>
      <c r="Q235" s="2"/>
      <c r="R235" s="2"/>
      <c r="S235" s="2"/>
      <c r="T235" s="20"/>
      <c r="U235" s="20"/>
      <c r="V235" s="20"/>
      <c r="W235" s="20"/>
      <c r="X235" s="20"/>
      <c r="Y235" s="20"/>
      <c r="Z235" s="20"/>
      <c r="AA235" s="20"/>
      <c r="AB235" s="20"/>
      <c r="AC235" s="20"/>
      <c r="AD235" s="20"/>
      <c r="AE235" s="20"/>
      <c r="AF235" s="20"/>
      <c r="AG235" s="20"/>
      <c r="AH235" s="20"/>
      <c r="AI235" s="20"/>
      <c r="AJ235" s="20"/>
      <c r="AK235" s="20"/>
      <c r="AL235" s="20"/>
      <c r="AM235" s="20"/>
      <c r="AN235" s="20"/>
      <c r="AO235" s="20"/>
      <c r="AP235" s="20"/>
    </row>
    <row r="236" spans="1:42" x14ac:dyDescent="0.3">
      <c r="A236" s="20"/>
      <c r="B236" s="8"/>
      <c r="C236" s="8"/>
      <c r="D236" s="8"/>
      <c r="E236" s="8"/>
      <c r="F236" s="2"/>
      <c r="G236" s="2"/>
      <c r="H236" s="2"/>
      <c r="I236" s="2"/>
      <c r="J236" s="2"/>
      <c r="K236" s="2"/>
      <c r="L236" s="2"/>
      <c r="M236" s="2"/>
      <c r="N236" s="2"/>
      <c r="O236" s="2"/>
      <c r="P236" s="2"/>
      <c r="Q236" s="2"/>
      <c r="R236" s="2"/>
      <c r="S236" s="2"/>
      <c r="T236" s="20"/>
      <c r="U236" s="20"/>
      <c r="V236" s="20"/>
      <c r="W236" s="20"/>
      <c r="X236" s="20"/>
      <c r="Y236" s="20"/>
      <c r="Z236" s="20"/>
      <c r="AA236" s="20"/>
      <c r="AB236" s="20"/>
      <c r="AC236" s="20"/>
      <c r="AD236" s="20"/>
      <c r="AE236" s="20"/>
      <c r="AF236" s="20"/>
      <c r="AG236" s="20"/>
      <c r="AH236" s="20"/>
      <c r="AI236" s="20"/>
      <c r="AJ236" s="20"/>
      <c r="AK236" s="20"/>
      <c r="AL236" s="20"/>
      <c r="AM236" s="20"/>
      <c r="AN236" s="20"/>
      <c r="AO236" s="20"/>
      <c r="AP236" s="20"/>
    </row>
    <row r="237" spans="1:42" x14ac:dyDescent="0.3">
      <c r="A237" s="20"/>
      <c r="B237" s="8"/>
      <c r="C237" s="8"/>
      <c r="D237" s="8"/>
      <c r="E237" s="8"/>
      <c r="F237" s="2"/>
      <c r="G237" s="2"/>
      <c r="H237" s="2"/>
      <c r="I237" s="2"/>
      <c r="J237" s="2"/>
      <c r="K237" s="2"/>
      <c r="L237" s="2"/>
      <c r="M237" s="2"/>
      <c r="N237" s="2"/>
      <c r="O237" s="2"/>
      <c r="P237" s="2"/>
      <c r="Q237" s="2"/>
      <c r="R237" s="2"/>
      <c r="S237" s="2"/>
      <c r="T237" s="20"/>
      <c r="U237" s="20"/>
      <c r="V237" s="20"/>
      <c r="W237" s="20"/>
      <c r="X237" s="20"/>
      <c r="Y237" s="20"/>
      <c r="Z237" s="20"/>
      <c r="AA237" s="20"/>
      <c r="AB237" s="20"/>
      <c r="AC237" s="20"/>
      <c r="AD237" s="20"/>
      <c r="AE237" s="20"/>
      <c r="AF237" s="20"/>
      <c r="AG237" s="20"/>
      <c r="AH237" s="20"/>
      <c r="AI237" s="20"/>
      <c r="AJ237" s="20"/>
      <c r="AK237" s="20"/>
      <c r="AL237" s="20"/>
      <c r="AM237" s="20"/>
      <c r="AN237" s="20"/>
      <c r="AO237" s="20"/>
      <c r="AP237" s="20"/>
    </row>
    <row r="238" spans="1:42" x14ac:dyDescent="0.3">
      <c r="A238" s="20"/>
      <c r="B238" s="8"/>
      <c r="C238" s="8"/>
      <c r="D238" s="8"/>
      <c r="E238" s="8"/>
      <c r="F238" s="8"/>
      <c r="G238" s="8"/>
      <c r="H238" s="8"/>
      <c r="I238" s="8"/>
      <c r="J238" s="8"/>
      <c r="K238" s="8"/>
      <c r="L238" s="8"/>
      <c r="M238" s="8"/>
      <c r="N238" s="8"/>
      <c r="O238" s="8"/>
      <c r="P238" s="8"/>
      <c r="Q238" s="8"/>
      <c r="R238" s="2"/>
      <c r="S238" s="2"/>
      <c r="T238" s="20"/>
      <c r="U238" s="20"/>
      <c r="V238" s="20"/>
      <c r="W238" s="20"/>
      <c r="X238" s="20"/>
      <c r="Y238" s="20"/>
      <c r="Z238" s="20"/>
      <c r="AA238" s="20"/>
      <c r="AB238" s="20"/>
      <c r="AC238" s="20"/>
      <c r="AD238" s="20"/>
      <c r="AE238" s="20"/>
      <c r="AF238" s="20"/>
      <c r="AG238" s="20"/>
      <c r="AH238" s="20"/>
      <c r="AI238" s="20"/>
      <c r="AJ238" s="20"/>
      <c r="AK238" s="20"/>
      <c r="AL238" s="20"/>
      <c r="AM238" s="20"/>
      <c r="AN238" s="20"/>
      <c r="AO238" s="20"/>
      <c r="AP238" s="20"/>
    </row>
    <row r="239" spans="1:42" x14ac:dyDescent="0.3">
      <c r="A239" s="20"/>
      <c r="B239" s="8"/>
      <c r="C239" s="8"/>
      <c r="D239" s="8"/>
      <c r="E239" s="8"/>
      <c r="F239" s="8"/>
      <c r="G239" s="8"/>
      <c r="H239" s="8"/>
      <c r="I239" s="8"/>
      <c r="J239" s="8"/>
      <c r="K239" s="8"/>
      <c r="L239" s="8"/>
      <c r="M239" s="8"/>
      <c r="N239" s="8"/>
      <c r="O239" s="8"/>
      <c r="P239" s="8"/>
      <c r="Q239" s="8"/>
      <c r="R239" s="20"/>
      <c r="S239" s="20"/>
      <c r="T239" s="20"/>
      <c r="U239" s="20"/>
      <c r="V239" s="20"/>
      <c r="W239" s="20"/>
      <c r="X239" s="20"/>
      <c r="Y239" s="20"/>
      <c r="Z239" s="20"/>
      <c r="AA239" s="20"/>
      <c r="AB239" s="20"/>
      <c r="AC239" s="20"/>
      <c r="AD239" s="20"/>
      <c r="AE239" s="20"/>
      <c r="AF239" s="20"/>
      <c r="AG239" s="20"/>
      <c r="AH239" s="20"/>
      <c r="AI239" s="20"/>
      <c r="AJ239" s="20"/>
      <c r="AK239" s="20"/>
      <c r="AL239" s="20"/>
      <c r="AM239" s="20"/>
      <c r="AN239" s="20"/>
      <c r="AO239" s="20"/>
      <c r="AP239" s="20"/>
    </row>
    <row r="240" spans="1:42" x14ac:dyDescent="0.3">
      <c r="A240" s="20"/>
      <c r="B240" s="8"/>
      <c r="C240" s="8"/>
      <c r="D240" s="8"/>
      <c r="E240" s="8"/>
      <c r="F240" s="8"/>
      <c r="G240" s="8"/>
      <c r="H240" s="8"/>
      <c r="I240" s="8"/>
      <c r="J240" s="8"/>
      <c r="K240" s="8"/>
      <c r="L240" s="8"/>
      <c r="M240" s="8"/>
      <c r="N240" s="8"/>
      <c r="O240" s="8"/>
      <c r="P240" s="8"/>
      <c r="Q240" s="8"/>
      <c r="R240" s="20"/>
      <c r="S240" s="20"/>
      <c r="T240" s="20"/>
      <c r="U240" s="20"/>
      <c r="V240" s="20"/>
      <c r="W240" s="20"/>
      <c r="X240" s="20"/>
      <c r="Y240" s="20"/>
      <c r="Z240" s="20"/>
      <c r="AA240" s="20"/>
      <c r="AB240" s="20"/>
      <c r="AC240" s="20"/>
      <c r="AD240" s="20"/>
      <c r="AE240" s="20"/>
      <c r="AF240" s="20"/>
      <c r="AG240" s="20"/>
      <c r="AH240" s="20"/>
      <c r="AI240" s="20"/>
      <c r="AJ240" s="20"/>
      <c r="AK240" s="20"/>
      <c r="AL240" s="20"/>
      <c r="AM240" s="20"/>
      <c r="AN240" s="20"/>
      <c r="AO240" s="20"/>
      <c r="AP240" s="20"/>
    </row>
    <row r="241" spans="1:42" x14ac:dyDescent="0.3">
      <c r="A241" s="20"/>
      <c r="B241" s="8"/>
      <c r="C241" s="8"/>
      <c r="D241" s="8"/>
      <c r="E241" s="8"/>
      <c r="F241" s="8"/>
      <c r="G241" s="8"/>
      <c r="H241" s="8"/>
      <c r="I241" s="8"/>
      <c r="J241" s="8"/>
      <c r="K241" s="8"/>
      <c r="L241" s="8"/>
      <c r="M241" s="8"/>
      <c r="N241" s="8"/>
      <c r="O241" s="8"/>
      <c r="P241" s="8"/>
      <c r="Q241" s="8"/>
      <c r="R241" s="20"/>
      <c r="S241" s="20"/>
      <c r="T241" s="20"/>
      <c r="U241" s="20"/>
      <c r="V241" s="20"/>
      <c r="W241" s="20"/>
      <c r="X241" s="20"/>
      <c r="Y241" s="20"/>
      <c r="Z241" s="20"/>
      <c r="AA241" s="20"/>
      <c r="AB241" s="20"/>
      <c r="AC241" s="20"/>
      <c r="AD241" s="20"/>
      <c r="AE241" s="20"/>
      <c r="AF241" s="20"/>
      <c r="AG241" s="20"/>
      <c r="AH241" s="20"/>
      <c r="AI241" s="20"/>
      <c r="AJ241" s="20"/>
      <c r="AK241" s="20"/>
      <c r="AL241" s="20"/>
      <c r="AM241" s="20"/>
      <c r="AN241" s="20"/>
      <c r="AO241" s="20"/>
      <c r="AP241" s="20"/>
    </row>
    <row r="242" spans="1:42" x14ac:dyDescent="0.3">
      <c r="A242" s="20"/>
      <c r="B242" s="8"/>
      <c r="C242" s="8"/>
      <c r="D242" s="8"/>
      <c r="E242" s="8"/>
      <c r="F242" s="8"/>
      <c r="G242" s="8"/>
      <c r="H242" s="8"/>
      <c r="I242" s="8"/>
      <c r="J242" s="8"/>
      <c r="K242" s="8"/>
      <c r="L242" s="8"/>
      <c r="M242" s="8"/>
      <c r="N242" s="8"/>
      <c r="O242" s="8"/>
      <c r="P242" s="8"/>
      <c r="Q242" s="8"/>
      <c r="R242" s="20"/>
      <c r="S242" s="20"/>
      <c r="T242" s="20"/>
      <c r="U242" s="20"/>
      <c r="V242" s="20"/>
      <c r="W242" s="20"/>
      <c r="X242" s="20"/>
      <c r="Y242" s="20"/>
      <c r="Z242" s="20"/>
      <c r="AA242" s="20"/>
      <c r="AB242" s="20"/>
      <c r="AC242" s="20"/>
      <c r="AD242" s="20"/>
      <c r="AE242" s="20"/>
      <c r="AF242" s="20"/>
      <c r="AG242" s="20"/>
      <c r="AH242" s="20"/>
      <c r="AI242" s="20"/>
      <c r="AJ242" s="20"/>
      <c r="AK242" s="20"/>
      <c r="AL242" s="20"/>
      <c r="AM242" s="20"/>
      <c r="AN242" s="20"/>
      <c r="AO242" s="20"/>
      <c r="AP242" s="20"/>
    </row>
    <row r="243" spans="1:42" x14ac:dyDescent="0.3">
      <c r="A243" s="20"/>
      <c r="B243" s="8"/>
      <c r="C243" s="8"/>
      <c r="D243" s="8"/>
      <c r="E243" s="8"/>
      <c r="F243" s="8"/>
      <c r="G243" s="8"/>
      <c r="H243" s="8"/>
      <c r="I243" s="8"/>
      <c r="J243" s="8"/>
      <c r="K243" s="8"/>
      <c r="L243" s="8"/>
      <c r="M243" s="8"/>
      <c r="N243" s="8"/>
      <c r="O243" s="8"/>
      <c r="P243" s="8"/>
      <c r="Q243" s="8"/>
      <c r="R243" s="20"/>
      <c r="S243" s="20"/>
      <c r="T243" s="20"/>
      <c r="U243" s="20"/>
      <c r="V243" s="20"/>
      <c r="W243" s="20"/>
      <c r="X243" s="20"/>
      <c r="Y243" s="20"/>
      <c r="Z243" s="20"/>
      <c r="AA243" s="20"/>
      <c r="AB243" s="20"/>
      <c r="AC243" s="20"/>
      <c r="AD243" s="20"/>
      <c r="AE243" s="20"/>
      <c r="AF243" s="20"/>
      <c r="AG243" s="20"/>
      <c r="AH243" s="20"/>
      <c r="AI243" s="20"/>
      <c r="AJ243" s="20"/>
      <c r="AK243" s="20"/>
      <c r="AL243" s="20"/>
      <c r="AM243" s="20"/>
      <c r="AN243" s="20"/>
      <c r="AO243" s="20"/>
      <c r="AP243" s="20"/>
    </row>
    <row r="244" spans="1:42" x14ac:dyDescent="0.3">
      <c r="A244" s="20"/>
      <c r="B244" s="8"/>
      <c r="C244" s="8"/>
      <c r="D244" s="8"/>
      <c r="E244" s="8"/>
      <c r="F244" s="8"/>
      <c r="G244" s="8"/>
      <c r="H244" s="8"/>
      <c r="I244" s="8"/>
      <c r="J244" s="8"/>
      <c r="K244" s="8"/>
      <c r="L244" s="8"/>
      <c r="M244" s="8"/>
      <c r="N244" s="8"/>
      <c r="O244" s="8"/>
      <c r="P244" s="8"/>
      <c r="Q244" s="8"/>
      <c r="R244" s="20"/>
      <c r="S244" s="20"/>
      <c r="T244" s="20"/>
      <c r="U244" s="20"/>
      <c r="V244" s="20"/>
      <c r="W244" s="20"/>
      <c r="X244" s="20"/>
      <c r="Y244" s="20"/>
      <c r="Z244" s="20"/>
      <c r="AA244" s="20"/>
      <c r="AB244" s="20"/>
      <c r="AC244" s="20"/>
      <c r="AD244" s="20"/>
      <c r="AE244" s="20"/>
      <c r="AF244" s="20"/>
      <c r="AG244" s="20"/>
      <c r="AH244" s="20"/>
      <c r="AI244" s="20"/>
      <c r="AJ244" s="20"/>
      <c r="AK244" s="20"/>
      <c r="AL244" s="20"/>
      <c r="AM244" s="20"/>
      <c r="AN244" s="20"/>
      <c r="AO244" s="20"/>
      <c r="AP244" s="20"/>
    </row>
    <row r="245" spans="1:42" x14ac:dyDescent="0.3">
      <c r="A245" s="20"/>
      <c r="B245" s="8"/>
      <c r="C245" s="8"/>
      <c r="D245" s="8"/>
      <c r="E245" s="8"/>
      <c r="F245" s="8"/>
      <c r="G245" s="8"/>
      <c r="H245" s="8"/>
      <c r="I245" s="8"/>
      <c r="J245" s="8"/>
      <c r="K245" s="8"/>
      <c r="L245" s="8"/>
      <c r="M245" s="8"/>
      <c r="N245" s="8"/>
      <c r="O245" s="8"/>
      <c r="P245" s="8"/>
      <c r="Q245" s="8"/>
      <c r="R245" s="20"/>
      <c r="S245" s="20"/>
      <c r="T245" s="20"/>
      <c r="U245" s="20"/>
      <c r="V245" s="20"/>
      <c r="W245" s="20"/>
      <c r="X245" s="20"/>
      <c r="Y245" s="20"/>
      <c r="Z245" s="20"/>
      <c r="AA245" s="20"/>
      <c r="AB245" s="20"/>
      <c r="AC245" s="20"/>
      <c r="AD245" s="20"/>
      <c r="AE245" s="20"/>
      <c r="AF245" s="20"/>
      <c r="AG245" s="20"/>
      <c r="AH245" s="20"/>
      <c r="AI245" s="20"/>
      <c r="AJ245" s="20"/>
      <c r="AK245" s="20"/>
      <c r="AL245" s="20"/>
      <c r="AM245" s="20"/>
      <c r="AN245" s="20"/>
      <c r="AO245" s="20"/>
      <c r="AP245" s="20"/>
    </row>
    <row r="246" spans="1:42" x14ac:dyDescent="0.3">
      <c r="A246" s="20"/>
      <c r="B246" s="8"/>
      <c r="C246" s="8"/>
      <c r="D246" s="8"/>
      <c r="E246" s="8"/>
      <c r="F246" s="8"/>
      <c r="G246" s="8"/>
      <c r="H246" s="8"/>
      <c r="I246" s="8"/>
      <c r="J246" s="8"/>
      <c r="K246" s="8"/>
      <c r="L246" s="8"/>
      <c r="M246" s="8"/>
      <c r="N246" s="8"/>
      <c r="O246" s="8"/>
      <c r="P246" s="8"/>
      <c r="Q246" s="8"/>
      <c r="R246" s="20"/>
      <c r="S246" s="20"/>
      <c r="T246" s="20"/>
      <c r="U246" s="20"/>
      <c r="V246" s="20"/>
      <c r="W246" s="20"/>
      <c r="X246" s="20"/>
      <c r="Y246" s="20"/>
      <c r="Z246" s="20"/>
      <c r="AA246" s="20"/>
      <c r="AB246" s="20"/>
      <c r="AC246" s="20"/>
      <c r="AD246" s="20"/>
      <c r="AE246" s="20"/>
      <c r="AF246" s="20"/>
      <c r="AG246" s="20"/>
      <c r="AH246" s="20"/>
      <c r="AI246" s="20"/>
      <c r="AJ246" s="20"/>
      <c r="AK246" s="20"/>
      <c r="AL246" s="20"/>
      <c r="AM246" s="20"/>
      <c r="AN246" s="20"/>
      <c r="AO246" s="20"/>
      <c r="AP246" s="20"/>
    </row>
    <row r="247" spans="1:42" x14ac:dyDescent="0.3">
      <c r="A247" s="20"/>
      <c r="B247" s="8"/>
      <c r="C247" s="8"/>
      <c r="D247" s="8"/>
      <c r="E247" s="8"/>
      <c r="F247" s="8"/>
      <c r="G247" s="8"/>
      <c r="H247" s="8"/>
      <c r="I247" s="8"/>
      <c r="J247" s="8"/>
      <c r="K247" s="8"/>
      <c r="L247" s="8"/>
      <c r="M247" s="8"/>
      <c r="N247" s="8"/>
      <c r="O247" s="8"/>
      <c r="P247" s="8"/>
      <c r="Q247" s="8"/>
      <c r="R247" s="20"/>
      <c r="S247" s="20"/>
      <c r="T247" s="20"/>
      <c r="U247" s="20"/>
      <c r="V247" s="20"/>
      <c r="W247" s="20"/>
      <c r="X247" s="20"/>
      <c r="Y247" s="20"/>
      <c r="Z247" s="20"/>
      <c r="AA247" s="20"/>
      <c r="AB247" s="20"/>
      <c r="AC247" s="20"/>
      <c r="AD247" s="20"/>
      <c r="AE247" s="20"/>
      <c r="AF247" s="20"/>
      <c r="AG247" s="20"/>
      <c r="AH247" s="20"/>
      <c r="AI247" s="20"/>
      <c r="AJ247" s="20"/>
      <c r="AK247" s="20"/>
      <c r="AL247" s="20"/>
      <c r="AM247" s="20"/>
      <c r="AN247" s="20"/>
      <c r="AO247" s="20"/>
      <c r="AP247" s="20"/>
    </row>
    <row r="248" spans="1:42" x14ac:dyDescent="0.3">
      <c r="A248" s="20"/>
      <c r="B248" s="8"/>
      <c r="C248" s="8"/>
      <c r="D248" s="8"/>
      <c r="E248" s="8"/>
      <c r="F248" s="8"/>
      <c r="G248" s="8"/>
      <c r="H248" s="8"/>
      <c r="I248" s="8"/>
      <c r="J248" s="8"/>
      <c r="K248" s="8"/>
      <c r="L248" s="8"/>
      <c r="M248" s="8"/>
      <c r="N248" s="8"/>
      <c r="O248" s="8"/>
      <c r="P248" s="8"/>
      <c r="Q248" s="8"/>
      <c r="R248" s="20"/>
      <c r="S248" s="20"/>
      <c r="T248" s="20"/>
      <c r="U248" s="20"/>
      <c r="V248" s="20"/>
      <c r="W248" s="20"/>
      <c r="X248" s="20"/>
      <c r="Y248" s="20"/>
      <c r="Z248" s="20"/>
      <c r="AA248" s="20"/>
      <c r="AB248" s="20"/>
      <c r="AC248" s="20"/>
      <c r="AD248" s="20"/>
      <c r="AE248" s="20"/>
      <c r="AF248" s="20"/>
      <c r="AG248" s="20"/>
      <c r="AH248" s="20"/>
      <c r="AI248" s="20"/>
      <c r="AJ248" s="20"/>
      <c r="AK248" s="20"/>
      <c r="AL248" s="20"/>
      <c r="AM248" s="20"/>
      <c r="AN248" s="20"/>
      <c r="AO248" s="20"/>
      <c r="AP248" s="20"/>
    </row>
    <row r="249" spans="1:42" x14ac:dyDescent="0.3">
      <c r="A249" s="20"/>
      <c r="B249" s="8"/>
      <c r="C249" s="8"/>
      <c r="D249" s="8"/>
      <c r="E249" s="8"/>
      <c r="F249" s="8"/>
      <c r="G249" s="8"/>
      <c r="H249" s="8"/>
      <c r="I249" s="8"/>
      <c r="J249" s="8"/>
      <c r="K249" s="8"/>
      <c r="L249" s="8"/>
      <c r="M249" s="8"/>
      <c r="N249" s="8"/>
      <c r="O249" s="8"/>
      <c r="P249" s="8"/>
      <c r="Q249" s="8"/>
      <c r="R249" s="20"/>
      <c r="S249" s="20"/>
      <c r="T249" s="20"/>
      <c r="U249" s="20"/>
      <c r="V249" s="20"/>
      <c r="W249" s="20"/>
      <c r="X249" s="20"/>
      <c r="Y249" s="20"/>
      <c r="Z249" s="20"/>
      <c r="AA249" s="20"/>
      <c r="AB249" s="20"/>
      <c r="AC249" s="20"/>
      <c r="AD249" s="20"/>
      <c r="AE249" s="20"/>
      <c r="AF249" s="20"/>
      <c r="AG249" s="20"/>
      <c r="AH249" s="20"/>
      <c r="AI249" s="20"/>
      <c r="AJ249" s="20"/>
      <c r="AK249" s="20"/>
      <c r="AL249" s="20"/>
      <c r="AM249" s="20"/>
      <c r="AN249" s="20"/>
      <c r="AO249" s="20"/>
      <c r="AP249" s="20"/>
    </row>
    <row r="250" spans="1:42" x14ac:dyDescent="0.3">
      <c r="A250" s="20"/>
      <c r="B250" s="8"/>
      <c r="C250" s="8"/>
      <c r="D250" s="8"/>
      <c r="E250" s="8"/>
      <c r="F250" s="8"/>
      <c r="G250" s="8"/>
      <c r="H250" s="8"/>
      <c r="I250" s="8"/>
      <c r="J250" s="8"/>
      <c r="K250" s="8"/>
      <c r="L250" s="8"/>
      <c r="M250" s="8"/>
      <c r="N250" s="8"/>
      <c r="O250" s="8"/>
      <c r="P250" s="8"/>
      <c r="Q250" s="8"/>
      <c r="R250" s="20"/>
      <c r="S250" s="20"/>
      <c r="T250" s="20"/>
      <c r="U250" s="20"/>
      <c r="V250" s="20"/>
      <c r="W250" s="20"/>
      <c r="X250" s="20"/>
      <c r="Y250" s="20"/>
      <c r="Z250" s="20"/>
      <c r="AA250" s="20"/>
      <c r="AB250" s="20"/>
      <c r="AC250" s="20"/>
      <c r="AD250" s="20"/>
      <c r="AE250" s="20"/>
      <c r="AF250" s="20"/>
      <c r="AG250" s="20"/>
      <c r="AH250" s="20"/>
      <c r="AI250" s="20"/>
      <c r="AJ250" s="20"/>
      <c r="AK250" s="20"/>
      <c r="AL250" s="20"/>
      <c r="AM250" s="20"/>
      <c r="AN250" s="20"/>
      <c r="AO250" s="20"/>
      <c r="AP250" s="20"/>
    </row>
    <row r="251" spans="1:42" x14ac:dyDescent="0.3">
      <c r="A251" s="20"/>
      <c r="B251" s="8"/>
      <c r="C251" s="8"/>
      <c r="D251" s="8"/>
      <c r="E251" s="8"/>
      <c r="F251" s="8"/>
      <c r="G251" s="8"/>
      <c r="H251" s="8"/>
      <c r="I251" s="8"/>
      <c r="J251" s="8"/>
      <c r="K251" s="8"/>
      <c r="L251" s="8"/>
      <c r="M251" s="8"/>
      <c r="N251" s="8"/>
      <c r="O251" s="8"/>
      <c r="P251" s="8"/>
      <c r="Q251" s="8"/>
      <c r="R251" s="20"/>
      <c r="S251" s="20"/>
      <c r="T251" s="20"/>
      <c r="U251" s="20"/>
      <c r="V251" s="20"/>
      <c r="W251" s="20"/>
      <c r="X251" s="20"/>
      <c r="Y251" s="20"/>
      <c r="Z251" s="20"/>
      <c r="AA251" s="20"/>
      <c r="AB251" s="20"/>
      <c r="AC251" s="20"/>
      <c r="AD251" s="20"/>
      <c r="AE251" s="20"/>
      <c r="AF251" s="20"/>
      <c r="AG251" s="20"/>
      <c r="AH251" s="20"/>
      <c r="AI251" s="20"/>
      <c r="AJ251" s="20"/>
      <c r="AK251" s="20"/>
      <c r="AL251" s="20"/>
      <c r="AM251" s="20"/>
      <c r="AN251" s="20"/>
      <c r="AO251" s="20"/>
      <c r="AP251" s="20"/>
    </row>
    <row r="252" spans="1:42" x14ac:dyDescent="0.3">
      <c r="A252" s="20"/>
      <c r="B252" s="8"/>
      <c r="C252" s="8"/>
      <c r="D252" s="8"/>
      <c r="E252" s="8"/>
      <c r="F252" s="8"/>
      <c r="G252" s="8"/>
      <c r="H252" s="8"/>
      <c r="I252" s="8"/>
      <c r="J252" s="8"/>
      <c r="K252" s="8"/>
      <c r="L252" s="8"/>
      <c r="M252" s="8"/>
      <c r="N252" s="8"/>
      <c r="O252" s="8"/>
      <c r="P252" s="8"/>
      <c r="Q252" s="8"/>
      <c r="R252" s="20"/>
      <c r="S252" s="20"/>
      <c r="T252" s="20"/>
      <c r="U252" s="20"/>
      <c r="V252" s="20"/>
      <c r="W252" s="20"/>
      <c r="X252" s="20"/>
      <c r="Y252" s="20"/>
      <c r="Z252" s="20"/>
      <c r="AA252" s="20"/>
      <c r="AB252" s="20"/>
      <c r="AC252" s="20"/>
      <c r="AD252" s="20"/>
      <c r="AE252" s="20"/>
      <c r="AF252" s="20"/>
      <c r="AG252" s="20"/>
      <c r="AH252" s="20"/>
      <c r="AI252" s="20"/>
      <c r="AJ252" s="20"/>
      <c r="AK252" s="20"/>
      <c r="AL252" s="20"/>
      <c r="AM252" s="20"/>
      <c r="AN252" s="20"/>
      <c r="AO252" s="20"/>
      <c r="AP252" s="20"/>
    </row>
    <row r="253" spans="1:42" x14ac:dyDescent="0.3">
      <c r="A253" s="20"/>
      <c r="B253" s="8"/>
      <c r="C253" s="8"/>
      <c r="D253" s="8"/>
      <c r="E253" s="8"/>
      <c r="F253" s="8"/>
      <c r="G253" s="8"/>
      <c r="H253" s="8"/>
      <c r="I253" s="8"/>
      <c r="J253" s="8"/>
      <c r="K253" s="8"/>
      <c r="L253" s="8"/>
      <c r="M253" s="8"/>
      <c r="N253" s="8"/>
      <c r="O253" s="8"/>
      <c r="P253" s="8"/>
      <c r="Q253" s="8"/>
      <c r="R253" s="20"/>
      <c r="S253" s="20"/>
      <c r="T253" s="20"/>
      <c r="U253" s="20"/>
      <c r="V253" s="20"/>
      <c r="W253" s="20"/>
      <c r="X253" s="20"/>
      <c r="Y253" s="20"/>
      <c r="Z253" s="20"/>
      <c r="AA253" s="20"/>
      <c r="AB253" s="20"/>
      <c r="AC253" s="20"/>
      <c r="AD253" s="20"/>
      <c r="AE253" s="20"/>
      <c r="AF253" s="20"/>
      <c r="AG253" s="20"/>
      <c r="AH253" s="20"/>
      <c r="AI253" s="20"/>
      <c r="AJ253" s="20"/>
      <c r="AK253" s="20"/>
      <c r="AL253" s="20"/>
      <c r="AM253" s="20"/>
      <c r="AN253" s="20"/>
      <c r="AO253" s="20"/>
      <c r="AP253" s="20"/>
    </row>
    <row r="254" spans="1:42" x14ac:dyDescent="0.3">
      <c r="A254" s="20"/>
      <c r="B254" s="8"/>
      <c r="C254" s="8"/>
      <c r="D254" s="8"/>
      <c r="E254" s="8"/>
      <c r="F254" s="8"/>
      <c r="G254" s="8"/>
      <c r="H254" s="8"/>
      <c r="I254" s="8"/>
      <c r="J254" s="8"/>
      <c r="K254" s="8"/>
      <c r="L254" s="8"/>
      <c r="M254" s="8"/>
      <c r="N254" s="8"/>
      <c r="O254" s="8"/>
      <c r="P254" s="8"/>
      <c r="Q254" s="8"/>
      <c r="R254" s="20"/>
      <c r="S254" s="20"/>
      <c r="T254" s="20"/>
      <c r="U254" s="20"/>
      <c r="V254" s="20"/>
      <c r="W254" s="20"/>
      <c r="X254" s="20"/>
      <c r="Y254" s="20"/>
      <c r="Z254" s="20"/>
      <c r="AA254" s="20"/>
      <c r="AB254" s="20"/>
      <c r="AC254" s="20"/>
      <c r="AD254" s="20"/>
      <c r="AE254" s="20"/>
      <c r="AF254" s="20"/>
      <c r="AG254" s="20"/>
      <c r="AH254" s="20"/>
      <c r="AI254" s="20"/>
      <c r="AJ254" s="20"/>
      <c r="AK254" s="20"/>
      <c r="AL254" s="20"/>
      <c r="AM254" s="20"/>
      <c r="AN254" s="20"/>
      <c r="AO254" s="20"/>
      <c r="AP254" s="20"/>
    </row>
    <row r="255" spans="1:42" x14ac:dyDescent="0.3">
      <c r="A255" s="20"/>
      <c r="B255" s="8"/>
      <c r="C255" s="8"/>
      <c r="D255" s="8"/>
      <c r="E255" s="8"/>
      <c r="F255" s="8"/>
      <c r="G255" s="8"/>
      <c r="H255" s="8"/>
      <c r="I255" s="8"/>
      <c r="J255" s="8"/>
      <c r="K255" s="8"/>
      <c r="L255" s="8"/>
      <c r="M255" s="8"/>
      <c r="N255" s="8"/>
      <c r="O255" s="8"/>
      <c r="P255" s="8"/>
      <c r="Q255" s="8"/>
      <c r="R255" s="20"/>
      <c r="S255" s="20"/>
      <c r="T255" s="20"/>
      <c r="U255" s="20"/>
      <c r="V255" s="20"/>
      <c r="W255" s="20"/>
      <c r="X255" s="20"/>
      <c r="Y255" s="20"/>
      <c r="Z255" s="20"/>
      <c r="AA255" s="20"/>
      <c r="AB255" s="20"/>
      <c r="AC255" s="20"/>
      <c r="AD255" s="20"/>
      <c r="AE255" s="20"/>
      <c r="AF255" s="20"/>
      <c r="AG255" s="20"/>
      <c r="AH255" s="20"/>
      <c r="AI255" s="20"/>
      <c r="AJ255" s="20"/>
      <c r="AK255" s="20"/>
      <c r="AL255" s="20"/>
      <c r="AM255" s="20"/>
      <c r="AN255" s="20"/>
      <c r="AO255" s="20"/>
      <c r="AP255" s="20"/>
    </row>
    <row r="256" spans="1:42" x14ac:dyDescent="0.3">
      <c r="A256" s="20"/>
      <c r="B256" s="8"/>
      <c r="C256" s="8"/>
      <c r="D256" s="8"/>
      <c r="E256" s="8"/>
      <c r="F256" s="8"/>
      <c r="G256" s="8"/>
      <c r="H256" s="8"/>
      <c r="I256" s="8"/>
      <c r="J256" s="8"/>
      <c r="K256" s="8"/>
      <c r="L256" s="8"/>
      <c r="M256" s="8"/>
      <c r="N256" s="8"/>
      <c r="O256" s="8"/>
      <c r="P256" s="8"/>
      <c r="Q256" s="8"/>
      <c r="R256" s="20"/>
      <c r="S256" s="20"/>
      <c r="T256" s="20"/>
      <c r="U256" s="20"/>
      <c r="V256" s="20"/>
      <c r="W256" s="20"/>
      <c r="X256" s="20"/>
      <c r="Y256" s="20"/>
      <c r="Z256" s="20"/>
      <c r="AA256" s="20"/>
      <c r="AB256" s="20"/>
      <c r="AC256" s="20"/>
      <c r="AD256" s="20"/>
      <c r="AE256" s="20"/>
      <c r="AF256" s="20"/>
      <c r="AG256" s="20"/>
      <c r="AH256" s="20"/>
      <c r="AI256" s="20"/>
      <c r="AJ256" s="20"/>
      <c r="AK256" s="20"/>
      <c r="AL256" s="20"/>
      <c r="AM256" s="20"/>
      <c r="AN256" s="20"/>
      <c r="AO256" s="20"/>
      <c r="AP256" s="20"/>
    </row>
    <row r="257" spans="1:42" x14ac:dyDescent="0.3">
      <c r="A257" s="20"/>
      <c r="B257" s="8"/>
      <c r="C257" s="8"/>
      <c r="D257" s="8"/>
      <c r="E257" s="8"/>
      <c r="F257" s="8"/>
      <c r="G257" s="8"/>
      <c r="H257" s="8"/>
      <c r="I257" s="8"/>
      <c r="J257" s="8"/>
      <c r="K257" s="8"/>
      <c r="L257" s="8"/>
      <c r="M257" s="8"/>
      <c r="N257" s="8"/>
      <c r="O257" s="8"/>
      <c r="P257" s="8"/>
      <c r="Q257" s="8"/>
      <c r="R257" s="20"/>
      <c r="S257" s="20"/>
      <c r="T257" s="20"/>
      <c r="U257" s="20"/>
      <c r="V257" s="20"/>
      <c r="W257" s="20"/>
      <c r="X257" s="20"/>
      <c r="Y257" s="20"/>
      <c r="Z257" s="20"/>
      <c r="AA257" s="20"/>
      <c r="AB257" s="20"/>
      <c r="AC257" s="20"/>
      <c r="AD257" s="20"/>
      <c r="AE257" s="20"/>
      <c r="AF257" s="20"/>
      <c r="AG257" s="20"/>
      <c r="AH257" s="20"/>
      <c r="AI257" s="20"/>
      <c r="AJ257" s="20"/>
      <c r="AK257" s="20"/>
      <c r="AL257" s="20"/>
      <c r="AM257" s="20"/>
      <c r="AN257" s="20"/>
      <c r="AO257" s="20"/>
      <c r="AP257" s="20"/>
    </row>
    <row r="258" spans="1:42" x14ac:dyDescent="0.3">
      <c r="A258" s="20"/>
      <c r="B258" s="8"/>
      <c r="C258" s="8"/>
      <c r="D258" s="8"/>
      <c r="E258" s="8"/>
      <c r="F258" s="8"/>
      <c r="G258" s="8"/>
      <c r="H258" s="8"/>
      <c r="I258" s="8"/>
      <c r="J258" s="8"/>
      <c r="K258" s="8"/>
      <c r="L258" s="8"/>
      <c r="M258" s="8"/>
      <c r="N258" s="8"/>
      <c r="O258" s="8"/>
      <c r="P258" s="8"/>
      <c r="Q258" s="8"/>
      <c r="R258" s="20"/>
      <c r="S258" s="20"/>
      <c r="T258" s="20"/>
      <c r="U258" s="20"/>
      <c r="V258" s="20"/>
      <c r="W258" s="20"/>
      <c r="X258" s="20"/>
      <c r="Y258" s="20"/>
      <c r="Z258" s="20"/>
      <c r="AA258" s="20"/>
      <c r="AB258" s="20"/>
      <c r="AC258" s="20"/>
      <c r="AD258" s="20"/>
      <c r="AE258" s="20"/>
      <c r="AF258" s="20"/>
      <c r="AG258" s="20"/>
      <c r="AH258" s="20"/>
      <c r="AI258" s="20"/>
      <c r="AJ258" s="20"/>
      <c r="AK258" s="20"/>
      <c r="AL258" s="20"/>
      <c r="AM258" s="20"/>
      <c r="AN258" s="20"/>
      <c r="AO258" s="20"/>
      <c r="AP258" s="20"/>
    </row>
    <row r="259" spans="1:42" x14ac:dyDescent="0.3">
      <c r="A259" s="20"/>
      <c r="B259" s="8"/>
      <c r="C259" s="8"/>
      <c r="D259" s="8"/>
      <c r="E259" s="8"/>
      <c r="F259" s="8"/>
      <c r="G259" s="8"/>
      <c r="H259" s="8"/>
      <c r="I259" s="8"/>
      <c r="J259" s="8"/>
      <c r="K259" s="8"/>
      <c r="L259" s="8"/>
      <c r="M259" s="8"/>
      <c r="N259" s="8"/>
      <c r="O259" s="8"/>
      <c r="P259" s="8"/>
      <c r="Q259" s="8"/>
      <c r="R259" s="20"/>
      <c r="S259" s="20"/>
      <c r="T259" s="20"/>
      <c r="U259" s="20"/>
      <c r="V259" s="20"/>
      <c r="W259" s="20"/>
      <c r="X259" s="20"/>
      <c r="Y259" s="20"/>
      <c r="Z259" s="20"/>
      <c r="AA259" s="20"/>
      <c r="AB259" s="20"/>
      <c r="AC259" s="20"/>
      <c r="AD259" s="20"/>
      <c r="AE259" s="20"/>
      <c r="AF259" s="20"/>
      <c r="AG259" s="20"/>
      <c r="AH259" s="20"/>
      <c r="AI259" s="20"/>
      <c r="AJ259" s="20"/>
      <c r="AK259" s="20"/>
      <c r="AL259" s="20"/>
      <c r="AM259" s="20"/>
      <c r="AN259" s="20"/>
      <c r="AO259" s="20"/>
      <c r="AP259" s="20"/>
    </row>
    <row r="260" spans="1:42" x14ac:dyDescent="0.3">
      <c r="A260" s="20"/>
      <c r="B260" s="8"/>
      <c r="C260" s="8"/>
      <c r="D260" s="8"/>
      <c r="E260" s="8"/>
      <c r="F260" s="8"/>
      <c r="G260" s="8"/>
      <c r="H260" s="8"/>
      <c r="I260" s="8"/>
      <c r="J260" s="8"/>
      <c r="K260" s="8"/>
      <c r="L260" s="8"/>
      <c r="M260" s="8"/>
      <c r="N260" s="8"/>
      <c r="O260" s="8"/>
      <c r="P260" s="8"/>
      <c r="Q260" s="8"/>
      <c r="R260" s="20"/>
      <c r="S260" s="20"/>
      <c r="T260" s="20"/>
      <c r="U260" s="20"/>
      <c r="V260" s="20"/>
      <c r="W260" s="20"/>
      <c r="X260" s="20"/>
      <c r="Y260" s="20"/>
      <c r="Z260" s="20"/>
      <c r="AA260" s="20"/>
      <c r="AB260" s="20"/>
      <c r="AC260" s="20"/>
      <c r="AD260" s="20"/>
      <c r="AE260" s="20"/>
      <c r="AF260" s="20"/>
      <c r="AG260" s="20"/>
      <c r="AH260" s="20"/>
      <c r="AI260" s="20"/>
      <c r="AJ260" s="20"/>
      <c r="AK260" s="20"/>
      <c r="AL260" s="20"/>
      <c r="AM260" s="20"/>
      <c r="AN260" s="20"/>
      <c r="AO260" s="20"/>
      <c r="AP260" s="20"/>
    </row>
    <row r="261" spans="1:42" x14ac:dyDescent="0.3">
      <c r="A261" s="20"/>
      <c r="B261" s="8"/>
      <c r="C261" s="8"/>
      <c r="D261" s="8"/>
      <c r="E261" s="8"/>
      <c r="F261" s="8"/>
      <c r="G261" s="8"/>
      <c r="H261" s="8"/>
      <c r="I261" s="8"/>
      <c r="J261" s="8"/>
      <c r="K261" s="8"/>
      <c r="L261" s="8"/>
      <c r="M261" s="8"/>
      <c r="N261" s="8"/>
      <c r="O261" s="8"/>
      <c r="P261" s="8"/>
      <c r="Q261" s="8"/>
      <c r="R261" s="20"/>
      <c r="S261" s="20"/>
      <c r="T261" s="20"/>
      <c r="U261" s="20"/>
      <c r="V261" s="20"/>
      <c r="W261" s="20"/>
      <c r="X261" s="20"/>
      <c r="Y261" s="20"/>
      <c r="Z261" s="20"/>
      <c r="AA261" s="20"/>
      <c r="AB261" s="20"/>
      <c r="AC261" s="20"/>
      <c r="AD261" s="20"/>
      <c r="AE261" s="20"/>
      <c r="AF261" s="20"/>
      <c r="AG261" s="20"/>
      <c r="AH261" s="20"/>
      <c r="AI261" s="20"/>
      <c r="AJ261" s="20"/>
      <c r="AK261" s="20"/>
      <c r="AL261" s="20"/>
      <c r="AM261" s="20"/>
      <c r="AN261" s="20"/>
      <c r="AO261" s="20"/>
      <c r="AP261" s="20"/>
    </row>
    <row r="262" spans="1:42" x14ac:dyDescent="0.3">
      <c r="A262" s="20"/>
      <c r="B262" s="8"/>
      <c r="C262" s="8"/>
      <c r="D262" s="8"/>
      <c r="E262" s="8"/>
      <c r="F262" s="8"/>
      <c r="G262" s="8"/>
      <c r="H262" s="8"/>
      <c r="I262" s="8"/>
      <c r="J262" s="8"/>
      <c r="K262" s="8"/>
      <c r="L262" s="8"/>
      <c r="M262" s="8"/>
      <c r="N262" s="8"/>
      <c r="O262" s="8"/>
      <c r="P262" s="8"/>
      <c r="Q262" s="8"/>
      <c r="R262" s="20"/>
      <c r="S262" s="20"/>
      <c r="T262" s="20"/>
      <c r="U262" s="20"/>
      <c r="V262" s="20"/>
      <c r="W262" s="20"/>
      <c r="X262" s="20"/>
      <c r="Y262" s="20"/>
      <c r="Z262" s="20"/>
      <c r="AA262" s="20"/>
      <c r="AB262" s="20"/>
      <c r="AC262" s="20"/>
      <c r="AD262" s="20"/>
      <c r="AE262" s="20"/>
      <c r="AF262" s="20"/>
      <c r="AG262" s="20"/>
      <c r="AH262" s="20"/>
      <c r="AI262" s="20"/>
      <c r="AJ262" s="20"/>
      <c r="AK262" s="20"/>
      <c r="AL262" s="20"/>
      <c r="AM262" s="20"/>
      <c r="AN262" s="20"/>
      <c r="AO262" s="20"/>
      <c r="AP262" s="20"/>
    </row>
    <row r="263" spans="1:42" x14ac:dyDescent="0.3">
      <c r="A263" s="20"/>
      <c r="B263" s="8"/>
      <c r="C263" s="8"/>
      <c r="D263" s="8"/>
      <c r="E263" s="8"/>
      <c r="F263" s="8"/>
      <c r="G263" s="8"/>
      <c r="H263" s="8"/>
      <c r="I263" s="8"/>
      <c r="J263" s="8"/>
      <c r="K263" s="8"/>
      <c r="L263" s="8"/>
      <c r="M263" s="8"/>
      <c r="N263" s="8"/>
      <c r="O263" s="8"/>
      <c r="P263" s="8"/>
      <c r="Q263" s="8"/>
      <c r="R263" s="20"/>
      <c r="S263" s="20"/>
      <c r="T263" s="20"/>
      <c r="U263" s="20"/>
      <c r="V263" s="20"/>
      <c r="W263" s="20"/>
      <c r="X263" s="20"/>
      <c r="Y263" s="20"/>
      <c r="Z263" s="20"/>
      <c r="AA263" s="20"/>
      <c r="AB263" s="20"/>
      <c r="AC263" s="20"/>
      <c r="AD263" s="20"/>
      <c r="AE263" s="20"/>
      <c r="AF263" s="20"/>
      <c r="AG263" s="20"/>
      <c r="AH263" s="20"/>
      <c r="AI263" s="20"/>
      <c r="AJ263" s="20"/>
      <c r="AK263" s="20"/>
      <c r="AL263" s="20"/>
      <c r="AM263" s="20"/>
      <c r="AN263" s="20"/>
      <c r="AO263" s="20"/>
      <c r="AP263" s="20"/>
    </row>
    <row r="264" spans="1:42" x14ac:dyDescent="0.3">
      <c r="A264" s="20"/>
      <c r="B264" s="8"/>
      <c r="C264" s="8"/>
      <c r="D264" s="8"/>
      <c r="E264" s="8"/>
      <c r="F264" s="8"/>
      <c r="G264" s="8"/>
      <c r="H264" s="8"/>
      <c r="I264" s="8"/>
      <c r="J264" s="8"/>
      <c r="K264" s="8"/>
      <c r="L264" s="8"/>
      <c r="M264" s="8"/>
      <c r="N264" s="8"/>
      <c r="O264" s="8"/>
      <c r="P264" s="8"/>
      <c r="Q264" s="8"/>
      <c r="R264" s="20"/>
      <c r="S264" s="20"/>
      <c r="T264" s="20"/>
      <c r="U264" s="20"/>
      <c r="V264" s="20"/>
      <c r="W264" s="20"/>
      <c r="X264" s="20"/>
      <c r="Y264" s="20"/>
      <c r="Z264" s="20"/>
      <c r="AA264" s="20"/>
      <c r="AB264" s="20"/>
      <c r="AC264" s="20"/>
      <c r="AD264" s="20"/>
      <c r="AE264" s="20"/>
      <c r="AF264" s="20"/>
      <c r="AG264" s="20"/>
      <c r="AH264" s="20"/>
      <c r="AI264" s="20"/>
      <c r="AJ264" s="20"/>
      <c r="AK264" s="20"/>
      <c r="AL264" s="20"/>
      <c r="AM264" s="20"/>
      <c r="AN264" s="20"/>
      <c r="AO264" s="20"/>
      <c r="AP264" s="20"/>
    </row>
    <row r="265" spans="1:42" x14ac:dyDescent="0.3">
      <c r="A265" s="20"/>
      <c r="B265" s="8"/>
      <c r="C265" s="8"/>
      <c r="D265" s="8"/>
      <c r="E265" s="8"/>
      <c r="F265" s="8"/>
      <c r="G265" s="8"/>
      <c r="H265" s="8"/>
      <c r="I265" s="8"/>
      <c r="J265" s="8"/>
      <c r="K265" s="8"/>
      <c r="L265" s="8"/>
      <c r="M265" s="8"/>
      <c r="N265" s="8"/>
      <c r="O265" s="8"/>
      <c r="P265" s="8"/>
      <c r="Q265" s="8"/>
      <c r="R265" s="20"/>
      <c r="S265" s="20"/>
      <c r="T265" s="20"/>
      <c r="U265" s="20"/>
      <c r="V265" s="20"/>
      <c r="W265" s="20"/>
      <c r="X265" s="20"/>
      <c r="Y265" s="20"/>
      <c r="Z265" s="20"/>
      <c r="AA265" s="20"/>
      <c r="AB265" s="20"/>
      <c r="AC265" s="20"/>
      <c r="AD265" s="20"/>
      <c r="AE265" s="20"/>
      <c r="AF265" s="20"/>
      <c r="AG265" s="20"/>
      <c r="AH265" s="20"/>
      <c r="AI265" s="20"/>
      <c r="AJ265" s="20"/>
      <c r="AK265" s="20"/>
      <c r="AL265" s="20"/>
      <c r="AM265" s="20"/>
      <c r="AN265" s="20"/>
      <c r="AO265" s="20"/>
      <c r="AP265" s="20"/>
    </row>
    <row r="266" spans="1:42" x14ac:dyDescent="0.3">
      <c r="A266" s="20"/>
      <c r="B266" s="8"/>
      <c r="C266" s="8"/>
      <c r="D266" s="8"/>
      <c r="E266" s="8"/>
      <c r="F266" s="8"/>
      <c r="G266" s="8"/>
      <c r="H266" s="8"/>
      <c r="I266" s="8"/>
      <c r="J266" s="8"/>
      <c r="K266" s="8"/>
      <c r="L266" s="8"/>
      <c r="M266" s="8"/>
      <c r="N266" s="8"/>
      <c r="O266" s="8"/>
      <c r="P266" s="8"/>
      <c r="Q266" s="8"/>
      <c r="R266" s="20"/>
      <c r="S266" s="20"/>
      <c r="T266" s="20"/>
      <c r="U266" s="20"/>
      <c r="V266" s="20"/>
      <c r="W266" s="20"/>
      <c r="X266" s="20"/>
      <c r="Y266" s="20"/>
      <c r="Z266" s="20"/>
      <c r="AA266" s="20"/>
      <c r="AB266" s="20"/>
      <c r="AC266" s="20"/>
      <c r="AD266" s="20"/>
      <c r="AE266" s="20"/>
      <c r="AF266" s="20"/>
      <c r="AG266" s="20"/>
      <c r="AH266" s="20"/>
      <c r="AI266" s="20"/>
      <c r="AJ266" s="20"/>
      <c r="AK266" s="20"/>
      <c r="AL266" s="20"/>
      <c r="AM266" s="20"/>
      <c r="AN266" s="20"/>
      <c r="AO266" s="20"/>
      <c r="AP266" s="20"/>
    </row>
    <row r="267" spans="1:42" x14ac:dyDescent="0.3">
      <c r="A267" s="20"/>
      <c r="B267" s="8"/>
      <c r="C267" s="8"/>
      <c r="D267" s="8"/>
      <c r="E267" s="8"/>
      <c r="F267" s="8"/>
      <c r="G267" s="8"/>
      <c r="H267" s="8"/>
      <c r="I267" s="8"/>
      <c r="J267" s="8"/>
      <c r="K267" s="8"/>
      <c r="L267" s="8"/>
      <c r="M267" s="8"/>
      <c r="N267" s="8"/>
      <c r="O267" s="8"/>
      <c r="P267" s="8"/>
      <c r="Q267" s="8"/>
      <c r="R267" s="20"/>
      <c r="S267" s="20"/>
      <c r="T267" s="20"/>
      <c r="U267" s="20"/>
      <c r="V267" s="20"/>
      <c r="W267" s="20"/>
      <c r="X267" s="20"/>
      <c r="Y267" s="20"/>
      <c r="Z267" s="20"/>
      <c r="AA267" s="20"/>
      <c r="AB267" s="20"/>
      <c r="AC267" s="20"/>
      <c r="AD267" s="20"/>
      <c r="AE267" s="20"/>
      <c r="AF267" s="20"/>
      <c r="AG267" s="20"/>
      <c r="AH267" s="20"/>
      <c r="AI267" s="20"/>
      <c r="AJ267" s="20"/>
      <c r="AK267" s="20"/>
      <c r="AL267" s="20"/>
      <c r="AM267" s="20"/>
      <c r="AN267" s="20"/>
      <c r="AO267" s="20"/>
      <c r="AP267" s="20"/>
    </row>
    <row r="268" spans="1:42" x14ac:dyDescent="0.3">
      <c r="A268" s="20"/>
      <c r="B268" s="8"/>
      <c r="C268" s="8"/>
      <c r="D268" s="8"/>
      <c r="E268" s="8"/>
      <c r="F268" s="8"/>
      <c r="G268" s="8"/>
      <c r="H268" s="8"/>
      <c r="I268" s="8"/>
      <c r="J268" s="8"/>
      <c r="K268" s="8"/>
      <c r="L268" s="8"/>
      <c r="M268" s="8"/>
      <c r="N268" s="8"/>
      <c r="O268" s="8"/>
      <c r="P268" s="8"/>
      <c r="Q268" s="8"/>
      <c r="R268" s="20"/>
      <c r="S268" s="20"/>
      <c r="T268" s="20"/>
      <c r="U268" s="20"/>
      <c r="V268" s="20"/>
      <c r="W268" s="20"/>
      <c r="X268" s="20"/>
      <c r="Y268" s="20"/>
      <c r="Z268" s="20"/>
      <c r="AA268" s="20"/>
      <c r="AB268" s="20"/>
      <c r="AC268" s="20"/>
      <c r="AD268" s="20"/>
      <c r="AE268" s="20"/>
      <c r="AF268" s="20"/>
      <c r="AG268" s="20"/>
      <c r="AH268" s="20"/>
      <c r="AI268" s="20"/>
      <c r="AJ268" s="20"/>
      <c r="AK268" s="20"/>
      <c r="AL268" s="20"/>
      <c r="AM268" s="20"/>
      <c r="AN268" s="20"/>
      <c r="AO268" s="20"/>
      <c r="AP268" s="20"/>
    </row>
    <row r="269" spans="1:42" x14ac:dyDescent="0.3">
      <c r="A269" s="20"/>
      <c r="B269" s="8"/>
      <c r="C269" s="8"/>
      <c r="D269" s="8"/>
      <c r="E269" s="8"/>
      <c r="F269" s="8"/>
      <c r="G269" s="8"/>
      <c r="H269" s="8"/>
      <c r="I269" s="8"/>
      <c r="J269" s="8"/>
      <c r="K269" s="8"/>
      <c r="L269" s="8"/>
      <c r="M269" s="8"/>
      <c r="N269" s="8"/>
      <c r="O269" s="8"/>
      <c r="P269" s="8"/>
      <c r="Q269" s="8"/>
      <c r="R269" s="20"/>
      <c r="S269" s="20"/>
      <c r="T269" s="20"/>
      <c r="U269" s="20"/>
      <c r="V269" s="20"/>
      <c r="W269" s="20"/>
      <c r="X269" s="20"/>
      <c r="Y269" s="20"/>
      <c r="Z269" s="20"/>
      <c r="AA269" s="20"/>
      <c r="AB269" s="20"/>
      <c r="AC269" s="20"/>
      <c r="AD269" s="20"/>
      <c r="AE269" s="20"/>
      <c r="AF269" s="20"/>
      <c r="AG269" s="20"/>
      <c r="AH269" s="20"/>
      <c r="AI269" s="20"/>
      <c r="AJ269" s="20"/>
      <c r="AK269" s="20"/>
      <c r="AL269" s="20"/>
      <c r="AM269" s="20"/>
      <c r="AN269" s="20"/>
      <c r="AO269" s="20"/>
      <c r="AP269" s="20"/>
    </row>
    <row r="270" spans="1:42" x14ac:dyDescent="0.3">
      <c r="A270" s="20"/>
      <c r="B270" s="8"/>
      <c r="C270" s="8"/>
      <c r="D270" s="8"/>
      <c r="E270" s="8"/>
      <c r="F270" s="8"/>
      <c r="G270" s="8"/>
      <c r="H270" s="8"/>
      <c r="I270" s="8"/>
      <c r="J270" s="8"/>
      <c r="K270" s="8"/>
      <c r="L270" s="8"/>
      <c r="M270" s="8"/>
      <c r="N270" s="8"/>
      <c r="O270" s="8"/>
      <c r="P270" s="8"/>
      <c r="Q270" s="8"/>
      <c r="R270" s="20"/>
      <c r="S270" s="20"/>
      <c r="T270" s="20"/>
      <c r="U270" s="20"/>
      <c r="V270" s="20"/>
      <c r="W270" s="20"/>
      <c r="X270" s="20"/>
      <c r="Y270" s="20"/>
      <c r="Z270" s="20"/>
      <c r="AA270" s="20"/>
      <c r="AB270" s="20"/>
      <c r="AC270" s="20"/>
      <c r="AD270" s="20"/>
      <c r="AE270" s="20"/>
      <c r="AF270" s="20"/>
      <c r="AG270" s="20"/>
      <c r="AH270" s="20"/>
      <c r="AI270" s="20"/>
      <c r="AJ270" s="20"/>
      <c r="AK270" s="20"/>
      <c r="AL270" s="20"/>
      <c r="AM270" s="20"/>
      <c r="AN270" s="20"/>
      <c r="AO270" s="20"/>
      <c r="AP270" s="20"/>
    </row>
    <row r="271" spans="1:42" x14ac:dyDescent="0.3">
      <c r="A271" s="20"/>
      <c r="B271" s="8"/>
      <c r="C271" s="8"/>
      <c r="D271" s="8"/>
      <c r="E271" s="8"/>
      <c r="F271" s="8"/>
      <c r="G271" s="8"/>
      <c r="H271" s="8"/>
      <c r="I271" s="8"/>
      <c r="J271" s="8"/>
      <c r="K271" s="8"/>
      <c r="L271" s="8"/>
      <c r="M271" s="8"/>
      <c r="N271" s="8"/>
      <c r="O271" s="8"/>
      <c r="P271" s="8"/>
      <c r="Q271" s="8"/>
      <c r="R271" s="20"/>
      <c r="S271" s="20"/>
      <c r="T271" s="20"/>
      <c r="U271" s="20"/>
      <c r="V271" s="20"/>
      <c r="W271" s="20"/>
      <c r="X271" s="20"/>
      <c r="Y271" s="20"/>
      <c r="Z271" s="20"/>
      <c r="AA271" s="20"/>
      <c r="AB271" s="20"/>
      <c r="AC271" s="20"/>
      <c r="AD271" s="20"/>
      <c r="AE271" s="20"/>
      <c r="AF271" s="20"/>
      <c r="AG271" s="20"/>
      <c r="AH271" s="20"/>
      <c r="AI271" s="20"/>
      <c r="AJ271" s="20"/>
      <c r="AK271" s="20"/>
      <c r="AL271" s="20"/>
      <c r="AM271" s="20"/>
      <c r="AN271" s="20"/>
      <c r="AO271" s="20"/>
      <c r="AP271" s="20"/>
    </row>
    <row r="272" spans="1:42" x14ac:dyDescent="0.3">
      <c r="A272" s="20"/>
      <c r="B272" s="8"/>
      <c r="C272" s="8"/>
      <c r="D272" s="8"/>
      <c r="E272" s="8"/>
      <c r="F272" s="8"/>
      <c r="G272" s="8"/>
      <c r="H272" s="8"/>
      <c r="I272" s="8"/>
      <c r="J272" s="8"/>
      <c r="K272" s="8"/>
      <c r="L272" s="8"/>
      <c r="M272" s="8"/>
      <c r="N272" s="8"/>
      <c r="O272" s="8"/>
      <c r="P272" s="8"/>
      <c r="Q272" s="8"/>
      <c r="R272" s="20"/>
      <c r="S272" s="20"/>
      <c r="T272" s="20"/>
      <c r="U272" s="20"/>
      <c r="V272" s="20"/>
      <c r="W272" s="20"/>
      <c r="X272" s="20"/>
      <c r="Y272" s="20"/>
      <c r="Z272" s="20"/>
      <c r="AA272" s="20"/>
      <c r="AB272" s="20"/>
      <c r="AC272" s="20"/>
      <c r="AD272" s="20"/>
      <c r="AE272" s="20"/>
      <c r="AF272" s="20"/>
      <c r="AG272" s="20"/>
      <c r="AH272" s="20"/>
      <c r="AI272" s="20"/>
      <c r="AJ272" s="20"/>
      <c r="AK272" s="20"/>
      <c r="AL272" s="20"/>
      <c r="AM272" s="20"/>
      <c r="AN272" s="20"/>
      <c r="AO272" s="20"/>
      <c r="AP272" s="20"/>
    </row>
    <row r="273" spans="1:42" x14ac:dyDescent="0.3">
      <c r="A273" s="20"/>
      <c r="B273" s="8"/>
      <c r="C273" s="8"/>
      <c r="D273" s="8"/>
      <c r="E273" s="8"/>
      <c r="F273" s="8"/>
      <c r="G273" s="8"/>
      <c r="H273" s="8"/>
      <c r="I273" s="8"/>
      <c r="J273" s="8"/>
      <c r="K273" s="8"/>
      <c r="L273" s="8"/>
      <c r="M273" s="8"/>
      <c r="N273" s="8"/>
      <c r="O273" s="8"/>
      <c r="P273" s="8"/>
      <c r="Q273" s="8"/>
      <c r="R273" s="20"/>
      <c r="S273" s="20"/>
      <c r="T273" s="20"/>
      <c r="U273" s="20"/>
      <c r="V273" s="20"/>
      <c r="W273" s="20"/>
      <c r="X273" s="20"/>
      <c r="Y273" s="20"/>
      <c r="Z273" s="20"/>
      <c r="AA273" s="20"/>
      <c r="AB273" s="20"/>
      <c r="AC273" s="20"/>
      <c r="AD273" s="20"/>
      <c r="AE273" s="20"/>
      <c r="AF273" s="20"/>
      <c r="AG273" s="20"/>
      <c r="AH273" s="20"/>
      <c r="AI273" s="20"/>
      <c r="AJ273" s="20"/>
      <c r="AK273" s="20"/>
      <c r="AL273" s="20"/>
      <c r="AM273" s="20"/>
      <c r="AN273" s="20"/>
      <c r="AO273" s="20"/>
      <c r="AP273" s="20"/>
    </row>
    <row r="274" spans="1:42" x14ac:dyDescent="0.3">
      <c r="A274" s="20"/>
      <c r="B274" s="8"/>
      <c r="C274" s="8"/>
      <c r="D274" s="8"/>
      <c r="E274" s="8"/>
      <c r="F274" s="8"/>
      <c r="G274" s="8"/>
      <c r="H274" s="8"/>
      <c r="I274" s="8"/>
      <c r="J274" s="8"/>
      <c r="K274" s="8"/>
      <c r="L274" s="8"/>
      <c r="M274" s="8"/>
      <c r="N274" s="8"/>
      <c r="O274" s="8"/>
      <c r="P274" s="8"/>
      <c r="Q274" s="8"/>
      <c r="R274" s="20"/>
      <c r="S274" s="20"/>
      <c r="T274" s="20"/>
      <c r="U274" s="20"/>
      <c r="V274" s="20"/>
      <c r="W274" s="20"/>
      <c r="X274" s="20"/>
      <c r="Y274" s="20"/>
      <c r="Z274" s="20"/>
      <c r="AA274" s="20"/>
      <c r="AB274" s="20"/>
      <c r="AC274" s="20"/>
      <c r="AD274" s="20"/>
      <c r="AE274" s="20"/>
      <c r="AF274" s="20"/>
      <c r="AG274" s="20"/>
      <c r="AH274" s="20"/>
      <c r="AI274" s="20"/>
      <c r="AJ274" s="20"/>
      <c r="AK274" s="20"/>
      <c r="AL274" s="20"/>
      <c r="AM274" s="20"/>
      <c r="AN274" s="20"/>
      <c r="AO274" s="20"/>
      <c r="AP274" s="20"/>
    </row>
    <row r="275" spans="1:42" x14ac:dyDescent="0.3">
      <c r="A275" s="20"/>
      <c r="B275" s="8"/>
      <c r="C275" s="8"/>
      <c r="D275" s="8"/>
      <c r="E275" s="8"/>
      <c r="F275" s="8"/>
      <c r="G275" s="8"/>
      <c r="H275" s="8"/>
      <c r="I275" s="8"/>
      <c r="J275" s="8"/>
      <c r="K275" s="8"/>
      <c r="L275" s="8"/>
      <c r="M275" s="8"/>
      <c r="N275" s="8"/>
      <c r="O275" s="8"/>
      <c r="P275" s="8"/>
      <c r="Q275" s="8"/>
      <c r="R275" s="20"/>
      <c r="S275" s="20"/>
      <c r="T275" s="20"/>
      <c r="U275" s="20"/>
      <c r="V275" s="20"/>
      <c r="W275" s="20"/>
      <c r="X275" s="20"/>
      <c r="Y275" s="20"/>
      <c r="Z275" s="20"/>
      <c r="AA275" s="20"/>
      <c r="AB275" s="20"/>
      <c r="AC275" s="20"/>
      <c r="AD275" s="20"/>
      <c r="AE275" s="20"/>
      <c r="AF275" s="20"/>
      <c r="AG275" s="20"/>
      <c r="AH275" s="20"/>
      <c r="AI275" s="20"/>
      <c r="AJ275" s="20"/>
      <c r="AK275" s="20"/>
      <c r="AL275" s="20"/>
      <c r="AM275" s="20"/>
      <c r="AN275" s="20"/>
      <c r="AO275" s="20"/>
      <c r="AP275" s="20"/>
    </row>
    <row r="276" spans="1:42" x14ac:dyDescent="0.3">
      <c r="A276" s="20"/>
      <c r="B276" s="8"/>
      <c r="C276" s="8"/>
      <c r="D276" s="8"/>
      <c r="E276" s="8"/>
      <c r="F276" s="8"/>
      <c r="G276" s="8"/>
      <c r="H276" s="8"/>
      <c r="I276" s="8"/>
      <c r="J276" s="8"/>
      <c r="K276" s="8"/>
      <c r="L276" s="8"/>
      <c r="M276" s="8"/>
      <c r="N276" s="8"/>
      <c r="O276" s="8"/>
      <c r="P276" s="8"/>
      <c r="Q276" s="8"/>
      <c r="R276" s="20"/>
      <c r="S276" s="20"/>
      <c r="T276" s="20"/>
      <c r="U276" s="20"/>
      <c r="V276" s="20"/>
      <c r="W276" s="20"/>
      <c r="X276" s="20"/>
      <c r="Y276" s="20"/>
      <c r="Z276" s="20"/>
      <c r="AA276" s="20"/>
      <c r="AB276" s="20"/>
      <c r="AC276" s="20"/>
      <c r="AD276" s="20"/>
      <c r="AE276" s="20"/>
      <c r="AF276" s="20"/>
      <c r="AG276" s="20"/>
      <c r="AH276" s="20"/>
      <c r="AI276" s="20"/>
      <c r="AJ276" s="20"/>
      <c r="AK276" s="20"/>
      <c r="AL276" s="20"/>
      <c r="AM276" s="20"/>
      <c r="AN276" s="20"/>
      <c r="AO276" s="20"/>
      <c r="AP276" s="20"/>
    </row>
    <row r="277" spans="1:42" x14ac:dyDescent="0.3">
      <c r="A277" s="20"/>
      <c r="B277" s="8"/>
      <c r="C277" s="8"/>
      <c r="D277" s="8"/>
      <c r="E277" s="8"/>
      <c r="F277" s="8"/>
      <c r="G277" s="8"/>
      <c r="H277" s="8"/>
      <c r="I277" s="8"/>
      <c r="J277" s="8"/>
      <c r="K277" s="8"/>
      <c r="L277" s="8"/>
      <c r="M277" s="8"/>
      <c r="N277" s="8"/>
      <c r="O277" s="8"/>
      <c r="P277" s="8"/>
      <c r="Q277" s="8"/>
      <c r="R277" s="20"/>
      <c r="S277" s="20"/>
      <c r="T277" s="20"/>
      <c r="U277" s="20"/>
      <c r="V277" s="20"/>
      <c r="W277" s="20"/>
      <c r="X277" s="20"/>
      <c r="Y277" s="20"/>
      <c r="Z277" s="20"/>
      <c r="AA277" s="20"/>
      <c r="AB277" s="20"/>
      <c r="AC277" s="20"/>
      <c r="AD277" s="20"/>
      <c r="AE277" s="20"/>
      <c r="AF277" s="20"/>
      <c r="AG277" s="20"/>
      <c r="AH277" s="20"/>
      <c r="AI277" s="20"/>
      <c r="AJ277" s="20"/>
      <c r="AK277" s="20"/>
      <c r="AL277" s="20"/>
      <c r="AM277" s="20"/>
      <c r="AN277" s="20"/>
      <c r="AO277" s="20"/>
      <c r="AP277" s="20"/>
    </row>
    <row r="278" spans="1:42" x14ac:dyDescent="0.3">
      <c r="A278" s="20"/>
      <c r="B278" s="8"/>
      <c r="C278" s="8"/>
      <c r="D278" s="8"/>
      <c r="E278" s="8"/>
      <c r="F278" s="8"/>
      <c r="G278" s="8"/>
      <c r="H278" s="8"/>
      <c r="I278" s="8"/>
      <c r="J278" s="8"/>
      <c r="K278" s="8"/>
      <c r="L278" s="8"/>
      <c r="M278" s="8"/>
      <c r="N278" s="8"/>
      <c r="O278" s="8"/>
      <c r="P278" s="8"/>
      <c r="Q278" s="8"/>
      <c r="R278" s="20"/>
      <c r="S278" s="20"/>
      <c r="T278" s="20"/>
      <c r="U278" s="20"/>
      <c r="V278" s="20"/>
      <c r="W278" s="20"/>
      <c r="X278" s="20"/>
      <c r="Y278" s="20"/>
      <c r="Z278" s="20"/>
      <c r="AA278" s="20"/>
      <c r="AB278" s="20"/>
      <c r="AC278" s="20"/>
      <c r="AD278" s="20"/>
      <c r="AE278" s="20"/>
      <c r="AF278" s="20"/>
      <c r="AG278" s="20"/>
      <c r="AH278" s="20"/>
      <c r="AI278" s="20"/>
      <c r="AJ278" s="20"/>
      <c r="AK278" s="20"/>
      <c r="AL278" s="20"/>
      <c r="AM278" s="20"/>
      <c r="AN278" s="20"/>
      <c r="AO278" s="20"/>
      <c r="AP278" s="20"/>
    </row>
    <row r="279" spans="1:42" x14ac:dyDescent="0.3">
      <c r="A279" s="20"/>
      <c r="B279" s="8"/>
      <c r="C279" s="8"/>
      <c r="D279" s="8"/>
      <c r="E279" s="8"/>
      <c r="F279" s="8"/>
      <c r="G279" s="8"/>
      <c r="H279" s="8"/>
      <c r="I279" s="8"/>
      <c r="J279" s="8"/>
      <c r="K279" s="8"/>
      <c r="L279" s="8"/>
      <c r="M279" s="8"/>
      <c r="N279" s="8"/>
      <c r="O279" s="8"/>
      <c r="P279" s="8"/>
      <c r="Q279" s="8"/>
      <c r="R279" s="20"/>
      <c r="S279" s="20"/>
      <c r="T279" s="20"/>
      <c r="U279" s="20"/>
      <c r="V279" s="20"/>
      <c r="W279" s="20"/>
      <c r="X279" s="20"/>
      <c r="Y279" s="20"/>
      <c r="Z279" s="20"/>
      <c r="AA279" s="20"/>
      <c r="AB279" s="20"/>
      <c r="AC279" s="20"/>
      <c r="AD279" s="20"/>
      <c r="AE279" s="20"/>
      <c r="AF279" s="20"/>
      <c r="AG279" s="20"/>
      <c r="AH279" s="20"/>
      <c r="AI279" s="20"/>
      <c r="AJ279" s="20"/>
      <c r="AK279" s="20"/>
      <c r="AL279" s="20"/>
      <c r="AM279" s="20"/>
      <c r="AN279" s="20"/>
      <c r="AO279" s="20"/>
      <c r="AP279" s="20"/>
    </row>
    <row r="280" spans="1:42" x14ac:dyDescent="0.3">
      <c r="A280" s="20"/>
      <c r="B280" s="8"/>
      <c r="C280" s="8"/>
      <c r="D280" s="8"/>
      <c r="E280" s="8"/>
      <c r="F280" s="8"/>
      <c r="G280" s="8"/>
      <c r="H280" s="8"/>
      <c r="I280" s="8"/>
      <c r="J280" s="8"/>
      <c r="K280" s="8"/>
      <c r="L280" s="8"/>
      <c r="M280" s="8"/>
      <c r="N280" s="8"/>
      <c r="O280" s="8"/>
      <c r="P280" s="8"/>
      <c r="Q280" s="8"/>
      <c r="R280" s="20"/>
      <c r="S280" s="20"/>
      <c r="T280" s="20"/>
      <c r="U280" s="20"/>
      <c r="V280" s="20"/>
      <c r="W280" s="20"/>
      <c r="X280" s="20"/>
      <c r="Y280" s="20"/>
      <c r="Z280" s="20"/>
      <c r="AA280" s="20"/>
      <c r="AB280" s="20"/>
      <c r="AC280" s="20"/>
      <c r="AD280" s="20"/>
      <c r="AE280" s="20"/>
      <c r="AF280" s="20"/>
      <c r="AG280" s="20"/>
      <c r="AH280" s="20"/>
      <c r="AI280" s="20"/>
      <c r="AJ280" s="20"/>
      <c r="AK280" s="20"/>
      <c r="AL280" s="20"/>
      <c r="AM280" s="20"/>
      <c r="AN280" s="20"/>
      <c r="AO280" s="20"/>
      <c r="AP280" s="20"/>
    </row>
    <row r="281" spans="1:42" x14ac:dyDescent="0.3">
      <c r="A281" s="20"/>
      <c r="B281" s="8"/>
      <c r="C281" s="8"/>
      <c r="D281" s="8"/>
      <c r="E281" s="8"/>
      <c r="F281" s="8"/>
      <c r="G281" s="8"/>
      <c r="H281" s="8"/>
      <c r="I281" s="8"/>
      <c r="J281" s="8"/>
      <c r="K281" s="8"/>
      <c r="L281" s="8"/>
      <c r="M281" s="8"/>
      <c r="N281" s="8"/>
      <c r="O281" s="8"/>
      <c r="P281" s="8"/>
      <c r="Q281" s="8"/>
      <c r="R281" s="20"/>
      <c r="S281" s="20"/>
      <c r="T281" s="20"/>
      <c r="U281" s="20"/>
      <c r="V281" s="20"/>
      <c r="W281" s="20"/>
      <c r="X281" s="20"/>
      <c r="Y281" s="20"/>
      <c r="Z281" s="20"/>
      <c r="AA281" s="20"/>
      <c r="AB281" s="20"/>
      <c r="AC281" s="20"/>
      <c r="AD281" s="20"/>
      <c r="AE281" s="20"/>
      <c r="AF281" s="20"/>
      <c r="AG281" s="20"/>
      <c r="AH281" s="20"/>
      <c r="AI281" s="20"/>
      <c r="AJ281" s="20"/>
      <c r="AK281" s="20"/>
      <c r="AL281" s="20"/>
      <c r="AM281" s="20"/>
      <c r="AN281" s="20"/>
      <c r="AO281" s="20"/>
      <c r="AP281" s="20"/>
    </row>
    <row r="282" spans="1:42" x14ac:dyDescent="0.3">
      <c r="A282" s="20"/>
      <c r="B282" s="8"/>
      <c r="C282" s="8"/>
      <c r="D282" s="8"/>
      <c r="E282" s="8"/>
      <c r="F282" s="8"/>
      <c r="G282" s="8"/>
      <c r="H282" s="8"/>
      <c r="I282" s="8"/>
      <c r="J282" s="8"/>
      <c r="K282" s="8"/>
      <c r="L282" s="8"/>
      <c r="M282" s="8"/>
      <c r="N282" s="8"/>
      <c r="O282" s="8"/>
      <c r="P282" s="8"/>
      <c r="Q282" s="8"/>
      <c r="R282" s="20"/>
      <c r="S282" s="20"/>
      <c r="T282" s="20"/>
      <c r="U282" s="20"/>
      <c r="V282" s="20"/>
      <c r="W282" s="20"/>
      <c r="X282" s="20"/>
      <c r="Y282" s="20"/>
      <c r="Z282" s="20"/>
      <c r="AA282" s="20"/>
      <c r="AB282" s="20"/>
      <c r="AC282" s="20"/>
      <c r="AD282" s="20"/>
      <c r="AE282" s="20"/>
      <c r="AF282" s="20"/>
      <c r="AG282" s="20"/>
      <c r="AH282" s="20"/>
      <c r="AI282" s="20"/>
      <c r="AJ282" s="20"/>
      <c r="AK282" s="20"/>
      <c r="AL282" s="20"/>
      <c r="AM282" s="20"/>
      <c r="AN282" s="20"/>
      <c r="AO282" s="20"/>
      <c r="AP282" s="20"/>
    </row>
    <row r="283" spans="1:42" x14ac:dyDescent="0.3">
      <c r="A283" s="20"/>
      <c r="B283" s="8"/>
      <c r="C283" s="8"/>
      <c r="D283" s="8"/>
      <c r="E283" s="8"/>
      <c r="F283" s="8"/>
      <c r="G283" s="8"/>
      <c r="H283" s="8"/>
      <c r="I283" s="8"/>
      <c r="J283" s="8"/>
      <c r="K283" s="8"/>
      <c r="L283" s="8"/>
      <c r="M283" s="8"/>
      <c r="N283" s="8"/>
      <c r="O283" s="8"/>
      <c r="P283" s="8"/>
      <c r="Q283" s="8"/>
      <c r="R283" s="20"/>
      <c r="S283" s="20"/>
      <c r="T283" s="20"/>
      <c r="U283" s="20"/>
      <c r="V283" s="20"/>
      <c r="W283" s="20"/>
      <c r="X283" s="20"/>
      <c r="Y283" s="20"/>
      <c r="Z283" s="20"/>
      <c r="AA283" s="20"/>
      <c r="AB283" s="20"/>
      <c r="AC283" s="20"/>
      <c r="AD283" s="20"/>
      <c r="AE283" s="20"/>
      <c r="AF283" s="20"/>
      <c r="AG283" s="20"/>
      <c r="AH283" s="20"/>
      <c r="AI283" s="20"/>
      <c r="AJ283" s="20"/>
      <c r="AK283" s="20"/>
      <c r="AL283" s="20"/>
      <c r="AM283" s="20"/>
      <c r="AN283" s="20"/>
      <c r="AO283" s="20"/>
      <c r="AP283" s="20"/>
    </row>
    <row r="284" spans="1:42" x14ac:dyDescent="0.3">
      <c r="A284" s="20"/>
      <c r="B284" s="8"/>
      <c r="C284" s="8"/>
      <c r="D284" s="8"/>
      <c r="E284" s="8"/>
      <c r="F284" s="8"/>
      <c r="G284" s="8"/>
      <c r="H284" s="8"/>
      <c r="I284" s="8"/>
      <c r="J284" s="8"/>
      <c r="K284" s="8"/>
      <c r="L284" s="8"/>
      <c r="M284" s="8"/>
      <c r="N284" s="8"/>
      <c r="O284" s="8"/>
      <c r="P284" s="8"/>
      <c r="Q284" s="8"/>
      <c r="R284" s="20"/>
      <c r="S284" s="20"/>
      <c r="T284" s="20"/>
      <c r="U284" s="20"/>
      <c r="V284" s="20"/>
      <c r="W284" s="20"/>
      <c r="X284" s="20"/>
      <c r="Y284" s="20"/>
      <c r="Z284" s="20"/>
      <c r="AA284" s="20"/>
      <c r="AB284" s="20"/>
      <c r="AC284" s="20"/>
      <c r="AD284" s="20"/>
      <c r="AE284" s="20"/>
      <c r="AF284" s="20"/>
      <c r="AG284" s="20"/>
      <c r="AH284" s="20"/>
      <c r="AI284" s="20"/>
      <c r="AJ284" s="20"/>
      <c r="AK284" s="20"/>
      <c r="AL284" s="20"/>
      <c r="AM284" s="20"/>
      <c r="AN284" s="20"/>
      <c r="AO284" s="20"/>
      <c r="AP284" s="20"/>
    </row>
    <row r="285" spans="1:42" x14ac:dyDescent="0.3">
      <c r="A285" s="20"/>
      <c r="B285" s="8"/>
      <c r="C285" s="8"/>
      <c r="D285" s="8"/>
      <c r="E285" s="8"/>
      <c r="F285" s="8"/>
      <c r="G285" s="8"/>
      <c r="H285" s="8"/>
      <c r="I285" s="8"/>
      <c r="J285" s="8"/>
      <c r="K285" s="8"/>
      <c r="L285" s="8"/>
      <c r="M285" s="8"/>
      <c r="N285" s="8"/>
      <c r="O285" s="8"/>
      <c r="P285" s="8"/>
      <c r="Q285" s="8"/>
      <c r="R285" s="20"/>
      <c r="S285" s="20"/>
      <c r="T285" s="20"/>
      <c r="U285" s="20"/>
      <c r="V285" s="20"/>
      <c r="W285" s="20"/>
      <c r="X285" s="20"/>
      <c r="Y285" s="20"/>
      <c r="Z285" s="20"/>
      <c r="AA285" s="20"/>
      <c r="AB285" s="20"/>
      <c r="AC285" s="20"/>
      <c r="AD285" s="20"/>
      <c r="AE285" s="20"/>
      <c r="AF285" s="20"/>
      <c r="AG285" s="20"/>
      <c r="AH285" s="20"/>
      <c r="AI285" s="20"/>
      <c r="AJ285" s="20"/>
      <c r="AK285" s="20"/>
      <c r="AL285" s="20"/>
      <c r="AM285" s="20"/>
      <c r="AN285" s="20"/>
      <c r="AO285" s="20"/>
      <c r="AP285" s="20"/>
    </row>
    <row r="286" spans="1:42" x14ac:dyDescent="0.3">
      <c r="A286" s="20"/>
      <c r="B286" s="8"/>
      <c r="C286" s="8"/>
      <c r="D286" s="8"/>
      <c r="E286" s="8"/>
      <c r="F286" s="8"/>
      <c r="G286" s="8"/>
      <c r="H286" s="8"/>
      <c r="I286" s="8"/>
      <c r="J286" s="8"/>
      <c r="K286" s="8"/>
      <c r="L286" s="8"/>
      <c r="M286" s="8"/>
      <c r="N286" s="8"/>
      <c r="O286" s="8"/>
      <c r="P286" s="8"/>
      <c r="Q286" s="8"/>
      <c r="R286" s="20"/>
      <c r="S286" s="20"/>
      <c r="T286" s="20"/>
      <c r="U286" s="20"/>
      <c r="V286" s="20"/>
      <c r="W286" s="20"/>
      <c r="X286" s="20"/>
      <c r="Y286" s="20"/>
      <c r="Z286" s="20"/>
      <c r="AA286" s="20"/>
      <c r="AB286" s="20"/>
      <c r="AC286" s="20"/>
      <c r="AD286" s="20"/>
      <c r="AE286" s="20"/>
      <c r="AF286" s="20"/>
      <c r="AG286" s="20"/>
      <c r="AH286" s="20"/>
      <c r="AI286" s="20"/>
      <c r="AJ286" s="20"/>
      <c r="AK286" s="20"/>
      <c r="AL286" s="20"/>
      <c r="AM286" s="20"/>
      <c r="AN286" s="20"/>
      <c r="AO286" s="20"/>
      <c r="AP286" s="20"/>
    </row>
    <row r="287" spans="1:42" x14ac:dyDescent="0.3">
      <c r="A287" s="20"/>
      <c r="B287" s="8"/>
      <c r="C287" s="8"/>
      <c r="D287" s="8"/>
      <c r="E287" s="8"/>
      <c r="F287" s="8"/>
      <c r="G287" s="8"/>
      <c r="H287" s="8"/>
      <c r="I287" s="8"/>
      <c r="J287" s="8"/>
      <c r="K287" s="8"/>
      <c r="L287" s="8"/>
      <c r="M287" s="8"/>
      <c r="N287" s="8"/>
      <c r="O287" s="8"/>
      <c r="P287" s="8"/>
      <c r="Q287" s="8"/>
      <c r="R287" s="20"/>
      <c r="S287" s="20"/>
      <c r="T287" s="20"/>
      <c r="U287" s="20"/>
      <c r="V287" s="20"/>
      <c r="W287" s="20"/>
      <c r="X287" s="20"/>
      <c r="Y287" s="20"/>
      <c r="Z287" s="20"/>
      <c r="AA287" s="20"/>
      <c r="AB287" s="20"/>
      <c r="AC287" s="20"/>
      <c r="AD287" s="20"/>
      <c r="AE287" s="20"/>
      <c r="AF287" s="20"/>
      <c r="AG287" s="20"/>
      <c r="AH287" s="20"/>
      <c r="AI287" s="20"/>
      <c r="AJ287" s="20"/>
      <c r="AK287" s="20"/>
      <c r="AL287" s="20"/>
      <c r="AM287" s="20"/>
      <c r="AN287" s="20"/>
      <c r="AO287" s="20"/>
      <c r="AP287" s="20"/>
    </row>
    <row r="288" spans="1:42" x14ac:dyDescent="0.3">
      <c r="A288" s="20"/>
      <c r="B288" s="8"/>
      <c r="C288" s="8"/>
      <c r="D288" s="8"/>
      <c r="E288" s="8"/>
      <c r="F288" s="8"/>
      <c r="G288" s="8"/>
      <c r="H288" s="8"/>
      <c r="I288" s="8"/>
      <c r="J288" s="8"/>
      <c r="K288" s="8"/>
      <c r="L288" s="8"/>
      <c r="M288" s="8"/>
      <c r="N288" s="8"/>
      <c r="O288" s="8"/>
      <c r="P288" s="8"/>
      <c r="Q288" s="8"/>
      <c r="R288" s="20"/>
      <c r="S288" s="20"/>
      <c r="T288" s="20"/>
      <c r="U288" s="20"/>
      <c r="V288" s="20"/>
      <c r="W288" s="20"/>
      <c r="X288" s="20"/>
      <c r="Y288" s="20"/>
      <c r="Z288" s="20"/>
      <c r="AA288" s="20"/>
      <c r="AB288" s="20"/>
      <c r="AC288" s="20"/>
      <c r="AD288" s="20"/>
      <c r="AE288" s="20"/>
      <c r="AF288" s="20"/>
      <c r="AG288" s="20"/>
      <c r="AH288" s="20"/>
      <c r="AI288" s="20"/>
      <c r="AJ288" s="20"/>
      <c r="AK288" s="20"/>
      <c r="AL288" s="20"/>
      <c r="AM288" s="20"/>
      <c r="AN288" s="20"/>
      <c r="AO288" s="20"/>
      <c r="AP288" s="20"/>
    </row>
    <row r="289" spans="1:42" x14ac:dyDescent="0.3">
      <c r="A289" s="20"/>
      <c r="B289" s="8"/>
      <c r="C289" s="8"/>
      <c r="D289" s="8"/>
      <c r="E289" s="8"/>
      <c r="F289" s="8"/>
      <c r="G289" s="8"/>
      <c r="H289" s="8"/>
      <c r="I289" s="8"/>
      <c r="J289" s="8"/>
      <c r="K289" s="8"/>
      <c r="L289" s="8"/>
      <c r="M289" s="8"/>
      <c r="N289" s="8"/>
      <c r="O289" s="8"/>
      <c r="P289" s="8"/>
      <c r="Q289" s="8"/>
      <c r="R289" s="20"/>
      <c r="S289" s="20"/>
      <c r="T289" s="20"/>
      <c r="U289" s="20"/>
      <c r="V289" s="20"/>
      <c r="W289" s="20"/>
      <c r="X289" s="20"/>
      <c r="Y289" s="20"/>
      <c r="Z289" s="20"/>
      <c r="AA289" s="20"/>
      <c r="AB289" s="20"/>
      <c r="AC289" s="20"/>
      <c r="AD289" s="20"/>
      <c r="AE289" s="20"/>
      <c r="AF289" s="20"/>
      <c r="AG289" s="20"/>
      <c r="AH289" s="20"/>
      <c r="AI289" s="20"/>
      <c r="AJ289" s="20"/>
      <c r="AK289" s="20"/>
      <c r="AL289" s="20"/>
      <c r="AM289" s="20"/>
      <c r="AN289" s="20"/>
      <c r="AO289" s="20"/>
      <c r="AP289" s="20"/>
    </row>
    <row r="290" spans="1:42" x14ac:dyDescent="0.3">
      <c r="A290" s="20"/>
      <c r="B290" s="8"/>
      <c r="C290" s="8"/>
      <c r="D290" s="8"/>
      <c r="E290" s="8"/>
      <c r="F290" s="8"/>
      <c r="G290" s="8"/>
      <c r="H290" s="8"/>
      <c r="I290" s="8"/>
      <c r="J290" s="8"/>
      <c r="K290" s="8"/>
      <c r="L290" s="8"/>
      <c r="M290" s="8"/>
      <c r="N290" s="8"/>
      <c r="O290" s="8"/>
      <c r="P290" s="8"/>
      <c r="Q290" s="8"/>
      <c r="R290" s="20"/>
      <c r="S290" s="20"/>
      <c r="T290" s="20"/>
      <c r="U290" s="20"/>
      <c r="V290" s="20"/>
      <c r="W290" s="20"/>
      <c r="X290" s="20"/>
      <c r="Y290" s="20"/>
      <c r="Z290" s="20"/>
      <c r="AA290" s="20"/>
      <c r="AB290" s="20"/>
      <c r="AC290" s="20"/>
      <c r="AD290" s="20"/>
      <c r="AE290" s="20"/>
      <c r="AF290" s="20"/>
      <c r="AG290" s="20"/>
      <c r="AH290" s="20"/>
      <c r="AI290" s="20"/>
      <c r="AJ290" s="20"/>
      <c r="AK290" s="20"/>
      <c r="AL290" s="20"/>
      <c r="AM290" s="20"/>
      <c r="AN290" s="20"/>
      <c r="AO290" s="20"/>
      <c r="AP290" s="20"/>
    </row>
    <row r="291" spans="1:42" x14ac:dyDescent="0.3">
      <c r="A291" s="20"/>
      <c r="B291" s="8"/>
      <c r="C291" s="8"/>
      <c r="D291" s="8"/>
      <c r="E291" s="8"/>
      <c r="F291" s="8"/>
      <c r="G291" s="8"/>
      <c r="H291" s="8"/>
      <c r="I291" s="8"/>
      <c r="J291" s="8"/>
      <c r="K291" s="8"/>
      <c r="L291" s="8"/>
      <c r="M291" s="8"/>
      <c r="N291" s="8"/>
      <c r="O291" s="8"/>
      <c r="P291" s="8"/>
      <c r="Q291" s="8"/>
      <c r="R291" s="20"/>
      <c r="S291" s="20"/>
      <c r="T291" s="20"/>
      <c r="U291" s="20"/>
      <c r="V291" s="20"/>
      <c r="W291" s="20"/>
      <c r="X291" s="20"/>
      <c r="Y291" s="20"/>
      <c r="Z291" s="20"/>
      <c r="AA291" s="20"/>
      <c r="AB291" s="20"/>
      <c r="AC291" s="20"/>
      <c r="AD291" s="20"/>
      <c r="AE291" s="20"/>
      <c r="AF291" s="20"/>
      <c r="AG291" s="20"/>
      <c r="AH291" s="20"/>
      <c r="AI291" s="20"/>
      <c r="AJ291" s="20"/>
      <c r="AK291" s="20"/>
      <c r="AL291" s="20"/>
      <c r="AM291" s="20"/>
      <c r="AN291" s="20"/>
      <c r="AO291" s="20"/>
      <c r="AP291" s="20"/>
    </row>
    <row r="292" spans="1:42" x14ac:dyDescent="0.3">
      <c r="A292" s="20"/>
      <c r="B292" s="8"/>
      <c r="C292" s="8"/>
      <c r="D292" s="8"/>
      <c r="E292" s="8"/>
      <c r="F292" s="8"/>
      <c r="G292" s="8"/>
      <c r="H292" s="8"/>
      <c r="I292" s="8"/>
      <c r="J292" s="8"/>
      <c r="K292" s="8"/>
      <c r="L292" s="8"/>
      <c r="M292" s="8"/>
      <c r="N292" s="8"/>
      <c r="O292" s="8"/>
      <c r="P292" s="8"/>
      <c r="Q292" s="8"/>
      <c r="R292" s="20"/>
      <c r="S292" s="20"/>
      <c r="T292" s="20"/>
      <c r="U292" s="20"/>
      <c r="V292" s="20"/>
      <c r="W292" s="20"/>
      <c r="X292" s="20"/>
      <c r="Y292" s="20"/>
      <c r="Z292" s="20"/>
      <c r="AA292" s="20"/>
      <c r="AB292" s="20"/>
      <c r="AC292" s="20"/>
      <c r="AD292" s="20"/>
      <c r="AE292" s="20"/>
      <c r="AF292" s="20"/>
      <c r="AG292" s="20"/>
      <c r="AH292" s="20"/>
      <c r="AI292" s="20"/>
      <c r="AJ292" s="20"/>
      <c r="AK292" s="20"/>
      <c r="AL292" s="20"/>
      <c r="AM292" s="20"/>
      <c r="AN292" s="20"/>
      <c r="AO292" s="20"/>
      <c r="AP292" s="20"/>
    </row>
    <row r="293" spans="1:42" x14ac:dyDescent="0.3">
      <c r="A293" s="20"/>
      <c r="B293" s="8"/>
      <c r="C293" s="8"/>
      <c r="D293" s="8"/>
      <c r="E293" s="8"/>
      <c r="F293" s="8"/>
      <c r="G293" s="8"/>
      <c r="H293" s="8"/>
      <c r="I293" s="8"/>
      <c r="J293" s="8"/>
      <c r="K293" s="8"/>
      <c r="L293" s="8"/>
      <c r="M293" s="8"/>
      <c r="N293" s="8"/>
      <c r="O293" s="8"/>
      <c r="P293" s="8"/>
      <c r="Q293" s="8"/>
      <c r="R293" s="20"/>
      <c r="S293" s="20"/>
      <c r="T293" s="20"/>
      <c r="U293" s="20"/>
      <c r="V293" s="20"/>
      <c r="W293" s="20"/>
      <c r="X293" s="20"/>
      <c r="Y293" s="20"/>
      <c r="Z293" s="20"/>
      <c r="AA293" s="20"/>
      <c r="AB293" s="20"/>
      <c r="AC293" s="20"/>
      <c r="AD293" s="20"/>
      <c r="AE293" s="20"/>
      <c r="AF293" s="20"/>
      <c r="AG293" s="20"/>
      <c r="AH293" s="20"/>
      <c r="AI293" s="20"/>
      <c r="AJ293" s="20"/>
      <c r="AK293" s="20"/>
      <c r="AL293" s="20"/>
      <c r="AM293" s="20"/>
      <c r="AN293" s="20"/>
      <c r="AO293" s="20"/>
      <c r="AP293" s="20"/>
    </row>
    <row r="294" spans="1:42" x14ac:dyDescent="0.3">
      <c r="A294" s="20"/>
      <c r="B294" s="8"/>
      <c r="C294" s="8"/>
      <c r="D294" s="8"/>
      <c r="E294" s="8"/>
      <c r="F294" s="8"/>
      <c r="G294" s="8"/>
      <c r="H294" s="8"/>
      <c r="I294" s="8"/>
      <c r="J294" s="8"/>
      <c r="K294" s="8"/>
      <c r="L294" s="8"/>
      <c r="M294" s="8"/>
      <c r="N294" s="8"/>
      <c r="O294" s="8"/>
      <c r="P294" s="8"/>
      <c r="Q294" s="8"/>
      <c r="R294" s="20"/>
      <c r="S294" s="20"/>
      <c r="T294" s="20"/>
      <c r="U294" s="20"/>
      <c r="V294" s="20"/>
      <c r="W294" s="20"/>
      <c r="X294" s="20"/>
      <c r="Y294" s="20"/>
      <c r="Z294" s="20"/>
      <c r="AA294" s="20"/>
      <c r="AB294" s="20"/>
      <c r="AC294" s="20"/>
      <c r="AD294" s="20"/>
      <c r="AE294" s="20"/>
      <c r="AF294" s="20"/>
      <c r="AG294" s="20"/>
      <c r="AH294" s="20"/>
      <c r="AI294" s="20"/>
      <c r="AJ294" s="20"/>
      <c r="AK294" s="20"/>
      <c r="AL294" s="20"/>
      <c r="AM294" s="20"/>
      <c r="AN294" s="20"/>
      <c r="AO294" s="20"/>
      <c r="AP294" s="20"/>
    </row>
    <row r="295" spans="1:42" x14ac:dyDescent="0.3">
      <c r="A295" s="20"/>
      <c r="B295" s="8"/>
      <c r="C295" s="8"/>
      <c r="D295" s="8"/>
      <c r="E295" s="8"/>
      <c r="F295" s="8"/>
      <c r="G295" s="8"/>
      <c r="H295" s="8"/>
      <c r="I295" s="8"/>
      <c r="J295" s="8"/>
      <c r="K295" s="8"/>
      <c r="L295" s="8"/>
      <c r="M295" s="8"/>
      <c r="N295" s="8"/>
      <c r="O295" s="8"/>
      <c r="P295" s="8"/>
      <c r="Q295" s="8"/>
      <c r="R295" s="20"/>
      <c r="S295" s="20"/>
      <c r="T295" s="20"/>
      <c r="U295" s="20"/>
      <c r="V295" s="20"/>
      <c r="W295" s="20"/>
      <c r="X295" s="20"/>
      <c r="Y295" s="20"/>
      <c r="Z295" s="20"/>
      <c r="AA295" s="20"/>
      <c r="AB295" s="20"/>
      <c r="AC295" s="20"/>
      <c r="AD295" s="20"/>
      <c r="AE295" s="20"/>
      <c r="AF295" s="20"/>
      <c r="AG295" s="20"/>
      <c r="AH295" s="20"/>
      <c r="AI295" s="20"/>
      <c r="AJ295" s="20"/>
      <c r="AK295" s="20"/>
      <c r="AL295" s="20"/>
      <c r="AM295" s="20"/>
      <c r="AN295" s="20"/>
      <c r="AO295" s="20"/>
      <c r="AP295" s="20"/>
    </row>
    <row r="296" spans="1:42" x14ac:dyDescent="0.3">
      <c r="A296" s="20"/>
      <c r="B296" s="8"/>
      <c r="C296" s="8"/>
      <c r="D296" s="8"/>
      <c r="E296" s="8"/>
      <c r="F296" s="8"/>
      <c r="G296" s="8"/>
      <c r="H296" s="8"/>
      <c r="I296" s="8"/>
      <c r="J296" s="8"/>
      <c r="K296" s="8"/>
      <c r="L296" s="8"/>
      <c r="M296" s="8"/>
      <c r="N296" s="8"/>
      <c r="O296" s="8"/>
      <c r="P296" s="8"/>
      <c r="Q296" s="8"/>
      <c r="R296" s="20"/>
      <c r="S296" s="20"/>
      <c r="T296" s="20"/>
      <c r="U296" s="20"/>
      <c r="V296" s="20"/>
      <c r="W296" s="20"/>
      <c r="X296" s="20"/>
      <c r="Y296" s="20"/>
      <c r="Z296" s="20"/>
      <c r="AA296" s="20"/>
      <c r="AB296" s="20"/>
      <c r="AC296" s="20"/>
      <c r="AD296" s="20"/>
      <c r="AE296" s="20"/>
      <c r="AF296" s="20"/>
      <c r="AG296" s="20"/>
      <c r="AH296" s="20"/>
      <c r="AI296" s="20"/>
      <c r="AJ296" s="20"/>
      <c r="AK296" s="20"/>
      <c r="AL296" s="20"/>
      <c r="AM296" s="20"/>
      <c r="AN296" s="20"/>
      <c r="AO296" s="20"/>
      <c r="AP296" s="20"/>
    </row>
    <row r="297" spans="1:42" x14ac:dyDescent="0.3">
      <c r="A297" s="20"/>
      <c r="B297" s="8"/>
      <c r="C297" s="8"/>
      <c r="D297" s="8"/>
      <c r="E297" s="8"/>
      <c r="F297" s="8"/>
      <c r="G297" s="8"/>
      <c r="H297" s="8"/>
      <c r="I297" s="8"/>
      <c r="J297" s="8"/>
      <c r="K297" s="8"/>
      <c r="L297" s="8"/>
      <c r="M297" s="8"/>
      <c r="N297" s="8"/>
      <c r="O297" s="8"/>
      <c r="P297" s="8"/>
      <c r="Q297" s="8"/>
      <c r="R297" s="20"/>
      <c r="S297" s="20"/>
      <c r="T297" s="20"/>
      <c r="U297" s="20"/>
      <c r="V297" s="20"/>
      <c r="W297" s="20"/>
      <c r="X297" s="20"/>
      <c r="Y297" s="20"/>
      <c r="Z297" s="20"/>
      <c r="AA297" s="20"/>
      <c r="AB297" s="20"/>
      <c r="AC297" s="20"/>
      <c r="AD297" s="20"/>
      <c r="AE297" s="20"/>
      <c r="AF297" s="20"/>
      <c r="AG297" s="20"/>
      <c r="AH297" s="20"/>
      <c r="AI297" s="20"/>
      <c r="AJ297" s="20"/>
      <c r="AK297" s="20"/>
      <c r="AL297" s="20"/>
      <c r="AM297" s="20"/>
      <c r="AN297" s="20"/>
      <c r="AO297" s="20"/>
      <c r="AP297" s="20"/>
    </row>
    <row r="298" spans="1:42" x14ac:dyDescent="0.3">
      <c r="A298" s="20"/>
      <c r="B298" s="8"/>
      <c r="C298" s="8"/>
      <c r="D298" s="8"/>
      <c r="E298" s="8"/>
      <c r="F298" s="8"/>
      <c r="G298" s="8"/>
      <c r="H298" s="8"/>
      <c r="I298" s="8"/>
      <c r="J298" s="8"/>
      <c r="K298" s="8"/>
      <c r="L298" s="8"/>
      <c r="M298" s="8"/>
      <c r="N298" s="8"/>
      <c r="O298" s="8"/>
      <c r="P298" s="8"/>
      <c r="Q298" s="8"/>
      <c r="R298" s="20"/>
      <c r="S298" s="20"/>
      <c r="T298" s="20"/>
      <c r="U298" s="20"/>
      <c r="V298" s="20"/>
      <c r="W298" s="20"/>
      <c r="X298" s="20"/>
      <c r="Y298" s="20"/>
      <c r="Z298" s="20"/>
      <c r="AA298" s="20"/>
      <c r="AB298" s="20"/>
      <c r="AC298" s="20"/>
      <c r="AD298" s="20"/>
      <c r="AE298" s="20"/>
      <c r="AF298" s="20"/>
      <c r="AG298" s="20"/>
      <c r="AH298" s="20"/>
      <c r="AI298" s="20"/>
      <c r="AJ298" s="20"/>
      <c r="AK298" s="20"/>
      <c r="AL298" s="20"/>
      <c r="AM298" s="20"/>
      <c r="AN298" s="20"/>
      <c r="AO298" s="20"/>
      <c r="AP298" s="20"/>
    </row>
    <row r="299" spans="1:42" x14ac:dyDescent="0.3">
      <c r="A299" s="20"/>
      <c r="B299" s="8"/>
      <c r="C299" s="8"/>
      <c r="D299" s="8"/>
      <c r="E299" s="8"/>
      <c r="F299" s="8"/>
      <c r="G299" s="8"/>
      <c r="H299" s="8"/>
      <c r="I299" s="8"/>
      <c r="J299" s="8"/>
      <c r="K299" s="8"/>
      <c r="L299" s="8"/>
      <c r="M299" s="8"/>
      <c r="N299" s="8"/>
      <c r="O299" s="8"/>
      <c r="P299" s="8"/>
      <c r="Q299" s="8"/>
      <c r="R299" s="20"/>
      <c r="S299" s="20"/>
      <c r="T299" s="20"/>
      <c r="U299" s="20"/>
      <c r="V299" s="20"/>
      <c r="W299" s="20"/>
      <c r="X299" s="20"/>
      <c r="Y299" s="20"/>
      <c r="Z299" s="20"/>
      <c r="AA299" s="20"/>
      <c r="AB299" s="20"/>
      <c r="AC299" s="20"/>
      <c r="AD299" s="20"/>
      <c r="AE299" s="20"/>
      <c r="AF299" s="20"/>
      <c r="AG299" s="20"/>
      <c r="AH299" s="20"/>
      <c r="AI299" s="20"/>
      <c r="AJ299" s="20"/>
      <c r="AK299" s="20"/>
      <c r="AL299" s="20"/>
      <c r="AM299" s="20"/>
      <c r="AN299" s="20"/>
      <c r="AO299" s="20"/>
      <c r="AP299" s="20"/>
    </row>
    <row r="300" spans="1:42" x14ac:dyDescent="0.3">
      <c r="A300" s="20"/>
      <c r="B300" s="8"/>
      <c r="C300" s="8"/>
      <c r="D300" s="8"/>
      <c r="E300" s="8"/>
      <c r="F300" s="8"/>
      <c r="G300" s="8"/>
      <c r="H300" s="8"/>
      <c r="I300" s="8"/>
      <c r="J300" s="8"/>
      <c r="K300" s="8"/>
      <c r="L300" s="8"/>
      <c r="M300" s="8"/>
      <c r="N300" s="8"/>
      <c r="O300" s="8"/>
      <c r="P300" s="8"/>
      <c r="Q300" s="8"/>
      <c r="R300" s="20"/>
      <c r="S300" s="20"/>
      <c r="T300" s="20"/>
      <c r="U300" s="20"/>
      <c r="V300" s="20"/>
      <c r="W300" s="20"/>
      <c r="X300" s="20"/>
      <c r="Y300" s="20"/>
      <c r="Z300" s="20"/>
      <c r="AA300" s="20"/>
      <c r="AB300" s="20"/>
      <c r="AC300" s="20"/>
      <c r="AD300" s="20"/>
      <c r="AE300" s="20"/>
      <c r="AF300" s="20"/>
      <c r="AG300" s="20"/>
      <c r="AH300" s="20"/>
      <c r="AI300" s="20"/>
      <c r="AJ300" s="20"/>
      <c r="AK300" s="20"/>
      <c r="AL300" s="20"/>
      <c r="AM300" s="20"/>
      <c r="AN300" s="20"/>
      <c r="AO300" s="20"/>
      <c r="AP300" s="20"/>
    </row>
    <row r="301" spans="1:42" x14ac:dyDescent="0.3">
      <c r="A301" s="20"/>
      <c r="B301" s="8"/>
      <c r="C301" s="8"/>
      <c r="D301" s="8"/>
      <c r="E301" s="8"/>
      <c r="F301" s="8"/>
      <c r="G301" s="8"/>
      <c r="H301" s="8"/>
      <c r="I301" s="8"/>
      <c r="J301" s="8"/>
      <c r="K301" s="8"/>
      <c r="L301" s="8"/>
      <c r="M301" s="8"/>
      <c r="N301" s="8"/>
      <c r="O301" s="8"/>
      <c r="P301" s="8"/>
      <c r="Q301" s="8"/>
      <c r="R301" s="20"/>
      <c r="S301" s="20"/>
      <c r="T301" s="20"/>
      <c r="U301" s="20"/>
      <c r="V301" s="20"/>
      <c r="W301" s="20"/>
      <c r="X301" s="20"/>
      <c r="Y301" s="20"/>
      <c r="Z301" s="20"/>
      <c r="AA301" s="20"/>
      <c r="AB301" s="20"/>
      <c r="AC301" s="20"/>
      <c r="AD301" s="20"/>
      <c r="AE301" s="20"/>
      <c r="AF301" s="20"/>
      <c r="AG301" s="20"/>
      <c r="AH301" s="20"/>
      <c r="AI301" s="20"/>
      <c r="AJ301" s="20"/>
      <c r="AK301" s="20"/>
      <c r="AL301" s="20"/>
      <c r="AM301" s="20"/>
      <c r="AN301" s="20"/>
      <c r="AO301" s="20"/>
      <c r="AP301" s="20"/>
    </row>
    <row r="302" spans="1:42" x14ac:dyDescent="0.3">
      <c r="A302" s="20"/>
      <c r="B302" s="8"/>
      <c r="C302" s="8"/>
      <c r="D302" s="8"/>
      <c r="E302" s="8"/>
      <c r="F302" s="8"/>
      <c r="G302" s="8"/>
      <c r="H302" s="8"/>
      <c r="I302" s="8"/>
      <c r="J302" s="8"/>
      <c r="K302" s="8"/>
      <c r="L302" s="8"/>
      <c r="M302" s="8"/>
      <c r="N302" s="8"/>
      <c r="O302" s="8"/>
      <c r="P302" s="8"/>
      <c r="Q302" s="8"/>
      <c r="R302" s="20"/>
      <c r="S302" s="20"/>
      <c r="T302" s="20"/>
      <c r="U302" s="20"/>
      <c r="V302" s="20"/>
      <c r="W302" s="20"/>
      <c r="X302" s="20"/>
      <c r="Y302" s="20"/>
      <c r="Z302" s="20"/>
      <c r="AA302" s="20"/>
      <c r="AB302" s="20"/>
      <c r="AC302" s="20"/>
      <c r="AD302" s="20"/>
      <c r="AE302" s="20"/>
      <c r="AF302" s="20"/>
      <c r="AG302" s="20"/>
      <c r="AH302" s="20"/>
      <c r="AI302" s="20"/>
      <c r="AJ302" s="20"/>
      <c r="AK302" s="20"/>
      <c r="AL302" s="20"/>
      <c r="AM302" s="20"/>
      <c r="AN302" s="20"/>
      <c r="AO302" s="20"/>
      <c r="AP302" s="20"/>
    </row>
    <row r="303" spans="1:42" x14ac:dyDescent="0.3">
      <c r="A303" s="20"/>
      <c r="B303" s="8"/>
      <c r="C303" s="8"/>
      <c r="D303" s="8"/>
      <c r="E303" s="8"/>
      <c r="F303" s="8"/>
      <c r="G303" s="8"/>
      <c r="H303" s="8"/>
      <c r="I303" s="8"/>
      <c r="J303" s="8"/>
      <c r="K303" s="8"/>
      <c r="L303" s="8"/>
      <c r="M303" s="8"/>
      <c r="N303" s="8"/>
      <c r="O303" s="8"/>
      <c r="P303" s="8"/>
      <c r="Q303" s="8"/>
      <c r="R303" s="20"/>
      <c r="S303" s="20"/>
      <c r="T303" s="20"/>
      <c r="U303" s="20"/>
      <c r="V303" s="20"/>
      <c r="W303" s="20"/>
      <c r="X303" s="20"/>
      <c r="Y303" s="20"/>
      <c r="Z303" s="20"/>
      <c r="AA303" s="20"/>
      <c r="AB303" s="20"/>
      <c r="AC303" s="20"/>
      <c r="AD303" s="20"/>
      <c r="AE303" s="20"/>
      <c r="AF303" s="20"/>
      <c r="AG303" s="20"/>
      <c r="AH303" s="20"/>
      <c r="AI303" s="20"/>
      <c r="AJ303" s="20"/>
      <c r="AK303" s="20"/>
      <c r="AL303" s="20"/>
      <c r="AM303" s="20"/>
      <c r="AN303" s="20"/>
      <c r="AO303" s="20"/>
      <c r="AP303" s="20"/>
    </row>
    <row r="304" spans="1:42" x14ac:dyDescent="0.3">
      <c r="A304" s="20"/>
      <c r="B304" s="8"/>
      <c r="C304" s="8"/>
      <c r="D304" s="8"/>
      <c r="E304" s="8"/>
      <c r="F304" s="8"/>
      <c r="G304" s="8"/>
      <c r="H304" s="8"/>
      <c r="I304" s="8"/>
      <c r="J304" s="8"/>
      <c r="K304" s="8"/>
      <c r="L304" s="8"/>
      <c r="M304" s="8"/>
      <c r="N304" s="8"/>
      <c r="O304" s="8"/>
      <c r="P304" s="8"/>
      <c r="Q304" s="8"/>
      <c r="R304" s="20"/>
      <c r="S304" s="20"/>
      <c r="T304" s="20"/>
      <c r="U304" s="20"/>
      <c r="V304" s="20"/>
      <c r="W304" s="20"/>
      <c r="X304" s="20"/>
      <c r="Y304" s="20"/>
      <c r="Z304" s="20"/>
      <c r="AA304" s="20"/>
      <c r="AB304" s="20"/>
      <c r="AC304" s="20"/>
      <c r="AD304" s="20"/>
      <c r="AE304" s="20"/>
      <c r="AF304" s="20"/>
      <c r="AG304" s="20"/>
      <c r="AH304" s="20"/>
      <c r="AI304" s="20"/>
      <c r="AJ304" s="20"/>
      <c r="AK304" s="20"/>
      <c r="AL304" s="20"/>
      <c r="AM304" s="20"/>
      <c r="AN304" s="20"/>
      <c r="AO304" s="20"/>
      <c r="AP304" s="20"/>
    </row>
    <row r="305" spans="1:42" x14ac:dyDescent="0.3">
      <c r="A305" s="20"/>
      <c r="B305" s="8"/>
      <c r="C305" s="8"/>
      <c r="D305" s="8"/>
      <c r="E305" s="8"/>
      <c r="F305" s="8"/>
      <c r="G305" s="8"/>
      <c r="H305" s="8"/>
      <c r="I305" s="8"/>
      <c r="J305" s="8"/>
      <c r="K305" s="8"/>
      <c r="L305" s="8"/>
      <c r="M305" s="8"/>
      <c r="N305" s="8"/>
      <c r="O305" s="8"/>
      <c r="P305" s="8"/>
      <c r="Q305" s="8"/>
      <c r="R305" s="20"/>
      <c r="S305" s="20"/>
      <c r="T305" s="20"/>
      <c r="U305" s="20"/>
      <c r="V305" s="20"/>
      <c r="W305" s="20"/>
      <c r="X305" s="20"/>
      <c r="Y305" s="20"/>
      <c r="Z305" s="20"/>
      <c r="AA305" s="20"/>
      <c r="AB305" s="20"/>
      <c r="AC305" s="20"/>
      <c r="AD305" s="20"/>
      <c r="AE305" s="20"/>
      <c r="AF305" s="20"/>
      <c r="AG305" s="20"/>
      <c r="AH305" s="20"/>
      <c r="AI305" s="20"/>
      <c r="AJ305" s="20"/>
      <c r="AK305" s="20"/>
      <c r="AL305" s="20"/>
      <c r="AM305" s="20"/>
      <c r="AN305" s="20"/>
      <c r="AO305" s="20"/>
      <c r="AP305" s="20"/>
    </row>
    <row r="306" spans="1:42" x14ac:dyDescent="0.3">
      <c r="A306" s="20"/>
      <c r="B306" s="8"/>
      <c r="C306" s="8"/>
      <c r="D306" s="8"/>
      <c r="E306" s="8"/>
      <c r="F306" s="8"/>
      <c r="G306" s="8"/>
      <c r="H306" s="8"/>
      <c r="I306" s="8"/>
      <c r="J306" s="8"/>
      <c r="K306" s="8"/>
      <c r="L306" s="8"/>
      <c r="M306" s="8"/>
      <c r="N306" s="8"/>
      <c r="O306" s="8"/>
      <c r="P306" s="8"/>
      <c r="Q306" s="8"/>
      <c r="R306" s="20"/>
      <c r="S306" s="20"/>
      <c r="T306" s="20"/>
      <c r="U306" s="20"/>
      <c r="V306" s="20"/>
      <c r="W306" s="20"/>
      <c r="X306" s="20"/>
      <c r="Y306" s="20"/>
      <c r="Z306" s="20"/>
      <c r="AA306" s="20"/>
      <c r="AB306" s="20"/>
      <c r="AC306" s="20"/>
      <c r="AD306" s="20"/>
      <c r="AE306" s="20"/>
      <c r="AF306" s="20"/>
      <c r="AG306" s="20"/>
      <c r="AH306" s="20"/>
      <c r="AI306" s="20"/>
      <c r="AJ306" s="20"/>
      <c r="AK306" s="20"/>
      <c r="AL306" s="20"/>
      <c r="AM306" s="20"/>
      <c r="AN306" s="20"/>
      <c r="AO306" s="20"/>
      <c r="AP306" s="20"/>
    </row>
    <row r="307" spans="1:42" x14ac:dyDescent="0.3">
      <c r="A307" s="20"/>
      <c r="B307" s="8"/>
      <c r="C307" s="8"/>
      <c r="D307" s="8"/>
      <c r="E307" s="8"/>
      <c r="F307" s="8"/>
      <c r="G307" s="8"/>
      <c r="H307" s="8"/>
      <c r="I307" s="8"/>
      <c r="J307" s="8"/>
      <c r="K307" s="8"/>
      <c r="L307" s="8"/>
      <c r="M307" s="8"/>
      <c r="N307" s="8"/>
      <c r="O307" s="8"/>
      <c r="P307" s="8"/>
      <c r="Q307" s="8"/>
      <c r="R307" s="20"/>
      <c r="S307" s="20"/>
      <c r="T307" s="20"/>
      <c r="U307" s="20"/>
      <c r="V307" s="20"/>
      <c r="W307" s="20"/>
      <c r="X307" s="20"/>
      <c r="Y307" s="20"/>
      <c r="Z307" s="20"/>
      <c r="AA307" s="20"/>
      <c r="AB307" s="20"/>
      <c r="AC307" s="20"/>
      <c r="AD307" s="20"/>
      <c r="AE307" s="20"/>
      <c r="AF307" s="20"/>
      <c r="AG307" s="20"/>
      <c r="AH307" s="20"/>
      <c r="AI307" s="20"/>
      <c r="AJ307" s="20"/>
      <c r="AK307" s="20"/>
      <c r="AL307" s="20"/>
      <c r="AM307" s="20"/>
      <c r="AN307" s="20"/>
      <c r="AO307" s="20"/>
      <c r="AP307" s="20"/>
    </row>
    <row r="308" spans="1:42" x14ac:dyDescent="0.3">
      <c r="A308" s="20"/>
      <c r="B308" s="8"/>
      <c r="C308" s="8"/>
      <c r="D308" s="8"/>
      <c r="E308" s="8"/>
      <c r="F308" s="8"/>
      <c r="G308" s="8"/>
      <c r="H308" s="8"/>
      <c r="I308" s="8"/>
      <c r="J308" s="8"/>
      <c r="K308" s="8"/>
      <c r="L308" s="8"/>
      <c r="M308" s="8"/>
      <c r="N308" s="8"/>
      <c r="O308" s="8"/>
      <c r="P308" s="8"/>
      <c r="Q308" s="8"/>
      <c r="R308" s="20"/>
      <c r="S308" s="20"/>
      <c r="T308" s="20"/>
      <c r="U308" s="20"/>
      <c r="V308" s="20"/>
      <c r="W308" s="20"/>
      <c r="X308" s="20"/>
      <c r="Y308" s="20"/>
      <c r="Z308" s="20"/>
      <c r="AA308" s="20"/>
      <c r="AB308" s="20"/>
      <c r="AC308" s="20"/>
      <c r="AD308" s="20"/>
      <c r="AE308" s="20"/>
      <c r="AF308" s="20"/>
      <c r="AG308" s="20"/>
      <c r="AH308" s="20"/>
      <c r="AI308" s="20"/>
      <c r="AJ308" s="20"/>
      <c r="AK308" s="20"/>
      <c r="AL308" s="20"/>
      <c r="AM308" s="20"/>
      <c r="AN308" s="20"/>
      <c r="AO308" s="20"/>
      <c r="AP308" s="20"/>
    </row>
    <row r="309" spans="1:42" x14ac:dyDescent="0.3">
      <c r="A309" s="20"/>
      <c r="B309" s="8"/>
      <c r="C309" s="8"/>
      <c r="D309" s="8"/>
      <c r="E309" s="8"/>
      <c r="F309" s="8"/>
      <c r="G309" s="8"/>
      <c r="H309" s="8"/>
      <c r="I309" s="8"/>
      <c r="J309" s="8"/>
      <c r="K309" s="8"/>
      <c r="L309" s="8"/>
      <c r="M309" s="8"/>
      <c r="N309" s="8"/>
      <c r="O309" s="8"/>
      <c r="P309" s="8"/>
      <c r="Q309" s="8"/>
      <c r="R309" s="20"/>
      <c r="S309" s="20"/>
      <c r="T309" s="20"/>
      <c r="U309" s="20"/>
      <c r="V309" s="20"/>
      <c r="W309" s="20"/>
      <c r="X309" s="20"/>
      <c r="Y309" s="20"/>
      <c r="Z309" s="20"/>
      <c r="AA309" s="20"/>
      <c r="AB309" s="20"/>
      <c r="AC309" s="20"/>
      <c r="AD309" s="20"/>
      <c r="AE309" s="20"/>
      <c r="AF309" s="20"/>
      <c r="AG309" s="20"/>
      <c r="AH309" s="20"/>
      <c r="AI309" s="20"/>
      <c r="AJ309" s="20"/>
      <c r="AK309" s="20"/>
      <c r="AL309" s="20"/>
      <c r="AM309" s="20"/>
      <c r="AN309" s="20"/>
      <c r="AO309" s="20"/>
      <c r="AP309" s="20"/>
    </row>
    <row r="310" spans="1:42" x14ac:dyDescent="0.3">
      <c r="A310" s="20"/>
      <c r="B310" s="8"/>
      <c r="C310" s="8"/>
      <c r="D310" s="8"/>
      <c r="E310" s="8"/>
      <c r="F310" s="8"/>
      <c r="G310" s="8"/>
      <c r="H310" s="8"/>
      <c r="I310" s="8"/>
      <c r="J310" s="8"/>
      <c r="K310" s="8"/>
      <c r="L310" s="8"/>
      <c r="M310" s="8"/>
      <c r="N310" s="8"/>
      <c r="O310" s="8"/>
      <c r="P310" s="8"/>
      <c r="Q310" s="8"/>
      <c r="R310" s="20"/>
      <c r="S310" s="20"/>
      <c r="T310" s="20"/>
      <c r="U310" s="20"/>
      <c r="V310" s="20"/>
      <c r="W310" s="20"/>
      <c r="X310" s="20"/>
      <c r="Y310" s="20"/>
      <c r="Z310" s="20"/>
      <c r="AA310" s="20"/>
      <c r="AB310" s="20"/>
      <c r="AC310" s="20"/>
      <c r="AD310" s="20"/>
      <c r="AE310" s="20"/>
      <c r="AF310" s="20"/>
      <c r="AG310" s="20"/>
      <c r="AH310" s="20"/>
      <c r="AI310" s="20"/>
      <c r="AJ310" s="20"/>
      <c r="AK310" s="20"/>
      <c r="AL310" s="20"/>
      <c r="AM310" s="20"/>
      <c r="AN310" s="20"/>
      <c r="AO310" s="20"/>
      <c r="AP310" s="20"/>
    </row>
    <row r="311" spans="1:42" x14ac:dyDescent="0.3">
      <c r="A311" s="20"/>
      <c r="B311" s="8"/>
      <c r="C311" s="8"/>
      <c r="D311" s="8"/>
      <c r="E311" s="8"/>
      <c r="F311" s="8"/>
      <c r="G311" s="8"/>
      <c r="H311" s="8"/>
      <c r="I311" s="8"/>
      <c r="J311" s="8"/>
      <c r="K311" s="8"/>
      <c r="L311" s="8"/>
      <c r="M311" s="8"/>
      <c r="N311" s="8"/>
      <c r="O311" s="8"/>
      <c r="P311" s="8"/>
      <c r="Q311" s="8"/>
      <c r="R311" s="20"/>
      <c r="S311" s="20"/>
      <c r="T311" s="20"/>
      <c r="U311" s="20"/>
      <c r="V311" s="20"/>
      <c r="W311" s="20"/>
      <c r="X311" s="20"/>
      <c r="Y311" s="20"/>
      <c r="Z311" s="20"/>
      <c r="AA311" s="20"/>
      <c r="AB311" s="20"/>
      <c r="AC311" s="20"/>
      <c r="AD311" s="20"/>
      <c r="AE311" s="20"/>
      <c r="AF311" s="20"/>
      <c r="AG311" s="20"/>
      <c r="AH311" s="20"/>
      <c r="AI311" s="20"/>
      <c r="AJ311" s="20"/>
      <c r="AK311" s="20"/>
      <c r="AL311" s="20"/>
      <c r="AM311" s="20"/>
      <c r="AN311" s="20"/>
      <c r="AO311" s="20"/>
      <c r="AP311" s="20"/>
    </row>
    <row r="312" spans="1:42" x14ac:dyDescent="0.3">
      <c r="A312" s="20"/>
      <c r="B312" s="8"/>
      <c r="C312" s="8"/>
      <c r="D312" s="8"/>
      <c r="E312" s="8"/>
      <c r="F312" s="8"/>
      <c r="G312" s="8"/>
      <c r="H312" s="8"/>
      <c r="I312" s="8"/>
      <c r="J312" s="8"/>
      <c r="K312" s="8"/>
      <c r="L312" s="8"/>
      <c r="M312" s="8"/>
      <c r="N312" s="8"/>
      <c r="O312" s="8"/>
      <c r="P312" s="8"/>
      <c r="Q312" s="8"/>
      <c r="R312" s="20"/>
      <c r="S312" s="20"/>
      <c r="T312" s="20"/>
      <c r="U312" s="20"/>
      <c r="V312" s="20"/>
      <c r="W312" s="20"/>
      <c r="X312" s="20"/>
      <c r="Y312" s="20"/>
      <c r="Z312" s="20"/>
      <c r="AA312" s="20"/>
      <c r="AB312" s="20"/>
      <c r="AC312" s="20"/>
      <c r="AD312" s="20"/>
      <c r="AE312" s="20"/>
      <c r="AF312" s="20"/>
      <c r="AG312" s="20"/>
      <c r="AH312" s="20"/>
      <c r="AI312" s="20"/>
      <c r="AJ312" s="20"/>
      <c r="AK312" s="20"/>
      <c r="AL312" s="20"/>
      <c r="AM312" s="20"/>
      <c r="AN312" s="20"/>
      <c r="AO312" s="20"/>
      <c r="AP312" s="20"/>
    </row>
    <row r="313" spans="1:42" x14ac:dyDescent="0.3">
      <c r="A313" s="20"/>
      <c r="B313" s="8"/>
      <c r="C313" s="8"/>
      <c r="D313" s="8"/>
      <c r="E313" s="8"/>
      <c r="F313" s="8"/>
      <c r="G313" s="8"/>
      <c r="H313" s="8"/>
      <c r="I313" s="8"/>
      <c r="J313" s="8"/>
      <c r="K313" s="8"/>
      <c r="L313" s="8"/>
      <c r="M313" s="8"/>
      <c r="N313" s="8"/>
      <c r="O313" s="8"/>
      <c r="P313" s="8"/>
      <c r="Q313" s="8"/>
      <c r="R313" s="20"/>
      <c r="S313" s="20"/>
      <c r="T313" s="20"/>
      <c r="U313" s="20"/>
      <c r="V313" s="20"/>
      <c r="W313" s="20"/>
      <c r="X313" s="20"/>
      <c r="Y313" s="20"/>
      <c r="Z313" s="20"/>
      <c r="AA313" s="20"/>
      <c r="AB313" s="20"/>
      <c r="AC313" s="20"/>
      <c r="AD313" s="20"/>
      <c r="AE313" s="20"/>
      <c r="AF313" s="20"/>
      <c r="AG313" s="20"/>
      <c r="AH313" s="20"/>
      <c r="AI313" s="20"/>
      <c r="AJ313" s="20"/>
      <c r="AK313" s="20"/>
      <c r="AL313" s="20"/>
      <c r="AM313" s="20"/>
      <c r="AN313" s="20"/>
      <c r="AO313" s="20"/>
      <c r="AP313" s="20"/>
    </row>
    <row r="314" spans="1:42" x14ac:dyDescent="0.3">
      <c r="A314" s="20"/>
      <c r="B314" s="8"/>
      <c r="C314" s="8"/>
      <c r="D314" s="8"/>
      <c r="E314" s="8"/>
      <c r="F314" s="8"/>
      <c r="G314" s="8"/>
      <c r="H314" s="8"/>
      <c r="I314" s="8"/>
      <c r="J314" s="8"/>
      <c r="K314" s="8"/>
      <c r="L314" s="8"/>
      <c r="M314" s="8"/>
      <c r="N314" s="8"/>
      <c r="O314" s="8"/>
      <c r="P314" s="8"/>
      <c r="Q314" s="8"/>
      <c r="R314" s="20"/>
      <c r="S314" s="20"/>
      <c r="T314" s="20"/>
      <c r="U314" s="20"/>
      <c r="V314" s="20"/>
      <c r="W314" s="20"/>
      <c r="X314" s="20"/>
      <c r="Y314" s="20"/>
      <c r="Z314" s="20"/>
      <c r="AA314" s="20"/>
      <c r="AB314" s="20"/>
      <c r="AC314" s="20"/>
      <c r="AD314" s="20"/>
      <c r="AE314" s="20"/>
      <c r="AF314" s="20"/>
      <c r="AG314" s="20"/>
      <c r="AH314" s="20"/>
      <c r="AI314" s="20"/>
      <c r="AJ314" s="20"/>
      <c r="AK314" s="20"/>
      <c r="AL314" s="20"/>
      <c r="AM314" s="20"/>
      <c r="AN314" s="20"/>
      <c r="AO314" s="20"/>
      <c r="AP314" s="20"/>
    </row>
    <row r="315" spans="1:42" x14ac:dyDescent="0.3">
      <c r="A315" s="20"/>
      <c r="B315" s="8"/>
      <c r="C315" s="8"/>
      <c r="D315" s="8"/>
      <c r="E315" s="8"/>
      <c r="F315" s="8"/>
      <c r="G315" s="8"/>
      <c r="H315" s="8"/>
      <c r="I315" s="8"/>
      <c r="J315" s="8"/>
      <c r="K315" s="8"/>
      <c r="L315" s="8"/>
      <c r="M315" s="8"/>
      <c r="N315" s="8"/>
      <c r="O315" s="8"/>
      <c r="P315" s="8"/>
      <c r="Q315" s="8"/>
      <c r="R315" s="20"/>
      <c r="S315" s="20"/>
      <c r="T315" s="20"/>
      <c r="U315" s="20"/>
      <c r="V315" s="20"/>
      <c r="W315" s="20"/>
      <c r="X315" s="20"/>
      <c r="Y315" s="20"/>
      <c r="Z315" s="20"/>
      <c r="AA315" s="20"/>
      <c r="AB315" s="20"/>
      <c r="AC315" s="20"/>
      <c r="AD315" s="20"/>
      <c r="AE315" s="20"/>
      <c r="AF315" s="20"/>
      <c r="AG315" s="20"/>
      <c r="AH315" s="20"/>
      <c r="AI315" s="20"/>
      <c r="AJ315" s="20"/>
      <c r="AK315" s="20"/>
      <c r="AL315" s="20"/>
      <c r="AM315" s="20"/>
      <c r="AN315" s="20"/>
      <c r="AO315" s="20"/>
      <c r="AP315" s="20"/>
    </row>
    <row r="316" spans="1:42" x14ac:dyDescent="0.3">
      <c r="A316" s="20"/>
      <c r="B316" s="8"/>
      <c r="C316" s="8"/>
      <c r="D316" s="8"/>
      <c r="E316" s="8"/>
      <c r="F316" s="8"/>
      <c r="G316" s="8"/>
      <c r="H316" s="8"/>
      <c r="I316" s="8"/>
      <c r="J316" s="8"/>
      <c r="K316" s="8"/>
      <c r="L316" s="8"/>
      <c r="M316" s="8"/>
      <c r="N316" s="8"/>
      <c r="O316" s="8"/>
      <c r="P316" s="8"/>
      <c r="Q316" s="8"/>
      <c r="R316" s="20"/>
      <c r="S316" s="20"/>
      <c r="T316" s="20"/>
      <c r="U316" s="20"/>
      <c r="V316" s="20"/>
      <c r="W316" s="20"/>
      <c r="X316" s="20"/>
      <c r="Y316" s="20"/>
      <c r="Z316" s="20"/>
      <c r="AA316" s="20"/>
      <c r="AB316" s="20"/>
      <c r="AC316" s="20"/>
      <c r="AD316" s="20"/>
      <c r="AE316" s="20"/>
      <c r="AF316" s="20"/>
      <c r="AG316" s="20"/>
      <c r="AH316" s="20"/>
      <c r="AI316" s="20"/>
      <c r="AJ316" s="20"/>
      <c r="AK316" s="20"/>
      <c r="AL316" s="20"/>
      <c r="AM316" s="20"/>
      <c r="AN316" s="20"/>
      <c r="AO316" s="20"/>
      <c r="AP316" s="20"/>
    </row>
    <row r="317" spans="1:42" x14ac:dyDescent="0.3">
      <c r="A317" s="20"/>
      <c r="B317" s="8"/>
      <c r="C317" s="8"/>
      <c r="D317" s="8"/>
      <c r="E317" s="8"/>
      <c r="F317" s="8"/>
      <c r="G317" s="8"/>
      <c r="H317" s="8"/>
      <c r="I317" s="8"/>
      <c r="J317" s="8"/>
      <c r="K317" s="8"/>
      <c r="L317" s="8"/>
      <c r="M317" s="8"/>
      <c r="N317" s="8"/>
      <c r="O317" s="8"/>
      <c r="P317" s="8"/>
      <c r="Q317" s="8"/>
      <c r="R317" s="20"/>
      <c r="S317" s="20"/>
      <c r="T317" s="20"/>
      <c r="U317" s="20"/>
      <c r="V317" s="20"/>
      <c r="W317" s="20"/>
      <c r="X317" s="20"/>
      <c r="Y317" s="20"/>
      <c r="Z317" s="20"/>
      <c r="AA317" s="20"/>
      <c r="AB317" s="20"/>
      <c r="AC317" s="20"/>
      <c r="AD317" s="20"/>
      <c r="AE317" s="20"/>
      <c r="AF317" s="20"/>
      <c r="AG317" s="20"/>
      <c r="AH317" s="20"/>
      <c r="AI317" s="20"/>
      <c r="AJ317" s="20"/>
      <c r="AK317" s="20"/>
      <c r="AL317" s="20"/>
      <c r="AM317" s="20"/>
      <c r="AN317" s="20"/>
      <c r="AO317" s="20"/>
      <c r="AP317" s="20"/>
    </row>
    <row r="318" spans="1:42" x14ac:dyDescent="0.3">
      <c r="A318" s="20"/>
      <c r="B318" s="8"/>
      <c r="C318" s="8"/>
      <c r="D318" s="8"/>
      <c r="E318" s="8"/>
      <c r="F318" s="8"/>
      <c r="G318" s="8"/>
      <c r="H318" s="8"/>
      <c r="I318" s="8"/>
      <c r="J318" s="8"/>
      <c r="K318" s="8"/>
      <c r="L318" s="8"/>
      <c r="M318" s="8"/>
      <c r="N318" s="8"/>
      <c r="O318" s="8"/>
      <c r="P318" s="8"/>
      <c r="Q318" s="8"/>
      <c r="R318" s="20"/>
      <c r="S318" s="20"/>
      <c r="T318" s="20"/>
      <c r="U318" s="20"/>
      <c r="V318" s="20"/>
      <c r="W318" s="20"/>
      <c r="X318" s="20"/>
      <c r="Y318" s="20"/>
      <c r="Z318" s="20"/>
      <c r="AA318" s="20"/>
      <c r="AB318" s="20"/>
      <c r="AC318" s="20"/>
      <c r="AD318" s="20"/>
      <c r="AE318" s="20"/>
      <c r="AF318" s="20"/>
      <c r="AG318" s="20"/>
      <c r="AH318" s="20"/>
      <c r="AI318" s="20"/>
      <c r="AJ318" s="20"/>
      <c r="AK318" s="20"/>
      <c r="AL318" s="20"/>
      <c r="AM318" s="20"/>
      <c r="AN318" s="20"/>
      <c r="AO318" s="20"/>
      <c r="AP318" s="20"/>
    </row>
    <row r="319" spans="1:42" x14ac:dyDescent="0.3">
      <c r="A319" s="20"/>
      <c r="B319" s="8"/>
      <c r="C319" s="8"/>
      <c r="D319" s="8"/>
      <c r="E319" s="8"/>
      <c r="F319" s="8"/>
      <c r="G319" s="8"/>
      <c r="H319" s="8"/>
      <c r="I319" s="8"/>
      <c r="J319" s="8"/>
      <c r="K319" s="8"/>
      <c r="L319" s="8"/>
      <c r="M319" s="8"/>
      <c r="N319" s="8"/>
      <c r="O319" s="8"/>
      <c r="P319" s="8"/>
      <c r="Q319" s="8"/>
      <c r="R319" s="20"/>
      <c r="S319" s="20"/>
      <c r="T319" s="20"/>
      <c r="U319" s="20"/>
      <c r="V319" s="20"/>
      <c r="W319" s="20"/>
      <c r="X319" s="20"/>
      <c r="Y319" s="20"/>
      <c r="Z319" s="20"/>
      <c r="AA319" s="20"/>
      <c r="AB319" s="20"/>
      <c r="AC319" s="20"/>
      <c r="AD319" s="20"/>
      <c r="AE319" s="20"/>
      <c r="AF319" s="20"/>
      <c r="AG319" s="20"/>
      <c r="AH319" s="20"/>
      <c r="AI319" s="20"/>
      <c r="AJ319" s="20"/>
      <c r="AK319" s="20"/>
      <c r="AL319" s="20"/>
      <c r="AM319" s="20"/>
      <c r="AN319" s="20"/>
      <c r="AO319" s="20"/>
      <c r="AP319" s="20"/>
    </row>
    <row r="320" spans="1:42" x14ac:dyDescent="0.3">
      <c r="A320" s="20"/>
      <c r="B320" s="8"/>
      <c r="C320" s="8"/>
      <c r="D320" s="8"/>
      <c r="E320" s="8"/>
      <c r="F320" s="8"/>
      <c r="G320" s="8"/>
      <c r="H320" s="8"/>
      <c r="I320" s="8"/>
      <c r="J320" s="8"/>
      <c r="K320" s="8"/>
      <c r="L320" s="8"/>
      <c r="M320" s="8"/>
      <c r="N320" s="8"/>
      <c r="O320" s="8"/>
      <c r="P320" s="8"/>
      <c r="Q320" s="8"/>
      <c r="R320" s="20"/>
      <c r="S320" s="20"/>
      <c r="T320" s="20"/>
      <c r="U320" s="20"/>
      <c r="V320" s="20"/>
      <c r="W320" s="20"/>
      <c r="X320" s="20"/>
      <c r="Y320" s="20"/>
      <c r="Z320" s="20"/>
      <c r="AA320" s="20"/>
      <c r="AB320" s="20"/>
      <c r="AC320" s="20"/>
      <c r="AD320" s="20"/>
      <c r="AE320" s="20"/>
      <c r="AF320" s="20"/>
      <c r="AG320" s="20"/>
      <c r="AH320" s="20"/>
      <c r="AI320" s="20"/>
      <c r="AJ320" s="20"/>
      <c r="AK320" s="20"/>
      <c r="AL320" s="20"/>
      <c r="AM320" s="20"/>
      <c r="AN320" s="20"/>
      <c r="AO320" s="20"/>
      <c r="AP320" s="20"/>
    </row>
    <row r="321" spans="1:42" x14ac:dyDescent="0.3">
      <c r="A321" s="20"/>
      <c r="B321" s="8"/>
      <c r="C321" s="8"/>
      <c r="D321" s="8"/>
      <c r="E321" s="8"/>
      <c r="F321" s="8"/>
      <c r="G321" s="8"/>
      <c r="H321" s="8"/>
      <c r="I321" s="8"/>
      <c r="J321" s="8"/>
      <c r="K321" s="8"/>
      <c r="L321" s="8"/>
      <c r="M321" s="8"/>
      <c r="N321" s="8"/>
      <c r="O321" s="8"/>
      <c r="P321" s="8"/>
      <c r="Q321" s="8"/>
      <c r="R321" s="20"/>
      <c r="S321" s="20"/>
      <c r="T321" s="20"/>
      <c r="U321" s="20"/>
      <c r="V321" s="20"/>
      <c r="W321" s="20"/>
      <c r="X321" s="20"/>
      <c r="Y321" s="20"/>
      <c r="Z321" s="20"/>
      <c r="AA321" s="20"/>
      <c r="AB321" s="20"/>
      <c r="AC321" s="20"/>
      <c r="AD321" s="20"/>
      <c r="AE321" s="20"/>
      <c r="AF321" s="20"/>
      <c r="AG321" s="20"/>
      <c r="AH321" s="20"/>
      <c r="AI321" s="20"/>
      <c r="AJ321" s="20"/>
      <c r="AK321" s="20"/>
      <c r="AL321" s="20"/>
      <c r="AM321" s="20"/>
      <c r="AN321" s="20"/>
      <c r="AO321" s="20"/>
      <c r="AP321" s="20"/>
    </row>
    <row r="322" spans="1:42" x14ac:dyDescent="0.3">
      <c r="A322" s="20"/>
      <c r="B322" s="8"/>
      <c r="C322" s="8"/>
      <c r="D322" s="8"/>
      <c r="E322" s="8"/>
      <c r="F322" s="8"/>
      <c r="G322" s="8"/>
      <c r="H322" s="8"/>
      <c r="I322" s="8"/>
      <c r="J322" s="8"/>
      <c r="K322" s="8"/>
      <c r="L322" s="8"/>
      <c r="M322" s="8"/>
      <c r="N322" s="8"/>
      <c r="O322" s="8"/>
      <c r="P322" s="8"/>
      <c r="Q322" s="8"/>
      <c r="R322" s="20"/>
      <c r="S322" s="20"/>
      <c r="T322" s="20"/>
      <c r="U322" s="20"/>
      <c r="V322" s="20"/>
      <c r="W322" s="20"/>
      <c r="X322" s="20"/>
      <c r="Y322" s="20"/>
      <c r="Z322" s="20"/>
      <c r="AA322" s="20"/>
      <c r="AB322" s="20"/>
      <c r="AC322" s="20"/>
      <c r="AD322" s="20"/>
      <c r="AE322" s="20"/>
      <c r="AF322" s="20"/>
      <c r="AG322" s="20"/>
      <c r="AH322" s="20"/>
      <c r="AI322" s="20"/>
      <c r="AJ322" s="20"/>
      <c r="AK322" s="20"/>
      <c r="AL322" s="20"/>
      <c r="AM322" s="20"/>
      <c r="AN322" s="20"/>
      <c r="AO322" s="20"/>
      <c r="AP322" s="20"/>
    </row>
    <row r="323" spans="1:42" x14ac:dyDescent="0.3">
      <c r="A323" s="20"/>
      <c r="B323" s="20"/>
      <c r="C323" s="20"/>
      <c r="D323" s="20"/>
      <c r="E323" s="20"/>
      <c r="F323" s="20"/>
      <c r="G323" s="20"/>
      <c r="H323" s="20"/>
      <c r="I323" s="20"/>
      <c r="J323" s="20"/>
      <c r="K323" s="20"/>
      <c r="L323" s="20"/>
      <c r="M323" s="20"/>
      <c r="N323" s="20"/>
      <c r="O323" s="20"/>
      <c r="P323" s="20"/>
      <c r="Q323" s="20"/>
      <c r="R323" s="20"/>
      <c r="S323" s="20"/>
      <c r="T323" s="20"/>
      <c r="U323" s="20"/>
      <c r="V323" s="20"/>
      <c r="W323" s="20"/>
      <c r="X323" s="20"/>
      <c r="Y323" s="20"/>
      <c r="Z323" s="20"/>
      <c r="AA323" s="20"/>
      <c r="AB323" s="20"/>
      <c r="AC323" s="20"/>
      <c r="AD323" s="20"/>
      <c r="AE323" s="20"/>
      <c r="AF323" s="20"/>
      <c r="AG323" s="20"/>
      <c r="AH323" s="20"/>
      <c r="AI323" s="20"/>
      <c r="AJ323" s="20"/>
      <c r="AK323" s="20"/>
      <c r="AL323" s="20"/>
      <c r="AM323" s="20"/>
      <c r="AN323" s="20"/>
      <c r="AO323" s="20"/>
      <c r="AP323" s="20"/>
    </row>
    <row r="324" spans="1:42" x14ac:dyDescent="0.3">
      <c r="A324" s="20"/>
      <c r="B324" s="20"/>
      <c r="C324" s="20"/>
      <c r="D324" s="20"/>
      <c r="E324" s="20"/>
      <c r="F324" s="20"/>
      <c r="G324" s="20"/>
      <c r="H324" s="20"/>
      <c r="I324" s="20"/>
      <c r="J324" s="20"/>
      <c r="K324" s="20"/>
      <c r="L324" s="20"/>
      <c r="M324" s="20"/>
      <c r="N324" s="20"/>
      <c r="O324" s="20"/>
      <c r="P324" s="20"/>
      <c r="Q324" s="20"/>
      <c r="R324" s="20"/>
      <c r="S324" s="20"/>
      <c r="T324" s="20"/>
      <c r="U324" s="20"/>
      <c r="V324" s="20"/>
      <c r="W324" s="20"/>
      <c r="X324" s="20"/>
      <c r="Y324" s="20"/>
      <c r="Z324" s="20"/>
      <c r="AA324" s="20"/>
      <c r="AB324" s="20"/>
      <c r="AC324" s="20"/>
      <c r="AD324" s="20"/>
      <c r="AE324" s="20"/>
      <c r="AF324" s="20"/>
      <c r="AG324" s="20"/>
      <c r="AH324" s="20"/>
      <c r="AI324" s="20"/>
      <c r="AJ324" s="20"/>
      <c r="AK324" s="20"/>
      <c r="AL324" s="20"/>
      <c r="AM324" s="20"/>
      <c r="AN324" s="20"/>
      <c r="AO324" s="20"/>
      <c r="AP324" s="20"/>
    </row>
    <row r="325" spans="1:42" x14ac:dyDescent="0.3">
      <c r="A325" s="20"/>
      <c r="B325" s="20"/>
      <c r="C325" s="20"/>
      <c r="D325" s="20"/>
      <c r="E325" s="20"/>
      <c r="F325" s="20"/>
      <c r="G325" s="20"/>
      <c r="H325" s="20"/>
      <c r="I325" s="20"/>
      <c r="J325" s="20"/>
      <c r="K325" s="20"/>
      <c r="L325" s="20"/>
      <c r="M325" s="20"/>
      <c r="N325" s="20"/>
      <c r="O325" s="20"/>
      <c r="P325" s="20"/>
      <c r="Q325" s="20"/>
      <c r="R325" s="20"/>
      <c r="S325" s="20"/>
      <c r="T325" s="20"/>
      <c r="U325" s="20"/>
      <c r="V325" s="20"/>
      <c r="W325" s="20"/>
      <c r="X325" s="20"/>
      <c r="Y325" s="20"/>
      <c r="Z325" s="20"/>
      <c r="AA325" s="20"/>
      <c r="AB325" s="20"/>
      <c r="AC325" s="20"/>
      <c r="AD325" s="20"/>
      <c r="AE325" s="20"/>
      <c r="AF325" s="20"/>
      <c r="AG325" s="20"/>
      <c r="AH325" s="20"/>
      <c r="AI325" s="20"/>
      <c r="AJ325" s="20"/>
      <c r="AK325" s="20"/>
      <c r="AL325" s="20"/>
      <c r="AM325" s="20"/>
      <c r="AN325" s="20"/>
      <c r="AO325" s="20"/>
      <c r="AP325" s="20"/>
    </row>
    <row r="326" spans="1:42" x14ac:dyDescent="0.3">
      <c r="A326" s="20"/>
      <c r="B326" s="20"/>
      <c r="C326" s="20"/>
      <c r="D326" s="20"/>
      <c r="E326" s="20"/>
      <c r="F326" s="20"/>
      <c r="G326" s="20"/>
      <c r="H326" s="20"/>
      <c r="I326" s="20"/>
      <c r="J326" s="20"/>
      <c r="K326" s="20"/>
      <c r="L326" s="20"/>
      <c r="M326" s="20"/>
      <c r="N326" s="20"/>
      <c r="O326" s="20"/>
      <c r="P326" s="20"/>
      <c r="Q326" s="20"/>
      <c r="R326" s="20"/>
      <c r="S326" s="20"/>
      <c r="T326" s="20"/>
      <c r="U326" s="20"/>
      <c r="V326" s="20"/>
      <c r="W326" s="20"/>
      <c r="X326" s="20"/>
      <c r="Y326" s="20"/>
      <c r="Z326" s="20"/>
      <c r="AA326" s="20"/>
      <c r="AB326" s="20"/>
      <c r="AC326" s="20"/>
      <c r="AD326" s="20"/>
      <c r="AE326" s="20"/>
      <c r="AF326" s="20"/>
      <c r="AG326" s="20"/>
      <c r="AH326" s="20"/>
      <c r="AI326" s="20"/>
      <c r="AJ326" s="20"/>
      <c r="AK326" s="20"/>
      <c r="AL326" s="20"/>
      <c r="AM326" s="20"/>
      <c r="AN326" s="20"/>
      <c r="AO326" s="20"/>
      <c r="AP326" s="20"/>
    </row>
    <row r="327" spans="1:42" x14ac:dyDescent="0.3">
      <c r="A327" s="20"/>
      <c r="B327" s="20"/>
      <c r="C327" s="20"/>
      <c r="D327" s="20"/>
      <c r="E327" s="20"/>
      <c r="F327" s="20"/>
      <c r="G327" s="20"/>
      <c r="H327" s="20"/>
      <c r="I327" s="20"/>
      <c r="J327" s="20"/>
      <c r="K327" s="20"/>
      <c r="L327" s="20"/>
      <c r="M327" s="20"/>
      <c r="N327" s="20"/>
      <c r="O327" s="20"/>
      <c r="P327" s="20"/>
      <c r="Q327" s="20"/>
      <c r="R327" s="20"/>
      <c r="S327" s="20"/>
      <c r="T327" s="20"/>
      <c r="U327" s="20"/>
      <c r="V327" s="20"/>
      <c r="W327" s="20"/>
      <c r="X327" s="20"/>
      <c r="Y327" s="20"/>
      <c r="Z327" s="20"/>
      <c r="AA327" s="20"/>
      <c r="AB327" s="20"/>
      <c r="AC327" s="20"/>
      <c r="AD327" s="20"/>
      <c r="AE327" s="20"/>
      <c r="AF327" s="20"/>
      <c r="AG327" s="20"/>
      <c r="AH327" s="20"/>
      <c r="AI327" s="20"/>
      <c r="AJ327" s="20"/>
      <c r="AK327" s="20"/>
      <c r="AL327" s="20"/>
      <c r="AM327" s="20"/>
      <c r="AN327" s="20"/>
      <c r="AO327" s="20"/>
      <c r="AP327" s="20"/>
    </row>
    <row r="328" spans="1:42" x14ac:dyDescent="0.3">
      <c r="A328" s="20"/>
      <c r="B328" s="20"/>
      <c r="C328" s="20"/>
      <c r="D328" s="20"/>
      <c r="E328" s="20"/>
      <c r="F328" s="20"/>
      <c r="G328" s="20"/>
      <c r="H328" s="20"/>
      <c r="I328" s="20"/>
      <c r="J328" s="20"/>
      <c r="K328" s="20"/>
      <c r="L328" s="20"/>
      <c r="M328" s="20"/>
      <c r="N328" s="20"/>
      <c r="O328" s="20"/>
      <c r="P328" s="20"/>
      <c r="Q328" s="20"/>
      <c r="R328" s="20"/>
      <c r="S328" s="20"/>
      <c r="T328" s="20"/>
      <c r="U328" s="20"/>
      <c r="V328" s="20"/>
      <c r="W328" s="20"/>
      <c r="X328" s="20"/>
      <c r="Y328" s="20"/>
      <c r="Z328" s="20"/>
      <c r="AA328" s="20"/>
      <c r="AB328" s="20"/>
      <c r="AC328" s="20"/>
      <c r="AD328" s="20"/>
      <c r="AE328" s="20"/>
      <c r="AF328" s="20"/>
      <c r="AG328" s="20"/>
      <c r="AH328" s="20"/>
      <c r="AI328" s="20"/>
      <c r="AJ328" s="20"/>
      <c r="AK328" s="20"/>
      <c r="AL328" s="20"/>
      <c r="AM328" s="20"/>
      <c r="AN328" s="20"/>
      <c r="AO328" s="20"/>
      <c r="AP328" s="20"/>
    </row>
    <row r="329" spans="1:42" x14ac:dyDescent="0.3">
      <c r="A329" s="20"/>
      <c r="B329" s="20"/>
      <c r="C329" s="20"/>
      <c r="D329" s="20"/>
      <c r="E329" s="20"/>
      <c r="F329" s="20"/>
      <c r="G329" s="20"/>
      <c r="H329" s="20"/>
      <c r="I329" s="20"/>
      <c r="J329" s="20"/>
      <c r="K329" s="20"/>
      <c r="L329" s="20"/>
      <c r="M329" s="20"/>
      <c r="N329" s="20"/>
      <c r="O329" s="20"/>
      <c r="P329" s="20"/>
      <c r="Q329" s="20"/>
      <c r="R329" s="20"/>
      <c r="S329" s="20"/>
      <c r="T329" s="20"/>
      <c r="U329" s="20"/>
      <c r="V329" s="20"/>
      <c r="W329" s="20"/>
      <c r="X329" s="20"/>
      <c r="Y329" s="20"/>
      <c r="Z329" s="20"/>
      <c r="AA329" s="20"/>
      <c r="AB329" s="20"/>
      <c r="AC329" s="20"/>
      <c r="AD329" s="20"/>
      <c r="AE329" s="20"/>
      <c r="AF329" s="20"/>
      <c r="AG329" s="20"/>
      <c r="AH329" s="20"/>
      <c r="AI329" s="20"/>
      <c r="AJ329" s="20"/>
      <c r="AK329" s="20"/>
      <c r="AL329" s="20"/>
      <c r="AM329" s="20"/>
      <c r="AN329" s="20"/>
      <c r="AO329" s="20"/>
      <c r="AP329" s="20"/>
    </row>
    <row r="330" spans="1:42" x14ac:dyDescent="0.3">
      <c r="A330" s="20"/>
      <c r="B330" s="20"/>
      <c r="C330" s="20"/>
      <c r="D330" s="20"/>
      <c r="E330" s="20"/>
      <c r="F330" s="20"/>
      <c r="G330" s="20"/>
      <c r="H330" s="20"/>
      <c r="I330" s="20"/>
      <c r="J330" s="20"/>
      <c r="K330" s="20"/>
      <c r="L330" s="20"/>
      <c r="M330" s="20"/>
      <c r="N330" s="20"/>
      <c r="O330" s="20"/>
      <c r="P330" s="20"/>
      <c r="Q330" s="20"/>
      <c r="R330" s="20"/>
      <c r="S330" s="20"/>
      <c r="T330" s="20"/>
      <c r="U330" s="20"/>
      <c r="V330" s="20"/>
      <c r="W330" s="20"/>
      <c r="X330" s="20"/>
      <c r="Y330" s="20"/>
      <c r="Z330" s="20"/>
      <c r="AA330" s="20"/>
      <c r="AB330" s="20"/>
      <c r="AC330" s="20"/>
      <c r="AD330" s="20"/>
      <c r="AE330" s="20"/>
      <c r="AF330" s="20"/>
      <c r="AG330" s="20"/>
      <c r="AH330" s="20"/>
      <c r="AI330" s="20"/>
      <c r="AJ330" s="20"/>
      <c r="AK330" s="20"/>
      <c r="AL330" s="20"/>
      <c r="AM330" s="20"/>
      <c r="AN330" s="20"/>
      <c r="AO330" s="20"/>
      <c r="AP330" s="20"/>
    </row>
  </sheetData>
  <mergeCells count="303">
    <mergeCell ref="C169:E171"/>
    <mergeCell ref="F169:H171"/>
    <mergeCell ref="I169:K171"/>
    <mergeCell ref="L169:N171"/>
    <mergeCell ref="O169:Q171"/>
    <mergeCell ref="C165:E167"/>
    <mergeCell ref="F165:H167"/>
    <mergeCell ref="I165:K167"/>
    <mergeCell ref="L165:N167"/>
    <mergeCell ref="O165:Q167"/>
    <mergeCell ref="C168:E168"/>
    <mergeCell ref="F168:H168"/>
    <mergeCell ref="I168:K168"/>
    <mergeCell ref="L168:N168"/>
    <mergeCell ref="O168:Q168"/>
    <mergeCell ref="L155:L156"/>
    <mergeCell ref="N155:N156"/>
    <mergeCell ref="O155:O156"/>
    <mergeCell ref="P155:P156"/>
    <mergeCell ref="Q155:Q156"/>
    <mergeCell ref="R155:R156"/>
    <mergeCell ref="B159:R161"/>
    <mergeCell ref="C163:E164"/>
    <mergeCell ref="F163:H164"/>
    <mergeCell ref="I163:K164"/>
    <mergeCell ref="L163:N164"/>
    <mergeCell ref="O163:Q164"/>
    <mergeCell ref="B155:B156"/>
    <mergeCell ref="C155:C156"/>
    <mergeCell ref="D155:D156"/>
    <mergeCell ref="E155:E156"/>
    <mergeCell ref="F155:F156"/>
    <mergeCell ref="H155:H156"/>
    <mergeCell ref="I155:I156"/>
    <mergeCell ref="J155:J156"/>
    <mergeCell ref="K155:K156"/>
    <mergeCell ref="B140:C141"/>
    <mergeCell ref="D140:F141"/>
    <mergeCell ref="H140:I141"/>
    <mergeCell ref="J140:L141"/>
    <mergeCell ref="N140:O141"/>
    <mergeCell ref="P140:R141"/>
    <mergeCell ref="B153:B154"/>
    <mergeCell ref="C153:D154"/>
    <mergeCell ref="E153:F154"/>
    <mergeCell ref="H153:H154"/>
    <mergeCell ref="I153:J154"/>
    <mergeCell ref="K153:L154"/>
    <mergeCell ref="N153:N154"/>
    <mergeCell ref="O153:O154"/>
    <mergeCell ref="P153:P154"/>
    <mergeCell ref="Q153:Q154"/>
    <mergeCell ref="R153:R154"/>
    <mergeCell ref="B129:R131"/>
    <mergeCell ref="B133:B134"/>
    <mergeCell ref="C133:F134"/>
    <mergeCell ref="H133:H134"/>
    <mergeCell ref="I133:L134"/>
    <mergeCell ref="N133:N134"/>
    <mergeCell ref="O133:R134"/>
    <mergeCell ref="B135:C139"/>
    <mergeCell ref="D135:F139"/>
    <mergeCell ref="H135:I139"/>
    <mergeCell ref="J135:L139"/>
    <mergeCell ref="N135:O139"/>
    <mergeCell ref="P135:R139"/>
    <mergeCell ref="C3:D6"/>
    <mergeCell ref="E3:Q6"/>
    <mergeCell ref="B9:R11"/>
    <mergeCell ref="B13:B14"/>
    <mergeCell ref="C13:F14"/>
    <mergeCell ref="H13:H14"/>
    <mergeCell ref="I13:L14"/>
    <mergeCell ref="N13:N14"/>
    <mergeCell ref="O13:R14"/>
    <mergeCell ref="B20:C21"/>
    <mergeCell ref="D20:F21"/>
    <mergeCell ref="H20:I21"/>
    <mergeCell ref="J20:L21"/>
    <mergeCell ref="N20:O21"/>
    <mergeCell ref="P20:R21"/>
    <mergeCell ref="B15:C19"/>
    <mergeCell ref="D15:F19"/>
    <mergeCell ref="H15:I19"/>
    <mergeCell ref="J15:L19"/>
    <mergeCell ref="N15:O19"/>
    <mergeCell ref="P15:R19"/>
    <mergeCell ref="N33:N34"/>
    <mergeCell ref="O33:O34"/>
    <mergeCell ref="P33:P34"/>
    <mergeCell ref="Q33:Q34"/>
    <mergeCell ref="R33:R34"/>
    <mergeCell ref="B35:B36"/>
    <mergeCell ref="C35:C36"/>
    <mergeCell ref="D35:D36"/>
    <mergeCell ref="E35:E36"/>
    <mergeCell ref="F35:F36"/>
    <mergeCell ref="B33:B34"/>
    <mergeCell ref="C33:D34"/>
    <mergeCell ref="E33:F34"/>
    <mergeCell ref="H33:H34"/>
    <mergeCell ref="I33:J34"/>
    <mergeCell ref="K33:L34"/>
    <mergeCell ref="O35:O36"/>
    <mergeCell ref="P35:P36"/>
    <mergeCell ref="Q35:Q36"/>
    <mergeCell ref="R35:R36"/>
    <mergeCell ref="B39:R41"/>
    <mergeCell ref="B43:B44"/>
    <mergeCell ref="C43:F44"/>
    <mergeCell ref="H43:H44"/>
    <mergeCell ref="I43:L44"/>
    <mergeCell ref="N43:N44"/>
    <mergeCell ref="H35:H36"/>
    <mergeCell ref="I35:I36"/>
    <mergeCell ref="J35:J36"/>
    <mergeCell ref="K35:K36"/>
    <mergeCell ref="L35:L36"/>
    <mergeCell ref="N35:N36"/>
    <mergeCell ref="B50:C51"/>
    <mergeCell ref="D50:F51"/>
    <mergeCell ref="H50:I51"/>
    <mergeCell ref="J50:L51"/>
    <mergeCell ref="N50:O51"/>
    <mergeCell ref="P50:R51"/>
    <mergeCell ref="O43:R44"/>
    <mergeCell ref="B45:C49"/>
    <mergeCell ref="D45:F49"/>
    <mergeCell ref="H45:I49"/>
    <mergeCell ref="J45:L49"/>
    <mergeCell ref="N45:O49"/>
    <mergeCell ref="P45:R49"/>
    <mergeCell ref="N63:N64"/>
    <mergeCell ref="O63:O64"/>
    <mergeCell ref="P63:P64"/>
    <mergeCell ref="Q63:Q64"/>
    <mergeCell ref="R63:R64"/>
    <mergeCell ref="B65:B66"/>
    <mergeCell ref="C65:C66"/>
    <mergeCell ref="D65:D66"/>
    <mergeCell ref="E65:E66"/>
    <mergeCell ref="F65:F66"/>
    <mergeCell ref="B63:B64"/>
    <mergeCell ref="C63:D64"/>
    <mergeCell ref="E63:F64"/>
    <mergeCell ref="H63:H64"/>
    <mergeCell ref="I63:J64"/>
    <mergeCell ref="K63:L64"/>
    <mergeCell ref="O65:O66"/>
    <mergeCell ref="P65:P66"/>
    <mergeCell ref="Q65:Q66"/>
    <mergeCell ref="R65:R66"/>
    <mergeCell ref="H65:H66"/>
    <mergeCell ref="I65:I66"/>
    <mergeCell ref="J65:J66"/>
    <mergeCell ref="K65:K66"/>
    <mergeCell ref="L65:L66"/>
    <mergeCell ref="N65:N66"/>
    <mergeCell ref="B73:B74"/>
    <mergeCell ref="C73:F74"/>
    <mergeCell ref="H73:H74"/>
    <mergeCell ref="I73:L74"/>
    <mergeCell ref="N73:N74"/>
    <mergeCell ref="O73:R74"/>
    <mergeCell ref="B69:R71"/>
    <mergeCell ref="B80:C81"/>
    <mergeCell ref="D80:F81"/>
    <mergeCell ref="H80:I81"/>
    <mergeCell ref="J80:L81"/>
    <mergeCell ref="N80:O81"/>
    <mergeCell ref="P80:R81"/>
    <mergeCell ref="B75:C79"/>
    <mergeCell ref="D75:F79"/>
    <mergeCell ref="H75:I79"/>
    <mergeCell ref="J75:L79"/>
    <mergeCell ref="N75:O79"/>
    <mergeCell ref="P75:R79"/>
    <mergeCell ref="Q93:Q94"/>
    <mergeCell ref="R93:R94"/>
    <mergeCell ref="B95:B96"/>
    <mergeCell ref="C95:C96"/>
    <mergeCell ref="D95:D96"/>
    <mergeCell ref="E95:E96"/>
    <mergeCell ref="F95:F96"/>
    <mergeCell ref="B93:B94"/>
    <mergeCell ref="C93:D94"/>
    <mergeCell ref="E93:F94"/>
    <mergeCell ref="H93:H94"/>
    <mergeCell ref="I93:J94"/>
    <mergeCell ref="K93:L94"/>
    <mergeCell ref="O95:O96"/>
    <mergeCell ref="P95:P96"/>
    <mergeCell ref="Q95:Q96"/>
    <mergeCell ref="R95:R96"/>
    <mergeCell ref="H95:H96"/>
    <mergeCell ref="I95:I96"/>
    <mergeCell ref="J95:J96"/>
    <mergeCell ref="K95:K96"/>
    <mergeCell ref="L95:L96"/>
    <mergeCell ref="N95:N96"/>
    <mergeCell ref="N93:N94"/>
    <mergeCell ref="O93:O94"/>
    <mergeCell ref="P93:P94"/>
    <mergeCell ref="N123:N124"/>
    <mergeCell ref="O123:O124"/>
    <mergeCell ref="P123:P124"/>
    <mergeCell ref="Q123:Q124"/>
    <mergeCell ref="R123:R124"/>
    <mergeCell ref="B125:B126"/>
    <mergeCell ref="C125:C126"/>
    <mergeCell ref="B99:R101"/>
    <mergeCell ref="B103:B104"/>
    <mergeCell ref="C103:F104"/>
    <mergeCell ref="H103:H104"/>
    <mergeCell ref="I103:L104"/>
    <mergeCell ref="N103:N104"/>
    <mergeCell ref="N110:O111"/>
    <mergeCell ref="P110:R111"/>
    <mergeCell ref="O103:R104"/>
    <mergeCell ref="B105:C109"/>
    <mergeCell ref="D105:F109"/>
    <mergeCell ref="H105:I109"/>
    <mergeCell ref="J105:L109"/>
    <mergeCell ref="N105:O109"/>
    <mergeCell ref="P105:R109"/>
    <mergeCell ref="B123:B124"/>
    <mergeCell ref="C123:D124"/>
    <mergeCell ref="E123:F124"/>
    <mergeCell ref="H123:H124"/>
    <mergeCell ref="I123:J124"/>
    <mergeCell ref="K123:L124"/>
    <mergeCell ref="J125:J126"/>
    <mergeCell ref="K125:K126"/>
    <mergeCell ref="B110:C111"/>
    <mergeCell ref="D110:F111"/>
    <mergeCell ref="H110:I111"/>
    <mergeCell ref="J110:L111"/>
    <mergeCell ref="L125:L126"/>
    <mergeCell ref="O125:O126"/>
    <mergeCell ref="P125:P126"/>
    <mergeCell ref="Q125:Q126"/>
    <mergeCell ref="R125:R126"/>
    <mergeCell ref="H125:H126"/>
    <mergeCell ref="I125:I126"/>
    <mergeCell ref="D125:D126"/>
    <mergeCell ref="E125:E126"/>
    <mergeCell ref="F125:F126"/>
    <mergeCell ref="N125:N126"/>
    <mergeCell ref="B174:R176"/>
    <mergeCell ref="B178:B179"/>
    <mergeCell ref="C178:D179"/>
    <mergeCell ref="E178:F179"/>
    <mergeCell ref="G178:H179"/>
    <mergeCell ref="I178:J179"/>
    <mergeCell ref="K178:L179"/>
    <mergeCell ref="M178:R179"/>
    <mergeCell ref="B180:B181"/>
    <mergeCell ref="C180:D181"/>
    <mergeCell ref="E180:F181"/>
    <mergeCell ref="G180:H181"/>
    <mergeCell ref="I180:J181"/>
    <mergeCell ref="K180:L181"/>
    <mergeCell ref="M180:R193"/>
    <mergeCell ref="B182:B183"/>
    <mergeCell ref="C182:D183"/>
    <mergeCell ref="E182:F183"/>
    <mergeCell ref="G182:H183"/>
    <mergeCell ref="I182:J183"/>
    <mergeCell ref="K182:L183"/>
    <mergeCell ref="B184:B185"/>
    <mergeCell ref="C184:D185"/>
    <mergeCell ref="E184:F185"/>
    <mergeCell ref="G184:H185"/>
    <mergeCell ref="I184:J185"/>
    <mergeCell ref="K184:L185"/>
    <mergeCell ref="B186:B187"/>
    <mergeCell ref="C186:D187"/>
    <mergeCell ref="E186:F187"/>
    <mergeCell ref="G186:H187"/>
    <mergeCell ref="I186:J187"/>
    <mergeCell ref="K186:L187"/>
    <mergeCell ref="B188:B189"/>
    <mergeCell ref="C188:D189"/>
    <mergeCell ref="E188:F189"/>
    <mergeCell ref="G188:H189"/>
    <mergeCell ref="I188:J189"/>
    <mergeCell ref="K188:L189"/>
    <mergeCell ref="B190:B191"/>
    <mergeCell ref="C190:D191"/>
    <mergeCell ref="E190:F191"/>
    <mergeCell ref="G190:H191"/>
    <mergeCell ref="I190:J191"/>
    <mergeCell ref="K190:L191"/>
    <mergeCell ref="G227:J227"/>
    <mergeCell ref="B192:B193"/>
    <mergeCell ref="C192:D193"/>
    <mergeCell ref="E192:F193"/>
    <mergeCell ref="G192:H193"/>
    <mergeCell ref="I192:J193"/>
    <mergeCell ref="K192:L193"/>
    <mergeCell ref="G206:J206"/>
    <mergeCell ref="G213:J213"/>
    <mergeCell ref="G220:J220"/>
  </mergeCells>
  <dataValidations count="4">
    <dataValidation type="list" allowBlank="1" showInputMessage="1" showErrorMessage="1" sqref="C180:D193">
      <formula1>$H$207:$H$211</formula1>
    </dataValidation>
    <dataValidation type="list" allowBlank="1" showInputMessage="1" showErrorMessage="1" sqref="E180:F193">
      <formula1>$H$214:$H$218</formula1>
    </dataValidation>
    <dataValidation type="list" allowBlank="1" showInputMessage="1" showErrorMessage="1" sqref="G180:H193">
      <formula1>$H$221:$H$225</formula1>
    </dataValidation>
    <dataValidation type="list" allowBlank="1" showInputMessage="1" showErrorMessage="1" sqref="I180:J193">
      <formula1>$H$228:$H$232</formula1>
    </dataValidation>
  </dataValidations>
  <pageMargins left="0.7" right="0.7" top="0.75" bottom="0.75" header="0.3" footer="0.3"/>
  <pageSetup paperSize="9" orientation="portrait" horizontalDpi="0"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499984740745262"/>
  </sheetPr>
  <dimension ref="A1:AP330"/>
  <sheetViews>
    <sheetView showGridLines="0" showZeros="0" workbookViewId="0"/>
  </sheetViews>
  <sheetFormatPr baseColWidth="10" defaultRowHeight="14.4" x14ac:dyDescent="0.3"/>
  <cols>
    <col min="1" max="1" width="5.33203125" customWidth="1"/>
    <col min="4" max="4" width="11.5546875" customWidth="1"/>
  </cols>
  <sheetData>
    <row r="1" spans="1:42" ht="15" customHeight="1" x14ac:dyDescent="0.3">
      <c r="A1" s="20"/>
      <c r="B1" s="20"/>
      <c r="C1" s="20"/>
      <c r="D1" s="20"/>
      <c r="E1" s="20"/>
      <c r="F1" s="20"/>
      <c r="G1" s="20"/>
      <c r="H1" s="20"/>
      <c r="I1" s="20"/>
      <c r="J1" s="20"/>
      <c r="K1" s="20"/>
      <c r="L1" s="20"/>
      <c r="M1" s="20"/>
      <c r="N1" s="20"/>
      <c r="O1" s="20"/>
      <c r="P1" s="20"/>
      <c r="Q1" s="20"/>
      <c r="R1" s="20"/>
      <c r="S1" s="20"/>
      <c r="T1" s="20"/>
      <c r="U1" s="20"/>
      <c r="V1" s="20"/>
      <c r="W1" s="20"/>
      <c r="X1" s="20"/>
      <c r="Y1" s="20"/>
      <c r="Z1" s="20"/>
      <c r="AA1" s="20"/>
      <c r="AB1" s="20"/>
      <c r="AC1" s="20"/>
      <c r="AD1" s="20"/>
      <c r="AE1" s="20"/>
      <c r="AF1" s="20"/>
      <c r="AG1" s="20"/>
      <c r="AH1" s="20"/>
      <c r="AI1" s="20"/>
      <c r="AJ1" s="20"/>
      <c r="AK1" s="20"/>
      <c r="AL1" s="20"/>
      <c r="AM1" s="20"/>
      <c r="AN1" s="20"/>
      <c r="AO1" s="20"/>
      <c r="AP1" s="20"/>
    </row>
    <row r="2" spans="1:42" ht="15" customHeight="1" thickBot="1" x14ac:dyDescent="0.35">
      <c r="A2" s="20"/>
      <c r="B2" s="20"/>
      <c r="C2" s="20"/>
      <c r="D2" s="20"/>
      <c r="E2" s="20"/>
      <c r="F2" s="20"/>
      <c r="G2" s="20"/>
      <c r="H2" s="20"/>
      <c r="I2" s="20"/>
      <c r="J2" s="20"/>
      <c r="K2" s="20"/>
      <c r="L2" s="20"/>
      <c r="M2" s="20"/>
      <c r="N2" s="20"/>
      <c r="O2" s="20"/>
      <c r="P2" s="20"/>
      <c r="Q2" s="20"/>
      <c r="R2" s="20"/>
      <c r="S2" s="20"/>
      <c r="T2" s="20"/>
      <c r="U2" s="20"/>
      <c r="V2" s="20"/>
      <c r="W2" s="20"/>
      <c r="X2" s="20"/>
      <c r="Y2" s="20"/>
      <c r="Z2" s="20"/>
      <c r="AA2" s="20"/>
      <c r="AB2" s="20"/>
      <c r="AC2" s="20"/>
      <c r="AD2" s="20"/>
      <c r="AE2" s="20"/>
      <c r="AF2" s="20"/>
      <c r="AG2" s="20"/>
      <c r="AH2" s="20"/>
      <c r="AI2" s="20"/>
      <c r="AJ2" s="20"/>
      <c r="AK2" s="20"/>
      <c r="AL2" s="20"/>
      <c r="AM2" s="20"/>
      <c r="AN2" s="20"/>
      <c r="AO2" s="20"/>
      <c r="AP2" s="20"/>
    </row>
    <row r="3" spans="1:42" ht="15" customHeight="1" x14ac:dyDescent="0.3">
      <c r="A3" s="20"/>
      <c r="B3" s="20"/>
      <c r="C3" s="455">
        <f>'Training Plan'!B187</f>
        <v>0</v>
      </c>
      <c r="D3" s="456"/>
      <c r="E3" s="461" t="s">
        <v>179</v>
      </c>
      <c r="F3" s="461"/>
      <c r="G3" s="461"/>
      <c r="H3" s="461"/>
      <c r="I3" s="461"/>
      <c r="J3" s="461"/>
      <c r="K3" s="461"/>
      <c r="L3" s="461"/>
      <c r="M3" s="461"/>
      <c r="N3" s="461"/>
      <c r="O3" s="461"/>
      <c r="P3" s="461"/>
      <c r="Q3" s="462"/>
      <c r="R3" s="20"/>
      <c r="S3" s="20"/>
      <c r="T3" s="20"/>
      <c r="U3" s="20"/>
      <c r="V3" s="20"/>
      <c r="W3" s="20"/>
      <c r="X3" s="20"/>
      <c r="Y3" s="20"/>
      <c r="Z3" s="20"/>
      <c r="AA3" s="20"/>
      <c r="AB3" s="20"/>
      <c r="AC3" s="20"/>
      <c r="AD3" s="20"/>
      <c r="AE3" s="20"/>
      <c r="AF3" s="20"/>
      <c r="AG3" s="20"/>
      <c r="AH3" s="20"/>
      <c r="AI3" s="20"/>
      <c r="AJ3" s="20"/>
      <c r="AK3" s="20"/>
      <c r="AL3" s="20"/>
      <c r="AM3" s="20"/>
      <c r="AN3" s="20"/>
      <c r="AO3" s="20"/>
      <c r="AP3" s="20"/>
    </row>
    <row r="4" spans="1:42" ht="15" customHeight="1" x14ac:dyDescent="0.3">
      <c r="A4" s="20"/>
      <c r="B4" s="20"/>
      <c r="C4" s="457"/>
      <c r="D4" s="458"/>
      <c r="E4" s="315"/>
      <c r="F4" s="315"/>
      <c r="G4" s="315"/>
      <c r="H4" s="315"/>
      <c r="I4" s="315"/>
      <c r="J4" s="315"/>
      <c r="K4" s="315"/>
      <c r="L4" s="315"/>
      <c r="M4" s="315"/>
      <c r="N4" s="315"/>
      <c r="O4" s="315"/>
      <c r="P4" s="315"/>
      <c r="Q4" s="463"/>
      <c r="R4" s="20"/>
      <c r="S4" s="20"/>
      <c r="T4" s="20"/>
      <c r="U4" s="20"/>
      <c r="V4" s="20"/>
      <c r="W4" s="20"/>
      <c r="X4" s="20"/>
      <c r="Y4" s="20"/>
      <c r="Z4" s="20"/>
      <c r="AA4" s="20"/>
      <c r="AB4" s="20"/>
      <c r="AC4" s="20"/>
      <c r="AD4" s="20"/>
      <c r="AE4" s="20"/>
      <c r="AF4" s="20"/>
      <c r="AG4" s="20"/>
      <c r="AH4" s="20"/>
      <c r="AI4" s="20"/>
      <c r="AJ4" s="20"/>
      <c r="AK4" s="20"/>
      <c r="AL4" s="20"/>
      <c r="AM4" s="20"/>
      <c r="AN4" s="20"/>
      <c r="AO4" s="20"/>
      <c r="AP4" s="20"/>
    </row>
    <row r="5" spans="1:42" ht="15" customHeight="1" x14ac:dyDescent="0.3">
      <c r="A5" s="20"/>
      <c r="B5" s="20"/>
      <c r="C5" s="457"/>
      <c r="D5" s="458"/>
      <c r="E5" s="315"/>
      <c r="F5" s="315"/>
      <c r="G5" s="315"/>
      <c r="H5" s="315"/>
      <c r="I5" s="315"/>
      <c r="J5" s="315"/>
      <c r="K5" s="315"/>
      <c r="L5" s="315"/>
      <c r="M5" s="315"/>
      <c r="N5" s="315"/>
      <c r="O5" s="315"/>
      <c r="P5" s="315"/>
      <c r="Q5" s="463"/>
      <c r="R5" s="20"/>
      <c r="S5" s="20"/>
      <c r="T5" s="20"/>
      <c r="U5" s="20"/>
      <c r="V5" s="20"/>
      <c r="W5" s="20"/>
      <c r="X5" s="20"/>
      <c r="Y5" s="20"/>
      <c r="Z5" s="20"/>
      <c r="AA5" s="20"/>
      <c r="AB5" s="20"/>
      <c r="AC5" s="20"/>
      <c r="AD5" s="20"/>
      <c r="AE5" s="20"/>
      <c r="AF5" s="20"/>
      <c r="AG5" s="20"/>
      <c r="AH5" s="20"/>
      <c r="AI5" s="20"/>
      <c r="AJ5" s="20"/>
      <c r="AK5" s="20"/>
      <c r="AL5" s="20"/>
      <c r="AM5" s="20"/>
      <c r="AN5" s="20"/>
      <c r="AO5" s="20"/>
      <c r="AP5" s="20"/>
    </row>
    <row r="6" spans="1:42" ht="15" customHeight="1" thickBot="1" x14ac:dyDescent="0.35">
      <c r="A6" s="20"/>
      <c r="B6" s="20"/>
      <c r="C6" s="459"/>
      <c r="D6" s="460"/>
      <c r="E6" s="464"/>
      <c r="F6" s="464"/>
      <c r="G6" s="464"/>
      <c r="H6" s="464"/>
      <c r="I6" s="464"/>
      <c r="J6" s="464"/>
      <c r="K6" s="464"/>
      <c r="L6" s="464"/>
      <c r="M6" s="464"/>
      <c r="N6" s="464"/>
      <c r="O6" s="464"/>
      <c r="P6" s="464"/>
      <c r="Q6" s="465"/>
      <c r="R6" s="20"/>
      <c r="S6" s="20"/>
      <c r="T6" s="20"/>
      <c r="U6" s="20"/>
      <c r="V6" s="20"/>
      <c r="W6" s="20"/>
      <c r="X6" s="20"/>
      <c r="Y6" s="20"/>
      <c r="Z6" s="20"/>
      <c r="AA6" s="20"/>
      <c r="AB6" s="20"/>
      <c r="AC6" s="20"/>
      <c r="AD6" s="20"/>
      <c r="AE6" s="20"/>
      <c r="AF6" s="20"/>
      <c r="AG6" s="20"/>
      <c r="AH6" s="20"/>
      <c r="AI6" s="20"/>
      <c r="AJ6" s="20"/>
      <c r="AK6" s="20"/>
      <c r="AL6" s="20"/>
      <c r="AM6" s="20"/>
      <c r="AN6" s="20"/>
      <c r="AO6" s="20"/>
      <c r="AP6" s="20"/>
    </row>
    <row r="7" spans="1:42" ht="15" customHeight="1" x14ac:dyDescent="0.3">
      <c r="A7" s="20"/>
      <c r="B7" s="20"/>
      <c r="C7" s="20"/>
      <c r="D7" s="20"/>
      <c r="E7" s="20"/>
      <c r="F7" s="20"/>
      <c r="G7" s="20"/>
      <c r="H7" s="20"/>
      <c r="I7" s="20"/>
      <c r="J7" s="20"/>
      <c r="K7" s="20"/>
      <c r="L7" s="20"/>
      <c r="M7" s="20"/>
      <c r="N7" s="20"/>
      <c r="O7" s="20"/>
      <c r="P7" s="20"/>
      <c r="Q7" s="20"/>
      <c r="R7" s="20"/>
      <c r="S7" s="20"/>
      <c r="T7" s="20"/>
      <c r="U7" s="20"/>
      <c r="V7" s="20"/>
      <c r="W7" s="20"/>
      <c r="X7" s="20"/>
      <c r="Y7" s="20"/>
      <c r="Z7" s="20"/>
      <c r="AA7" s="20"/>
      <c r="AB7" s="20"/>
      <c r="AC7" s="20"/>
      <c r="AD7" s="20"/>
      <c r="AE7" s="20"/>
      <c r="AF7" s="20"/>
      <c r="AG7" s="20"/>
      <c r="AH7" s="20"/>
      <c r="AI7" s="20"/>
      <c r="AJ7" s="20"/>
      <c r="AK7" s="20"/>
      <c r="AL7" s="20"/>
      <c r="AM7" s="20"/>
      <c r="AN7" s="20"/>
      <c r="AO7" s="20"/>
      <c r="AP7" s="20"/>
    </row>
    <row r="8" spans="1:42" ht="15" customHeight="1" x14ac:dyDescent="0.3">
      <c r="A8" s="20"/>
      <c r="B8" s="20"/>
      <c r="C8" s="20"/>
      <c r="D8" s="20"/>
      <c r="E8" s="20"/>
      <c r="F8" s="20"/>
      <c r="G8" s="20"/>
      <c r="H8" s="20"/>
      <c r="I8" s="20"/>
      <c r="J8" s="20"/>
      <c r="K8" s="20"/>
      <c r="L8" s="20"/>
      <c r="M8" s="20"/>
      <c r="N8" s="20"/>
      <c r="O8" s="20"/>
      <c r="P8" s="20"/>
      <c r="Q8" s="20"/>
      <c r="R8" s="20"/>
      <c r="S8" s="20"/>
      <c r="T8" s="20"/>
      <c r="U8" s="20"/>
      <c r="V8" s="20"/>
      <c r="W8" s="20"/>
      <c r="X8" s="20"/>
      <c r="Y8" s="20"/>
      <c r="Z8" s="20"/>
      <c r="AA8" s="20"/>
      <c r="AB8" s="20"/>
      <c r="AC8" s="20"/>
      <c r="AD8" s="20"/>
      <c r="AE8" s="20"/>
      <c r="AF8" s="20"/>
      <c r="AG8" s="20"/>
      <c r="AH8" s="20"/>
      <c r="AI8" s="20"/>
      <c r="AJ8" s="20"/>
      <c r="AK8" s="20"/>
      <c r="AL8" s="20"/>
      <c r="AM8" s="20"/>
      <c r="AN8" s="20"/>
      <c r="AO8" s="20"/>
      <c r="AP8" s="20"/>
    </row>
    <row r="9" spans="1:42" ht="15" customHeight="1" x14ac:dyDescent="0.3">
      <c r="A9" s="20"/>
      <c r="B9" s="397" t="s">
        <v>47</v>
      </c>
      <c r="C9" s="397"/>
      <c r="D9" s="397"/>
      <c r="E9" s="397"/>
      <c r="F9" s="397"/>
      <c r="G9" s="397"/>
      <c r="H9" s="397"/>
      <c r="I9" s="397"/>
      <c r="J9" s="397"/>
      <c r="K9" s="397"/>
      <c r="L9" s="397"/>
      <c r="M9" s="397"/>
      <c r="N9" s="397"/>
      <c r="O9" s="397"/>
      <c r="P9" s="397"/>
      <c r="Q9" s="397"/>
      <c r="R9" s="397"/>
      <c r="S9" s="20"/>
      <c r="T9" s="20"/>
      <c r="U9" s="20"/>
      <c r="V9" s="20"/>
      <c r="W9" s="20"/>
      <c r="X9" s="20"/>
      <c r="Y9" s="20"/>
      <c r="Z9" s="20"/>
      <c r="AA9" s="20"/>
      <c r="AB9" s="20"/>
      <c r="AC9" s="20"/>
      <c r="AD9" s="20"/>
      <c r="AE9" s="20"/>
      <c r="AF9" s="20"/>
      <c r="AG9" s="20"/>
      <c r="AH9" s="20"/>
      <c r="AI9" s="20"/>
      <c r="AJ9" s="20"/>
      <c r="AK9" s="20"/>
      <c r="AL9" s="20"/>
      <c r="AM9" s="20"/>
      <c r="AN9" s="20"/>
      <c r="AO9" s="20"/>
      <c r="AP9" s="20"/>
    </row>
    <row r="10" spans="1:42" ht="15" customHeight="1" x14ac:dyDescent="0.3">
      <c r="A10" s="20"/>
      <c r="B10" s="397"/>
      <c r="C10" s="397"/>
      <c r="D10" s="397"/>
      <c r="E10" s="397"/>
      <c r="F10" s="397"/>
      <c r="G10" s="397"/>
      <c r="H10" s="397"/>
      <c r="I10" s="397"/>
      <c r="J10" s="397"/>
      <c r="K10" s="397"/>
      <c r="L10" s="397"/>
      <c r="M10" s="397"/>
      <c r="N10" s="397"/>
      <c r="O10" s="397"/>
      <c r="P10" s="397"/>
      <c r="Q10" s="397"/>
      <c r="R10" s="397"/>
      <c r="S10" s="20"/>
      <c r="T10" s="20"/>
      <c r="U10" s="20"/>
      <c r="V10" s="20"/>
      <c r="W10" s="20"/>
      <c r="X10" s="20"/>
      <c r="Y10" s="20"/>
      <c r="Z10" s="20"/>
      <c r="AA10" s="20"/>
      <c r="AB10" s="20"/>
      <c r="AC10" s="20"/>
      <c r="AD10" s="20"/>
      <c r="AE10" s="20"/>
      <c r="AF10" s="20"/>
      <c r="AG10" s="20"/>
      <c r="AH10" s="20"/>
      <c r="AI10" s="20"/>
      <c r="AJ10" s="20"/>
      <c r="AK10" s="20"/>
      <c r="AL10" s="20"/>
      <c r="AM10" s="20"/>
      <c r="AN10" s="20"/>
      <c r="AO10" s="20"/>
      <c r="AP10" s="20"/>
    </row>
    <row r="11" spans="1:42" ht="15" customHeight="1" x14ac:dyDescent="0.3">
      <c r="A11" s="20"/>
      <c r="B11" s="397"/>
      <c r="C11" s="397"/>
      <c r="D11" s="397"/>
      <c r="E11" s="397"/>
      <c r="F11" s="397"/>
      <c r="G11" s="397"/>
      <c r="H11" s="397"/>
      <c r="I11" s="397"/>
      <c r="J11" s="397"/>
      <c r="K11" s="397"/>
      <c r="L11" s="397"/>
      <c r="M11" s="397"/>
      <c r="N11" s="397"/>
      <c r="O11" s="397"/>
      <c r="P11" s="397"/>
      <c r="Q11" s="397"/>
      <c r="R11" s="397"/>
      <c r="S11" s="20"/>
      <c r="T11" s="20"/>
      <c r="U11" s="20"/>
      <c r="V11" s="20"/>
      <c r="W11" s="20"/>
      <c r="X11" s="20"/>
      <c r="Y11" s="20"/>
      <c r="Z11" s="20"/>
      <c r="AA11" s="20"/>
      <c r="AB11" s="20"/>
      <c r="AC11" s="20"/>
      <c r="AD11" s="20"/>
      <c r="AE11" s="20"/>
      <c r="AF11" s="20"/>
      <c r="AG11" s="20"/>
      <c r="AH11" s="20"/>
      <c r="AI11" s="20"/>
      <c r="AJ11" s="20"/>
      <c r="AK11" s="20"/>
      <c r="AL11" s="20"/>
      <c r="AM11" s="20"/>
      <c r="AN11" s="20"/>
      <c r="AO11" s="20"/>
      <c r="AP11" s="20"/>
    </row>
    <row r="12" spans="1:42" ht="15" customHeight="1" thickBot="1" x14ac:dyDescent="0.35">
      <c r="A12" s="20"/>
      <c r="B12" s="20"/>
      <c r="C12" s="20"/>
      <c r="D12" s="20"/>
      <c r="E12" s="20"/>
      <c r="F12" s="20"/>
      <c r="G12" s="20"/>
      <c r="H12" s="20"/>
      <c r="I12" s="20"/>
      <c r="J12" s="20"/>
      <c r="K12" s="20"/>
      <c r="L12" s="20"/>
      <c r="M12" s="20"/>
      <c r="N12" s="20"/>
      <c r="O12" s="20"/>
      <c r="P12" s="20"/>
      <c r="Q12" s="20"/>
      <c r="R12" s="20"/>
      <c r="S12" s="20"/>
      <c r="T12" s="20"/>
      <c r="U12" s="20"/>
      <c r="V12" s="20"/>
      <c r="W12" s="20"/>
      <c r="X12" s="20"/>
      <c r="Y12" s="20"/>
      <c r="Z12" s="20"/>
      <c r="AA12" s="20"/>
      <c r="AB12" s="20"/>
      <c r="AC12" s="20"/>
      <c r="AD12" s="20"/>
      <c r="AE12" s="20"/>
      <c r="AF12" s="20"/>
      <c r="AG12" s="20"/>
      <c r="AH12" s="20"/>
      <c r="AI12" s="20"/>
      <c r="AJ12" s="20"/>
      <c r="AK12" s="20"/>
      <c r="AL12" s="20"/>
      <c r="AM12" s="20"/>
      <c r="AN12" s="20"/>
      <c r="AO12" s="20"/>
      <c r="AP12" s="20"/>
    </row>
    <row r="13" spans="1:42" ht="15" customHeight="1" x14ac:dyDescent="0.3">
      <c r="A13" s="20"/>
      <c r="B13" s="331">
        <v>1</v>
      </c>
      <c r="C13" s="331">
        <f>'Training Plan'!C191</f>
        <v>0</v>
      </c>
      <c r="D13" s="332"/>
      <c r="E13" s="332"/>
      <c r="F13" s="333"/>
      <c r="G13" s="20"/>
      <c r="H13" s="331">
        <v>2</v>
      </c>
      <c r="I13" s="331">
        <f>'Training Plan'!C199</f>
        <v>0</v>
      </c>
      <c r="J13" s="332"/>
      <c r="K13" s="332"/>
      <c r="L13" s="333"/>
      <c r="M13" s="20"/>
      <c r="N13" s="331">
        <v>3</v>
      </c>
      <c r="O13" s="331">
        <f>'Training Plan'!C207</f>
        <v>0</v>
      </c>
      <c r="P13" s="332"/>
      <c r="Q13" s="332"/>
      <c r="R13" s="333"/>
      <c r="S13" s="20"/>
      <c r="T13" s="20"/>
      <c r="U13" s="20"/>
      <c r="V13" s="20"/>
      <c r="W13" s="20"/>
      <c r="X13" s="20"/>
      <c r="Y13" s="20"/>
      <c r="Z13" s="20"/>
      <c r="AA13" s="20"/>
      <c r="AB13" s="20"/>
      <c r="AC13" s="20"/>
      <c r="AD13" s="20"/>
      <c r="AE13" s="20"/>
      <c r="AF13" s="20"/>
      <c r="AG13" s="20"/>
      <c r="AH13" s="20"/>
      <c r="AI13" s="20"/>
      <c r="AJ13" s="20"/>
      <c r="AK13" s="20"/>
      <c r="AL13" s="20"/>
      <c r="AM13" s="20"/>
      <c r="AN13" s="20"/>
      <c r="AO13" s="20"/>
      <c r="AP13" s="20"/>
    </row>
    <row r="14" spans="1:42" ht="15" customHeight="1" thickBot="1" x14ac:dyDescent="0.35">
      <c r="A14" s="20"/>
      <c r="B14" s="334"/>
      <c r="C14" s="334"/>
      <c r="D14" s="335"/>
      <c r="E14" s="335"/>
      <c r="F14" s="336"/>
      <c r="G14" s="20"/>
      <c r="H14" s="334"/>
      <c r="I14" s="334"/>
      <c r="J14" s="335"/>
      <c r="K14" s="335"/>
      <c r="L14" s="336"/>
      <c r="M14" s="20"/>
      <c r="N14" s="334"/>
      <c r="O14" s="334"/>
      <c r="P14" s="335"/>
      <c r="Q14" s="335"/>
      <c r="R14" s="336"/>
      <c r="S14" s="20"/>
      <c r="T14" s="20"/>
      <c r="U14" s="20"/>
      <c r="V14" s="20"/>
      <c r="W14" s="20"/>
      <c r="X14" s="20"/>
      <c r="Y14" s="20"/>
      <c r="Z14" s="20"/>
      <c r="AA14" s="20"/>
      <c r="AB14" s="20"/>
      <c r="AC14" s="20"/>
      <c r="AD14" s="20"/>
      <c r="AE14" s="20"/>
      <c r="AF14" s="20"/>
      <c r="AG14" s="20"/>
      <c r="AH14" s="20"/>
      <c r="AI14" s="20"/>
      <c r="AJ14" s="20"/>
      <c r="AK14" s="20"/>
      <c r="AL14" s="20"/>
      <c r="AM14" s="20"/>
      <c r="AN14" s="20"/>
      <c r="AO14" s="20"/>
      <c r="AP14" s="20"/>
    </row>
    <row r="15" spans="1:42" ht="15" customHeight="1" x14ac:dyDescent="0.3">
      <c r="A15" s="20"/>
      <c r="B15" s="415" t="s">
        <v>85</v>
      </c>
      <c r="C15" s="416"/>
      <c r="D15" s="422">
        <f>'Training Plan'!C192</f>
        <v>0</v>
      </c>
      <c r="E15" s="422"/>
      <c r="F15" s="423"/>
      <c r="G15" s="20"/>
      <c r="H15" s="415" t="s">
        <v>85</v>
      </c>
      <c r="I15" s="416"/>
      <c r="J15" s="421">
        <f>'Training Plan'!C200</f>
        <v>0</v>
      </c>
      <c r="K15" s="422"/>
      <c r="L15" s="423"/>
      <c r="M15" s="20"/>
      <c r="N15" s="415" t="s">
        <v>85</v>
      </c>
      <c r="O15" s="416"/>
      <c r="P15" s="421">
        <f>'Training Plan'!C208</f>
        <v>0</v>
      </c>
      <c r="Q15" s="422"/>
      <c r="R15" s="423"/>
      <c r="S15" s="20"/>
      <c r="T15" s="20"/>
      <c r="U15" s="20"/>
      <c r="V15" s="20"/>
      <c r="W15" s="20"/>
      <c r="X15" s="20"/>
      <c r="Y15" s="20"/>
      <c r="Z15" s="20"/>
      <c r="AA15" s="20"/>
      <c r="AB15" s="20"/>
      <c r="AC15" s="20"/>
      <c r="AD15" s="20"/>
      <c r="AE15" s="20"/>
      <c r="AF15" s="20"/>
      <c r="AG15" s="20"/>
      <c r="AH15" s="20"/>
      <c r="AI15" s="20"/>
      <c r="AJ15" s="20"/>
      <c r="AK15" s="20"/>
      <c r="AL15" s="20"/>
      <c r="AM15" s="20"/>
      <c r="AN15" s="20"/>
      <c r="AO15" s="20"/>
      <c r="AP15" s="20"/>
    </row>
    <row r="16" spans="1:42" ht="15" customHeight="1" x14ac:dyDescent="0.3">
      <c r="A16" s="20"/>
      <c r="B16" s="417"/>
      <c r="C16" s="418"/>
      <c r="D16" s="425"/>
      <c r="E16" s="425"/>
      <c r="F16" s="426"/>
      <c r="G16" s="20"/>
      <c r="H16" s="417"/>
      <c r="I16" s="418"/>
      <c r="J16" s="424"/>
      <c r="K16" s="425"/>
      <c r="L16" s="426"/>
      <c r="M16" s="20"/>
      <c r="N16" s="417"/>
      <c r="O16" s="418"/>
      <c r="P16" s="424"/>
      <c r="Q16" s="425"/>
      <c r="R16" s="426"/>
      <c r="S16" s="20"/>
      <c r="T16" s="20"/>
      <c r="U16" s="20"/>
      <c r="V16" s="20"/>
      <c r="W16" s="20"/>
      <c r="X16" s="20"/>
      <c r="Y16" s="20"/>
      <c r="Z16" s="20"/>
      <c r="AA16" s="20"/>
      <c r="AB16" s="20"/>
      <c r="AC16" s="20"/>
      <c r="AD16" s="20"/>
      <c r="AE16" s="20"/>
      <c r="AF16" s="20"/>
      <c r="AG16" s="20"/>
      <c r="AH16" s="20"/>
      <c r="AI16" s="20"/>
      <c r="AJ16" s="20"/>
      <c r="AK16" s="20"/>
      <c r="AL16" s="20"/>
      <c r="AM16" s="20"/>
      <c r="AN16" s="20"/>
      <c r="AO16" s="20"/>
      <c r="AP16" s="20"/>
    </row>
    <row r="17" spans="1:42" ht="15" customHeight="1" x14ac:dyDescent="0.3">
      <c r="A17" s="20"/>
      <c r="B17" s="417"/>
      <c r="C17" s="418"/>
      <c r="D17" s="425"/>
      <c r="E17" s="425"/>
      <c r="F17" s="426"/>
      <c r="G17" s="20"/>
      <c r="H17" s="417"/>
      <c r="I17" s="418"/>
      <c r="J17" s="424"/>
      <c r="K17" s="425"/>
      <c r="L17" s="426"/>
      <c r="M17" s="20"/>
      <c r="N17" s="417"/>
      <c r="O17" s="418"/>
      <c r="P17" s="424"/>
      <c r="Q17" s="425"/>
      <c r="R17" s="426"/>
      <c r="S17" s="20"/>
      <c r="T17" s="20"/>
      <c r="U17" s="20"/>
      <c r="V17" s="20"/>
      <c r="W17" s="20"/>
      <c r="X17" s="20"/>
      <c r="Y17" s="20"/>
      <c r="Z17" s="20"/>
      <c r="AA17" s="20"/>
      <c r="AB17" s="20"/>
      <c r="AC17" s="20"/>
      <c r="AD17" s="20"/>
      <c r="AE17" s="20"/>
      <c r="AF17" s="20"/>
      <c r="AG17" s="20"/>
      <c r="AH17" s="20"/>
      <c r="AI17" s="20"/>
      <c r="AJ17" s="20"/>
      <c r="AK17" s="20"/>
      <c r="AL17" s="20"/>
      <c r="AM17" s="20"/>
      <c r="AN17" s="20"/>
      <c r="AO17" s="20"/>
      <c r="AP17" s="20"/>
    </row>
    <row r="18" spans="1:42" ht="15" customHeight="1" x14ac:dyDescent="0.3">
      <c r="A18" s="20"/>
      <c r="B18" s="417"/>
      <c r="C18" s="418"/>
      <c r="D18" s="425"/>
      <c r="E18" s="425"/>
      <c r="F18" s="426"/>
      <c r="G18" s="20"/>
      <c r="H18" s="417"/>
      <c r="I18" s="418"/>
      <c r="J18" s="424"/>
      <c r="K18" s="425"/>
      <c r="L18" s="426"/>
      <c r="M18" s="20"/>
      <c r="N18" s="417"/>
      <c r="O18" s="418"/>
      <c r="P18" s="424"/>
      <c r="Q18" s="425"/>
      <c r="R18" s="426"/>
      <c r="S18" s="20"/>
      <c r="T18" s="20"/>
      <c r="U18" s="20"/>
      <c r="V18" s="20"/>
      <c r="W18" s="20"/>
      <c r="X18" s="20"/>
      <c r="Y18" s="20"/>
      <c r="Z18" s="20"/>
      <c r="AA18" s="20"/>
      <c r="AB18" s="20"/>
      <c r="AC18" s="20"/>
      <c r="AD18" s="20"/>
      <c r="AE18" s="20"/>
      <c r="AF18" s="20"/>
      <c r="AG18" s="20"/>
      <c r="AH18" s="20"/>
      <c r="AI18" s="20"/>
      <c r="AJ18" s="20"/>
      <c r="AK18" s="20"/>
      <c r="AL18" s="20"/>
      <c r="AM18" s="20"/>
      <c r="AN18" s="20"/>
      <c r="AO18" s="20"/>
      <c r="AP18" s="20"/>
    </row>
    <row r="19" spans="1:42" ht="15" customHeight="1" thickBot="1" x14ac:dyDescent="0.35">
      <c r="A19" s="20"/>
      <c r="B19" s="419"/>
      <c r="C19" s="420"/>
      <c r="D19" s="425"/>
      <c r="E19" s="425"/>
      <c r="F19" s="426"/>
      <c r="G19" s="20"/>
      <c r="H19" s="419"/>
      <c r="I19" s="420"/>
      <c r="J19" s="424"/>
      <c r="K19" s="425"/>
      <c r="L19" s="426"/>
      <c r="M19" s="20"/>
      <c r="N19" s="419"/>
      <c r="O19" s="420"/>
      <c r="P19" s="424"/>
      <c r="Q19" s="425"/>
      <c r="R19" s="426"/>
      <c r="S19" s="20"/>
      <c r="T19" s="20"/>
      <c r="U19" s="20"/>
      <c r="V19" s="20"/>
      <c r="W19" s="20"/>
      <c r="X19" s="20"/>
      <c r="Y19" s="20"/>
      <c r="Z19" s="20"/>
      <c r="AA19" s="20"/>
      <c r="AB19" s="20"/>
      <c r="AC19" s="20"/>
      <c r="AD19" s="20"/>
      <c r="AE19" s="20"/>
      <c r="AF19" s="20"/>
      <c r="AG19" s="20"/>
      <c r="AH19" s="20"/>
      <c r="AI19" s="20"/>
      <c r="AJ19" s="20"/>
      <c r="AK19" s="20"/>
      <c r="AL19" s="20"/>
      <c r="AM19" s="20"/>
      <c r="AN19" s="20"/>
      <c r="AO19" s="20"/>
      <c r="AP19" s="20"/>
    </row>
    <row r="20" spans="1:42" ht="15" customHeight="1" x14ac:dyDescent="0.3">
      <c r="A20" s="20"/>
      <c r="B20" s="427" t="s">
        <v>86</v>
      </c>
      <c r="C20" s="428"/>
      <c r="D20" s="409">
        <f>'Training Plan'!D197</f>
        <v>0</v>
      </c>
      <c r="E20" s="410"/>
      <c r="F20" s="411"/>
      <c r="G20" s="20"/>
      <c r="H20" s="427" t="s">
        <v>86</v>
      </c>
      <c r="I20" s="428"/>
      <c r="J20" s="409">
        <f>'Training Plan'!D205</f>
        <v>0</v>
      </c>
      <c r="K20" s="410"/>
      <c r="L20" s="411"/>
      <c r="M20" s="20"/>
      <c r="N20" s="427" t="s">
        <v>86</v>
      </c>
      <c r="O20" s="428"/>
      <c r="P20" s="409">
        <f>'Training Plan'!D213</f>
        <v>0</v>
      </c>
      <c r="Q20" s="410"/>
      <c r="R20" s="411"/>
      <c r="S20" s="20"/>
      <c r="T20" s="20"/>
      <c r="U20" s="20"/>
      <c r="V20" s="20"/>
      <c r="W20" s="20"/>
      <c r="X20" s="20"/>
      <c r="Y20" s="20"/>
      <c r="Z20" s="20"/>
      <c r="AA20" s="20"/>
      <c r="AB20" s="20"/>
      <c r="AC20" s="20"/>
      <c r="AD20" s="20"/>
      <c r="AE20" s="20"/>
      <c r="AF20" s="20"/>
      <c r="AG20" s="20"/>
      <c r="AH20" s="20"/>
      <c r="AI20" s="20"/>
      <c r="AJ20" s="20"/>
      <c r="AK20" s="20"/>
      <c r="AL20" s="20"/>
      <c r="AM20" s="20"/>
      <c r="AN20" s="20"/>
      <c r="AO20" s="20"/>
      <c r="AP20" s="20"/>
    </row>
    <row r="21" spans="1:42" ht="15" customHeight="1" thickBot="1" x14ac:dyDescent="0.35">
      <c r="A21" s="20"/>
      <c r="B21" s="429"/>
      <c r="C21" s="430"/>
      <c r="D21" s="412"/>
      <c r="E21" s="413"/>
      <c r="F21" s="414"/>
      <c r="G21" s="20"/>
      <c r="H21" s="429"/>
      <c r="I21" s="430"/>
      <c r="J21" s="412"/>
      <c r="K21" s="413"/>
      <c r="L21" s="414"/>
      <c r="M21" s="20"/>
      <c r="N21" s="429"/>
      <c r="O21" s="430"/>
      <c r="P21" s="412"/>
      <c r="Q21" s="413"/>
      <c r="R21" s="414"/>
      <c r="S21" s="20"/>
      <c r="T21" s="20"/>
      <c r="U21" s="20"/>
      <c r="V21" s="20"/>
      <c r="W21" s="20"/>
      <c r="X21" s="20"/>
      <c r="Y21" s="20"/>
      <c r="Z21" s="20"/>
      <c r="AA21" s="20"/>
      <c r="AB21" s="20"/>
      <c r="AC21" s="20"/>
      <c r="AD21" s="20"/>
      <c r="AE21" s="20"/>
      <c r="AF21" s="20"/>
      <c r="AG21" s="20"/>
      <c r="AH21" s="20"/>
      <c r="AI21" s="20"/>
      <c r="AJ21" s="20"/>
      <c r="AK21" s="20"/>
      <c r="AL21" s="20"/>
      <c r="AM21" s="20"/>
      <c r="AN21" s="20"/>
      <c r="AO21" s="20"/>
      <c r="AP21" s="20"/>
    </row>
    <row r="22" spans="1:42" ht="30" customHeight="1" thickBot="1" x14ac:dyDescent="0.35">
      <c r="A22" s="20"/>
      <c r="B22" s="3" t="s">
        <v>60</v>
      </c>
      <c r="C22" s="3" t="s">
        <v>0</v>
      </c>
      <c r="D22" s="3" t="s">
        <v>42</v>
      </c>
      <c r="E22" s="3" t="s">
        <v>11</v>
      </c>
      <c r="F22" s="21" t="s">
        <v>71</v>
      </c>
      <c r="G22" s="20"/>
      <c r="H22" s="3" t="s">
        <v>60</v>
      </c>
      <c r="I22" s="3" t="s">
        <v>0</v>
      </c>
      <c r="J22" s="3" t="s">
        <v>42</v>
      </c>
      <c r="K22" s="3" t="s">
        <v>11</v>
      </c>
      <c r="L22" s="21" t="s">
        <v>71</v>
      </c>
      <c r="M22" s="20"/>
      <c r="N22" s="3" t="s">
        <v>60</v>
      </c>
      <c r="O22" s="3" t="s">
        <v>0</v>
      </c>
      <c r="P22" s="3" t="s">
        <v>42</v>
      </c>
      <c r="Q22" s="3" t="s">
        <v>11</v>
      </c>
      <c r="R22" s="21" t="s">
        <v>71</v>
      </c>
      <c r="S22" s="20"/>
      <c r="T22" s="20"/>
      <c r="U22" s="20"/>
      <c r="V22" s="20"/>
      <c r="W22" s="20"/>
      <c r="X22" s="20"/>
      <c r="Y22" s="20"/>
      <c r="Z22" s="20"/>
      <c r="AA22" s="20"/>
      <c r="AB22" s="20"/>
      <c r="AC22" s="20"/>
      <c r="AD22" s="20"/>
      <c r="AE22" s="20"/>
      <c r="AF22" s="20"/>
      <c r="AG22" s="20"/>
      <c r="AH22" s="20"/>
      <c r="AI22" s="20"/>
      <c r="AJ22" s="20"/>
      <c r="AK22" s="20"/>
      <c r="AL22" s="20"/>
      <c r="AM22" s="20"/>
      <c r="AN22" s="20"/>
      <c r="AO22" s="20"/>
      <c r="AP22" s="20"/>
    </row>
    <row r="23" spans="1:42" ht="15" customHeight="1" thickBot="1" x14ac:dyDescent="0.35">
      <c r="A23" s="20"/>
      <c r="B23" s="16">
        <v>1</v>
      </c>
      <c r="C23" s="143"/>
      <c r="D23" s="140"/>
      <c r="E23" s="146"/>
      <c r="F23" s="149">
        <f>IF(ISNUMBER(D23),D23/B35,)</f>
        <v>0</v>
      </c>
      <c r="G23" s="20"/>
      <c r="H23" s="16">
        <v>1</v>
      </c>
      <c r="I23" s="143"/>
      <c r="J23" s="140"/>
      <c r="K23" s="146"/>
      <c r="L23" s="149">
        <f>IF(ISNUMBER(J23),J23/H35,)</f>
        <v>0</v>
      </c>
      <c r="M23" s="20"/>
      <c r="N23" s="16">
        <v>1</v>
      </c>
      <c r="O23" s="143"/>
      <c r="P23" s="140"/>
      <c r="Q23" s="146"/>
      <c r="R23" s="149">
        <f>IF(ISNUMBER(P23),P23/N35,)</f>
        <v>0</v>
      </c>
      <c r="S23" s="20"/>
      <c r="T23" s="20"/>
      <c r="U23" s="20"/>
      <c r="V23" s="20"/>
      <c r="W23" s="20"/>
      <c r="X23" s="20"/>
      <c r="Y23" s="20"/>
      <c r="Z23" s="20"/>
      <c r="AA23" s="20"/>
      <c r="AB23" s="20"/>
      <c r="AC23" s="20"/>
      <c r="AD23" s="20"/>
      <c r="AE23" s="20"/>
      <c r="AF23" s="20"/>
      <c r="AG23" s="20"/>
      <c r="AH23" s="20"/>
      <c r="AI23" s="20"/>
      <c r="AJ23" s="20"/>
      <c r="AK23" s="20"/>
      <c r="AL23" s="20"/>
      <c r="AM23" s="20"/>
      <c r="AN23" s="20"/>
      <c r="AO23" s="20"/>
      <c r="AP23" s="20"/>
    </row>
    <row r="24" spans="1:42" ht="15" customHeight="1" thickBot="1" x14ac:dyDescent="0.35">
      <c r="A24" s="20"/>
      <c r="B24" s="16">
        <v>2</v>
      </c>
      <c r="C24" s="144"/>
      <c r="D24" s="141"/>
      <c r="E24" s="147"/>
      <c r="F24" s="151">
        <f>IF(ISNUMBER(D24),D24/B35,)</f>
        <v>0</v>
      </c>
      <c r="G24" s="20"/>
      <c r="H24" s="16">
        <v>2</v>
      </c>
      <c r="I24" s="144"/>
      <c r="J24" s="141"/>
      <c r="K24" s="147"/>
      <c r="L24" s="151">
        <f>IF(ISNUMBER(J24),J24/H35,)</f>
        <v>0</v>
      </c>
      <c r="M24" s="20"/>
      <c r="N24" s="16">
        <v>2</v>
      </c>
      <c r="O24" s="144"/>
      <c r="P24" s="141"/>
      <c r="Q24" s="147"/>
      <c r="R24" s="151">
        <f>IF(ISNUMBER(P24),P24/N35,)</f>
        <v>0</v>
      </c>
      <c r="S24" s="20"/>
      <c r="T24" s="20"/>
      <c r="U24" s="20"/>
      <c r="V24" s="20"/>
      <c r="W24" s="20"/>
      <c r="X24" s="20"/>
      <c r="Y24" s="20"/>
      <c r="Z24" s="20"/>
      <c r="AA24" s="20"/>
      <c r="AB24" s="20"/>
      <c r="AC24" s="20"/>
      <c r="AD24" s="20"/>
      <c r="AE24" s="20"/>
      <c r="AF24" s="20"/>
      <c r="AG24" s="20"/>
      <c r="AH24" s="20"/>
      <c r="AI24" s="20"/>
      <c r="AJ24" s="20"/>
      <c r="AK24" s="20"/>
      <c r="AL24" s="20"/>
      <c r="AM24" s="20"/>
      <c r="AN24" s="20"/>
      <c r="AO24" s="20"/>
      <c r="AP24" s="20"/>
    </row>
    <row r="25" spans="1:42" ht="15" customHeight="1" thickBot="1" x14ac:dyDescent="0.35">
      <c r="A25" s="20"/>
      <c r="B25" s="16">
        <v>3</v>
      </c>
      <c r="C25" s="144"/>
      <c r="D25" s="141"/>
      <c r="E25" s="147"/>
      <c r="F25" s="151">
        <f>IF(ISNUMBER(D25),D25/B35,)</f>
        <v>0</v>
      </c>
      <c r="G25" s="20"/>
      <c r="H25" s="16">
        <v>3</v>
      </c>
      <c r="I25" s="144"/>
      <c r="J25" s="141"/>
      <c r="K25" s="147"/>
      <c r="L25" s="151">
        <f>IF(ISNUMBER(J25),J25/H35,)</f>
        <v>0</v>
      </c>
      <c r="M25" s="19"/>
      <c r="N25" s="16">
        <v>3</v>
      </c>
      <c r="O25" s="144"/>
      <c r="P25" s="141"/>
      <c r="Q25" s="147"/>
      <c r="R25" s="151">
        <f>IF(ISNUMBER(P25),P25/N35,)</f>
        <v>0</v>
      </c>
      <c r="S25" s="20"/>
      <c r="T25" s="20"/>
      <c r="U25" s="20"/>
      <c r="V25" s="20"/>
      <c r="W25" s="20"/>
      <c r="X25" s="20"/>
      <c r="Y25" s="20"/>
      <c r="Z25" s="20"/>
      <c r="AA25" s="20"/>
      <c r="AB25" s="20"/>
      <c r="AC25" s="20"/>
      <c r="AD25" s="20"/>
      <c r="AE25" s="20"/>
      <c r="AF25" s="20"/>
      <c r="AG25" s="20"/>
      <c r="AH25" s="20"/>
      <c r="AI25" s="20"/>
      <c r="AJ25" s="20"/>
      <c r="AK25" s="20"/>
      <c r="AL25" s="20"/>
      <c r="AM25" s="20"/>
      <c r="AN25" s="20"/>
      <c r="AO25" s="20"/>
      <c r="AP25" s="20"/>
    </row>
    <row r="26" spans="1:42" ht="15" customHeight="1" thickBot="1" x14ac:dyDescent="0.35">
      <c r="A26" s="20"/>
      <c r="B26" s="16">
        <v>4</v>
      </c>
      <c r="C26" s="144"/>
      <c r="D26" s="141"/>
      <c r="E26" s="147"/>
      <c r="F26" s="151">
        <f>IF(ISNUMBER(D26),D26/B35,)</f>
        <v>0</v>
      </c>
      <c r="G26" s="20"/>
      <c r="H26" s="16">
        <v>4</v>
      </c>
      <c r="I26" s="144"/>
      <c r="J26" s="141"/>
      <c r="K26" s="147"/>
      <c r="L26" s="151">
        <f>IF(ISNUMBER(J26),J26/H35,)</f>
        <v>0</v>
      </c>
      <c r="M26" s="12"/>
      <c r="N26" s="16">
        <v>4</v>
      </c>
      <c r="O26" s="144"/>
      <c r="P26" s="141"/>
      <c r="Q26" s="147"/>
      <c r="R26" s="151">
        <f>IF(ISNUMBER(P26),P26/N35,)</f>
        <v>0</v>
      </c>
      <c r="S26" s="20"/>
      <c r="T26" s="20"/>
      <c r="U26" s="20"/>
      <c r="V26" s="20"/>
      <c r="W26" s="20"/>
      <c r="X26" s="20"/>
      <c r="Y26" s="20"/>
      <c r="Z26" s="20"/>
      <c r="AA26" s="20"/>
      <c r="AB26" s="20"/>
      <c r="AC26" s="20"/>
      <c r="AD26" s="20"/>
      <c r="AE26" s="20"/>
      <c r="AF26" s="20"/>
      <c r="AG26" s="20"/>
      <c r="AH26" s="20"/>
      <c r="AI26" s="20"/>
      <c r="AJ26" s="20"/>
      <c r="AK26" s="20"/>
      <c r="AL26" s="20"/>
      <c r="AM26" s="20"/>
      <c r="AN26" s="20"/>
      <c r="AO26" s="20"/>
      <c r="AP26" s="20"/>
    </row>
    <row r="27" spans="1:42" ht="15" customHeight="1" thickBot="1" x14ac:dyDescent="0.35">
      <c r="A27" s="20"/>
      <c r="B27" s="16">
        <v>5</v>
      </c>
      <c r="C27" s="144"/>
      <c r="D27" s="141"/>
      <c r="E27" s="147"/>
      <c r="F27" s="151">
        <f>IF(ISNUMBER(D27),D27/B35,)</f>
        <v>0</v>
      </c>
      <c r="G27" s="20"/>
      <c r="H27" s="16">
        <v>5</v>
      </c>
      <c r="I27" s="144"/>
      <c r="J27" s="141"/>
      <c r="K27" s="147"/>
      <c r="L27" s="151">
        <f>IF(ISNUMBER(J27),J27/H35,)</f>
        <v>0</v>
      </c>
      <c r="M27" s="18"/>
      <c r="N27" s="16">
        <v>5</v>
      </c>
      <c r="O27" s="144"/>
      <c r="P27" s="141"/>
      <c r="Q27" s="147"/>
      <c r="R27" s="151">
        <f>IF(ISNUMBER(P27),P27/N35,)</f>
        <v>0</v>
      </c>
      <c r="S27" s="20"/>
      <c r="T27" s="20"/>
      <c r="U27" s="20"/>
      <c r="V27" s="20"/>
      <c r="W27" s="20"/>
      <c r="X27" s="20"/>
      <c r="Y27" s="20"/>
      <c r="Z27" s="20"/>
      <c r="AA27" s="20"/>
      <c r="AB27" s="20"/>
      <c r="AC27" s="20"/>
      <c r="AD27" s="20"/>
      <c r="AE27" s="20"/>
      <c r="AF27" s="20"/>
      <c r="AG27" s="20"/>
      <c r="AH27" s="20"/>
      <c r="AI27" s="20"/>
      <c r="AJ27" s="20"/>
      <c r="AK27" s="20"/>
      <c r="AL27" s="20"/>
      <c r="AM27" s="20"/>
      <c r="AN27" s="20"/>
      <c r="AO27" s="20"/>
      <c r="AP27" s="20"/>
    </row>
    <row r="28" spans="1:42" ht="15" customHeight="1" thickBot="1" x14ac:dyDescent="0.35">
      <c r="A28" s="20"/>
      <c r="B28" s="16">
        <v>6</v>
      </c>
      <c r="C28" s="144"/>
      <c r="D28" s="141"/>
      <c r="E28" s="147"/>
      <c r="F28" s="151">
        <f>IF(ISNUMBER(D28),D28/B35,)</f>
        <v>0</v>
      </c>
      <c r="G28" s="20"/>
      <c r="H28" s="16">
        <v>6</v>
      </c>
      <c r="I28" s="144"/>
      <c r="J28" s="141"/>
      <c r="K28" s="147"/>
      <c r="L28" s="151">
        <f>IF(ISNUMBER(J28),J28/H35,)</f>
        <v>0</v>
      </c>
      <c r="M28" s="18"/>
      <c r="N28" s="16">
        <v>6</v>
      </c>
      <c r="O28" s="144"/>
      <c r="P28" s="141"/>
      <c r="Q28" s="147"/>
      <c r="R28" s="151">
        <f>IF(ISNUMBER(P28),P28/N35,)</f>
        <v>0</v>
      </c>
      <c r="S28" s="20"/>
      <c r="T28" s="20"/>
      <c r="U28" s="20"/>
      <c r="V28" s="20"/>
      <c r="W28" s="20"/>
      <c r="X28" s="20"/>
      <c r="Y28" s="20"/>
      <c r="Z28" s="20"/>
      <c r="AA28" s="20"/>
      <c r="AB28" s="20"/>
      <c r="AC28" s="20"/>
      <c r="AD28" s="20"/>
      <c r="AE28" s="20"/>
      <c r="AF28" s="20"/>
      <c r="AG28" s="20"/>
      <c r="AH28" s="20"/>
      <c r="AI28" s="20"/>
      <c r="AJ28" s="20"/>
      <c r="AK28" s="20"/>
      <c r="AL28" s="20"/>
      <c r="AM28" s="20"/>
      <c r="AN28" s="20"/>
      <c r="AO28" s="20"/>
      <c r="AP28" s="20"/>
    </row>
    <row r="29" spans="1:42" ht="15" customHeight="1" thickBot="1" x14ac:dyDescent="0.35">
      <c r="A29" s="20"/>
      <c r="B29" s="16">
        <v>7</v>
      </c>
      <c r="C29" s="144"/>
      <c r="D29" s="141"/>
      <c r="E29" s="147"/>
      <c r="F29" s="151">
        <f>IF(ISNUMBER(D29),D29/B35,)</f>
        <v>0</v>
      </c>
      <c r="G29" s="20"/>
      <c r="H29" s="16">
        <v>7</v>
      </c>
      <c r="I29" s="144"/>
      <c r="J29" s="141"/>
      <c r="K29" s="147"/>
      <c r="L29" s="151">
        <f>IF(ISNUMBER(J29),J29/H35,)</f>
        <v>0</v>
      </c>
      <c r="M29" s="18"/>
      <c r="N29" s="16">
        <v>7</v>
      </c>
      <c r="O29" s="144"/>
      <c r="P29" s="141"/>
      <c r="Q29" s="147"/>
      <c r="R29" s="151">
        <f>IF(ISNUMBER(P29),P29/N35,)</f>
        <v>0</v>
      </c>
      <c r="S29" s="20"/>
      <c r="T29" s="20"/>
      <c r="U29" s="20"/>
      <c r="V29" s="20"/>
      <c r="W29" s="20"/>
      <c r="X29" s="20"/>
      <c r="Y29" s="20"/>
      <c r="Z29" s="20"/>
      <c r="AA29" s="20"/>
      <c r="AB29" s="20"/>
      <c r="AC29" s="20"/>
      <c r="AD29" s="20"/>
      <c r="AE29" s="20"/>
      <c r="AF29" s="20"/>
      <c r="AG29" s="20"/>
      <c r="AH29" s="20"/>
      <c r="AI29" s="20"/>
      <c r="AJ29" s="20"/>
      <c r="AK29" s="20"/>
      <c r="AL29" s="20"/>
      <c r="AM29" s="20"/>
      <c r="AN29" s="20"/>
      <c r="AO29" s="20"/>
      <c r="AP29" s="20"/>
    </row>
    <row r="30" spans="1:42" ht="15" customHeight="1" thickBot="1" x14ac:dyDescent="0.35">
      <c r="A30" s="20"/>
      <c r="B30" s="16">
        <v>8</v>
      </c>
      <c r="C30" s="144"/>
      <c r="D30" s="141"/>
      <c r="E30" s="147"/>
      <c r="F30" s="151">
        <f>IF(ISNUMBER(D30),D30/B35,)</f>
        <v>0</v>
      </c>
      <c r="G30" s="20"/>
      <c r="H30" s="16">
        <v>8</v>
      </c>
      <c r="I30" s="144"/>
      <c r="J30" s="141"/>
      <c r="K30" s="147"/>
      <c r="L30" s="151">
        <f>IF(ISNUMBER(J30),J30/H35,)</f>
        <v>0</v>
      </c>
      <c r="M30" s="18"/>
      <c r="N30" s="16">
        <v>8</v>
      </c>
      <c r="O30" s="144"/>
      <c r="P30" s="141"/>
      <c r="Q30" s="147"/>
      <c r="R30" s="151">
        <f>IF(ISNUMBER(P30),P30/N35,)</f>
        <v>0</v>
      </c>
      <c r="S30" s="20"/>
      <c r="T30" s="20"/>
      <c r="U30" s="20"/>
      <c r="V30" s="20"/>
      <c r="W30" s="20"/>
      <c r="X30" s="20"/>
      <c r="Y30" s="20"/>
      <c r="Z30" s="20"/>
      <c r="AA30" s="20"/>
      <c r="AB30" s="20"/>
      <c r="AC30" s="20"/>
      <c r="AD30" s="20"/>
      <c r="AE30" s="20"/>
      <c r="AF30" s="20"/>
      <c r="AG30" s="20"/>
      <c r="AH30" s="20"/>
      <c r="AI30" s="20"/>
      <c r="AJ30" s="20"/>
      <c r="AK30" s="20"/>
      <c r="AL30" s="20"/>
      <c r="AM30" s="20"/>
      <c r="AN30" s="20"/>
      <c r="AO30" s="20"/>
      <c r="AP30" s="20"/>
    </row>
    <row r="31" spans="1:42" ht="15" customHeight="1" thickBot="1" x14ac:dyDescent="0.35">
      <c r="A31" s="20"/>
      <c r="B31" s="16">
        <v>9</v>
      </c>
      <c r="C31" s="144"/>
      <c r="D31" s="141"/>
      <c r="E31" s="147"/>
      <c r="F31" s="151">
        <f>IF(ISNUMBER(D31),D31/B35,)</f>
        <v>0</v>
      </c>
      <c r="G31" s="20"/>
      <c r="H31" s="16">
        <v>9</v>
      </c>
      <c r="I31" s="144"/>
      <c r="J31" s="141"/>
      <c r="K31" s="147"/>
      <c r="L31" s="151">
        <f>IF(ISNUMBER(J31),J31/H35,)</f>
        <v>0</v>
      </c>
      <c r="M31" s="18"/>
      <c r="N31" s="16">
        <v>9</v>
      </c>
      <c r="O31" s="144"/>
      <c r="P31" s="141"/>
      <c r="Q31" s="147"/>
      <c r="R31" s="151">
        <f>IF(ISNUMBER(P31),P31/N35,)</f>
        <v>0</v>
      </c>
      <c r="S31" s="20"/>
      <c r="T31" s="20"/>
      <c r="U31" s="20"/>
      <c r="V31" s="20"/>
      <c r="W31" s="20"/>
      <c r="X31" s="20"/>
      <c r="Y31" s="20"/>
      <c r="Z31" s="20"/>
      <c r="AA31" s="20"/>
      <c r="AB31" s="20"/>
      <c r="AC31" s="20"/>
      <c r="AD31" s="20"/>
      <c r="AE31" s="20"/>
      <c r="AF31" s="20"/>
      <c r="AG31" s="20"/>
      <c r="AH31" s="20"/>
      <c r="AI31" s="20"/>
      <c r="AJ31" s="20"/>
      <c r="AK31" s="20"/>
      <c r="AL31" s="20"/>
      <c r="AM31" s="20"/>
      <c r="AN31" s="20"/>
      <c r="AO31" s="20"/>
      <c r="AP31" s="20"/>
    </row>
    <row r="32" spans="1:42" ht="15" customHeight="1" thickBot="1" x14ac:dyDescent="0.35">
      <c r="A32" s="20"/>
      <c r="B32" s="175">
        <v>10</v>
      </c>
      <c r="C32" s="145"/>
      <c r="D32" s="142"/>
      <c r="E32" s="148"/>
      <c r="F32" s="151">
        <f>IF(ISNUMBER(D32),D32/B35,)</f>
        <v>0</v>
      </c>
      <c r="G32" s="20"/>
      <c r="H32" s="175">
        <v>10</v>
      </c>
      <c r="I32" s="145"/>
      <c r="J32" s="142"/>
      <c r="K32" s="148"/>
      <c r="L32" s="151">
        <f>IF(ISNUMBER(J32),J32/H35,)</f>
        <v>0</v>
      </c>
      <c r="M32" s="18"/>
      <c r="N32" s="175">
        <v>10</v>
      </c>
      <c r="O32" s="145"/>
      <c r="P32" s="142"/>
      <c r="Q32" s="148"/>
      <c r="R32" s="151">
        <f>IF(ISNUMBER(P32),P32/N35,)</f>
        <v>0</v>
      </c>
      <c r="S32" s="20"/>
      <c r="T32" s="20"/>
      <c r="U32" s="20"/>
      <c r="V32" s="20"/>
      <c r="W32" s="20"/>
      <c r="X32" s="20"/>
      <c r="Y32" s="20"/>
      <c r="Z32" s="20"/>
      <c r="AA32" s="20"/>
      <c r="AB32" s="20"/>
      <c r="AC32" s="20"/>
      <c r="AD32" s="20"/>
      <c r="AE32" s="20"/>
      <c r="AF32" s="20"/>
      <c r="AG32" s="20"/>
      <c r="AH32" s="20"/>
      <c r="AI32" s="20"/>
      <c r="AJ32" s="20"/>
      <c r="AK32" s="20"/>
      <c r="AL32" s="20"/>
      <c r="AM32" s="20"/>
      <c r="AN32" s="20"/>
      <c r="AO32" s="20"/>
      <c r="AP32" s="20"/>
    </row>
    <row r="33" spans="1:42" ht="15" customHeight="1" x14ac:dyDescent="0.3">
      <c r="A33" s="20"/>
      <c r="B33" s="431" t="s">
        <v>4</v>
      </c>
      <c r="C33" s="451" t="s">
        <v>61</v>
      </c>
      <c r="D33" s="452"/>
      <c r="E33" s="433">
        <f>IFERROR(IF(COUNT(F23:F32)&gt;0,AVERAGEIF(F23:F32,"&gt;0"),0),)</f>
        <v>0</v>
      </c>
      <c r="F33" s="434"/>
      <c r="G33" s="20"/>
      <c r="H33" s="431" t="s">
        <v>4</v>
      </c>
      <c r="I33" s="451" t="s">
        <v>61</v>
      </c>
      <c r="J33" s="452"/>
      <c r="K33" s="433">
        <f>IFERROR(IF(COUNT(L23:L32)&gt;0,AVERAGEIF(L23:L32,"&gt;0"),0),)</f>
        <v>0</v>
      </c>
      <c r="L33" s="434"/>
      <c r="M33" s="18"/>
      <c r="N33" s="431" t="s">
        <v>4</v>
      </c>
      <c r="O33" s="439" t="s">
        <v>70</v>
      </c>
      <c r="P33" s="441">
        <f>IFERROR(IF(COUNT(R23:R32)&gt;0,AVERAGEIF(R23:R32,"&gt;0"),0),)</f>
        <v>0</v>
      </c>
      <c r="Q33" s="443" t="s">
        <v>110</v>
      </c>
      <c r="R33" s="445" t="str">
        <f>IFERROR(Q37*R37,"")</f>
        <v/>
      </c>
      <c r="S33" s="20"/>
      <c r="T33" s="20"/>
      <c r="U33" s="20"/>
      <c r="V33" s="20"/>
      <c r="W33" s="20"/>
      <c r="X33" s="20"/>
      <c r="Y33" s="20"/>
      <c r="Z33" s="20"/>
      <c r="AA33" s="20"/>
      <c r="AB33" s="20"/>
      <c r="AC33" s="20"/>
      <c r="AD33" s="20"/>
      <c r="AE33" s="20"/>
      <c r="AF33" s="20"/>
      <c r="AG33" s="20"/>
      <c r="AH33" s="20"/>
      <c r="AI33" s="20"/>
      <c r="AJ33" s="20"/>
      <c r="AK33" s="20"/>
      <c r="AL33" s="20"/>
      <c r="AM33" s="20"/>
      <c r="AN33" s="20"/>
      <c r="AO33" s="20"/>
      <c r="AP33" s="20"/>
    </row>
    <row r="34" spans="1:42" ht="15" customHeight="1" thickBot="1" x14ac:dyDescent="0.35">
      <c r="A34" s="20"/>
      <c r="B34" s="432"/>
      <c r="C34" s="440"/>
      <c r="D34" s="453"/>
      <c r="E34" s="435"/>
      <c r="F34" s="436"/>
      <c r="G34" s="20"/>
      <c r="H34" s="432"/>
      <c r="I34" s="440"/>
      <c r="J34" s="453"/>
      <c r="K34" s="435"/>
      <c r="L34" s="436"/>
      <c r="M34" s="18"/>
      <c r="N34" s="432"/>
      <c r="O34" s="454"/>
      <c r="P34" s="442"/>
      <c r="Q34" s="444"/>
      <c r="R34" s="446"/>
      <c r="S34" s="20"/>
      <c r="T34" s="20"/>
      <c r="U34" s="20"/>
      <c r="V34" s="20"/>
      <c r="W34" s="20"/>
      <c r="X34" s="20"/>
      <c r="Y34" s="20"/>
      <c r="Z34" s="20"/>
      <c r="AA34" s="20"/>
      <c r="AB34" s="20"/>
      <c r="AC34" s="20"/>
      <c r="AD34" s="20"/>
      <c r="AE34" s="20"/>
      <c r="AF34" s="20"/>
      <c r="AG34" s="20"/>
      <c r="AH34" s="20"/>
      <c r="AI34" s="20"/>
      <c r="AJ34" s="20"/>
      <c r="AK34" s="20"/>
      <c r="AL34" s="20"/>
      <c r="AM34" s="20"/>
      <c r="AN34" s="20"/>
      <c r="AO34" s="20"/>
      <c r="AP34" s="20"/>
    </row>
    <row r="35" spans="1:42" ht="15" customHeight="1" x14ac:dyDescent="0.3">
      <c r="A35" s="9"/>
      <c r="B35" s="437">
        <f ca="1">IFERROR(ROUNDUP(B37/(0.0005*C37^2-0.0342*C37+1.034),0),)</f>
        <v>0</v>
      </c>
      <c r="C35" s="439" t="s">
        <v>189</v>
      </c>
      <c r="D35" s="449">
        <f>SUM(C23:C32)</f>
        <v>0</v>
      </c>
      <c r="E35" s="451" t="s">
        <v>44</v>
      </c>
      <c r="F35" s="447">
        <f>SUM(C23*D23,C24*D24,C25*D25,C26*D26,C27*D27,C28*D28,C29*D29,C30*D30,C31*D31,C32*D32)</f>
        <v>0</v>
      </c>
      <c r="G35" s="20"/>
      <c r="H35" s="437">
        <f ca="1">IFERROR(ROUNDUP(H37/(0.0005*I37^2-0.0342*I37+1.034),0),)</f>
        <v>0</v>
      </c>
      <c r="I35" s="439" t="s">
        <v>189</v>
      </c>
      <c r="J35" s="449">
        <f>SUM(I23:I32)</f>
        <v>0</v>
      </c>
      <c r="K35" s="451" t="s">
        <v>44</v>
      </c>
      <c r="L35" s="447">
        <f>SUM(I23*J23,I24*J24,I25*J25,I26*J26,I27*J27,I28*J28,I29*J29,I30*J30,I31*J31,I32*J32)</f>
        <v>0</v>
      </c>
      <c r="M35" s="18"/>
      <c r="N35" s="437">
        <f ca="1">IFERROR(ROUNDUP(N37/(0.0005*O37^2-0.0342*O37+1.034),0),)</f>
        <v>0</v>
      </c>
      <c r="O35" s="439" t="s">
        <v>189</v>
      </c>
      <c r="P35" s="449">
        <f>SUM(O23:O32)</f>
        <v>0</v>
      </c>
      <c r="Q35" s="451" t="s">
        <v>44</v>
      </c>
      <c r="R35" s="447">
        <f>SUM(O23*P23,O24*P24,O25*P25,O26*P26,O27*P27,O28*P28,O29*P29,O30*P30,O31*P31,O32*P32)</f>
        <v>0</v>
      </c>
      <c r="S35" s="20"/>
      <c r="T35" s="20"/>
      <c r="U35" s="20"/>
      <c r="V35" s="20"/>
      <c r="W35" s="20"/>
      <c r="X35" s="20"/>
      <c r="Y35" s="20"/>
      <c r="Z35" s="20"/>
      <c r="AA35" s="20"/>
      <c r="AB35" s="20"/>
      <c r="AC35" s="20"/>
      <c r="AD35" s="20"/>
      <c r="AE35" s="20"/>
      <c r="AF35" s="20"/>
      <c r="AG35" s="20"/>
      <c r="AH35" s="20"/>
      <c r="AI35" s="20"/>
      <c r="AJ35" s="20"/>
      <c r="AK35" s="20"/>
      <c r="AL35" s="20"/>
      <c r="AM35" s="20"/>
      <c r="AN35" s="20"/>
      <c r="AO35" s="20"/>
      <c r="AP35" s="20"/>
    </row>
    <row r="36" spans="1:42" ht="15" customHeight="1" thickBot="1" x14ac:dyDescent="0.35">
      <c r="A36" s="9"/>
      <c r="B36" s="438"/>
      <c r="C36" s="440"/>
      <c r="D36" s="450"/>
      <c r="E36" s="440"/>
      <c r="F36" s="448"/>
      <c r="G36" s="20"/>
      <c r="H36" s="438"/>
      <c r="I36" s="440"/>
      <c r="J36" s="450"/>
      <c r="K36" s="440"/>
      <c r="L36" s="448"/>
      <c r="M36" s="18"/>
      <c r="N36" s="438"/>
      <c r="O36" s="440"/>
      <c r="P36" s="450"/>
      <c r="Q36" s="440"/>
      <c r="R36" s="448"/>
      <c r="S36" s="20"/>
      <c r="T36" s="20"/>
      <c r="U36" s="20"/>
      <c r="V36" s="20"/>
      <c r="W36" s="20"/>
      <c r="X36" s="20"/>
      <c r="Y36" s="20"/>
      <c r="Z36" s="20"/>
      <c r="AA36" s="20"/>
      <c r="AB36" s="20"/>
      <c r="AC36" s="20"/>
      <c r="AD36" s="20"/>
      <c r="AE36" s="20"/>
      <c r="AF36" s="20"/>
      <c r="AG36" s="20"/>
      <c r="AH36" s="20"/>
      <c r="AI36" s="20"/>
      <c r="AJ36" s="20"/>
      <c r="AK36" s="20"/>
      <c r="AL36" s="20"/>
      <c r="AM36" s="20"/>
      <c r="AN36" s="20"/>
      <c r="AO36" s="20"/>
      <c r="AP36" s="20"/>
    </row>
    <row r="37" spans="1:42" ht="15" customHeight="1" x14ac:dyDescent="0.3">
      <c r="A37" s="20"/>
      <c r="B37" s="2" t="str">
        <f ca="1">IFERROR(OFFSET(D22,MATCH(MAX(D23:D32),D23:D32,0),0),"")</f>
        <v/>
      </c>
      <c r="C37" s="22" t="str">
        <f ca="1">IFERROR(OFFSET(C22,MATCH(MAX(D23:D32),D23:D32,0),0)+(10-OFFSET(E22,MATCH(MAX(D23:D32),D23:D32,0),0)),"")</f>
        <v/>
      </c>
      <c r="D37" s="20"/>
      <c r="E37" s="20"/>
      <c r="F37" s="20"/>
      <c r="G37" s="20"/>
      <c r="H37" s="2" t="str">
        <f ca="1">IFERROR(OFFSET(J22,MATCH(MAX(J23:J32),J23:J32,0),0),"")</f>
        <v/>
      </c>
      <c r="I37" s="22" t="str">
        <f ca="1">IFERROR(OFFSET(I22,MATCH(MAX(J23:J32),J23:J32,0),0)+(10-OFFSET(K22,MATCH(MAX(J23:J32),J23:J32,0),0)),"")</f>
        <v/>
      </c>
      <c r="J37" s="20"/>
      <c r="K37" s="20"/>
      <c r="L37" s="20"/>
      <c r="M37" s="171"/>
      <c r="N37" s="2" t="str">
        <f ca="1">IFERROR(OFFSET(P22,MATCH(MAX(P23:P32),P23:P32,0),0),"")</f>
        <v/>
      </c>
      <c r="O37" s="22" t="str">
        <f ca="1">IFERROR(OFFSET(O22,MATCH(MAX(P23:P32),P23:P32,0),0)+(10-OFFSET(Q22,MATCH(MAX(P23:P32),P23:P32,0),0)),"")</f>
        <v/>
      </c>
      <c r="P37" s="20"/>
      <c r="Q37" s="184" t="str">
        <f>IFERROR(AVERAGE(AVERAGE(E23:E32),AVERAGE(K23:K32),AVERAGE(Q23:Q32)),"")</f>
        <v/>
      </c>
      <c r="R37" s="185">
        <f>SUM(C23:C32,I23:I32,O23:O32)</f>
        <v>0</v>
      </c>
      <c r="S37" s="20"/>
      <c r="T37" s="20"/>
      <c r="U37" s="20"/>
      <c r="V37" s="20"/>
      <c r="W37" s="20"/>
      <c r="X37" s="20"/>
      <c r="Y37" s="20"/>
      <c r="Z37" s="20"/>
      <c r="AA37" s="20"/>
      <c r="AB37" s="20"/>
      <c r="AC37" s="20"/>
      <c r="AD37" s="20"/>
      <c r="AE37" s="20"/>
      <c r="AF37" s="20"/>
      <c r="AG37" s="20"/>
      <c r="AH37" s="20"/>
      <c r="AI37" s="20"/>
      <c r="AJ37" s="20"/>
      <c r="AK37" s="20"/>
      <c r="AL37" s="20"/>
      <c r="AM37" s="20"/>
      <c r="AN37" s="20"/>
      <c r="AO37" s="20"/>
      <c r="AP37" s="20"/>
    </row>
    <row r="38" spans="1:42" ht="15" customHeight="1" x14ac:dyDescent="0.3">
      <c r="A38" s="20"/>
      <c r="B38" s="20"/>
      <c r="C38" s="20"/>
      <c r="D38" s="20"/>
      <c r="E38" s="20"/>
      <c r="F38" s="20"/>
      <c r="G38" s="20"/>
      <c r="H38" s="20"/>
      <c r="I38" s="20"/>
      <c r="J38" s="20"/>
      <c r="K38" s="20"/>
      <c r="L38" s="20"/>
      <c r="M38" s="20"/>
      <c r="N38" s="20"/>
      <c r="O38" s="20"/>
      <c r="P38" s="20"/>
      <c r="Q38" s="20"/>
      <c r="R38" s="20"/>
      <c r="S38" s="20"/>
      <c r="T38" s="20"/>
      <c r="U38" s="20"/>
      <c r="V38" s="20"/>
      <c r="W38" s="20"/>
      <c r="X38" s="20"/>
      <c r="Y38" s="20"/>
      <c r="Z38" s="20"/>
      <c r="AA38" s="20"/>
      <c r="AB38" s="20"/>
      <c r="AC38" s="20"/>
      <c r="AD38" s="20"/>
      <c r="AE38" s="20"/>
      <c r="AF38" s="20"/>
      <c r="AG38" s="20"/>
      <c r="AH38" s="20"/>
      <c r="AI38" s="20"/>
      <c r="AJ38" s="20"/>
      <c r="AK38" s="20"/>
      <c r="AL38" s="20"/>
      <c r="AM38" s="20"/>
      <c r="AN38" s="20"/>
      <c r="AO38" s="20"/>
      <c r="AP38" s="20"/>
    </row>
    <row r="39" spans="1:42" ht="15" customHeight="1" x14ac:dyDescent="0.3">
      <c r="A39" s="20"/>
      <c r="B39" s="397" t="s">
        <v>48</v>
      </c>
      <c r="C39" s="397"/>
      <c r="D39" s="397"/>
      <c r="E39" s="397"/>
      <c r="F39" s="397"/>
      <c r="G39" s="397"/>
      <c r="H39" s="397"/>
      <c r="I39" s="397"/>
      <c r="J39" s="397"/>
      <c r="K39" s="397"/>
      <c r="L39" s="397"/>
      <c r="M39" s="397"/>
      <c r="N39" s="397"/>
      <c r="O39" s="397"/>
      <c r="P39" s="397"/>
      <c r="Q39" s="397"/>
      <c r="R39" s="397"/>
      <c r="S39" s="20"/>
      <c r="T39" s="20"/>
      <c r="U39" s="20"/>
      <c r="V39" s="20"/>
      <c r="W39" s="20"/>
      <c r="X39" s="20"/>
      <c r="Y39" s="20"/>
      <c r="Z39" s="20"/>
      <c r="AA39" s="20"/>
      <c r="AB39" s="20"/>
      <c r="AC39" s="20"/>
      <c r="AD39" s="20"/>
      <c r="AE39" s="20"/>
      <c r="AF39" s="20"/>
      <c r="AG39" s="20"/>
      <c r="AH39" s="20"/>
      <c r="AI39" s="20"/>
      <c r="AJ39" s="20"/>
      <c r="AK39" s="20"/>
      <c r="AL39" s="20"/>
      <c r="AM39" s="20"/>
      <c r="AN39" s="20"/>
      <c r="AO39" s="20"/>
      <c r="AP39" s="20"/>
    </row>
    <row r="40" spans="1:42" ht="15" customHeight="1" x14ac:dyDescent="0.3">
      <c r="A40" s="20"/>
      <c r="B40" s="397"/>
      <c r="C40" s="397"/>
      <c r="D40" s="397"/>
      <c r="E40" s="397"/>
      <c r="F40" s="397"/>
      <c r="G40" s="397"/>
      <c r="H40" s="397"/>
      <c r="I40" s="397"/>
      <c r="J40" s="397"/>
      <c r="K40" s="397"/>
      <c r="L40" s="397"/>
      <c r="M40" s="397"/>
      <c r="N40" s="397"/>
      <c r="O40" s="397"/>
      <c r="P40" s="397"/>
      <c r="Q40" s="397"/>
      <c r="R40" s="397"/>
      <c r="S40" s="20"/>
      <c r="T40" s="20"/>
      <c r="U40" s="20"/>
      <c r="V40" s="20"/>
      <c r="W40" s="20"/>
      <c r="X40" s="20"/>
      <c r="Y40" s="20"/>
      <c r="Z40" s="20"/>
      <c r="AA40" s="20"/>
      <c r="AB40" s="20"/>
      <c r="AC40" s="20"/>
      <c r="AD40" s="20"/>
      <c r="AE40" s="20"/>
      <c r="AF40" s="20"/>
      <c r="AG40" s="20"/>
      <c r="AH40" s="20"/>
      <c r="AI40" s="20"/>
      <c r="AJ40" s="20"/>
      <c r="AK40" s="20"/>
      <c r="AL40" s="20"/>
      <c r="AM40" s="20"/>
      <c r="AN40" s="20"/>
      <c r="AO40" s="20"/>
      <c r="AP40" s="20"/>
    </row>
    <row r="41" spans="1:42" ht="15" customHeight="1" x14ac:dyDescent="0.3">
      <c r="A41" s="20"/>
      <c r="B41" s="397"/>
      <c r="C41" s="397"/>
      <c r="D41" s="397"/>
      <c r="E41" s="397"/>
      <c r="F41" s="397"/>
      <c r="G41" s="397"/>
      <c r="H41" s="397"/>
      <c r="I41" s="397"/>
      <c r="J41" s="397"/>
      <c r="K41" s="397"/>
      <c r="L41" s="397"/>
      <c r="M41" s="397"/>
      <c r="N41" s="397"/>
      <c r="O41" s="397"/>
      <c r="P41" s="397"/>
      <c r="Q41" s="397"/>
      <c r="R41" s="397"/>
      <c r="S41" s="20"/>
      <c r="T41" s="20"/>
      <c r="U41" s="20"/>
      <c r="V41" s="20"/>
      <c r="W41" s="20"/>
      <c r="X41" s="20"/>
      <c r="Y41" s="20"/>
      <c r="Z41" s="20"/>
      <c r="AA41" s="20"/>
      <c r="AB41" s="20"/>
      <c r="AC41" s="20"/>
      <c r="AD41" s="20"/>
      <c r="AE41" s="20"/>
      <c r="AF41" s="20"/>
      <c r="AG41" s="20"/>
      <c r="AH41" s="20"/>
      <c r="AI41" s="20"/>
      <c r="AJ41" s="20"/>
      <c r="AK41" s="20"/>
      <c r="AL41" s="20"/>
      <c r="AM41" s="20"/>
      <c r="AN41" s="20"/>
      <c r="AO41" s="20"/>
      <c r="AP41" s="20"/>
    </row>
    <row r="42" spans="1:42" ht="15" customHeight="1" thickBot="1" x14ac:dyDescent="0.35">
      <c r="A42" s="20"/>
      <c r="B42" s="20"/>
      <c r="C42" s="20"/>
      <c r="D42" s="20"/>
      <c r="E42" s="20"/>
      <c r="F42" s="20"/>
      <c r="G42" s="20"/>
      <c r="H42" s="20"/>
      <c r="I42" s="20"/>
      <c r="J42" s="20"/>
      <c r="K42" s="20"/>
      <c r="L42" s="20"/>
      <c r="M42" s="20"/>
      <c r="N42" s="20"/>
      <c r="O42" s="20"/>
      <c r="P42" s="20"/>
      <c r="Q42" s="20"/>
      <c r="R42" s="20"/>
      <c r="S42" s="20"/>
      <c r="T42" s="20"/>
      <c r="U42" s="20"/>
      <c r="V42" s="20"/>
      <c r="W42" s="20"/>
      <c r="X42" s="20"/>
      <c r="Y42" s="20"/>
      <c r="Z42" s="20"/>
      <c r="AA42" s="20"/>
      <c r="AB42" s="20"/>
      <c r="AC42" s="20"/>
      <c r="AD42" s="20"/>
      <c r="AE42" s="20"/>
      <c r="AF42" s="20"/>
      <c r="AG42" s="20"/>
      <c r="AH42" s="20"/>
      <c r="AI42" s="20"/>
      <c r="AJ42" s="20"/>
      <c r="AK42" s="20"/>
      <c r="AL42" s="20"/>
      <c r="AM42" s="20"/>
      <c r="AN42" s="20"/>
      <c r="AO42" s="20"/>
      <c r="AP42" s="20"/>
    </row>
    <row r="43" spans="1:42" ht="15" customHeight="1" x14ac:dyDescent="0.3">
      <c r="A43" s="20"/>
      <c r="B43" s="331">
        <v>1</v>
      </c>
      <c r="C43" s="331">
        <f>'Training Plan'!F191</f>
        <v>0</v>
      </c>
      <c r="D43" s="332"/>
      <c r="E43" s="332"/>
      <c r="F43" s="333"/>
      <c r="G43" s="20"/>
      <c r="H43" s="331">
        <v>2</v>
      </c>
      <c r="I43" s="331">
        <f>'Training Plan'!F199</f>
        <v>0</v>
      </c>
      <c r="J43" s="332"/>
      <c r="K43" s="332"/>
      <c r="L43" s="333"/>
      <c r="M43" s="20"/>
      <c r="N43" s="331">
        <v>3</v>
      </c>
      <c r="O43" s="331">
        <f>'Training Plan'!F207</f>
        <v>0</v>
      </c>
      <c r="P43" s="332"/>
      <c r="Q43" s="332"/>
      <c r="R43" s="333"/>
      <c r="S43" s="20"/>
      <c r="T43" s="20"/>
      <c r="U43" s="20"/>
      <c r="V43" s="20"/>
      <c r="W43" s="20"/>
      <c r="X43" s="20"/>
      <c r="Y43" s="20"/>
      <c r="Z43" s="20"/>
      <c r="AA43" s="20"/>
      <c r="AB43" s="20"/>
      <c r="AC43" s="20"/>
      <c r="AD43" s="20"/>
      <c r="AE43" s="20"/>
      <c r="AF43" s="20"/>
      <c r="AG43" s="20"/>
      <c r="AH43" s="20"/>
      <c r="AI43" s="20"/>
      <c r="AJ43" s="20"/>
      <c r="AK43" s="20"/>
      <c r="AL43" s="20"/>
      <c r="AM43" s="20"/>
      <c r="AN43" s="20"/>
      <c r="AO43" s="20"/>
      <c r="AP43" s="20"/>
    </row>
    <row r="44" spans="1:42" ht="15" customHeight="1" thickBot="1" x14ac:dyDescent="0.35">
      <c r="A44" s="20"/>
      <c r="B44" s="334"/>
      <c r="C44" s="334"/>
      <c r="D44" s="335"/>
      <c r="E44" s="335"/>
      <c r="F44" s="336"/>
      <c r="G44" s="20"/>
      <c r="H44" s="334"/>
      <c r="I44" s="334"/>
      <c r="J44" s="335"/>
      <c r="K44" s="335"/>
      <c r="L44" s="336"/>
      <c r="M44" s="20"/>
      <c r="N44" s="334"/>
      <c r="O44" s="334"/>
      <c r="P44" s="335"/>
      <c r="Q44" s="335"/>
      <c r="R44" s="336"/>
      <c r="S44" s="20"/>
      <c r="T44" s="20"/>
      <c r="U44" s="20"/>
      <c r="V44" s="20"/>
      <c r="W44" s="20"/>
      <c r="X44" s="20"/>
      <c r="Y44" s="20"/>
      <c r="Z44" s="20"/>
      <c r="AA44" s="20"/>
      <c r="AB44" s="20"/>
      <c r="AC44" s="20"/>
      <c r="AD44" s="20"/>
      <c r="AE44" s="20"/>
      <c r="AF44" s="20"/>
      <c r="AG44" s="20"/>
      <c r="AH44" s="20"/>
      <c r="AI44" s="20"/>
      <c r="AJ44" s="20"/>
      <c r="AK44" s="20"/>
      <c r="AL44" s="20"/>
      <c r="AM44" s="20"/>
      <c r="AN44" s="20"/>
      <c r="AO44" s="20"/>
      <c r="AP44" s="20"/>
    </row>
    <row r="45" spans="1:42" ht="15" customHeight="1" x14ac:dyDescent="0.3">
      <c r="A45" s="20"/>
      <c r="B45" s="415" t="s">
        <v>85</v>
      </c>
      <c r="C45" s="416"/>
      <c r="D45" s="421">
        <f>'Training Plan'!F192</f>
        <v>0</v>
      </c>
      <c r="E45" s="422"/>
      <c r="F45" s="423"/>
      <c r="G45" s="20"/>
      <c r="H45" s="415" t="s">
        <v>85</v>
      </c>
      <c r="I45" s="416"/>
      <c r="J45" s="421">
        <f>'Training Plan'!F200</f>
        <v>0</v>
      </c>
      <c r="K45" s="422"/>
      <c r="L45" s="423"/>
      <c r="M45" s="20"/>
      <c r="N45" s="415" t="s">
        <v>85</v>
      </c>
      <c r="O45" s="416"/>
      <c r="P45" s="421">
        <f>'Training Plan'!F208</f>
        <v>0</v>
      </c>
      <c r="Q45" s="422"/>
      <c r="R45" s="423"/>
      <c r="S45" s="20"/>
      <c r="T45" s="20"/>
      <c r="U45" s="20"/>
      <c r="V45" s="20"/>
      <c r="W45" s="20"/>
      <c r="X45" s="20"/>
      <c r="Y45" s="20"/>
      <c r="Z45" s="20"/>
      <c r="AA45" s="20"/>
      <c r="AB45" s="20"/>
      <c r="AC45" s="20"/>
      <c r="AD45" s="20"/>
      <c r="AE45" s="20"/>
      <c r="AF45" s="20"/>
      <c r="AG45" s="20"/>
      <c r="AH45" s="20"/>
      <c r="AI45" s="20"/>
      <c r="AJ45" s="20"/>
      <c r="AK45" s="20"/>
      <c r="AL45" s="20"/>
      <c r="AM45" s="20"/>
      <c r="AN45" s="20"/>
      <c r="AO45" s="20"/>
      <c r="AP45" s="20"/>
    </row>
    <row r="46" spans="1:42" ht="15" customHeight="1" x14ac:dyDescent="0.3">
      <c r="A46" s="20"/>
      <c r="B46" s="417"/>
      <c r="C46" s="418"/>
      <c r="D46" s="424"/>
      <c r="E46" s="425"/>
      <c r="F46" s="426"/>
      <c r="G46" s="20"/>
      <c r="H46" s="417"/>
      <c r="I46" s="418"/>
      <c r="J46" s="424"/>
      <c r="K46" s="425"/>
      <c r="L46" s="426"/>
      <c r="M46" s="20"/>
      <c r="N46" s="417"/>
      <c r="O46" s="418"/>
      <c r="P46" s="424"/>
      <c r="Q46" s="425"/>
      <c r="R46" s="426"/>
      <c r="S46" s="20"/>
      <c r="T46" s="20"/>
      <c r="U46" s="20"/>
      <c r="V46" s="20"/>
      <c r="W46" s="20"/>
      <c r="X46" s="20"/>
      <c r="Y46" s="20"/>
      <c r="Z46" s="20"/>
      <c r="AA46" s="20"/>
      <c r="AB46" s="20"/>
      <c r="AC46" s="20"/>
      <c r="AD46" s="20"/>
      <c r="AE46" s="20"/>
      <c r="AF46" s="20"/>
      <c r="AG46" s="20"/>
      <c r="AH46" s="20"/>
      <c r="AI46" s="20"/>
      <c r="AJ46" s="20"/>
      <c r="AK46" s="20"/>
      <c r="AL46" s="20"/>
      <c r="AM46" s="20"/>
      <c r="AN46" s="20"/>
      <c r="AO46" s="20"/>
      <c r="AP46" s="20"/>
    </row>
    <row r="47" spans="1:42" ht="15" customHeight="1" x14ac:dyDescent="0.3">
      <c r="A47" s="20"/>
      <c r="B47" s="417"/>
      <c r="C47" s="418"/>
      <c r="D47" s="424"/>
      <c r="E47" s="425"/>
      <c r="F47" s="426"/>
      <c r="G47" s="20"/>
      <c r="H47" s="417"/>
      <c r="I47" s="418"/>
      <c r="J47" s="424"/>
      <c r="K47" s="425"/>
      <c r="L47" s="426"/>
      <c r="M47" s="20"/>
      <c r="N47" s="417"/>
      <c r="O47" s="418"/>
      <c r="P47" s="424"/>
      <c r="Q47" s="425"/>
      <c r="R47" s="426"/>
      <c r="S47" s="20"/>
      <c r="T47" s="20"/>
      <c r="U47" s="20"/>
      <c r="V47" s="20"/>
      <c r="W47" s="20"/>
      <c r="X47" s="20"/>
      <c r="Y47" s="20"/>
      <c r="Z47" s="20"/>
      <c r="AA47" s="20"/>
      <c r="AB47" s="20"/>
      <c r="AC47" s="20"/>
      <c r="AD47" s="20"/>
      <c r="AE47" s="20"/>
      <c r="AF47" s="20"/>
      <c r="AG47" s="20"/>
      <c r="AH47" s="20"/>
      <c r="AI47" s="20"/>
      <c r="AJ47" s="20"/>
      <c r="AK47" s="20"/>
      <c r="AL47" s="20"/>
      <c r="AM47" s="20"/>
      <c r="AN47" s="20"/>
      <c r="AO47" s="20"/>
      <c r="AP47" s="20"/>
    </row>
    <row r="48" spans="1:42" ht="15" customHeight="1" x14ac:dyDescent="0.3">
      <c r="A48" s="20"/>
      <c r="B48" s="417"/>
      <c r="C48" s="418"/>
      <c r="D48" s="424"/>
      <c r="E48" s="425"/>
      <c r="F48" s="426"/>
      <c r="G48" s="20"/>
      <c r="H48" s="417"/>
      <c r="I48" s="418"/>
      <c r="J48" s="424"/>
      <c r="K48" s="425"/>
      <c r="L48" s="426"/>
      <c r="M48" s="20"/>
      <c r="N48" s="417"/>
      <c r="O48" s="418"/>
      <c r="P48" s="424"/>
      <c r="Q48" s="425"/>
      <c r="R48" s="426"/>
      <c r="S48" s="20"/>
      <c r="T48" s="20"/>
      <c r="U48" s="20"/>
      <c r="V48" s="20"/>
      <c r="W48" s="20"/>
      <c r="X48" s="20"/>
      <c r="Y48" s="20"/>
      <c r="Z48" s="20"/>
      <c r="AA48" s="20"/>
      <c r="AB48" s="20"/>
      <c r="AC48" s="20"/>
      <c r="AD48" s="20"/>
      <c r="AE48" s="20"/>
      <c r="AF48" s="20"/>
      <c r="AG48" s="20"/>
      <c r="AH48" s="20"/>
      <c r="AI48" s="20"/>
      <c r="AJ48" s="20"/>
      <c r="AK48" s="20"/>
      <c r="AL48" s="20"/>
      <c r="AM48" s="20"/>
      <c r="AN48" s="20"/>
      <c r="AO48" s="20"/>
      <c r="AP48" s="20"/>
    </row>
    <row r="49" spans="1:42" ht="15" customHeight="1" thickBot="1" x14ac:dyDescent="0.35">
      <c r="A49" s="20"/>
      <c r="B49" s="419"/>
      <c r="C49" s="420"/>
      <c r="D49" s="424"/>
      <c r="E49" s="425"/>
      <c r="F49" s="426"/>
      <c r="G49" s="20"/>
      <c r="H49" s="419"/>
      <c r="I49" s="420"/>
      <c r="J49" s="424"/>
      <c r="K49" s="425"/>
      <c r="L49" s="426"/>
      <c r="M49" s="20"/>
      <c r="N49" s="419"/>
      <c r="O49" s="420"/>
      <c r="P49" s="424"/>
      <c r="Q49" s="425"/>
      <c r="R49" s="426"/>
      <c r="S49" s="20"/>
      <c r="T49" s="20"/>
      <c r="U49" s="20"/>
      <c r="V49" s="20"/>
      <c r="W49" s="20"/>
      <c r="X49" s="20"/>
      <c r="Y49" s="20"/>
      <c r="Z49" s="20"/>
      <c r="AA49" s="20"/>
      <c r="AB49" s="20"/>
      <c r="AC49" s="20"/>
      <c r="AD49" s="20"/>
      <c r="AE49" s="20"/>
      <c r="AF49" s="20"/>
      <c r="AG49" s="20"/>
      <c r="AH49" s="20"/>
      <c r="AI49" s="20"/>
      <c r="AJ49" s="20"/>
      <c r="AK49" s="20"/>
      <c r="AL49" s="20"/>
      <c r="AM49" s="20"/>
      <c r="AN49" s="20"/>
      <c r="AO49" s="20"/>
      <c r="AP49" s="20"/>
    </row>
    <row r="50" spans="1:42" ht="15" customHeight="1" x14ac:dyDescent="0.3">
      <c r="A50" s="20"/>
      <c r="B50" s="427" t="s">
        <v>86</v>
      </c>
      <c r="C50" s="428"/>
      <c r="D50" s="409">
        <f>'Training Plan'!G197</f>
        <v>0</v>
      </c>
      <c r="E50" s="410"/>
      <c r="F50" s="411"/>
      <c r="G50" s="20"/>
      <c r="H50" s="427" t="s">
        <v>86</v>
      </c>
      <c r="I50" s="428"/>
      <c r="J50" s="409">
        <f>'Training Plan'!G205</f>
        <v>0</v>
      </c>
      <c r="K50" s="410"/>
      <c r="L50" s="411"/>
      <c r="M50" s="20"/>
      <c r="N50" s="427" t="s">
        <v>86</v>
      </c>
      <c r="O50" s="428"/>
      <c r="P50" s="409">
        <f>'Training Plan'!G213</f>
        <v>0</v>
      </c>
      <c r="Q50" s="410"/>
      <c r="R50" s="411"/>
      <c r="S50" s="20"/>
      <c r="T50" s="20"/>
      <c r="U50" s="20"/>
      <c r="V50" s="20"/>
      <c r="W50" s="20"/>
      <c r="X50" s="20"/>
      <c r="Y50" s="20"/>
      <c r="Z50" s="20"/>
      <c r="AA50" s="20"/>
      <c r="AB50" s="20"/>
      <c r="AC50" s="20"/>
      <c r="AD50" s="20"/>
      <c r="AE50" s="20"/>
      <c r="AF50" s="20"/>
      <c r="AG50" s="20"/>
      <c r="AH50" s="20"/>
      <c r="AI50" s="20"/>
      <c r="AJ50" s="20"/>
      <c r="AK50" s="20"/>
      <c r="AL50" s="20"/>
      <c r="AM50" s="20"/>
      <c r="AN50" s="20"/>
      <c r="AO50" s="20"/>
      <c r="AP50" s="20"/>
    </row>
    <row r="51" spans="1:42" ht="15" customHeight="1" thickBot="1" x14ac:dyDescent="0.35">
      <c r="A51" s="20"/>
      <c r="B51" s="429"/>
      <c r="C51" s="430"/>
      <c r="D51" s="412"/>
      <c r="E51" s="413"/>
      <c r="F51" s="414"/>
      <c r="G51" s="20"/>
      <c r="H51" s="429"/>
      <c r="I51" s="430"/>
      <c r="J51" s="412"/>
      <c r="K51" s="413"/>
      <c r="L51" s="414"/>
      <c r="M51" s="20"/>
      <c r="N51" s="429"/>
      <c r="O51" s="430"/>
      <c r="P51" s="412"/>
      <c r="Q51" s="413"/>
      <c r="R51" s="414"/>
      <c r="S51" s="20"/>
      <c r="T51" s="20"/>
      <c r="U51" s="20"/>
      <c r="V51" s="20"/>
      <c r="W51" s="20"/>
      <c r="X51" s="20"/>
      <c r="Y51" s="20"/>
      <c r="Z51" s="20"/>
      <c r="AA51" s="20"/>
      <c r="AB51" s="20"/>
      <c r="AC51" s="20"/>
      <c r="AD51" s="20"/>
      <c r="AE51" s="20"/>
      <c r="AF51" s="20"/>
      <c r="AG51" s="20"/>
      <c r="AH51" s="20"/>
      <c r="AI51" s="20"/>
      <c r="AJ51" s="20"/>
      <c r="AK51" s="20"/>
      <c r="AL51" s="20"/>
      <c r="AM51" s="20"/>
      <c r="AN51" s="20"/>
      <c r="AO51" s="20"/>
      <c r="AP51" s="20"/>
    </row>
    <row r="52" spans="1:42" ht="30" customHeight="1" thickBot="1" x14ac:dyDescent="0.35">
      <c r="A52" s="20"/>
      <c r="B52" s="3" t="s">
        <v>60</v>
      </c>
      <c r="C52" s="3" t="s">
        <v>0</v>
      </c>
      <c r="D52" s="3" t="s">
        <v>42</v>
      </c>
      <c r="E52" s="3" t="s">
        <v>11</v>
      </c>
      <c r="F52" s="21" t="s">
        <v>71</v>
      </c>
      <c r="G52" s="20"/>
      <c r="H52" s="3" t="s">
        <v>60</v>
      </c>
      <c r="I52" s="3" t="s">
        <v>0</v>
      </c>
      <c r="J52" s="3" t="s">
        <v>42</v>
      </c>
      <c r="K52" s="3" t="s">
        <v>11</v>
      </c>
      <c r="L52" s="21" t="s">
        <v>71</v>
      </c>
      <c r="M52" s="20"/>
      <c r="N52" s="3" t="s">
        <v>60</v>
      </c>
      <c r="O52" s="3" t="s">
        <v>0</v>
      </c>
      <c r="P52" s="3" t="s">
        <v>42</v>
      </c>
      <c r="Q52" s="3" t="s">
        <v>11</v>
      </c>
      <c r="R52" s="21" t="s">
        <v>71</v>
      </c>
      <c r="S52" s="20"/>
      <c r="T52" s="20"/>
      <c r="U52" s="20"/>
      <c r="V52" s="20"/>
      <c r="W52" s="20"/>
      <c r="X52" s="20"/>
      <c r="Y52" s="20"/>
      <c r="Z52" s="20"/>
      <c r="AA52" s="20"/>
      <c r="AB52" s="20"/>
      <c r="AC52" s="20"/>
      <c r="AD52" s="20"/>
      <c r="AE52" s="20"/>
      <c r="AF52" s="20"/>
      <c r="AG52" s="20"/>
      <c r="AH52" s="20"/>
      <c r="AI52" s="20"/>
      <c r="AJ52" s="20"/>
      <c r="AK52" s="20"/>
      <c r="AL52" s="20"/>
      <c r="AM52" s="20"/>
      <c r="AN52" s="20"/>
      <c r="AO52" s="20"/>
      <c r="AP52" s="20"/>
    </row>
    <row r="53" spans="1:42" ht="15" customHeight="1" thickBot="1" x14ac:dyDescent="0.35">
      <c r="A53" s="20"/>
      <c r="B53" s="16">
        <v>1</v>
      </c>
      <c r="C53" s="143"/>
      <c r="D53" s="140"/>
      <c r="E53" s="146"/>
      <c r="F53" s="149">
        <f>IF(ISNUMBER(D53),D53/B65,)</f>
        <v>0</v>
      </c>
      <c r="G53" s="20"/>
      <c r="H53" s="16">
        <v>1</v>
      </c>
      <c r="I53" s="143"/>
      <c r="J53" s="140"/>
      <c r="K53" s="146"/>
      <c r="L53" s="149">
        <f>IF(ISNUMBER(J53),J53/H65,)</f>
        <v>0</v>
      </c>
      <c r="M53" s="20"/>
      <c r="N53" s="16">
        <v>1</v>
      </c>
      <c r="O53" s="143"/>
      <c r="P53" s="140"/>
      <c r="Q53" s="146"/>
      <c r="R53" s="149">
        <f>IF(ISNUMBER(P53),P53/N65,)</f>
        <v>0</v>
      </c>
      <c r="S53" s="20"/>
      <c r="T53" s="20"/>
      <c r="U53" s="20"/>
      <c r="V53" s="20"/>
      <c r="W53" s="20"/>
      <c r="X53" s="20"/>
      <c r="Y53" s="20"/>
      <c r="Z53" s="20"/>
      <c r="AA53" s="20"/>
      <c r="AB53" s="20"/>
      <c r="AC53" s="20"/>
      <c r="AD53" s="20"/>
      <c r="AE53" s="20"/>
      <c r="AF53" s="20"/>
      <c r="AG53" s="20"/>
      <c r="AH53" s="20"/>
      <c r="AI53" s="20"/>
      <c r="AJ53" s="20"/>
      <c r="AK53" s="20"/>
      <c r="AL53" s="20"/>
      <c r="AM53" s="20"/>
      <c r="AN53" s="20"/>
      <c r="AO53" s="20"/>
      <c r="AP53" s="20"/>
    </row>
    <row r="54" spans="1:42" ht="15" customHeight="1" thickBot="1" x14ac:dyDescent="0.35">
      <c r="A54" s="20"/>
      <c r="B54" s="16">
        <v>2</v>
      </c>
      <c r="C54" s="144"/>
      <c r="D54" s="141"/>
      <c r="E54" s="147"/>
      <c r="F54" s="151">
        <f>IF(ISNUMBER(D54),D54/B65,)</f>
        <v>0</v>
      </c>
      <c r="G54" s="20"/>
      <c r="H54" s="16">
        <v>2</v>
      </c>
      <c r="I54" s="144"/>
      <c r="J54" s="141"/>
      <c r="K54" s="147"/>
      <c r="L54" s="151">
        <f>IF(ISNUMBER(J54),J54/H65,)</f>
        <v>0</v>
      </c>
      <c r="M54" s="20"/>
      <c r="N54" s="16">
        <v>2</v>
      </c>
      <c r="O54" s="144"/>
      <c r="P54" s="141"/>
      <c r="Q54" s="147"/>
      <c r="R54" s="151">
        <f>IF(ISNUMBER(P54),P54/N65,)</f>
        <v>0</v>
      </c>
      <c r="S54" s="20"/>
      <c r="T54" s="20"/>
      <c r="U54" s="20"/>
      <c r="V54" s="20"/>
      <c r="W54" s="20"/>
      <c r="X54" s="20"/>
      <c r="Y54" s="20"/>
      <c r="Z54" s="20"/>
      <c r="AA54" s="20"/>
      <c r="AB54" s="20"/>
      <c r="AC54" s="20"/>
      <c r="AD54" s="20"/>
      <c r="AE54" s="20"/>
      <c r="AF54" s="20"/>
      <c r="AG54" s="20"/>
      <c r="AH54" s="20"/>
      <c r="AI54" s="20"/>
      <c r="AJ54" s="20"/>
      <c r="AK54" s="20"/>
      <c r="AL54" s="20"/>
      <c r="AM54" s="20"/>
      <c r="AN54" s="20"/>
      <c r="AO54" s="20"/>
      <c r="AP54" s="20"/>
    </row>
    <row r="55" spans="1:42" ht="15" customHeight="1" thickBot="1" x14ac:dyDescent="0.35">
      <c r="A55" s="20"/>
      <c r="B55" s="16">
        <v>3</v>
      </c>
      <c r="C55" s="144"/>
      <c r="D55" s="141"/>
      <c r="E55" s="147"/>
      <c r="F55" s="151">
        <f>IF(ISNUMBER(D55),D55/B65,)</f>
        <v>0</v>
      </c>
      <c r="G55" s="20"/>
      <c r="H55" s="16">
        <v>3</v>
      </c>
      <c r="I55" s="144"/>
      <c r="J55" s="141"/>
      <c r="K55" s="147"/>
      <c r="L55" s="151">
        <f>IF(ISNUMBER(J55),J55/H65,)</f>
        <v>0</v>
      </c>
      <c r="M55" s="19"/>
      <c r="N55" s="16">
        <v>3</v>
      </c>
      <c r="O55" s="144"/>
      <c r="P55" s="141"/>
      <c r="Q55" s="147"/>
      <c r="R55" s="151">
        <f>IF(ISNUMBER(P55),P55/N65,)</f>
        <v>0</v>
      </c>
      <c r="S55" s="20"/>
      <c r="T55" s="20"/>
      <c r="U55" s="20"/>
      <c r="V55" s="20"/>
      <c r="W55" s="20"/>
      <c r="X55" s="20"/>
      <c r="Y55" s="20"/>
      <c r="Z55" s="20"/>
      <c r="AA55" s="20"/>
      <c r="AB55" s="20"/>
      <c r="AC55" s="20"/>
      <c r="AD55" s="20"/>
      <c r="AE55" s="20"/>
      <c r="AF55" s="20"/>
      <c r="AG55" s="20"/>
      <c r="AH55" s="20"/>
      <c r="AI55" s="20"/>
      <c r="AJ55" s="20"/>
      <c r="AK55" s="20"/>
      <c r="AL55" s="20"/>
      <c r="AM55" s="20"/>
      <c r="AN55" s="20"/>
      <c r="AO55" s="20"/>
      <c r="AP55" s="20"/>
    </row>
    <row r="56" spans="1:42" ht="15" customHeight="1" thickBot="1" x14ac:dyDescent="0.35">
      <c r="A56" s="20"/>
      <c r="B56" s="16">
        <v>4</v>
      </c>
      <c r="C56" s="144"/>
      <c r="D56" s="141"/>
      <c r="E56" s="147"/>
      <c r="F56" s="151">
        <f>IF(ISNUMBER(D56),D56/B65,)</f>
        <v>0</v>
      </c>
      <c r="G56" s="20"/>
      <c r="H56" s="16">
        <v>4</v>
      </c>
      <c r="I56" s="144"/>
      <c r="J56" s="141"/>
      <c r="K56" s="147"/>
      <c r="L56" s="151">
        <f>IF(ISNUMBER(J56),J56/H65,)</f>
        <v>0</v>
      </c>
      <c r="M56" s="12"/>
      <c r="N56" s="16">
        <v>4</v>
      </c>
      <c r="O56" s="144"/>
      <c r="P56" s="141"/>
      <c r="Q56" s="147"/>
      <c r="R56" s="151">
        <f>IF(ISNUMBER(P56),P56/N65,)</f>
        <v>0</v>
      </c>
      <c r="S56" s="20"/>
      <c r="T56" s="20"/>
      <c r="U56" s="20"/>
      <c r="V56" s="20"/>
      <c r="W56" s="20"/>
      <c r="X56" s="20"/>
      <c r="Y56" s="20"/>
      <c r="Z56" s="20"/>
      <c r="AA56" s="20"/>
      <c r="AB56" s="20"/>
      <c r="AC56" s="20"/>
      <c r="AD56" s="20"/>
      <c r="AE56" s="20"/>
      <c r="AF56" s="20"/>
      <c r="AG56" s="20"/>
      <c r="AH56" s="20"/>
      <c r="AI56" s="20"/>
      <c r="AJ56" s="20"/>
      <c r="AK56" s="20"/>
      <c r="AL56" s="20"/>
      <c r="AM56" s="20"/>
      <c r="AN56" s="20"/>
      <c r="AO56" s="20"/>
      <c r="AP56" s="20"/>
    </row>
    <row r="57" spans="1:42" ht="15" customHeight="1" thickBot="1" x14ac:dyDescent="0.35">
      <c r="A57" s="20"/>
      <c r="B57" s="16">
        <v>5</v>
      </c>
      <c r="C57" s="144"/>
      <c r="D57" s="141"/>
      <c r="E57" s="147"/>
      <c r="F57" s="151">
        <f>IF(ISNUMBER(D57),D57/B65,)</f>
        <v>0</v>
      </c>
      <c r="G57" s="20"/>
      <c r="H57" s="16">
        <v>5</v>
      </c>
      <c r="I57" s="144"/>
      <c r="J57" s="141"/>
      <c r="K57" s="147"/>
      <c r="L57" s="151">
        <f>IF(ISNUMBER(J57),J57/H65,)</f>
        <v>0</v>
      </c>
      <c r="M57" s="18"/>
      <c r="N57" s="16">
        <v>5</v>
      </c>
      <c r="O57" s="144"/>
      <c r="P57" s="141"/>
      <c r="Q57" s="147"/>
      <c r="R57" s="151">
        <f>IF(ISNUMBER(P57),P57/N65,)</f>
        <v>0</v>
      </c>
      <c r="S57" s="20"/>
      <c r="T57" s="20"/>
      <c r="U57" s="20"/>
      <c r="V57" s="20"/>
      <c r="W57" s="20"/>
      <c r="X57" s="20"/>
      <c r="Y57" s="20"/>
      <c r="Z57" s="20"/>
      <c r="AA57" s="20"/>
      <c r="AB57" s="20"/>
      <c r="AC57" s="20"/>
      <c r="AD57" s="20"/>
      <c r="AE57" s="20"/>
      <c r="AF57" s="20"/>
      <c r="AG57" s="20"/>
      <c r="AH57" s="20"/>
      <c r="AI57" s="20"/>
      <c r="AJ57" s="20"/>
      <c r="AK57" s="20"/>
      <c r="AL57" s="20"/>
      <c r="AM57" s="20"/>
      <c r="AN57" s="20"/>
      <c r="AO57" s="20"/>
      <c r="AP57" s="20"/>
    </row>
    <row r="58" spans="1:42" ht="15" customHeight="1" thickBot="1" x14ac:dyDescent="0.35">
      <c r="A58" s="20"/>
      <c r="B58" s="16">
        <v>6</v>
      </c>
      <c r="C58" s="144"/>
      <c r="D58" s="141"/>
      <c r="E58" s="147"/>
      <c r="F58" s="151">
        <f>IF(ISNUMBER(D58),D58/B65,)</f>
        <v>0</v>
      </c>
      <c r="G58" s="20"/>
      <c r="H58" s="16">
        <v>6</v>
      </c>
      <c r="I58" s="144"/>
      <c r="J58" s="141"/>
      <c r="K58" s="147"/>
      <c r="L58" s="151">
        <f>IF(ISNUMBER(J58),J58/H65,)</f>
        <v>0</v>
      </c>
      <c r="M58" s="18"/>
      <c r="N58" s="16">
        <v>6</v>
      </c>
      <c r="O58" s="144"/>
      <c r="P58" s="141"/>
      <c r="Q58" s="147"/>
      <c r="R58" s="151">
        <f>IF(ISNUMBER(P58),P58/N65,)</f>
        <v>0</v>
      </c>
      <c r="S58" s="20"/>
      <c r="T58" s="20"/>
      <c r="U58" s="20"/>
      <c r="V58" s="20"/>
      <c r="W58" s="20"/>
      <c r="X58" s="20"/>
      <c r="Y58" s="20"/>
      <c r="Z58" s="20"/>
      <c r="AA58" s="20"/>
      <c r="AB58" s="20"/>
      <c r="AC58" s="20"/>
      <c r="AD58" s="20"/>
      <c r="AE58" s="20"/>
      <c r="AF58" s="20"/>
      <c r="AG58" s="20"/>
      <c r="AH58" s="20"/>
      <c r="AI58" s="20"/>
      <c r="AJ58" s="20"/>
      <c r="AK58" s="20"/>
      <c r="AL58" s="20"/>
      <c r="AM58" s="20"/>
      <c r="AN58" s="20"/>
      <c r="AO58" s="20"/>
      <c r="AP58" s="20"/>
    </row>
    <row r="59" spans="1:42" ht="15" customHeight="1" thickBot="1" x14ac:dyDescent="0.35">
      <c r="A59" s="20"/>
      <c r="B59" s="16">
        <v>7</v>
      </c>
      <c r="C59" s="144"/>
      <c r="D59" s="141"/>
      <c r="E59" s="147"/>
      <c r="F59" s="151">
        <f>IF(ISNUMBER(D59),D59/B65,)</f>
        <v>0</v>
      </c>
      <c r="G59" s="20"/>
      <c r="H59" s="16">
        <v>7</v>
      </c>
      <c r="I59" s="144"/>
      <c r="J59" s="141"/>
      <c r="K59" s="147"/>
      <c r="L59" s="151">
        <f>IF(ISNUMBER(J59),J59/H65,)</f>
        <v>0</v>
      </c>
      <c r="M59" s="18"/>
      <c r="N59" s="16">
        <v>7</v>
      </c>
      <c r="O59" s="144"/>
      <c r="P59" s="141"/>
      <c r="Q59" s="147"/>
      <c r="R59" s="151">
        <f>IF(ISNUMBER(P59),P59/N65,)</f>
        <v>0</v>
      </c>
      <c r="S59" s="20"/>
      <c r="T59" s="20"/>
      <c r="U59" s="20"/>
      <c r="V59" s="20"/>
      <c r="W59" s="20"/>
      <c r="X59" s="20"/>
      <c r="Y59" s="20"/>
      <c r="Z59" s="20"/>
      <c r="AA59" s="20"/>
      <c r="AB59" s="20"/>
      <c r="AC59" s="20"/>
      <c r="AD59" s="20"/>
      <c r="AE59" s="20"/>
      <c r="AF59" s="20"/>
      <c r="AG59" s="20"/>
      <c r="AH59" s="20"/>
      <c r="AI59" s="20"/>
      <c r="AJ59" s="20"/>
      <c r="AK59" s="20"/>
      <c r="AL59" s="20"/>
      <c r="AM59" s="20"/>
      <c r="AN59" s="20"/>
      <c r="AO59" s="20"/>
      <c r="AP59" s="20"/>
    </row>
    <row r="60" spans="1:42" ht="15" customHeight="1" thickBot="1" x14ac:dyDescent="0.35">
      <c r="A60" s="20"/>
      <c r="B60" s="16">
        <v>8</v>
      </c>
      <c r="C60" s="144"/>
      <c r="D60" s="141"/>
      <c r="E60" s="147"/>
      <c r="F60" s="151">
        <f>IF(ISNUMBER(D60),D60/B65,)</f>
        <v>0</v>
      </c>
      <c r="G60" s="20"/>
      <c r="H60" s="16">
        <v>8</v>
      </c>
      <c r="I60" s="144"/>
      <c r="J60" s="141"/>
      <c r="K60" s="147"/>
      <c r="L60" s="151">
        <f>IF(ISNUMBER(J60),J60/H65,)</f>
        <v>0</v>
      </c>
      <c r="M60" s="18"/>
      <c r="N60" s="16">
        <v>8</v>
      </c>
      <c r="O60" s="144"/>
      <c r="P60" s="141"/>
      <c r="Q60" s="147"/>
      <c r="R60" s="151">
        <f>IF(ISNUMBER(P60),P60/N65,)</f>
        <v>0</v>
      </c>
      <c r="S60" s="20"/>
      <c r="T60" s="20"/>
      <c r="U60" s="20"/>
      <c r="V60" s="20"/>
      <c r="W60" s="20"/>
      <c r="X60" s="20"/>
      <c r="Y60" s="20"/>
      <c r="Z60" s="20"/>
      <c r="AA60" s="20"/>
      <c r="AB60" s="20"/>
      <c r="AC60" s="20"/>
      <c r="AD60" s="20"/>
      <c r="AE60" s="20"/>
      <c r="AF60" s="20"/>
      <c r="AG60" s="20"/>
      <c r="AH60" s="20"/>
      <c r="AI60" s="20"/>
      <c r="AJ60" s="20"/>
      <c r="AK60" s="20"/>
      <c r="AL60" s="20"/>
      <c r="AM60" s="20"/>
      <c r="AN60" s="20"/>
      <c r="AO60" s="20"/>
      <c r="AP60" s="20"/>
    </row>
    <row r="61" spans="1:42" ht="15" customHeight="1" thickBot="1" x14ac:dyDescent="0.35">
      <c r="A61" s="20"/>
      <c r="B61" s="16">
        <v>9</v>
      </c>
      <c r="C61" s="144"/>
      <c r="D61" s="141"/>
      <c r="E61" s="147"/>
      <c r="F61" s="151">
        <f>IF(ISNUMBER(D61),D61/B65,)</f>
        <v>0</v>
      </c>
      <c r="G61" s="20"/>
      <c r="H61" s="16">
        <v>9</v>
      </c>
      <c r="I61" s="144"/>
      <c r="J61" s="141"/>
      <c r="K61" s="147"/>
      <c r="L61" s="151">
        <f>IF(ISNUMBER(J61),J61/H65,)</f>
        <v>0</v>
      </c>
      <c r="M61" s="18"/>
      <c r="N61" s="16">
        <v>9</v>
      </c>
      <c r="O61" s="144"/>
      <c r="P61" s="141"/>
      <c r="Q61" s="147"/>
      <c r="R61" s="151">
        <f>IF(ISNUMBER(P61),P61/N65,)</f>
        <v>0</v>
      </c>
      <c r="S61" s="20"/>
      <c r="T61" s="20"/>
      <c r="U61" s="20"/>
      <c r="V61" s="20"/>
      <c r="W61" s="20"/>
      <c r="X61" s="20"/>
      <c r="Y61" s="20"/>
      <c r="Z61" s="20"/>
      <c r="AA61" s="20"/>
      <c r="AB61" s="20"/>
      <c r="AC61" s="20"/>
      <c r="AD61" s="20"/>
      <c r="AE61" s="20"/>
      <c r="AF61" s="20"/>
      <c r="AG61" s="20"/>
      <c r="AH61" s="20"/>
      <c r="AI61" s="20"/>
      <c r="AJ61" s="20"/>
      <c r="AK61" s="20"/>
      <c r="AL61" s="20"/>
      <c r="AM61" s="20"/>
      <c r="AN61" s="20"/>
      <c r="AO61" s="20"/>
      <c r="AP61" s="20"/>
    </row>
    <row r="62" spans="1:42" ht="15" customHeight="1" thickBot="1" x14ac:dyDescent="0.35">
      <c r="A62" s="20"/>
      <c r="B62" s="175">
        <v>10</v>
      </c>
      <c r="C62" s="145"/>
      <c r="D62" s="142"/>
      <c r="E62" s="148"/>
      <c r="F62" s="151">
        <f>IF(ISNUMBER(D62),D62/B65,)</f>
        <v>0</v>
      </c>
      <c r="G62" s="20"/>
      <c r="H62" s="175">
        <v>10</v>
      </c>
      <c r="I62" s="145"/>
      <c r="J62" s="142"/>
      <c r="K62" s="148"/>
      <c r="L62" s="151">
        <f>IF(ISNUMBER(J62),J62/H65,)</f>
        <v>0</v>
      </c>
      <c r="M62" s="18"/>
      <c r="N62" s="175">
        <v>10</v>
      </c>
      <c r="O62" s="145"/>
      <c r="P62" s="142"/>
      <c r="Q62" s="148"/>
      <c r="R62" s="151">
        <f>IF(ISNUMBER(P62),P62/N65,)</f>
        <v>0</v>
      </c>
      <c r="S62" s="20"/>
      <c r="T62" s="20"/>
      <c r="U62" s="20"/>
      <c r="V62" s="20"/>
      <c r="W62" s="20"/>
      <c r="X62" s="20"/>
      <c r="Y62" s="20"/>
      <c r="Z62" s="20"/>
      <c r="AA62" s="20"/>
      <c r="AB62" s="20"/>
      <c r="AC62" s="20"/>
      <c r="AD62" s="20"/>
      <c r="AE62" s="20"/>
      <c r="AF62" s="20"/>
      <c r="AG62" s="20"/>
      <c r="AH62" s="20"/>
      <c r="AI62" s="20"/>
      <c r="AJ62" s="20"/>
      <c r="AK62" s="20"/>
      <c r="AL62" s="20"/>
      <c r="AM62" s="20"/>
      <c r="AN62" s="20"/>
      <c r="AO62" s="20"/>
      <c r="AP62" s="20"/>
    </row>
    <row r="63" spans="1:42" ht="15" customHeight="1" x14ac:dyDescent="0.3">
      <c r="A63" s="20"/>
      <c r="B63" s="431" t="s">
        <v>4</v>
      </c>
      <c r="C63" s="451" t="s">
        <v>61</v>
      </c>
      <c r="D63" s="452"/>
      <c r="E63" s="433">
        <f>IFERROR(IF(COUNT(F53:F62)&gt;0,AVERAGEIF(F53:F62,"&gt;0"),0),)</f>
        <v>0</v>
      </c>
      <c r="F63" s="434"/>
      <c r="G63" s="20"/>
      <c r="H63" s="431" t="s">
        <v>4</v>
      </c>
      <c r="I63" s="451" t="s">
        <v>61</v>
      </c>
      <c r="J63" s="452"/>
      <c r="K63" s="433">
        <f>IFERROR(IF(COUNT(L53:L62)&gt;0,AVERAGEIF(L53:L62,"&gt;0"),0),)</f>
        <v>0</v>
      </c>
      <c r="L63" s="434"/>
      <c r="M63" s="18"/>
      <c r="N63" s="431" t="s">
        <v>4</v>
      </c>
      <c r="O63" s="439" t="s">
        <v>70</v>
      </c>
      <c r="P63" s="493">
        <f>IFERROR(IF(COUNT(R53:R62)&gt;0,AVERAGEIF(R53:R62,"&gt;0"),0),)</f>
        <v>0</v>
      </c>
      <c r="Q63" s="443" t="s">
        <v>110</v>
      </c>
      <c r="R63" s="445" t="str">
        <f>IFERROR(Q67*R67,"")</f>
        <v/>
      </c>
      <c r="S63" s="20"/>
      <c r="T63" s="20"/>
      <c r="U63" s="20"/>
      <c r="V63" s="20"/>
      <c r="W63" s="20"/>
      <c r="X63" s="20"/>
      <c r="Y63" s="20"/>
      <c r="Z63" s="20"/>
      <c r="AA63" s="20"/>
      <c r="AB63" s="20"/>
      <c r="AC63" s="20"/>
      <c r="AD63" s="20"/>
      <c r="AE63" s="20"/>
      <c r="AF63" s="20"/>
      <c r="AG63" s="20"/>
      <c r="AH63" s="20"/>
      <c r="AI63" s="20"/>
      <c r="AJ63" s="20"/>
      <c r="AK63" s="20"/>
      <c r="AL63" s="20"/>
      <c r="AM63" s="20"/>
      <c r="AN63" s="20"/>
      <c r="AO63" s="20"/>
      <c r="AP63" s="20"/>
    </row>
    <row r="64" spans="1:42" ht="15" customHeight="1" thickBot="1" x14ac:dyDescent="0.35">
      <c r="A64" s="20"/>
      <c r="B64" s="432"/>
      <c r="C64" s="440"/>
      <c r="D64" s="453"/>
      <c r="E64" s="435"/>
      <c r="F64" s="436"/>
      <c r="G64" s="20"/>
      <c r="H64" s="432"/>
      <c r="I64" s="440"/>
      <c r="J64" s="453"/>
      <c r="K64" s="435"/>
      <c r="L64" s="436"/>
      <c r="M64" s="18"/>
      <c r="N64" s="432"/>
      <c r="O64" s="454"/>
      <c r="P64" s="494"/>
      <c r="Q64" s="444"/>
      <c r="R64" s="446"/>
      <c r="S64" s="20"/>
      <c r="T64" s="20"/>
      <c r="U64" s="20"/>
      <c r="V64" s="20"/>
      <c r="W64" s="20"/>
      <c r="X64" s="20"/>
      <c r="Y64" s="20"/>
      <c r="Z64" s="20"/>
      <c r="AA64" s="20"/>
      <c r="AB64" s="20"/>
      <c r="AC64" s="20"/>
      <c r="AD64" s="20"/>
      <c r="AE64" s="20"/>
      <c r="AF64" s="20"/>
      <c r="AG64" s="20"/>
      <c r="AH64" s="20"/>
      <c r="AI64" s="20"/>
      <c r="AJ64" s="20"/>
      <c r="AK64" s="20"/>
      <c r="AL64" s="20"/>
      <c r="AM64" s="20"/>
      <c r="AN64" s="20"/>
      <c r="AO64" s="20"/>
      <c r="AP64" s="20"/>
    </row>
    <row r="65" spans="1:42" ht="15" customHeight="1" x14ac:dyDescent="0.3">
      <c r="A65" s="20"/>
      <c r="B65" s="437">
        <f ca="1">IFERROR(ROUNDUP(B67/(0.0005*C67^2-0.0342*C67+1.034),0),)</f>
        <v>0</v>
      </c>
      <c r="C65" s="439" t="s">
        <v>189</v>
      </c>
      <c r="D65" s="449">
        <f>SUM(C53:C62)</f>
        <v>0</v>
      </c>
      <c r="E65" s="451" t="s">
        <v>44</v>
      </c>
      <c r="F65" s="447">
        <f>SUM(C53*D53,C54*D54,C55*D55,C56*D56,C57*D57,C58*D58,C59*D59,C60*D60,C61*D61,C62*D62)</f>
        <v>0</v>
      </c>
      <c r="G65" s="20"/>
      <c r="H65" s="437">
        <f ca="1">IFERROR(ROUNDUP(H67/(0.0005*I67^2-0.0342*I67+1.034),0),)</f>
        <v>0</v>
      </c>
      <c r="I65" s="439" t="s">
        <v>189</v>
      </c>
      <c r="J65" s="449">
        <f>SUM(I53:I62)</f>
        <v>0</v>
      </c>
      <c r="K65" s="451" t="s">
        <v>44</v>
      </c>
      <c r="L65" s="447">
        <f>SUM(I53*J53,I54*J54,I55*J55,I56*J56,I57*J57,I58*J58,I59*J59,I60*J60,I61*J61,I62*J62)</f>
        <v>0</v>
      </c>
      <c r="M65" s="18"/>
      <c r="N65" s="437">
        <f ca="1">IFERROR(ROUNDUP(N67/(0.0005*O67^2-0.0342*O67+1.034),0),)</f>
        <v>0</v>
      </c>
      <c r="O65" s="439" t="s">
        <v>189</v>
      </c>
      <c r="P65" s="449">
        <f>SUM(O53:O62)</f>
        <v>0</v>
      </c>
      <c r="Q65" s="451" t="s">
        <v>44</v>
      </c>
      <c r="R65" s="447">
        <f>SUM(O53*P53,O54*P54,O55*P55,O56*P56,O57*P57,O58*P58,O59*P59,O60*P60,O61*P61,O62*P62)</f>
        <v>0</v>
      </c>
      <c r="S65" s="20"/>
      <c r="T65" s="20"/>
      <c r="U65" s="20"/>
      <c r="V65" s="20"/>
      <c r="W65" s="20"/>
      <c r="X65" s="20"/>
      <c r="Y65" s="20"/>
      <c r="Z65" s="20"/>
      <c r="AA65" s="20"/>
      <c r="AB65" s="20"/>
      <c r="AC65" s="20"/>
      <c r="AD65" s="20"/>
      <c r="AE65" s="20"/>
      <c r="AF65" s="20"/>
      <c r="AG65" s="20"/>
      <c r="AH65" s="20"/>
      <c r="AI65" s="20"/>
      <c r="AJ65" s="20"/>
      <c r="AK65" s="20"/>
      <c r="AL65" s="20"/>
      <c r="AM65" s="20"/>
      <c r="AN65" s="20"/>
      <c r="AO65" s="20"/>
      <c r="AP65" s="20"/>
    </row>
    <row r="66" spans="1:42" ht="15" customHeight="1" thickBot="1" x14ac:dyDescent="0.35">
      <c r="A66" s="20"/>
      <c r="B66" s="438"/>
      <c r="C66" s="440"/>
      <c r="D66" s="450"/>
      <c r="E66" s="440"/>
      <c r="F66" s="448"/>
      <c r="G66" s="20"/>
      <c r="H66" s="438"/>
      <c r="I66" s="440"/>
      <c r="J66" s="450"/>
      <c r="K66" s="440"/>
      <c r="L66" s="448"/>
      <c r="M66" s="18"/>
      <c r="N66" s="438"/>
      <c r="O66" s="440"/>
      <c r="P66" s="450"/>
      <c r="Q66" s="440"/>
      <c r="R66" s="448"/>
      <c r="S66" s="20"/>
      <c r="T66" s="20"/>
      <c r="U66" s="20"/>
      <c r="V66" s="20"/>
      <c r="W66" s="20"/>
      <c r="X66" s="20"/>
      <c r="Y66" s="20"/>
      <c r="Z66" s="20"/>
      <c r="AA66" s="20"/>
      <c r="AB66" s="20"/>
      <c r="AC66" s="20"/>
      <c r="AD66" s="20"/>
      <c r="AE66" s="20"/>
      <c r="AF66" s="20"/>
      <c r="AG66" s="20"/>
      <c r="AH66" s="20"/>
      <c r="AI66" s="20"/>
      <c r="AJ66" s="20"/>
      <c r="AK66" s="20"/>
      <c r="AL66" s="20"/>
      <c r="AM66" s="20"/>
      <c r="AN66" s="20"/>
      <c r="AO66" s="20"/>
      <c r="AP66" s="20"/>
    </row>
    <row r="67" spans="1:42" ht="15" customHeight="1" x14ac:dyDescent="0.3">
      <c r="A67" s="20"/>
      <c r="B67" s="2" t="str">
        <f ca="1">IFERROR(OFFSET(D52,MATCH(MAX(D53:D62),D53:D62,0),0),"")</f>
        <v/>
      </c>
      <c r="C67" s="22" t="str">
        <f ca="1">IFERROR(OFFSET(C52,MATCH(MAX(D53:D62),D53:D62,0),0)+(10-OFFSET(E52,MATCH(MAX(D53:D62),D53:D62,0),0)),"")</f>
        <v/>
      </c>
      <c r="D67" s="20"/>
      <c r="E67" s="20"/>
      <c r="F67" s="20"/>
      <c r="G67" s="20"/>
      <c r="H67" s="2" t="str">
        <f ca="1">IFERROR(OFFSET(J52,MATCH(MAX(J53:J62),J53:J62,0),0),"")</f>
        <v/>
      </c>
      <c r="I67" s="22" t="str">
        <f ca="1">IFERROR(OFFSET(I52,MATCH(MAX(J53:J62),J53:J62,0),0)+(10-OFFSET(K52,MATCH(MAX(J53:J62),J53:J62,0),0)),"")</f>
        <v/>
      </c>
      <c r="J67" s="20"/>
      <c r="K67" s="20"/>
      <c r="L67" s="20"/>
      <c r="M67" s="171"/>
      <c r="N67" s="2" t="str">
        <f ca="1">IFERROR(OFFSET(P52,MATCH(MAX(P53:P62),P53:P62,0),0),"")</f>
        <v/>
      </c>
      <c r="O67" s="22" t="str">
        <f ca="1">IFERROR(OFFSET(O52,MATCH(MAX(P53:P62),P53:P62,0),0)+(10-OFFSET(Q52,MATCH(MAX(P53:P62),P53:P62,0),0)),"")</f>
        <v/>
      </c>
      <c r="P67" s="20"/>
      <c r="Q67" s="184" t="str">
        <f>IFERROR(AVERAGE(AVERAGE(E53:E62),AVERAGE(K53:K62),AVERAGE(Q53:Q62)),"")</f>
        <v/>
      </c>
      <c r="R67" s="185">
        <f>SUM(C53:C62,I53:I62,O53:O62)</f>
        <v>0</v>
      </c>
      <c r="S67" s="20"/>
      <c r="T67" s="20"/>
      <c r="U67" s="20"/>
      <c r="V67" s="20"/>
      <c r="W67" s="20"/>
      <c r="X67" s="20"/>
      <c r="Y67" s="20"/>
      <c r="Z67" s="20"/>
      <c r="AA67" s="20"/>
      <c r="AB67" s="20"/>
      <c r="AC67" s="20"/>
      <c r="AD67" s="20"/>
      <c r="AE67" s="20"/>
      <c r="AF67" s="20"/>
      <c r="AG67" s="20"/>
      <c r="AH67" s="20"/>
      <c r="AI67" s="20"/>
      <c r="AJ67" s="20"/>
      <c r="AK67" s="20"/>
      <c r="AL67" s="20"/>
      <c r="AM67" s="20"/>
      <c r="AN67" s="20"/>
      <c r="AO67" s="20"/>
      <c r="AP67" s="20"/>
    </row>
    <row r="68" spans="1:42" ht="15" customHeight="1" x14ac:dyDescent="0.3">
      <c r="A68" s="20"/>
      <c r="B68" s="20"/>
      <c r="C68" s="20"/>
      <c r="D68" s="20"/>
      <c r="E68" s="20"/>
      <c r="F68" s="20"/>
      <c r="G68" s="20"/>
      <c r="H68" s="20"/>
      <c r="I68" s="20"/>
      <c r="J68" s="20"/>
      <c r="K68" s="20"/>
      <c r="L68" s="20"/>
      <c r="M68" s="20"/>
      <c r="N68" s="20"/>
      <c r="O68" s="20"/>
      <c r="P68" s="20"/>
      <c r="Q68" s="20"/>
      <c r="R68" s="20"/>
      <c r="S68" s="20"/>
      <c r="T68" s="20"/>
      <c r="U68" s="20"/>
      <c r="V68" s="20"/>
      <c r="W68" s="20"/>
      <c r="X68" s="20"/>
      <c r="Y68" s="20"/>
      <c r="Z68" s="20"/>
      <c r="AA68" s="20"/>
      <c r="AB68" s="20"/>
      <c r="AC68" s="20"/>
      <c r="AD68" s="20"/>
      <c r="AE68" s="20"/>
      <c r="AF68" s="20"/>
      <c r="AG68" s="20"/>
      <c r="AH68" s="20"/>
      <c r="AI68" s="20"/>
      <c r="AJ68" s="20"/>
      <c r="AK68" s="20"/>
      <c r="AL68" s="20"/>
      <c r="AM68" s="20"/>
      <c r="AN68" s="20"/>
      <c r="AO68" s="20"/>
      <c r="AP68" s="20"/>
    </row>
    <row r="69" spans="1:42" ht="15" customHeight="1" x14ac:dyDescent="0.3">
      <c r="A69" s="20"/>
      <c r="B69" s="397" t="s">
        <v>49</v>
      </c>
      <c r="C69" s="397"/>
      <c r="D69" s="397"/>
      <c r="E69" s="397"/>
      <c r="F69" s="397"/>
      <c r="G69" s="397"/>
      <c r="H69" s="397"/>
      <c r="I69" s="397"/>
      <c r="J69" s="397"/>
      <c r="K69" s="397"/>
      <c r="L69" s="397"/>
      <c r="M69" s="397"/>
      <c r="N69" s="397"/>
      <c r="O69" s="397"/>
      <c r="P69" s="397"/>
      <c r="Q69" s="397"/>
      <c r="R69" s="397"/>
      <c r="S69" s="20"/>
      <c r="T69" s="20"/>
      <c r="U69" s="20"/>
      <c r="V69" s="20"/>
      <c r="W69" s="20"/>
      <c r="X69" s="20"/>
      <c r="Y69" s="20"/>
      <c r="Z69" s="20"/>
      <c r="AA69" s="20"/>
      <c r="AB69" s="20"/>
      <c r="AC69" s="20"/>
      <c r="AD69" s="20"/>
      <c r="AE69" s="20"/>
      <c r="AF69" s="20"/>
      <c r="AG69" s="20"/>
      <c r="AH69" s="20"/>
      <c r="AI69" s="20"/>
      <c r="AJ69" s="20"/>
      <c r="AK69" s="20"/>
      <c r="AL69" s="20"/>
      <c r="AM69" s="20"/>
      <c r="AN69" s="20"/>
      <c r="AO69" s="20"/>
      <c r="AP69" s="20"/>
    </row>
    <row r="70" spans="1:42" ht="15" customHeight="1" x14ac:dyDescent="0.3">
      <c r="A70" s="20"/>
      <c r="B70" s="397"/>
      <c r="C70" s="397"/>
      <c r="D70" s="397"/>
      <c r="E70" s="397"/>
      <c r="F70" s="397"/>
      <c r="G70" s="397"/>
      <c r="H70" s="397"/>
      <c r="I70" s="397"/>
      <c r="J70" s="397"/>
      <c r="K70" s="397"/>
      <c r="L70" s="397"/>
      <c r="M70" s="397"/>
      <c r="N70" s="397"/>
      <c r="O70" s="397"/>
      <c r="P70" s="397"/>
      <c r="Q70" s="397"/>
      <c r="R70" s="397"/>
      <c r="S70" s="20"/>
      <c r="T70" s="20"/>
      <c r="U70" s="20"/>
      <c r="V70" s="20"/>
      <c r="W70" s="20"/>
      <c r="X70" s="20"/>
      <c r="Y70" s="20"/>
      <c r="Z70" s="20"/>
      <c r="AA70" s="20"/>
      <c r="AB70" s="20"/>
      <c r="AC70" s="20"/>
      <c r="AD70" s="20"/>
      <c r="AE70" s="20"/>
      <c r="AF70" s="20"/>
      <c r="AG70" s="20"/>
      <c r="AH70" s="20"/>
      <c r="AI70" s="20"/>
      <c r="AJ70" s="20"/>
      <c r="AK70" s="20"/>
      <c r="AL70" s="20"/>
      <c r="AM70" s="20"/>
      <c r="AN70" s="20"/>
      <c r="AO70" s="20"/>
      <c r="AP70" s="20"/>
    </row>
    <row r="71" spans="1:42" ht="15" customHeight="1" x14ac:dyDescent="0.3">
      <c r="A71" s="20"/>
      <c r="B71" s="397"/>
      <c r="C71" s="397"/>
      <c r="D71" s="397"/>
      <c r="E71" s="397"/>
      <c r="F71" s="397"/>
      <c r="G71" s="397"/>
      <c r="H71" s="397"/>
      <c r="I71" s="397"/>
      <c r="J71" s="397"/>
      <c r="K71" s="397"/>
      <c r="L71" s="397"/>
      <c r="M71" s="397"/>
      <c r="N71" s="397"/>
      <c r="O71" s="397"/>
      <c r="P71" s="397"/>
      <c r="Q71" s="397"/>
      <c r="R71" s="397"/>
      <c r="S71" s="20"/>
      <c r="T71" s="20"/>
      <c r="U71" s="20"/>
      <c r="V71" s="20"/>
      <c r="W71" s="20"/>
      <c r="X71" s="20"/>
      <c r="Y71" s="20"/>
      <c r="Z71" s="20"/>
      <c r="AA71" s="20"/>
      <c r="AB71" s="20"/>
      <c r="AC71" s="20"/>
      <c r="AD71" s="20"/>
      <c r="AE71" s="20"/>
      <c r="AF71" s="20"/>
      <c r="AG71" s="20"/>
      <c r="AH71" s="20"/>
      <c r="AI71" s="20"/>
      <c r="AJ71" s="20"/>
      <c r="AK71" s="20"/>
      <c r="AL71" s="20"/>
      <c r="AM71" s="20"/>
      <c r="AN71" s="20"/>
      <c r="AO71" s="20"/>
      <c r="AP71" s="20"/>
    </row>
    <row r="72" spans="1:42" ht="15" customHeight="1" thickBot="1" x14ac:dyDescent="0.35">
      <c r="A72" s="20"/>
      <c r="B72" s="20"/>
      <c r="C72" s="20"/>
      <c r="D72" s="20"/>
      <c r="E72" s="20"/>
      <c r="F72" s="20"/>
      <c r="G72" s="20"/>
      <c r="H72" s="20"/>
      <c r="I72" s="20"/>
      <c r="J72" s="20"/>
      <c r="K72" s="20"/>
      <c r="L72" s="20"/>
      <c r="M72" s="20"/>
      <c r="N72" s="20"/>
      <c r="O72" s="20"/>
      <c r="P72" s="20"/>
      <c r="Q72" s="20"/>
      <c r="R72" s="20"/>
      <c r="S72" s="20"/>
      <c r="T72" s="20"/>
      <c r="U72" s="20"/>
      <c r="V72" s="20"/>
      <c r="W72" s="20"/>
      <c r="X72" s="20"/>
      <c r="Y72" s="20"/>
      <c r="Z72" s="20"/>
      <c r="AA72" s="20"/>
      <c r="AB72" s="20"/>
      <c r="AC72" s="20"/>
      <c r="AD72" s="20"/>
      <c r="AE72" s="20"/>
      <c r="AF72" s="20"/>
      <c r="AG72" s="20"/>
      <c r="AH72" s="20"/>
      <c r="AI72" s="20"/>
      <c r="AJ72" s="20"/>
      <c r="AK72" s="20"/>
      <c r="AL72" s="20"/>
      <c r="AM72" s="20"/>
      <c r="AN72" s="20"/>
      <c r="AO72" s="20"/>
      <c r="AP72" s="20"/>
    </row>
    <row r="73" spans="1:42" ht="15" customHeight="1" x14ac:dyDescent="0.3">
      <c r="A73" s="20"/>
      <c r="B73" s="331">
        <v>1</v>
      </c>
      <c r="C73" s="331">
        <f>'Training Plan'!I191</f>
        <v>0</v>
      </c>
      <c r="D73" s="332"/>
      <c r="E73" s="332"/>
      <c r="F73" s="333"/>
      <c r="G73" s="20"/>
      <c r="H73" s="331">
        <v>2</v>
      </c>
      <c r="I73" s="331">
        <f>'Training Plan'!I199</f>
        <v>0</v>
      </c>
      <c r="J73" s="332"/>
      <c r="K73" s="332"/>
      <c r="L73" s="333"/>
      <c r="M73" s="20"/>
      <c r="N73" s="331">
        <v>3</v>
      </c>
      <c r="O73" s="331">
        <f>'Training Plan'!I207</f>
        <v>0</v>
      </c>
      <c r="P73" s="332"/>
      <c r="Q73" s="332"/>
      <c r="R73" s="333"/>
      <c r="S73" s="20"/>
      <c r="T73" s="20"/>
      <c r="U73" s="20"/>
      <c r="V73" s="20"/>
      <c r="W73" s="20"/>
      <c r="X73" s="20"/>
      <c r="Y73" s="20"/>
      <c r="Z73" s="20"/>
      <c r="AA73" s="20"/>
      <c r="AB73" s="20"/>
      <c r="AC73" s="20"/>
      <c r="AD73" s="20"/>
      <c r="AE73" s="20"/>
      <c r="AF73" s="20"/>
      <c r="AG73" s="20"/>
      <c r="AH73" s="20"/>
      <c r="AI73" s="20"/>
      <c r="AJ73" s="20"/>
      <c r="AK73" s="20"/>
      <c r="AL73" s="20"/>
      <c r="AM73" s="20"/>
      <c r="AN73" s="20"/>
      <c r="AO73" s="20"/>
      <c r="AP73" s="20"/>
    </row>
    <row r="74" spans="1:42" ht="15" customHeight="1" thickBot="1" x14ac:dyDescent="0.35">
      <c r="A74" s="20"/>
      <c r="B74" s="334"/>
      <c r="C74" s="334"/>
      <c r="D74" s="335"/>
      <c r="E74" s="335"/>
      <c r="F74" s="336"/>
      <c r="G74" s="20"/>
      <c r="H74" s="334"/>
      <c r="I74" s="334"/>
      <c r="J74" s="335"/>
      <c r="K74" s="335"/>
      <c r="L74" s="336"/>
      <c r="M74" s="20"/>
      <c r="N74" s="334"/>
      <c r="O74" s="334"/>
      <c r="P74" s="335"/>
      <c r="Q74" s="335"/>
      <c r="R74" s="336"/>
      <c r="S74" s="20"/>
      <c r="T74" s="20"/>
      <c r="U74" s="20"/>
      <c r="V74" s="20"/>
      <c r="W74" s="20"/>
      <c r="X74" s="20"/>
      <c r="Y74" s="20"/>
      <c r="Z74" s="20"/>
      <c r="AA74" s="20"/>
      <c r="AB74" s="20"/>
      <c r="AC74" s="20"/>
      <c r="AD74" s="20"/>
      <c r="AE74" s="20"/>
      <c r="AF74" s="20"/>
      <c r="AG74" s="20"/>
      <c r="AH74" s="20"/>
      <c r="AI74" s="20"/>
      <c r="AJ74" s="20"/>
      <c r="AK74" s="20"/>
      <c r="AL74" s="20"/>
      <c r="AM74" s="20"/>
      <c r="AN74" s="20"/>
      <c r="AO74" s="20"/>
      <c r="AP74" s="20"/>
    </row>
    <row r="75" spans="1:42" ht="15" customHeight="1" x14ac:dyDescent="0.3">
      <c r="A75" s="20"/>
      <c r="B75" s="415" t="s">
        <v>85</v>
      </c>
      <c r="C75" s="416"/>
      <c r="D75" s="421">
        <f>'Training Plan'!I192</f>
        <v>0</v>
      </c>
      <c r="E75" s="422"/>
      <c r="F75" s="423"/>
      <c r="G75" s="20"/>
      <c r="H75" s="415" t="s">
        <v>85</v>
      </c>
      <c r="I75" s="416"/>
      <c r="J75" s="421">
        <f>'Training Plan'!I200</f>
        <v>0</v>
      </c>
      <c r="K75" s="422"/>
      <c r="L75" s="423"/>
      <c r="M75" s="20"/>
      <c r="N75" s="415" t="s">
        <v>85</v>
      </c>
      <c r="O75" s="416"/>
      <c r="P75" s="421">
        <f>'Training Plan'!I208</f>
        <v>0</v>
      </c>
      <c r="Q75" s="422"/>
      <c r="R75" s="423"/>
      <c r="S75" s="20"/>
      <c r="T75" s="20"/>
      <c r="U75" s="20"/>
      <c r="V75" s="20"/>
      <c r="W75" s="20"/>
      <c r="X75" s="20"/>
      <c r="Y75" s="20"/>
      <c r="Z75" s="20"/>
      <c r="AA75" s="20"/>
      <c r="AB75" s="20"/>
      <c r="AC75" s="20"/>
      <c r="AD75" s="20"/>
      <c r="AE75" s="20"/>
      <c r="AF75" s="20"/>
      <c r="AG75" s="20"/>
      <c r="AH75" s="20"/>
      <c r="AI75" s="20"/>
      <c r="AJ75" s="20"/>
      <c r="AK75" s="20"/>
      <c r="AL75" s="20"/>
      <c r="AM75" s="20"/>
      <c r="AN75" s="20"/>
      <c r="AO75" s="20"/>
      <c r="AP75" s="20"/>
    </row>
    <row r="76" spans="1:42" ht="15" customHeight="1" x14ac:dyDescent="0.3">
      <c r="A76" s="20"/>
      <c r="B76" s="417"/>
      <c r="C76" s="418"/>
      <c r="D76" s="424"/>
      <c r="E76" s="425"/>
      <c r="F76" s="426"/>
      <c r="G76" s="20"/>
      <c r="H76" s="417"/>
      <c r="I76" s="418"/>
      <c r="J76" s="424"/>
      <c r="K76" s="425"/>
      <c r="L76" s="426"/>
      <c r="M76" s="20"/>
      <c r="N76" s="417"/>
      <c r="O76" s="418"/>
      <c r="P76" s="424"/>
      <c r="Q76" s="425"/>
      <c r="R76" s="426"/>
      <c r="S76" s="20"/>
      <c r="T76" s="20"/>
      <c r="U76" s="20"/>
      <c r="V76" s="20"/>
      <c r="W76" s="20"/>
      <c r="X76" s="20"/>
      <c r="Y76" s="20"/>
      <c r="Z76" s="20"/>
      <c r="AA76" s="20"/>
      <c r="AB76" s="20"/>
      <c r="AC76" s="20"/>
      <c r="AD76" s="20"/>
      <c r="AE76" s="20"/>
      <c r="AF76" s="20"/>
      <c r="AG76" s="20"/>
      <c r="AH76" s="20"/>
      <c r="AI76" s="20"/>
      <c r="AJ76" s="20"/>
      <c r="AK76" s="20"/>
      <c r="AL76" s="20"/>
      <c r="AM76" s="20"/>
      <c r="AN76" s="20"/>
      <c r="AO76" s="20"/>
      <c r="AP76" s="20"/>
    </row>
    <row r="77" spans="1:42" ht="15" customHeight="1" x14ac:dyDescent="0.3">
      <c r="A77" s="20"/>
      <c r="B77" s="417"/>
      <c r="C77" s="418"/>
      <c r="D77" s="424"/>
      <c r="E77" s="425"/>
      <c r="F77" s="426"/>
      <c r="G77" s="20"/>
      <c r="H77" s="417"/>
      <c r="I77" s="418"/>
      <c r="J77" s="424"/>
      <c r="K77" s="425"/>
      <c r="L77" s="426"/>
      <c r="M77" s="20"/>
      <c r="N77" s="417"/>
      <c r="O77" s="418"/>
      <c r="P77" s="424"/>
      <c r="Q77" s="425"/>
      <c r="R77" s="426"/>
      <c r="S77" s="20"/>
      <c r="T77" s="20"/>
      <c r="U77" s="20"/>
      <c r="V77" s="20"/>
      <c r="W77" s="20"/>
      <c r="X77" s="20"/>
      <c r="Y77" s="20"/>
      <c r="Z77" s="20"/>
      <c r="AA77" s="20"/>
      <c r="AB77" s="20"/>
      <c r="AC77" s="20"/>
      <c r="AD77" s="20"/>
      <c r="AE77" s="20"/>
      <c r="AF77" s="20"/>
      <c r="AG77" s="20"/>
      <c r="AH77" s="20"/>
      <c r="AI77" s="20"/>
      <c r="AJ77" s="20"/>
      <c r="AK77" s="20"/>
      <c r="AL77" s="20"/>
      <c r="AM77" s="20"/>
      <c r="AN77" s="20"/>
      <c r="AO77" s="20"/>
      <c r="AP77" s="20"/>
    </row>
    <row r="78" spans="1:42" ht="15" customHeight="1" x14ac:dyDescent="0.3">
      <c r="A78" s="20"/>
      <c r="B78" s="417"/>
      <c r="C78" s="418"/>
      <c r="D78" s="424"/>
      <c r="E78" s="425"/>
      <c r="F78" s="426"/>
      <c r="G78" s="20"/>
      <c r="H78" s="417"/>
      <c r="I78" s="418"/>
      <c r="J78" s="424"/>
      <c r="K78" s="425"/>
      <c r="L78" s="426"/>
      <c r="M78" s="20"/>
      <c r="N78" s="417"/>
      <c r="O78" s="418"/>
      <c r="P78" s="424"/>
      <c r="Q78" s="425"/>
      <c r="R78" s="426"/>
      <c r="S78" s="20"/>
      <c r="T78" s="20"/>
      <c r="U78" s="20"/>
      <c r="V78" s="20"/>
      <c r="W78" s="20"/>
      <c r="X78" s="20"/>
      <c r="Y78" s="20"/>
      <c r="Z78" s="20"/>
      <c r="AA78" s="20"/>
      <c r="AB78" s="20"/>
      <c r="AC78" s="20"/>
      <c r="AD78" s="20"/>
      <c r="AE78" s="20"/>
      <c r="AF78" s="20"/>
      <c r="AG78" s="20"/>
      <c r="AH78" s="20"/>
      <c r="AI78" s="20"/>
      <c r="AJ78" s="20"/>
      <c r="AK78" s="20"/>
      <c r="AL78" s="20"/>
      <c r="AM78" s="20"/>
      <c r="AN78" s="20"/>
      <c r="AO78" s="20"/>
      <c r="AP78" s="20"/>
    </row>
    <row r="79" spans="1:42" ht="15" customHeight="1" thickBot="1" x14ac:dyDescent="0.35">
      <c r="A79" s="20"/>
      <c r="B79" s="419"/>
      <c r="C79" s="420"/>
      <c r="D79" s="424"/>
      <c r="E79" s="425"/>
      <c r="F79" s="426"/>
      <c r="G79" s="20"/>
      <c r="H79" s="419"/>
      <c r="I79" s="420"/>
      <c r="J79" s="424"/>
      <c r="K79" s="425"/>
      <c r="L79" s="426"/>
      <c r="M79" s="20"/>
      <c r="N79" s="419"/>
      <c r="O79" s="420"/>
      <c r="P79" s="424"/>
      <c r="Q79" s="425"/>
      <c r="R79" s="426"/>
      <c r="S79" s="20"/>
      <c r="T79" s="20"/>
      <c r="U79" s="20"/>
      <c r="V79" s="20"/>
      <c r="W79" s="20"/>
      <c r="X79" s="20"/>
      <c r="Y79" s="20"/>
      <c r="Z79" s="20"/>
      <c r="AA79" s="20"/>
      <c r="AB79" s="20"/>
      <c r="AC79" s="20"/>
      <c r="AD79" s="20"/>
      <c r="AE79" s="20"/>
      <c r="AF79" s="20"/>
      <c r="AG79" s="20"/>
      <c r="AH79" s="20"/>
      <c r="AI79" s="20"/>
      <c r="AJ79" s="20"/>
      <c r="AK79" s="20"/>
      <c r="AL79" s="20"/>
      <c r="AM79" s="20"/>
      <c r="AN79" s="20"/>
      <c r="AO79" s="20"/>
      <c r="AP79" s="20"/>
    </row>
    <row r="80" spans="1:42" ht="15" customHeight="1" x14ac:dyDescent="0.3">
      <c r="A80" s="20"/>
      <c r="B80" s="427" t="s">
        <v>86</v>
      </c>
      <c r="C80" s="428"/>
      <c r="D80" s="409">
        <f>'Training Plan'!J197</f>
        <v>0</v>
      </c>
      <c r="E80" s="410"/>
      <c r="F80" s="411"/>
      <c r="G80" s="20"/>
      <c r="H80" s="427" t="s">
        <v>86</v>
      </c>
      <c r="I80" s="428"/>
      <c r="J80" s="409">
        <f>'Training Plan'!J205</f>
        <v>0</v>
      </c>
      <c r="K80" s="410"/>
      <c r="L80" s="411"/>
      <c r="M80" s="20"/>
      <c r="N80" s="427" t="s">
        <v>86</v>
      </c>
      <c r="O80" s="428"/>
      <c r="P80" s="409">
        <f>'Training Plan'!J213</f>
        <v>0</v>
      </c>
      <c r="Q80" s="410"/>
      <c r="R80" s="411"/>
      <c r="S80" s="20"/>
      <c r="T80" s="20"/>
      <c r="U80" s="20"/>
      <c r="V80" s="20"/>
      <c r="W80" s="20"/>
      <c r="X80" s="20"/>
      <c r="Y80" s="20"/>
      <c r="Z80" s="20"/>
      <c r="AA80" s="20"/>
      <c r="AB80" s="20"/>
      <c r="AC80" s="20"/>
      <c r="AD80" s="20"/>
      <c r="AE80" s="20"/>
      <c r="AF80" s="20"/>
      <c r="AG80" s="20"/>
      <c r="AH80" s="20"/>
      <c r="AI80" s="20"/>
      <c r="AJ80" s="20"/>
      <c r="AK80" s="20"/>
      <c r="AL80" s="20"/>
      <c r="AM80" s="20"/>
      <c r="AN80" s="20"/>
      <c r="AO80" s="20"/>
      <c r="AP80" s="20"/>
    </row>
    <row r="81" spans="1:42" ht="15" customHeight="1" thickBot="1" x14ac:dyDescent="0.35">
      <c r="A81" s="20"/>
      <c r="B81" s="429"/>
      <c r="C81" s="430"/>
      <c r="D81" s="412"/>
      <c r="E81" s="413"/>
      <c r="F81" s="414"/>
      <c r="G81" s="20"/>
      <c r="H81" s="429"/>
      <c r="I81" s="430"/>
      <c r="J81" s="412"/>
      <c r="K81" s="413"/>
      <c r="L81" s="414"/>
      <c r="M81" s="20"/>
      <c r="N81" s="429"/>
      <c r="O81" s="430"/>
      <c r="P81" s="412"/>
      <c r="Q81" s="413"/>
      <c r="R81" s="414"/>
      <c r="S81" s="20"/>
      <c r="T81" s="20"/>
      <c r="U81" s="20"/>
      <c r="V81" s="20"/>
      <c r="W81" s="20"/>
      <c r="X81" s="20"/>
      <c r="Y81" s="20"/>
      <c r="Z81" s="20"/>
      <c r="AA81" s="20"/>
      <c r="AB81" s="20"/>
      <c r="AC81" s="20"/>
      <c r="AD81" s="20"/>
      <c r="AE81" s="20"/>
      <c r="AF81" s="20"/>
      <c r="AG81" s="20"/>
      <c r="AH81" s="20"/>
      <c r="AI81" s="20"/>
      <c r="AJ81" s="20"/>
      <c r="AK81" s="20"/>
      <c r="AL81" s="20"/>
      <c r="AM81" s="20"/>
      <c r="AN81" s="20"/>
      <c r="AO81" s="20"/>
      <c r="AP81" s="20"/>
    </row>
    <row r="82" spans="1:42" ht="30" customHeight="1" thickBot="1" x14ac:dyDescent="0.35">
      <c r="A82" s="20"/>
      <c r="B82" s="3" t="s">
        <v>60</v>
      </c>
      <c r="C82" s="3" t="s">
        <v>0</v>
      </c>
      <c r="D82" s="3" t="s">
        <v>42</v>
      </c>
      <c r="E82" s="3" t="s">
        <v>11</v>
      </c>
      <c r="F82" s="21" t="s">
        <v>71</v>
      </c>
      <c r="G82" s="20"/>
      <c r="H82" s="3" t="s">
        <v>60</v>
      </c>
      <c r="I82" s="3" t="s">
        <v>0</v>
      </c>
      <c r="J82" s="3" t="s">
        <v>42</v>
      </c>
      <c r="K82" s="3" t="s">
        <v>11</v>
      </c>
      <c r="L82" s="21" t="s">
        <v>71</v>
      </c>
      <c r="M82" s="20"/>
      <c r="N82" s="3" t="s">
        <v>60</v>
      </c>
      <c r="O82" s="3" t="s">
        <v>0</v>
      </c>
      <c r="P82" s="3" t="s">
        <v>42</v>
      </c>
      <c r="Q82" s="3" t="s">
        <v>11</v>
      </c>
      <c r="R82" s="21" t="s">
        <v>71</v>
      </c>
      <c r="S82" s="20"/>
      <c r="T82" s="20"/>
      <c r="U82" s="20"/>
      <c r="V82" s="20"/>
      <c r="W82" s="20"/>
      <c r="X82" s="20"/>
      <c r="Y82" s="20"/>
      <c r="Z82" s="20"/>
      <c r="AA82" s="20"/>
      <c r="AB82" s="20"/>
      <c r="AC82" s="20"/>
      <c r="AD82" s="20"/>
      <c r="AE82" s="20"/>
      <c r="AF82" s="20"/>
      <c r="AG82" s="20"/>
      <c r="AH82" s="20"/>
      <c r="AI82" s="20"/>
      <c r="AJ82" s="20"/>
      <c r="AK82" s="20"/>
      <c r="AL82" s="20"/>
      <c r="AM82" s="20"/>
      <c r="AN82" s="20"/>
      <c r="AO82" s="20"/>
      <c r="AP82" s="20"/>
    </row>
    <row r="83" spans="1:42" ht="15" customHeight="1" thickBot="1" x14ac:dyDescent="0.35">
      <c r="A83" s="20"/>
      <c r="B83" s="16">
        <v>1</v>
      </c>
      <c r="C83" s="143"/>
      <c r="D83" s="140"/>
      <c r="E83" s="146"/>
      <c r="F83" s="149">
        <f>IF(ISNUMBER(D83),D83/B95,)</f>
        <v>0</v>
      </c>
      <c r="G83" s="20"/>
      <c r="H83" s="16">
        <v>1</v>
      </c>
      <c r="I83" s="143"/>
      <c r="J83" s="140"/>
      <c r="K83" s="146"/>
      <c r="L83" s="149">
        <f>IF(ISNUMBER(J83),J83/H95,)</f>
        <v>0</v>
      </c>
      <c r="M83" s="20"/>
      <c r="N83" s="16">
        <v>1</v>
      </c>
      <c r="O83" s="143"/>
      <c r="P83" s="140"/>
      <c r="Q83" s="146"/>
      <c r="R83" s="149">
        <f>IF(ISNUMBER(P83),P83/N95,)</f>
        <v>0</v>
      </c>
      <c r="S83" s="20"/>
      <c r="T83" s="20"/>
      <c r="U83" s="20"/>
      <c r="V83" s="20"/>
      <c r="W83" s="20"/>
      <c r="X83" s="20"/>
      <c r="Y83" s="20"/>
      <c r="Z83" s="20"/>
      <c r="AA83" s="20"/>
      <c r="AB83" s="20"/>
      <c r="AC83" s="20"/>
      <c r="AD83" s="20"/>
      <c r="AE83" s="20"/>
      <c r="AF83" s="20"/>
      <c r="AG83" s="20"/>
      <c r="AH83" s="20"/>
      <c r="AI83" s="20"/>
      <c r="AJ83" s="20"/>
      <c r="AK83" s="20"/>
      <c r="AL83" s="20"/>
      <c r="AM83" s="20"/>
      <c r="AN83" s="20"/>
      <c r="AO83" s="20"/>
      <c r="AP83" s="20"/>
    </row>
    <row r="84" spans="1:42" ht="15" customHeight="1" thickBot="1" x14ac:dyDescent="0.35">
      <c r="A84" s="20"/>
      <c r="B84" s="16">
        <v>2</v>
      </c>
      <c r="C84" s="144"/>
      <c r="D84" s="141"/>
      <c r="E84" s="147"/>
      <c r="F84" s="151">
        <f>IF(ISNUMBER(D84),D84/B95,)</f>
        <v>0</v>
      </c>
      <c r="G84" s="20"/>
      <c r="H84" s="16">
        <v>2</v>
      </c>
      <c r="I84" s="144"/>
      <c r="J84" s="141"/>
      <c r="K84" s="147"/>
      <c r="L84" s="151">
        <f>IF(ISNUMBER(J84),J84/H95,)</f>
        <v>0</v>
      </c>
      <c r="M84" s="20"/>
      <c r="N84" s="16">
        <v>2</v>
      </c>
      <c r="O84" s="144"/>
      <c r="P84" s="141"/>
      <c r="Q84" s="147"/>
      <c r="R84" s="151">
        <f>IF(ISNUMBER(P84),P84/N95,)</f>
        <v>0</v>
      </c>
      <c r="S84" s="20"/>
      <c r="T84" s="20"/>
      <c r="U84" s="20"/>
      <c r="V84" s="20"/>
      <c r="W84" s="20"/>
      <c r="X84" s="20"/>
      <c r="Y84" s="20"/>
      <c r="Z84" s="20"/>
      <c r="AA84" s="20"/>
      <c r="AB84" s="20"/>
      <c r="AC84" s="20"/>
      <c r="AD84" s="20"/>
      <c r="AE84" s="20"/>
      <c r="AF84" s="20"/>
      <c r="AG84" s="20"/>
      <c r="AH84" s="20"/>
      <c r="AI84" s="20"/>
      <c r="AJ84" s="20"/>
      <c r="AK84" s="20"/>
      <c r="AL84" s="20"/>
      <c r="AM84" s="20"/>
      <c r="AN84" s="20"/>
      <c r="AO84" s="20"/>
      <c r="AP84" s="20"/>
    </row>
    <row r="85" spans="1:42" ht="15" customHeight="1" thickBot="1" x14ac:dyDescent="0.35">
      <c r="A85" s="20"/>
      <c r="B85" s="16">
        <v>3</v>
      </c>
      <c r="C85" s="144"/>
      <c r="D85" s="141"/>
      <c r="E85" s="147"/>
      <c r="F85" s="151">
        <f>IF(ISNUMBER(D85),D85/B95,)</f>
        <v>0</v>
      </c>
      <c r="G85" s="20"/>
      <c r="H85" s="16">
        <v>3</v>
      </c>
      <c r="I85" s="144"/>
      <c r="J85" s="141"/>
      <c r="K85" s="147"/>
      <c r="L85" s="151">
        <f>IF(ISNUMBER(J85),J85/H95,)</f>
        <v>0</v>
      </c>
      <c r="M85" s="19"/>
      <c r="N85" s="16">
        <v>3</v>
      </c>
      <c r="O85" s="144"/>
      <c r="P85" s="141"/>
      <c r="Q85" s="147"/>
      <c r="R85" s="151">
        <f>IF(ISNUMBER(P85),P85/N95,)</f>
        <v>0</v>
      </c>
      <c r="S85" s="20"/>
      <c r="T85" s="20"/>
      <c r="U85" s="20"/>
      <c r="V85" s="20"/>
      <c r="W85" s="20"/>
      <c r="X85" s="20"/>
      <c r="Y85" s="20"/>
      <c r="Z85" s="20"/>
      <c r="AA85" s="20"/>
      <c r="AB85" s="20"/>
      <c r="AC85" s="20"/>
      <c r="AD85" s="20"/>
      <c r="AE85" s="20"/>
      <c r="AF85" s="20"/>
      <c r="AG85" s="20"/>
      <c r="AH85" s="20"/>
      <c r="AI85" s="20"/>
      <c r="AJ85" s="20"/>
      <c r="AK85" s="20"/>
      <c r="AL85" s="20"/>
      <c r="AM85" s="20"/>
      <c r="AN85" s="20"/>
      <c r="AO85" s="20"/>
      <c r="AP85" s="20"/>
    </row>
    <row r="86" spans="1:42" ht="15" customHeight="1" thickBot="1" x14ac:dyDescent="0.35">
      <c r="A86" s="20"/>
      <c r="B86" s="16">
        <v>4</v>
      </c>
      <c r="C86" s="144"/>
      <c r="D86" s="141"/>
      <c r="E86" s="147"/>
      <c r="F86" s="151">
        <f>IF(ISNUMBER(D86),D86/B95,)</f>
        <v>0</v>
      </c>
      <c r="G86" s="20"/>
      <c r="H86" s="16">
        <v>4</v>
      </c>
      <c r="I86" s="144"/>
      <c r="J86" s="141"/>
      <c r="K86" s="147"/>
      <c r="L86" s="151">
        <f>IF(ISNUMBER(J86),J86/H95,)</f>
        <v>0</v>
      </c>
      <c r="M86" s="12"/>
      <c r="N86" s="16">
        <v>4</v>
      </c>
      <c r="O86" s="144"/>
      <c r="P86" s="141"/>
      <c r="Q86" s="147"/>
      <c r="R86" s="151">
        <f>IF(ISNUMBER(P86),P86/N95,)</f>
        <v>0</v>
      </c>
      <c r="S86" s="20"/>
      <c r="T86" s="20"/>
      <c r="U86" s="20"/>
      <c r="V86" s="20"/>
      <c r="W86" s="20"/>
      <c r="X86" s="20"/>
      <c r="Y86" s="20"/>
      <c r="Z86" s="20"/>
      <c r="AA86" s="20"/>
      <c r="AB86" s="20"/>
      <c r="AC86" s="20"/>
      <c r="AD86" s="20"/>
      <c r="AE86" s="20"/>
      <c r="AF86" s="20"/>
      <c r="AG86" s="20"/>
      <c r="AH86" s="20"/>
      <c r="AI86" s="20"/>
      <c r="AJ86" s="20"/>
      <c r="AK86" s="20"/>
      <c r="AL86" s="20"/>
      <c r="AM86" s="20"/>
      <c r="AN86" s="20"/>
      <c r="AO86" s="20"/>
      <c r="AP86" s="20"/>
    </row>
    <row r="87" spans="1:42" ht="15" customHeight="1" thickBot="1" x14ac:dyDescent="0.35">
      <c r="A87" s="20"/>
      <c r="B87" s="16">
        <v>5</v>
      </c>
      <c r="C87" s="144"/>
      <c r="D87" s="141"/>
      <c r="E87" s="147"/>
      <c r="F87" s="151">
        <f>IF(ISNUMBER(D87),D87/B95,)</f>
        <v>0</v>
      </c>
      <c r="G87" s="20"/>
      <c r="H87" s="16">
        <v>5</v>
      </c>
      <c r="I87" s="144"/>
      <c r="J87" s="141"/>
      <c r="K87" s="147"/>
      <c r="L87" s="151">
        <f>IF(ISNUMBER(J87),J87/H95,)</f>
        <v>0</v>
      </c>
      <c r="M87" s="18"/>
      <c r="N87" s="16">
        <v>5</v>
      </c>
      <c r="O87" s="144"/>
      <c r="P87" s="141"/>
      <c r="Q87" s="147"/>
      <c r="R87" s="151">
        <f>IF(ISNUMBER(P87),P87/N95,)</f>
        <v>0</v>
      </c>
      <c r="S87" s="20"/>
      <c r="T87" s="20"/>
      <c r="U87" s="20"/>
      <c r="V87" s="20"/>
      <c r="W87" s="20"/>
      <c r="X87" s="20"/>
      <c r="Y87" s="20"/>
      <c r="Z87" s="20"/>
      <c r="AA87" s="20"/>
      <c r="AB87" s="20"/>
      <c r="AC87" s="20"/>
      <c r="AD87" s="20"/>
      <c r="AE87" s="20"/>
      <c r="AF87" s="20"/>
      <c r="AG87" s="20"/>
      <c r="AH87" s="20"/>
      <c r="AI87" s="20"/>
      <c r="AJ87" s="20"/>
      <c r="AK87" s="20"/>
      <c r="AL87" s="20"/>
      <c r="AM87" s="20"/>
      <c r="AN87" s="20"/>
      <c r="AO87" s="20"/>
      <c r="AP87" s="20"/>
    </row>
    <row r="88" spans="1:42" ht="15" customHeight="1" thickBot="1" x14ac:dyDescent="0.35">
      <c r="A88" s="20"/>
      <c r="B88" s="16">
        <v>6</v>
      </c>
      <c r="C88" s="144"/>
      <c r="D88" s="141"/>
      <c r="E88" s="147"/>
      <c r="F88" s="151">
        <f>IF(ISNUMBER(D88),D88/B95,)</f>
        <v>0</v>
      </c>
      <c r="G88" s="20"/>
      <c r="H88" s="16">
        <v>6</v>
      </c>
      <c r="I88" s="144"/>
      <c r="J88" s="141"/>
      <c r="K88" s="147"/>
      <c r="L88" s="151">
        <f>IF(ISNUMBER(J88),J88/H95,)</f>
        <v>0</v>
      </c>
      <c r="M88" s="18"/>
      <c r="N88" s="16">
        <v>6</v>
      </c>
      <c r="O88" s="144"/>
      <c r="P88" s="141"/>
      <c r="Q88" s="147"/>
      <c r="R88" s="151">
        <f>IF(ISNUMBER(P88),P88/N95,)</f>
        <v>0</v>
      </c>
      <c r="S88" s="20"/>
      <c r="T88" s="20"/>
      <c r="U88" s="20"/>
      <c r="V88" s="20"/>
      <c r="W88" s="20"/>
      <c r="X88" s="20"/>
      <c r="Y88" s="20"/>
      <c r="Z88" s="20"/>
      <c r="AA88" s="20"/>
      <c r="AB88" s="20"/>
      <c r="AC88" s="20"/>
      <c r="AD88" s="20"/>
      <c r="AE88" s="20"/>
      <c r="AF88" s="20"/>
      <c r="AG88" s="20"/>
      <c r="AH88" s="20"/>
      <c r="AI88" s="20"/>
      <c r="AJ88" s="20"/>
      <c r="AK88" s="20"/>
      <c r="AL88" s="20"/>
      <c r="AM88" s="20"/>
      <c r="AN88" s="20"/>
      <c r="AO88" s="20"/>
      <c r="AP88" s="20"/>
    </row>
    <row r="89" spans="1:42" ht="15" customHeight="1" thickBot="1" x14ac:dyDescent="0.35">
      <c r="A89" s="20"/>
      <c r="B89" s="16">
        <v>7</v>
      </c>
      <c r="C89" s="144"/>
      <c r="D89" s="141"/>
      <c r="E89" s="147"/>
      <c r="F89" s="151">
        <f>IF(ISNUMBER(D89),D89/B95,)</f>
        <v>0</v>
      </c>
      <c r="G89" s="20"/>
      <c r="H89" s="16">
        <v>7</v>
      </c>
      <c r="I89" s="144"/>
      <c r="J89" s="141"/>
      <c r="K89" s="147"/>
      <c r="L89" s="151">
        <f>IF(ISNUMBER(J89),J89/H95,)</f>
        <v>0</v>
      </c>
      <c r="M89" s="18"/>
      <c r="N89" s="16">
        <v>7</v>
      </c>
      <c r="O89" s="144"/>
      <c r="P89" s="141"/>
      <c r="Q89" s="147"/>
      <c r="R89" s="151">
        <f>IF(ISNUMBER(P89),P89/N95,)</f>
        <v>0</v>
      </c>
      <c r="S89" s="20"/>
      <c r="T89" s="20"/>
      <c r="U89" s="20"/>
      <c r="V89" s="20"/>
      <c r="W89" s="20"/>
      <c r="X89" s="20"/>
      <c r="Y89" s="20"/>
      <c r="Z89" s="20"/>
      <c r="AA89" s="20"/>
      <c r="AB89" s="20"/>
      <c r="AC89" s="20"/>
      <c r="AD89" s="20"/>
      <c r="AE89" s="20"/>
      <c r="AF89" s="20"/>
      <c r="AG89" s="20"/>
      <c r="AH89" s="20"/>
      <c r="AI89" s="20"/>
      <c r="AJ89" s="20"/>
      <c r="AK89" s="20"/>
      <c r="AL89" s="20"/>
      <c r="AM89" s="20"/>
      <c r="AN89" s="20"/>
      <c r="AO89" s="20"/>
      <c r="AP89" s="20"/>
    </row>
    <row r="90" spans="1:42" ht="15" customHeight="1" thickBot="1" x14ac:dyDescent="0.35">
      <c r="A90" s="20"/>
      <c r="B90" s="16">
        <v>8</v>
      </c>
      <c r="C90" s="144"/>
      <c r="D90" s="141"/>
      <c r="E90" s="147"/>
      <c r="F90" s="151">
        <f>IF(ISNUMBER(D90),D90/B95,)</f>
        <v>0</v>
      </c>
      <c r="G90" s="20"/>
      <c r="H90" s="16">
        <v>8</v>
      </c>
      <c r="I90" s="144"/>
      <c r="J90" s="141"/>
      <c r="K90" s="147"/>
      <c r="L90" s="151">
        <f>IF(ISNUMBER(J90),J90/H95,)</f>
        <v>0</v>
      </c>
      <c r="M90" s="18"/>
      <c r="N90" s="16">
        <v>8</v>
      </c>
      <c r="O90" s="144"/>
      <c r="P90" s="141"/>
      <c r="Q90" s="147"/>
      <c r="R90" s="151">
        <f>IF(ISNUMBER(P90),P90/N95,)</f>
        <v>0</v>
      </c>
      <c r="S90" s="20"/>
      <c r="T90" s="20"/>
      <c r="U90" s="20"/>
      <c r="V90" s="20"/>
      <c r="W90" s="20"/>
      <c r="X90" s="20"/>
      <c r="Y90" s="20"/>
      <c r="Z90" s="20"/>
      <c r="AA90" s="20"/>
      <c r="AB90" s="20"/>
      <c r="AC90" s="20"/>
      <c r="AD90" s="20"/>
      <c r="AE90" s="20"/>
      <c r="AF90" s="20"/>
      <c r="AG90" s="20"/>
      <c r="AH90" s="20"/>
      <c r="AI90" s="20"/>
      <c r="AJ90" s="20"/>
      <c r="AK90" s="20"/>
      <c r="AL90" s="20"/>
      <c r="AM90" s="20"/>
      <c r="AN90" s="20"/>
      <c r="AO90" s="20"/>
      <c r="AP90" s="20"/>
    </row>
    <row r="91" spans="1:42" ht="15" customHeight="1" thickBot="1" x14ac:dyDescent="0.35">
      <c r="A91" s="20"/>
      <c r="B91" s="16">
        <v>9</v>
      </c>
      <c r="C91" s="144"/>
      <c r="D91" s="141"/>
      <c r="E91" s="147"/>
      <c r="F91" s="151">
        <f>IF(ISNUMBER(D91),D91/B95,)</f>
        <v>0</v>
      </c>
      <c r="G91" s="20"/>
      <c r="H91" s="16">
        <v>9</v>
      </c>
      <c r="I91" s="144"/>
      <c r="J91" s="141"/>
      <c r="K91" s="147"/>
      <c r="L91" s="151">
        <f>IF(ISNUMBER(J91),J91/H95,)</f>
        <v>0</v>
      </c>
      <c r="M91" s="18"/>
      <c r="N91" s="16">
        <v>9</v>
      </c>
      <c r="O91" s="144"/>
      <c r="P91" s="141"/>
      <c r="Q91" s="147"/>
      <c r="R91" s="151">
        <f>IF(ISNUMBER(P91),P91/N95,)</f>
        <v>0</v>
      </c>
      <c r="S91" s="20"/>
      <c r="T91" s="20"/>
      <c r="U91" s="20"/>
      <c r="V91" s="20"/>
      <c r="W91" s="20"/>
      <c r="X91" s="20"/>
      <c r="Y91" s="20"/>
      <c r="Z91" s="20"/>
      <c r="AA91" s="20"/>
      <c r="AB91" s="20"/>
      <c r="AC91" s="20"/>
      <c r="AD91" s="20"/>
      <c r="AE91" s="20"/>
      <c r="AF91" s="20"/>
      <c r="AG91" s="20"/>
      <c r="AH91" s="20"/>
      <c r="AI91" s="20"/>
      <c r="AJ91" s="20"/>
      <c r="AK91" s="20"/>
      <c r="AL91" s="20"/>
      <c r="AM91" s="20"/>
      <c r="AN91" s="20"/>
      <c r="AO91" s="20"/>
      <c r="AP91" s="20"/>
    </row>
    <row r="92" spans="1:42" ht="15" customHeight="1" thickBot="1" x14ac:dyDescent="0.35">
      <c r="A92" s="20"/>
      <c r="B92" s="175">
        <v>10</v>
      </c>
      <c r="C92" s="145"/>
      <c r="D92" s="142"/>
      <c r="E92" s="148"/>
      <c r="F92" s="151">
        <f>IF(ISNUMBER(D92),D92/B95,)</f>
        <v>0</v>
      </c>
      <c r="G92" s="20"/>
      <c r="H92" s="175">
        <v>10</v>
      </c>
      <c r="I92" s="145"/>
      <c r="J92" s="142"/>
      <c r="K92" s="148"/>
      <c r="L92" s="151">
        <f>IF(ISNUMBER(J92),J92/H95,)</f>
        <v>0</v>
      </c>
      <c r="M92" s="18"/>
      <c r="N92" s="175">
        <v>10</v>
      </c>
      <c r="O92" s="145"/>
      <c r="P92" s="142"/>
      <c r="Q92" s="148"/>
      <c r="R92" s="151">
        <f>IF(ISNUMBER(P92),P92/N95,)</f>
        <v>0</v>
      </c>
      <c r="S92" s="20"/>
      <c r="T92" s="20"/>
      <c r="U92" s="20"/>
      <c r="V92" s="20"/>
      <c r="W92" s="20"/>
      <c r="X92" s="20"/>
      <c r="Y92" s="20"/>
      <c r="Z92" s="20"/>
      <c r="AA92" s="20"/>
      <c r="AB92" s="20"/>
      <c r="AC92" s="20"/>
      <c r="AD92" s="20"/>
      <c r="AE92" s="20"/>
      <c r="AF92" s="20"/>
      <c r="AG92" s="20"/>
      <c r="AH92" s="20"/>
      <c r="AI92" s="20"/>
      <c r="AJ92" s="20"/>
      <c r="AK92" s="20"/>
      <c r="AL92" s="20"/>
      <c r="AM92" s="20"/>
      <c r="AN92" s="20"/>
      <c r="AO92" s="20"/>
      <c r="AP92" s="20"/>
    </row>
    <row r="93" spans="1:42" ht="15" customHeight="1" x14ac:dyDescent="0.3">
      <c r="A93" s="20"/>
      <c r="B93" s="431" t="s">
        <v>4</v>
      </c>
      <c r="C93" s="451" t="s">
        <v>61</v>
      </c>
      <c r="D93" s="452"/>
      <c r="E93" s="433">
        <f>IFERROR(IF(COUNT(F83:F92)&gt;0,AVERAGEIF(F83:F92,"&gt;0"),0),)</f>
        <v>0</v>
      </c>
      <c r="F93" s="434"/>
      <c r="G93" s="20"/>
      <c r="H93" s="431" t="s">
        <v>4</v>
      </c>
      <c r="I93" s="451" t="s">
        <v>61</v>
      </c>
      <c r="J93" s="452"/>
      <c r="K93" s="433">
        <f>IFERROR(IF(COUNT(L83:L92)&gt;0,AVERAGEIF(L83:L92,"&gt;0"),0),)</f>
        <v>0</v>
      </c>
      <c r="L93" s="434"/>
      <c r="M93" s="18"/>
      <c r="N93" s="431" t="s">
        <v>4</v>
      </c>
      <c r="O93" s="439" t="s">
        <v>70</v>
      </c>
      <c r="P93" s="441">
        <f>IFERROR(IF(COUNT(R83:R92)&gt;0,AVERAGEIF(R83:R92,"&gt;0"),0),)</f>
        <v>0</v>
      </c>
      <c r="Q93" s="443" t="s">
        <v>110</v>
      </c>
      <c r="R93" s="445" t="str">
        <f>IFERROR(Q97*R97,"")</f>
        <v/>
      </c>
      <c r="S93" s="20"/>
      <c r="T93" s="20"/>
      <c r="U93" s="20"/>
      <c r="V93" s="20"/>
      <c r="W93" s="20"/>
      <c r="X93" s="20"/>
      <c r="Y93" s="20"/>
      <c r="Z93" s="20"/>
      <c r="AA93" s="20"/>
      <c r="AB93" s="20"/>
      <c r="AC93" s="20"/>
      <c r="AD93" s="20"/>
      <c r="AE93" s="20"/>
      <c r="AF93" s="20"/>
      <c r="AG93" s="20"/>
      <c r="AH93" s="20"/>
      <c r="AI93" s="20"/>
      <c r="AJ93" s="20"/>
      <c r="AK93" s="20"/>
      <c r="AL93" s="20"/>
      <c r="AM93" s="20"/>
      <c r="AN93" s="20"/>
      <c r="AO93" s="20"/>
      <c r="AP93" s="20"/>
    </row>
    <row r="94" spans="1:42" ht="15" customHeight="1" thickBot="1" x14ac:dyDescent="0.35">
      <c r="A94" s="20"/>
      <c r="B94" s="432"/>
      <c r="C94" s="440"/>
      <c r="D94" s="453"/>
      <c r="E94" s="435"/>
      <c r="F94" s="436"/>
      <c r="G94" s="20"/>
      <c r="H94" s="432"/>
      <c r="I94" s="440"/>
      <c r="J94" s="453"/>
      <c r="K94" s="435"/>
      <c r="L94" s="436"/>
      <c r="M94" s="18"/>
      <c r="N94" s="432"/>
      <c r="O94" s="454"/>
      <c r="P94" s="442"/>
      <c r="Q94" s="444"/>
      <c r="R94" s="446"/>
      <c r="S94" s="20"/>
      <c r="T94" s="20"/>
      <c r="U94" s="20"/>
      <c r="V94" s="20"/>
      <c r="W94" s="20"/>
      <c r="X94" s="20"/>
      <c r="Y94" s="20"/>
      <c r="Z94" s="20"/>
      <c r="AA94" s="20"/>
      <c r="AB94" s="20"/>
      <c r="AC94" s="20"/>
      <c r="AD94" s="20"/>
      <c r="AE94" s="20"/>
      <c r="AF94" s="20"/>
      <c r="AG94" s="20"/>
      <c r="AH94" s="20"/>
      <c r="AI94" s="20"/>
      <c r="AJ94" s="20"/>
      <c r="AK94" s="20"/>
      <c r="AL94" s="20"/>
      <c r="AM94" s="20"/>
      <c r="AN94" s="20"/>
      <c r="AO94" s="20"/>
      <c r="AP94" s="20"/>
    </row>
    <row r="95" spans="1:42" ht="15" customHeight="1" x14ac:dyDescent="0.3">
      <c r="A95" s="20"/>
      <c r="B95" s="437">
        <f ca="1">IFERROR(ROUNDUP(B97/(0.0005*C97^2-0.0342*C97+1.034),0),)</f>
        <v>0</v>
      </c>
      <c r="C95" s="439" t="s">
        <v>189</v>
      </c>
      <c r="D95" s="449">
        <f>SUM(C83:C92)</f>
        <v>0</v>
      </c>
      <c r="E95" s="451" t="s">
        <v>44</v>
      </c>
      <c r="F95" s="447">
        <f>SUM(C83*D83,C84*D84,C85*D85,C86*D86,C87*D87,C88*D88,C89*D89,C90*D90,C91*D91,C92*D92)</f>
        <v>0</v>
      </c>
      <c r="G95" s="20"/>
      <c r="H95" s="437">
        <f ca="1">IFERROR(ROUNDUP(H97/(0.0005*I97^2-0.0342*I97+1.034),0),)</f>
        <v>0</v>
      </c>
      <c r="I95" s="439" t="s">
        <v>189</v>
      </c>
      <c r="J95" s="449">
        <f>SUM(I83:I92)</f>
        <v>0</v>
      </c>
      <c r="K95" s="451" t="s">
        <v>44</v>
      </c>
      <c r="L95" s="447">
        <f>SUM(I83*J83,I84*J84,I85*J85,I86*J86,I87*J87,I88*J88,I89*J89,I90*J90,I91*J91,I92*J92)</f>
        <v>0</v>
      </c>
      <c r="M95" s="18"/>
      <c r="N95" s="437">
        <f ca="1">IFERROR(ROUNDUP(N97/(0.0005*O97^2-0.0342*O97+1.034),0),)</f>
        <v>0</v>
      </c>
      <c r="O95" s="439" t="s">
        <v>189</v>
      </c>
      <c r="P95" s="449">
        <f>SUM(O83:O92)</f>
        <v>0</v>
      </c>
      <c r="Q95" s="451" t="s">
        <v>44</v>
      </c>
      <c r="R95" s="447">
        <f>SUM(O83*P83,O84*P84,O85*P85,O86*P86,O87*P87,O88*P88,O89*P89,O90*P90,O91*P91,O92*P92)</f>
        <v>0</v>
      </c>
      <c r="S95" s="20"/>
      <c r="T95" s="20"/>
      <c r="U95" s="20"/>
      <c r="V95" s="20"/>
      <c r="W95" s="20"/>
      <c r="X95" s="20"/>
      <c r="Y95" s="20"/>
      <c r="Z95" s="20"/>
      <c r="AA95" s="20"/>
      <c r="AB95" s="20"/>
      <c r="AC95" s="20"/>
      <c r="AD95" s="20"/>
      <c r="AE95" s="20"/>
      <c r="AF95" s="20"/>
      <c r="AG95" s="20"/>
      <c r="AH95" s="20"/>
      <c r="AI95" s="20"/>
      <c r="AJ95" s="20"/>
      <c r="AK95" s="20"/>
      <c r="AL95" s="20"/>
      <c r="AM95" s="20"/>
      <c r="AN95" s="20"/>
      <c r="AO95" s="20"/>
      <c r="AP95" s="20"/>
    </row>
    <row r="96" spans="1:42" ht="15" customHeight="1" thickBot="1" x14ac:dyDescent="0.35">
      <c r="A96" s="20"/>
      <c r="B96" s="438"/>
      <c r="C96" s="440"/>
      <c r="D96" s="450"/>
      <c r="E96" s="440"/>
      <c r="F96" s="448"/>
      <c r="G96" s="20"/>
      <c r="H96" s="438"/>
      <c r="I96" s="440"/>
      <c r="J96" s="450"/>
      <c r="K96" s="440"/>
      <c r="L96" s="448"/>
      <c r="M96" s="18"/>
      <c r="N96" s="438"/>
      <c r="O96" s="440"/>
      <c r="P96" s="450"/>
      <c r="Q96" s="440"/>
      <c r="R96" s="448"/>
      <c r="S96" s="20"/>
      <c r="T96" s="20"/>
      <c r="U96" s="20"/>
      <c r="V96" s="20"/>
      <c r="W96" s="20"/>
      <c r="X96" s="20"/>
      <c r="Y96" s="20"/>
      <c r="Z96" s="20"/>
      <c r="AA96" s="20"/>
      <c r="AB96" s="20"/>
      <c r="AC96" s="20"/>
      <c r="AD96" s="20"/>
      <c r="AE96" s="20"/>
      <c r="AF96" s="20"/>
      <c r="AG96" s="20"/>
      <c r="AH96" s="20"/>
      <c r="AI96" s="20"/>
      <c r="AJ96" s="20"/>
      <c r="AK96" s="20"/>
      <c r="AL96" s="20"/>
      <c r="AM96" s="20"/>
      <c r="AN96" s="20"/>
      <c r="AO96" s="20"/>
      <c r="AP96" s="20"/>
    </row>
    <row r="97" spans="1:42" ht="15" customHeight="1" x14ac:dyDescent="0.3">
      <c r="A97" s="20"/>
      <c r="B97" s="2" t="str">
        <f ca="1">IFERROR(OFFSET(D82,MATCH(MAX(D83:D92),D83:D92,0),0),"")</f>
        <v/>
      </c>
      <c r="C97" s="22" t="str">
        <f ca="1">IFERROR(OFFSET(C82,MATCH(MAX(D83:D92),D83:D92,0),0)+(10-OFFSET(E82,MATCH(MAX(D83:D92),D83:D92,0),0)),"")</f>
        <v/>
      </c>
      <c r="D97" s="20"/>
      <c r="E97" s="20"/>
      <c r="F97" s="20"/>
      <c r="G97" s="20"/>
      <c r="H97" s="2" t="str">
        <f ca="1">IFERROR(OFFSET(J82,MATCH(MAX(J83:J92),J83:J92,0),0),"")</f>
        <v/>
      </c>
      <c r="I97" s="22" t="str">
        <f ca="1">IFERROR(OFFSET(I82,MATCH(MAX(J83:J92),J83:J92,0),0)+(10-OFFSET(K82,MATCH(MAX(J83:J92),J83:J92,0),0)),"")</f>
        <v/>
      </c>
      <c r="J97" s="20"/>
      <c r="K97" s="20"/>
      <c r="L97" s="20"/>
      <c r="M97" s="171"/>
      <c r="N97" s="2" t="str">
        <f ca="1">IFERROR(OFFSET(P82,MATCH(MAX(P83:P92),P83:P92,0),0),"")</f>
        <v/>
      </c>
      <c r="O97" s="22" t="str">
        <f ca="1">IFERROR(OFFSET(O82,MATCH(MAX(P83:P92),P83:P92,0),0)+(10-OFFSET(Q82,MATCH(MAX(P83:P92),P83:P92,0),0)),"")</f>
        <v/>
      </c>
      <c r="P97" s="20"/>
      <c r="Q97" s="184" t="str">
        <f>IFERROR(AVERAGE(AVERAGE(E83:E92),AVERAGE(K83:K92),AVERAGE(Q83:Q92)),"")</f>
        <v/>
      </c>
      <c r="R97" s="185">
        <f>SUM(C83:C92,I83:I92,O83:O92)</f>
        <v>0</v>
      </c>
      <c r="S97" s="20"/>
      <c r="T97" s="20"/>
      <c r="U97" s="20"/>
      <c r="V97" s="20"/>
      <c r="W97" s="20"/>
      <c r="X97" s="20"/>
      <c r="Y97" s="20"/>
      <c r="Z97" s="20"/>
      <c r="AA97" s="20"/>
      <c r="AB97" s="20"/>
      <c r="AC97" s="20"/>
      <c r="AD97" s="20"/>
      <c r="AE97" s="20"/>
      <c r="AF97" s="20"/>
      <c r="AG97" s="20"/>
      <c r="AH97" s="20"/>
      <c r="AI97" s="20"/>
      <c r="AJ97" s="20"/>
      <c r="AK97" s="20"/>
      <c r="AL97" s="20"/>
      <c r="AM97" s="20"/>
      <c r="AN97" s="20"/>
      <c r="AO97" s="20"/>
      <c r="AP97" s="20"/>
    </row>
    <row r="98" spans="1:42" ht="15" customHeight="1" x14ac:dyDescent="0.3">
      <c r="A98" s="20"/>
      <c r="B98" s="20"/>
      <c r="C98" s="20"/>
      <c r="D98" s="20"/>
      <c r="E98" s="20"/>
      <c r="F98" s="20"/>
      <c r="G98" s="20"/>
      <c r="H98" s="20"/>
      <c r="I98" s="20"/>
      <c r="J98" s="20"/>
      <c r="K98" s="20"/>
      <c r="L98" s="20"/>
      <c r="M98" s="20"/>
      <c r="N98" s="20"/>
      <c r="O98" s="20"/>
      <c r="P98" s="20"/>
      <c r="Q98" s="20"/>
      <c r="R98" s="20"/>
      <c r="S98" s="20"/>
      <c r="T98" s="20"/>
      <c r="U98" s="20"/>
      <c r="V98" s="20"/>
      <c r="W98" s="20"/>
      <c r="X98" s="20"/>
      <c r="Y98" s="20"/>
      <c r="Z98" s="20"/>
      <c r="AA98" s="20"/>
      <c r="AB98" s="20"/>
      <c r="AC98" s="20"/>
      <c r="AD98" s="20"/>
      <c r="AE98" s="20"/>
      <c r="AF98" s="20"/>
      <c r="AG98" s="20"/>
      <c r="AH98" s="20"/>
      <c r="AI98" s="20"/>
      <c r="AJ98" s="20"/>
      <c r="AK98" s="20"/>
      <c r="AL98" s="20"/>
      <c r="AM98" s="20"/>
      <c r="AN98" s="20"/>
      <c r="AO98" s="20"/>
      <c r="AP98" s="20"/>
    </row>
    <row r="99" spans="1:42" ht="15" customHeight="1" x14ac:dyDescent="0.3">
      <c r="A99" s="20"/>
      <c r="B99" s="397" t="s">
        <v>50</v>
      </c>
      <c r="C99" s="397"/>
      <c r="D99" s="397"/>
      <c r="E99" s="397"/>
      <c r="F99" s="397"/>
      <c r="G99" s="397"/>
      <c r="H99" s="397"/>
      <c r="I99" s="397"/>
      <c r="J99" s="397"/>
      <c r="K99" s="397"/>
      <c r="L99" s="397"/>
      <c r="M99" s="397"/>
      <c r="N99" s="397"/>
      <c r="O99" s="397"/>
      <c r="P99" s="397"/>
      <c r="Q99" s="397"/>
      <c r="R99" s="397"/>
      <c r="S99" s="20"/>
      <c r="T99" s="20"/>
      <c r="U99" s="20"/>
      <c r="V99" s="20"/>
      <c r="W99" s="20"/>
      <c r="X99" s="20"/>
      <c r="Y99" s="20"/>
      <c r="Z99" s="20"/>
      <c r="AA99" s="20"/>
      <c r="AB99" s="20"/>
      <c r="AC99" s="20"/>
      <c r="AD99" s="20"/>
      <c r="AE99" s="20"/>
      <c r="AF99" s="20"/>
      <c r="AG99" s="20"/>
      <c r="AH99" s="20"/>
      <c r="AI99" s="20"/>
      <c r="AJ99" s="20"/>
      <c r="AK99" s="20"/>
      <c r="AL99" s="20"/>
      <c r="AM99" s="20"/>
      <c r="AN99" s="20"/>
      <c r="AO99" s="20"/>
      <c r="AP99" s="20"/>
    </row>
    <row r="100" spans="1:42" ht="15" customHeight="1" x14ac:dyDescent="0.3">
      <c r="A100" s="20"/>
      <c r="B100" s="397"/>
      <c r="C100" s="397"/>
      <c r="D100" s="397"/>
      <c r="E100" s="397"/>
      <c r="F100" s="397"/>
      <c r="G100" s="397"/>
      <c r="H100" s="397"/>
      <c r="I100" s="397"/>
      <c r="J100" s="397"/>
      <c r="K100" s="397"/>
      <c r="L100" s="397"/>
      <c r="M100" s="397"/>
      <c r="N100" s="397"/>
      <c r="O100" s="397"/>
      <c r="P100" s="397"/>
      <c r="Q100" s="397"/>
      <c r="R100" s="397"/>
      <c r="S100" s="20"/>
      <c r="T100" s="20"/>
      <c r="U100" s="20"/>
      <c r="V100" s="20"/>
      <c r="W100" s="20"/>
      <c r="X100" s="20"/>
      <c r="Y100" s="20"/>
      <c r="Z100" s="20"/>
      <c r="AA100" s="20"/>
      <c r="AB100" s="20"/>
      <c r="AC100" s="20"/>
      <c r="AD100" s="20"/>
      <c r="AE100" s="20"/>
      <c r="AF100" s="20"/>
      <c r="AG100" s="20"/>
      <c r="AH100" s="20"/>
      <c r="AI100" s="20"/>
      <c r="AJ100" s="20"/>
      <c r="AK100" s="20"/>
      <c r="AL100" s="20"/>
      <c r="AM100" s="20"/>
      <c r="AN100" s="20"/>
      <c r="AO100" s="20"/>
      <c r="AP100" s="20"/>
    </row>
    <row r="101" spans="1:42" ht="15" customHeight="1" x14ac:dyDescent="0.3">
      <c r="A101" s="20"/>
      <c r="B101" s="397"/>
      <c r="C101" s="397"/>
      <c r="D101" s="397"/>
      <c r="E101" s="397"/>
      <c r="F101" s="397"/>
      <c r="G101" s="397"/>
      <c r="H101" s="397"/>
      <c r="I101" s="397"/>
      <c r="J101" s="397"/>
      <c r="K101" s="397"/>
      <c r="L101" s="397"/>
      <c r="M101" s="397"/>
      <c r="N101" s="397"/>
      <c r="O101" s="397"/>
      <c r="P101" s="397"/>
      <c r="Q101" s="397"/>
      <c r="R101" s="397"/>
      <c r="S101" s="20"/>
      <c r="T101" s="20"/>
      <c r="U101" s="20"/>
      <c r="V101" s="20"/>
      <c r="W101" s="20"/>
      <c r="X101" s="20"/>
      <c r="Y101" s="20"/>
      <c r="Z101" s="20"/>
      <c r="AA101" s="20"/>
      <c r="AB101" s="20"/>
      <c r="AC101" s="20"/>
      <c r="AD101" s="20"/>
      <c r="AE101" s="20"/>
      <c r="AF101" s="20"/>
      <c r="AG101" s="20"/>
      <c r="AH101" s="20"/>
      <c r="AI101" s="20"/>
      <c r="AJ101" s="20"/>
      <c r="AK101" s="20"/>
      <c r="AL101" s="20"/>
      <c r="AM101" s="20"/>
      <c r="AN101" s="20"/>
      <c r="AO101" s="20"/>
      <c r="AP101" s="20"/>
    </row>
    <row r="102" spans="1:42" ht="15" customHeight="1" thickBot="1" x14ac:dyDescent="0.35">
      <c r="A102" s="20"/>
      <c r="B102" s="20"/>
      <c r="C102" s="20"/>
      <c r="D102" s="20"/>
      <c r="E102" s="20"/>
      <c r="F102" s="20"/>
      <c r="G102" s="20"/>
      <c r="H102" s="20"/>
      <c r="I102" s="20"/>
      <c r="J102" s="20"/>
      <c r="K102" s="20"/>
      <c r="L102" s="20"/>
      <c r="M102" s="20"/>
      <c r="N102" s="20"/>
      <c r="O102" s="20"/>
      <c r="P102" s="20"/>
      <c r="Q102" s="20"/>
      <c r="R102" s="20"/>
      <c r="S102" s="20"/>
      <c r="T102" s="20"/>
      <c r="U102" s="20"/>
      <c r="V102" s="20"/>
      <c r="W102" s="20"/>
      <c r="X102" s="20"/>
      <c r="Y102" s="20"/>
      <c r="Z102" s="20"/>
      <c r="AA102" s="20"/>
      <c r="AB102" s="20"/>
      <c r="AC102" s="20"/>
      <c r="AD102" s="20"/>
      <c r="AE102" s="20"/>
      <c r="AF102" s="20"/>
      <c r="AG102" s="20"/>
      <c r="AH102" s="20"/>
      <c r="AI102" s="20"/>
      <c r="AJ102" s="20"/>
      <c r="AK102" s="20"/>
      <c r="AL102" s="20"/>
      <c r="AM102" s="20"/>
      <c r="AN102" s="20"/>
      <c r="AO102" s="20"/>
      <c r="AP102" s="20"/>
    </row>
    <row r="103" spans="1:42" ht="15" customHeight="1" x14ac:dyDescent="0.3">
      <c r="A103" s="20"/>
      <c r="B103" s="331">
        <v>1</v>
      </c>
      <c r="C103" s="331">
        <f>'Training Plan'!L191</f>
        <v>0</v>
      </c>
      <c r="D103" s="332"/>
      <c r="E103" s="332"/>
      <c r="F103" s="333"/>
      <c r="G103" s="20"/>
      <c r="H103" s="331">
        <v>2</v>
      </c>
      <c r="I103" s="331">
        <f>'Training Plan'!L199</f>
        <v>0</v>
      </c>
      <c r="J103" s="332"/>
      <c r="K103" s="332"/>
      <c r="L103" s="333"/>
      <c r="M103" s="20"/>
      <c r="N103" s="331">
        <v>3</v>
      </c>
      <c r="O103" s="331">
        <f>'Training Plan'!L207</f>
        <v>0</v>
      </c>
      <c r="P103" s="332"/>
      <c r="Q103" s="332"/>
      <c r="R103" s="333"/>
      <c r="S103" s="20"/>
      <c r="T103" s="20"/>
      <c r="U103" s="20"/>
      <c r="V103" s="20"/>
      <c r="W103" s="20"/>
      <c r="X103" s="20"/>
      <c r="Y103" s="20"/>
      <c r="Z103" s="20"/>
      <c r="AA103" s="20"/>
      <c r="AB103" s="20"/>
      <c r="AC103" s="20"/>
      <c r="AD103" s="20"/>
      <c r="AE103" s="20"/>
      <c r="AF103" s="20"/>
      <c r="AG103" s="20"/>
      <c r="AH103" s="20"/>
      <c r="AI103" s="20"/>
      <c r="AJ103" s="20"/>
      <c r="AK103" s="20"/>
      <c r="AL103" s="20"/>
      <c r="AM103" s="20"/>
      <c r="AN103" s="20"/>
      <c r="AO103" s="20"/>
      <c r="AP103" s="20"/>
    </row>
    <row r="104" spans="1:42" ht="15" customHeight="1" thickBot="1" x14ac:dyDescent="0.35">
      <c r="A104" s="20"/>
      <c r="B104" s="334"/>
      <c r="C104" s="334"/>
      <c r="D104" s="335"/>
      <c r="E104" s="335"/>
      <c r="F104" s="336"/>
      <c r="G104" s="20"/>
      <c r="H104" s="334"/>
      <c r="I104" s="334"/>
      <c r="J104" s="335"/>
      <c r="K104" s="335"/>
      <c r="L104" s="336"/>
      <c r="M104" s="20"/>
      <c r="N104" s="334"/>
      <c r="O104" s="334"/>
      <c r="P104" s="335"/>
      <c r="Q104" s="335"/>
      <c r="R104" s="336"/>
      <c r="S104" s="20"/>
      <c r="T104" s="20"/>
      <c r="U104" s="20"/>
      <c r="V104" s="20"/>
      <c r="W104" s="20"/>
      <c r="X104" s="20"/>
      <c r="Y104" s="20"/>
      <c r="Z104" s="20"/>
      <c r="AA104" s="20"/>
      <c r="AB104" s="20"/>
      <c r="AC104" s="20"/>
      <c r="AD104" s="20"/>
      <c r="AE104" s="20"/>
      <c r="AF104" s="20"/>
      <c r="AG104" s="20"/>
      <c r="AH104" s="20"/>
      <c r="AI104" s="20"/>
      <c r="AJ104" s="20"/>
      <c r="AK104" s="20"/>
      <c r="AL104" s="20"/>
      <c r="AM104" s="20"/>
      <c r="AN104" s="20"/>
      <c r="AO104" s="20"/>
      <c r="AP104" s="20"/>
    </row>
    <row r="105" spans="1:42" ht="15" customHeight="1" x14ac:dyDescent="0.3">
      <c r="A105" s="20"/>
      <c r="B105" s="415" t="s">
        <v>85</v>
      </c>
      <c r="C105" s="416"/>
      <c r="D105" s="421">
        <f>'Training Plan'!L192</f>
        <v>0</v>
      </c>
      <c r="E105" s="422"/>
      <c r="F105" s="423"/>
      <c r="G105" s="20"/>
      <c r="H105" s="415" t="s">
        <v>85</v>
      </c>
      <c r="I105" s="416"/>
      <c r="J105" s="421">
        <f>'Training Plan'!L200</f>
        <v>0</v>
      </c>
      <c r="K105" s="422"/>
      <c r="L105" s="423"/>
      <c r="M105" s="20"/>
      <c r="N105" s="415" t="s">
        <v>85</v>
      </c>
      <c r="O105" s="416"/>
      <c r="P105" s="421">
        <f>'Training Plan'!L208</f>
        <v>0</v>
      </c>
      <c r="Q105" s="422"/>
      <c r="R105" s="423"/>
      <c r="S105" s="20"/>
      <c r="T105" s="20"/>
      <c r="U105" s="20"/>
      <c r="V105" s="20"/>
      <c r="W105" s="20"/>
      <c r="X105" s="20"/>
      <c r="Y105" s="20"/>
      <c r="Z105" s="20"/>
      <c r="AA105" s="20"/>
      <c r="AB105" s="20"/>
      <c r="AC105" s="20"/>
      <c r="AD105" s="20"/>
      <c r="AE105" s="20"/>
      <c r="AF105" s="20"/>
      <c r="AG105" s="20"/>
      <c r="AH105" s="20"/>
      <c r="AI105" s="20"/>
      <c r="AJ105" s="20"/>
      <c r="AK105" s="20"/>
      <c r="AL105" s="20"/>
      <c r="AM105" s="20"/>
      <c r="AN105" s="20"/>
      <c r="AO105" s="20"/>
      <c r="AP105" s="20"/>
    </row>
    <row r="106" spans="1:42" ht="15" customHeight="1" x14ac:dyDescent="0.3">
      <c r="A106" s="20"/>
      <c r="B106" s="417"/>
      <c r="C106" s="418"/>
      <c r="D106" s="424"/>
      <c r="E106" s="425"/>
      <c r="F106" s="426"/>
      <c r="G106" s="20"/>
      <c r="H106" s="417"/>
      <c r="I106" s="418"/>
      <c r="J106" s="424"/>
      <c r="K106" s="425"/>
      <c r="L106" s="426"/>
      <c r="M106" s="20"/>
      <c r="N106" s="417"/>
      <c r="O106" s="418"/>
      <c r="P106" s="424"/>
      <c r="Q106" s="425"/>
      <c r="R106" s="426"/>
      <c r="S106" s="20"/>
      <c r="T106" s="20"/>
      <c r="U106" s="20"/>
      <c r="V106" s="20"/>
      <c r="W106" s="20"/>
      <c r="X106" s="20"/>
      <c r="Y106" s="20"/>
      <c r="Z106" s="20"/>
      <c r="AA106" s="20"/>
      <c r="AB106" s="20"/>
      <c r="AC106" s="20"/>
      <c r="AD106" s="20"/>
      <c r="AE106" s="20"/>
      <c r="AF106" s="20"/>
      <c r="AG106" s="20"/>
      <c r="AH106" s="20"/>
      <c r="AI106" s="20"/>
      <c r="AJ106" s="20"/>
      <c r="AK106" s="20"/>
      <c r="AL106" s="20"/>
      <c r="AM106" s="20"/>
      <c r="AN106" s="20"/>
      <c r="AO106" s="20"/>
      <c r="AP106" s="20"/>
    </row>
    <row r="107" spans="1:42" ht="15" customHeight="1" x14ac:dyDescent="0.3">
      <c r="A107" s="20"/>
      <c r="B107" s="417"/>
      <c r="C107" s="418"/>
      <c r="D107" s="424"/>
      <c r="E107" s="425"/>
      <c r="F107" s="426"/>
      <c r="G107" s="20"/>
      <c r="H107" s="417"/>
      <c r="I107" s="418"/>
      <c r="J107" s="424"/>
      <c r="K107" s="425"/>
      <c r="L107" s="426"/>
      <c r="M107" s="20"/>
      <c r="N107" s="417"/>
      <c r="O107" s="418"/>
      <c r="P107" s="424"/>
      <c r="Q107" s="425"/>
      <c r="R107" s="426"/>
      <c r="S107" s="20"/>
      <c r="T107" s="20"/>
      <c r="U107" s="20"/>
      <c r="V107" s="20"/>
      <c r="W107" s="20"/>
      <c r="X107" s="20"/>
      <c r="Y107" s="20"/>
      <c r="Z107" s="20"/>
      <c r="AA107" s="20"/>
      <c r="AB107" s="20"/>
      <c r="AC107" s="20"/>
      <c r="AD107" s="20"/>
      <c r="AE107" s="20"/>
      <c r="AF107" s="20"/>
      <c r="AG107" s="20"/>
      <c r="AH107" s="20"/>
      <c r="AI107" s="20"/>
      <c r="AJ107" s="20"/>
      <c r="AK107" s="20"/>
      <c r="AL107" s="20"/>
      <c r="AM107" s="20"/>
      <c r="AN107" s="20"/>
      <c r="AO107" s="20"/>
      <c r="AP107" s="20"/>
    </row>
    <row r="108" spans="1:42" ht="15" customHeight="1" x14ac:dyDescent="0.3">
      <c r="A108" s="20"/>
      <c r="B108" s="417"/>
      <c r="C108" s="418"/>
      <c r="D108" s="424"/>
      <c r="E108" s="425"/>
      <c r="F108" s="426"/>
      <c r="G108" s="20"/>
      <c r="H108" s="417"/>
      <c r="I108" s="418"/>
      <c r="J108" s="424"/>
      <c r="K108" s="425"/>
      <c r="L108" s="426"/>
      <c r="M108" s="20"/>
      <c r="N108" s="417"/>
      <c r="O108" s="418"/>
      <c r="P108" s="424"/>
      <c r="Q108" s="425"/>
      <c r="R108" s="426"/>
      <c r="S108" s="20"/>
      <c r="T108" s="20"/>
      <c r="U108" s="20"/>
      <c r="V108" s="20"/>
      <c r="W108" s="20"/>
      <c r="X108" s="20"/>
      <c r="Y108" s="20"/>
      <c r="Z108" s="20"/>
      <c r="AA108" s="20"/>
      <c r="AB108" s="20"/>
      <c r="AC108" s="20"/>
      <c r="AD108" s="20"/>
      <c r="AE108" s="20"/>
      <c r="AF108" s="20"/>
      <c r="AG108" s="20"/>
      <c r="AH108" s="20"/>
      <c r="AI108" s="20"/>
      <c r="AJ108" s="20"/>
      <c r="AK108" s="20"/>
      <c r="AL108" s="20"/>
      <c r="AM108" s="20"/>
      <c r="AN108" s="20"/>
      <c r="AO108" s="20"/>
      <c r="AP108" s="20"/>
    </row>
    <row r="109" spans="1:42" ht="15" customHeight="1" thickBot="1" x14ac:dyDescent="0.35">
      <c r="A109" s="20"/>
      <c r="B109" s="419"/>
      <c r="C109" s="420"/>
      <c r="D109" s="424"/>
      <c r="E109" s="425"/>
      <c r="F109" s="426"/>
      <c r="G109" s="20"/>
      <c r="H109" s="419"/>
      <c r="I109" s="420"/>
      <c r="J109" s="424"/>
      <c r="K109" s="425"/>
      <c r="L109" s="426"/>
      <c r="M109" s="20"/>
      <c r="N109" s="419"/>
      <c r="O109" s="420"/>
      <c r="P109" s="424"/>
      <c r="Q109" s="425"/>
      <c r="R109" s="426"/>
      <c r="S109" s="20"/>
      <c r="T109" s="20"/>
      <c r="U109" s="20"/>
      <c r="V109" s="20"/>
      <c r="W109" s="20"/>
      <c r="X109" s="20"/>
      <c r="Y109" s="20"/>
      <c r="Z109" s="20"/>
      <c r="AA109" s="20"/>
      <c r="AB109" s="20"/>
      <c r="AC109" s="20"/>
      <c r="AD109" s="20"/>
      <c r="AE109" s="20"/>
      <c r="AF109" s="20"/>
      <c r="AG109" s="20"/>
      <c r="AH109" s="20"/>
      <c r="AI109" s="20"/>
      <c r="AJ109" s="20"/>
      <c r="AK109" s="20"/>
      <c r="AL109" s="20"/>
      <c r="AM109" s="20"/>
      <c r="AN109" s="20"/>
      <c r="AO109" s="20"/>
      <c r="AP109" s="20"/>
    </row>
    <row r="110" spans="1:42" ht="15" customHeight="1" x14ac:dyDescent="0.3">
      <c r="A110" s="20"/>
      <c r="B110" s="427" t="s">
        <v>86</v>
      </c>
      <c r="C110" s="428"/>
      <c r="D110" s="409">
        <f>'Training Plan'!M197</f>
        <v>0</v>
      </c>
      <c r="E110" s="410"/>
      <c r="F110" s="411"/>
      <c r="G110" s="20"/>
      <c r="H110" s="427" t="s">
        <v>86</v>
      </c>
      <c r="I110" s="428"/>
      <c r="J110" s="409">
        <f>'Training Plan'!M205</f>
        <v>0</v>
      </c>
      <c r="K110" s="410"/>
      <c r="L110" s="411"/>
      <c r="M110" s="20"/>
      <c r="N110" s="427" t="s">
        <v>86</v>
      </c>
      <c r="O110" s="428"/>
      <c r="P110" s="409">
        <f>'Training Plan'!M213</f>
        <v>0</v>
      </c>
      <c r="Q110" s="410"/>
      <c r="R110" s="411"/>
      <c r="S110" s="20"/>
      <c r="T110" s="20"/>
      <c r="U110" s="20"/>
      <c r="V110" s="20"/>
      <c r="W110" s="20"/>
      <c r="X110" s="20"/>
      <c r="Y110" s="20"/>
      <c r="Z110" s="20"/>
      <c r="AA110" s="20"/>
      <c r="AB110" s="20"/>
      <c r="AC110" s="20"/>
      <c r="AD110" s="20"/>
      <c r="AE110" s="20"/>
      <c r="AF110" s="20"/>
      <c r="AG110" s="20"/>
      <c r="AH110" s="20"/>
      <c r="AI110" s="20"/>
      <c r="AJ110" s="20"/>
      <c r="AK110" s="20"/>
      <c r="AL110" s="20"/>
      <c r="AM110" s="20"/>
      <c r="AN110" s="20"/>
      <c r="AO110" s="20"/>
      <c r="AP110" s="20"/>
    </row>
    <row r="111" spans="1:42" ht="15" customHeight="1" thickBot="1" x14ac:dyDescent="0.35">
      <c r="A111" s="20"/>
      <c r="B111" s="429"/>
      <c r="C111" s="430"/>
      <c r="D111" s="412"/>
      <c r="E111" s="413"/>
      <c r="F111" s="414"/>
      <c r="G111" s="20"/>
      <c r="H111" s="429"/>
      <c r="I111" s="430"/>
      <c r="J111" s="412"/>
      <c r="K111" s="413"/>
      <c r="L111" s="414"/>
      <c r="M111" s="20"/>
      <c r="N111" s="429"/>
      <c r="O111" s="430"/>
      <c r="P111" s="412"/>
      <c r="Q111" s="413"/>
      <c r="R111" s="414"/>
      <c r="S111" s="20"/>
      <c r="T111" s="20"/>
      <c r="U111" s="20"/>
      <c r="V111" s="20"/>
      <c r="W111" s="20"/>
      <c r="X111" s="20"/>
      <c r="Y111" s="20"/>
      <c r="Z111" s="20"/>
      <c r="AA111" s="20"/>
      <c r="AB111" s="20"/>
      <c r="AC111" s="20"/>
      <c r="AD111" s="20"/>
      <c r="AE111" s="20"/>
      <c r="AF111" s="20"/>
      <c r="AG111" s="20"/>
      <c r="AH111" s="20"/>
      <c r="AI111" s="20"/>
      <c r="AJ111" s="20"/>
      <c r="AK111" s="20"/>
      <c r="AL111" s="20"/>
      <c r="AM111" s="20"/>
      <c r="AN111" s="20"/>
      <c r="AO111" s="20"/>
      <c r="AP111" s="20"/>
    </row>
    <row r="112" spans="1:42" ht="30" customHeight="1" thickBot="1" x14ac:dyDescent="0.35">
      <c r="A112" s="20"/>
      <c r="B112" s="3" t="s">
        <v>60</v>
      </c>
      <c r="C112" s="3" t="s">
        <v>0</v>
      </c>
      <c r="D112" s="3" t="s">
        <v>42</v>
      </c>
      <c r="E112" s="3" t="s">
        <v>11</v>
      </c>
      <c r="F112" s="21" t="s">
        <v>71</v>
      </c>
      <c r="G112" s="20"/>
      <c r="H112" s="3" t="s">
        <v>60</v>
      </c>
      <c r="I112" s="3" t="s">
        <v>0</v>
      </c>
      <c r="J112" s="3" t="s">
        <v>42</v>
      </c>
      <c r="K112" s="3" t="s">
        <v>11</v>
      </c>
      <c r="L112" s="21" t="s">
        <v>71</v>
      </c>
      <c r="M112" s="20"/>
      <c r="N112" s="3" t="s">
        <v>60</v>
      </c>
      <c r="O112" s="3" t="s">
        <v>0</v>
      </c>
      <c r="P112" s="3" t="s">
        <v>42</v>
      </c>
      <c r="Q112" s="3" t="s">
        <v>11</v>
      </c>
      <c r="R112" s="21" t="s">
        <v>71</v>
      </c>
      <c r="S112" s="20"/>
      <c r="T112" s="20"/>
      <c r="U112" s="20"/>
      <c r="V112" s="20"/>
      <c r="W112" s="20"/>
      <c r="X112" s="20"/>
      <c r="Y112" s="20"/>
      <c r="Z112" s="20"/>
      <c r="AA112" s="20"/>
      <c r="AB112" s="20"/>
      <c r="AC112" s="20"/>
      <c r="AD112" s="20"/>
      <c r="AE112" s="20"/>
      <c r="AF112" s="20"/>
      <c r="AG112" s="20"/>
      <c r="AH112" s="20"/>
      <c r="AI112" s="20"/>
      <c r="AJ112" s="20"/>
      <c r="AK112" s="20"/>
      <c r="AL112" s="20"/>
      <c r="AM112" s="20"/>
      <c r="AN112" s="20"/>
      <c r="AO112" s="20"/>
      <c r="AP112" s="20"/>
    </row>
    <row r="113" spans="1:42" ht="15" customHeight="1" thickBot="1" x14ac:dyDescent="0.35">
      <c r="A113" s="20"/>
      <c r="B113" s="16">
        <v>1</v>
      </c>
      <c r="C113" s="143"/>
      <c r="D113" s="140"/>
      <c r="E113" s="146"/>
      <c r="F113" s="149">
        <f>IF(ISNUMBER(D113),D113/B125,)</f>
        <v>0</v>
      </c>
      <c r="G113" s="20"/>
      <c r="H113" s="16">
        <v>1</v>
      </c>
      <c r="I113" s="143"/>
      <c r="J113" s="140"/>
      <c r="K113" s="146"/>
      <c r="L113" s="149">
        <f>IF(ISNUMBER(J113),J113/H125,)</f>
        <v>0</v>
      </c>
      <c r="M113" s="20"/>
      <c r="N113" s="16">
        <v>1</v>
      </c>
      <c r="O113" s="143"/>
      <c r="P113" s="140"/>
      <c r="Q113" s="146"/>
      <c r="R113" s="149">
        <f>IF(ISNUMBER(P113),P113/N125,)</f>
        <v>0</v>
      </c>
      <c r="S113" s="20"/>
      <c r="T113" s="20"/>
      <c r="U113" s="20"/>
      <c r="V113" s="20"/>
      <c r="W113" s="20"/>
      <c r="X113" s="20"/>
      <c r="Y113" s="20"/>
      <c r="Z113" s="20"/>
      <c r="AA113" s="20"/>
      <c r="AB113" s="20"/>
      <c r="AC113" s="20"/>
      <c r="AD113" s="20"/>
      <c r="AE113" s="20"/>
      <c r="AF113" s="20"/>
      <c r="AG113" s="20"/>
      <c r="AH113" s="20"/>
      <c r="AI113" s="20"/>
      <c r="AJ113" s="20"/>
      <c r="AK113" s="20"/>
      <c r="AL113" s="20"/>
      <c r="AM113" s="20"/>
      <c r="AN113" s="20"/>
      <c r="AO113" s="20"/>
      <c r="AP113" s="20"/>
    </row>
    <row r="114" spans="1:42" ht="15" customHeight="1" thickBot="1" x14ac:dyDescent="0.35">
      <c r="A114" s="20"/>
      <c r="B114" s="16">
        <v>2</v>
      </c>
      <c r="C114" s="144"/>
      <c r="D114" s="141"/>
      <c r="E114" s="147"/>
      <c r="F114" s="151">
        <f>IF(ISNUMBER(D114),D114/B125,)</f>
        <v>0</v>
      </c>
      <c r="G114" s="20"/>
      <c r="H114" s="16">
        <v>2</v>
      </c>
      <c r="I114" s="144"/>
      <c r="J114" s="141"/>
      <c r="K114" s="147"/>
      <c r="L114" s="151">
        <f>IF(ISNUMBER(J114),J114/H125,)</f>
        <v>0</v>
      </c>
      <c r="M114" s="20"/>
      <c r="N114" s="16">
        <v>2</v>
      </c>
      <c r="O114" s="144"/>
      <c r="P114" s="141"/>
      <c r="Q114" s="147"/>
      <c r="R114" s="151">
        <f>IF(ISNUMBER(P114),P114/N125,)</f>
        <v>0</v>
      </c>
      <c r="S114" s="20"/>
      <c r="T114" s="20"/>
      <c r="U114" s="20"/>
      <c r="V114" s="20"/>
      <c r="W114" s="20"/>
      <c r="X114" s="20"/>
      <c r="Y114" s="20"/>
      <c r="Z114" s="20"/>
      <c r="AA114" s="20"/>
      <c r="AB114" s="20"/>
      <c r="AC114" s="20"/>
      <c r="AD114" s="20"/>
      <c r="AE114" s="20"/>
      <c r="AF114" s="20"/>
      <c r="AG114" s="20"/>
      <c r="AH114" s="20"/>
      <c r="AI114" s="20"/>
      <c r="AJ114" s="20"/>
      <c r="AK114" s="20"/>
      <c r="AL114" s="20"/>
      <c r="AM114" s="20"/>
      <c r="AN114" s="20"/>
      <c r="AO114" s="20"/>
      <c r="AP114" s="20"/>
    </row>
    <row r="115" spans="1:42" ht="15" customHeight="1" thickBot="1" x14ac:dyDescent="0.35">
      <c r="A115" s="20"/>
      <c r="B115" s="16">
        <v>3</v>
      </c>
      <c r="C115" s="144"/>
      <c r="D115" s="141"/>
      <c r="E115" s="147"/>
      <c r="F115" s="151">
        <f>IF(ISNUMBER(D115),D115/B125,)</f>
        <v>0</v>
      </c>
      <c r="G115" s="20"/>
      <c r="H115" s="16">
        <v>3</v>
      </c>
      <c r="I115" s="144"/>
      <c r="J115" s="141"/>
      <c r="K115" s="147"/>
      <c r="L115" s="151">
        <f>IF(ISNUMBER(J115),J115/H125,)</f>
        <v>0</v>
      </c>
      <c r="M115" s="19"/>
      <c r="N115" s="16">
        <v>3</v>
      </c>
      <c r="O115" s="144"/>
      <c r="P115" s="141"/>
      <c r="Q115" s="147"/>
      <c r="R115" s="151">
        <f>IF(ISNUMBER(P115),P115/N125,)</f>
        <v>0</v>
      </c>
      <c r="S115" s="20"/>
      <c r="T115" s="20"/>
      <c r="U115" s="20"/>
      <c r="V115" s="20"/>
      <c r="W115" s="20"/>
      <c r="X115" s="20"/>
      <c r="Y115" s="20"/>
      <c r="Z115" s="20"/>
      <c r="AA115" s="20"/>
      <c r="AB115" s="20"/>
      <c r="AC115" s="20"/>
      <c r="AD115" s="20"/>
      <c r="AE115" s="20"/>
      <c r="AF115" s="20"/>
      <c r="AG115" s="20"/>
      <c r="AH115" s="20"/>
      <c r="AI115" s="20"/>
      <c r="AJ115" s="20"/>
      <c r="AK115" s="20"/>
      <c r="AL115" s="20"/>
      <c r="AM115" s="20"/>
      <c r="AN115" s="20"/>
      <c r="AO115" s="20"/>
      <c r="AP115" s="20"/>
    </row>
    <row r="116" spans="1:42" ht="15" customHeight="1" thickBot="1" x14ac:dyDescent="0.35">
      <c r="A116" s="20"/>
      <c r="B116" s="16">
        <v>4</v>
      </c>
      <c r="C116" s="144"/>
      <c r="D116" s="141"/>
      <c r="E116" s="147"/>
      <c r="F116" s="151">
        <f>IF(ISNUMBER(D116),D116/B125,)</f>
        <v>0</v>
      </c>
      <c r="G116" s="20"/>
      <c r="H116" s="16">
        <v>4</v>
      </c>
      <c r="I116" s="144"/>
      <c r="J116" s="141"/>
      <c r="K116" s="147"/>
      <c r="L116" s="151">
        <f>IF(ISNUMBER(J116),J116/H125,)</f>
        <v>0</v>
      </c>
      <c r="M116" s="12"/>
      <c r="N116" s="16">
        <v>4</v>
      </c>
      <c r="O116" s="144"/>
      <c r="P116" s="141"/>
      <c r="Q116" s="147"/>
      <c r="R116" s="151">
        <f>IF(ISNUMBER(P116),P116/N125,)</f>
        <v>0</v>
      </c>
      <c r="S116" s="20"/>
      <c r="T116" s="20"/>
      <c r="U116" s="20"/>
      <c r="V116" s="20"/>
      <c r="W116" s="20"/>
      <c r="X116" s="20"/>
      <c r="Y116" s="20"/>
      <c r="Z116" s="20"/>
      <c r="AA116" s="20"/>
      <c r="AB116" s="20"/>
      <c r="AC116" s="20"/>
      <c r="AD116" s="20"/>
      <c r="AE116" s="20"/>
      <c r="AF116" s="20"/>
      <c r="AG116" s="20"/>
      <c r="AH116" s="20"/>
      <c r="AI116" s="20"/>
      <c r="AJ116" s="20"/>
      <c r="AK116" s="20"/>
      <c r="AL116" s="20"/>
      <c r="AM116" s="20"/>
      <c r="AN116" s="20"/>
      <c r="AO116" s="20"/>
      <c r="AP116" s="20"/>
    </row>
    <row r="117" spans="1:42" ht="15" customHeight="1" thickBot="1" x14ac:dyDescent="0.35">
      <c r="A117" s="20"/>
      <c r="B117" s="16">
        <v>5</v>
      </c>
      <c r="C117" s="144"/>
      <c r="D117" s="141"/>
      <c r="E117" s="147"/>
      <c r="F117" s="151">
        <f>IF(ISNUMBER(D117),D117/B125,)</f>
        <v>0</v>
      </c>
      <c r="G117" s="20"/>
      <c r="H117" s="16">
        <v>5</v>
      </c>
      <c r="I117" s="144"/>
      <c r="J117" s="141"/>
      <c r="K117" s="147"/>
      <c r="L117" s="151">
        <f>IF(ISNUMBER(J117),J117/H125,)</f>
        <v>0</v>
      </c>
      <c r="M117" s="18"/>
      <c r="N117" s="16">
        <v>5</v>
      </c>
      <c r="O117" s="144"/>
      <c r="P117" s="141"/>
      <c r="Q117" s="147"/>
      <c r="R117" s="151">
        <f>IF(ISNUMBER(P117),P117/N125,)</f>
        <v>0</v>
      </c>
      <c r="S117" s="20"/>
      <c r="T117" s="20"/>
      <c r="U117" s="20"/>
      <c r="V117" s="20"/>
      <c r="W117" s="20"/>
      <c r="X117" s="20"/>
      <c r="Y117" s="20"/>
      <c r="Z117" s="20"/>
      <c r="AA117" s="20"/>
      <c r="AB117" s="20"/>
      <c r="AC117" s="20"/>
      <c r="AD117" s="20"/>
      <c r="AE117" s="20"/>
      <c r="AF117" s="20"/>
      <c r="AG117" s="20"/>
      <c r="AH117" s="20"/>
      <c r="AI117" s="20"/>
      <c r="AJ117" s="20"/>
      <c r="AK117" s="20"/>
      <c r="AL117" s="20"/>
      <c r="AM117" s="20"/>
      <c r="AN117" s="20"/>
      <c r="AO117" s="20"/>
      <c r="AP117" s="20"/>
    </row>
    <row r="118" spans="1:42" ht="15" customHeight="1" thickBot="1" x14ac:dyDescent="0.35">
      <c r="A118" s="20"/>
      <c r="B118" s="16">
        <v>6</v>
      </c>
      <c r="C118" s="144"/>
      <c r="D118" s="141"/>
      <c r="E118" s="147"/>
      <c r="F118" s="151">
        <f>IF(ISNUMBER(D118),D118/B125,)</f>
        <v>0</v>
      </c>
      <c r="G118" s="20"/>
      <c r="H118" s="16">
        <v>6</v>
      </c>
      <c r="I118" s="144"/>
      <c r="J118" s="141"/>
      <c r="K118" s="147"/>
      <c r="L118" s="151">
        <f>IF(ISNUMBER(J118),J118/H125,)</f>
        <v>0</v>
      </c>
      <c r="M118" s="18"/>
      <c r="N118" s="16">
        <v>6</v>
      </c>
      <c r="O118" s="144"/>
      <c r="P118" s="141"/>
      <c r="Q118" s="147"/>
      <c r="R118" s="151">
        <f>IF(ISNUMBER(P118),P118/N125,)</f>
        <v>0</v>
      </c>
      <c r="S118" s="20"/>
      <c r="T118" s="20"/>
      <c r="U118" s="20"/>
      <c r="V118" s="20"/>
      <c r="W118" s="20"/>
      <c r="X118" s="20"/>
      <c r="Y118" s="20"/>
      <c r="Z118" s="20"/>
      <c r="AA118" s="20"/>
      <c r="AB118" s="20"/>
      <c r="AC118" s="20"/>
      <c r="AD118" s="20"/>
      <c r="AE118" s="20"/>
      <c r="AF118" s="20"/>
      <c r="AG118" s="20"/>
      <c r="AH118" s="20"/>
      <c r="AI118" s="20"/>
      <c r="AJ118" s="20"/>
      <c r="AK118" s="20"/>
      <c r="AL118" s="20"/>
      <c r="AM118" s="20"/>
      <c r="AN118" s="20"/>
      <c r="AO118" s="20"/>
      <c r="AP118" s="20"/>
    </row>
    <row r="119" spans="1:42" ht="15" customHeight="1" thickBot="1" x14ac:dyDescent="0.35">
      <c r="A119" s="20"/>
      <c r="B119" s="16">
        <v>7</v>
      </c>
      <c r="C119" s="144"/>
      <c r="D119" s="141"/>
      <c r="E119" s="147"/>
      <c r="F119" s="151">
        <f>IF(ISNUMBER(D119),D119/B125,)</f>
        <v>0</v>
      </c>
      <c r="G119" s="20"/>
      <c r="H119" s="16">
        <v>7</v>
      </c>
      <c r="I119" s="144"/>
      <c r="J119" s="141"/>
      <c r="K119" s="147"/>
      <c r="L119" s="151">
        <f>IF(ISNUMBER(J119),J119/H125,)</f>
        <v>0</v>
      </c>
      <c r="M119" s="18"/>
      <c r="N119" s="16">
        <v>7</v>
      </c>
      <c r="O119" s="144"/>
      <c r="P119" s="141"/>
      <c r="Q119" s="147"/>
      <c r="R119" s="151">
        <f>IF(ISNUMBER(P119),P119/N125,)</f>
        <v>0</v>
      </c>
      <c r="S119" s="20"/>
      <c r="T119" s="20"/>
      <c r="U119" s="20"/>
      <c r="V119" s="20"/>
      <c r="W119" s="20"/>
      <c r="X119" s="20"/>
      <c r="Y119" s="20"/>
      <c r="Z119" s="20"/>
      <c r="AA119" s="20"/>
      <c r="AB119" s="20"/>
      <c r="AC119" s="20"/>
      <c r="AD119" s="20"/>
      <c r="AE119" s="20"/>
      <c r="AF119" s="20"/>
      <c r="AG119" s="20"/>
      <c r="AH119" s="20"/>
      <c r="AI119" s="20"/>
      <c r="AJ119" s="20"/>
      <c r="AK119" s="20"/>
      <c r="AL119" s="20"/>
      <c r="AM119" s="20"/>
      <c r="AN119" s="20"/>
      <c r="AO119" s="20"/>
      <c r="AP119" s="20"/>
    </row>
    <row r="120" spans="1:42" ht="15" customHeight="1" thickBot="1" x14ac:dyDescent="0.35">
      <c r="A120" s="20"/>
      <c r="B120" s="16">
        <v>8</v>
      </c>
      <c r="C120" s="144"/>
      <c r="D120" s="141"/>
      <c r="E120" s="147"/>
      <c r="F120" s="151">
        <f>IF(ISNUMBER(D120),D120/B125,)</f>
        <v>0</v>
      </c>
      <c r="G120" s="20"/>
      <c r="H120" s="16">
        <v>8</v>
      </c>
      <c r="I120" s="144"/>
      <c r="J120" s="141"/>
      <c r="K120" s="147"/>
      <c r="L120" s="151">
        <f>IF(ISNUMBER(J120),J120/H125,)</f>
        <v>0</v>
      </c>
      <c r="M120" s="18"/>
      <c r="N120" s="16">
        <v>8</v>
      </c>
      <c r="O120" s="144"/>
      <c r="P120" s="141"/>
      <c r="Q120" s="147"/>
      <c r="R120" s="151">
        <f>IF(ISNUMBER(P120),P120/N125,)</f>
        <v>0</v>
      </c>
      <c r="S120" s="20"/>
      <c r="T120" s="20"/>
      <c r="U120" s="20"/>
      <c r="V120" s="20"/>
      <c r="W120" s="20"/>
      <c r="X120" s="20"/>
      <c r="Y120" s="20"/>
      <c r="Z120" s="20"/>
      <c r="AA120" s="20"/>
      <c r="AB120" s="20"/>
      <c r="AC120" s="20"/>
      <c r="AD120" s="20"/>
      <c r="AE120" s="20"/>
      <c r="AF120" s="20"/>
      <c r="AG120" s="20"/>
      <c r="AH120" s="20"/>
      <c r="AI120" s="20"/>
      <c r="AJ120" s="20"/>
      <c r="AK120" s="20"/>
      <c r="AL120" s="20"/>
      <c r="AM120" s="20"/>
      <c r="AN120" s="20"/>
      <c r="AO120" s="20"/>
      <c r="AP120" s="20"/>
    </row>
    <row r="121" spans="1:42" ht="15" customHeight="1" thickBot="1" x14ac:dyDescent="0.35">
      <c r="A121" s="20"/>
      <c r="B121" s="16">
        <v>9</v>
      </c>
      <c r="C121" s="144"/>
      <c r="D121" s="141"/>
      <c r="E121" s="147"/>
      <c r="F121" s="151">
        <f>IF(ISNUMBER(D121),D121/B125,)</f>
        <v>0</v>
      </c>
      <c r="G121" s="20"/>
      <c r="H121" s="16">
        <v>9</v>
      </c>
      <c r="I121" s="144"/>
      <c r="J121" s="141"/>
      <c r="K121" s="147"/>
      <c r="L121" s="151">
        <f>IF(ISNUMBER(J121),J121/H125,)</f>
        <v>0</v>
      </c>
      <c r="M121" s="18"/>
      <c r="N121" s="16">
        <v>9</v>
      </c>
      <c r="O121" s="144"/>
      <c r="P121" s="141"/>
      <c r="Q121" s="147"/>
      <c r="R121" s="151">
        <f>IF(ISNUMBER(P121),P121/N125,)</f>
        <v>0</v>
      </c>
      <c r="S121" s="20"/>
      <c r="T121" s="20"/>
      <c r="U121" s="20"/>
      <c r="V121" s="20"/>
      <c r="W121" s="20"/>
      <c r="X121" s="20"/>
      <c r="Y121" s="20"/>
      <c r="Z121" s="20"/>
      <c r="AA121" s="20"/>
      <c r="AB121" s="20"/>
      <c r="AC121" s="20"/>
      <c r="AD121" s="20"/>
      <c r="AE121" s="20"/>
      <c r="AF121" s="20"/>
      <c r="AG121" s="20"/>
      <c r="AH121" s="20"/>
      <c r="AI121" s="20"/>
      <c r="AJ121" s="20"/>
      <c r="AK121" s="20"/>
      <c r="AL121" s="20"/>
      <c r="AM121" s="20"/>
      <c r="AN121" s="20"/>
      <c r="AO121" s="20"/>
      <c r="AP121" s="20"/>
    </row>
    <row r="122" spans="1:42" ht="15" customHeight="1" thickBot="1" x14ac:dyDescent="0.35">
      <c r="A122" s="20"/>
      <c r="B122" s="175">
        <v>10</v>
      </c>
      <c r="C122" s="145"/>
      <c r="D122" s="142"/>
      <c r="E122" s="148"/>
      <c r="F122" s="151">
        <f>IF(ISNUMBER(D122),D122/B125,)</f>
        <v>0</v>
      </c>
      <c r="G122" s="20"/>
      <c r="H122" s="175">
        <v>10</v>
      </c>
      <c r="I122" s="145"/>
      <c r="J122" s="142"/>
      <c r="K122" s="148"/>
      <c r="L122" s="151">
        <f>IF(ISNUMBER(J122),J122/H125,)</f>
        <v>0</v>
      </c>
      <c r="M122" s="18"/>
      <c r="N122" s="175">
        <v>10</v>
      </c>
      <c r="O122" s="145"/>
      <c r="P122" s="142"/>
      <c r="Q122" s="148"/>
      <c r="R122" s="151">
        <f>IF(ISNUMBER(P122),P122/N125,)</f>
        <v>0</v>
      </c>
      <c r="S122" s="20"/>
      <c r="T122" s="20"/>
      <c r="U122" s="20"/>
      <c r="V122" s="20"/>
      <c r="W122" s="20"/>
      <c r="X122" s="20"/>
      <c r="Y122" s="20"/>
      <c r="Z122" s="20"/>
      <c r="AA122" s="20"/>
      <c r="AB122" s="20"/>
      <c r="AC122" s="20"/>
      <c r="AD122" s="20"/>
      <c r="AE122" s="20"/>
      <c r="AF122" s="20"/>
      <c r="AG122" s="20"/>
      <c r="AH122" s="20"/>
      <c r="AI122" s="20"/>
      <c r="AJ122" s="20"/>
      <c r="AK122" s="20"/>
      <c r="AL122" s="20"/>
      <c r="AM122" s="20"/>
      <c r="AN122" s="20"/>
      <c r="AO122" s="20"/>
      <c r="AP122" s="20"/>
    </row>
    <row r="123" spans="1:42" ht="15" customHeight="1" x14ac:dyDescent="0.3">
      <c r="A123" s="20"/>
      <c r="B123" s="431" t="s">
        <v>4</v>
      </c>
      <c r="C123" s="451" t="s">
        <v>61</v>
      </c>
      <c r="D123" s="452"/>
      <c r="E123" s="433">
        <f>IFERROR(IF(COUNT(F113:F122)&gt;0,AVERAGEIF(F113:F122,"&gt;0"),0),)</f>
        <v>0</v>
      </c>
      <c r="F123" s="434"/>
      <c r="G123" s="20"/>
      <c r="H123" s="431" t="s">
        <v>4</v>
      </c>
      <c r="I123" s="451" t="s">
        <v>61</v>
      </c>
      <c r="J123" s="452"/>
      <c r="K123" s="433">
        <f>IFERROR(IF(COUNT(L113:L122)&gt;0,AVERAGEIF(L113:L122,"&gt;0"),0),)</f>
        <v>0</v>
      </c>
      <c r="L123" s="434"/>
      <c r="M123" s="18"/>
      <c r="N123" s="431" t="s">
        <v>4</v>
      </c>
      <c r="O123" s="439" t="s">
        <v>70</v>
      </c>
      <c r="P123" s="441">
        <f>IFERROR(IF(COUNT(R113:R122)&gt;0,AVERAGEIF(R113:R122,"&gt;0"),0),)</f>
        <v>0</v>
      </c>
      <c r="Q123" s="443" t="s">
        <v>110</v>
      </c>
      <c r="R123" s="445" t="str">
        <f>IFERROR(Q127*R127,"")</f>
        <v/>
      </c>
      <c r="S123" s="20"/>
      <c r="T123" s="20"/>
      <c r="U123" s="20"/>
      <c r="V123" s="20"/>
      <c r="W123" s="20"/>
      <c r="X123" s="20"/>
      <c r="Y123" s="20"/>
      <c r="Z123" s="20"/>
      <c r="AA123" s="20"/>
      <c r="AB123" s="20"/>
      <c r="AC123" s="20"/>
      <c r="AD123" s="20"/>
      <c r="AE123" s="20"/>
      <c r="AF123" s="20"/>
      <c r="AG123" s="20"/>
      <c r="AH123" s="20"/>
      <c r="AI123" s="20"/>
      <c r="AJ123" s="20"/>
      <c r="AK123" s="20"/>
      <c r="AL123" s="20"/>
      <c r="AM123" s="20"/>
      <c r="AN123" s="20"/>
      <c r="AO123" s="20"/>
      <c r="AP123" s="20"/>
    </row>
    <row r="124" spans="1:42" ht="15" customHeight="1" thickBot="1" x14ac:dyDescent="0.35">
      <c r="A124" s="20"/>
      <c r="B124" s="432"/>
      <c r="C124" s="440"/>
      <c r="D124" s="453"/>
      <c r="E124" s="435"/>
      <c r="F124" s="436"/>
      <c r="G124" s="20"/>
      <c r="H124" s="432"/>
      <c r="I124" s="440"/>
      <c r="J124" s="453"/>
      <c r="K124" s="435"/>
      <c r="L124" s="436"/>
      <c r="M124" s="18"/>
      <c r="N124" s="432"/>
      <c r="O124" s="454"/>
      <c r="P124" s="442"/>
      <c r="Q124" s="444"/>
      <c r="R124" s="446"/>
      <c r="S124" s="20"/>
      <c r="T124" s="20"/>
      <c r="U124" s="20"/>
      <c r="V124" s="20"/>
      <c r="W124" s="20"/>
      <c r="X124" s="20"/>
      <c r="Y124" s="20"/>
      <c r="Z124" s="20"/>
      <c r="AA124" s="20"/>
      <c r="AB124" s="20"/>
      <c r="AC124" s="20"/>
      <c r="AD124" s="20"/>
      <c r="AE124" s="20"/>
      <c r="AF124" s="20"/>
      <c r="AG124" s="20"/>
      <c r="AH124" s="20"/>
      <c r="AI124" s="20"/>
      <c r="AJ124" s="20"/>
      <c r="AK124" s="20"/>
      <c r="AL124" s="20"/>
      <c r="AM124" s="20"/>
      <c r="AN124" s="20"/>
      <c r="AO124" s="20"/>
      <c r="AP124" s="20"/>
    </row>
    <row r="125" spans="1:42" ht="15" customHeight="1" x14ac:dyDescent="0.3">
      <c r="A125" s="20"/>
      <c r="B125" s="437">
        <f ca="1">IFERROR(ROUNDUP(B127/(0.0005*C127^2-0.0342*C127+1.034),0),)</f>
        <v>0</v>
      </c>
      <c r="C125" s="439" t="s">
        <v>189</v>
      </c>
      <c r="D125" s="449">
        <f>SUM(C113:C122)</f>
        <v>0</v>
      </c>
      <c r="E125" s="451" t="s">
        <v>44</v>
      </c>
      <c r="F125" s="447">
        <f>SUM(C113*D113,C114*D114,C115*D115,C116*D116,C117*D117,C118*D118,C119*D119,C120*D120,C121*D121,C122*D122)</f>
        <v>0</v>
      </c>
      <c r="G125" s="20"/>
      <c r="H125" s="437">
        <f ca="1">IFERROR(ROUNDUP(H127/(0.0005*I127^2-0.0342*I127+1.034),0),)</f>
        <v>0</v>
      </c>
      <c r="I125" s="439" t="s">
        <v>189</v>
      </c>
      <c r="J125" s="449">
        <f>SUM(I113:I122)</f>
        <v>0</v>
      </c>
      <c r="K125" s="451" t="s">
        <v>44</v>
      </c>
      <c r="L125" s="447">
        <f>SUM(I113*J113,I114*J114,I115*J115,I116*J116,I117*J117,I118*J118,I119*J119,I120*J120,I121*J121,I122*J122)</f>
        <v>0</v>
      </c>
      <c r="M125" s="18"/>
      <c r="N125" s="437">
        <f ca="1">IFERROR(ROUNDUP(N127/(0.0005*O127^2-0.0342*O127+1.034),0),)</f>
        <v>0</v>
      </c>
      <c r="O125" s="439" t="s">
        <v>189</v>
      </c>
      <c r="P125" s="449">
        <f>SUM(O113:O122)</f>
        <v>0</v>
      </c>
      <c r="Q125" s="451" t="s">
        <v>44</v>
      </c>
      <c r="R125" s="447">
        <f>SUM(O113*P113,O114*P114,O115*P115,O116*P116,O117*P117,O118*P118,O119*P119,O120*P120,O121*P121,O122*P122)</f>
        <v>0</v>
      </c>
      <c r="S125" s="20"/>
      <c r="T125" s="20"/>
      <c r="U125" s="20"/>
      <c r="V125" s="20"/>
      <c r="W125" s="20"/>
      <c r="X125" s="20"/>
      <c r="Y125" s="20"/>
      <c r="Z125" s="20"/>
      <c r="AA125" s="20"/>
      <c r="AB125" s="20"/>
      <c r="AC125" s="20"/>
      <c r="AD125" s="20"/>
      <c r="AE125" s="20"/>
      <c r="AF125" s="20"/>
      <c r="AG125" s="20"/>
      <c r="AH125" s="20"/>
      <c r="AI125" s="20"/>
      <c r="AJ125" s="20"/>
      <c r="AK125" s="20"/>
      <c r="AL125" s="20"/>
      <c r="AM125" s="20"/>
      <c r="AN125" s="20"/>
      <c r="AO125" s="20"/>
      <c r="AP125" s="20"/>
    </row>
    <row r="126" spans="1:42" ht="15" customHeight="1" thickBot="1" x14ac:dyDescent="0.35">
      <c r="A126" s="20"/>
      <c r="B126" s="438"/>
      <c r="C126" s="440"/>
      <c r="D126" s="450"/>
      <c r="E126" s="440"/>
      <c r="F126" s="448"/>
      <c r="G126" s="20"/>
      <c r="H126" s="438"/>
      <c r="I126" s="440"/>
      <c r="J126" s="450"/>
      <c r="K126" s="440"/>
      <c r="L126" s="448"/>
      <c r="M126" s="18"/>
      <c r="N126" s="438"/>
      <c r="O126" s="440"/>
      <c r="P126" s="450"/>
      <c r="Q126" s="440"/>
      <c r="R126" s="448"/>
      <c r="S126" s="20"/>
      <c r="T126" s="20"/>
      <c r="U126" s="20"/>
      <c r="V126" s="20"/>
      <c r="W126" s="20"/>
      <c r="X126" s="20"/>
      <c r="Y126" s="20"/>
      <c r="Z126" s="20"/>
      <c r="AA126" s="20"/>
      <c r="AB126" s="20"/>
      <c r="AC126" s="20"/>
      <c r="AD126" s="20"/>
      <c r="AE126" s="20"/>
      <c r="AF126" s="20"/>
      <c r="AG126" s="20"/>
      <c r="AH126" s="20"/>
      <c r="AI126" s="20"/>
      <c r="AJ126" s="20"/>
      <c r="AK126" s="20"/>
      <c r="AL126" s="20"/>
      <c r="AM126" s="20"/>
      <c r="AN126" s="20"/>
      <c r="AO126" s="20"/>
      <c r="AP126" s="20"/>
    </row>
    <row r="127" spans="1:42" s="20" customFormat="1" ht="15" customHeight="1" x14ac:dyDescent="0.3">
      <c r="B127" s="2" t="str">
        <f ca="1">IFERROR(OFFSET(D112,MATCH(MAX(D113:D122),D113:D122,0),0),"")</f>
        <v/>
      </c>
      <c r="C127" s="22" t="str">
        <f ca="1">IFERROR(OFFSET(C112,MATCH(MAX(D113:D122),D113:D122,0),0)+(10-OFFSET(E112,MATCH(MAX(D113:D122),D113:D122,0),0)),"")</f>
        <v/>
      </c>
      <c r="H127" s="2" t="str">
        <f ca="1">IFERROR(OFFSET(J112,MATCH(MAX(J113:J122),J113:J122,0),0),"")</f>
        <v/>
      </c>
      <c r="I127" s="22" t="str">
        <f ca="1">IFERROR(OFFSET(I112,MATCH(MAX(J113:J122),J113:J122,0),0)+(10-OFFSET(K112,MATCH(MAX(J113:J122),J113:J122,0),0)),"")</f>
        <v/>
      </c>
      <c r="M127" s="176"/>
      <c r="N127" s="2" t="str">
        <f ca="1">IFERROR(OFFSET(P112,MATCH(MAX(P113:P122),P113:P122,0),0),"")</f>
        <v/>
      </c>
      <c r="O127" s="22" t="str">
        <f ca="1">IFERROR(OFFSET(O112,MATCH(MAX(P113:P122),P113:P122,0),0)+(10-OFFSET(Q112,MATCH(MAX(P113:P122),P113:P122,0),0)),"")</f>
        <v/>
      </c>
      <c r="Q127" s="184" t="str">
        <f>IFERROR(AVERAGE(AVERAGE(E113:E122),AVERAGE(K113:K122),AVERAGE(Q113:Q122)),"")</f>
        <v/>
      </c>
      <c r="R127" s="185">
        <f>SUM(C113:C122,I113:I122,O113:O122)</f>
        <v>0</v>
      </c>
    </row>
    <row r="128" spans="1:42" s="20" customFormat="1" ht="15" customHeight="1" x14ac:dyDescent="0.3"/>
    <row r="129" spans="2:18" s="20" customFormat="1" ht="15" customHeight="1" x14ac:dyDescent="0.3">
      <c r="B129" s="397" t="s">
        <v>73</v>
      </c>
      <c r="C129" s="397"/>
      <c r="D129" s="397"/>
      <c r="E129" s="397"/>
      <c r="F129" s="397"/>
      <c r="G129" s="397"/>
      <c r="H129" s="397"/>
      <c r="I129" s="397"/>
      <c r="J129" s="397"/>
      <c r="K129" s="397"/>
      <c r="L129" s="397"/>
      <c r="M129" s="397"/>
      <c r="N129" s="397"/>
      <c r="O129" s="397"/>
      <c r="P129" s="397"/>
      <c r="Q129" s="397"/>
      <c r="R129" s="397"/>
    </row>
    <row r="130" spans="2:18" s="20" customFormat="1" ht="15" customHeight="1" x14ac:dyDescent="0.3">
      <c r="B130" s="397"/>
      <c r="C130" s="397"/>
      <c r="D130" s="397"/>
      <c r="E130" s="397"/>
      <c r="F130" s="397"/>
      <c r="G130" s="397"/>
      <c r="H130" s="397"/>
      <c r="I130" s="397"/>
      <c r="J130" s="397"/>
      <c r="K130" s="397"/>
      <c r="L130" s="397"/>
      <c r="M130" s="397"/>
      <c r="N130" s="397"/>
      <c r="O130" s="397"/>
      <c r="P130" s="397"/>
      <c r="Q130" s="397"/>
      <c r="R130" s="397"/>
    </row>
    <row r="131" spans="2:18" s="20" customFormat="1" ht="15" customHeight="1" x14ac:dyDescent="0.3">
      <c r="B131" s="397"/>
      <c r="C131" s="397"/>
      <c r="D131" s="397"/>
      <c r="E131" s="397"/>
      <c r="F131" s="397"/>
      <c r="G131" s="397"/>
      <c r="H131" s="397"/>
      <c r="I131" s="397"/>
      <c r="J131" s="397"/>
      <c r="K131" s="397"/>
      <c r="L131" s="397"/>
      <c r="M131" s="397"/>
      <c r="N131" s="397"/>
      <c r="O131" s="397"/>
      <c r="P131" s="397"/>
      <c r="Q131" s="397"/>
      <c r="R131" s="397"/>
    </row>
    <row r="132" spans="2:18" s="20" customFormat="1" ht="15" customHeight="1" thickBot="1" x14ac:dyDescent="0.35"/>
    <row r="133" spans="2:18" s="20" customFormat="1" ht="15" customHeight="1" x14ac:dyDescent="0.3">
      <c r="B133" s="331">
        <v>1</v>
      </c>
      <c r="C133" s="331">
        <f>'Training Plan'!O191</f>
        <v>0</v>
      </c>
      <c r="D133" s="332"/>
      <c r="E133" s="332"/>
      <c r="F133" s="333"/>
      <c r="H133" s="331">
        <v>2</v>
      </c>
      <c r="I133" s="331">
        <f>'Training Plan'!O199</f>
        <v>0</v>
      </c>
      <c r="J133" s="332"/>
      <c r="K133" s="332"/>
      <c r="L133" s="333"/>
      <c r="N133" s="331">
        <v>3</v>
      </c>
      <c r="O133" s="331">
        <f>'Training Plan'!O207</f>
        <v>0</v>
      </c>
      <c r="P133" s="332"/>
      <c r="Q133" s="332"/>
      <c r="R133" s="333"/>
    </row>
    <row r="134" spans="2:18" s="20" customFormat="1" ht="15" customHeight="1" thickBot="1" x14ac:dyDescent="0.35">
      <c r="B134" s="334"/>
      <c r="C134" s="334"/>
      <c r="D134" s="335"/>
      <c r="E134" s="335"/>
      <c r="F134" s="336"/>
      <c r="H134" s="334"/>
      <c r="I134" s="334"/>
      <c r="J134" s="335"/>
      <c r="K134" s="335"/>
      <c r="L134" s="336"/>
      <c r="N134" s="334"/>
      <c r="O134" s="334"/>
      <c r="P134" s="335"/>
      <c r="Q134" s="335"/>
      <c r="R134" s="336"/>
    </row>
    <row r="135" spans="2:18" s="20" customFormat="1" ht="15" customHeight="1" x14ac:dyDescent="0.3">
      <c r="B135" s="415" t="s">
        <v>85</v>
      </c>
      <c r="C135" s="416"/>
      <c r="D135" s="421">
        <f>'Training Plan'!O192</f>
        <v>0</v>
      </c>
      <c r="E135" s="422"/>
      <c r="F135" s="423"/>
      <c r="H135" s="415" t="s">
        <v>85</v>
      </c>
      <c r="I135" s="416"/>
      <c r="J135" s="421">
        <f>'Training Plan'!O200</f>
        <v>0</v>
      </c>
      <c r="K135" s="422"/>
      <c r="L135" s="423"/>
      <c r="N135" s="415" t="s">
        <v>85</v>
      </c>
      <c r="O135" s="416"/>
      <c r="P135" s="421">
        <f>'Training Plan'!O208</f>
        <v>0</v>
      </c>
      <c r="Q135" s="422"/>
      <c r="R135" s="423"/>
    </row>
    <row r="136" spans="2:18" s="20" customFormat="1" ht="15" customHeight="1" x14ac:dyDescent="0.3">
      <c r="B136" s="417"/>
      <c r="C136" s="418"/>
      <c r="D136" s="424"/>
      <c r="E136" s="425"/>
      <c r="F136" s="426"/>
      <c r="H136" s="417"/>
      <c r="I136" s="418"/>
      <c r="J136" s="424"/>
      <c r="K136" s="425"/>
      <c r="L136" s="426"/>
      <c r="N136" s="417"/>
      <c r="O136" s="418"/>
      <c r="P136" s="424"/>
      <c r="Q136" s="425"/>
      <c r="R136" s="426"/>
    </row>
    <row r="137" spans="2:18" s="20" customFormat="1" ht="15" customHeight="1" x14ac:dyDescent="0.3">
      <c r="B137" s="417"/>
      <c r="C137" s="418"/>
      <c r="D137" s="424"/>
      <c r="E137" s="425"/>
      <c r="F137" s="426"/>
      <c r="H137" s="417"/>
      <c r="I137" s="418"/>
      <c r="J137" s="424"/>
      <c r="K137" s="425"/>
      <c r="L137" s="426"/>
      <c r="N137" s="417"/>
      <c r="O137" s="418"/>
      <c r="P137" s="424"/>
      <c r="Q137" s="425"/>
      <c r="R137" s="426"/>
    </row>
    <row r="138" spans="2:18" s="20" customFormat="1" ht="15" customHeight="1" x14ac:dyDescent="0.3">
      <c r="B138" s="417"/>
      <c r="C138" s="418"/>
      <c r="D138" s="424"/>
      <c r="E138" s="425"/>
      <c r="F138" s="426"/>
      <c r="H138" s="417"/>
      <c r="I138" s="418"/>
      <c r="J138" s="424"/>
      <c r="K138" s="425"/>
      <c r="L138" s="426"/>
      <c r="N138" s="417"/>
      <c r="O138" s="418"/>
      <c r="P138" s="424"/>
      <c r="Q138" s="425"/>
      <c r="R138" s="426"/>
    </row>
    <row r="139" spans="2:18" s="20" customFormat="1" ht="15" customHeight="1" thickBot="1" x14ac:dyDescent="0.35">
      <c r="B139" s="419"/>
      <c r="C139" s="420"/>
      <c r="D139" s="424"/>
      <c r="E139" s="425"/>
      <c r="F139" s="426"/>
      <c r="H139" s="419"/>
      <c r="I139" s="420"/>
      <c r="J139" s="424"/>
      <c r="K139" s="425"/>
      <c r="L139" s="426"/>
      <c r="N139" s="419"/>
      <c r="O139" s="420"/>
      <c r="P139" s="424"/>
      <c r="Q139" s="425"/>
      <c r="R139" s="426"/>
    </row>
    <row r="140" spans="2:18" s="20" customFormat="1" ht="15" customHeight="1" x14ac:dyDescent="0.3">
      <c r="B140" s="427" t="s">
        <v>86</v>
      </c>
      <c r="C140" s="428"/>
      <c r="D140" s="409">
        <f>'Training Plan'!P197</f>
        <v>0</v>
      </c>
      <c r="E140" s="410"/>
      <c r="F140" s="411"/>
      <c r="H140" s="427" t="s">
        <v>86</v>
      </c>
      <c r="I140" s="428"/>
      <c r="J140" s="409">
        <f>'Training Plan'!P205</f>
        <v>0</v>
      </c>
      <c r="K140" s="410"/>
      <c r="L140" s="411"/>
      <c r="N140" s="427" t="s">
        <v>86</v>
      </c>
      <c r="O140" s="428"/>
      <c r="P140" s="409">
        <f>'Training Plan'!P213</f>
        <v>0</v>
      </c>
      <c r="Q140" s="410"/>
      <c r="R140" s="411"/>
    </row>
    <row r="141" spans="2:18" s="20" customFormat="1" ht="15" customHeight="1" thickBot="1" x14ac:dyDescent="0.35">
      <c r="B141" s="429"/>
      <c r="C141" s="430"/>
      <c r="D141" s="412"/>
      <c r="E141" s="413"/>
      <c r="F141" s="414"/>
      <c r="H141" s="429"/>
      <c r="I141" s="430"/>
      <c r="J141" s="412"/>
      <c r="K141" s="413"/>
      <c r="L141" s="414"/>
      <c r="N141" s="429"/>
      <c r="O141" s="430"/>
      <c r="P141" s="412"/>
      <c r="Q141" s="413"/>
      <c r="R141" s="414"/>
    </row>
    <row r="142" spans="2:18" s="20" customFormat="1" ht="30" customHeight="1" thickBot="1" x14ac:dyDescent="0.35">
      <c r="B142" s="3" t="s">
        <v>60</v>
      </c>
      <c r="C142" s="3" t="s">
        <v>0</v>
      </c>
      <c r="D142" s="3" t="s">
        <v>42</v>
      </c>
      <c r="E142" s="3" t="s">
        <v>11</v>
      </c>
      <c r="F142" s="21" t="s">
        <v>71</v>
      </c>
      <c r="H142" s="3" t="s">
        <v>60</v>
      </c>
      <c r="I142" s="3" t="s">
        <v>0</v>
      </c>
      <c r="J142" s="3" t="s">
        <v>42</v>
      </c>
      <c r="K142" s="3" t="s">
        <v>11</v>
      </c>
      <c r="L142" s="21" t="s">
        <v>71</v>
      </c>
      <c r="N142" s="3" t="s">
        <v>60</v>
      </c>
      <c r="O142" s="3" t="s">
        <v>0</v>
      </c>
      <c r="P142" s="3" t="s">
        <v>42</v>
      </c>
      <c r="Q142" s="3" t="s">
        <v>11</v>
      </c>
      <c r="R142" s="21" t="s">
        <v>71</v>
      </c>
    </row>
    <row r="143" spans="2:18" s="20" customFormat="1" ht="15" customHeight="1" thickBot="1" x14ac:dyDescent="0.35">
      <c r="B143" s="16">
        <v>1</v>
      </c>
      <c r="C143" s="143"/>
      <c r="D143" s="140"/>
      <c r="E143" s="146"/>
      <c r="F143" s="149">
        <f>IF(ISNUMBER(D143),D143/B155,)</f>
        <v>0</v>
      </c>
      <c r="H143" s="16">
        <v>1</v>
      </c>
      <c r="I143" s="143"/>
      <c r="J143" s="140"/>
      <c r="K143" s="146"/>
      <c r="L143" s="149">
        <f>IF(ISNUMBER(J143),J143/H155,)</f>
        <v>0</v>
      </c>
      <c r="N143" s="16">
        <v>1</v>
      </c>
      <c r="O143" s="143"/>
      <c r="P143" s="140"/>
      <c r="Q143" s="146"/>
      <c r="R143" s="149">
        <f>IF(ISNUMBER(P143),P143/N155,)</f>
        <v>0</v>
      </c>
    </row>
    <row r="144" spans="2:18" s="20" customFormat="1" ht="15" customHeight="1" thickBot="1" x14ac:dyDescent="0.35">
      <c r="B144" s="16">
        <v>2</v>
      </c>
      <c r="C144" s="144"/>
      <c r="D144" s="141"/>
      <c r="E144" s="147"/>
      <c r="F144" s="151">
        <f>IF(ISNUMBER(D144),D144/B155,)</f>
        <v>0</v>
      </c>
      <c r="H144" s="16">
        <v>2</v>
      </c>
      <c r="I144" s="144"/>
      <c r="J144" s="141"/>
      <c r="K144" s="147"/>
      <c r="L144" s="151">
        <f>IF(ISNUMBER(J144),J144/H155,)</f>
        <v>0</v>
      </c>
      <c r="N144" s="16">
        <v>2</v>
      </c>
      <c r="O144" s="144"/>
      <c r="P144" s="141"/>
      <c r="Q144" s="147"/>
      <c r="R144" s="151">
        <f>IF(ISNUMBER(P144),P144/N155,)</f>
        <v>0</v>
      </c>
    </row>
    <row r="145" spans="2:18" s="20" customFormat="1" ht="15" customHeight="1" thickBot="1" x14ac:dyDescent="0.35">
      <c r="B145" s="16">
        <v>3</v>
      </c>
      <c r="C145" s="144"/>
      <c r="D145" s="141"/>
      <c r="E145" s="147"/>
      <c r="F145" s="151">
        <f>IF(ISNUMBER(D145),D145/B155,)</f>
        <v>0</v>
      </c>
      <c r="H145" s="16">
        <v>3</v>
      </c>
      <c r="I145" s="144"/>
      <c r="J145" s="141"/>
      <c r="K145" s="147"/>
      <c r="L145" s="151">
        <f>IF(ISNUMBER(J145),J145/H155,)</f>
        <v>0</v>
      </c>
      <c r="M145" s="19"/>
      <c r="N145" s="16">
        <v>3</v>
      </c>
      <c r="O145" s="144"/>
      <c r="P145" s="141"/>
      <c r="Q145" s="147"/>
      <c r="R145" s="151">
        <f>IF(ISNUMBER(P145),P145/N155,)</f>
        <v>0</v>
      </c>
    </row>
    <row r="146" spans="2:18" s="20" customFormat="1" ht="15" customHeight="1" thickBot="1" x14ac:dyDescent="0.35">
      <c r="B146" s="16">
        <v>4</v>
      </c>
      <c r="C146" s="144"/>
      <c r="D146" s="141"/>
      <c r="E146" s="147"/>
      <c r="F146" s="151">
        <f>IF(ISNUMBER(D146),D146/B155,)</f>
        <v>0</v>
      </c>
      <c r="H146" s="16">
        <v>4</v>
      </c>
      <c r="I146" s="144"/>
      <c r="J146" s="141"/>
      <c r="K146" s="147"/>
      <c r="L146" s="151">
        <f>IF(ISNUMBER(J146),J146/H155,)</f>
        <v>0</v>
      </c>
      <c r="M146" s="12"/>
      <c r="N146" s="16">
        <v>4</v>
      </c>
      <c r="O146" s="144"/>
      <c r="P146" s="141"/>
      <c r="Q146" s="147"/>
      <c r="R146" s="151">
        <f>IF(ISNUMBER(P146),P146/N155,)</f>
        <v>0</v>
      </c>
    </row>
    <row r="147" spans="2:18" s="20" customFormat="1" ht="15" customHeight="1" thickBot="1" x14ac:dyDescent="0.35">
      <c r="B147" s="16">
        <v>5</v>
      </c>
      <c r="C147" s="144"/>
      <c r="D147" s="141"/>
      <c r="E147" s="147"/>
      <c r="F147" s="151">
        <f>IF(ISNUMBER(D147),D147/B155,)</f>
        <v>0</v>
      </c>
      <c r="H147" s="16">
        <v>5</v>
      </c>
      <c r="I147" s="144"/>
      <c r="J147" s="141"/>
      <c r="K147" s="147"/>
      <c r="L147" s="151">
        <f>IF(ISNUMBER(J147),J147/H155,)</f>
        <v>0</v>
      </c>
      <c r="M147" s="18"/>
      <c r="N147" s="16">
        <v>5</v>
      </c>
      <c r="O147" s="144"/>
      <c r="P147" s="141"/>
      <c r="Q147" s="147"/>
      <c r="R147" s="151">
        <f>IF(ISNUMBER(P147),P147/N155,)</f>
        <v>0</v>
      </c>
    </row>
    <row r="148" spans="2:18" s="20" customFormat="1" ht="15" customHeight="1" thickBot="1" x14ac:dyDescent="0.35">
      <c r="B148" s="16">
        <v>6</v>
      </c>
      <c r="C148" s="144"/>
      <c r="D148" s="141"/>
      <c r="E148" s="147"/>
      <c r="F148" s="151">
        <f>IF(ISNUMBER(D148),D148/B155,)</f>
        <v>0</v>
      </c>
      <c r="H148" s="16">
        <v>6</v>
      </c>
      <c r="I148" s="144"/>
      <c r="J148" s="141"/>
      <c r="K148" s="147"/>
      <c r="L148" s="151">
        <f>IF(ISNUMBER(J148),J148/H155,)</f>
        <v>0</v>
      </c>
      <c r="M148" s="18"/>
      <c r="N148" s="16">
        <v>6</v>
      </c>
      <c r="O148" s="144"/>
      <c r="P148" s="141"/>
      <c r="Q148" s="147"/>
      <c r="R148" s="151">
        <f>IF(ISNUMBER(P148),P148/N155,)</f>
        <v>0</v>
      </c>
    </row>
    <row r="149" spans="2:18" s="20" customFormat="1" ht="15" customHeight="1" thickBot="1" x14ac:dyDescent="0.35">
      <c r="B149" s="16">
        <v>7</v>
      </c>
      <c r="C149" s="144"/>
      <c r="D149" s="141"/>
      <c r="E149" s="147"/>
      <c r="F149" s="151">
        <f>IF(ISNUMBER(D149),D149/B155,)</f>
        <v>0</v>
      </c>
      <c r="H149" s="16">
        <v>7</v>
      </c>
      <c r="I149" s="144"/>
      <c r="J149" s="141"/>
      <c r="K149" s="147"/>
      <c r="L149" s="151">
        <f>IF(ISNUMBER(J149),J149/H155,)</f>
        <v>0</v>
      </c>
      <c r="M149" s="18"/>
      <c r="N149" s="16">
        <v>7</v>
      </c>
      <c r="O149" s="144"/>
      <c r="P149" s="141"/>
      <c r="Q149" s="147"/>
      <c r="R149" s="151">
        <f>IF(ISNUMBER(P149),P149/N155,)</f>
        <v>0</v>
      </c>
    </row>
    <row r="150" spans="2:18" s="20" customFormat="1" ht="15" customHeight="1" thickBot="1" x14ac:dyDescent="0.35">
      <c r="B150" s="16">
        <v>8</v>
      </c>
      <c r="C150" s="144"/>
      <c r="D150" s="141"/>
      <c r="E150" s="147"/>
      <c r="F150" s="151">
        <f>IF(ISNUMBER(D150),D150/B155,)</f>
        <v>0</v>
      </c>
      <c r="H150" s="16">
        <v>8</v>
      </c>
      <c r="I150" s="144"/>
      <c r="J150" s="141"/>
      <c r="K150" s="147"/>
      <c r="L150" s="151">
        <f>IF(ISNUMBER(J150),J150/H155,)</f>
        <v>0</v>
      </c>
      <c r="M150" s="18"/>
      <c r="N150" s="16">
        <v>8</v>
      </c>
      <c r="O150" s="144"/>
      <c r="P150" s="141"/>
      <c r="Q150" s="147"/>
      <c r="R150" s="151">
        <f>IF(ISNUMBER(P150),P150/N155,)</f>
        <v>0</v>
      </c>
    </row>
    <row r="151" spans="2:18" s="20" customFormat="1" ht="15" customHeight="1" thickBot="1" x14ac:dyDescent="0.35">
      <c r="B151" s="16">
        <v>9</v>
      </c>
      <c r="C151" s="144"/>
      <c r="D151" s="141"/>
      <c r="E151" s="147"/>
      <c r="F151" s="151">
        <f>IF(ISNUMBER(D151),D151/B155,)</f>
        <v>0</v>
      </c>
      <c r="H151" s="16">
        <v>9</v>
      </c>
      <c r="I151" s="144"/>
      <c r="J151" s="141"/>
      <c r="K151" s="147"/>
      <c r="L151" s="151">
        <f>IF(ISNUMBER(J151),J151/H155,)</f>
        <v>0</v>
      </c>
      <c r="M151" s="18"/>
      <c r="N151" s="16">
        <v>9</v>
      </c>
      <c r="O151" s="144"/>
      <c r="P151" s="141"/>
      <c r="Q151" s="147"/>
      <c r="R151" s="151">
        <f>IF(ISNUMBER(P151),P151/N155,)</f>
        <v>0</v>
      </c>
    </row>
    <row r="152" spans="2:18" s="20" customFormat="1" ht="15" customHeight="1" thickBot="1" x14ac:dyDescent="0.35">
      <c r="B152" s="180">
        <v>10</v>
      </c>
      <c r="C152" s="145"/>
      <c r="D152" s="142"/>
      <c r="E152" s="148"/>
      <c r="F152" s="151">
        <f>IF(ISNUMBER(D152),D152/B155,)</f>
        <v>0</v>
      </c>
      <c r="H152" s="180">
        <v>10</v>
      </c>
      <c r="I152" s="145"/>
      <c r="J152" s="142"/>
      <c r="K152" s="148"/>
      <c r="L152" s="151">
        <f>IF(ISNUMBER(J152),J152/H155,)</f>
        <v>0</v>
      </c>
      <c r="M152" s="18"/>
      <c r="N152" s="180">
        <v>10</v>
      </c>
      <c r="O152" s="145"/>
      <c r="P152" s="142"/>
      <c r="Q152" s="148"/>
      <c r="R152" s="151">
        <f>IF(ISNUMBER(P152),P152/N155,)</f>
        <v>0</v>
      </c>
    </row>
    <row r="153" spans="2:18" s="20" customFormat="1" ht="15" customHeight="1" x14ac:dyDescent="0.3">
      <c r="B153" s="431" t="s">
        <v>4</v>
      </c>
      <c r="C153" s="451" t="s">
        <v>61</v>
      </c>
      <c r="D153" s="452"/>
      <c r="E153" s="433">
        <f>IFERROR(IF(COUNT(F143:F152)&gt;0,AVERAGEIF(F143:F152,"&gt;0"),0),)</f>
        <v>0</v>
      </c>
      <c r="F153" s="434"/>
      <c r="H153" s="431" t="s">
        <v>4</v>
      </c>
      <c r="I153" s="451" t="s">
        <v>61</v>
      </c>
      <c r="J153" s="452"/>
      <c r="K153" s="433">
        <f>IFERROR(IF(COUNT(L143:L152)&gt;0,AVERAGEIF(L143:L152,"&gt;0"),0),)</f>
        <v>0</v>
      </c>
      <c r="L153" s="434"/>
      <c r="M153" s="18"/>
      <c r="N153" s="431" t="s">
        <v>4</v>
      </c>
      <c r="O153" s="439" t="s">
        <v>70</v>
      </c>
      <c r="P153" s="441">
        <f>IFERROR(IF(COUNT(R143:R152)&gt;0,AVERAGEIF(R143:R152,"&gt;0"),0),)</f>
        <v>0</v>
      </c>
      <c r="Q153" s="443" t="s">
        <v>110</v>
      </c>
      <c r="R153" s="445" t="str">
        <f>IFERROR(Q157*R157,"")</f>
        <v/>
      </c>
    </row>
    <row r="154" spans="2:18" s="20" customFormat="1" ht="15" customHeight="1" thickBot="1" x14ac:dyDescent="0.35">
      <c r="B154" s="432"/>
      <c r="C154" s="440"/>
      <c r="D154" s="453"/>
      <c r="E154" s="435"/>
      <c r="F154" s="436"/>
      <c r="H154" s="432"/>
      <c r="I154" s="440"/>
      <c r="J154" s="453"/>
      <c r="K154" s="435"/>
      <c r="L154" s="436"/>
      <c r="M154" s="18"/>
      <c r="N154" s="432"/>
      <c r="O154" s="440"/>
      <c r="P154" s="442"/>
      <c r="Q154" s="444"/>
      <c r="R154" s="446"/>
    </row>
    <row r="155" spans="2:18" s="20" customFormat="1" ht="15" customHeight="1" x14ac:dyDescent="0.3">
      <c r="B155" s="437">
        <f ca="1">IFERROR(ROUNDUP(B157/(0.0005*C157^2-0.0342*C157+1.034),0),)</f>
        <v>0</v>
      </c>
      <c r="C155" s="439" t="s">
        <v>189</v>
      </c>
      <c r="D155" s="449">
        <f>SUM(C143:C152)</f>
        <v>0</v>
      </c>
      <c r="E155" s="451" t="s">
        <v>44</v>
      </c>
      <c r="F155" s="447">
        <f>SUM(C143*D143,C144*D144,C145*D145,C146*D146,C147*D147,C148*D148,C149*D149,C150*D150,C151*D151,C152*D152)</f>
        <v>0</v>
      </c>
      <c r="H155" s="437">
        <f ca="1">IFERROR(ROUNDUP(H157/(0.0005*I157^2-0.0342*I157+1.034),0),)</f>
        <v>0</v>
      </c>
      <c r="I155" s="439" t="s">
        <v>189</v>
      </c>
      <c r="J155" s="449">
        <f>SUM(I143:I152)</f>
        <v>0</v>
      </c>
      <c r="K155" s="451" t="s">
        <v>44</v>
      </c>
      <c r="L155" s="447">
        <f>SUM(I143*J143,I144*J144,I145*J145,I146*J146,I147*J147,I148*J148,I149*J149,I150*J150,I151*J151,I152*J152)</f>
        <v>0</v>
      </c>
      <c r="M155" s="18"/>
      <c r="N155" s="437">
        <f ca="1">IFERROR(ROUNDUP(N157/(0.0005*O157^2-0.0342*O157+1.034),0),)</f>
        <v>0</v>
      </c>
      <c r="O155" s="439" t="s">
        <v>189</v>
      </c>
      <c r="P155" s="449">
        <f>SUM(O143:O152)</f>
        <v>0</v>
      </c>
      <c r="Q155" s="451" t="s">
        <v>44</v>
      </c>
      <c r="R155" s="447">
        <f>SUM(O143*P143,O144*P144,O145*P145,O146*P146,O147*P147,O148*P148,O149*P149,O150*P150,O151*P151,O152*P152)</f>
        <v>0</v>
      </c>
    </row>
    <row r="156" spans="2:18" s="20" customFormat="1" ht="15" customHeight="1" thickBot="1" x14ac:dyDescent="0.35">
      <c r="B156" s="438"/>
      <c r="C156" s="440"/>
      <c r="D156" s="450"/>
      <c r="E156" s="440"/>
      <c r="F156" s="448"/>
      <c r="H156" s="438"/>
      <c r="I156" s="440"/>
      <c r="J156" s="450"/>
      <c r="K156" s="440"/>
      <c r="L156" s="448"/>
      <c r="M156" s="18"/>
      <c r="N156" s="438"/>
      <c r="O156" s="440"/>
      <c r="P156" s="450"/>
      <c r="Q156" s="440"/>
      <c r="R156" s="448"/>
    </row>
    <row r="157" spans="2:18" s="20" customFormat="1" ht="15" customHeight="1" x14ac:dyDescent="0.3">
      <c r="B157" s="2" t="str">
        <f ca="1">IFERROR(OFFSET(D142,MATCH(MAX(D143:D152),D143:D152,0),0),"")</f>
        <v/>
      </c>
      <c r="C157" s="22" t="str">
        <f ca="1">IFERROR(OFFSET(C142,MATCH(MAX(D143:D152),D143:D152,0),0)+(10-OFFSET(E142,MATCH(MAX(D143:D152),D143:D152,0),0)),"")</f>
        <v/>
      </c>
      <c r="H157" s="2" t="str">
        <f ca="1">IFERROR(OFFSET(J142,MATCH(MAX(J143:J152),J143:J152,0),0),"")</f>
        <v/>
      </c>
      <c r="I157" s="22" t="str">
        <f ca="1">IFERROR(OFFSET(I142,MATCH(MAX(J143:J152),J143:J152,0),0)+(10-OFFSET(K142,MATCH(MAX(J143:J152),J143:J152,0),0)),"")</f>
        <v/>
      </c>
      <c r="M157" s="176"/>
      <c r="N157" s="2" t="str">
        <f ca="1">IFERROR(OFFSET(P142,MATCH(MAX(P143:P152),P143:P152,0),0),"")</f>
        <v/>
      </c>
      <c r="O157" s="22" t="str">
        <f ca="1">IFERROR(OFFSET(O142,MATCH(MAX(P143:P152),P143:P152,0),0)+(10-OFFSET(Q142,MATCH(MAX(P143:P152),P143:P152,0),0)),"")</f>
        <v/>
      </c>
      <c r="Q157" s="184" t="str">
        <f>IFERROR(AVERAGE(AVERAGE(E143:E152),AVERAGE(K143:K152),AVERAGE(Q143:Q152)),"")</f>
        <v/>
      </c>
      <c r="R157" s="185">
        <f>SUM(C143:C152,I143:I152,O143:O152)</f>
        <v>0</v>
      </c>
    </row>
    <row r="158" spans="2:18" s="20" customFormat="1" ht="15" customHeight="1" x14ac:dyDescent="0.3"/>
    <row r="159" spans="2:18" s="20" customFormat="1" ht="15" customHeight="1" x14ac:dyDescent="0.3">
      <c r="B159" s="397" t="s">
        <v>62</v>
      </c>
      <c r="C159" s="397"/>
      <c r="D159" s="397"/>
      <c r="E159" s="397"/>
      <c r="F159" s="397"/>
      <c r="G159" s="397"/>
      <c r="H159" s="397"/>
      <c r="I159" s="397"/>
      <c r="J159" s="397"/>
      <c r="K159" s="397"/>
      <c r="L159" s="397"/>
      <c r="M159" s="397"/>
      <c r="N159" s="397"/>
      <c r="O159" s="397"/>
      <c r="P159" s="397"/>
      <c r="Q159" s="397"/>
      <c r="R159" s="397"/>
    </row>
    <row r="160" spans="2:18" s="20" customFormat="1" ht="15" customHeight="1" x14ac:dyDescent="0.3">
      <c r="B160" s="397"/>
      <c r="C160" s="397"/>
      <c r="D160" s="397"/>
      <c r="E160" s="397"/>
      <c r="F160" s="397"/>
      <c r="G160" s="397"/>
      <c r="H160" s="397"/>
      <c r="I160" s="397"/>
      <c r="J160" s="397"/>
      <c r="K160" s="397"/>
      <c r="L160" s="397"/>
      <c r="M160" s="397"/>
      <c r="N160" s="397"/>
      <c r="O160" s="397"/>
      <c r="P160" s="397"/>
      <c r="Q160" s="397"/>
      <c r="R160" s="397"/>
    </row>
    <row r="161" spans="1:42" s="20" customFormat="1" ht="15" customHeight="1" x14ac:dyDescent="0.3">
      <c r="B161" s="397"/>
      <c r="C161" s="397"/>
      <c r="D161" s="397"/>
      <c r="E161" s="397"/>
      <c r="F161" s="397"/>
      <c r="G161" s="397"/>
      <c r="H161" s="397"/>
      <c r="I161" s="397"/>
      <c r="J161" s="397"/>
      <c r="K161" s="397"/>
      <c r="L161" s="397"/>
      <c r="M161" s="397"/>
      <c r="N161" s="397"/>
      <c r="O161" s="397"/>
      <c r="P161" s="397"/>
      <c r="Q161" s="397"/>
      <c r="R161" s="397"/>
    </row>
    <row r="162" spans="1:42" s="20" customFormat="1" ht="15" customHeight="1" thickBot="1" x14ac:dyDescent="0.35"/>
    <row r="163" spans="1:42" s="20" customFormat="1" ht="15" customHeight="1" x14ac:dyDescent="0.3">
      <c r="C163" s="260">
        <f>'Training Plan'!C216</f>
        <v>0</v>
      </c>
      <c r="D163" s="261"/>
      <c r="E163" s="262"/>
      <c r="F163" s="260">
        <f>'Training Plan'!F216</f>
        <v>0</v>
      </c>
      <c r="G163" s="261"/>
      <c r="H163" s="262"/>
      <c r="I163" s="260">
        <f>'Training Plan'!I216</f>
        <v>0</v>
      </c>
      <c r="J163" s="261"/>
      <c r="K163" s="262"/>
      <c r="L163" s="260">
        <f>'Training Plan'!L216</f>
        <v>0</v>
      </c>
      <c r="M163" s="261"/>
      <c r="N163" s="262"/>
      <c r="O163" s="260">
        <f>'Training Plan'!O216</f>
        <v>0</v>
      </c>
      <c r="P163" s="261"/>
      <c r="Q163" s="262"/>
    </row>
    <row r="164" spans="1:42" s="20" customFormat="1" ht="15" customHeight="1" thickBot="1" x14ac:dyDescent="0.35">
      <c r="C164" s="266"/>
      <c r="D164" s="267"/>
      <c r="E164" s="268"/>
      <c r="F164" s="266"/>
      <c r="G164" s="267"/>
      <c r="H164" s="268"/>
      <c r="I164" s="266"/>
      <c r="J164" s="267"/>
      <c r="K164" s="268"/>
      <c r="L164" s="266"/>
      <c r="M164" s="267"/>
      <c r="N164" s="268"/>
      <c r="O164" s="266"/>
      <c r="P164" s="267"/>
      <c r="Q164" s="268"/>
    </row>
    <row r="165" spans="1:42" s="20" customFormat="1" ht="15" customHeight="1" x14ac:dyDescent="0.3">
      <c r="C165" s="466">
        <f>'Training Plan'!C217</f>
        <v>0</v>
      </c>
      <c r="D165" s="467"/>
      <c r="E165" s="468"/>
      <c r="F165" s="466">
        <f>'Training Plan'!F217</f>
        <v>0</v>
      </c>
      <c r="G165" s="467"/>
      <c r="H165" s="468"/>
      <c r="I165" s="466">
        <f>'Training Plan'!I217</f>
        <v>0</v>
      </c>
      <c r="J165" s="467"/>
      <c r="K165" s="468"/>
      <c r="L165" s="466">
        <f>'Training Plan'!L217</f>
        <v>0</v>
      </c>
      <c r="M165" s="467"/>
      <c r="N165" s="468"/>
      <c r="O165" s="466">
        <f>'Training Plan'!O217</f>
        <v>0</v>
      </c>
      <c r="P165" s="467"/>
      <c r="Q165" s="468"/>
    </row>
    <row r="166" spans="1:42" s="20" customFormat="1" ht="15" customHeight="1" x14ac:dyDescent="0.3">
      <c r="C166" s="469"/>
      <c r="D166" s="470"/>
      <c r="E166" s="471"/>
      <c r="F166" s="469"/>
      <c r="G166" s="470"/>
      <c r="H166" s="471"/>
      <c r="I166" s="469"/>
      <c r="J166" s="470"/>
      <c r="K166" s="471"/>
      <c r="L166" s="469"/>
      <c r="M166" s="470"/>
      <c r="N166" s="471"/>
      <c r="O166" s="469"/>
      <c r="P166" s="470"/>
      <c r="Q166" s="471"/>
    </row>
    <row r="167" spans="1:42" s="20" customFormat="1" ht="15" customHeight="1" thickBot="1" x14ac:dyDescent="0.35">
      <c r="C167" s="472"/>
      <c r="D167" s="473"/>
      <c r="E167" s="474"/>
      <c r="F167" s="472"/>
      <c r="G167" s="473"/>
      <c r="H167" s="474"/>
      <c r="I167" s="472"/>
      <c r="J167" s="473"/>
      <c r="K167" s="474"/>
      <c r="L167" s="472"/>
      <c r="M167" s="473"/>
      <c r="N167" s="474"/>
      <c r="O167" s="472"/>
      <c r="P167" s="473"/>
      <c r="Q167" s="474"/>
    </row>
    <row r="168" spans="1:42" s="20" customFormat="1" ht="15" customHeight="1" thickBot="1" x14ac:dyDescent="0.35">
      <c r="C168" s="451" t="s">
        <v>63</v>
      </c>
      <c r="D168" s="452"/>
      <c r="E168" s="475"/>
      <c r="F168" s="451" t="s">
        <v>63</v>
      </c>
      <c r="G168" s="452"/>
      <c r="H168" s="475"/>
      <c r="I168" s="451" t="s">
        <v>63</v>
      </c>
      <c r="J168" s="452"/>
      <c r="K168" s="475"/>
      <c r="L168" s="451" t="s">
        <v>63</v>
      </c>
      <c r="M168" s="452"/>
      <c r="N168" s="475"/>
      <c r="O168" s="451" t="s">
        <v>63</v>
      </c>
      <c r="P168" s="452"/>
      <c r="Q168" s="475"/>
    </row>
    <row r="169" spans="1:42" s="20" customFormat="1" ht="15" customHeight="1" x14ac:dyDescent="0.3">
      <c r="C169" s="466"/>
      <c r="D169" s="467"/>
      <c r="E169" s="468"/>
      <c r="F169" s="466"/>
      <c r="G169" s="467"/>
      <c r="H169" s="468"/>
      <c r="I169" s="466"/>
      <c r="J169" s="467"/>
      <c r="K169" s="468"/>
      <c r="L169" s="466"/>
      <c r="M169" s="467"/>
      <c r="N169" s="468"/>
      <c r="O169" s="466"/>
      <c r="P169" s="467"/>
      <c r="Q169" s="468"/>
    </row>
    <row r="170" spans="1:42" s="20" customFormat="1" ht="15" customHeight="1" x14ac:dyDescent="0.3">
      <c r="C170" s="469"/>
      <c r="D170" s="470"/>
      <c r="E170" s="471"/>
      <c r="F170" s="469"/>
      <c r="G170" s="470"/>
      <c r="H170" s="471"/>
      <c r="I170" s="469"/>
      <c r="J170" s="470"/>
      <c r="K170" s="471"/>
      <c r="L170" s="469"/>
      <c r="M170" s="470"/>
      <c r="N170" s="471"/>
      <c r="O170" s="469"/>
      <c r="P170" s="470"/>
      <c r="Q170" s="471"/>
    </row>
    <row r="171" spans="1:42" s="20" customFormat="1" ht="15" customHeight="1" thickBot="1" x14ac:dyDescent="0.35">
      <c r="C171" s="472"/>
      <c r="D171" s="473"/>
      <c r="E171" s="474"/>
      <c r="F171" s="472"/>
      <c r="G171" s="473"/>
      <c r="H171" s="474"/>
      <c r="I171" s="472"/>
      <c r="J171" s="473"/>
      <c r="K171" s="474"/>
      <c r="L171" s="472"/>
      <c r="M171" s="473"/>
      <c r="N171" s="474"/>
      <c r="O171" s="472"/>
      <c r="P171" s="473"/>
      <c r="Q171" s="474"/>
    </row>
    <row r="172" spans="1:42" s="20" customFormat="1" ht="15" customHeight="1" x14ac:dyDescent="0.3"/>
    <row r="173" spans="1:42" s="20" customFormat="1" ht="15" customHeight="1" x14ac:dyDescent="0.3"/>
    <row r="174" spans="1:42" ht="15" customHeight="1" x14ac:dyDescent="0.3">
      <c r="A174" s="20"/>
      <c r="B174" s="397" t="s">
        <v>198</v>
      </c>
      <c r="C174" s="397"/>
      <c r="D174" s="397"/>
      <c r="E174" s="397"/>
      <c r="F174" s="397"/>
      <c r="G174" s="397"/>
      <c r="H174" s="397"/>
      <c r="I174" s="397"/>
      <c r="J174" s="397"/>
      <c r="K174" s="397"/>
      <c r="L174" s="397"/>
      <c r="M174" s="397"/>
      <c r="N174" s="397"/>
      <c r="O174" s="397"/>
      <c r="P174" s="397"/>
      <c r="Q174" s="397"/>
      <c r="R174" s="397"/>
      <c r="S174" s="20"/>
      <c r="T174" s="20"/>
      <c r="U174" s="20"/>
      <c r="V174" s="20"/>
      <c r="W174" s="20"/>
      <c r="X174" s="20"/>
      <c r="Y174" s="20"/>
      <c r="Z174" s="20"/>
      <c r="AA174" s="20"/>
      <c r="AB174" s="20"/>
      <c r="AC174" s="20"/>
      <c r="AD174" s="20"/>
      <c r="AE174" s="20"/>
      <c r="AF174" s="20"/>
      <c r="AG174" s="20"/>
      <c r="AH174" s="20"/>
      <c r="AI174" s="20"/>
      <c r="AJ174" s="20"/>
      <c r="AK174" s="20"/>
      <c r="AL174" s="20"/>
      <c r="AM174" s="20"/>
      <c r="AN174" s="20"/>
      <c r="AO174" s="20"/>
      <c r="AP174" s="20"/>
    </row>
    <row r="175" spans="1:42" ht="15" customHeight="1" x14ac:dyDescent="0.3">
      <c r="A175" s="20"/>
      <c r="B175" s="397"/>
      <c r="C175" s="397"/>
      <c r="D175" s="397"/>
      <c r="E175" s="397"/>
      <c r="F175" s="397"/>
      <c r="G175" s="397"/>
      <c r="H175" s="397"/>
      <c r="I175" s="397"/>
      <c r="J175" s="397"/>
      <c r="K175" s="397"/>
      <c r="L175" s="397"/>
      <c r="M175" s="397"/>
      <c r="N175" s="397"/>
      <c r="O175" s="397"/>
      <c r="P175" s="397"/>
      <c r="Q175" s="397"/>
      <c r="R175" s="397"/>
      <c r="S175" s="20"/>
      <c r="T175" s="20"/>
      <c r="U175" s="20"/>
      <c r="V175" s="20"/>
      <c r="W175" s="20"/>
      <c r="X175" s="20"/>
      <c r="Y175" s="20"/>
      <c r="Z175" s="20"/>
      <c r="AA175" s="20"/>
      <c r="AB175" s="20"/>
      <c r="AC175" s="20"/>
      <c r="AD175" s="20"/>
      <c r="AE175" s="20"/>
      <c r="AF175" s="20"/>
      <c r="AG175" s="20"/>
      <c r="AH175" s="20"/>
      <c r="AI175" s="20"/>
      <c r="AJ175" s="20"/>
      <c r="AK175" s="20"/>
      <c r="AL175" s="20"/>
      <c r="AM175" s="20"/>
      <c r="AN175" s="20"/>
      <c r="AO175" s="20"/>
      <c r="AP175" s="20"/>
    </row>
    <row r="176" spans="1:42" ht="15" customHeight="1" x14ac:dyDescent="0.3">
      <c r="A176" s="20"/>
      <c r="B176" s="397"/>
      <c r="C176" s="397"/>
      <c r="D176" s="397"/>
      <c r="E176" s="397"/>
      <c r="F176" s="397"/>
      <c r="G176" s="397"/>
      <c r="H176" s="397"/>
      <c r="I176" s="397"/>
      <c r="J176" s="397"/>
      <c r="K176" s="397"/>
      <c r="L176" s="397"/>
      <c r="M176" s="397"/>
      <c r="N176" s="397"/>
      <c r="O176" s="397"/>
      <c r="P176" s="397"/>
      <c r="Q176" s="397"/>
      <c r="R176" s="397"/>
      <c r="S176" s="20"/>
      <c r="T176" s="20"/>
      <c r="U176" s="20"/>
      <c r="V176" s="20"/>
      <c r="W176" s="20"/>
      <c r="X176" s="20"/>
      <c r="Y176" s="20"/>
      <c r="Z176" s="20"/>
      <c r="AA176" s="20"/>
      <c r="AB176" s="20"/>
      <c r="AC176" s="20"/>
      <c r="AD176" s="20"/>
      <c r="AE176" s="20"/>
      <c r="AF176" s="20"/>
      <c r="AG176" s="20"/>
      <c r="AH176" s="20"/>
      <c r="AI176" s="20"/>
      <c r="AJ176" s="20"/>
      <c r="AK176" s="20"/>
      <c r="AL176" s="20"/>
      <c r="AM176" s="20"/>
      <c r="AN176" s="20"/>
      <c r="AO176" s="20"/>
      <c r="AP176" s="20"/>
    </row>
    <row r="177" spans="1:42" ht="15" thickBot="1" x14ac:dyDescent="0.35">
      <c r="A177" s="20"/>
      <c r="B177" s="20"/>
      <c r="C177" s="20"/>
      <c r="D177" s="20"/>
      <c r="E177" s="20"/>
      <c r="F177" s="20"/>
      <c r="G177" s="20"/>
      <c r="H177" s="20"/>
      <c r="I177" s="20"/>
      <c r="J177" s="20"/>
      <c r="K177" s="20"/>
      <c r="L177" s="20"/>
      <c r="M177" s="20"/>
      <c r="N177" s="20"/>
      <c r="O177" s="20"/>
      <c r="P177" s="20"/>
      <c r="Q177" s="20"/>
      <c r="R177" s="20"/>
      <c r="S177" s="20"/>
      <c r="T177" s="20"/>
      <c r="U177" s="20"/>
      <c r="V177" s="20"/>
      <c r="W177" s="20"/>
      <c r="X177" s="20"/>
      <c r="Y177" s="20"/>
      <c r="Z177" s="20"/>
      <c r="AA177" s="20"/>
      <c r="AB177" s="20"/>
      <c r="AC177" s="20"/>
      <c r="AD177" s="20"/>
      <c r="AE177" s="20"/>
      <c r="AF177" s="20"/>
      <c r="AG177" s="20"/>
      <c r="AH177" s="20"/>
      <c r="AI177" s="20"/>
      <c r="AJ177" s="20"/>
      <c r="AK177" s="20"/>
      <c r="AL177" s="20"/>
      <c r="AM177" s="20"/>
      <c r="AN177" s="20"/>
      <c r="AO177" s="20"/>
      <c r="AP177" s="20"/>
    </row>
    <row r="178" spans="1:42" x14ac:dyDescent="0.3">
      <c r="A178" s="20"/>
      <c r="B178" s="354"/>
      <c r="C178" s="260" t="s">
        <v>112</v>
      </c>
      <c r="D178" s="262"/>
      <c r="E178" s="260" t="s">
        <v>113</v>
      </c>
      <c r="F178" s="262"/>
      <c r="G178" s="260" t="s">
        <v>114</v>
      </c>
      <c r="H178" s="262"/>
      <c r="I178" s="260" t="s">
        <v>134</v>
      </c>
      <c r="J178" s="262"/>
      <c r="K178" s="260" t="s">
        <v>182</v>
      </c>
      <c r="L178" s="262"/>
      <c r="M178" s="260" t="s">
        <v>199</v>
      </c>
      <c r="N178" s="261"/>
      <c r="O178" s="261"/>
      <c r="P178" s="261"/>
      <c r="Q178" s="261"/>
      <c r="R178" s="262"/>
      <c r="S178" s="20"/>
      <c r="T178" s="20"/>
      <c r="U178" s="20"/>
      <c r="V178" s="20"/>
      <c r="W178" s="20"/>
      <c r="X178" s="20"/>
      <c r="Y178" s="20"/>
      <c r="Z178" s="20"/>
      <c r="AA178" s="20"/>
      <c r="AB178" s="20"/>
      <c r="AC178" s="20"/>
      <c r="AD178" s="20"/>
      <c r="AE178" s="20"/>
      <c r="AF178" s="20"/>
      <c r="AG178" s="20"/>
      <c r="AH178" s="20"/>
      <c r="AI178" s="20"/>
      <c r="AJ178" s="20"/>
      <c r="AK178" s="20"/>
      <c r="AL178" s="20"/>
      <c r="AM178" s="20"/>
      <c r="AN178" s="20"/>
      <c r="AO178" s="20"/>
      <c r="AP178" s="20"/>
    </row>
    <row r="179" spans="1:42" ht="15" thickBot="1" x14ac:dyDescent="0.35">
      <c r="A179" s="20"/>
      <c r="B179" s="358"/>
      <c r="C179" s="266"/>
      <c r="D179" s="268"/>
      <c r="E179" s="266"/>
      <c r="F179" s="268"/>
      <c r="G179" s="266"/>
      <c r="H179" s="268"/>
      <c r="I179" s="266"/>
      <c r="J179" s="268"/>
      <c r="K179" s="266"/>
      <c r="L179" s="268"/>
      <c r="M179" s="266"/>
      <c r="N179" s="267"/>
      <c r="O179" s="267"/>
      <c r="P179" s="267"/>
      <c r="Q179" s="267"/>
      <c r="R179" s="268"/>
      <c r="S179" s="20"/>
      <c r="T179" s="20"/>
      <c r="U179" s="20"/>
      <c r="V179" s="20"/>
      <c r="W179" s="20"/>
      <c r="X179" s="20"/>
      <c r="Y179" s="20"/>
      <c r="Z179" s="20"/>
      <c r="AA179" s="20"/>
      <c r="AB179" s="20"/>
      <c r="AC179" s="20"/>
      <c r="AD179" s="20"/>
      <c r="AE179" s="20"/>
      <c r="AF179" s="20"/>
      <c r="AG179" s="20"/>
      <c r="AH179" s="20"/>
      <c r="AI179" s="20"/>
      <c r="AJ179" s="20"/>
      <c r="AK179" s="20"/>
      <c r="AL179" s="20"/>
      <c r="AM179" s="20"/>
      <c r="AN179" s="20"/>
      <c r="AO179" s="20"/>
      <c r="AP179" s="20"/>
    </row>
    <row r="180" spans="1:42" x14ac:dyDescent="0.3">
      <c r="A180" s="20"/>
      <c r="B180" s="354" t="s">
        <v>47</v>
      </c>
      <c r="C180" s="387"/>
      <c r="D180" s="388"/>
      <c r="E180" s="387"/>
      <c r="F180" s="388"/>
      <c r="G180" s="387"/>
      <c r="H180" s="388"/>
      <c r="I180" s="387"/>
      <c r="J180" s="388"/>
      <c r="K180" s="391"/>
      <c r="L180" s="392"/>
      <c r="M180" s="400"/>
      <c r="N180" s="401"/>
      <c r="O180" s="401"/>
      <c r="P180" s="401"/>
      <c r="Q180" s="401"/>
      <c r="R180" s="402"/>
      <c r="S180" s="20"/>
      <c r="T180" s="20"/>
      <c r="U180" s="20"/>
      <c r="V180" s="20"/>
      <c r="W180" s="20"/>
      <c r="X180" s="20"/>
      <c r="Y180" s="20"/>
      <c r="Z180" s="20"/>
      <c r="AA180" s="20"/>
      <c r="AB180" s="20"/>
      <c r="AC180" s="20"/>
      <c r="AD180" s="20"/>
      <c r="AE180" s="20"/>
      <c r="AF180" s="20"/>
      <c r="AG180" s="20"/>
      <c r="AH180" s="20"/>
      <c r="AI180" s="20"/>
      <c r="AJ180" s="20"/>
      <c r="AK180" s="20"/>
      <c r="AL180" s="20"/>
      <c r="AM180" s="20"/>
      <c r="AN180" s="20"/>
      <c r="AO180" s="20"/>
      <c r="AP180" s="20"/>
    </row>
    <row r="181" spans="1:42" ht="15" thickBot="1" x14ac:dyDescent="0.35">
      <c r="A181" s="20"/>
      <c r="B181" s="358"/>
      <c r="C181" s="395"/>
      <c r="D181" s="396"/>
      <c r="E181" s="395"/>
      <c r="F181" s="396"/>
      <c r="G181" s="395"/>
      <c r="H181" s="396"/>
      <c r="I181" s="395"/>
      <c r="J181" s="396"/>
      <c r="K181" s="398"/>
      <c r="L181" s="399"/>
      <c r="M181" s="403"/>
      <c r="N181" s="404"/>
      <c r="O181" s="404"/>
      <c r="P181" s="404"/>
      <c r="Q181" s="404"/>
      <c r="R181" s="405"/>
      <c r="S181" s="20"/>
      <c r="T181" s="20"/>
      <c r="U181" s="20"/>
      <c r="V181" s="20"/>
      <c r="W181" s="20"/>
      <c r="X181" s="20"/>
      <c r="Y181" s="20"/>
      <c r="Z181" s="20"/>
      <c r="AA181" s="20"/>
      <c r="AB181" s="20"/>
      <c r="AC181" s="20"/>
      <c r="AD181" s="20"/>
      <c r="AE181" s="20"/>
      <c r="AF181" s="20"/>
      <c r="AG181" s="20"/>
      <c r="AH181" s="20"/>
      <c r="AI181" s="20"/>
      <c r="AJ181" s="20"/>
      <c r="AK181" s="20"/>
      <c r="AL181" s="20"/>
      <c r="AM181" s="20"/>
      <c r="AN181" s="20"/>
      <c r="AO181" s="20"/>
      <c r="AP181" s="20"/>
    </row>
    <row r="182" spans="1:42" x14ac:dyDescent="0.3">
      <c r="A182" s="20"/>
      <c r="B182" s="260" t="s">
        <v>48</v>
      </c>
      <c r="C182" s="387"/>
      <c r="D182" s="388"/>
      <c r="E182" s="387"/>
      <c r="F182" s="388"/>
      <c r="G182" s="387"/>
      <c r="H182" s="388"/>
      <c r="I182" s="387"/>
      <c r="J182" s="388"/>
      <c r="K182" s="391"/>
      <c r="L182" s="392"/>
      <c r="M182" s="403"/>
      <c r="N182" s="404"/>
      <c r="O182" s="404"/>
      <c r="P182" s="404"/>
      <c r="Q182" s="404"/>
      <c r="R182" s="405"/>
      <c r="S182" s="20"/>
      <c r="T182" s="20"/>
      <c r="U182" s="20"/>
      <c r="V182" s="20"/>
      <c r="W182" s="20"/>
      <c r="X182" s="20"/>
      <c r="Y182" s="20"/>
      <c r="Z182" s="20"/>
      <c r="AA182" s="20"/>
      <c r="AB182" s="20"/>
      <c r="AC182" s="20"/>
      <c r="AD182" s="20"/>
      <c r="AE182" s="20"/>
      <c r="AF182" s="20"/>
      <c r="AG182" s="20"/>
      <c r="AH182" s="20"/>
      <c r="AI182" s="20"/>
      <c r="AJ182" s="20"/>
      <c r="AK182" s="20"/>
      <c r="AL182" s="20"/>
      <c r="AM182" s="20"/>
      <c r="AN182" s="20"/>
      <c r="AO182" s="20"/>
      <c r="AP182" s="20"/>
    </row>
    <row r="183" spans="1:42" ht="15" thickBot="1" x14ac:dyDescent="0.35">
      <c r="A183" s="20"/>
      <c r="B183" s="266"/>
      <c r="C183" s="389"/>
      <c r="D183" s="390"/>
      <c r="E183" s="395"/>
      <c r="F183" s="396"/>
      <c r="G183" s="395"/>
      <c r="H183" s="396"/>
      <c r="I183" s="395"/>
      <c r="J183" s="396"/>
      <c r="K183" s="393"/>
      <c r="L183" s="394"/>
      <c r="M183" s="403"/>
      <c r="N183" s="404"/>
      <c r="O183" s="404"/>
      <c r="P183" s="404"/>
      <c r="Q183" s="404"/>
      <c r="R183" s="405"/>
      <c r="S183" s="20"/>
      <c r="T183" s="20"/>
      <c r="U183" s="20"/>
      <c r="V183" s="20"/>
      <c r="W183" s="20"/>
      <c r="X183" s="20"/>
      <c r="Y183" s="20"/>
      <c r="Z183" s="20"/>
      <c r="AA183" s="20"/>
      <c r="AB183" s="20"/>
      <c r="AC183" s="20"/>
      <c r="AD183" s="20"/>
      <c r="AE183" s="20"/>
      <c r="AF183" s="20"/>
      <c r="AG183" s="20"/>
      <c r="AH183" s="20"/>
      <c r="AI183" s="20"/>
      <c r="AJ183" s="20"/>
      <c r="AK183" s="20"/>
      <c r="AL183" s="20"/>
      <c r="AM183" s="20"/>
      <c r="AN183" s="20"/>
      <c r="AO183" s="20"/>
      <c r="AP183" s="20"/>
    </row>
    <row r="184" spans="1:42" x14ac:dyDescent="0.3">
      <c r="A184" s="20"/>
      <c r="B184" s="260" t="s">
        <v>49</v>
      </c>
      <c r="C184" s="387"/>
      <c r="D184" s="388"/>
      <c r="E184" s="387"/>
      <c r="F184" s="388"/>
      <c r="G184" s="387"/>
      <c r="H184" s="388"/>
      <c r="I184" s="387"/>
      <c r="J184" s="388"/>
      <c r="K184" s="391"/>
      <c r="L184" s="392"/>
      <c r="M184" s="403"/>
      <c r="N184" s="404"/>
      <c r="O184" s="404"/>
      <c r="P184" s="404"/>
      <c r="Q184" s="404"/>
      <c r="R184" s="405"/>
      <c r="S184" s="20"/>
      <c r="T184" s="20"/>
      <c r="U184" s="20"/>
      <c r="V184" s="20"/>
      <c r="W184" s="20"/>
      <c r="X184" s="20"/>
      <c r="Y184" s="20"/>
      <c r="Z184" s="20"/>
      <c r="AA184" s="20"/>
      <c r="AB184" s="20"/>
      <c r="AC184" s="20"/>
      <c r="AD184" s="20"/>
      <c r="AE184" s="20"/>
      <c r="AF184" s="20"/>
      <c r="AG184" s="20"/>
      <c r="AH184" s="20"/>
      <c r="AI184" s="20"/>
      <c r="AJ184" s="20"/>
      <c r="AK184" s="20"/>
      <c r="AL184" s="20"/>
      <c r="AM184" s="20"/>
      <c r="AN184" s="20"/>
      <c r="AO184" s="20"/>
      <c r="AP184" s="20"/>
    </row>
    <row r="185" spans="1:42" ht="15" thickBot="1" x14ac:dyDescent="0.35">
      <c r="A185" s="20"/>
      <c r="B185" s="266"/>
      <c r="C185" s="389"/>
      <c r="D185" s="390"/>
      <c r="E185" s="395"/>
      <c r="F185" s="396"/>
      <c r="G185" s="395"/>
      <c r="H185" s="396"/>
      <c r="I185" s="395"/>
      <c r="J185" s="396"/>
      <c r="K185" s="393"/>
      <c r="L185" s="394"/>
      <c r="M185" s="403"/>
      <c r="N185" s="404"/>
      <c r="O185" s="404"/>
      <c r="P185" s="404"/>
      <c r="Q185" s="404"/>
      <c r="R185" s="405"/>
      <c r="S185" s="20"/>
      <c r="T185" s="20"/>
      <c r="U185" s="20"/>
      <c r="V185" s="20"/>
      <c r="W185" s="20"/>
      <c r="X185" s="20"/>
      <c r="Y185" s="20"/>
      <c r="Z185" s="20"/>
      <c r="AA185" s="20"/>
      <c r="AB185" s="20"/>
      <c r="AC185" s="20"/>
      <c r="AD185" s="20"/>
      <c r="AE185" s="20"/>
      <c r="AF185" s="20"/>
      <c r="AG185" s="20"/>
      <c r="AH185" s="20"/>
      <c r="AI185" s="20"/>
      <c r="AJ185" s="20"/>
      <c r="AK185" s="20"/>
      <c r="AL185" s="20"/>
      <c r="AM185" s="20"/>
      <c r="AN185" s="20"/>
      <c r="AO185" s="20"/>
      <c r="AP185" s="20"/>
    </row>
    <row r="186" spans="1:42" x14ac:dyDescent="0.3">
      <c r="A186" s="20"/>
      <c r="B186" s="260" t="s">
        <v>50</v>
      </c>
      <c r="C186" s="387"/>
      <c r="D186" s="388"/>
      <c r="E186" s="387"/>
      <c r="F186" s="388"/>
      <c r="G186" s="387"/>
      <c r="H186" s="388"/>
      <c r="I186" s="387"/>
      <c r="J186" s="388"/>
      <c r="K186" s="391"/>
      <c r="L186" s="392"/>
      <c r="M186" s="403"/>
      <c r="N186" s="404"/>
      <c r="O186" s="404"/>
      <c r="P186" s="404"/>
      <c r="Q186" s="404"/>
      <c r="R186" s="405"/>
      <c r="S186" s="20"/>
      <c r="T186" s="20"/>
      <c r="U186" s="20"/>
      <c r="V186" s="20"/>
      <c r="W186" s="20"/>
      <c r="X186" s="20"/>
      <c r="Y186" s="20"/>
      <c r="Z186" s="20"/>
      <c r="AA186" s="20"/>
      <c r="AB186" s="20"/>
      <c r="AC186" s="20"/>
      <c r="AD186" s="20"/>
      <c r="AE186" s="20"/>
      <c r="AF186" s="20"/>
      <c r="AG186" s="20"/>
      <c r="AH186" s="20"/>
      <c r="AI186" s="20"/>
      <c r="AJ186" s="20"/>
      <c r="AK186" s="20"/>
      <c r="AL186" s="20"/>
      <c r="AM186" s="20"/>
      <c r="AN186" s="20"/>
      <c r="AO186" s="20"/>
      <c r="AP186" s="20"/>
    </row>
    <row r="187" spans="1:42" ht="15" thickBot="1" x14ac:dyDescent="0.35">
      <c r="A187" s="20"/>
      <c r="B187" s="266"/>
      <c r="C187" s="389"/>
      <c r="D187" s="390"/>
      <c r="E187" s="395"/>
      <c r="F187" s="396"/>
      <c r="G187" s="395"/>
      <c r="H187" s="396"/>
      <c r="I187" s="395"/>
      <c r="J187" s="396"/>
      <c r="K187" s="393"/>
      <c r="L187" s="394"/>
      <c r="M187" s="403"/>
      <c r="N187" s="404"/>
      <c r="O187" s="404"/>
      <c r="P187" s="404"/>
      <c r="Q187" s="404"/>
      <c r="R187" s="405"/>
      <c r="S187" s="20"/>
      <c r="T187" s="20"/>
      <c r="U187" s="20"/>
      <c r="V187" s="20"/>
      <c r="W187" s="20"/>
      <c r="X187" s="20"/>
      <c r="Y187" s="20"/>
      <c r="Z187" s="20"/>
      <c r="AA187" s="20"/>
      <c r="AB187" s="20"/>
      <c r="AC187" s="20"/>
      <c r="AD187" s="20"/>
      <c r="AE187" s="20"/>
      <c r="AF187" s="20"/>
      <c r="AG187" s="20"/>
      <c r="AH187" s="20"/>
      <c r="AI187" s="20"/>
      <c r="AJ187" s="20"/>
      <c r="AK187" s="20"/>
      <c r="AL187" s="20"/>
      <c r="AM187" s="20"/>
      <c r="AN187" s="20"/>
      <c r="AO187" s="20"/>
      <c r="AP187" s="20"/>
    </row>
    <row r="188" spans="1:42" x14ac:dyDescent="0.3">
      <c r="A188" s="20"/>
      <c r="B188" s="260" t="s">
        <v>73</v>
      </c>
      <c r="C188" s="387"/>
      <c r="D188" s="388"/>
      <c r="E188" s="387"/>
      <c r="F188" s="388"/>
      <c r="G188" s="387"/>
      <c r="H188" s="388"/>
      <c r="I188" s="387"/>
      <c r="J188" s="388"/>
      <c r="K188" s="391"/>
      <c r="L188" s="392"/>
      <c r="M188" s="403"/>
      <c r="N188" s="404"/>
      <c r="O188" s="404"/>
      <c r="P188" s="404"/>
      <c r="Q188" s="404"/>
      <c r="R188" s="405"/>
      <c r="S188" s="20"/>
      <c r="T188" s="20"/>
      <c r="U188" s="20"/>
      <c r="V188" s="20"/>
      <c r="W188" s="20"/>
      <c r="X188" s="20"/>
      <c r="Y188" s="20"/>
      <c r="Z188" s="20"/>
      <c r="AA188" s="20"/>
      <c r="AB188" s="20"/>
      <c r="AC188" s="20"/>
      <c r="AD188" s="20"/>
      <c r="AE188" s="20"/>
      <c r="AF188" s="20"/>
      <c r="AG188" s="20"/>
      <c r="AH188" s="20"/>
      <c r="AI188" s="20"/>
      <c r="AJ188" s="20"/>
      <c r="AK188" s="20"/>
      <c r="AL188" s="20"/>
      <c r="AM188" s="20"/>
      <c r="AN188" s="20"/>
      <c r="AO188" s="20"/>
      <c r="AP188" s="20"/>
    </row>
    <row r="189" spans="1:42" ht="15" thickBot="1" x14ac:dyDescent="0.35">
      <c r="A189" s="20"/>
      <c r="B189" s="266"/>
      <c r="C189" s="389"/>
      <c r="D189" s="390"/>
      <c r="E189" s="395"/>
      <c r="F189" s="396"/>
      <c r="G189" s="395"/>
      <c r="H189" s="396"/>
      <c r="I189" s="395"/>
      <c r="J189" s="396"/>
      <c r="K189" s="393"/>
      <c r="L189" s="394"/>
      <c r="M189" s="403"/>
      <c r="N189" s="404"/>
      <c r="O189" s="404"/>
      <c r="P189" s="404"/>
      <c r="Q189" s="404"/>
      <c r="R189" s="405"/>
      <c r="S189" s="20"/>
      <c r="T189" s="20"/>
      <c r="U189" s="20"/>
      <c r="V189" s="20"/>
      <c r="W189" s="20"/>
      <c r="X189" s="20"/>
      <c r="Y189" s="20"/>
      <c r="Z189" s="20"/>
      <c r="AA189" s="20"/>
      <c r="AB189" s="20"/>
      <c r="AC189" s="20"/>
      <c r="AD189" s="20"/>
      <c r="AE189" s="20"/>
      <c r="AF189" s="20"/>
      <c r="AG189" s="20"/>
      <c r="AH189" s="20"/>
      <c r="AI189" s="20"/>
      <c r="AJ189" s="20"/>
      <c r="AK189" s="20"/>
      <c r="AL189" s="20"/>
      <c r="AM189" s="20"/>
      <c r="AN189" s="20"/>
      <c r="AO189" s="20"/>
      <c r="AP189" s="20"/>
    </row>
    <row r="190" spans="1:42" x14ac:dyDescent="0.3">
      <c r="A190" s="20"/>
      <c r="B190" s="260" t="s">
        <v>74</v>
      </c>
      <c r="C190" s="387"/>
      <c r="D190" s="388"/>
      <c r="E190" s="387"/>
      <c r="F190" s="388"/>
      <c r="G190" s="387"/>
      <c r="H190" s="388"/>
      <c r="I190" s="387"/>
      <c r="J190" s="388"/>
      <c r="K190" s="391"/>
      <c r="L190" s="392"/>
      <c r="M190" s="403"/>
      <c r="N190" s="404"/>
      <c r="O190" s="404"/>
      <c r="P190" s="404"/>
      <c r="Q190" s="404"/>
      <c r="R190" s="405"/>
      <c r="S190" s="20"/>
      <c r="T190" s="20"/>
      <c r="U190" s="20"/>
      <c r="V190" s="20"/>
      <c r="W190" s="20"/>
      <c r="X190" s="20"/>
      <c r="Y190" s="20"/>
      <c r="Z190" s="20"/>
      <c r="AA190" s="20"/>
      <c r="AB190" s="20"/>
      <c r="AC190" s="20"/>
      <c r="AD190" s="20"/>
      <c r="AE190" s="20"/>
      <c r="AF190" s="20"/>
      <c r="AG190" s="20"/>
      <c r="AH190" s="20"/>
      <c r="AI190" s="20"/>
      <c r="AJ190" s="20"/>
      <c r="AK190" s="20"/>
      <c r="AL190" s="20"/>
      <c r="AM190" s="20"/>
      <c r="AN190" s="20"/>
      <c r="AO190" s="20"/>
      <c r="AP190" s="20"/>
    </row>
    <row r="191" spans="1:42" ht="15" thickBot="1" x14ac:dyDescent="0.35">
      <c r="A191" s="20"/>
      <c r="B191" s="266"/>
      <c r="C191" s="389"/>
      <c r="D191" s="390"/>
      <c r="E191" s="395"/>
      <c r="F191" s="396"/>
      <c r="G191" s="395"/>
      <c r="H191" s="396"/>
      <c r="I191" s="395"/>
      <c r="J191" s="396"/>
      <c r="K191" s="393"/>
      <c r="L191" s="394"/>
      <c r="M191" s="403"/>
      <c r="N191" s="404"/>
      <c r="O191" s="404"/>
      <c r="P191" s="404"/>
      <c r="Q191" s="404"/>
      <c r="R191" s="405"/>
      <c r="S191" s="20"/>
      <c r="T191" s="20"/>
      <c r="U191" s="20"/>
      <c r="V191" s="20"/>
      <c r="W191" s="20"/>
      <c r="X191" s="20"/>
      <c r="Y191" s="20"/>
      <c r="Z191" s="20"/>
      <c r="AA191" s="20"/>
      <c r="AB191" s="20"/>
      <c r="AC191" s="20"/>
      <c r="AD191" s="20"/>
      <c r="AE191" s="20"/>
      <c r="AF191" s="20"/>
      <c r="AG191" s="20"/>
      <c r="AH191" s="20"/>
      <c r="AI191" s="20"/>
      <c r="AJ191" s="20"/>
      <c r="AK191" s="20"/>
      <c r="AL191" s="20"/>
      <c r="AM191" s="20"/>
      <c r="AN191" s="20"/>
      <c r="AO191" s="20"/>
      <c r="AP191" s="20"/>
    </row>
    <row r="192" spans="1:42" x14ac:dyDescent="0.3">
      <c r="A192" s="20"/>
      <c r="B192" s="260" t="s">
        <v>75</v>
      </c>
      <c r="C192" s="387"/>
      <c r="D192" s="388"/>
      <c r="E192" s="387"/>
      <c r="F192" s="388"/>
      <c r="G192" s="387"/>
      <c r="H192" s="388"/>
      <c r="I192" s="387"/>
      <c r="J192" s="388"/>
      <c r="K192" s="391"/>
      <c r="L192" s="392"/>
      <c r="M192" s="403"/>
      <c r="N192" s="404"/>
      <c r="O192" s="404"/>
      <c r="P192" s="404"/>
      <c r="Q192" s="404"/>
      <c r="R192" s="405"/>
      <c r="S192" s="20"/>
      <c r="T192" s="20"/>
      <c r="U192" s="20"/>
      <c r="V192" s="20"/>
      <c r="W192" s="20"/>
      <c r="X192" s="20"/>
      <c r="Y192" s="20"/>
      <c r="Z192" s="20"/>
      <c r="AA192" s="20"/>
      <c r="AB192" s="20"/>
      <c r="AC192" s="20"/>
      <c r="AD192" s="20"/>
      <c r="AE192" s="20"/>
      <c r="AF192" s="20"/>
      <c r="AG192" s="20"/>
      <c r="AH192" s="20"/>
      <c r="AI192" s="20"/>
      <c r="AJ192" s="20"/>
      <c r="AK192" s="20"/>
      <c r="AL192" s="20"/>
      <c r="AM192" s="20"/>
      <c r="AN192" s="20"/>
      <c r="AO192" s="20"/>
      <c r="AP192" s="20"/>
    </row>
    <row r="193" spans="1:42" ht="15" thickBot="1" x14ac:dyDescent="0.35">
      <c r="A193" s="20"/>
      <c r="B193" s="266"/>
      <c r="C193" s="389"/>
      <c r="D193" s="390"/>
      <c r="E193" s="389"/>
      <c r="F193" s="390"/>
      <c r="G193" s="389"/>
      <c r="H193" s="390"/>
      <c r="I193" s="389"/>
      <c r="J193" s="390"/>
      <c r="K193" s="393"/>
      <c r="L193" s="394"/>
      <c r="M193" s="406"/>
      <c r="N193" s="407"/>
      <c r="O193" s="407"/>
      <c r="P193" s="407"/>
      <c r="Q193" s="407"/>
      <c r="R193" s="408"/>
      <c r="S193" s="20"/>
      <c r="T193" s="20"/>
      <c r="U193" s="20"/>
      <c r="V193" s="20"/>
      <c r="W193" s="20"/>
      <c r="X193" s="20"/>
      <c r="Y193" s="20"/>
      <c r="Z193" s="20"/>
      <c r="AA193" s="20"/>
      <c r="AB193" s="20"/>
      <c r="AC193" s="20"/>
      <c r="AD193" s="20"/>
      <c r="AE193" s="20"/>
      <c r="AF193" s="20"/>
      <c r="AG193" s="20"/>
      <c r="AH193" s="20"/>
      <c r="AI193" s="20"/>
      <c r="AJ193" s="20"/>
      <c r="AK193" s="20"/>
      <c r="AL193" s="20"/>
      <c r="AM193" s="20"/>
      <c r="AN193" s="20"/>
      <c r="AO193" s="20"/>
      <c r="AP193" s="20"/>
    </row>
    <row r="194" spans="1:42" x14ac:dyDescent="0.3">
      <c r="A194" s="20"/>
      <c r="B194" s="8"/>
      <c r="C194" s="8"/>
      <c r="D194" s="8"/>
      <c r="E194" s="8"/>
      <c r="F194" s="8"/>
      <c r="G194" s="8"/>
      <c r="H194" s="8"/>
      <c r="I194" s="8"/>
      <c r="J194" s="8"/>
      <c r="K194" s="8"/>
      <c r="L194" s="8"/>
      <c r="M194" s="8"/>
      <c r="N194" s="8"/>
      <c r="O194" s="8"/>
      <c r="P194" s="8"/>
      <c r="Q194" s="8"/>
      <c r="R194" s="20"/>
      <c r="S194" s="20"/>
      <c r="T194" s="20"/>
      <c r="U194" s="20"/>
      <c r="V194" s="20"/>
      <c r="W194" s="20"/>
      <c r="X194" s="20"/>
      <c r="Y194" s="20"/>
      <c r="Z194" s="20"/>
      <c r="AA194" s="20"/>
      <c r="AB194" s="20"/>
      <c r="AC194" s="20"/>
      <c r="AD194" s="20"/>
      <c r="AE194" s="20"/>
      <c r="AF194" s="20"/>
      <c r="AG194" s="20"/>
      <c r="AH194" s="20"/>
      <c r="AI194" s="20"/>
      <c r="AJ194" s="20"/>
      <c r="AK194" s="20"/>
      <c r="AL194" s="20"/>
      <c r="AM194" s="20"/>
      <c r="AN194" s="20"/>
      <c r="AO194" s="20"/>
      <c r="AP194" s="20"/>
    </row>
    <row r="195" spans="1:42" x14ac:dyDescent="0.3">
      <c r="A195" s="20"/>
      <c r="B195" s="8"/>
      <c r="C195" s="8"/>
      <c r="D195" s="8"/>
      <c r="E195" s="8"/>
      <c r="F195" s="8"/>
      <c r="G195" s="8"/>
      <c r="H195" s="8"/>
      <c r="I195" s="8"/>
      <c r="J195" s="8"/>
      <c r="K195" s="8"/>
      <c r="L195" s="8"/>
      <c r="M195" s="8"/>
      <c r="N195" s="8"/>
      <c r="O195" s="8"/>
      <c r="P195" s="8"/>
      <c r="Q195" s="8"/>
      <c r="R195" s="20"/>
      <c r="S195" s="20"/>
      <c r="T195" s="20"/>
      <c r="U195" s="20"/>
      <c r="V195" s="20"/>
      <c r="W195" s="20"/>
      <c r="X195" s="20"/>
      <c r="Y195" s="20"/>
      <c r="Z195" s="20"/>
      <c r="AA195" s="20"/>
      <c r="AB195" s="20"/>
      <c r="AC195" s="20"/>
      <c r="AD195" s="20"/>
      <c r="AE195" s="20"/>
      <c r="AF195" s="20"/>
      <c r="AG195" s="20"/>
      <c r="AH195" s="20"/>
      <c r="AI195" s="20"/>
      <c r="AJ195" s="20"/>
      <c r="AK195" s="20"/>
      <c r="AL195" s="20"/>
      <c r="AM195" s="20"/>
      <c r="AN195" s="20"/>
      <c r="AO195" s="20"/>
      <c r="AP195" s="20"/>
    </row>
    <row r="196" spans="1:42" x14ac:dyDescent="0.3">
      <c r="A196" s="20"/>
      <c r="B196" s="8"/>
      <c r="C196" s="8"/>
      <c r="D196" s="8"/>
      <c r="E196" s="8"/>
      <c r="F196" s="8"/>
      <c r="G196" s="8"/>
      <c r="H196" s="8"/>
      <c r="I196" s="8"/>
      <c r="J196" s="8"/>
      <c r="K196" s="8"/>
      <c r="L196" s="8"/>
      <c r="M196" s="8"/>
      <c r="N196" s="8"/>
      <c r="O196" s="8"/>
      <c r="P196" s="8"/>
      <c r="Q196" s="8"/>
      <c r="R196" s="20"/>
      <c r="S196" s="20"/>
      <c r="T196" s="20"/>
      <c r="U196" s="20"/>
      <c r="V196" s="20"/>
      <c r="W196" s="20"/>
      <c r="X196" s="20"/>
      <c r="Y196" s="20"/>
      <c r="Z196" s="20"/>
      <c r="AA196" s="20"/>
      <c r="AB196" s="20"/>
      <c r="AC196" s="20"/>
      <c r="AD196" s="20"/>
      <c r="AE196" s="20"/>
      <c r="AF196" s="20"/>
      <c r="AG196" s="20"/>
      <c r="AH196" s="20"/>
      <c r="AI196" s="20"/>
      <c r="AJ196" s="20"/>
      <c r="AK196" s="20"/>
      <c r="AL196" s="20"/>
      <c r="AM196" s="20"/>
      <c r="AN196" s="20"/>
      <c r="AO196" s="20"/>
      <c r="AP196" s="20"/>
    </row>
    <row r="197" spans="1:42" x14ac:dyDescent="0.3">
      <c r="A197" s="20"/>
      <c r="B197" s="8"/>
      <c r="C197" s="8"/>
      <c r="D197" s="8"/>
      <c r="E197" s="8"/>
      <c r="F197" s="8"/>
      <c r="G197" s="8"/>
      <c r="H197" s="8"/>
      <c r="I197" s="8"/>
      <c r="J197" s="8"/>
      <c r="K197" s="8"/>
      <c r="L197" s="8"/>
      <c r="M197" s="8"/>
      <c r="N197" s="8"/>
      <c r="O197" s="8"/>
      <c r="P197" s="8"/>
      <c r="Q197" s="8"/>
      <c r="R197" s="20"/>
      <c r="S197" s="20"/>
      <c r="T197" s="20"/>
      <c r="U197" s="20"/>
      <c r="V197" s="20"/>
      <c r="W197" s="20"/>
      <c r="X197" s="20"/>
      <c r="Y197" s="20"/>
      <c r="Z197" s="20"/>
      <c r="AA197" s="20"/>
      <c r="AB197" s="20"/>
      <c r="AC197" s="20"/>
      <c r="AD197" s="20"/>
      <c r="AE197" s="20"/>
      <c r="AF197" s="20"/>
      <c r="AG197" s="20"/>
      <c r="AH197" s="20"/>
      <c r="AI197" s="20"/>
      <c r="AJ197" s="20"/>
      <c r="AK197" s="20"/>
      <c r="AL197" s="20"/>
      <c r="AM197" s="20"/>
      <c r="AN197" s="20"/>
      <c r="AO197" s="20"/>
      <c r="AP197" s="20"/>
    </row>
    <row r="198" spans="1:42" x14ac:dyDescent="0.3">
      <c r="A198" s="20"/>
      <c r="B198" s="8"/>
      <c r="C198" s="8"/>
      <c r="D198" s="8"/>
      <c r="E198" s="8"/>
      <c r="F198" s="8"/>
      <c r="G198" s="8"/>
      <c r="H198" s="8"/>
      <c r="I198" s="8"/>
      <c r="J198" s="8"/>
      <c r="K198" s="8"/>
      <c r="L198" s="8"/>
      <c r="M198" s="8"/>
      <c r="N198" s="8"/>
      <c r="O198" s="8"/>
      <c r="P198" s="8"/>
      <c r="Q198" s="8"/>
      <c r="R198" s="20"/>
      <c r="S198" s="20"/>
      <c r="T198" s="20"/>
      <c r="U198" s="20"/>
      <c r="V198" s="20"/>
      <c r="W198" s="20"/>
      <c r="X198" s="20"/>
      <c r="Y198" s="20"/>
      <c r="Z198" s="20"/>
      <c r="AA198" s="20"/>
      <c r="AB198" s="20"/>
      <c r="AC198" s="20"/>
      <c r="AD198" s="20"/>
      <c r="AE198" s="20"/>
      <c r="AF198" s="20"/>
      <c r="AG198" s="20"/>
      <c r="AH198" s="20"/>
      <c r="AI198" s="20"/>
      <c r="AJ198" s="20"/>
      <c r="AK198" s="20"/>
      <c r="AL198" s="20"/>
      <c r="AM198" s="20"/>
      <c r="AN198" s="20"/>
      <c r="AO198" s="20"/>
      <c r="AP198" s="20"/>
    </row>
    <row r="199" spans="1:42" x14ac:dyDescent="0.3">
      <c r="A199" s="20"/>
      <c r="B199" s="8"/>
      <c r="C199" s="8"/>
      <c r="D199" s="8"/>
      <c r="E199" s="8"/>
      <c r="F199" s="8"/>
      <c r="G199" s="8"/>
      <c r="H199" s="8"/>
      <c r="I199" s="8"/>
      <c r="J199" s="8"/>
      <c r="K199" s="8"/>
      <c r="L199" s="8"/>
      <c r="M199" s="8"/>
      <c r="N199" s="8"/>
      <c r="O199" s="8"/>
      <c r="P199" s="8"/>
      <c r="Q199" s="8"/>
      <c r="R199" s="20"/>
      <c r="S199" s="20"/>
      <c r="T199" s="20"/>
      <c r="U199" s="20"/>
      <c r="V199" s="20"/>
      <c r="W199" s="20"/>
      <c r="X199" s="20"/>
      <c r="Y199" s="20"/>
      <c r="Z199" s="20"/>
      <c r="AA199" s="20"/>
      <c r="AB199" s="20"/>
      <c r="AC199" s="20"/>
      <c r="AD199" s="20"/>
      <c r="AE199" s="20"/>
      <c r="AF199" s="20"/>
      <c r="AG199" s="20"/>
      <c r="AH199" s="20"/>
      <c r="AI199" s="20"/>
      <c r="AJ199" s="20"/>
      <c r="AK199" s="20"/>
      <c r="AL199" s="20"/>
      <c r="AM199" s="20"/>
      <c r="AN199" s="20"/>
      <c r="AO199" s="20"/>
      <c r="AP199" s="20"/>
    </row>
    <row r="200" spans="1:42" x14ac:dyDescent="0.3">
      <c r="A200" s="20"/>
      <c r="B200" s="8"/>
      <c r="C200" s="8"/>
      <c r="D200" s="8"/>
      <c r="E200" s="8"/>
      <c r="F200" s="8"/>
      <c r="G200" s="8"/>
      <c r="H200" s="8"/>
      <c r="I200" s="8"/>
      <c r="J200" s="8"/>
      <c r="K200" s="8"/>
      <c r="L200" s="8"/>
      <c r="M200" s="8"/>
      <c r="N200" s="8"/>
      <c r="O200" s="8"/>
      <c r="P200" s="8"/>
      <c r="Q200" s="8"/>
      <c r="R200" s="20"/>
      <c r="S200" s="20"/>
      <c r="T200" s="20"/>
      <c r="U200" s="20"/>
      <c r="V200" s="20"/>
      <c r="W200" s="20"/>
      <c r="X200" s="20"/>
      <c r="Y200" s="20"/>
      <c r="Z200" s="20"/>
      <c r="AA200" s="20"/>
      <c r="AB200" s="20"/>
      <c r="AC200" s="20"/>
      <c r="AD200" s="20"/>
      <c r="AE200" s="20"/>
      <c r="AF200" s="20"/>
      <c r="AG200" s="20"/>
      <c r="AH200" s="20"/>
      <c r="AI200" s="20"/>
      <c r="AJ200" s="20"/>
      <c r="AK200" s="20"/>
      <c r="AL200" s="20"/>
      <c r="AM200" s="20"/>
      <c r="AN200" s="20"/>
      <c r="AO200" s="20"/>
      <c r="AP200" s="20"/>
    </row>
    <row r="201" spans="1:42" x14ac:dyDescent="0.3">
      <c r="A201" s="20"/>
      <c r="B201" s="8"/>
      <c r="C201" s="8"/>
      <c r="D201" s="8"/>
      <c r="E201" s="8"/>
      <c r="F201" s="8"/>
      <c r="G201" s="8"/>
      <c r="H201" s="8"/>
      <c r="I201" s="8"/>
      <c r="J201" s="8"/>
      <c r="K201" s="8"/>
      <c r="L201" s="8"/>
      <c r="M201" s="8"/>
      <c r="N201" s="8"/>
      <c r="O201" s="8"/>
      <c r="P201" s="8"/>
      <c r="Q201" s="8"/>
      <c r="R201" s="20"/>
      <c r="S201" s="20"/>
      <c r="T201" s="20"/>
      <c r="U201" s="20"/>
      <c r="V201" s="20"/>
      <c r="W201" s="20"/>
      <c r="X201" s="20"/>
      <c r="Y201" s="20"/>
      <c r="Z201" s="20"/>
      <c r="AA201" s="20"/>
      <c r="AB201" s="20"/>
      <c r="AC201" s="20"/>
      <c r="AD201" s="20"/>
      <c r="AE201" s="20"/>
      <c r="AF201" s="20"/>
      <c r="AG201" s="20"/>
      <c r="AH201" s="20"/>
      <c r="AI201" s="20"/>
      <c r="AJ201" s="20"/>
      <c r="AK201" s="20"/>
      <c r="AL201" s="20"/>
      <c r="AM201" s="20"/>
      <c r="AN201" s="20"/>
      <c r="AO201" s="20"/>
      <c r="AP201" s="20"/>
    </row>
    <row r="202" spans="1:42" x14ac:dyDescent="0.3">
      <c r="A202" s="20"/>
      <c r="B202" s="8"/>
      <c r="C202" s="8"/>
      <c r="D202" s="8"/>
      <c r="E202" s="8"/>
      <c r="F202" s="2"/>
      <c r="G202" s="2"/>
      <c r="H202" s="2"/>
      <c r="I202" s="2"/>
      <c r="J202" s="2"/>
      <c r="K202" s="2"/>
      <c r="L202" s="2"/>
      <c r="M202" s="2"/>
      <c r="N202" s="2"/>
      <c r="O202" s="2"/>
      <c r="P202" s="2"/>
      <c r="Q202" s="2"/>
      <c r="R202" s="2"/>
      <c r="S202" s="2"/>
      <c r="T202" s="20"/>
      <c r="U202" s="20"/>
      <c r="V202" s="20"/>
      <c r="W202" s="20"/>
      <c r="X202" s="20"/>
      <c r="Y202" s="20"/>
      <c r="Z202" s="20"/>
      <c r="AA202" s="20"/>
      <c r="AB202" s="20"/>
      <c r="AC202" s="20"/>
      <c r="AD202" s="20"/>
      <c r="AE202" s="20"/>
      <c r="AF202" s="20"/>
      <c r="AG202" s="20"/>
      <c r="AH202" s="20"/>
      <c r="AI202" s="20"/>
      <c r="AJ202" s="20"/>
      <c r="AK202" s="20"/>
      <c r="AL202" s="20"/>
      <c r="AM202" s="20"/>
      <c r="AN202" s="20"/>
      <c r="AO202" s="20"/>
      <c r="AP202" s="20"/>
    </row>
    <row r="203" spans="1:42" x14ac:dyDescent="0.3">
      <c r="A203" s="20"/>
      <c r="B203" s="8"/>
      <c r="C203" s="8"/>
      <c r="D203" s="8"/>
      <c r="E203" s="8"/>
      <c r="F203" s="2"/>
      <c r="G203" s="2"/>
      <c r="H203" s="2"/>
      <c r="I203" s="2"/>
      <c r="J203" s="2"/>
      <c r="K203" s="2"/>
      <c r="L203" s="2"/>
      <c r="M203" s="2"/>
      <c r="N203" s="2"/>
      <c r="O203" s="2"/>
      <c r="P203" s="2"/>
      <c r="Q203" s="2"/>
      <c r="R203" s="2"/>
      <c r="S203" s="2"/>
      <c r="T203" s="20"/>
      <c r="U203" s="20"/>
      <c r="V203" s="20"/>
      <c r="W203" s="20"/>
      <c r="X203" s="20"/>
      <c r="Y203" s="20"/>
      <c r="Z203" s="20"/>
      <c r="AA203" s="20"/>
      <c r="AB203" s="20"/>
      <c r="AC203" s="20"/>
      <c r="AD203" s="20"/>
      <c r="AE203" s="20"/>
      <c r="AF203" s="20"/>
      <c r="AG203" s="20"/>
      <c r="AH203" s="20"/>
      <c r="AI203" s="20"/>
      <c r="AJ203" s="20"/>
      <c r="AK203" s="20"/>
      <c r="AL203" s="20"/>
      <c r="AM203" s="20"/>
      <c r="AN203" s="20"/>
      <c r="AO203" s="20"/>
      <c r="AP203" s="20"/>
    </row>
    <row r="204" spans="1:42" x14ac:dyDescent="0.3">
      <c r="A204" s="20"/>
      <c r="B204" s="8"/>
      <c r="C204" s="8"/>
      <c r="D204" s="8"/>
      <c r="E204" s="8"/>
      <c r="F204" s="2"/>
      <c r="G204" s="2"/>
      <c r="H204" s="2"/>
      <c r="I204" s="2"/>
      <c r="J204" s="2"/>
      <c r="K204" s="2"/>
      <c r="L204" s="2"/>
      <c r="M204" s="2"/>
      <c r="N204" s="2"/>
      <c r="O204" s="2"/>
      <c r="P204" s="2"/>
      <c r="Q204" s="2"/>
      <c r="R204" s="2"/>
      <c r="S204" s="2"/>
      <c r="T204" s="20"/>
      <c r="U204" s="20"/>
      <c r="V204" s="20"/>
      <c r="W204" s="20"/>
      <c r="X204" s="20"/>
      <c r="Y204" s="20"/>
      <c r="Z204" s="20"/>
      <c r="AA204" s="20"/>
      <c r="AB204" s="20"/>
      <c r="AC204" s="20"/>
      <c r="AD204" s="20"/>
      <c r="AE204" s="20"/>
      <c r="AF204" s="20"/>
      <c r="AG204" s="20"/>
      <c r="AH204" s="20"/>
      <c r="AI204" s="20"/>
      <c r="AJ204" s="20"/>
      <c r="AK204" s="20"/>
      <c r="AL204" s="20"/>
      <c r="AM204" s="20"/>
      <c r="AN204" s="20"/>
      <c r="AO204" s="20"/>
      <c r="AP204" s="20"/>
    </row>
    <row r="205" spans="1:42" x14ac:dyDescent="0.3">
      <c r="A205" s="20"/>
      <c r="B205" s="8"/>
      <c r="C205" s="8"/>
      <c r="D205" s="8"/>
      <c r="E205" s="8"/>
      <c r="F205" s="2"/>
      <c r="G205" s="2"/>
      <c r="H205" s="2"/>
      <c r="I205" s="2"/>
      <c r="J205" s="2"/>
      <c r="K205" s="2"/>
      <c r="L205" s="2"/>
      <c r="M205" s="2"/>
      <c r="N205" s="2"/>
      <c r="O205" s="2"/>
      <c r="P205" s="2"/>
      <c r="Q205" s="2"/>
      <c r="R205" s="2"/>
      <c r="S205" s="2"/>
      <c r="T205" s="20"/>
      <c r="U205" s="20"/>
      <c r="V205" s="20"/>
      <c r="W205" s="20"/>
      <c r="X205" s="20"/>
      <c r="Y205" s="20"/>
      <c r="Z205" s="20"/>
      <c r="AA205" s="20"/>
      <c r="AB205" s="20"/>
      <c r="AC205" s="20"/>
      <c r="AD205" s="20"/>
      <c r="AE205" s="20"/>
      <c r="AF205" s="20"/>
      <c r="AG205" s="20"/>
      <c r="AH205" s="20"/>
      <c r="AI205" s="20"/>
      <c r="AJ205" s="20"/>
      <c r="AK205" s="20"/>
      <c r="AL205" s="20"/>
      <c r="AM205" s="20"/>
      <c r="AN205" s="20"/>
      <c r="AO205" s="20"/>
      <c r="AP205" s="20"/>
    </row>
    <row r="206" spans="1:42" x14ac:dyDescent="0.3">
      <c r="A206" s="20"/>
      <c r="B206" s="8"/>
      <c r="C206" s="8"/>
      <c r="D206" s="8"/>
      <c r="E206" s="8"/>
      <c r="F206" s="2"/>
      <c r="G206" s="362" t="s">
        <v>112</v>
      </c>
      <c r="H206" s="362"/>
      <c r="I206" s="362"/>
      <c r="J206" s="362"/>
      <c r="K206" s="2"/>
      <c r="L206" s="2"/>
      <c r="M206" s="2"/>
      <c r="N206" s="2"/>
      <c r="O206" s="2"/>
      <c r="P206" s="2"/>
      <c r="Q206" s="2"/>
      <c r="R206" s="2"/>
      <c r="S206" s="2"/>
      <c r="T206" s="20"/>
      <c r="U206" s="20"/>
      <c r="V206" s="20"/>
      <c r="W206" s="20"/>
      <c r="X206" s="20"/>
      <c r="Y206" s="20"/>
      <c r="Z206" s="20"/>
      <c r="AA206" s="20"/>
      <c r="AB206" s="20"/>
      <c r="AC206" s="20"/>
      <c r="AD206" s="20"/>
      <c r="AE206" s="20"/>
      <c r="AF206" s="20"/>
      <c r="AG206" s="20"/>
      <c r="AH206" s="20"/>
      <c r="AI206" s="20"/>
      <c r="AJ206" s="20"/>
      <c r="AK206" s="20"/>
      <c r="AL206" s="20"/>
      <c r="AM206" s="20"/>
      <c r="AN206" s="20"/>
      <c r="AO206" s="20"/>
      <c r="AP206" s="20"/>
    </row>
    <row r="207" spans="1:42" x14ac:dyDescent="0.3">
      <c r="A207" s="20"/>
      <c r="B207" s="8"/>
      <c r="C207" s="8"/>
      <c r="D207" s="8"/>
      <c r="E207" s="8"/>
      <c r="F207" s="2"/>
      <c r="G207" s="2"/>
      <c r="H207" s="2" t="s">
        <v>120</v>
      </c>
      <c r="I207" s="2">
        <v>0.2</v>
      </c>
      <c r="J207" s="2"/>
      <c r="K207" s="2"/>
      <c r="L207" s="2"/>
      <c r="M207" s="2"/>
      <c r="N207" s="2"/>
      <c r="O207" s="2"/>
      <c r="P207" s="2"/>
      <c r="Q207" s="2"/>
      <c r="R207" s="2"/>
      <c r="S207" s="2"/>
      <c r="T207" s="20"/>
      <c r="U207" s="20"/>
      <c r="V207" s="20"/>
      <c r="W207" s="20"/>
      <c r="X207" s="20"/>
      <c r="Y207" s="20"/>
      <c r="Z207" s="20"/>
      <c r="AA207" s="20"/>
      <c r="AB207" s="20"/>
      <c r="AC207" s="20"/>
      <c r="AD207" s="20"/>
      <c r="AE207" s="20"/>
      <c r="AF207" s="20"/>
      <c r="AG207" s="20"/>
      <c r="AH207" s="20"/>
      <c r="AI207" s="20"/>
      <c r="AJ207" s="20"/>
      <c r="AK207" s="20"/>
      <c r="AL207" s="20"/>
      <c r="AM207" s="20"/>
      <c r="AN207" s="20"/>
      <c r="AO207" s="20"/>
      <c r="AP207" s="20"/>
    </row>
    <row r="208" spans="1:42" x14ac:dyDescent="0.3">
      <c r="A208" s="20"/>
      <c r="B208" s="8"/>
      <c r="C208" s="8"/>
      <c r="D208" s="8"/>
      <c r="E208" s="8"/>
      <c r="F208" s="2"/>
      <c r="G208" s="2"/>
      <c r="H208" s="2" t="s">
        <v>121</v>
      </c>
      <c r="I208" s="2">
        <v>0.4</v>
      </c>
      <c r="J208" s="2"/>
      <c r="K208" s="2"/>
      <c r="L208" s="212"/>
      <c r="M208" s="213"/>
      <c r="N208" s="213"/>
      <c r="O208" s="213"/>
      <c r="P208" s="213"/>
      <c r="Q208" s="2"/>
      <c r="R208" s="2"/>
      <c r="S208" s="2"/>
      <c r="T208" s="20"/>
      <c r="U208" s="20"/>
      <c r="V208" s="20"/>
      <c r="W208" s="20"/>
      <c r="X208" s="20"/>
      <c r="Y208" s="20"/>
      <c r="Z208" s="20"/>
      <c r="AA208" s="20"/>
      <c r="AB208" s="20"/>
      <c r="AC208" s="20"/>
      <c r="AD208" s="20"/>
      <c r="AE208" s="20"/>
      <c r="AF208" s="20"/>
      <c r="AG208" s="20"/>
      <c r="AH208" s="20"/>
      <c r="AI208" s="20"/>
      <c r="AJ208" s="20"/>
      <c r="AK208" s="20"/>
      <c r="AL208" s="20"/>
      <c r="AM208" s="20"/>
      <c r="AN208" s="20"/>
      <c r="AO208" s="20"/>
      <c r="AP208" s="20"/>
    </row>
    <row r="209" spans="1:42" x14ac:dyDescent="0.3">
      <c r="A209" s="20"/>
      <c r="B209" s="8"/>
      <c r="C209" s="8"/>
      <c r="D209" s="8"/>
      <c r="E209" s="8"/>
      <c r="F209" s="2"/>
      <c r="G209" s="2"/>
      <c r="H209" s="2" t="s">
        <v>122</v>
      </c>
      <c r="I209" s="2">
        <v>0.6</v>
      </c>
      <c r="J209" s="2"/>
      <c r="K209" s="2"/>
      <c r="L209" s="212"/>
      <c r="M209" s="212" t="s">
        <v>136</v>
      </c>
      <c r="N209" s="212" t="s">
        <v>135</v>
      </c>
      <c r="O209" s="212" t="s">
        <v>137</v>
      </c>
      <c r="P209" s="212" t="s">
        <v>138</v>
      </c>
      <c r="Q209" s="2"/>
      <c r="R209" s="2"/>
      <c r="S209" s="2"/>
      <c r="T209" s="20"/>
      <c r="U209" s="20"/>
      <c r="V209" s="20"/>
      <c r="W209" s="20"/>
      <c r="X209" s="20"/>
      <c r="Y209" s="20"/>
      <c r="Z209" s="20"/>
      <c r="AA209" s="20"/>
      <c r="AB209" s="20"/>
      <c r="AC209" s="20"/>
      <c r="AD209" s="20"/>
      <c r="AE209" s="20"/>
      <c r="AF209" s="20"/>
      <c r="AG209" s="20"/>
      <c r="AH209" s="20"/>
      <c r="AI209" s="20"/>
      <c r="AJ209" s="20"/>
      <c r="AK209" s="20"/>
      <c r="AL209" s="20"/>
      <c r="AM209" s="20"/>
      <c r="AN209" s="20"/>
      <c r="AO209" s="20"/>
      <c r="AP209" s="20"/>
    </row>
    <row r="210" spans="1:42" x14ac:dyDescent="0.3">
      <c r="A210" s="20"/>
      <c r="B210" s="8"/>
      <c r="C210" s="8"/>
      <c r="D210" s="8"/>
      <c r="E210" s="8"/>
      <c r="F210" s="2"/>
      <c r="G210" s="2"/>
      <c r="H210" s="2" t="s">
        <v>123</v>
      </c>
      <c r="I210" s="2">
        <v>0.8</v>
      </c>
      <c r="J210" s="2"/>
      <c r="K210" s="2"/>
      <c r="L210" s="212">
        <v>1</v>
      </c>
      <c r="M210" s="212" t="str">
        <f>IF(C180="","",VLOOKUP(C180,H207:I211,2,0))</f>
        <v/>
      </c>
      <c r="N210" s="212" t="str">
        <f>IF(E180="","",VLOOKUP(E180,H214:I218,2,0))</f>
        <v/>
      </c>
      <c r="O210" s="212" t="str">
        <f>IF(G180="","",VLOOKUP(G180,H221:I225,2,0))</f>
        <v/>
      </c>
      <c r="P210" s="212" t="str">
        <f>IF(I180="","",VLOOKUP(I180,H228:I232,2,0))</f>
        <v/>
      </c>
      <c r="Q210" s="2"/>
      <c r="R210" s="2"/>
      <c r="S210" s="2"/>
      <c r="T210" s="20"/>
      <c r="U210" s="20"/>
      <c r="V210" s="20"/>
      <c r="W210" s="20"/>
      <c r="X210" s="20"/>
      <c r="Y210" s="20"/>
      <c r="Z210" s="20"/>
      <c r="AA210" s="20"/>
      <c r="AB210" s="20"/>
      <c r="AC210" s="20"/>
      <c r="AD210" s="20"/>
      <c r="AE210" s="20"/>
      <c r="AF210" s="20"/>
      <c r="AG210" s="20"/>
      <c r="AH210" s="20"/>
      <c r="AI210" s="20"/>
      <c r="AJ210" s="20"/>
      <c r="AK210" s="20"/>
      <c r="AL210" s="20"/>
      <c r="AM210" s="20"/>
      <c r="AN210" s="20"/>
      <c r="AO210" s="20"/>
      <c r="AP210" s="20"/>
    </row>
    <row r="211" spans="1:42" x14ac:dyDescent="0.3">
      <c r="A211" s="20"/>
      <c r="B211" s="8"/>
      <c r="C211" s="8"/>
      <c r="D211" s="8"/>
      <c r="E211" s="8"/>
      <c r="F211" s="2"/>
      <c r="G211" s="2"/>
      <c r="H211" s="2" t="s">
        <v>124</v>
      </c>
      <c r="I211" s="2">
        <v>1</v>
      </c>
      <c r="J211" s="2"/>
      <c r="K211" s="2"/>
      <c r="L211" s="212">
        <v>2</v>
      </c>
      <c r="M211" s="212" t="str">
        <f>IF(C182="","",VLOOKUP(C182,H207:I211,2,0))</f>
        <v/>
      </c>
      <c r="N211" s="212" t="str">
        <f>IF(E182="","",VLOOKUP(E182,H214:I218,2,0))</f>
        <v/>
      </c>
      <c r="O211" s="212" t="str">
        <f>IF(G182="","",VLOOKUP(G182,H221:I225,2,0))</f>
        <v/>
      </c>
      <c r="P211" s="212" t="str">
        <f>IF(I182="","",VLOOKUP(I182,H228:I232,2,0))</f>
        <v/>
      </c>
      <c r="Q211" s="2"/>
      <c r="R211" s="2"/>
      <c r="S211" s="2"/>
      <c r="T211" s="20"/>
      <c r="U211" s="20"/>
      <c r="V211" s="20"/>
      <c r="W211" s="20"/>
      <c r="X211" s="20"/>
      <c r="Y211" s="20"/>
      <c r="Z211" s="20"/>
      <c r="AA211" s="20"/>
      <c r="AB211" s="20"/>
      <c r="AC211" s="20"/>
      <c r="AD211" s="20"/>
      <c r="AE211" s="20"/>
      <c r="AF211" s="20"/>
      <c r="AG211" s="20"/>
      <c r="AH211" s="20"/>
      <c r="AI211" s="20"/>
      <c r="AJ211" s="20"/>
      <c r="AK211" s="20"/>
      <c r="AL211" s="20"/>
      <c r="AM211" s="20"/>
      <c r="AN211" s="20"/>
      <c r="AO211" s="20"/>
      <c r="AP211" s="20"/>
    </row>
    <row r="212" spans="1:42" x14ac:dyDescent="0.3">
      <c r="A212" s="20"/>
      <c r="B212" s="8"/>
      <c r="C212" s="8"/>
      <c r="D212" s="8"/>
      <c r="E212" s="8"/>
      <c r="F212" s="2"/>
      <c r="G212" s="2"/>
      <c r="H212" s="2"/>
      <c r="I212" s="2"/>
      <c r="J212" s="2"/>
      <c r="K212" s="2"/>
      <c r="L212" s="212">
        <v>3</v>
      </c>
      <c r="M212" s="212" t="str">
        <f>IF(C184="","",VLOOKUP(C184,H207:I211,2,0))</f>
        <v/>
      </c>
      <c r="N212" s="212" t="str">
        <f>IF(E184="","",VLOOKUP(E184,H214:I218,2,0))</f>
        <v/>
      </c>
      <c r="O212" s="212" t="str">
        <f>IF(G184="","",VLOOKUP(G184,H221:I225,2,0))</f>
        <v/>
      </c>
      <c r="P212" s="212" t="str">
        <f>IF(I184="","",VLOOKUP(I184,H228:I232,2,0))</f>
        <v/>
      </c>
      <c r="Q212" s="2"/>
      <c r="R212" s="2"/>
      <c r="S212" s="2"/>
      <c r="T212" s="20"/>
      <c r="U212" s="20"/>
      <c r="V212" s="20"/>
      <c r="W212" s="20"/>
      <c r="X212" s="20"/>
      <c r="Y212" s="20"/>
      <c r="Z212" s="20"/>
      <c r="AA212" s="20"/>
      <c r="AB212" s="20"/>
      <c r="AC212" s="20"/>
      <c r="AD212" s="20"/>
      <c r="AE212" s="20"/>
      <c r="AF212" s="20"/>
      <c r="AG212" s="20"/>
      <c r="AH212" s="20"/>
      <c r="AI212" s="20"/>
      <c r="AJ212" s="20"/>
      <c r="AK212" s="20"/>
      <c r="AL212" s="20"/>
      <c r="AM212" s="20"/>
      <c r="AN212" s="20"/>
      <c r="AO212" s="20"/>
      <c r="AP212" s="20"/>
    </row>
    <row r="213" spans="1:42" x14ac:dyDescent="0.3">
      <c r="A213" s="20"/>
      <c r="B213" s="8"/>
      <c r="C213" s="8"/>
      <c r="D213" s="8"/>
      <c r="E213" s="8"/>
      <c r="F213" s="2"/>
      <c r="G213" s="362" t="s">
        <v>113</v>
      </c>
      <c r="H213" s="362"/>
      <c r="I213" s="362"/>
      <c r="J213" s="362"/>
      <c r="K213" s="2"/>
      <c r="L213" s="212">
        <v>4</v>
      </c>
      <c r="M213" s="212" t="str">
        <f>IF(C186="","",VLOOKUP(C186,H207:I211,2,0))</f>
        <v/>
      </c>
      <c r="N213" s="212" t="str">
        <f>IF(E186="","",VLOOKUP(E186,H214:I218,2,0))</f>
        <v/>
      </c>
      <c r="O213" s="212" t="str">
        <f>IF(G186="","",VLOOKUP(G186,H221:I225,2,0))</f>
        <v/>
      </c>
      <c r="P213" s="212" t="str">
        <f>IF(I186="","",VLOOKUP(I186,H228:I232,2,0))</f>
        <v/>
      </c>
      <c r="Q213" s="2"/>
      <c r="R213" s="2"/>
      <c r="S213" s="2"/>
      <c r="T213" s="20"/>
      <c r="U213" s="20"/>
      <c r="V213" s="20"/>
      <c r="W213" s="20"/>
      <c r="X213" s="20"/>
      <c r="Y213" s="20"/>
      <c r="Z213" s="20"/>
      <c r="AA213" s="20"/>
      <c r="AB213" s="20"/>
      <c r="AC213" s="20"/>
      <c r="AD213" s="20"/>
      <c r="AE213" s="20"/>
      <c r="AF213" s="20"/>
      <c r="AG213" s="20"/>
      <c r="AH213" s="20"/>
      <c r="AI213" s="20"/>
      <c r="AJ213" s="20"/>
      <c r="AK213" s="20"/>
      <c r="AL213" s="20"/>
      <c r="AM213" s="20"/>
      <c r="AN213" s="20"/>
      <c r="AO213" s="20"/>
      <c r="AP213" s="20"/>
    </row>
    <row r="214" spans="1:42" x14ac:dyDescent="0.3">
      <c r="A214" s="20"/>
      <c r="B214" s="8"/>
      <c r="C214" s="8"/>
      <c r="D214" s="8"/>
      <c r="E214" s="8"/>
      <c r="F214" s="2"/>
      <c r="G214" s="2"/>
      <c r="H214" s="2" t="s">
        <v>115</v>
      </c>
      <c r="I214" s="2">
        <v>0.1</v>
      </c>
      <c r="J214" s="2"/>
      <c r="K214" s="2"/>
      <c r="L214" s="212">
        <v>5</v>
      </c>
      <c r="M214" s="212" t="str">
        <f>IF(C188="","",VLOOKUP(C188,H207:I211,2,0))</f>
        <v/>
      </c>
      <c r="N214" s="212" t="str">
        <f>IF(E188="","",VLOOKUP(E188,H214:I218,2,0))</f>
        <v/>
      </c>
      <c r="O214" s="212" t="str">
        <f>IF(G188="","",VLOOKUP(G188,H221:I225,2,0))</f>
        <v/>
      </c>
      <c r="P214" s="212" t="str">
        <f>IF(I188="","",VLOOKUP(I188,H228:I232,2,0))</f>
        <v/>
      </c>
      <c r="Q214" s="2"/>
      <c r="R214" s="2"/>
      <c r="S214" s="2"/>
      <c r="T214" s="20"/>
      <c r="U214" s="20"/>
      <c r="V214" s="20"/>
      <c r="W214" s="20"/>
      <c r="X214" s="20"/>
      <c r="Y214" s="20"/>
      <c r="Z214" s="20"/>
      <c r="AA214" s="20"/>
      <c r="AB214" s="20"/>
      <c r="AC214" s="20"/>
      <c r="AD214" s="20"/>
      <c r="AE214" s="20"/>
      <c r="AF214" s="20"/>
      <c r="AG214" s="20"/>
      <c r="AH214" s="20"/>
      <c r="AI214" s="20"/>
      <c r="AJ214" s="20"/>
      <c r="AK214" s="20"/>
      <c r="AL214" s="20"/>
      <c r="AM214" s="20"/>
      <c r="AN214" s="20"/>
      <c r="AO214" s="20"/>
      <c r="AP214" s="20"/>
    </row>
    <row r="215" spans="1:42" x14ac:dyDescent="0.3">
      <c r="A215" s="20"/>
      <c r="B215" s="8"/>
      <c r="C215" s="8"/>
      <c r="D215" s="8"/>
      <c r="E215" s="8"/>
      <c r="F215" s="2"/>
      <c r="G215" s="2"/>
      <c r="H215" s="2" t="s">
        <v>116</v>
      </c>
      <c r="I215" s="2">
        <v>0.2</v>
      </c>
      <c r="J215" s="2"/>
      <c r="K215" s="2"/>
      <c r="L215" s="212">
        <v>6</v>
      </c>
      <c r="M215" s="212" t="str">
        <f>IF(C190="","",VLOOKUP(C190,H207:I211,2,0))</f>
        <v/>
      </c>
      <c r="N215" s="212" t="str">
        <f>IF(E190="","",VLOOKUP(E190,H214:I218,2,0))</f>
        <v/>
      </c>
      <c r="O215" s="212" t="str">
        <f>IF(G190="","",VLOOKUP(G190,H221:I225,2,0))</f>
        <v/>
      </c>
      <c r="P215" s="212" t="str">
        <f>IF(I190="","",VLOOKUP(I190,H228:I232,2,0))</f>
        <v/>
      </c>
      <c r="Q215" s="2"/>
      <c r="R215" s="2"/>
      <c r="S215" s="2"/>
      <c r="T215" s="20"/>
      <c r="U215" s="20"/>
      <c r="V215" s="20"/>
      <c r="W215" s="20"/>
      <c r="X215" s="20"/>
      <c r="Y215" s="20"/>
      <c r="Z215" s="20"/>
      <c r="AA215" s="20"/>
      <c r="AB215" s="20"/>
      <c r="AC215" s="20"/>
      <c r="AD215" s="20"/>
      <c r="AE215" s="20"/>
      <c r="AF215" s="20"/>
      <c r="AG215" s="20"/>
      <c r="AH215" s="20"/>
      <c r="AI215" s="20"/>
      <c r="AJ215" s="20"/>
      <c r="AK215" s="20"/>
      <c r="AL215" s="20"/>
      <c r="AM215" s="20"/>
      <c r="AN215" s="20"/>
      <c r="AO215" s="20"/>
      <c r="AP215" s="20"/>
    </row>
    <row r="216" spans="1:42" x14ac:dyDescent="0.3">
      <c r="A216" s="20"/>
      <c r="B216" s="8"/>
      <c r="C216" s="8"/>
      <c r="D216" s="8"/>
      <c r="E216" s="8"/>
      <c r="F216" s="2"/>
      <c r="G216" s="2"/>
      <c r="H216" s="2" t="s">
        <v>68</v>
      </c>
      <c r="I216" s="2">
        <v>0.3</v>
      </c>
      <c r="J216" s="2"/>
      <c r="K216" s="2"/>
      <c r="L216" s="212">
        <v>7</v>
      </c>
      <c r="M216" s="212" t="str">
        <f>IF(C192="","",VLOOKUP(C192,H207:I211,2,0))</f>
        <v/>
      </c>
      <c r="N216" s="212" t="str">
        <f>IF(E192="","",VLOOKUP(E192,H214:I218,2,0))</f>
        <v/>
      </c>
      <c r="O216" s="212" t="str">
        <f>IF(G192="","",VLOOKUP(G192,H221:I225,2,0))</f>
        <v/>
      </c>
      <c r="P216" s="212" t="str">
        <f>IF(I192="","",VLOOKUP(I192,H228:I232,2,0))</f>
        <v/>
      </c>
      <c r="Q216" s="2"/>
      <c r="R216" s="2"/>
      <c r="S216" s="2"/>
      <c r="T216" s="20"/>
      <c r="U216" s="20"/>
      <c r="V216" s="20"/>
      <c r="W216" s="20"/>
      <c r="X216" s="20"/>
      <c r="Y216" s="20"/>
      <c r="Z216" s="20"/>
      <c r="AA216" s="20"/>
      <c r="AB216" s="20"/>
      <c r="AC216" s="20"/>
      <c r="AD216" s="20"/>
      <c r="AE216" s="20"/>
      <c r="AF216" s="20"/>
      <c r="AG216" s="20"/>
      <c r="AH216" s="20"/>
      <c r="AI216" s="20"/>
      <c r="AJ216" s="20"/>
      <c r="AK216" s="20"/>
      <c r="AL216" s="20"/>
      <c r="AM216" s="20"/>
      <c r="AN216" s="20"/>
      <c r="AO216" s="20"/>
      <c r="AP216" s="20"/>
    </row>
    <row r="217" spans="1:42" x14ac:dyDescent="0.3">
      <c r="A217" s="20"/>
      <c r="B217" s="8"/>
      <c r="C217" s="8"/>
      <c r="D217" s="8"/>
      <c r="E217" s="8"/>
      <c r="F217" s="2"/>
      <c r="G217" s="2"/>
      <c r="H217" s="2" t="s">
        <v>117</v>
      </c>
      <c r="I217" s="2">
        <v>0.4</v>
      </c>
      <c r="J217" s="2"/>
      <c r="K217" s="2"/>
      <c r="L217" s="2"/>
      <c r="M217" s="2"/>
      <c r="N217" s="2"/>
      <c r="O217" s="2"/>
      <c r="P217" s="2"/>
      <c r="Q217" s="2"/>
      <c r="R217" s="2"/>
      <c r="S217" s="2"/>
      <c r="T217" s="20"/>
      <c r="U217" s="20"/>
      <c r="V217" s="20"/>
      <c r="W217" s="20"/>
      <c r="X217" s="20"/>
      <c r="Y217" s="20"/>
      <c r="Z217" s="20"/>
      <c r="AA217" s="20"/>
      <c r="AB217" s="20"/>
      <c r="AC217" s="20"/>
      <c r="AD217" s="20"/>
      <c r="AE217" s="20"/>
      <c r="AF217" s="20"/>
      <c r="AG217" s="20"/>
      <c r="AH217" s="20"/>
      <c r="AI217" s="20"/>
      <c r="AJ217" s="20"/>
      <c r="AK217" s="20"/>
      <c r="AL217" s="20"/>
      <c r="AM217" s="20"/>
      <c r="AN217" s="20"/>
      <c r="AO217" s="20"/>
      <c r="AP217" s="20"/>
    </row>
    <row r="218" spans="1:42" x14ac:dyDescent="0.3">
      <c r="A218" s="20"/>
      <c r="B218" s="8"/>
      <c r="C218" s="8"/>
      <c r="D218" s="8"/>
      <c r="E218" s="8"/>
      <c r="F218" s="2"/>
      <c r="G218" s="2"/>
      <c r="H218" s="2" t="s">
        <v>118</v>
      </c>
      <c r="I218" s="2">
        <v>0.5</v>
      </c>
      <c r="J218" s="2"/>
      <c r="K218" s="2"/>
      <c r="L218" s="2"/>
      <c r="M218" s="2"/>
      <c r="N218" s="2"/>
      <c r="O218" s="2"/>
      <c r="P218" s="2"/>
      <c r="Q218" s="2"/>
      <c r="R218" s="2"/>
      <c r="S218" s="2"/>
      <c r="T218" s="20"/>
      <c r="U218" s="20"/>
      <c r="V218" s="20"/>
      <c r="W218" s="20"/>
      <c r="X218" s="20"/>
      <c r="Y218" s="20"/>
      <c r="Z218" s="20"/>
      <c r="AA218" s="20"/>
      <c r="AB218" s="20"/>
      <c r="AC218" s="20"/>
      <c r="AD218" s="20"/>
      <c r="AE218" s="20"/>
      <c r="AF218" s="20"/>
      <c r="AG218" s="20"/>
      <c r="AH218" s="20"/>
      <c r="AI218" s="20"/>
      <c r="AJ218" s="20"/>
      <c r="AK218" s="20"/>
      <c r="AL218" s="20"/>
      <c r="AM218" s="20"/>
      <c r="AN218" s="20"/>
      <c r="AO218" s="20"/>
      <c r="AP218" s="20"/>
    </row>
    <row r="219" spans="1:42" x14ac:dyDescent="0.3">
      <c r="A219" s="20"/>
      <c r="B219" s="8"/>
      <c r="C219" s="8"/>
      <c r="D219" s="8"/>
      <c r="E219" s="8"/>
      <c r="F219" s="2"/>
      <c r="G219" s="2"/>
      <c r="H219" s="2"/>
      <c r="I219" s="2"/>
      <c r="J219" s="2"/>
      <c r="K219" s="2"/>
      <c r="L219" s="2"/>
      <c r="M219" s="2"/>
      <c r="N219" s="2"/>
      <c r="O219" s="2"/>
      <c r="P219" s="2"/>
      <c r="Q219" s="2"/>
      <c r="R219" s="2"/>
      <c r="S219" s="2"/>
      <c r="T219" s="20"/>
      <c r="U219" s="20"/>
      <c r="V219" s="20"/>
      <c r="W219" s="20"/>
      <c r="X219" s="20"/>
      <c r="Y219" s="20"/>
      <c r="Z219" s="20"/>
      <c r="AA219" s="20"/>
      <c r="AB219" s="20"/>
      <c r="AC219" s="20"/>
      <c r="AD219" s="20"/>
      <c r="AE219" s="20"/>
      <c r="AF219" s="20"/>
      <c r="AG219" s="20"/>
      <c r="AH219" s="20"/>
      <c r="AI219" s="20"/>
      <c r="AJ219" s="20"/>
      <c r="AK219" s="20"/>
      <c r="AL219" s="20"/>
      <c r="AM219" s="20"/>
      <c r="AN219" s="20"/>
      <c r="AO219" s="20"/>
      <c r="AP219" s="20"/>
    </row>
    <row r="220" spans="1:42" x14ac:dyDescent="0.3">
      <c r="A220" s="20"/>
      <c r="B220" s="8"/>
      <c r="C220" s="8"/>
      <c r="D220" s="8"/>
      <c r="E220" s="8"/>
      <c r="F220" s="2"/>
      <c r="G220" s="362" t="s">
        <v>114</v>
      </c>
      <c r="H220" s="362"/>
      <c r="I220" s="362"/>
      <c r="J220" s="362"/>
      <c r="K220" s="2"/>
      <c r="L220" s="2"/>
      <c r="M220" s="2"/>
      <c r="N220" s="214" t="str">
        <f>IFERROR(AVERAGE(K180:L193),"0,0 kg")</f>
        <v>0,0 kg</v>
      </c>
      <c r="O220" s="2"/>
      <c r="P220" s="2"/>
      <c r="Q220" s="2"/>
      <c r="R220" s="2"/>
      <c r="S220" s="2"/>
      <c r="T220" s="20"/>
      <c r="U220" s="20"/>
      <c r="V220" s="20"/>
      <c r="W220" s="20"/>
      <c r="X220" s="20"/>
      <c r="Y220" s="20"/>
      <c r="Z220" s="20"/>
      <c r="AA220" s="20"/>
      <c r="AB220" s="20"/>
      <c r="AC220" s="20"/>
      <c r="AD220" s="20"/>
      <c r="AE220" s="20"/>
      <c r="AF220" s="20"/>
      <c r="AG220" s="20"/>
      <c r="AH220" s="20"/>
      <c r="AI220" s="20"/>
      <c r="AJ220" s="20"/>
      <c r="AK220" s="20"/>
      <c r="AL220" s="20"/>
      <c r="AM220" s="20"/>
      <c r="AN220" s="20"/>
      <c r="AO220" s="20"/>
      <c r="AP220" s="20"/>
    </row>
    <row r="221" spans="1:42" x14ac:dyDescent="0.3">
      <c r="A221" s="20"/>
      <c r="B221" s="8"/>
      <c r="C221" s="8"/>
      <c r="D221" s="8"/>
      <c r="E221" s="8"/>
      <c r="F221" s="2"/>
      <c r="G221" s="2"/>
      <c r="H221" s="2" t="s">
        <v>128</v>
      </c>
      <c r="I221" s="2">
        <v>0.1</v>
      </c>
      <c r="J221" s="2"/>
      <c r="K221" s="2"/>
      <c r="L221" s="2"/>
      <c r="M221" s="2"/>
      <c r="N221" s="2"/>
      <c r="O221" s="2"/>
      <c r="P221" s="2"/>
      <c r="Q221" s="2"/>
      <c r="R221" s="2"/>
      <c r="S221" s="2"/>
      <c r="T221" s="20"/>
      <c r="U221" s="20"/>
      <c r="V221" s="20"/>
      <c r="W221" s="20"/>
      <c r="X221" s="20"/>
      <c r="Y221" s="20"/>
      <c r="Z221" s="20"/>
      <c r="AA221" s="20"/>
      <c r="AB221" s="20"/>
      <c r="AC221" s="20"/>
      <c r="AD221" s="20"/>
      <c r="AE221" s="20"/>
      <c r="AF221" s="20"/>
      <c r="AG221" s="20"/>
      <c r="AH221" s="20"/>
      <c r="AI221" s="20"/>
      <c r="AJ221" s="20"/>
      <c r="AK221" s="20"/>
      <c r="AL221" s="20"/>
      <c r="AM221" s="20"/>
      <c r="AN221" s="20"/>
      <c r="AO221" s="20"/>
      <c r="AP221" s="20"/>
    </row>
    <row r="222" spans="1:42" x14ac:dyDescent="0.3">
      <c r="A222" s="20"/>
      <c r="B222" s="8"/>
      <c r="C222" s="8"/>
      <c r="D222" s="8"/>
      <c r="E222" s="8"/>
      <c r="F222" s="2"/>
      <c r="G222" s="2"/>
      <c r="H222" s="2" t="s">
        <v>119</v>
      </c>
      <c r="I222" s="2">
        <v>0.2</v>
      </c>
      <c r="J222" s="2"/>
      <c r="K222" s="2"/>
      <c r="L222" s="2"/>
      <c r="M222" s="2"/>
      <c r="N222" s="2"/>
      <c r="O222" s="2"/>
      <c r="P222" s="2"/>
      <c r="Q222" s="2"/>
      <c r="R222" s="2"/>
      <c r="S222" s="2"/>
      <c r="T222" s="20"/>
      <c r="U222" s="20"/>
      <c r="V222" s="20"/>
      <c r="W222" s="20"/>
      <c r="X222" s="20"/>
      <c r="Y222" s="20"/>
      <c r="Z222" s="20"/>
      <c r="AA222" s="20"/>
      <c r="AB222" s="20"/>
      <c r="AC222" s="20"/>
      <c r="AD222" s="20"/>
      <c r="AE222" s="20"/>
      <c r="AF222" s="20"/>
      <c r="AG222" s="20"/>
      <c r="AH222" s="20"/>
      <c r="AI222" s="20"/>
      <c r="AJ222" s="20"/>
      <c r="AK222" s="20"/>
      <c r="AL222" s="20"/>
      <c r="AM222" s="20"/>
      <c r="AN222" s="20"/>
      <c r="AO222" s="20"/>
      <c r="AP222" s="20"/>
    </row>
    <row r="223" spans="1:42" x14ac:dyDescent="0.3">
      <c r="A223" s="20"/>
      <c r="B223" s="8"/>
      <c r="C223" s="8"/>
      <c r="D223" s="8"/>
      <c r="E223" s="8"/>
      <c r="F223" s="2"/>
      <c r="G223" s="2"/>
      <c r="H223" s="2" t="s">
        <v>125</v>
      </c>
      <c r="I223" s="2">
        <v>0.3</v>
      </c>
      <c r="J223" s="2"/>
      <c r="K223" s="2"/>
      <c r="L223" s="2"/>
      <c r="M223" s="2"/>
      <c r="N223" s="2"/>
      <c r="O223" s="2"/>
      <c r="P223" s="2"/>
      <c r="Q223" s="2"/>
      <c r="R223" s="2"/>
      <c r="S223" s="2"/>
      <c r="T223" s="20"/>
      <c r="U223" s="20"/>
      <c r="V223" s="20"/>
      <c r="W223" s="20"/>
      <c r="X223" s="20"/>
      <c r="Y223" s="20"/>
      <c r="Z223" s="20"/>
      <c r="AA223" s="20"/>
      <c r="AB223" s="20"/>
      <c r="AC223" s="20"/>
      <c r="AD223" s="20"/>
      <c r="AE223" s="20"/>
      <c r="AF223" s="20"/>
      <c r="AG223" s="20"/>
      <c r="AH223" s="20"/>
      <c r="AI223" s="20"/>
      <c r="AJ223" s="20"/>
      <c r="AK223" s="20"/>
      <c r="AL223" s="20"/>
      <c r="AM223" s="20"/>
      <c r="AN223" s="20"/>
      <c r="AO223" s="20"/>
      <c r="AP223" s="20"/>
    </row>
    <row r="224" spans="1:42" x14ac:dyDescent="0.3">
      <c r="A224" s="20"/>
      <c r="B224" s="8"/>
      <c r="C224" s="8"/>
      <c r="D224" s="8"/>
      <c r="E224" s="8"/>
      <c r="F224" s="2"/>
      <c r="G224" s="2"/>
      <c r="H224" s="2" t="s">
        <v>126</v>
      </c>
      <c r="I224" s="2">
        <v>0.4</v>
      </c>
      <c r="J224" s="2"/>
      <c r="K224" s="2"/>
      <c r="L224" s="2"/>
      <c r="M224" s="2"/>
      <c r="N224" s="2"/>
      <c r="O224" s="2"/>
      <c r="P224" s="2"/>
      <c r="Q224" s="2"/>
      <c r="R224" s="2"/>
      <c r="S224" s="2"/>
      <c r="T224" s="20"/>
      <c r="U224" s="20"/>
      <c r="V224" s="20"/>
      <c r="W224" s="20"/>
      <c r="X224" s="20"/>
      <c r="Y224" s="20"/>
      <c r="Z224" s="20"/>
      <c r="AA224" s="20"/>
      <c r="AB224" s="20"/>
      <c r="AC224" s="20"/>
      <c r="AD224" s="20"/>
      <c r="AE224" s="20"/>
      <c r="AF224" s="20"/>
      <c r="AG224" s="20"/>
      <c r="AH224" s="20"/>
      <c r="AI224" s="20"/>
      <c r="AJ224" s="20"/>
      <c r="AK224" s="20"/>
      <c r="AL224" s="20"/>
      <c r="AM224" s="20"/>
      <c r="AN224" s="20"/>
      <c r="AO224" s="20"/>
      <c r="AP224" s="20"/>
    </row>
    <row r="225" spans="1:42" x14ac:dyDescent="0.3">
      <c r="A225" s="20"/>
      <c r="B225" s="8"/>
      <c r="C225" s="8"/>
      <c r="D225" s="8"/>
      <c r="E225" s="8"/>
      <c r="F225" s="2"/>
      <c r="G225" s="2"/>
      <c r="H225" s="2" t="s">
        <v>127</v>
      </c>
      <c r="I225" s="2">
        <v>0.5</v>
      </c>
      <c r="J225" s="2"/>
      <c r="K225" s="2"/>
      <c r="L225" s="2"/>
      <c r="M225" s="2"/>
      <c r="N225" s="2"/>
      <c r="O225" s="2"/>
      <c r="P225" s="2"/>
      <c r="Q225" s="2"/>
      <c r="R225" s="2"/>
      <c r="S225" s="2"/>
      <c r="T225" s="20"/>
      <c r="U225" s="20"/>
      <c r="V225" s="20"/>
      <c r="W225" s="20"/>
      <c r="X225" s="20"/>
      <c r="Y225" s="20"/>
      <c r="Z225" s="20"/>
      <c r="AA225" s="20"/>
      <c r="AB225" s="20"/>
      <c r="AC225" s="20"/>
      <c r="AD225" s="20"/>
      <c r="AE225" s="20"/>
      <c r="AF225" s="20"/>
      <c r="AG225" s="20"/>
      <c r="AH225" s="20"/>
      <c r="AI225" s="20"/>
      <c r="AJ225" s="20"/>
      <c r="AK225" s="20"/>
      <c r="AL225" s="20"/>
      <c r="AM225" s="20"/>
      <c r="AN225" s="20"/>
      <c r="AO225" s="20"/>
      <c r="AP225" s="20"/>
    </row>
    <row r="226" spans="1:42" x14ac:dyDescent="0.3">
      <c r="A226" s="20"/>
      <c r="B226" s="8"/>
      <c r="C226" s="8"/>
      <c r="D226" s="8"/>
      <c r="E226" s="8"/>
      <c r="F226" s="2"/>
      <c r="G226" s="2"/>
      <c r="H226" s="2"/>
      <c r="I226" s="2"/>
      <c r="J226" s="2"/>
      <c r="K226" s="2"/>
      <c r="L226" s="2"/>
      <c r="M226" s="2"/>
      <c r="N226" s="2"/>
      <c r="O226" s="2"/>
      <c r="P226" s="2"/>
      <c r="Q226" s="2"/>
      <c r="R226" s="2"/>
      <c r="S226" s="2"/>
      <c r="T226" s="20"/>
      <c r="U226" s="20"/>
      <c r="V226" s="20"/>
      <c r="W226" s="20"/>
      <c r="X226" s="20"/>
      <c r="Y226" s="20"/>
      <c r="Z226" s="20"/>
      <c r="AA226" s="20"/>
      <c r="AB226" s="20"/>
      <c r="AC226" s="20"/>
      <c r="AD226" s="20"/>
      <c r="AE226" s="20"/>
      <c r="AF226" s="20"/>
      <c r="AG226" s="20"/>
      <c r="AH226" s="20"/>
      <c r="AI226" s="20"/>
      <c r="AJ226" s="20"/>
      <c r="AK226" s="20"/>
      <c r="AL226" s="20"/>
      <c r="AM226" s="20"/>
      <c r="AN226" s="20"/>
      <c r="AO226" s="20"/>
      <c r="AP226" s="20"/>
    </row>
    <row r="227" spans="1:42" x14ac:dyDescent="0.3">
      <c r="A227" s="20"/>
      <c r="B227" s="8"/>
      <c r="C227" s="8"/>
      <c r="D227" s="8"/>
      <c r="E227" s="8"/>
      <c r="F227" s="2"/>
      <c r="G227" s="362" t="s">
        <v>111</v>
      </c>
      <c r="H227" s="362"/>
      <c r="I227" s="362"/>
      <c r="J227" s="362"/>
      <c r="K227" s="2"/>
      <c r="L227" s="2"/>
      <c r="M227" s="2"/>
      <c r="N227" s="2"/>
      <c r="O227" s="2"/>
      <c r="P227" s="2"/>
      <c r="Q227" s="2"/>
      <c r="R227" s="2"/>
      <c r="S227" s="2"/>
      <c r="T227" s="20"/>
      <c r="U227" s="20"/>
      <c r="V227" s="20"/>
      <c r="W227" s="20"/>
      <c r="X227" s="20"/>
      <c r="Y227" s="20"/>
      <c r="Z227" s="20"/>
      <c r="AA227" s="20"/>
      <c r="AB227" s="20"/>
      <c r="AC227" s="20"/>
      <c r="AD227" s="20"/>
      <c r="AE227" s="20"/>
      <c r="AF227" s="20"/>
      <c r="AG227" s="20"/>
      <c r="AH227" s="20"/>
      <c r="AI227" s="20"/>
      <c r="AJ227" s="20"/>
      <c r="AK227" s="20"/>
      <c r="AL227" s="20"/>
      <c r="AM227" s="20"/>
      <c r="AN227" s="20"/>
      <c r="AO227" s="20"/>
      <c r="AP227" s="20"/>
    </row>
    <row r="228" spans="1:42" x14ac:dyDescent="0.3">
      <c r="A228" s="20"/>
      <c r="B228" s="8"/>
      <c r="C228" s="8"/>
      <c r="D228" s="8"/>
      <c r="E228" s="8"/>
      <c r="F228" s="2"/>
      <c r="G228" s="2"/>
      <c r="H228" s="2" t="s">
        <v>129</v>
      </c>
      <c r="I228" s="2">
        <v>0.2</v>
      </c>
      <c r="J228" s="2"/>
      <c r="K228" s="2"/>
      <c r="L228" s="2"/>
      <c r="M228" s="2"/>
      <c r="N228" s="2"/>
      <c r="O228" s="2"/>
      <c r="P228" s="2"/>
      <c r="Q228" s="2"/>
      <c r="R228" s="2"/>
      <c r="S228" s="2"/>
      <c r="T228" s="20"/>
      <c r="U228" s="20"/>
      <c r="V228" s="20"/>
      <c r="W228" s="20"/>
      <c r="X228" s="20"/>
      <c r="Y228" s="20"/>
      <c r="Z228" s="20"/>
      <c r="AA228" s="20"/>
      <c r="AB228" s="20"/>
      <c r="AC228" s="20"/>
      <c r="AD228" s="20"/>
      <c r="AE228" s="20"/>
      <c r="AF228" s="20"/>
      <c r="AG228" s="20"/>
      <c r="AH228" s="20"/>
      <c r="AI228" s="20"/>
      <c r="AJ228" s="20"/>
      <c r="AK228" s="20"/>
      <c r="AL228" s="20"/>
      <c r="AM228" s="20"/>
      <c r="AN228" s="20"/>
      <c r="AO228" s="20"/>
      <c r="AP228" s="20"/>
    </row>
    <row r="229" spans="1:42" x14ac:dyDescent="0.3">
      <c r="A229" s="20"/>
      <c r="B229" s="8"/>
      <c r="C229" s="8"/>
      <c r="D229" s="8"/>
      <c r="E229" s="8"/>
      <c r="F229" s="2"/>
      <c r="G229" s="2"/>
      <c r="H229" s="2" t="s">
        <v>130</v>
      </c>
      <c r="I229" s="2">
        <v>0.4</v>
      </c>
      <c r="J229" s="2"/>
      <c r="K229" s="2"/>
      <c r="L229" s="2"/>
      <c r="M229" s="2"/>
      <c r="N229" s="2"/>
      <c r="O229" s="2"/>
      <c r="P229" s="2"/>
      <c r="Q229" s="2"/>
      <c r="R229" s="2"/>
      <c r="S229" s="2"/>
      <c r="T229" s="20"/>
      <c r="U229" s="20"/>
      <c r="V229" s="20"/>
      <c r="W229" s="20"/>
      <c r="X229" s="20"/>
      <c r="Y229" s="20"/>
      <c r="Z229" s="20"/>
      <c r="AA229" s="20"/>
      <c r="AB229" s="20"/>
      <c r="AC229" s="20"/>
      <c r="AD229" s="20"/>
      <c r="AE229" s="20"/>
      <c r="AF229" s="20"/>
      <c r="AG229" s="20"/>
      <c r="AH229" s="20"/>
      <c r="AI229" s="20"/>
      <c r="AJ229" s="20"/>
      <c r="AK229" s="20"/>
      <c r="AL229" s="20"/>
      <c r="AM229" s="20"/>
      <c r="AN229" s="20"/>
      <c r="AO229" s="20"/>
      <c r="AP229" s="20"/>
    </row>
    <row r="230" spans="1:42" x14ac:dyDescent="0.3">
      <c r="A230" s="20"/>
      <c r="B230" s="8"/>
      <c r="C230" s="8"/>
      <c r="D230" s="8"/>
      <c r="E230" s="8"/>
      <c r="F230" s="2"/>
      <c r="G230" s="2"/>
      <c r="H230" s="2" t="s">
        <v>131</v>
      </c>
      <c r="I230" s="2">
        <v>0.6</v>
      </c>
      <c r="J230" s="2"/>
      <c r="K230" s="2"/>
      <c r="L230" s="2"/>
      <c r="M230" s="2"/>
      <c r="N230" s="2"/>
      <c r="O230" s="2"/>
      <c r="P230" s="2"/>
      <c r="Q230" s="2"/>
      <c r="R230" s="2"/>
      <c r="S230" s="2"/>
      <c r="T230" s="20"/>
      <c r="U230" s="20"/>
      <c r="V230" s="20"/>
      <c r="W230" s="20"/>
      <c r="X230" s="20"/>
      <c r="Y230" s="20"/>
      <c r="Z230" s="20"/>
      <c r="AA230" s="20"/>
      <c r="AB230" s="20"/>
      <c r="AC230" s="20"/>
      <c r="AD230" s="20"/>
      <c r="AE230" s="20"/>
      <c r="AF230" s="20"/>
      <c r="AG230" s="20"/>
      <c r="AH230" s="20"/>
      <c r="AI230" s="20"/>
      <c r="AJ230" s="20"/>
      <c r="AK230" s="20"/>
      <c r="AL230" s="20"/>
      <c r="AM230" s="20"/>
      <c r="AN230" s="20"/>
      <c r="AO230" s="20"/>
      <c r="AP230" s="20"/>
    </row>
    <row r="231" spans="1:42" x14ac:dyDescent="0.3">
      <c r="A231" s="20"/>
      <c r="B231" s="8"/>
      <c r="C231" s="8"/>
      <c r="D231" s="8"/>
      <c r="E231" s="8"/>
      <c r="F231" s="2"/>
      <c r="G231" s="2"/>
      <c r="H231" s="2" t="s">
        <v>132</v>
      </c>
      <c r="I231" s="2">
        <v>0.8</v>
      </c>
      <c r="J231" s="2"/>
      <c r="K231" s="2"/>
      <c r="L231" s="2"/>
      <c r="M231" s="2"/>
      <c r="N231" s="2"/>
      <c r="O231" s="2"/>
      <c r="P231" s="2"/>
      <c r="Q231" s="2"/>
      <c r="R231" s="2"/>
      <c r="S231" s="2"/>
      <c r="T231" s="20"/>
      <c r="U231" s="20"/>
      <c r="V231" s="20"/>
      <c r="W231" s="20"/>
      <c r="X231" s="20"/>
      <c r="Y231" s="20"/>
      <c r="Z231" s="20"/>
      <c r="AA231" s="20"/>
      <c r="AB231" s="20"/>
      <c r="AC231" s="20"/>
      <c r="AD231" s="20"/>
      <c r="AE231" s="20"/>
      <c r="AF231" s="20"/>
      <c r="AG231" s="20"/>
      <c r="AH231" s="20"/>
      <c r="AI231" s="20"/>
      <c r="AJ231" s="20"/>
      <c r="AK231" s="20"/>
      <c r="AL231" s="20"/>
      <c r="AM231" s="20"/>
      <c r="AN231" s="20"/>
      <c r="AO231" s="20"/>
      <c r="AP231" s="20"/>
    </row>
    <row r="232" spans="1:42" x14ac:dyDescent="0.3">
      <c r="A232" s="20"/>
      <c r="B232" s="8"/>
      <c r="C232" s="8"/>
      <c r="D232" s="8"/>
      <c r="E232" s="8"/>
      <c r="F232" s="2"/>
      <c r="G232" s="2"/>
      <c r="H232" s="2" t="s">
        <v>133</v>
      </c>
      <c r="I232" s="2">
        <v>1</v>
      </c>
      <c r="J232" s="2"/>
      <c r="K232" s="2"/>
      <c r="L232" s="2"/>
      <c r="M232" s="2"/>
      <c r="N232" s="2"/>
      <c r="O232" s="2"/>
      <c r="P232" s="2"/>
      <c r="Q232" s="2"/>
      <c r="R232" s="2"/>
      <c r="S232" s="2"/>
      <c r="T232" s="20"/>
      <c r="U232" s="20"/>
      <c r="V232" s="20"/>
      <c r="W232" s="20"/>
      <c r="X232" s="20"/>
      <c r="Y232" s="20"/>
      <c r="Z232" s="20"/>
      <c r="AA232" s="20"/>
      <c r="AB232" s="20"/>
      <c r="AC232" s="20"/>
      <c r="AD232" s="20"/>
      <c r="AE232" s="20"/>
      <c r="AF232" s="20"/>
      <c r="AG232" s="20"/>
      <c r="AH232" s="20"/>
      <c r="AI232" s="20"/>
      <c r="AJ232" s="20"/>
      <c r="AK232" s="20"/>
      <c r="AL232" s="20"/>
      <c r="AM232" s="20"/>
      <c r="AN232" s="20"/>
      <c r="AO232" s="20"/>
      <c r="AP232" s="20"/>
    </row>
    <row r="233" spans="1:42" x14ac:dyDescent="0.3">
      <c r="A233" s="20"/>
      <c r="B233" s="8"/>
      <c r="C233" s="8"/>
      <c r="D233" s="8"/>
      <c r="E233" s="8"/>
      <c r="F233" s="2"/>
      <c r="G233" s="2"/>
      <c r="H233" s="2"/>
      <c r="I233" s="2"/>
      <c r="J233" s="2"/>
      <c r="K233" s="2"/>
      <c r="L233" s="2"/>
      <c r="M233" s="2"/>
      <c r="N233" s="2"/>
      <c r="O233" s="2"/>
      <c r="P233" s="2"/>
      <c r="Q233" s="2"/>
      <c r="R233" s="2"/>
      <c r="S233" s="2"/>
      <c r="T233" s="20"/>
      <c r="U233" s="20"/>
      <c r="V233" s="20"/>
      <c r="W233" s="20"/>
      <c r="X233" s="20"/>
      <c r="Y233" s="20"/>
      <c r="Z233" s="20"/>
      <c r="AA233" s="20"/>
      <c r="AB233" s="20"/>
      <c r="AC233" s="20"/>
      <c r="AD233" s="20"/>
      <c r="AE233" s="20"/>
      <c r="AF233" s="20"/>
      <c r="AG233" s="20"/>
      <c r="AH233" s="20"/>
      <c r="AI233" s="20"/>
      <c r="AJ233" s="20"/>
      <c r="AK233" s="20"/>
      <c r="AL233" s="20"/>
      <c r="AM233" s="20"/>
      <c r="AN233" s="20"/>
      <c r="AO233" s="20"/>
      <c r="AP233" s="20"/>
    </row>
    <row r="234" spans="1:42" x14ac:dyDescent="0.3">
      <c r="A234" s="20"/>
      <c r="B234" s="8"/>
      <c r="C234" s="8"/>
      <c r="D234" s="8"/>
      <c r="E234" s="8"/>
      <c r="F234" s="2"/>
      <c r="G234" s="2"/>
      <c r="H234" s="2"/>
      <c r="I234" s="2"/>
      <c r="J234" s="2"/>
      <c r="K234" s="2"/>
      <c r="L234" s="2"/>
      <c r="M234" s="2"/>
      <c r="N234" s="2"/>
      <c r="O234" s="2"/>
      <c r="P234" s="2"/>
      <c r="Q234" s="2"/>
      <c r="R234" s="2"/>
      <c r="S234" s="2"/>
      <c r="T234" s="20"/>
      <c r="U234" s="20"/>
      <c r="V234" s="20"/>
      <c r="W234" s="20"/>
      <c r="X234" s="20"/>
      <c r="Y234" s="20"/>
      <c r="Z234" s="20"/>
      <c r="AA234" s="20"/>
      <c r="AB234" s="20"/>
      <c r="AC234" s="20"/>
      <c r="AD234" s="20"/>
      <c r="AE234" s="20"/>
      <c r="AF234" s="20"/>
      <c r="AG234" s="20"/>
      <c r="AH234" s="20"/>
      <c r="AI234" s="20"/>
      <c r="AJ234" s="20"/>
      <c r="AK234" s="20"/>
      <c r="AL234" s="20"/>
      <c r="AM234" s="20"/>
      <c r="AN234" s="20"/>
      <c r="AO234" s="20"/>
      <c r="AP234" s="20"/>
    </row>
    <row r="235" spans="1:42" x14ac:dyDescent="0.3">
      <c r="A235" s="20"/>
      <c r="B235" s="8"/>
      <c r="C235" s="8"/>
      <c r="D235" s="8"/>
      <c r="E235" s="8"/>
      <c r="F235" s="2"/>
      <c r="G235" s="2"/>
      <c r="H235" s="2"/>
      <c r="I235" s="2"/>
      <c r="J235" s="2"/>
      <c r="K235" s="2"/>
      <c r="L235" s="2"/>
      <c r="M235" s="2"/>
      <c r="N235" s="2"/>
      <c r="O235" s="2"/>
      <c r="P235" s="2"/>
      <c r="Q235" s="2"/>
      <c r="R235" s="2"/>
      <c r="S235" s="2"/>
      <c r="T235" s="20"/>
      <c r="U235" s="20"/>
      <c r="V235" s="20"/>
      <c r="W235" s="20"/>
      <c r="X235" s="20"/>
      <c r="Y235" s="20"/>
      <c r="Z235" s="20"/>
      <c r="AA235" s="20"/>
      <c r="AB235" s="20"/>
      <c r="AC235" s="20"/>
      <c r="AD235" s="20"/>
      <c r="AE235" s="20"/>
      <c r="AF235" s="20"/>
      <c r="AG235" s="20"/>
      <c r="AH235" s="20"/>
      <c r="AI235" s="20"/>
      <c r="AJ235" s="20"/>
      <c r="AK235" s="20"/>
      <c r="AL235" s="20"/>
      <c r="AM235" s="20"/>
      <c r="AN235" s="20"/>
      <c r="AO235" s="20"/>
      <c r="AP235" s="20"/>
    </row>
    <row r="236" spans="1:42" x14ac:dyDescent="0.3">
      <c r="A236" s="20"/>
      <c r="B236" s="8"/>
      <c r="C236" s="8"/>
      <c r="D236" s="8"/>
      <c r="E236" s="8"/>
      <c r="F236" s="8"/>
      <c r="G236" s="8"/>
      <c r="H236" s="8"/>
      <c r="I236" s="8"/>
      <c r="J236" s="8"/>
      <c r="K236" s="8"/>
      <c r="L236" s="8"/>
      <c r="M236" s="8"/>
      <c r="N236" s="8"/>
      <c r="O236" s="8"/>
      <c r="P236" s="8"/>
      <c r="Q236" s="8"/>
      <c r="R236" s="2"/>
      <c r="S236" s="2"/>
      <c r="T236" s="20"/>
      <c r="U236" s="20"/>
      <c r="V236" s="20"/>
      <c r="W236" s="20"/>
      <c r="X236" s="20"/>
      <c r="Y236" s="20"/>
      <c r="Z236" s="20"/>
      <c r="AA236" s="20"/>
      <c r="AB236" s="20"/>
      <c r="AC236" s="20"/>
      <c r="AD236" s="20"/>
      <c r="AE236" s="20"/>
      <c r="AF236" s="20"/>
      <c r="AG236" s="20"/>
      <c r="AH236" s="20"/>
      <c r="AI236" s="20"/>
      <c r="AJ236" s="20"/>
      <c r="AK236" s="20"/>
      <c r="AL236" s="20"/>
      <c r="AM236" s="20"/>
      <c r="AN236" s="20"/>
      <c r="AO236" s="20"/>
      <c r="AP236" s="20"/>
    </row>
    <row r="237" spans="1:42" x14ac:dyDescent="0.3">
      <c r="A237" s="20"/>
      <c r="B237" s="8"/>
      <c r="C237" s="8"/>
      <c r="D237" s="8"/>
      <c r="E237" s="8"/>
      <c r="F237" s="8"/>
      <c r="G237" s="8"/>
      <c r="H237" s="8"/>
      <c r="I237" s="8"/>
      <c r="J237" s="8"/>
      <c r="K237" s="8"/>
      <c r="L237" s="8"/>
      <c r="M237" s="8"/>
      <c r="N237" s="8"/>
      <c r="O237" s="8"/>
      <c r="P237" s="8"/>
      <c r="Q237" s="8"/>
      <c r="R237" s="2"/>
      <c r="S237" s="2"/>
      <c r="T237" s="20"/>
      <c r="U237" s="20"/>
      <c r="V237" s="20"/>
      <c r="W237" s="20"/>
      <c r="X237" s="20"/>
      <c r="Y237" s="20"/>
      <c r="Z237" s="20"/>
      <c r="AA237" s="20"/>
      <c r="AB237" s="20"/>
      <c r="AC237" s="20"/>
      <c r="AD237" s="20"/>
      <c r="AE237" s="20"/>
      <c r="AF237" s="20"/>
      <c r="AG237" s="20"/>
      <c r="AH237" s="20"/>
      <c r="AI237" s="20"/>
      <c r="AJ237" s="20"/>
      <c r="AK237" s="20"/>
      <c r="AL237" s="20"/>
      <c r="AM237" s="20"/>
      <c r="AN237" s="20"/>
      <c r="AO237" s="20"/>
      <c r="AP237" s="20"/>
    </row>
    <row r="238" spans="1:42" x14ac:dyDescent="0.3">
      <c r="A238" s="20"/>
      <c r="B238" s="8"/>
      <c r="C238" s="8"/>
      <c r="D238" s="8"/>
      <c r="E238" s="8"/>
      <c r="F238" s="8"/>
      <c r="G238" s="8"/>
      <c r="H238" s="8"/>
      <c r="I238" s="8"/>
      <c r="J238" s="8"/>
      <c r="K238" s="8"/>
      <c r="L238" s="8"/>
      <c r="M238" s="8"/>
      <c r="N238" s="8"/>
      <c r="O238" s="8"/>
      <c r="P238" s="8"/>
      <c r="Q238" s="8"/>
      <c r="R238" s="2"/>
      <c r="S238" s="2"/>
      <c r="T238" s="20"/>
      <c r="U238" s="20"/>
      <c r="V238" s="20"/>
      <c r="W238" s="20"/>
      <c r="X238" s="20"/>
      <c r="Y238" s="20"/>
      <c r="Z238" s="20"/>
      <c r="AA238" s="20"/>
      <c r="AB238" s="20"/>
      <c r="AC238" s="20"/>
      <c r="AD238" s="20"/>
      <c r="AE238" s="20"/>
      <c r="AF238" s="20"/>
      <c r="AG238" s="20"/>
      <c r="AH238" s="20"/>
      <c r="AI238" s="20"/>
      <c r="AJ238" s="20"/>
      <c r="AK238" s="20"/>
      <c r="AL238" s="20"/>
      <c r="AM238" s="20"/>
      <c r="AN238" s="20"/>
      <c r="AO238" s="20"/>
      <c r="AP238" s="20"/>
    </row>
    <row r="239" spans="1:42" x14ac:dyDescent="0.3">
      <c r="A239" s="20"/>
      <c r="B239" s="8"/>
      <c r="C239" s="8"/>
      <c r="D239" s="8"/>
      <c r="E239" s="8"/>
      <c r="F239" s="8"/>
      <c r="G239" s="8"/>
      <c r="H239" s="8"/>
      <c r="I239" s="8"/>
      <c r="J239" s="8"/>
      <c r="K239" s="8"/>
      <c r="L239" s="8"/>
      <c r="M239" s="8"/>
      <c r="N239" s="8"/>
      <c r="O239" s="8"/>
      <c r="P239" s="8"/>
      <c r="Q239" s="8"/>
      <c r="R239" s="20"/>
      <c r="S239" s="20"/>
      <c r="T239" s="20"/>
      <c r="U239" s="20"/>
      <c r="V239" s="20"/>
      <c r="W239" s="20"/>
      <c r="X239" s="20"/>
      <c r="Y239" s="20"/>
      <c r="Z239" s="20"/>
      <c r="AA239" s="20"/>
      <c r="AB239" s="20"/>
      <c r="AC239" s="20"/>
      <c r="AD239" s="20"/>
      <c r="AE239" s="20"/>
      <c r="AF239" s="20"/>
      <c r="AG239" s="20"/>
      <c r="AH239" s="20"/>
      <c r="AI239" s="20"/>
      <c r="AJ239" s="20"/>
      <c r="AK239" s="20"/>
      <c r="AL239" s="20"/>
      <c r="AM239" s="20"/>
      <c r="AN239" s="20"/>
      <c r="AO239" s="20"/>
      <c r="AP239" s="20"/>
    </row>
    <row r="240" spans="1:42" x14ac:dyDescent="0.3">
      <c r="A240" s="20"/>
      <c r="B240" s="8"/>
      <c r="C240" s="8"/>
      <c r="D240" s="8"/>
      <c r="E240" s="8"/>
      <c r="F240" s="8"/>
      <c r="G240" s="8"/>
      <c r="H240" s="8"/>
      <c r="I240" s="8"/>
      <c r="J240" s="8"/>
      <c r="K240" s="8"/>
      <c r="L240" s="8"/>
      <c r="M240" s="8"/>
      <c r="N240" s="8"/>
      <c r="O240" s="8"/>
      <c r="P240" s="8"/>
      <c r="Q240" s="8"/>
      <c r="R240" s="20"/>
      <c r="S240" s="20"/>
      <c r="T240" s="20"/>
      <c r="U240" s="20"/>
      <c r="V240" s="20"/>
      <c r="W240" s="20"/>
      <c r="X240" s="20"/>
      <c r="Y240" s="20"/>
      <c r="Z240" s="20"/>
      <c r="AA240" s="20"/>
      <c r="AB240" s="20"/>
      <c r="AC240" s="20"/>
      <c r="AD240" s="20"/>
      <c r="AE240" s="20"/>
      <c r="AF240" s="20"/>
      <c r="AG240" s="20"/>
      <c r="AH240" s="20"/>
      <c r="AI240" s="20"/>
      <c r="AJ240" s="20"/>
      <c r="AK240" s="20"/>
      <c r="AL240" s="20"/>
      <c r="AM240" s="20"/>
      <c r="AN240" s="20"/>
      <c r="AO240" s="20"/>
      <c r="AP240" s="20"/>
    </row>
    <row r="241" spans="1:42" x14ac:dyDescent="0.3">
      <c r="A241" s="20"/>
      <c r="B241" s="8"/>
      <c r="C241" s="8"/>
      <c r="D241" s="8"/>
      <c r="E241" s="8"/>
      <c r="F241" s="8"/>
      <c r="G241" s="8"/>
      <c r="H241" s="8"/>
      <c r="I241" s="8"/>
      <c r="J241" s="8"/>
      <c r="K241" s="8"/>
      <c r="L241" s="8"/>
      <c r="M241" s="8"/>
      <c r="N241" s="8"/>
      <c r="O241" s="8"/>
      <c r="P241" s="8"/>
      <c r="Q241" s="8"/>
      <c r="R241" s="20"/>
      <c r="S241" s="20"/>
      <c r="T241" s="20"/>
      <c r="U241" s="20"/>
      <c r="V241" s="20"/>
      <c r="W241" s="20"/>
      <c r="X241" s="20"/>
      <c r="Y241" s="20"/>
      <c r="Z241" s="20"/>
      <c r="AA241" s="20"/>
      <c r="AB241" s="20"/>
      <c r="AC241" s="20"/>
      <c r="AD241" s="20"/>
      <c r="AE241" s="20"/>
      <c r="AF241" s="20"/>
      <c r="AG241" s="20"/>
      <c r="AH241" s="20"/>
      <c r="AI241" s="20"/>
      <c r="AJ241" s="20"/>
      <c r="AK241" s="20"/>
      <c r="AL241" s="20"/>
      <c r="AM241" s="20"/>
      <c r="AN241" s="20"/>
      <c r="AO241" s="20"/>
      <c r="AP241" s="20"/>
    </row>
    <row r="242" spans="1:42" x14ac:dyDescent="0.3">
      <c r="A242" s="20"/>
      <c r="B242" s="8"/>
      <c r="C242" s="8"/>
      <c r="D242" s="8"/>
      <c r="E242" s="8"/>
      <c r="F242" s="8"/>
      <c r="G242" s="8"/>
      <c r="H242" s="8"/>
      <c r="I242" s="8"/>
      <c r="J242" s="8"/>
      <c r="K242" s="8"/>
      <c r="L242" s="8"/>
      <c r="M242" s="8"/>
      <c r="N242" s="8"/>
      <c r="O242" s="8"/>
      <c r="P242" s="8"/>
      <c r="Q242" s="8"/>
      <c r="R242" s="20"/>
      <c r="S242" s="20"/>
      <c r="T242" s="20"/>
      <c r="U242" s="20"/>
      <c r="V242" s="20"/>
      <c r="W242" s="20"/>
      <c r="X242" s="20"/>
      <c r="Y242" s="20"/>
      <c r="Z242" s="20"/>
      <c r="AA242" s="20"/>
      <c r="AB242" s="20"/>
      <c r="AC242" s="20"/>
      <c r="AD242" s="20"/>
      <c r="AE242" s="20"/>
      <c r="AF242" s="20"/>
      <c r="AG242" s="20"/>
      <c r="AH242" s="20"/>
      <c r="AI242" s="20"/>
      <c r="AJ242" s="20"/>
      <c r="AK242" s="20"/>
      <c r="AL242" s="20"/>
      <c r="AM242" s="20"/>
      <c r="AN242" s="20"/>
      <c r="AO242" s="20"/>
      <c r="AP242" s="20"/>
    </row>
    <row r="243" spans="1:42" x14ac:dyDescent="0.3">
      <c r="A243" s="20"/>
      <c r="B243" s="8"/>
      <c r="C243" s="8"/>
      <c r="D243" s="8"/>
      <c r="E243" s="8"/>
      <c r="F243" s="8"/>
      <c r="G243" s="8"/>
      <c r="H243" s="8"/>
      <c r="I243" s="8"/>
      <c r="J243" s="8"/>
      <c r="K243" s="8"/>
      <c r="L243" s="8"/>
      <c r="M243" s="8"/>
      <c r="N243" s="8"/>
      <c r="O243" s="8"/>
      <c r="P243" s="8"/>
      <c r="Q243" s="8"/>
      <c r="R243" s="20"/>
      <c r="S243" s="20"/>
      <c r="T243" s="20"/>
      <c r="U243" s="20"/>
      <c r="V243" s="20"/>
      <c r="W243" s="20"/>
      <c r="X243" s="20"/>
      <c r="Y243" s="20"/>
      <c r="Z243" s="20"/>
      <c r="AA243" s="20"/>
      <c r="AB243" s="20"/>
      <c r="AC243" s="20"/>
      <c r="AD243" s="20"/>
      <c r="AE243" s="20"/>
      <c r="AF243" s="20"/>
      <c r="AG243" s="20"/>
      <c r="AH243" s="20"/>
      <c r="AI243" s="20"/>
      <c r="AJ243" s="20"/>
      <c r="AK243" s="20"/>
      <c r="AL243" s="20"/>
      <c r="AM243" s="20"/>
      <c r="AN243" s="20"/>
      <c r="AO243" s="20"/>
      <c r="AP243" s="20"/>
    </row>
    <row r="244" spans="1:42" x14ac:dyDescent="0.3">
      <c r="A244" s="20"/>
      <c r="B244" s="8"/>
      <c r="C244" s="8"/>
      <c r="D244" s="8"/>
      <c r="E244" s="8"/>
      <c r="F244" s="8"/>
      <c r="G244" s="8"/>
      <c r="H244" s="8"/>
      <c r="I244" s="8"/>
      <c r="J244" s="8"/>
      <c r="K244" s="8"/>
      <c r="L244" s="8"/>
      <c r="M244" s="8"/>
      <c r="N244" s="8"/>
      <c r="O244" s="8"/>
      <c r="P244" s="8"/>
      <c r="Q244" s="8"/>
      <c r="R244" s="20"/>
      <c r="S244" s="20"/>
      <c r="T244" s="20"/>
      <c r="U244" s="20"/>
      <c r="V244" s="20"/>
      <c r="W244" s="20"/>
      <c r="X244" s="20"/>
      <c r="Y244" s="20"/>
      <c r="Z244" s="20"/>
      <c r="AA244" s="20"/>
      <c r="AB244" s="20"/>
      <c r="AC244" s="20"/>
      <c r="AD244" s="20"/>
      <c r="AE244" s="20"/>
      <c r="AF244" s="20"/>
      <c r="AG244" s="20"/>
      <c r="AH244" s="20"/>
      <c r="AI244" s="20"/>
      <c r="AJ244" s="20"/>
      <c r="AK244" s="20"/>
      <c r="AL244" s="20"/>
      <c r="AM244" s="20"/>
      <c r="AN244" s="20"/>
      <c r="AO244" s="20"/>
      <c r="AP244" s="20"/>
    </row>
    <row r="245" spans="1:42" x14ac:dyDescent="0.3">
      <c r="A245" s="20"/>
      <c r="B245" s="8"/>
      <c r="C245" s="8"/>
      <c r="D245" s="8"/>
      <c r="E245" s="8"/>
      <c r="F245" s="8"/>
      <c r="G245" s="8"/>
      <c r="H245" s="8"/>
      <c r="I245" s="8"/>
      <c r="J245" s="8"/>
      <c r="K245" s="8"/>
      <c r="L245" s="8"/>
      <c r="M245" s="8"/>
      <c r="N245" s="8"/>
      <c r="O245" s="8"/>
      <c r="P245" s="8"/>
      <c r="Q245" s="8"/>
      <c r="R245" s="20"/>
      <c r="S245" s="20"/>
      <c r="T245" s="20"/>
      <c r="U245" s="20"/>
      <c r="V245" s="20"/>
      <c r="W245" s="20"/>
      <c r="X245" s="20"/>
      <c r="Y245" s="20"/>
      <c r="Z245" s="20"/>
      <c r="AA245" s="20"/>
      <c r="AB245" s="20"/>
      <c r="AC245" s="20"/>
      <c r="AD245" s="20"/>
      <c r="AE245" s="20"/>
      <c r="AF245" s="20"/>
      <c r="AG245" s="20"/>
      <c r="AH245" s="20"/>
      <c r="AI245" s="20"/>
      <c r="AJ245" s="20"/>
      <c r="AK245" s="20"/>
      <c r="AL245" s="20"/>
      <c r="AM245" s="20"/>
      <c r="AN245" s="20"/>
      <c r="AO245" s="20"/>
      <c r="AP245" s="20"/>
    </row>
    <row r="246" spans="1:42" x14ac:dyDescent="0.3">
      <c r="A246" s="20"/>
      <c r="B246" s="8"/>
      <c r="C246" s="8"/>
      <c r="D246" s="8"/>
      <c r="E246" s="8"/>
      <c r="F246" s="8"/>
      <c r="G246" s="8"/>
      <c r="H246" s="8"/>
      <c r="I246" s="8"/>
      <c r="J246" s="8"/>
      <c r="K246" s="8"/>
      <c r="L246" s="8"/>
      <c r="M246" s="8"/>
      <c r="N246" s="8"/>
      <c r="O246" s="8"/>
      <c r="P246" s="8"/>
      <c r="Q246" s="8"/>
      <c r="R246" s="20"/>
      <c r="S246" s="20"/>
      <c r="T246" s="20"/>
      <c r="U246" s="20"/>
      <c r="V246" s="20"/>
      <c r="W246" s="20"/>
      <c r="X246" s="20"/>
      <c r="Y246" s="20"/>
      <c r="Z246" s="20"/>
      <c r="AA246" s="20"/>
      <c r="AB246" s="20"/>
      <c r="AC246" s="20"/>
      <c r="AD246" s="20"/>
      <c r="AE246" s="20"/>
      <c r="AF246" s="20"/>
      <c r="AG246" s="20"/>
      <c r="AH246" s="20"/>
      <c r="AI246" s="20"/>
      <c r="AJ246" s="20"/>
      <c r="AK246" s="20"/>
      <c r="AL246" s="20"/>
      <c r="AM246" s="20"/>
      <c r="AN246" s="20"/>
      <c r="AO246" s="20"/>
      <c r="AP246" s="20"/>
    </row>
    <row r="247" spans="1:42" x14ac:dyDescent="0.3">
      <c r="A247" s="20"/>
      <c r="B247" s="8"/>
      <c r="C247" s="8"/>
      <c r="D247" s="8"/>
      <c r="E247" s="8"/>
      <c r="F247" s="8"/>
      <c r="G247" s="8"/>
      <c r="H247" s="8"/>
      <c r="I247" s="8"/>
      <c r="J247" s="8"/>
      <c r="K247" s="8"/>
      <c r="L247" s="8"/>
      <c r="M247" s="8"/>
      <c r="N247" s="8"/>
      <c r="O247" s="8"/>
      <c r="P247" s="8"/>
      <c r="Q247" s="8"/>
      <c r="R247" s="20"/>
      <c r="S247" s="20"/>
      <c r="T247" s="20"/>
      <c r="U247" s="20"/>
      <c r="V247" s="20"/>
      <c r="W247" s="20"/>
      <c r="X247" s="20"/>
      <c r="Y247" s="20"/>
      <c r="Z247" s="20"/>
      <c r="AA247" s="20"/>
      <c r="AB247" s="20"/>
      <c r="AC247" s="20"/>
      <c r="AD247" s="20"/>
      <c r="AE247" s="20"/>
      <c r="AF247" s="20"/>
      <c r="AG247" s="20"/>
      <c r="AH247" s="20"/>
      <c r="AI247" s="20"/>
      <c r="AJ247" s="20"/>
      <c r="AK247" s="20"/>
      <c r="AL247" s="20"/>
      <c r="AM247" s="20"/>
      <c r="AN247" s="20"/>
      <c r="AO247" s="20"/>
      <c r="AP247" s="20"/>
    </row>
    <row r="248" spans="1:42" x14ac:dyDescent="0.3">
      <c r="A248" s="20"/>
      <c r="B248" s="8"/>
      <c r="C248" s="8"/>
      <c r="D248" s="8"/>
      <c r="E248" s="8"/>
      <c r="F248" s="8"/>
      <c r="G248" s="8"/>
      <c r="H248" s="8"/>
      <c r="I248" s="8"/>
      <c r="J248" s="8"/>
      <c r="K248" s="8"/>
      <c r="L248" s="8"/>
      <c r="M248" s="8"/>
      <c r="N248" s="8"/>
      <c r="O248" s="8"/>
      <c r="P248" s="8"/>
      <c r="Q248" s="8"/>
      <c r="R248" s="20"/>
      <c r="S248" s="20"/>
      <c r="T248" s="20"/>
      <c r="U248" s="20"/>
      <c r="V248" s="20"/>
      <c r="W248" s="20"/>
      <c r="X248" s="20"/>
      <c r="Y248" s="20"/>
      <c r="Z248" s="20"/>
      <c r="AA248" s="20"/>
      <c r="AB248" s="20"/>
      <c r="AC248" s="20"/>
      <c r="AD248" s="20"/>
      <c r="AE248" s="20"/>
      <c r="AF248" s="20"/>
      <c r="AG248" s="20"/>
      <c r="AH248" s="20"/>
      <c r="AI248" s="20"/>
      <c r="AJ248" s="20"/>
      <c r="AK248" s="20"/>
      <c r="AL248" s="20"/>
      <c r="AM248" s="20"/>
      <c r="AN248" s="20"/>
      <c r="AO248" s="20"/>
      <c r="AP248" s="20"/>
    </row>
    <row r="249" spans="1:42" x14ac:dyDescent="0.3">
      <c r="A249" s="20"/>
      <c r="B249" s="8"/>
      <c r="C249" s="8"/>
      <c r="D249" s="8"/>
      <c r="E249" s="8"/>
      <c r="F249" s="8"/>
      <c r="G249" s="8"/>
      <c r="H249" s="8"/>
      <c r="I249" s="8"/>
      <c r="J249" s="8"/>
      <c r="K249" s="8"/>
      <c r="L249" s="8"/>
      <c r="M249" s="8"/>
      <c r="N249" s="8"/>
      <c r="O249" s="8"/>
      <c r="P249" s="8"/>
      <c r="Q249" s="8"/>
      <c r="R249" s="20"/>
      <c r="S249" s="20"/>
      <c r="T249" s="20"/>
      <c r="U249" s="20"/>
      <c r="V249" s="20"/>
      <c r="W249" s="20"/>
      <c r="X249" s="20"/>
      <c r="Y249" s="20"/>
      <c r="Z249" s="20"/>
      <c r="AA249" s="20"/>
      <c r="AB249" s="20"/>
      <c r="AC249" s="20"/>
      <c r="AD249" s="20"/>
      <c r="AE249" s="20"/>
      <c r="AF249" s="20"/>
      <c r="AG249" s="20"/>
      <c r="AH249" s="20"/>
      <c r="AI249" s="20"/>
      <c r="AJ249" s="20"/>
      <c r="AK249" s="20"/>
      <c r="AL249" s="20"/>
      <c r="AM249" s="20"/>
      <c r="AN249" s="20"/>
      <c r="AO249" s="20"/>
      <c r="AP249" s="20"/>
    </row>
    <row r="250" spans="1:42" x14ac:dyDescent="0.3">
      <c r="A250" s="20"/>
      <c r="B250" s="8"/>
      <c r="C250" s="8"/>
      <c r="D250" s="8"/>
      <c r="E250" s="8"/>
      <c r="F250" s="8"/>
      <c r="G250" s="8"/>
      <c r="H250" s="8"/>
      <c r="I250" s="8"/>
      <c r="J250" s="8"/>
      <c r="K250" s="8"/>
      <c r="L250" s="8"/>
      <c r="M250" s="8"/>
      <c r="N250" s="8"/>
      <c r="O250" s="8"/>
      <c r="P250" s="8"/>
      <c r="Q250" s="8"/>
      <c r="R250" s="20"/>
      <c r="S250" s="20"/>
      <c r="T250" s="20"/>
      <c r="U250" s="20"/>
      <c r="V250" s="20"/>
      <c r="W250" s="20"/>
      <c r="X250" s="20"/>
      <c r="Y250" s="20"/>
      <c r="Z250" s="20"/>
      <c r="AA250" s="20"/>
      <c r="AB250" s="20"/>
      <c r="AC250" s="20"/>
      <c r="AD250" s="20"/>
      <c r="AE250" s="20"/>
      <c r="AF250" s="20"/>
      <c r="AG250" s="20"/>
      <c r="AH250" s="20"/>
      <c r="AI250" s="20"/>
      <c r="AJ250" s="20"/>
      <c r="AK250" s="20"/>
      <c r="AL250" s="20"/>
      <c r="AM250" s="20"/>
      <c r="AN250" s="20"/>
      <c r="AO250" s="20"/>
      <c r="AP250" s="20"/>
    </row>
    <row r="251" spans="1:42" x14ac:dyDescent="0.3">
      <c r="A251" s="20"/>
      <c r="B251" s="8"/>
      <c r="C251" s="8"/>
      <c r="D251" s="8"/>
      <c r="E251" s="8"/>
      <c r="F251" s="8"/>
      <c r="G251" s="8"/>
      <c r="H251" s="8"/>
      <c r="I251" s="8"/>
      <c r="J251" s="8"/>
      <c r="K251" s="8"/>
      <c r="L251" s="8"/>
      <c r="M251" s="8"/>
      <c r="N251" s="8"/>
      <c r="O251" s="8"/>
      <c r="P251" s="8"/>
      <c r="Q251" s="8"/>
      <c r="R251" s="20"/>
      <c r="S251" s="20"/>
      <c r="T251" s="20"/>
      <c r="U251" s="20"/>
      <c r="V251" s="20"/>
      <c r="W251" s="20"/>
      <c r="X251" s="20"/>
      <c r="Y251" s="20"/>
      <c r="Z251" s="20"/>
      <c r="AA251" s="20"/>
      <c r="AB251" s="20"/>
      <c r="AC251" s="20"/>
      <c r="AD251" s="20"/>
      <c r="AE251" s="20"/>
      <c r="AF251" s="20"/>
      <c r="AG251" s="20"/>
      <c r="AH251" s="20"/>
      <c r="AI251" s="20"/>
      <c r="AJ251" s="20"/>
      <c r="AK251" s="20"/>
      <c r="AL251" s="20"/>
      <c r="AM251" s="20"/>
      <c r="AN251" s="20"/>
      <c r="AO251" s="20"/>
      <c r="AP251" s="20"/>
    </row>
    <row r="252" spans="1:42" x14ac:dyDescent="0.3">
      <c r="A252" s="20"/>
      <c r="B252" s="8"/>
      <c r="C252" s="8"/>
      <c r="D252" s="8"/>
      <c r="E252" s="8"/>
      <c r="F252" s="8"/>
      <c r="G252" s="8"/>
      <c r="H252" s="8"/>
      <c r="I252" s="8"/>
      <c r="J252" s="8"/>
      <c r="K252" s="8"/>
      <c r="L252" s="8"/>
      <c r="M252" s="8"/>
      <c r="N252" s="8"/>
      <c r="O252" s="8"/>
      <c r="P252" s="8"/>
      <c r="Q252" s="8"/>
      <c r="R252" s="20"/>
      <c r="S252" s="20"/>
      <c r="T252" s="20"/>
      <c r="U252" s="20"/>
      <c r="V252" s="20"/>
      <c r="W252" s="20"/>
      <c r="X252" s="20"/>
      <c r="Y252" s="20"/>
      <c r="Z252" s="20"/>
      <c r="AA252" s="20"/>
      <c r="AB252" s="20"/>
      <c r="AC252" s="20"/>
      <c r="AD252" s="20"/>
      <c r="AE252" s="20"/>
      <c r="AF252" s="20"/>
      <c r="AG252" s="20"/>
      <c r="AH252" s="20"/>
      <c r="AI252" s="20"/>
      <c r="AJ252" s="20"/>
      <c r="AK252" s="20"/>
      <c r="AL252" s="20"/>
      <c r="AM252" s="20"/>
      <c r="AN252" s="20"/>
      <c r="AO252" s="20"/>
      <c r="AP252" s="20"/>
    </row>
    <row r="253" spans="1:42" x14ac:dyDescent="0.3">
      <c r="A253" s="20"/>
      <c r="B253" s="8"/>
      <c r="C253" s="8"/>
      <c r="D253" s="8"/>
      <c r="E253" s="8"/>
      <c r="F253" s="8"/>
      <c r="G253" s="8"/>
      <c r="H253" s="8"/>
      <c r="I253" s="8"/>
      <c r="J253" s="8"/>
      <c r="K253" s="8"/>
      <c r="L253" s="8"/>
      <c r="M253" s="8"/>
      <c r="N253" s="8"/>
      <c r="O253" s="8"/>
      <c r="P253" s="8"/>
      <c r="Q253" s="8"/>
      <c r="R253" s="20"/>
      <c r="S253" s="20"/>
      <c r="T253" s="20"/>
      <c r="U253" s="20"/>
      <c r="V253" s="20"/>
      <c r="W253" s="20"/>
      <c r="X253" s="20"/>
      <c r="Y253" s="20"/>
      <c r="Z253" s="20"/>
      <c r="AA253" s="20"/>
      <c r="AB253" s="20"/>
      <c r="AC253" s="20"/>
      <c r="AD253" s="20"/>
      <c r="AE253" s="20"/>
      <c r="AF253" s="20"/>
      <c r="AG253" s="20"/>
      <c r="AH253" s="20"/>
      <c r="AI253" s="20"/>
      <c r="AJ253" s="20"/>
      <c r="AK253" s="20"/>
      <c r="AL253" s="20"/>
      <c r="AM253" s="20"/>
      <c r="AN253" s="20"/>
      <c r="AO253" s="20"/>
      <c r="AP253" s="20"/>
    </row>
    <row r="254" spans="1:42" x14ac:dyDescent="0.3">
      <c r="A254" s="20"/>
      <c r="B254" s="8"/>
      <c r="C254" s="8"/>
      <c r="D254" s="8"/>
      <c r="E254" s="8"/>
      <c r="F254" s="8"/>
      <c r="G254" s="8"/>
      <c r="H254" s="8"/>
      <c r="I254" s="8"/>
      <c r="J254" s="8"/>
      <c r="K254" s="8"/>
      <c r="L254" s="8"/>
      <c r="M254" s="8"/>
      <c r="N254" s="8"/>
      <c r="O254" s="8"/>
      <c r="P254" s="8"/>
      <c r="Q254" s="8"/>
      <c r="R254" s="20"/>
      <c r="S254" s="20"/>
      <c r="T254" s="20"/>
      <c r="U254" s="20"/>
      <c r="V254" s="20"/>
      <c r="W254" s="20"/>
      <c r="X254" s="20"/>
      <c r="Y254" s="20"/>
      <c r="Z254" s="20"/>
      <c r="AA254" s="20"/>
      <c r="AB254" s="20"/>
      <c r="AC254" s="20"/>
      <c r="AD254" s="20"/>
      <c r="AE254" s="20"/>
      <c r="AF254" s="20"/>
      <c r="AG254" s="20"/>
      <c r="AH254" s="20"/>
      <c r="AI254" s="20"/>
      <c r="AJ254" s="20"/>
      <c r="AK254" s="20"/>
      <c r="AL254" s="20"/>
      <c r="AM254" s="20"/>
      <c r="AN254" s="20"/>
      <c r="AO254" s="20"/>
      <c r="AP254" s="20"/>
    </row>
    <row r="255" spans="1:42" x14ac:dyDescent="0.3">
      <c r="A255" s="20"/>
      <c r="B255" s="8"/>
      <c r="C255" s="8"/>
      <c r="D255" s="8"/>
      <c r="E255" s="8"/>
      <c r="F255" s="8"/>
      <c r="G255" s="8"/>
      <c r="H255" s="8"/>
      <c r="I255" s="8"/>
      <c r="J255" s="8"/>
      <c r="K255" s="8"/>
      <c r="L255" s="8"/>
      <c r="M255" s="8"/>
      <c r="N255" s="8"/>
      <c r="O255" s="8"/>
      <c r="P255" s="8"/>
      <c r="Q255" s="8"/>
      <c r="R255" s="20"/>
      <c r="S255" s="20"/>
      <c r="T255" s="20"/>
      <c r="U255" s="20"/>
      <c r="V255" s="20"/>
      <c r="W255" s="20"/>
      <c r="X255" s="20"/>
      <c r="Y255" s="20"/>
      <c r="Z255" s="20"/>
      <c r="AA255" s="20"/>
      <c r="AB255" s="20"/>
      <c r="AC255" s="20"/>
      <c r="AD255" s="20"/>
      <c r="AE255" s="20"/>
      <c r="AF255" s="20"/>
      <c r="AG255" s="20"/>
      <c r="AH255" s="20"/>
      <c r="AI255" s="20"/>
      <c r="AJ255" s="20"/>
      <c r="AK255" s="20"/>
      <c r="AL255" s="20"/>
      <c r="AM255" s="20"/>
      <c r="AN255" s="20"/>
      <c r="AO255" s="20"/>
      <c r="AP255" s="20"/>
    </row>
    <row r="256" spans="1:42" x14ac:dyDescent="0.3">
      <c r="A256" s="20"/>
      <c r="B256" s="8"/>
      <c r="C256" s="8"/>
      <c r="D256" s="8"/>
      <c r="E256" s="8"/>
      <c r="F256" s="8"/>
      <c r="G256" s="8"/>
      <c r="H256" s="8"/>
      <c r="I256" s="8"/>
      <c r="J256" s="8"/>
      <c r="K256" s="8"/>
      <c r="L256" s="8"/>
      <c r="M256" s="8"/>
      <c r="N256" s="8"/>
      <c r="O256" s="8"/>
      <c r="P256" s="8"/>
      <c r="Q256" s="8"/>
      <c r="R256" s="20"/>
      <c r="S256" s="20"/>
      <c r="T256" s="20"/>
      <c r="U256" s="20"/>
      <c r="V256" s="20"/>
      <c r="W256" s="20"/>
      <c r="X256" s="20"/>
      <c r="Y256" s="20"/>
      <c r="Z256" s="20"/>
      <c r="AA256" s="20"/>
      <c r="AB256" s="20"/>
      <c r="AC256" s="20"/>
      <c r="AD256" s="20"/>
      <c r="AE256" s="20"/>
      <c r="AF256" s="20"/>
      <c r="AG256" s="20"/>
      <c r="AH256" s="20"/>
      <c r="AI256" s="20"/>
      <c r="AJ256" s="20"/>
      <c r="AK256" s="20"/>
      <c r="AL256" s="20"/>
      <c r="AM256" s="20"/>
      <c r="AN256" s="20"/>
      <c r="AO256" s="20"/>
      <c r="AP256" s="20"/>
    </row>
    <row r="257" spans="1:42" x14ac:dyDescent="0.3">
      <c r="A257" s="20"/>
      <c r="B257" s="8"/>
      <c r="C257" s="8"/>
      <c r="D257" s="8"/>
      <c r="E257" s="8"/>
      <c r="F257" s="8"/>
      <c r="G257" s="8"/>
      <c r="H257" s="8"/>
      <c r="I257" s="8"/>
      <c r="J257" s="8"/>
      <c r="K257" s="8"/>
      <c r="L257" s="8"/>
      <c r="M257" s="8"/>
      <c r="N257" s="8"/>
      <c r="O257" s="8"/>
      <c r="P257" s="8"/>
      <c r="Q257" s="8"/>
      <c r="R257" s="20"/>
      <c r="S257" s="20"/>
      <c r="T257" s="20"/>
      <c r="U257" s="20"/>
      <c r="V257" s="20"/>
      <c r="W257" s="20"/>
      <c r="X257" s="20"/>
      <c r="Y257" s="20"/>
      <c r="Z257" s="20"/>
      <c r="AA257" s="20"/>
      <c r="AB257" s="20"/>
      <c r="AC257" s="20"/>
      <c r="AD257" s="20"/>
      <c r="AE257" s="20"/>
      <c r="AF257" s="20"/>
      <c r="AG257" s="20"/>
      <c r="AH257" s="20"/>
      <c r="AI257" s="20"/>
      <c r="AJ257" s="20"/>
      <c r="AK257" s="20"/>
      <c r="AL257" s="20"/>
      <c r="AM257" s="20"/>
      <c r="AN257" s="20"/>
      <c r="AO257" s="20"/>
      <c r="AP257" s="20"/>
    </row>
    <row r="258" spans="1:42" x14ac:dyDescent="0.3">
      <c r="A258" s="20"/>
      <c r="B258" s="8"/>
      <c r="C258" s="8"/>
      <c r="D258" s="8"/>
      <c r="E258" s="8"/>
      <c r="F258" s="8"/>
      <c r="G258" s="8"/>
      <c r="H258" s="8"/>
      <c r="I258" s="8"/>
      <c r="J258" s="8"/>
      <c r="K258" s="8"/>
      <c r="L258" s="8"/>
      <c r="M258" s="8"/>
      <c r="N258" s="8"/>
      <c r="O258" s="8"/>
      <c r="P258" s="8"/>
      <c r="Q258" s="8"/>
      <c r="R258" s="20"/>
      <c r="S258" s="20"/>
      <c r="T258" s="20"/>
      <c r="U258" s="20"/>
      <c r="V258" s="20"/>
      <c r="W258" s="20"/>
      <c r="X258" s="20"/>
      <c r="Y258" s="20"/>
      <c r="Z258" s="20"/>
      <c r="AA258" s="20"/>
      <c r="AB258" s="20"/>
      <c r="AC258" s="20"/>
      <c r="AD258" s="20"/>
      <c r="AE258" s="20"/>
      <c r="AF258" s="20"/>
      <c r="AG258" s="20"/>
      <c r="AH258" s="20"/>
      <c r="AI258" s="20"/>
      <c r="AJ258" s="20"/>
      <c r="AK258" s="20"/>
      <c r="AL258" s="20"/>
      <c r="AM258" s="20"/>
      <c r="AN258" s="20"/>
      <c r="AO258" s="20"/>
      <c r="AP258" s="20"/>
    </row>
    <row r="259" spans="1:42" x14ac:dyDescent="0.3">
      <c r="A259" s="20"/>
      <c r="B259" s="8"/>
      <c r="C259" s="8"/>
      <c r="D259" s="8"/>
      <c r="E259" s="8"/>
      <c r="F259" s="8"/>
      <c r="G259" s="8"/>
      <c r="H259" s="8"/>
      <c r="I259" s="8"/>
      <c r="J259" s="8"/>
      <c r="K259" s="8"/>
      <c r="L259" s="8"/>
      <c r="M259" s="8"/>
      <c r="N259" s="8"/>
      <c r="O259" s="8"/>
      <c r="P259" s="8"/>
      <c r="Q259" s="8"/>
      <c r="R259" s="20"/>
      <c r="S259" s="20"/>
      <c r="T259" s="20"/>
      <c r="U259" s="20"/>
      <c r="V259" s="20"/>
      <c r="W259" s="20"/>
      <c r="X259" s="20"/>
      <c r="Y259" s="20"/>
      <c r="Z259" s="20"/>
      <c r="AA259" s="20"/>
      <c r="AB259" s="20"/>
      <c r="AC259" s="20"/>
      <c r="AD259" s="20"/>
      <c r="AE259" s="20"/>
      <c r="AF259" s="20"/>
      <c r="AG259" s="20"/>
      <c r="AH259" s="20"/>
      <c r="AI259" s="20"/>
      <c r="AJ259" s="20"/>
      <c r="AK259" s="20"/>
      <c r="AL259" s="20"/>
      <c r="AM259" s="20"/>
      <c r="AN259" s="20"/>
      <c r="AO259" s="20"/>
      <c r="AP259" s="20"/>
    </row>
    <row r="260" spans="1:42" x14ac:dyDescent="0.3">
      <c r="A260" s="20"/>
      <c r="B260" s="8"/>
      <c r="C260" s="8"/>
      <c r="D260" s="8"/>
      <c r="E260" s="8"/>
      <c r="F260" s="8"/>
      <c r="G260" s="8"/>
      <c r="H260" s="8"/>
      <c r="I260" s="8"/>
      <c r="J260" s="8"/>
      <c r="K260" s="8"/>
      <c r="L260" s="8"/>
      <c r="M260" s="8"/>
      <c r="N260" s="8"/>
      <c r="O260" s="8"/>
      <c r="P260" s="8"/>
      <c r="Q260" s="8"/>
      <c r="R260" s="20"/>
      <c r="S260" s="20"/>
      <c r="T260" s="20"/>
      <c r="U260" s="20"/>
      <c r="V260" s="20"/>
      <c r="W260" s="20"/>
      <c r="X260" s="20"/>
      <c r="Y260" s="20"/>
      <c r="Z260" s="20"/>
      <c r="AA260" s="20"/>
      <c r="AB260" s="20"/>
      <c r="AC260" s="20"/>
      <c r="AD260" s="20"/>
      <c r="AE260" s="20"/>
      <c r="AF260" s="20"/>
      <c r="AG260" s="20"/>
      <c r="AH260" s="20"/>
      <c r="AI260" s="20"/>
      <c r="AJ260" s="20"/>
      <c r="AK260" s="20"/>
      <c r="AL260" s="20"/>
      <c r="AM260" s="20"/>
      <c r="AN260" s="20"/>
      <c r="AO260" s="20"/>
      <c r="AP260" s="20"/>
    </row>
    <row r="261" spans="1:42" x14ac:dyDescent="0.3">
      <c r="A261" s="20"/>
      <c r="B261" s="8"/>
      <c r="C261" s="8"/>
      <c r="D261" s="8"/>
      <c r="E261" s="8"/>
      <c r="F261" s="8"/>
      <c r="G261" s="8"/>
      <c r="H261" s="8"/>
      <c r="I261" s="8"/>
      <c r="J261" s="8"/>
      <c r="K261" s="8"/>
      <c r="L261" s="8"/>
      <c r="M261" s="8"/>
      <c r="N261" s="8"/>
      <c r="O261" s="8"/>
      <c r="P261" s="8"/>
      <c r="Q261" s="8"/>
      <c r="R261" s="20"/>
      <c r="S261" s="20"/>
      <c r="T261" s="20"/>
      <c r="U261" s="20"/>
      <c r="V261" s="20"/>
      <c r="W261" s="20"/>
      <c r="X261" s="20"/>
      <c r="Y261" s="20"/>
      <c r="Z261" s="20"/>
      <c r="AA261" s="20"/>
      <c r="AB261" s="20"/>
      <c r="AC261" s="20"/>
      <c r="AD261" s="20"/>
      <c r="AE261" s="20"/>
      <c r="AF261" s="20"/>
      <c r="AG261" s="20"/>
      <c r="AH261" s="20"/>
      <c r="AI261" s="20"/>
      <c r="AJ261" s="20"/>
      <c r="AK261" s="20"/>
      <c r="AL261" s="20"/>
      <c r="AM261" s="20"/>
      <c r="AN261" s="20"/>
      <c r="AO261" s="20"/>
      <c r="AP261" s="20"/>
    </row>
    <row r="262" spans="1:42" x14ac:dyDescent="0.3">
      <c r="A262" s="20"/>
      <c r="B262" s="8"/>
      <c r="C262" s="8"/>
      <c r="D262" s="8"/>
      <c r="E262" s="8"/>
      <c r="F262" s="8"/>
      <c r="G262" s="8"/>
      <c r="H262" s="8"/>
      <c r="I262" s="8"/>
      <c r="J262" s="8"/>
      <c r="K262" s="8"/>
      <c r="L262" s="8"/>
      <c r="M262" s="8"/>
      <c r="N262" s="8"/>
      <c r="O262" s="8"/>
      <c r="P262" s="8"/>
      <c r="Q262" s="8"/>
      <c r="R262" s="20"/>
      <c r="S262" s="20"/>
      <c r="T262" s="20"/>
      <c r="U262" s="20"/>
      <c r="V262" s="20"/>
      <c r="W262" s="20"/>
      <c r="X262" s="20"/>
      <c r="Y262" s="20"/>
      <c r="Z262" s="20"/>
      <c r="AA262" s="20"/>
      <c r="AB262" s="20"/>
      <c r="AC262" s="20"/>
      <c r="AD262" s="20"/>
      <c r="AE262" s="20"/>
      <c r="AF262" s="20"/>
      <c r="AG262" s="20"/>
      <c r="AH262" s="20"/>
      <c r="AI262" s="20"/>
      <c r="AJ262" s="20"/>
      <c r="AK262" s="20"/>
      <c r="AL262" s="20"/>
      <c r="AM262" s="20"/>
      <c r="AN262" s="20"/>
      <c r="AO262" s="20"/>
      <c r="AP262" s="20"/>
    </row>
    <row r="263" spans="1:42" x14ac:dyDescent="0.3">
      <c r="A263" s="20"/>
      <c r="B263" s="8"/>
      <c r="C263" s="8"/>
      <c r="D263" s="8"/>
      <c r="E263" s="8"/>
      <c r="F263" s="8"/>
      <c r="G263" s="8"/>
      <c r="H263" s="8"/>
      <c r="I263" s="8"/>
      <c r="J263" s="8"/>
      <c r="K263" s="8"/>
      <c r="L263" s="8"/>
      <c r="M263" s="8"/>
      <c r="N263" s="8"/>
      <c r="O263" s="8"/>
      <c r="P263" s="8"/>
      <c r="Q263" s="8"/>
      <c r="R263" s="20"/>
      <c r="S263" s="20"/>
      <c r="T263" s="20"/>
      <c r="U263" s="20"/>
      <c r="V263" s="20"/>
      <c r="W263" s="20"/>
      <c r="X263" s="20"/>
      <c r="Y263" s="20"/>
      <c r="Z263" s="20"/>
      <c r="AA263" s="20"/>
      <c r="AB263" s="20"/>
      <c r="AC263" s="20"/>
      <c r="AD263" s="20"/>
      <c r="AE263" s="20"/>
      <c r="AF263" s="20"/>
      <c r="AG263" s="20"/>
      <c r="AH263" s="20"/>
      <c r="AI263" s="20"/>
      <c r="AJ263" s="20"/>
      <c r="AK263" s="20"/>
      <c r="AL263" s="20"/>
      <c r="AM263" s="20"/>
      <c r="AN263" s="20"/>
      <c r="AO263" s="20"/>
      <c r="AP263" s="20"/>
    </row>
    <row r="264" spans="1:42" x14ac:dyDescent="0.3">
      <c r="A264" s="20"/>
      <c r="B264" s="8"/>
      <c r="C264" s="8"/>
      <c r="D264" s="8"/>
      <c r="E264" s="8"/>
      <c r="F264" s="8"/>
      <c r="G264" s="8"/>
      <c r="H264" s="8"/>
      <c r="I264" s="8"/>
      <c r="J264" s="8"/>
      <c r="K264" s="8"/>
      <c r="L264" s="8"/>
      <c r="M264" s="8"/>
      <c r="N264" s="8"/>
      <c r="O264" s="8"/>
      <c r="P264" s="8"/>
      <c r="Q264" s="8"/>
      <c r="R264" s="20"/>
      <c r="S264" s="20"/>
      <c r="T264" s="20"/>
      <c r="U264" s="20"/>
      <c r="V264" s="20"/>
      <c r="W264" s="20"/>
      <c r="X264" s="20"/>
      <c r="Y264" s="20"/>
      <c r="Z264" s="20"/>
      <c r="AA264" s="20"/>
      <c r="AB264" s="20"/>
      <c r="AC264" s="20"/>
      <c r="AD264" s="20"/>
      <c r="AE264" s="20"/>
      <c r="AF264" s="20"/>
      <c r="AG264" s="20"/>
      <c r="AH264" s="20"/>
      <c r="AI264" s="20"/>
      <c r="AJ264" s="20"/>
      <c r="AK264" s="20"/>
      <c r="AL264" s="20"/>
      <c r="AM264" s="20"/>
      <c r="AN264" s="20"/>
      <c r="AO264" s="20"/>
      <c r="AP264" s="20"/>
    </row>
    <row r="265" spans="1:42" x14ac:dyDescent="0.3">
      <c r="A265" s="20"/>
      <c r="B265" s="8"/>
      <c r="C265" s="8"/>
      <c r="D265" s="8"/>
      <c r="E265" s="8"/>
      <c r="F265" s="8"/>
      <c r="G265" s="8"/>
      <c r="H265" s="8"/>
      <c r="I265" s="8"/>
      <c r="J265" s="8"/>
      <c r="K265" s="8"/>
      <c r="L265" s="8"/>
      <c r="M265" s="8"/>
      <c r="N265" s="8"/>
      <c r="O265" s="8"/>
      <c r="P265" s="8"/>
      <c r="Q265" s="8"/>
      <c r="R265" s="20"/>
      <c r="S265" s="20"/>
      <c r="T265" s="20"/>
      <c r="U265" s="20"/>
      <c r="V265" s="20"/>
      <c r="W265" s="20"/>
      <c r="X265" s="20"/>
      <c r="Y265" s="20"/>
      <c r="Z265" s="20"/>
      <c r="AA265" s="20"/>
      <c r="AB265" s="20"/>
      <c r="AC265" s="20"/>
      <c r="AD265" s="20"/>
      <c r="AE265" s="20"/>
      <c r="AF265" s="20"/>
      <c r="AG265" s="20"/>
      <c r="AH265" s="20"/>
      <c r="AI265" s="20"/>
      <c r="AJ265" s="20"/>
      <c r="AK265" s="20"/>
      <c r="AL265" s="20"/>
      <c r="AM265" s="20"/>
      <c r="AN265" s="20"/>
      <c r="AO265" s="20"/>
      <c r="AP265" s="20"/>
    </row>
    <row r="266" spans="1:42" x14ac:dyDescent="0.3">
      <c r="A266" s="20"/>
      <c r="B266" s="8"/>
      <c r="C266" s="8"/>
      <c r="D266" s="8"/>
      <c r="E266" s="8"/>
      <c r="F266" s="8"/>
      <c r="G266" s="8"/>
      <c r="H266" s="8"/>
      <c r="I266" s="8"/>
      <c r="J266" s="8"/>
      <c r="K266" s="8"/>
      <c r="L266" s="8"/>
      <c r="M266" s="8"/>
      <c r="N266" s="8"/>
      <c r="O266" s="8"/>
      <c r="P266" s="8"/>
      <c r="Q266" s="8"/>
      <c r="R266" s="20"/>
      <c r="S266" s="20"/>
      <c r="T266" s="20"/>
      <c r="U266" s="20"/>
      <c r="V266" s="20"/>
      <c r="W266" s="20"/>
      <c r="X266" s="20"/>
      <c r="Y266" s="20"/>
      <c r="Z266" s="20"/>
      <c r="AA266" s="20"/>
      <c r="AB266" s="20"/>
      <c r="AC266" s="20"/>
      <c r="AD266" s="20"/>
      <c r="AE266" s="20"/>
      <c r="AF266" s="20"/>
      <c r="AG266" s="20"/>
      <c r="AH266" s="20"/>
      <c r="AI266" s="20"/>
      <c r="AJ266" s="20"/>
      <c r="AK266" s="20"/>
      <c r="AL266" s="20"/>
      <c r="AM266" s="20"/>
      <c r="AN266" s="20"/>
      <c r="AO266" s="20"/>
      <c r="AP266" s="20"/>
    </row>
    <row r="267" spans="1:42" x14ac:dyDescent="0.3">
      <c r="A267" s="20"/>
      <c r="B267" s="8"/>
      <c r="C267" s="8"/>
      <c r="D267" s="8"/>
      <c r="E267" s="8"/>
      <c r="F267" s="8"/>
      <c r="G267" s="8"/>
      <c r="H267" s="8"/>
      <c r="I267" s="8"/>
      <c r="J267" s="8"/>
      <c r="K267" s="8"/>
      <c r="L267" s="8"/>
      <c r="M267" s="8"/>
      <c r="N267" s="8"/>
      <c r="O267" s="8"/>
      <c r="P267" s="8"/>
      <c r="Q267" s="8"/>
      <c r="R267" s="20"/>
      <c r="S267" s="20"/>
      <c r="T267" s="20"/>
      <c r="U267" s="20"/>
      <c r="V267" s="20"/>
      <c r="W267" s="20"/>
      <c r="X267" s="20"/>
      <c r="Y267" s="20"/>
      <c r="Z267" s="20"/>
      <c r="AA267" s="20"/>
      <c r="AB267" s="20"/>
      <c r="AC267" s="20"/>
      <c r="AD267" s="20"/>
      <c r="AE267" s="20"/>
      <c r="AF267" s="20"/>
      <c r="AG267" s="20"/>
      <c r="AH267" s="20"/>
      <c r="AI267" s="20"/>
      <c r="AJ267" s="20"/>
      <c r="AK267" s="20"/>
      <c r="AL267" s="20"/>
      <c r="AM267" s="20"/>
      <c r="AN267" s="20"/>
      <c r="AO267" s="20"/>
      <c r="AP267" s="20"/>
    </row>
    <row r="268" spans="1:42" x14ac:dyDescent="0.3">
      <c r="A268" s="20"/>
      <c r="B268" s="8"/>
      <c r="C268" s="8"/>
      <c r="D268" s="8"/>
      <c r="E268" s="8"/>
      <c r="F268" s="8"/>
      <c r="G268" s="8"/>
      <c r="H268" s="8"/>
      <c r="I268" s="8"/>
      <c r="J268" s="8"/>
      <c r="K268" s="8"/>
      <c r="L268" s="8"/>
      <c r="M268" s="8"/>
      <c r="N268" s="8"/>
      <c r="O268" s="8"/>
      <c r="P268" s="8"/>
      <c r="Q268" s="8"/>
      <c r="R268" s="20"/>
      <c r="S268" s="20"/>
      <c r="T268" s="20"/>
      <c r="U268" s="20"/>
      <c r="V268" s="20"/>
      <c r="W268" s="20"/>
      <c r="X268" s="20"/>
      <c r="Y268" s="20"/>
      <c r="Z268" s="20"/>
      <c r="AA268" s="20"/>
      <c r="AB268" s="20"/>
      <c r="AC268" s="20"/>
      <c r="AD268" s="20"/>
      <c r="AE268" s="20"/>
      <c r="AF268" s="20"/>
      <c r="AG268" s="20"/>
      <c r="AH268" s="20"/>
      <c r="AI268" s="20"/>
      <c r="AJ268" s="20"/>
      <c r="AK268" s="20"/>
      <c r="AL268" s="20"/>
      <c r="AM268" s="20"/>
      <c r="AN268" s="20"/>
      <c r="AO268" s="20"/>
      <c r="AP268" s="20"/>
    </row>
    <row r="269" spans="1:42" x14ac:dyDescent="0.3">
      <c r="A269" s="20"/>
      <c r="B269" s="8"/>
      <c r="C269" s="8"/>
      <c r="D269" s="8"/>
      <c r="E269" s="8"/>
      <c r="F269" s="8"/>
      <c r="G269" s="8"/>
      <c r="H269" s="8"/>
      <c r="I269" s="8"/>
      <c r="J269" s="8"/>
      <c r="K269" s="8"/>
      <c r="L269" s="8"/>
      <c r="M269" s="8"/>
      <c r="N269" s="8"/>
      <c r="O269" s="8"/>
      <c r="P269" s="8"/>
      <c r="Q269" s="8"/>
      <c r="R269" s="20"/>
      <c r="S269" s="20"/>
      <c r="T269" s="20"/>
      <c r="U269" s="20"/>
      <c r="V269" s="20"/>
      <c r="W269" s="20"/>
      <c r="X269" s="20"/>
      <c r="Y269" s="20"/>
      <c r="Z269" s="20"/>
      <c r="AA269" s="20"/>
      <c r="AB269" s="20"/>
      <c r="AC269" s="20"/>
      <c r="AD269" s="20"/>
      <c r="AE269" s="20"/>
      <c r="AF269" s="20"/>
      <c r="AG269" s="20"/>
      <c r="AH269" s="20"/>
      <c r="AI269" s="20"/>
      <c r="AJ269" s="20"/>
      <c r="AK269" s="20"/>
      <c r="AL269" s="20"/>
      <c r="AM269" s="20"/>
      <c r="AN269" s="20"/>
      <c r="AO269" s="20"/>
      <c r="AP269" s="20"/>
    </row>
    <row r="270" spans="1:42" x14ac:dyDescent="0.3">
      <c r="A270" s="20"/>
      <c r="B270" s="8"/>
      <c r="C270" s="8"/>
      <c r="D270" s="8"/>
      <c r="E270" s="8"/>
      <c r="F270" s="8"/>
      <c r="G270" s="8"/>
      <c r="H270" s="8"/>
      <c r="I270" s="8"/>
      <c r="J270" s="8"/>
      <c r="K270" s="8"/>
      <c r="L270" s="8"/>
      <c r="M270" s="8"/>
      <c r="N270" s="8"/>
      <c r="O270" s="8"/>
      <c r="P270" s="8"/>
      <c r="Q270" s="8"/>
      <c r="R270" s="20"/>
      <c r="S270" s="20"/>
      <c r="T270" s="20"/>
      <c r="U270" s="20"/>
      <c r="V270" s="20"/>
      <c r="W270" s="20"/>
      <c r="X270" s="20"/>
      <c r="Y270" s="20"/>
      <c r="Z270" s="20"/>
      <c r="AA270" s="20"/>
      <c r="AB270" s="20"/>
      <c r="AC270" s="20"/>
      <c r="AD270" s="20"/>
      <c r="AE270" s="20"/>
      <c r="AF270" s="20"/>
      <c r="AG270" s="20"/>
      <c r="AH270" s="20"/>
      <c r="AI270" s="20"/>
      <c r="AJ270" s="20"/>
      <c r="AK270" s="20"/>
      <c r="AL270" s="20"/>
      <c r="AM270" s="20"/>
      <c r="AN270" s="20"/>
      <c r="AO270" s="20"/>
      <c r="AP270" s="20"/>
    </row>
    <row r="271" spans="1:42" x14ac:dyDescent="0.3">
      <c r="A271" s="20"/>
      <c r="B271" s="8"/>
      <c r="C271" s="8"/>
      <c r="D271" s="8"/>
      <c r="E271" s="8"/>
      <c r="F271" s="8"/>
      <c r="G271" s="8"/>
      <c r="H271" s="8"/>
      <c r="I271" s="8"/>
      <c r="J271" s="8"/>
      <c r="K271" s="8"/>
      <c r="L271" s="8"/>
      <c r="M271" s="8"/>
      <c r="N271" s="8"/>
      <c r="O271" s="8"/>
      <c r="P271" s="8"/>
      <c r="Q271" s="8"/>
      <c r="R271" s="20"/>
      <c r="S271" s="20"/>
      <c r="T271" s="20"/>
      <c r="U271" s="20"/>
      <c r="V271" s="20"/>
      <c r="W271" s="20"/>
      <c r="X271" s="20"/>
      <c r="Y271" s="20"/>
      <c r="Z271" s="20"/>
      <c r="AA271" s="20"/>
      <c r="AB271" s="20"/>
      <c r="AC271" s="20"/>
      <c r="AD271" s="20"/>
      <c r="AE271" s="20"/>
      <c r="AF271" s="20"/>
      <c r="AG271" s="20"/>
      <c r="AH271" s="20"/>
      <c r="AI271" s="20"/>
      <c r="AJ271" s="20"/>
      <c r="AK271" s="20"/>
      <c r="AL271" s="20"/>
      <c r="AM271" s="20"/>
      <c r="AN271" s="20"/>
      <c r="AO271" s="20"/>
      <c r="AP271" s="20"/>
    </row>
    <row r="272" spans="1:42" x14ac:dyDescent="0.3">
      <c r="A272" s="20"/>
      <c r="B272" s="8"/>
      <c r="C272" s="8"/>
      <c r="D272" s="8"/>
      <c r="E272" s="8"/>
      <c r="F272" s="8"/>
      <c r="G272" s="8"/>
      <c r="H272" s="8"/>
      <c r="I272" s="8"/>
      <c r="J272" s="8"/>
      <c r="K272" s="8"/>
      <c r="L272" s="8"/>
      <c r="M272" s="8"/>
      <c r="N272" s="8"/>
      <c r="O272" s="8"/>
      <c r="P272" s="8"/>
      <c r="Q272" s="8"/>
      <c r="R272" s="20"/>
      <c r="S272" s="20"/>
      <c r="T272" s="20"/>
      <c r="U272" s="20"/>
      <c r="V272" s="20"/>
      <c r="W272" s="20"/>
      <c r="X272" s="20"/>
      <c r="Y272" s="20"/>
      <c r="Z272" s="20"/>
      <c r="AA272" s="20"/>
      <c r="AB272" s="20"/>
      <c r="AC272" s="20"/>
      <c r="AD272" s="20"/>
      <c r="AE272" s="20"/>
      <c r="AF272" s="20"/>
      <c r="AG272" s="20"/>
      <c r="AH272" s="20"/>
      <c r="AI272" s="20"/>
      <c r="AJ272" s="20"/>
      <c r="AK272" s="20"/>
      <c r="AL272" s="20"/>
      <c r="AM272" s="20"/>
      <c r="AN272" s="20"/>
      <c r="AO272" s="20"/>
      <c r="AP272" s="20"/>
    </row>
    <row r="273" spans="1:42" x14ac:dyDescent="0.3">
      <c r="A273" s="20"/>
      <c r="B273" s="8"/>
      <c r="C273" s="8"/>
      <c r="D273" s="8"/>
      <c r="E273" s="8"/>
      <c r="F273" s="8"/>
      <c r="G273" s="8"/>
      <c r="H273" s="8"/>
      <c r="I273" s="8"/>
      <c r="J273" s="8"/>
      <c r="K273" s="8"/>
      <c r="L273" s="8"/>
      <c r="M273" s="8"/>
      <c r="N273" s="8"/>
      <c r="O273" s="8"/>
      <c r="P273" s="8"/>
      <c r="Q273" s="8"/>
      <c r="R273" s="20"/>
      <c r="S273" s="20"/>
      <c r="T273" s="20"/>
      <c r="U273" s="20"/>
      <c r="V273" s="20"/>
      <c r="W273" s="20"/>
      <c r="X273" s="20"/>
      <c r="Y273" s="20"/>
      <c r="Z273" s="20"/>
      <c r="AA273" s="20"/>
      <c r="AB273" s="20"/>
      <c r="AC273" s="20"/>
      <c r="AD273" s="20"/>
      <c r="AE273" s="20"/>
      <c r="AF273" s="20"/>
      <c r="AG273" s="20"/>
      <c r="AH273" s="20"/>
      <c r="AI273" s="20"/>
      <c r="AJ273" s="20"/>
      <c r="AK273" s="20"/>
      <c r="AL273" s="20"/>
      <c r="AM273" s="20"/>
      <c r="AN273" s="20"/>
      <c r="AO273" s="20"/>
      <c r="AP273" s="20"/>
    </row>
    <row r="274" spans="1:42" x14ac:dyDescent="0.3">
      <c r="A274" s="20"/>
      <c r="B274" s="8"/>
      <c r="C274" s="8"/>
      <c r="D274" s="8"/>
      <c r="E274" s="8"/>
      <c r="F274" s="8"/>
      <c r="G274" s="8"/>
      <c r="H274" s="8"/>
      <c r="I274" s="8"/>
      <c r="J274" s="8"/>
      <c r="K274" s="8"/>
      <c r="L274" s="8"/>
      <c r="M274" s="8"/>
      <c r="N274" s="8"/>
      <c r="O274" s="8"/>
      <c r="P274" s="8"/>
      <c r="Q274" s="8"/>
      <c r="R274" s="20"/>
      <c r="S274" s="20"/>
      <c r="T274" s="20"/>
      <c r="U274" s="20"/>
      <c r="V274" s="20"/>
      <c r="W274" s="20"/>
      <c r="X274" s="20"/>
      <c r="Y274" s="20"/>
      <c r="Z274" s="20"/>
      <c r="AA274" s="20"/>
      <c r="AB274" s="20"/>
      <c r="AC274" s="20"/>
      <c r="AD274" s="20"/>
      <c r="AE274" s="20"/>
      <c r="AF274" s="20"/>
      <c r="AG274" s="20"/>
      <c r="AH274" s="20"/>
      <c r="AI274" s="20"/>
      <c r="AJ274" s="20"/>
      <c r="AK274" s="20"/>
      <c r="AL274" s="20"/>
      <c r="AM274" s="20"/>
      <c r="AN274" s="20"/>
      <c r="AO274" s="20"/>
      <c r="AP274" s="20"/>
    </row>
    <row r="275" spans="1:42" x14ac:dyDescent="0.3">
      <c r="A275" s="20"/>
      <c r="B275" s="8"/>
      <c r="C275" s="8"/>
      <c r="D275" s="8"/>
      <c r="E275" s="8"/>
      <c r="F275" s="8"/>
      <c r="G275" s="8"/>
      <c r="H275" s="8"/>
      <c r="I275" s="8"/>
      <c r="J275" s="8"/>
      <c r="K275" s="8"/>
      <c r="L275" s="8"/>
      <c r="M275" s="8"/>
      <c r="N275" s="8"/>
      <c r="O275" s="8"/>
      <c r="P275" s="8"/>
      <c r="Q275" s="8"/>
      <c r="R275" s="20"/>
      <c r="S275" s="20"/>
      <c r="T275" s="20"/>
      <c r="U275" s="20"/>
      <c r="V275" s="20"/>
      <c r="W275" s="20"/>
      <c r="X275" s="20"/>
      <c r="Y275" s="20"/>
      <c r="Z275" s="20"/>
      <c r="AA275" s="20"/>
      <c r="AB275" s="20"/>
      <c r="AC275" s="20"/>
      <c r="AD275" s="20"/>
      <c r="AE275" s="20"/>
      <c r="AF275" s="20"/>
      <c r="AG275" s="20"/>
      <c r="AH275" s="20"/>
      <c r="AI275" s="20"/>
      <c r="AJ275" s="20"/>
      <c r="AK275" s="20"/>
      <c r="AL275" s="20"/>
      <c r="AM275" s="20"/>
      <c r="AN275" s="20"/>
      <c r="AO275" s="20"/>
      <c r="AP275" s="20"/>
    </row>
    <row r="276" spans="1:42" x14ac:dyDescent="0.3">
      <c r="A276" s="20"/>
      <c r="B276" s="8"/>
      <c r="C276" s="8"/>
      <c r="D276" s="8"/>
      <c r="E276" s="8"/>
      <c r="F276" s="8"/>
      <c r="G276" s="8"/>
      <c r="H276" s="8"/>
      <c r="I276" s="8"/>
      <c r="J276" s="8"/>
      <c r="K276" s="8"/>
      <c r="L276" s="8"/>
      <c r="M276" s="8"/>
      <c r="N276" s="8"/>
      <c r="O276" s="8"/>
      <c r="P276" s="8"/>
      <c r="Q276" s="8"/>
      <c r="R276" s="20"/>
      <c r="S276" s="20"/>
      <c r="T276" s="20"/>
      <c r="U276" s="20"/>
      <c r="V276" s="20"/>
      <c r="W276" s="20"/>
      <c r="X276" s="20"/>
      <c r="Y276" s="20"/>
      <c r="Z276" s="20"/>
      <c r="AA276" s="20"/>
      <c r="AB276" s="20"/>
      <c r="AC276" s="20"/>
      <c r="AD276" s="20"/>
      <c r="AE276" s="20"/>
      <c r="AF276" s="20"/>
      <c r="AG276" s="20"/>
      <c r="AH276" s="20"/>
      <c r="AI276" s="20"/>
      <c r="AJ276" s="20"/>
      <c r="AK276" s="20"/>
      <c r="AL276" s="20"/>
      <c r="AM276" s="20"/>
      <c r="AN276" s="20"/>
      <c r="AO276" s="20"/>
      <c r="AP276" s="20"/>
    </row>
    <row r="277" spans="1:42" x14ac:dyDescent="0.3">
      <c r="A277" s="20"/>
      <c r="B277" s="8"/>
      <c r="C277" s="8"/>
      <c r="D277" s="8"/>
      <c r="E277" s="8"/>
      <c r="F277" s="8"/>
      <c r="G277" s="8"/>
      <c r="H277" s="8"/>
      <c r="I277" s="8"/>
      <c r="J277" s="8"/>
      <c r="K277" s="8"/>
      <c r="L277" s="8"/>
      <c r="M277" s="8"/>
      <c r="N277" s="8"/>
      <c r="O277" s="8"/>
      <c r="P277" s="8"/>
      <c r="Q277" s="8"/>
      <c r="R277" s="20"/>
      <c r="S277" s="20"/>
      <c r="T277" s="20"/>
      <c r="U277" s="20"/>
      <c r="V277" s="20"/>
      <c r="W277" s="20"/>
      <c r="X277" s="20"/>
      <c r="Y277" s="20"/>
      <c r="Z277" s="20"/>
      <c r="AA277" s="20"/>
      <c r="AB277" s="20"/>
      <c r="AC277" s="20"/>
      <c r="AD277" s="20"/>
      <c r="AE277" s="20"/>
      <c r="AF277" s="20"/>
      <c r="AG277" s="20"/>
      <c r="AH277" s="20"/>
      <c r="AI277" s="20"/>
      <c r="AJ277" s="20"/>
      <c r="AK277" s="20"/>
      <c r="AL277" s="20"/>
      <c r="AM277" s="20"/>
      <c r="AN277" s="20"/>
      <c r="AO277" s="20"/>
      <c r="AP277" s="20"/>
    </row>
    <row r="278" spans="1:42" x14ac:dyDescent="0.3">
      <c r="A278" s="20"/>
      <c r="B278" s="8"/>
      <c r="C278" s="8"/>
      <c r="D278" s="8"/>
      <c r="E278" s="8"/>
      <c r="F278" s="8"/>
      <c r="G278" s="8"/>
      <c r="H278" s="8"/>
      <c r="I278" s="8"/>
      <c r="J278" s="8"/>
      <c r="K278" s="8"/>
      <c r="L278" s="8"/>
      <c r="M278" s="8"/>
      <c r="N278" s="8"/>
      <c r="O278" s="8"/>
      <c r="P278" s="8"/>
      <c r="Q278" s="8"/>
      <c r="R278" s="20"/>
      <c r="S278" s="20"/>
      <c r="T278" s="20"/>
      <c r="U278" s="20"/>
      <c r="V278" s="20"/>
      <c r="W278" s="20"/>
      <c r="X278" s="20"/>
      <c r="Y278" s="20"/>
      <c r="Z278" s="20"/>
      <c r="AA278" s="20"/>
      <c r="AB278" s="20"/>
      <c r="AC278" s="20"/>
      <c r="AD278" s="20"/>
      <c r="AE278" s="20"/>
      <c r="AF278" s="20"/>
      <c r="AG278" s="20"/>
      <c r="AH278" s="20"/>
      <c r="AI278" s="20"/>
      <c r="AJ278" s="20"/>
      <c r="AK278" s="20"/>
      <c r="AL278" s="20"/>
      <c r="AM278" s="20"/>
      <c r="AN278" s="20"/>
      <c r="AO278" s="20"/>
      <c r="AP278" s="20"/>
    </row>
    <row r="279" spans="1:42" x14ac:dyDescent="0.3">
      <c r="A279" s="20"/>
      <c r="B279" s="8"/>
      <c r="C279" s="8"/>
      <c r="D279" s="8"/>
      <c r="E279" s="8"/>
      <c r="F279" s="8"/>
      <c r="G279" s="8"/>
      <c r="H279" s="8"/>
      <c r="I279" s="8"/>
      <c r="J279" s="8"/>
      <c r="K279" s="8"/>
      <c r="L279" s="8"/>
      <c r="M279" s="8"/>
      <c r="N279" s="8"/>
      <c r="O279" s="8"/>
      <c r="P279" s="8"/>
      <c r="Q279" s="8"/>
      <c r="R279" s="20"/>
      <c r="S279" s="20"/>
      <c r="T279" s="20"/>
      <c r="U279" s="20"/>
      <c r="V279" s="20"/>
      <c r="W279" s="20"/>
      <c r="X279" s="20"/>
      <c r="Y279" s="20"/>
      <c r="Z279" s="20"/>
      <c r="AA279" s="20"/>
      <c r="AB279" s="20"/>
      <c r="AC279" s="20"/>
      <c r="AD279" s="20"/>
      <c r="AE279" s="20"/>
      <c r="AF279" s="20"/>
      <c r="AG279" s="20"/>
      <c r="AH279" s="20"/>
      <c r="AI279" s="20"/>
      <c r="AJ279" s="20"/>
      <c r="AK279" s="20"/>
      <c r="AL279" s="20"/>
      <c r="AM279" s="20"/>
      <c r="AN279" s="20"/>
      <c r="AO279" s="20"/>
      <c r="AP279" s="20"/>
    </row>
    <row r="280" spans="1:42" x14ac:dyDescent="0.3">
      <c r="A280" s="20"/>
      <c r="B280" s="8"/>
      <c r="C280" s="8"/>
      <c r="D280" s="8"/>
      <c r="E280" s="8"/>
      <c r="F280" s="8"/>
      <c r="G280" s="8"/>
      <c r="H280" s="8"/>
      <c r="I280" s="8"/>
      <c r="J280" s="8"/>
      <c r="K280" s="8"/>
      <c r="L280" s="8"/>
      <c r="M280" s="8"/>
      <c r="N280" s="8"/>
      <c r="O280" s="8"/>
      <c r="P280" s="8"/>
      <c r="Q280" s="8"/>
      <c r="R280" s="20"/>
      <c r="S280" s="20"/>
      <c r="T280" s="20"/>
      <c r="U280" s="20"/>
      <c r="V280" s="20"/>
      <c r="W280" s="20"/>
      <c r="X280" s="20"/>
      <c r="Y280" s="20"/>
      <c r="Z280" s="20"/>
      <c r="AA280" s="20"/>
      <c r="AB280" s="20"/>
      <c r="AC280" s="20"/>
      <c r="AD280" s="20"/>
      <c r="AE280" s="20"/>
      <c r="AF280" s="20"/>
      <c r="AG280" s="20"/>
      <c r="AH280" s="20"/>
      <c r="AI280" s="20"/>
      <c r="AJ280" s="20"/>
      <c r="AK280" s="20"/>
      <c r="AL280" s="20"/>
      <c r="AM280" s="20"/>
      <c r="AN280" s="20"/>
      <c r="AO280" s="20"/>
      <c r="AP280" s="20"/>
    </row>
    <row r="281" spans="1:42" x14ac:dyDescent="0.3">
      <c r="A281" s="20"/>
      <c r="B281" s="8"/>
      <c r="C281" s="8"/>
      <c r="D281" s="8"/>
      <c r="E281" s="8"/>
      <c r="F281" s="8"/>
      <c r="G281" s="8"/>
      <c r="H281" s="8"/>
      <c r="I281" s="8"/>
      <c r="J281" s="8"/>
      <c r="K281" s="8"/>
      <c r="L281" s="8"/>
      <c r="M281" s="8"/>
      <c r="N281" s="8"/>
      <c r="O281" s="8"/>
      <c r="P281" s="8"/>
      <c r="Q281" s="8"/>
      <c r="R281" s="20"/>
      <c r="S281" s="20"/>
      <c r="T281" s="20"/>
      <c r="U281" s="20"/>
      <c r="V281" s="20"/>
      <c r="W281" s="20"/>
      <c r="X281" s="20"/>
      <c r="Y281" s="20"/>
      <c r="Z281" s="20"/>
      <c r="AA281" s="20"/>
      <c r="AB281" s="20"/>
      <c r="AC281" s="20"/>
      <c r="AD281" s="20"/>
      <c r="AE281" s="20"/>
      <c r="AF281" s="20"/>
      <c r="AG281" s="20"/>
      <c r="AH281" s="20"/>
      <c r="AI281" s="20"/>
      <c r="AJ281" s="20"/>
      <c r="AK281" s="20"/>
      <c r="AL281" s="20"/>
      <c r="AM281" s="20"/>
      <c r="AN281" s="20"/>
      <c r="AO281" s="20"/>
      <c r="AP281" s="20"/>
    </row>
    <row r="282" spans="1:42" x14ac:dyDescent="0.3">
      <c r="A282" s="20"/>
      <c r="B282" s="8"/>
      <c r="C282" s="8"/>
      <c r="D282" s="8"/>
      <c r="E282" s="8"/>
      <c r="F282" s="8"/>
      <c r="G282" s="8"/>
      <c r="H282" s="8"/>
      <c r="I282" s="8"/>
      <c r="J282" s="8"/>
      <c r="K282" s="8"/>
      <c r="L282" s="8"/>
      <c r="M282" s="8"/>
      <c r="N282" s="8"/>
      <c r="O282" s="8"/>
      <c r="P282" s="8"/>
      <c r="Q282" s="8"/>
      <c r="R282" s="20"/>
      <c r="S282" s="20"/>
      <c r="T282" s="20"/>
      <c r="U282" s="20"/>
      <c r="V282" s="20"/>
      <c r="W282" s="20"/>
      <c r="X282" s="20"/>
      <c r="Y282" s="20"/>
      <c r="Z282" s="20"/>
      <c r="AA282" s="20"/>
      <c r="AB282" s="20"/>
      <c r="AC282" s="20"/>
      <c r="AD282" s="20"/>
      <c r="AE282" s="20"/>
      <c r="AF282" s="20"/>
      <c r="AG282" s="20"/>
      <c r="AH282" s="20"/>
      <c r="AI282" s="20"/>
      <c r="AJ282" s="20"/>
      <c r="AK282" s="20"/>
      <c r="AL282" s="20"/>
      <c r="AM282" s="20"/>
      <c r="AN282" s="20"/>
      <c r="AO282" s="20"/>
      <c r="AP282" s="20"/>
    </row>
    <row r="283" spans="1:42" x14ac:dyDescent="0.3">
      <c r="A283" s="20"/>
      <c r="B283" s="8"/>
      <c r="C283" s="8"/>
      <c r="D283" s="8"/>
      <c r="E283" s="8"/>
      <c r="F283" s="8"/>
      <c r="G283" s="8"/>
      <c r="H283" s="8"/>
      <c r="I283" s="8"/>
      <c r="J283" s="8"/>
      <c r="K283" s="8"/>
      <c r="L283" s="8"/>
      <c r="M283" s="8"/>
      <c r="N283" s="8"/>
      <c r="O283" s="8"/>
      <c r="P283" s="8"/>
      <c r="Q283" s="8"/>
      <c r="R283" s="20"/>
      <c r="S283" s="20"/>
      <c r="T283" s="20"/>
      <c r="U283" s="20"/>
      <c r="V283" s="20"/>
      <c r="W283" s="20"/>
      <c r="X283" s="20"/>
      <c r="Y283" s="20"/>
      <c r="Z283" s="20"/>
      <c r="AA283" s="20"/>
      <c r="AB283" s="20"/>
      <c r="AC283" s="20"/>
      <c r="AD283" s="20"/>
      <c r="AE283" s="20"/>
      <c r="AF283" s="20"/>
      <c r="AG283" s="20"/>
      <c r="AH283" s="20"/>
      <c r="AI283" s="20"/>
      <c r="AJ283" s="20"/>
      <c r="AK283" s="20"/>
      <c r="AL283" s="20"/>
      <c r="AM283" s="20"/>
      <c r="AN283" s="20"/>
      <c r="AO283" s="20"/>
      <c r="AP283" s="20"/>
    </row>
    <row r="284" spans="1:42" x14ac:dyDescent="0.3">
      <c r="A284" s="20"/>
      <c r="B284" s="8"/>
      <c r="C284" s="8"/>
      <c r="D284" s="8"/>
      <c r="E284" s="8"/>
      <c r="F284" s="8"/>
      <c r="G284" s="8"/>
      <c r="H284" s="8"/>
      <c r="I284" s="8"/>
      <c r="J284" s="8"/>
      <c r="K284" s="8"/>
      <c r="L284" s="8"/>
      <c r="M284" s="8"/>
      <c r="N284" s="8"/>
      <c r="O284" s="8"/>
      <c r="P284" s="8"/>
      <c r="Q284" s="8"/>
      <c r="R284" s="20"/>
      <c r="S284" s="20"/>
      <c r="T284" s="20"/>
      <c r="U284" s="20"/>
      <c r="V284" s="20"/>
      <c r="W284" s="20"/>
      <c r="X284" s="20"/>
      <c r="Y284" s="20"/>
      <c r="Z284" s="20"/>
      <c r="AA284" s="20"/>
      <c r="AB284" s="20"/>
      <c r="AC284" s="20"/>
      <c r="AD284" s="20"/>
      <c r="AE284" s="20"/>
      <c r="AF284" s="20"/>
      <c r="AG284" s="20"/>
      <c r="AH284" s="20"/>
      <c r="AI284" s="20"/>
      <c r="AJ284" s="20"/>
      <c r="AK284" s="20"/>
      <c r="AL284" s="20"/>
      <c r="AM284" s="20"/>
      <c r="AN284" s="20"/>
      <c r="AO284" s="20"/>
      <c r="AP284" s="20"/>
    </row>
    <row r="285" spans="1:42" x14ac:dyDescent="0.3">
      <c r="A285" s="20"/>
      <c r="B285" s="8"/>
      <c r="C285" s="8"/>
      <c r="D285" s="8"/>
      <c r="E285" s="8"/>
      <c r="F285" s="8"/>
      <c r="G285" s="8"/>
      <c r="H285" s="8"/>
      <c r="I285" s="8"/>
      <c r="J285" s="8"/>
      <c r="K285" s="8"/>
      <c r="L285" s="8"/>
      <c r="M285" s="8"/>
      <c r="N285" s="8"/>
      <c r="O285" s="8"/>
      <c r="P285" s="8"/>
      <c r="Q285" s="8"/>
      <c r="R285" s="20"/>
      <c r="S285" s="20"/>
      <c r="T285" s="20"/>
      <c r="U285" s="20"/>
      <c r="V285" s="20"/>
      <c r="W285" s="20"/>
      <c r="X285" s="20"/>
      <c r="Y285" s="20"/>
      <c r="Z285" s="20"/>
      <c r="AA285" s="20"/>
      <c r="AB285" s="20"/>
      <c r="AC285" s="20"/>
      <c r="AD285" s="20"/>
      <c r="AE285" s="20"/>
      <c r="AF285" s="20"/>
      <c r="AG285" s="20"/>
      <c r="AH285" s="20"/>
      <c r="AI285" s="20"/>
      <c r="AJ285" s="20"/>
      <c r="AK285" s="20"/>
      <c r="AL285" s="20"/>
      <c r="AM285" s="20"/>
      <c r="AN285" s="20"/>
      <c r="AO285" s="20"/>
      <c r="AP285" s="20"/>
    </row>
    <row r="286" spans="1:42" x14ac:dyDescent="0.3">
      <c r="A286" s="20"/>
      <c r="B286" s="8"/>
      <c r="C286" s="8"/>
      <c r="D286" s="8"/>
      <c r="E286" s="8"/>
      <c r="F286" s="8"/>
      <c r="G286" s="8"/>
      <c r="H286" s="8"/>
      <c r="I286" s="8"/>
      <c r="J286" s="8"/>
      <c r="K286" s="8"/>
      <c r="L286" s="8"/>
      <c r="M286" s="8"/>
      <c r="N286" s="8"/>
      <c r="O286" s="8"/>
      <c r="P286" s="8"/>
      <c r="Q286" s="8"/>
      <c r="R286" s="20"/>
      <c r="S286" s="20"/>
      <c r="T286" s="20"/>
      <c r="U286" s="20"/>
      <c r="V286" s="20"/>
      <c r="W286" s="20"/>
      <c r="X286" s="20"/>
      <c r="Y286" s="20"/>
      <c r="Z286" s="20"/>
      <c r="AA286" s="20"/>
      <c r="AB286" s="20"/>
      <c r="AC286" s="20"/>
      <c r="AD286" s="20"/>
      <c r="AE286" s="20"/>
      <c r="AF286" s="20"/>
      <c r="AG286" s="20"/>
      <c r="AH286" s="20"/>
      <c r="AI286" s="20"/>
      <c r="AJ286" s="20"/>
      <c r="AK286" s="20"/>
      <c r="AL286" s="20"/>
      <c r="AM286" s="20"/>
      <c r="AN286" s="20"/>
      <c r="AO286" s="20"/>
      <c r="AP286" s="20"/>
    </row>
    <row r="287" spans="1:42" x14ac:dyDescent="0.3">
      <c r="A287" s="20"/>
      <c r="B287" s="8"/>
      <c r="C287" s="8"/>
      <c r="D287" s="8"/>
      <c r="E287" s="8"/>
      <c r="F287" s="8"/>
      <c r="G287" s="8"/>
      <c r="H287" s="8"/>
      <c r="I287" s="8"/>
      <c r="J287" s="8"/>
      <c r="K287" s="8"/>
      <c r="L287" s="8"/>
      <c r="M287" s="8"/>
      <c r="N287" s="8"/>
      <c r="O287" s="8"/>
      <c r="P287" s="8"/>
      <c r="Q287" s="8"/>
      <c r="R287" s="20"/>
      <c r="S287" s="20"/>
      <c r="T287" s="20"/>
      <c r="U287" s="20"/>
      <c r="V287" s="20"/>
      <c r="W287" s="20"/>
      <c r="X287" s="20"/>
      <c r="Y287" s="20"/>
      <c r="Z287" s="20"/>
      <c r="AA287" s="20"/>
      <c r="AB287" s="20"/>
      <c r="AC287" s="20"/>
      <c r="AD287" s="20"/>
      <c r="AE287" s="20"/>
      <c r="AF287" s="20"/>
      <c r="AG287" s="20"/>
      <c r="AH287" s="20"/>
      <c r="AI287" s="20"/>
      <c r="AJ287" s="20"/>
      <c r="AK287" s="20"/>
      <c r="AL287" s="20"/>
      <c r="AM287" s="20"/>
      <c r="AN287" s="20"/>
      <c r="AO287" s="20"/>
      <c r="AP287" s="20"/>
    </row>
    <row r="288" spans="1:42" x14ac:dyDescent="0.3">
      <c r="A288" s="20"/>
      <c r="B288" s="8"/>
      <c r="C288" s="8"/>
      <c r="D288" s="8"/>
      <c r="E288" s="8"/>
      <c r="F288" s="8"/>
      <c r="G288" s="8"/>
      <c r="H288" s="8"/>
      <c r="I288" s="8"/>
      <c r="J288" s="8"/>
      <c r="K288" s="8"/>
      <c r="L288" s="8"/>
      <c r="M288" s="8"/>
      <c r="N288" s="8"/>
      <c r="O288" s="8"/>
      <c r="P288" s="8"/>
      <c r="Q288" s="8"/>
      <c r="R288" s="20"/>
      <c r="S288" s="20"/>
      <c r="T288" s="20"/>
      <c r="U288" s="20"/>
      <c r="V288" s="20"/>
      <c r="W288" s="20"/>
      <c r="X288" s="20"/>
      <c r="Y288" s="20"/>
      <c r="Z288" s="20"/>
      <c r="AA288" s="20"/>
      <c r="AB288" s="20"/>
      <c r="AC288" s="20"/>
      <c r="AD288" s="20"/>
      <c r="AE288" s="20"/>
      <c r="AF288" s="20"/>
      <c r="AG288" s="20"/>
      <c r="AH288" s="20"/>
      <c r="AI288" s="20"/>
      <c r="AJ288" s="20"/>
      <c r="AK288" s="20"/>
      <c r="AL288" s="20"/>
      <c r="AM288" s="20"/>
      <c r="AN288" s="20"/>
      <c r="AO288" s="20"/>
      <c r="AP288" s="20"/>
    </row>
    <row r="289" spans="1:42" x14ac:dyDescent="0.3">
      <c r="A289" s="20"/>
      <c r="B289" s="8"/>
      <c r="C289" s="8"/>
      <c r="D289" s="8"/>
      <c r="E289" s="8"/>
      <c r="F289" s="8"/>
      <c r="G289" s="8"/>
      <c r="H289" s="8"/>
      <c r="I289" s="8"/>
      <c r="J289" s="8"/>
      <c r="K289" s="8"/>
      <c r="L289" s="8"/>
      <c r="M289" s="8"/>
      <c r="N289" s="8"/>
      <c r="O289" s="8"/>
      <c r="P289" s="8"/>
      <c r="Q289" s="8"/>
      <c r="R289" s="20"/>
      <c r="S289" s="20"/>
      <c r="T289" s="20"/>
      <c r="U289" s="20"/>
      <c r="V289" s="20"/>
      <c r="W289" s="20"/>
      <c r="X289" s="20"/>
      <c r="Y289" s="20"/>
      <c r="Z289" s="20"/>
      <c r="AA289" s="20"/>
      <c r="AB289" s="20"/>
      <c r="AC289" s="20"/>
      <c r="AD289" s="20"/>
      <c r="AE289" s="20"/>
      <c r="AF289" s="20"/>
      <c r="AG289" s="20"/>
      <c r="AH289" s="20"/>
      <c r="AI289" s="20"/>
      <c r="AJ289" s="20"/>
      <c r="AK289" s="20"/>
      <c r="AL289" s="20"/>
      <c r="AM289" s="20"/>
      <c r="AN289" s="20"/>
      <c r="AO289" s="20"/>
      <c r="AP289" s="20"/>
    </row>
    <row r="290" spans="1:42" x14ac:dyDescent="0.3">
      <c r="A290" s="20"/>
      <c r="B290" s="8"/>
      <c r="C290" s="8"/>
      <c r="D290" s="8"/>
      <c r="E290" s="8"/>
      <c r="F290" s="8"/>
      <c r="G290" s="8"/>
      <c r="H290" s="8"/>
      <c r="I290" s="8"/>
      <c r="J290" s="8"/>
      <c r="K290" s="8"/>
      <c r="L290" s="8"/>
      <c r="M290" s="8"/>
      <c r="N290" s="8"/>
      <c r="O290" s="8"/>
      <c r="P290" s="8"/>
      <c r="Q290" s="8"/>
      <c r="R290" s="20"/>
      <c r="S290" s="20"/>
      <c r="T290" s="20"/>
      <c r="U290" s="20"/>
      <c r="V290" s="20"/>
      <c r="W290" s="20"/>
      <c r="X290" s="20"/>
      <c r="Y290" s="20"/>
      <c r="Z290" s="20"/>
      <c r="AA290" s="20"/>
      <c r="AB290" s="20"/>
      <c r="AC290" s="20"/>
      <c r="AD290" s="20"/>
      <c r="AE290" s="20"/>
      <c r="AF290" s="20"/>
      <c r="AG290" s="20"/>
      <c r="AH290" s="20"/>
      <c r="AI290" s="20"/>
      <c r="AJ290" s="20"/>
      <c r="AK290" s="20"/>
      <c r="AL290" s="20"/>
      <c r="AM290" s="20"/>
      <c r="AN290" s="20"/>
      <c r="AO290" s="20"/>
      <c r="AP290" s="20"/>
    </row>
    <row r="291" spans="1:42" x14ac:dyDescent="0.3">
      <c r="A291" s="20"/>
      <c r="B291" s="8"/>
      <c r="C291" s="8"/>
      <c r="D291" s="8"/>
      <c r="E291" s="8"/>
      <c r="F291" s="8"/>
      <c r="G291" s="8"/>
      <c r="H291" s="8"/>
      <c r="I291" s="8"/>
      <c r="J291" s="8"/>
      <c r="K291" s="8"/>
      <c r="L291" s="8"/>
      <c r="M291" s="8"/>
      <c r="N291" s="8"/>
      <c r="O291" s="8"/>
      <c r="P291" s="8"/>
      <c r="Q291" s="8"/>
      <c r="R291" s="20"/>
      <c r="S291" s="20"/>
      <c r="T291" s="20"/>
      <c r="U291" s="20"/>
      <c r="V291" s="20"/>
      <c r="W291" s="20"/>
      <c r="X291" s="20"/>
      <c r="Y291" s="20"/>
      <c r="Z291" s="20"/>
      <c r="AA291" s="20"/>
      <c r="AB291" s="20"/>
      <c r="AC291" s="20"/>
      <c r="AD291" s="20"/>
      <c r="AE291" s="20"/>
      <c r="AF291" s="20"/>
      <c r="AG291" s="20"/>
      <c r="AH291" s="20"/>
      <c r="AI291" s="20"/>
      <c r="AJ291" s="20"/>
      <c r="AK291" s="20"/>
      <c r="AL291" s="20"/>
      <c r="AM291" s="20"/>
      <c r="AN291" s="20"/>
      <c r="AO291" s="20"/>
      <c r="AP291" s="20"/>
    </row>
    <row r="292" spans="1:42" x14ac:dyDescent="0.3">
      <c r="A292" s="20"/>
      <c r="B292" s="8"/>
      <c r="C292" s="8"/>
      <c r="D292" s="8"/>
      <c r="E292" s="8"/>
      <c r="F292" s="8"/>
      <c r="G292" s="8"/>
      <c r="H292" s="8"/>
      <c r="I292" s="8"/>
      <c r="J292" s="8"/>
      <c r="K292" s="8"/>
      <c r="L292" s="8"/>
      <c r="M292" s="8"/>
      <c r="N292" s="8"/>
      <c r="O292" s="8"/>
      <c r="P292" s="8"/>
      <c r="Q292" s="8"/>
      <c r="R292" s="20"/>
      <c r="S292" s="20"/>
      <c r="T292" s="20"/>
      <c r="U292" s="20"/>
      <c r="V292" s="20"/>
      <c r="W292" s="20"/>
      <c r="X292" s="20"/>
      <c r="Y292" s="20"/>
      <c r="Z292" s="20"/>
      <c r="AA292" s="20"/>
      <c r="AB292" s="20"/>
      <c r="AC292" s="20"/>
      <c r="AD292" s="20"/>
      <c r="AE292" s="20"/>
      <c r="AF292" s="20"/>
      <c r="AG292" s="20"/>
      <c r="AH292" s="20"/>
      <c r="AI292" s="20"/>
      <c r="AJ292" s="20"/>
      <c r="AK292" s="20"/>
      <c r="AL292" s="20"/>
      <c r="AM292" s="20"/>
      <c r="AN292" s="20"/>
      <c r="AO292" s="20"/>
      <c r="AP292" s="20"/>
    </row>
    <row r="293" spans="1:42" x14ac:dyDescent="0.3">
      <c r="A293" s="20"/>
      <c r="B293" s="8"/>
      <c r="C293" s="8"/>
      <c r="D293" s="8"/>
      <c r="E293" s="8"/>
      <c r="F293" s="8"/>
      <c r="G293" s="8"/>
      <c r="H293" s="8"/>
      <c r="I293" s="8"/>
      <c r="J293" s="8"/>
      <c r="K293" s="8"/>
      <c r="L293" s="8"/>
      <c r="M293" s="8"/>
      <c r="N293" s="8"/>
      <c r="O293" s="8"/>
      <c r="P293" s="8"/>
      <c r="Q293" s="8"/>
      <c r="R293" s="20"/>
      <c r="S293" s="20"/>
      <c r="T293" s="20"/>
      <c r="U293" s="20"/>
      <c r="V293" s="20"/>
      <c r="W293" s="20"/>
      <c r="X293" s="20"/>
      <c r="Y293" s="20"/>
      <c r="Z293" s="20"/>
      <c r="AA293" s="20"/>
      <c r="AB293" s="20"/>
      <c r="AC293" s="20"/>
      <c r="AD293" s="20"/>
      <c r="AE293" s="20"/>
      <c r="AF293" s="20"/>
      <c r="AG293" s="20"/>
      <c r="AH293" s="20"/>
      <c r="AI293" s="20"/>
      <c r="AJ293" s="20"/>
      <c r="AK293" s="20"/>
      <c r="AL293" s="20"/>
      <c r="AM293" s="20"/>
      <c r="AN293" s="20"/>
      <c r="AO293" s="20"/>
      <c r="AP293" s="20"/>
    </row>
    <row r="294" spans="1:42" x14ac:dyDescent="0.3">
      <c r="A294" s="20"/>
      <c r="B294" s="8"/>
      <c r="C294" s="8"/>
      <c r="D294" s="8"/>
      <c r="E294" s="8"/>
      <c r="F294" s="8"/>
      <c r="G294" s="8"/>
      <c r="H294" s="8"/>
      <c r="I294" s="8"/>
      <c r="J294" s="8"/>
      <c r="K294" s="8"/>
      <c r="L294" s="8"/>
      <c r="M294" s="8"/>
      <c r="N294" s="8"/>
      <c r="O294" s="8"/>
      <c r="P294" s="8"/>
      <c r="Q294" s="8"/>
      <c r="R294" s="20"/>
      <c r="S294" s="20"/>
      <c r="T294" s="20"/>
      <c r="U294" s="20"/>
      <c r="V294" s="20"/>
      <c r="W294" s="20"/>
      <c r="X294" s="20"/>
      <c r="Y294" s="20"/>
      <c r="Z294" s="20"/>
      <c r="AA294" s="20"/>
      <c r="AB294" s="20"/>
      <c r="AC294" s="20"/>
      <c r="AD294" s="20"/>
      <c r="AE294" s="20"/>
      <c r="AF294" s="20"/>
      <c r="AG294" s="20"/>
      <c r="AH294" s="20"/>
      <c r="AI294" s="20"/>
      <c r="AJ294" s="20"/>
      <c r="AK294" s="20"/>
      <c r="AL294" s="20"/>
      <c r="AM294" s="20"/>
      <c r="AN294" s="20"/>
      <c r="AO294" s="20"/>
      <c r="AP294" s="20"/>
    </row>
    <row r="295" spans="1:42" x14ac:dyDescent="0.3">
      <c r="A295" s="20"/>
      <c r="B295" s="8"/>
      <c r="C295" s="8"/>
      <c r="D295" s="8"/>
      <c r="E295" s="8"/>
      <c r="F295" s="8"/>
      <c r="G295" s="8"/>
      <c r="H295" s="8"/>
      <c r="I295" s="8"/>
      <c r="J295" s="8"/>
      <c r="K295" s="8"/>
      <c r="L295" s="8"/>
      <c r="M295" s="8"/>
      <c r="N295" s="8"/>
      <c r="O295" s="8"/>
      <c r="P295" s="8"/>
      <c r="Q295" s="8"/>
      <c r="R295" s="20"/>
      <c r="S295" s="20"/>
      <c r="T295" s="20"/>
      <c r="U295" s="20"/>
      <c r="V295" s="20"/>
      <c r="W295" s="20"/>
      <c r="X295" s="20"/>
      <c r="Y295" s="20"/>
      <c r="Z295" s="20"/>
      <c r="AA295" s="20"/>
      <c r="AB295" s="20"/>
      <c r="AC295" s="20"/>
      <c r="AD295" s="20"/>
      <c r="AE295" s="20"/>
      <c r="AF295" s="20"/>
      <c r="AG295" s="20"/>
      <c r="AH295" s="20"/>
      <c r="AI295" s="20"/>
      <c r="AJ295" s="20"/>
      <c r="AK295" s="20"/>
      <c r="AL295" s="20"/>
      <c r="AM295" s="20"/>
      <c r="AN295" s="20"/>
      <c r="AO295" s="20"/>
      <c r="AP295" s="20"/>
    </row>
    <row r="296" spans="1:42" x14ac:dyDescent="0.3">
      <c r="A296" s="20"/>
      <c r="B296" s="8"/>
      <c r="C296" s="8"/>
      <c r="D296" s="8"/>
      <c r="E296" s="8"/>
      <c r="F296" s="8"/>
      <c r="G296" s="8"/>
      <c r="H296" s="8"/>
      <c r="I296" s="8"/>
      <c r="J296" s="8"/>
      <c r="K296" s="8"/>
      <c r="L296" s="8"/>
      <c r="M296" s="8"/>
      <c r="N296" s="8"/>
      <c r="O296" s="8"/>
      <c r="P296" s="8"/>
      <c r="Q296" s="8"/>
      <c r="R296" s="20"/>
      <c r="S296" s="20"/>
      <c r="T296" s="20"/>
      <c r="U296" s="20"/>
      <c r="V296" s="20"/>
      <c r="W296" s="20"/>
      <c r="X296" s="20"/>
      <c r="Y296" s="20"/>
      <c r="Z296" s="20"/>
      <c r="AA296" s="20"/>
      <c r="AB296" s="20"/>
      <c r="AC296" s="20"/>
      <c r="AD296" s="20"/>
      <c r="AE296" s="20"/>
      <c r="AF296" s="20"/>
      <c r="AG296" s="20"/>
      <c r="AH296" s="20"/>
      <c r="AI296" s="20"/>
      <c r="AJ296" s="20"/>
      <c r="AK296" s="20"/>
      <c r="AL296" s="20"/>
      <c r="AM296" s="20"/>
      <c r="AN296" s="20"/>
      <c r="AO296" s="20"/>
      <c r="AP296" s="20"/>
    </row>
    <row r="297" spans="1:42" x14ac:dyDescent="0.3">
      <c r="A297" s="20"/>
      <c r="B297" s="8"/>
      <c r="C297" s="8"/>
      <c r="D297" s="8"/>
      <c r="E297" s="8"/>
      <c r="F297" s="8"/>
      <c r="G297" s="8"/>
      <c r="H297" s="8"/>
      <c r="I297" s="8"/>
      <c r="J297" s="8"/>
      <c r="K297" s="8"/>
      <c r="L297" s="8"/>
      <c r="M297" s="8"/>
      <c r="N297" s="8"/>
      <c r="O297" s="8"/>
      <c r="P297" s="8"/>
      <c r="Q297" s="8"/>
      <c r="R297" s="20"/>
      <c r="S297" s="20"/>
      <c r="T297" s="20"/>
      <c r="U297" s="20"/>
      <c r="V297" s="20"/>
      <c r="W297" s="20"/>
      <c r="X297" s="20"/>
      <c r="Y297" s="20"/>
      <c r="Z297" s="20"/>
      <c r="AA297" s="20"/>
      <c r="AB297" s="20"/>
      <c r="AC297" s="20"/>
      <c r="AD297" s="20"/>
      <c r="AE297" s="20"/>
      <c r="AF297" s="20"/>
      <c r="AG297" s="20"/>
      <c r="AH297" s="20"/>
      <c r="AI297" s="20"/>
      <c r="AJ297" s="20"/>
      <c r="AK297" s="20"/>
      <c r="AL297" s="20"/>
      <c r="AM297" s="20"/>
      <c r="AN297" s="20"/>
      <c r="AO297" s="20"/>
      <c r="AP297" s="20"/>
    </row>
    <row r="298" spans="1:42" x14ac:dyDescent="0.3">
      <c r="A298" s="20"/>
      <c r="B298" s="8"/>
      <c r="C298" s="8"/>
      <c r="D298" s="8"/>
      <c r="E298" s="8"/>
      <c r="F298" s="8"/>
      <c r="G298" s="8"/>
      <c r="H298" s="8"/>
      <c r="I298" s="8"/>
      <c r="J298" s="8"/>
      <c r="K298" s="8"/>
      <c r="L298" s="8"/>
      <c r="M298" s="8"/>
      <c r="N298" s="8"/>
      <c r="O298" s="8"/>
      <c r="P298" s="8"/>
      <c r="Q298" s="8"/>
      <c r="R298" s="20"/>
      <c r="S298" s="20"/>
      <c r="T298" s="20"/>
      <c r="U298" s="20"/>
      <c r="V298" s="20"/>
      <c r="W298" s="20"/>
      <c r="X298" s="20"/>
      <c r="Y298" s="20"/>
      <c r="Z298" s="20"/>
      <c r="AA298" s="20"/>
      <c r="AB298" s="20"/>
      <c r="AC298" s="20"/>
      <c r="AD298" s="20"/>
      <c r="AE298" s="20"/>
      <c r="AF298" s="20"/>
      <c r="AG298" s="20"/>
      <c r="AH298" s="20"/>
      <c r="AI298" s="20"/>
      <c r="AJ298" s="20"/>
      <c r="AK298" s="20"/>
      <c r="AL298" s="20"/>
      <c r="AM298" s="20"/>
      <c r="AN298" s="20"/>
      <c r="AO298" s="20"/>
      <c r="AP298" s="20"/>
    </row>
    <row r="299" spans="1:42" x14ac:dyDescent="0.3">
      <c r="A299" s="20"/>
      <c r="B299" s="8"/>
      <c r="C299" s="8"/>
      <c r="D299" s="8"/>
      <c r="E299" s="8"/>
      <c r="F299" s="8"/>
      <c r="G299" s="8"/>
      <c r="H299" s="8"/>
      <c r="I299" s="8"/>
      <c r="J299" s="8"/>
      <c r="K299" s="8"/>
      <c r="L299" s="8"/>
      <c r="M299" s="8"/>
      <c r="N299" s="8"/>
      <c r="O299" s="8"/>
      <c r="P299" s="8"/>
      <c r="Q299" s="8"/>
      <c r="R299" s="20"/>
      <c r="S299" s="20"/>
      <c r="T299" s="20"/>
      <c r="U299" s="20"/>
      <c r="V299" s="20"/>
      <c r="W299" s="20"/>
      <c r="X299" s="20"/>
      <c r="Y299" s="20"/>
      <c r="Z299" s="20"/>
      <c r="AA299" s="20"/>
      <c r="AB299" s="20"/>
      <c r="AC299" s="20"/>
      <c r="AD299" s="20"/>
      <c r="AE299" s="20"/>
      <c r="AF299" s="20"/>
      <c r="AG299" s="20"/>
      <c r="AH299" s="20"/>
      <c r="AI299" s="20"/>
      <c r="AJ299" s="20"/>
      <c r="AK299" s="20"/>
      <c r="AL299" s="20"/>
      <c r="AM299" s="20"/>
      <c r="AN299" s="20"/>
      <c r="AO299" s="20"/>
      <c r="AP299" s="20"/>
    </row>
    <row r="300" spans="1:42" x14ac:dyDescent="0.3">
      <c r="A300" s="20"/>
      <c r="B300" s="8"/>
      <c r="C300" s="8"/>
      <c r="D300" s="8"/>
      <c r="E300" s="8"/>
      <c r="F300" s="8"/>
      <c r="G300" s="8"/>
      <c r="H300" s="8"/>
      <c r="I300" s="8"/>
      <c r="J300" s="8"/>
      <c r="K300" s="8"/>
      <c r="L300" s="8"/>
      <c r="M300" s="8"/>
      <c r="N300" s="8"/>
      <c r="O300" s="8"/>
      <c r="P300" s="8"/>
      <c r="Q300" s="8"/>
      <c r="R300" s="20"/>
      <c r="S300" s="20"/>
      <c r="T300" s="20"/>
      <c r="U300" s="20"/>
      <c r="V300" s="20"/>
      <c r="W300" s="20"/>
      <c r="X300" s="20"/>
      <c r="Y300" s="20"/>
      <c r="Z300" s="20"/>
      <c r="AA300" s="20"/>
      <c r="AB300" s="20"/>
      <c r="AC300" s="20"/>
      <c r="AD300" s="20"/>
      <c r="AE300" s="20"/>
      <c r="AF300" s="20"/>
      <c r="AG300" s="20"/>
      <c r="AH300" s="20"/>
      <c r="AI300" s="20"/>
      <c r="AJ300" s="20"/>
      <c r="AK300" s="20"/>
      <c r="AL300" s="20"/>
      <c r="AM300" s="20"/>
      <c r="AN300" s="20"/>
      <c r="AO300" s="20"/>
      <c r="AP300" s="20"/>
    </row>
    <row r="301" spans="1:42" x14ac:dyDescent="0.3">
      <c r="A301" s="20"/>
      <c r="B301" s="8"/>
      <c r="C301" s="8"/>
      <c r="D301" s="8"/>
      <c r="E301" s="8"/>
      <c r="F301" s="8"/>
      <c r="G301" s="8"/>
      <c r="H301" s="8"/>
      <c r="I301" s="8"/>
      <c r="J301" s="8"/>
      <c r="K301" s="8"/>
      <c r="L301" s="8"/>
      <c r="M301" s="8"/>
      <c r="N301" s="8"/>
      <c r="O301" s="8"/>
      <c r="P301" s="8"/>
      <c r="Q301" s="8"/>
      <c r="R301" s="20"/>
      <c r="S301" s="20"/>
      <c r="T301" s="20"/>
      <c r="U301" s="20"/>
      <c r="V301" s="20"/>
      <c r="W301" s="20"/>
      <c r="X301" s="20"/>
      <c r="Y301" s="20"/>
      <c r="Z301" s="20"/>
      <c r="AA301" s="20"/>
      <c r="AB301" s="20"/>
      <c r="AC301" s="20"/>
      <c r="AD301" s="20"/>
      <c r="AE301" s="20"/>
      <c r="AF301" s="20"/>
      <c r="AG301" s="20"/>
      <c r="AH301" s="20"/>
      <c r="AI301" s="20"/>
      <c r="AJ301" s="20"/>
      <c r="AK301" s="20"/>
      <c r="AL301" s="20"/>
      <c r="AM301" s="20"/>
      <c r="AN301" s="20"/>
      <c r="AO301" s="20"/>
      <c r="AP301" s="20"/>
    </row>
    <row r="302" spans="1:42" x14ac:dyDescent="0.3">
      <c r="A302" s="20"/>
      <c r="B302" s="8"/>
      <c r="C302" s="8"/>
      <c r="D302" s="8"/>
      <c r="E302" s="8"/>
      <c r="F302" s="8"/>
      <c r="G302" s="8"/>
      <c r="H302" s="8"/>
      <c r="I302" s="8"/>
      <c r="J302" s="8"/>
      <c r="K302" s="8"/>
      <c r="L302" s="8"/>
      <c r="M302" s="8"/>
      <c r="N302" s="8"/>
      <c r="O302" s="8"/>
      <c r="P302" s="8"/>
      <c r="Q302" s="8"/>
      <c r="R302" s="20"/>
      <c r="S302" s="20"/>
      <c r="T302" s="20"/>
      <c r="U302" s="20"/>
      <c r="V302" s="20"/>
      <c r="W302" s="20"/>
      <c r="X302" s="20"/>
      <c r="Y302" s="20"/>
      <c r="Z302" s="20"/>
      <c r="AA302" s="20"/>
      <c r="AB302" s="20"/>
      <c r="AC302" s="20"/>
      <c r="AD302" s="20"/>
      <c r="AE302" s="20"/>
      <c r="AF302" s="20"/>
      <c r="AG302" s="20"/>
      <c r="AH302" s="20"/>
      <c r="AI302" s="20"/>
      <c r="AJ302" s="20"/>
      <c r="AK302" s="20"/>
      <c r="AL302" s="20"/>
      <c r="AM302" s="20"/>
      <c r="AN302" s="20"/>
      <c r="AO302" s="20"/>
      <c r="AP302" s="20"/>
    </row>
    <row r="303" spans="1:42" x14ac:dyDescent="0.3">
      <c r="A303" s="20"/>
      <c r="B303" s="8"/>
      <c r="C303" s="8"/>
      <c r="D303" s="8"/>
      <c r="E303" s="8"/>
      <c r="F303" s="8"/>
      <c r="G303" s="8"/>
      <c r="H303" s="8"/>
      <c r="I303" s="8"/>
      <c r="J303" s="8"/>
      <c r="K303" s="8"/>
      <c r="L303" s="8"/>
      <c r="M303" s="8"/>
      <c r="N303" s="8"/>
      <c r="O303" s="8"/>
      <c r="P303" s="8"/>
      <c r="Q303" s="8"/>
      <c r="R303" s="20"/>
      <c r="S303" s="20"/>
      <c r="T303" s="20"/>
      <c r="U303" s="20"/>
      <c r="V303" s="20"/>
      <c r="W303" s="20"/>
      <c r="X303" s="20"/>
      <c r="Y303" s="20"/>
      <c r="Z303" s="20"/>
      <c r="AA303" s="20"/>
      <c r="AB303" s="20"/>
      <c r="AC303" s="20"/>
      <c r="AD303" s="20"/>
      <c r="AE303" s="20"/>
      <c r="AF303" s="20"/>
      <c r="AG303" s="20"/>
      <c r="AH303" s="20"/>
      <c r="AI303" s="20"/>
      <c r="AJ303" s="20"/>
      <c r="AK303" s="20"/>
      <c r="AL303" s="20"/>
      <c r="AM303" s="20"/>
      <c r="AN303" s="20"/>
      <c r="AO303" s="20"/>
      <c r="AP303" s="20"/>
    </row>
    <row r="304" spans="1:42" x14ac:dyDescent="0.3">
      <c r="A304" s="20"/>
      <c r="B304" s="8"/>
      <c r="C304" s="8"/>
      <c r="D304" s="8"/>
      <c r="E304" s="8"/>
      <c r="F304" s="8"/>
      <c r="G304" s="8"/>
      <c r="H304" s="8"/>
      <c r="I304" s="8"/>
      <c r="J304" s="8"/>
      <c r="K304" s="8"/>
      <c r="L304" s="8"/>
      <c r="M304" s="8"/>
      <c r="N304" s="8"/>
      <c r="O304" s="8"/>
      <c r="P304" s="8"/>
      <c r="Q304" s="8"/>
      <c r="R304" s="20"/>
      <c r="S304" s="20"/>
      <c r="T304" s="20"/>
      <c r="U304" s="20"/>
      <c r="V304" s="20"/>
      <c r="W304" s="20"/>
      <c r="X304" s="20"/>
      <c r="Y304" s="20"/>
      <c r="Z304" s="20"/>
      <c r="AA304" s="20"/>
      <c r="AB304" s="20"/>
      <c r="AC304" s="20"/>
      <c r="AD304" s="20"/>
      <c r="AE304" s="20"/>
      <c r="AF304" s="20"/>
      <c r="AG304" s="20"/>
      <c r="AH304" s="20"/>
      <c r="AI304" s="20"/>
      <c r="AJ304" s="20"/>
      <c r="AK304" s="20"/>
      <c r="AL304" s="20"/>
      <c r="AM304" s="20"/>
      <c r="AN304" s="20"/>
      <c r="AO304" s="20"/>
      <c r="AP304" s="20"/>
    </row>
    <row r="305" spans="1:42" x14ac:dyDescent="0.3">
      <c r="A305" s="20"/>
      <c r="B305" s="8"/>
      <c r="C305" s="8"/>
      <c r="D305" s="8"/>
      <c r="E305" s="8"/>
      <c r="F305" s="8"/>
      <c r="G305" s="8"/>
      <c r="H305" s="8"/>
      <c r="I305" s="8"/>
      <c r="J305" s="8"/>
      <c r="K305" s="8"/>
      <c r="L305" s="8"/>
      <c r="M305" s="8"/>
      <c r="N305" s="8"/>
      <c r="O305" s="8"/>
      <c r="P305" s="8"/>
      <c r="Q305" s="8"/>
      <c r="R305" s="20"/>
      <c r="S305" s="20"/>
      <c r="T305" s="20"/>
      <c r="U305" s="20"/>
      <c r="V305" s="20"/>
      <c r="W305" s="20"/>
      <c r="X305" s="20"/>
      <c r="Y305" s="20"/>
      <c r="Z305" s="20"/>
      <c r="AA305" s="20"/>
      <c r="AB305" s="20"/>
      <c r="AC305" s="20"/>
      <c r="AD305" s="20"/>
      <c r="AE305" s="20"/>
      <c r="AF305" s="20"/>
      <c r="AG305" s="20"/>
      <c r="AH305" s="20"/>
      <c r="AI305" s="20"/>
      <c r="AJ305" s="20"/>
      <c r="AK305" s="20"/>
      <c r="AL305" s="20"/>
      <c r="AM305" s="20"/>
      <c r="AN305" s="20"/>
      <c r="AO305" s="20"/>
      <c r="AP305" s="20"/>
    </row>
    <row r="306" spans="1:42" x14ac:dyDescent="0.3">
      <c r="A306" s="20"/>
      <c r="B306" s="8"/>
      <c r="C306" s="8"/>
      <c r="D306" s="8"/>
      <c r="E306" s="8"/>
      <c r="F306" s="8"/>
      <c r="G306" s="8"/>
      <c r="H306" s="8"/>
      <c r="I306" s="8"/>
      <c r="J306" s="8"/>
      <c r="K306" s="8"/>
      <c r="L306" s="8"/>
      <c r="M306" s="8"/>
      <c r="N306" s="8"/>
      <c r="O306" s="8"/>
      <c r="P306" s="8"/>
      <c r="Q306" s="8"/>
      <c r="R306" s="20"/>
      <c r="S306" s="20"/>
      <c r="T306" s="20"/>
      <c r="U306" s="20"/>
      <c r="V306" s="20"/>
      <c r="W306" s="20"/>
      <c r="X306" s="20"/>
      <c r="Y306" s="20"/>
      <c r="Z306" s="20"/>
      <c r="AA306" s="20"/>
      <c r="AB306" s="20"/>
      <c r="AC306" s="20"/>
      <c r="AD306" s="20"/>
      <c r="AE306" s="20"/>
      <c r="AF306" s="20"/>
      <c r="AG306" s="20"/>
      <c r="AH306" s="20"/>
      <c r="AI306" s="20"/>
      <c r="AJ306" s="20"/>
      <c r="AK306" s="20"/>
      <c r="AL306" s="20"/>
      <c r="AM306" s="20"/>
      <c r="AN306" s="20"/>
      <c r="AO306" s="20"/>
      <c r="AP306" s="20"/>
    </row>
    <row r="307" spans="1:42" x14ac:dyDescent="0.3">
      <c r="A307" s="20"/>
      <c r="B307" s="8"/>
      <c r="C307" s="8"/>
      <c r="D307" s="8"/>
      <c r="E307" s="8"/>
      <c r="F307" s="8"/>
      <c r="G307" s="8"/>
      <c r="H307" s="8"/>
      <c r="I307" s="8"/>
      <c r="J307" s="8"/>
      <c r="K307" s="8"/>
      <c r="L307" s="8"/>
      <c r="M307" s="8"/>
      <c r="N307" s="8"/>
      <c r="O307" s="8"/>
      <c r="P307" s="8"/>
      <c r="Q307" s="8"/>
      <c r="R307" s="20"/>
      <c r="S307" s="20"/>
      <c r="T307" s="20"/>
      <c r="U307" s="20"/>
      <c r="V307" s="20"/>
      <c r="W307" s="20"/>
      <c r="X307" s="20"/>
      <c r="Y307" s="20"/>
      <c r="Z307" s="20"/>
      <c r="AA307" s="20"/>
      <c r="AB307" s="20"/>
      <c r="AC307" s="20"/>
      <c r="AD307" s="20"/>
      <c r="AE307" s="20"/>
      <c r="AF307" s="20"/>
      <c r="AG307" s="20"/>
      <c r="AH307" s="20"/>
      <c r="AI307" s="20"/>
      <c r="AJ307" s="20"/>
      <c r="AK307" s="20"/>
      <c r="AL307" s="20"/>
      <c r="AM307" s="20"/>
      <c r="AN307" s="20"/>
      <c r="AO307" s="20"/>
      <c r="AP307" s="20"/>
    </row>
    <row r="308" spans="1:42" x14ac:dyDescent="0.3">
      <c r="A308" s="20"/>
      <c r="B308" s="8"/>
      <c r="C308" s="8"/>
      <c r="D308" s="8"/>
      <c r="E308" s="8"/>
      <c r="F308" s="8"/>
      <c r="G308" s="8"/>
      <c r="H308" s="8"/>
      <c r="I308" s="8"/>
      <c r="J308" s="8"/>
      <c r="K308" s="8"/>
      <c r="L308" s="8"/>
      <c r="M308" s="8"/>
      <c r="N308" s="8"/>
      <c r="O308" s="8"/>
      <c r="P308" s="8"/>
      <c r="Q308" s="8"/>
      <c r="R308" s="20"/>
      <c r="S308" s="20"/>
      <c r="T308" s="20"/>
      <c r="U308" s="20"/>
      <c r="V308" s="20"/>
      <c r="W308" s="20"/>
      <c r="X308" s="20"/>
      <c r="Y308" s="20"/>
      <c r="Z308" s="20"/>
      <c r="AA308" s="20"/>
      <c r="AB308" s="20"/>
      <c r="AC308" s="20"/>
      <c r="AD308" s="20"/>
      <c r="AE308" s="20"/>
      <c r="AF308" s="20"/>
      <c r="AG308" s="20"/>
      <c r="AH308" s="20"/>
      <c r="AI308" s="20"/>
      <c r="AJ308" s="20"/>
      <c r="AK308" s="20"/>
      <c r="AL308" s="20"/>
      <c r="AM308" s="20"/>
      <c r="AN308" s="20"/>
      <c r="AO308" s="20"/>
      <c r="AP308" s="20"/>
    </row>
    <row r="309" spans="1:42" x14ac:dyDescent="0.3">
      <c r="A309" s="20"/>
      <c r="B309" s="8"/>
      <c r="C309" s="8"/>
      <c r="D309" s="8"/>
      <c r="E309" s="8"/>
      <c r="F309" s="8"/>
      <c r="G309" s="8"/>
      <c r="H309" s="8"/>
      <c r="I309" s="8"/>
      <c r="J309" s="8"/>
      <c r="K309" s="8"/>
      <c r="L309" s="8"/>
      <c r="M309" s="8"/>
      <c r="N309" s="8"/>
      <c r="O309" s="8"/>
      <c r="P309" s="8"/>
      <c r="Q309" s="8"/>
      <c r="R309" s="20"/>
      <c r="S309" s="20"/>
      <c r="T309" s="20"/>
      <c r="U309" s="20"/>
      <c r="V309" s="20"/>
      <c r="W309" s="20"/>
      <c r="X309" s="20"/>
      <c r="Y309" s="20"/>
      <c r="Z309" s="20"/>
      <c r="AA309" s="20"/>
      <c r="AB309" s="20"/>
      <c r="AC309" s="20"/>
      <c r="AD309" s="20"/>
      <c r="AE309" s="20"/>
      <c r="AF309" s="20"/>
      <c r="AG309" s="20"/>
      <c r="AH309" s="20"/>
      <c r="AI309" s="20"/>
      <c r="AJ309" s="20"/>
      <c r="AK309" s="20"/>
      <c r="AL309" s="20"/>
      <c r="AM309" s="20"/>
      <c r="AN309" s="20"/>
      <c r="AO309" s="20"/>
      <c r="AP309" s="20"/>
    </row>
    <row r="310" spans="1:42" x14ac:dyDescent="0.3">
      <c r="A310" s="20"/>
      <c r="B310" s="8"/>
      <c r="C310" s="8"/>
      <c r="D310" s="8"/>
      <c r="E310" s="8"/>
      <c r="F310" s="8"/>
      <c r="G310" s="8"/>
      <c r="H310" s="8"/>
      <c r="I310" s="8"/>
      <c r="J310" s="8"/>
      <c r="K310" s="8"/>
      <c r="L310" s="8"/>
      <c r="M310" s="8"/>
      <c r="N310" s="8"/>
      <c r="O310" s="8"/>
      <c r="P310" s="8"/>
      <c r="Q310" s="8"/>
      <c r="R310" s="20"/>
      <c r="S310" s="20"/>
      <c r="T310" s="20"/>
      <c r="U310" s="20"/>
      <c r="V310" s="20"/>
      <c r="W310" s="20"/>
      <c r="X310" s="20"/>
      <c r="Y310" s="20"/>
      <c r="Z310" s="20"/>
      <c r="AA310" s="20"/>
      <c r="AB310" s="20"/>
      <c r="AC310" s="20"/>
      <c r="AD310" s="20"/>
      <c r="AE310" s="20"/>
      <c r="AF310" s="20"/>
      <c r="AG310" s="20"/>
      <c r="AH310" s="20"/>
      <c r="AI310" s="20"/>
      <c r="AJ310" s="20"/>
      <c r="AK310" s="20"/>
      <c r="AL310" s="20"/>
      <c r="AM310" s="20"/>
      <c r="AN310" s="20"/>
      <c r="AO310" s="20"/>
      <c r="AP310" s="20"/>
    </row>
    <row r="311" spans="1:42" x14ac:dyDescent="0.3">
      <c r="A311" s="20"/>
      <c r="B311" s="8"/>
      <c r="C311" s="8"/>
      <c r="D311" s="8"/>
      <c r="E311" s="8"/>
      <c r="F311" s="8"/>
      <c r="G311" s="8"/>
      <c r="H311" s="8"/>
      <c r="I311" s="8"/>
      <c r="J311" s="8"/>
      <c r="K311" s="8"/>
      <c r="L311" s="8"/>
      <c r="M311" s="8"/>
      <c r="N311" s="8"/>
      <c r="O311" s="8"/>
      <c r="P311" s="8"/>
      <c r="Q311" s="8"/>
      <c r="R311" s="20"/>
      <c r="S311" s="20"/>
      <c r="T311" s="20"/>
      <c r="U311" s="20"/>
      <c r="V311" s="20"/>
      <c r="W311" s="20"/>
      <c r="X311" s="20"/>
      <c r="Y311" s="20"/>
      <c r="Z311" s="20"/>
      <c r="AA311" s="20"/>
      <c r="AB311" s="20"/>
      <c r="AC311" s="20"/>
      <c r="AD311" s="20"/>
      <c r="AE311" s="20"/>
      <c r="AF311" s="20"/>
      <c r="AG311" s="20"/>
      <c r="AH311" s="20"/>
      <c r="AI311" s="20"/>
      <c r="AJ311" s="20"/>
      <c r="AK311" s="20"/>
      <c r="AL311" s="20"/>
      <c r="AM311" s="20"/>
      <c r="AN311" s="20"/>
      <c r="AO311" s="20"/>
      <c r="AP311" s="20"/>
    </row>
    <row r="312" spans="1:42" x14ac:dyDescent="0.3">
      <c r="A312" s="20"/>
      <c r="B312" s="8"/>
      <c r="C312" s="8"/>
      <c r="D312" s="8"/>
      <c r="E312" s="8"/>
      <c r="F312" s="8"/>
      <c r="G312" s="8"/>
      <c r="H312" s="8"/>
      <c r="I312" s="8"/>
      <c r="J312" s="8"/>
      <c r="K312" s="8"/>
      <c r="L312" s="8"/>
      <c r="M312" s="8"/>
      <c r="N312" s="8"/>
      <c r="O312" s="8"/>
      <c r="P312" s="8"/>
      <c r="Q312" s="8"/>
      <c r="R312" s="20"/>
      <c r="S312" s="20"/>
      <c r="T312" s="20"/>
      <c r="U312" s="20"/>
      <c r="V312" s="20"/>
      <c r="W312" s="20"/>
      <c r="X312" s="20"/>
      <c r="Y312" s="20"/>
      <c r="Z312" s="20"/>
      <c r="AA312" s="20"/>
      <c r="AB312" s="20"/>
      <c r="AC312" s="20"/>
      <c r="AD312" s="20"/>
      <c r="AE312" s="20"/>
      <c r="AF312" s="20"/>
      <c r="AG312" s="20"/>
      <c r="AH312" s="20"/>
      <c r="AI312" s="20"/>
      <c r="AJ312" s="20"/>
      <c r="AK312" s="20"/>
      <c r="AL312" s="20"/>
      <c r="AM312" s="20"/>
      <c r="AN312" s="20"/>
      <c r="AO312" s="20"/>
      <c r="AP312" s="20"/>
    </row>
    <row r="313" spans="1:42" x14ac:dyDescent="0.3">
      <c r="A313" s="20"/>
      <c r="B313" s="8"/>
      <c r="C313" s="8"/>
      <c r="D313" s="8"/>
      <c r="E313" s="8"/>
      <c r="F313" s="8"/>
      <c r="G313" s="8"/>
      <c r="H313" s="8"/>
      <c r="I313" s="8"/>
      <c r="J313" s="8"/>
      <c r="K313" s="8"/>
      <c r="L313" s="8"/>
      <c r="M313" s="8"/>
      <c r="N313" s="8"/>
      <c r="O313" s="8"/>
      <c r="P313" s="8"/>
      <c r="Q313" s="8"/>
      <c r="R313" s="20"/>
      <c r="S313" s="20"/>
      <c r="T313" s="20"/>
      <c r="U313" s="20"/>
      <c r="V313" s="20"/>
      <c r="W313" s="20"/>
      <c r="X313" s="20"/>
      <c r="Y313" s="20"/>
      <c r="Z313" s="20"/>
      <c r="AA313" s="20"/>
      <c r="AB313" s="20"/>
      <c r="AC313" s="20"/>
      <c r="AD313" s="20"/>
      <c r="AE313" s="20"/>
      <c r="AF313" s="20"/>
      <c r="AG313" s="20"/>
      <c r="AH313" s="20"/>
      <c r="AI313" s="20"/>
      <c r="AJ313" s="20"/>
      <c r="AK313" s="20"/>
      <c r="AL313" s="20"/>
      <c r="AM313" s="20"/>
      <c r="AN313" s="20"/>
      <c r="AO313" s="20"/>
      <c r="AP313" s="20"/>
    </row>
    <row r="314" spans="1:42" x14ac:dyDescent="0.3">
      <c r="A314" s="20"/>
      <c r="B314" s="8"/>
      <c r="C314" s="8"/>
      <c r="D314" s="8"/>
      <c r="E314" s="8"/>
      <c r="F314" s="8"/>
      <c r="G314" s="8"/>
      <c r="H314" s="8"/>
      <c r="I314" s="8"/>
      <c r="J314" s="8"/>
      <c r="K314" s="8"/>
      <c r="L314" s="8"/>
      <c r="M314" s="8"/>
      <c r="N314" s="8"/>
      <c r="O314" s="8"/>
      <c r="P314" s="8"/>
      <c r="Q314" s="8"/>
      <c r="R314" s="20"/>
      <c r="S314" s="20"/>
      <c r="T314" s="20"/>
      <c r="U314" s="20"/>
      <c r="V314" s="20"/>
      <c r="W314" s="20"/>
      <c r="X314" s="20"/>
      <c r="Y314" s="20"/>
      <c r="Z314" s="20"/>
      <c r="AA314" s="20"/>
      <c r="AB314" s="20"/>
      <c r="AC314" s="20"/>
      <c r="AD314" s="20"/>
      <c r="AE314" s="20"/>
      <c r="AF314" s="20"/>
      <c r="AG314" s="20"/>
      <c r="AH314" s="20"/>
      <c r="AI314" s="20"/>
      <c r="AJ314" s="20"/>
      <c r="AK314" s="20"/>
      <c r="AL314" s="20"/>
      <c r="AM314" s="20"/>
      <c r="AN314" s="20"/>
      <c r="AO314" s="20"/>
      <c r="AP314" s="20"/>
    </row>
    <row r="315" spans="1:42" x14ac:dyDescent="0.3">
      <c r="A315" s="20"/>
      <c r="B315" s="8"/>
      <c r="C315" s="8"/>
      <c r="D315" s="8"/>
      <c r="E315" s="8"/>
      <c r="F315" s="8"/>
      <c r="G315" s="8"/>
      <c r="H315" s="8"/>
      <c r="I315" s="8"/>
      <c r="J315" s="8"/>
      <c r="K315" s="8"/>
      <c r="L315" s="8"/>
      <c r="M315" s="8"/>
      <c r="N315" s="8"/>
      <c r="O315" s="8"/>
      <c r="P315" s="8"/>
      <c r="Q315" s="8"/>
      <c r="R315" s="20"/>
      <c r="S315" s="20"/>
      <c r="T315" s="20"/>
      <c r="U315" s="20"/>
      <c r="V315" s="20"/>
      <c r="W315" s="20"/>
      <c r="X315" s="20"/>
      <c r="Y315" s="20"/>
      <c r="Z315" s="20"/>
      <c r="AA315" s="20"/>
      <c r="AB315" s="20"/>
      <c r="AC315" s="20"/>
      <c r="AD315" s="20"/>
      <c r="AE315" s="20"/>
      <c r="AF315" s="20"/>
      <c r="AG315" s="20"/>
      <c r="AH315" s="20"/>
      <c r="AI315" s="20"/>
      <c r="AJ315" s="20"/>
      <c r="AK315" s="20"/>
      <c r="AL315" s="20"/>
      <c r="AM315" s="20"/>
      <c r="AN315" s="20"/>
      <c r="AO315" s="20"/>
      <c r="AP315" s="20"/>
    </row>
    <row r="316" spans="1:42" x14ac:dyDescent="0.3">
      <c r="A316" s="20"/>
      <c r="B316" s="8"/>
      <c r="C316" s="8"/>
      <c r="D316" s="8"/>
      <c r="E316" s="8"/>
      <c r="F316" s="8"/>
      <c r="G316" s="8"/>
      <c r="H316" s="8"/>
      <c r="I316" s="8"/>
      <c r="J316" s="8"/>
      <c r="K316" s="8"/>
      <c r="L316" s="8"/>
      <c r="M316" s="8"/>
      <c r="N316" s="8"/>
      <c r="O316" s="8"/>
      <c r="P316" s="8"/>
      <c r="Q316" s="8"/>
      <c r="R316" s="20"/>
      <c r="S316" s="20"/>
      <c r="T316" s="20"/>
      <c r="U316" s="20"/>
      <c r="V316" s="20"/>
      <c r="W316" s="20"/>
      <c r="X316" s="20"/>
      <c r="Y316" s="20"/>
      <c r="Z316" s="20"/>
      <c r="AA316" s="20"/>
      <c r="AB316" s="20"/>
      <c r="AC316" s="20"/>
      <c r="AD316" s="20"/>
      <c r="AE316" s="20"/>
      <c r="AF316" s="20"/>
      <c r="AG316" s="20"/>
      <c r="AH316" s="20"/>
      <c r="AI316" s="20"/>
      <c r="AJ316" s="20"/>
      <c r="AK316" s="20"/>
      <c r="AL316" s="20"/>
      <c r="AM316" s="20"/>
      <c r="AN316" s="20"/>
      <c r="AO316" s="20"/>
      <c r="AP316" s="20"/>
    </row>
    <row r="317" spans="1:42" x14ac:dyDescent="0.3">
      <c r="A317" s="20"/>
      <c r="B317" s="8"/>
      <c r="C317" s="8"/>
      <c r="D317" s="8"/>
      <c r="E317" s="8"/>
      <c r="F317" s="8"/>
      <c r="G317" s="8"/>
      <c r="H317" s="8"/>
      <c r="I317" s="8"/>
      <c r="J317" s="8"/>
      <c r="K317" s="8"/>
      <c r="L317" s="8"/>
      <c r="M317" s="8"/>
      <c r="N317" s="8"/>
      <c r="O317" s="8"/>
      <c r="P317" s="8"/>
      <c r="Q317" s="8"/>
      <c r="R317" s="20"/>
      <c r="S317" s="20"/>
      <c r="T317" s="20"/>
      <c r="U317" s="20"/>
      <c r="V317" s="20"/>
      <c r="W317" s="20"/>
      <c r="X317" s="20"/>
      <c r="Y317" s="20"/>
      <c r="Z317" s="20"/>
      <c r="AA317" s="20"/>
      <c r="AB317" s="20"/>
      <c r="AC317" s="20"/>
      <c r="AD317" s="20"/>
      <c r="AE317" s="20"/>
      <c r="AF317" s="20"/>
      <c r="AG317" s="20"/>
      <c r="AH317" s="20"/>
      <c r="AI317" s="20"/>
      <c r="AJ317" s="20"/>
      <c r="AK317" s="20"/>
      <c r="AL317" s="20"/>
      <c r="AM317" s="20"/>
      <c r="AN317" s="20"/>
      <c r="AO317" s="20"/>
      <c r="AP317" s="20"/>
    </row>
    <row r="318" spans="1:42" x14ac:dyDescent="0.3">
      <c r="A318" s="20"/>
      <c r="B318" s="8"/>
      <c r="C318" s="8"/>
      <c r="D318" s="8"/>
      <c r="E318" s="8"/>
      <c r="F318" s="8"/>
      <c r="G318" s="8"/>
      <c r="H318" s="8"/>
      <c r="I318" s="8"/>
      <c r="J318" s="8"/>
      <c r="K318" s="8"/>
      <c r="L318" s="8"/>
      <c r="M318" s="8"/>
      <c r="N318" s="8"/>
      <c r="O318" s="8"/>
      <c r="P318" s="8"/>
      <c r="Q318" s="8"/>
      <c r="R318" s="20"/>
      <c r="S318" s="20"/>
      <c r="T318" s="20"/>
      <c r="U318" s="20"/>
      <c r="V318" s="20"/>
      <c r="W318" s="20"/>
      <c r="X318" s="20"/>
      <c r="Y318" s="20"/>
      <c r="Z318" s="20"/>
      <c r="AA318" s="20"/>
      <c r="AB318" s="20"/>
      <c r="AC318" s="20"/>
      <c r="AD318" s="20"/>
      <c r="AE318" s="20"/>
      <c r="AF318" s="20"/>
      <c r="AG318" s="20"/>
      <c r="AH318" s="20"/>
      <c r="AI318" s="20"/>
      <c r="AJ318" s="20"/>
      <c r="AK318" s="20"/>
      <c r="AL318" s="20"/>
      <c r="AM318" s="20"/>
      <c r="AN318" s="20"/>
      <c r="AO318" s="20"/>
      <c r="AP318" s="20"/>
    </row>
    <row r="319" spans="1:42" x14ac:dyDescent="0.3">
      <c r="A319" s="20"/>
      <c r="B319" s="8"/>
      <c r="C319" s="8"/>
      <c r="D319" s="8"/>
      <c r="E319" s="8"/>
      <c r="F319" s="8"/>
      <c r="G319" s="8"/>
      <c r="H319" s="8"/>
      <c r="I319" s="8"/>
      <c r="J319" s="8"/>
      <c r="K319" s="8"/>
      <c r="L319" s="8"/>
      <c r="M319" s="8"/>
      <c r="N319" s="8"/>
      <c r="O319" s="8"/>
      <c r="P319" s="8"/>
      <c r="Q319" s="8"/>
      <c r="R319" s="20"/>
      <c r="S319" s="20"/>
      <c r="T319" s="20"/>
      <c r="U319" s="20"/>
      <c r="V319" s="20"/>
      <c r="W319" s="20"/>
      <c r="X319" s="20"/>
      <c r="Y319" s="20"/>
      <c r="Z319" s="20"/>
      <c r="AA319" s="20"/>
      <c r="AB319" s="20"/>
      <c r="AC319" s="20"/>
      <c r="AD319" s="20"/>
      <c r="AE319" s="20"/>
      <c r="AF319" s="20"/>
      <c r="AG319" s="20"/>
      <c r="AH319" s="20"/>
      <c r="AI319" s="20"/>
      <c r="AJ319" s="20"/>
      <c r="AK319" s="20"/>
      <c r="AL319" s="20"/>
      <c r="AM319" s="20"/>
      <c r="AN319" s="20"/>
      <c r="AO319" s="20"/>
      <c r="AP319" s="20"/>
    </row>
    <row r="320" spans="1:42" x14ac:dyDescent="0.3">
      <c r="A320" s="20"/>
      <c r="B320" s="8"/>
      <c r="C320" s="8"/>
      <c r="D320" s="8"/>
      <c r="E320" s="8"/>
      <c r="F320" s="8"/>
      <c r="G320" s="8"/>
      <c r="H320" s="8"/>
      <c r="I320" s="8"/>
      <c r="J320" s="8"/>
      <c r="K320" s="8"/>
      <c r="L320" s="8"/>
      <c r="M320" s="8"/>
      <c r="N320" s="8"/>
      <c r="O320" s="8"/>
      <c r="P320" s="8"/>
      <c r="Q320" s="8"/>
      <c r="R320" s="20"/>
      <c r="S320" s="20"/>
      <c r="T320" s="20"/>
      <c r="U320" s="20"/>
      <c r="V320" s="20"/>
      <c r="W320" s="20"/>
      <c r="X320" s="20"/>
      <c r="Y320" s="20"/>
      <c r="Z320" s="20"/>
      <c r="AA320" s="20"/>
      <c r="AB320" s="20"/>
      <c r="AC320" s="20"/>
      <c r="AD320" s="20"/>
      <c r="AE320" s="20"/>
      <c r="AF320" s="20"/>
      <c r="AG320" s="20"/>
      <c r="AH320" s="20"/>
      <c r="AI320" s="20"/>
      <c r="AJ320" s="20"/>
      <c r="AK320" s="20"/>
      <c r="AL320" s="20"/>
      <c r="AM320" s="20"/>
      <c r="AN320" s="20"/>
      <c r="AO320" s="20"/>
      <c r="AP320" s="20"/>
    </row>
    <row r="321" spans="1:42" x14ac:dyDescent="0.3">
      <c r="A321" s="20"/>
      <c r="B321" s="8"/>
      <c r="C321" s="8"/>
      <c r="D321" s="8"/>
      <c r="E321" s="8"/>
      <c r="F321" s="8"/>
      <c r="G321" s="8"/>
      <c r="H321" s="8"/>
      <c r="I321" s="8"/>
      <c r="J321" s="8"/>
      <c r="K321" s="8"/>
      <c r="L321" s="8"/>
      <c r="M321" s="8"/>
      <c r="N321" s="8"/>
      <c r="O321" s="8"/>
      <c r="P321" s="8"/>
      <c r="Q321" s="8"/>
      <c r="R321" s="20"/>
      <c r="S321" s="20"/>
      <c r="T321" s="20"/>
      <c r="U321" s="20"/>
      <c r="V321" s="20"/>
      <c r="W321" s="20"/>
      <c r="X321" s="20"/>
      <c r="Y321" s="20"/>
      <c r="Z321" s="20"/>
      <c r="AA321" s="20"/>
      <c r="AB321" s="20"/>
      <c r="AC321" s="20"/>
      <c r="AD321" s="20"/>
      <c r="AE321" s="20"/>
      <c r="AF321" s="20"/>
      <c r="AG321" s="20"/>
      <c r="AH321" s="20"/>
      <c r="AI321" s="20"/>
      <c r="AJ321" s="20"/>
      <c r="AK321" s="20"/>
      <c r="AL321" s="20"/>
      <c r="AM321" s="20"/>
      <c r="AN321" s="20"/>
      <c r="AO321" s="20"/>
      <c r="AP321" s="20"/>
    </row>
    <row r="322" spans="1:42" x14ac:dyDescent="0.3">
      <c r="A322" s="20"/>
      <c r="B322" s="8"/>
      <c r="C322" s="8"/>
      <c r="D322" s="8"/>
      <c r="E322" s="8"/>
      <c r="F322" s="8"/>
      <c r="G322" s="8"/>
      <c r="H322" s="8"/>
      <c r="I322" s="8"/>
      <c r="J322" s="8"/>
      <c r="K322" s="8"/>
      <c r="L322" s="8"/>
      <c r="M322" s="8"/>
      <c r="N322" s="8"/>
      <c r="O322" s="8"/>
      <c r="P322" s="8"/>
      <c r="Q322" s="8"/>
      <c r="R322" s="20"/>
      <c r="S322" s="20"/>
      <c r="T322" s="20"/>
      <c r="U322" s="20"/>
      <c r="V322" s="20"/>
      <c r="W322" s="20"/>
      <c r="X322" s="20"/>
      <c r="Y322" s="20"/>
      <c r="Z322" s="20"/>
      <c r="AA322" s="20"/>
      <c r="AB322" s="20"/>
      <c r="AC322" s="20"/>
      <c r="AD322" s="20"/>
      <c r="AE322" s="20"/>
      <c r="AF322" s="20"/>
      <c r="AG322" s="20"/>
      <c r="AH322" s="20"/>
      <c r="AI322" s="20"/>
      <c r="AJ322" s="20"/>
      <c r="AK322" s="20"/>
      <c r="AL322" s="20"/>
      <c r="AM322" s="20"/>
      <c r="AN322" s="20"/>
      <c r="AO322" s="20"/>
      <c r="AP322" s="20"/>
    </row>
    <row r="323" spans="1:42" x14ac:dyDescent="0.3">
      <c r="A323" s="20"/>
      <c r="B323" s="20"/>
      <c r="C323" s="20"/>
      <c r="D323" s="20"/>
      <c r="E323" s="20"/>
      <c r="F323" s="20"/>
      <c r="G323" s="20"/>
      <c r="H323" s="20"/>
      <c r="I323" s="20"/>
      <c r="J323" s="20"/>
      <c r="K323" s="20"/>
      <c r="L323" s="20"/>
      <c r="M323" s="20"/>
      <c r="N323" s="20"/>
      <c r="O323" s="20"/>
      <c r="P323" s="20"/>
      <c r="Q323" s="20"/>
      <c r="R323" s="20"/>
      <c r="S323" s="20"/>
      <c r="T323" s="20"/>
      <c r="U323" s="20"/>
      <c r="V323" s="20"/>
      <c r="W323" s="20"/>
      <c r="X323" s="20"/>
      <c r="Y323" s="20"/>
      <c r="Z323" s="20"/>
      <c r="AA323" s="20"/>
      <c r="AB323" s="20"/>
      <c r="AC323" s="20"/>
      <c r="AD323" s="20"/>
      <c r="AE323" s="20"/>
      <c r="AF323" s="20"/>
      <c r="AG323" s="20"/>
      <c r="AH323" s="20"/>
      <c r="AI323" s="20"/>
      <c r="AJ323" s="20"/>
      <c r="AK323" s="20"/>
      <c r="AL323" s="20"/>
      <c r="AM323" s="20"/>
      <c r="AN323" s="20"/>
      <c r="AO323" s="20"/>
      <c r="AP323" s="20"/>
    </row>
    <row r="324" spans="1:42" x14ac:dyDescent="0.3">
      <c r="A324" s="20"/>
      <c r="B324" s="20"/>
      <c r="C324" s="20"/>
      <c r="D324" s="20"/>
      <c r="E324" s="20"/>
      <c r="F324" s="20"/>
      <c r="G324" s="20"/>
      <c r="H324" s="20"/>
      <c r="I324" s="20"/>
      <c r="J324" s="20"/>
      <c r="K324" s="20"/>
      <c r="L324" s="20"/>
      <c r="M324" s="20"/>
      <c r="N324" s="20"/>
      <c r="O324" s="20"/>
      <c r="P324" s="20"/>
      <c r="Q324" s="20"/>
      <c r="R324" s="20"/>
      <c r="S324" s="20"/>
      <c r="T324" s="20"/>
      <c r="U324" s="20"/>
      <c r="V324" s="20"/>
      <c r="W324" s="20"/>
      <c r="X324" s="20"/>
      <c r="Y324" s="20"/>
      <c r="Z324" s="20"/>
      <c r="AA324" s="20"/>
      <c r="AB324" s="20"/>
      <c r="AC324" s="20"/>
      <c r="AD324" s="20"/>
      <c r="AE324" s="20"/>
      <c r="AF324" s="20"/>
      <c r="AG324" s="20"/>
      <c r="AH324" s="20"/>
      <c r="AI324" s="20"/>
      <c r="AJ324" s="20"/>
      <c r="AK324" s="20"/>
      <c r="AL324" s="20"/>
      <c r="AM324" s="20"/>
      <c r="AN324" s="20"/>
      <c r="AO324" s="20"/>
      <c r="AP324" s="20"/>
    </row>
    <row r="325" spans="1:42" x14ac:dyDescent="0.3">
      <c r="A325" s="20"/>
      <c r="B325" s="20"/>
      <c r="C325" s="20"/>
      <c r="D325" s="20"/>
      <c r="E325" s="20"/>
      <c r="F325" s="20"/>
      <c r="G325" s="20"/>
      <c r="H325" s="20"/>
      <c r="I325" s="20"/>
      <c r="J325" s="20"/>
      <c r="K325" s="20"/>
      <c r="L325" s="20"/>
      <c r="M325" s="20"/>
      <c r="N325" s="20"/>
      <c r="O325" s="20"/>
      <c r="P325" s="20"/>
      <c r="Q325" s="20"/>
      <c r="R325" s="20"/>
      <c r="S325" s="20"/>
      <c r="T325" s="20"/>
      <c r="U325" s="20"/>
      <c r="V325" s="20"/>
      <c r="W325" s="20"/>
      <c r="X325" s="20"/>
      <c r="Y325" s="20"/>
      <c r="Z325" s="20"/>
      <c r="AA325" s="20"/>
      <c r="AB325" s="20"/>
      <c r="AC325" s="20"/>
      <c r="AD325" s="20"/>
      <c r="AE325" s="20"/>
      <c r="AF325" s="20"/>
      <c r="AG325" s="20"/>
      <c r="AH325" s="20"/>
      <c r="AI325" s="20"/>
      <c r="AJ325" s="20"/>
      <c r="AK325" s="20"/>
      <c r="AL325" s="20"/>
      <c r="AM325" s="20"/>
      <c r="AN325" s="20"/>
      <c r="AO325" s="20"/>
      <c r="AP325" s="20"/>
    </row>
    <row r="326" spans="1:42" x14ac:dyDescent="0.3">
      <c r="A326" s="20"/>
      <c r="B326" s="20"/>
      <c r="C326" s="20"/>
      <c r="D326" s="20"/>
      <c r="E326" s="20"/>
      <c r="F326" s="20"/>
      <c r="G326" s="20"/>
      <c r="H326" s="20"/>
      <c r="I326" s="20"/>
      <c r="J326" s="20"/>
      <c r="K326" s="20"/>
      <c r="L326" s="20"/>
      <c r="M326" s="20"/>
      <c r="N326" s="20"/>
      <c r="O326" s="20"/>
      <c r="P326" s="20"/>
      <c r="Q326" s="20"/>
      <c r="R326" s="20"/>
      <c r="S326" s="20"/>
      <c r="T326" s="20"/>
      <c r="U326" s="20"/>
      <c r="V326" s="20"/>
      <c r="W326" s="20"/>
      <c r="X326" s="20"/>
      <c r="Y326" s="20"/>
      <c r="Z326" s="20"/>
      <c r="AA326" s="20"/>
      <c r="AB326" s="20"/>
      <c r="AC326" s="20"/>
      <c r="AD326" s="20"/>
      <c r="AE326" s="20"/>
      <c r="AF326" s="20"/>
      <c r="AG326" s="20"/>
      <c r="AH326" s="20"/>
      <c r="AI326" s="20"/>
      <c r="AJ326" s="20"/>
      <c r="AK326" s="20"/>
      <c r="AL326" s="20"/>
      <c r="AM326" s="20"/>
      <c r="AN326" s="20"/>
      <c r="AO326" s="20"/>
      <c r="AP326" s="20"/>
    </row>
    <row r="327" spans="1:42" x14ac:dyDescent="0.3">
      <c r="A327" s="20"/>
      <c r="B327" s="20"/>
      <c r="C327" s="20"/>
      <c r="D327" s="20"/>
      <c r="E327" s="20"/>
      <c r="F327" s="20"/>
      <c r="G327" s="20"/>
      <c r="H327" s="20"/>
      <c r="I327" s="20"/>
      <c r="J327" s="20"/>
      <c r="K327" s="20"/>
      <c r="L327" s="20"/>
      <c r="M327" s="20"/>
      <c r="N327" s="20"/>
      <c r="O327" s="20"/>
      <c r="P327" s="20"/>
      <c r="Q327" s="20"/>
      <c r="R327" s="20"/>
      <c r="S327" s="20"/>
      <c r="T327" s="20"/>
      <c r="U327" s="20"/>
      <c r="V327" s="20"/>
      <c r="W327" s="20"/>
      <c r="X327" s="20"/>
      <c r="Y327" s="20"/>
      <c r="Z327" s="20"/>
      <c r="AA327" s="20"/>
      <c r="AB327" s="20"/>
      <c r="AC327" s="20"/>
      <c r="AD327" s="20"/>
      <c r="AE327" s="20"/>
      <c r="AF327" s="20"/>
      <c r="AG327" s="20"/>
      <c r="AH327" s="20"/>
      <c r="AI327" s="20"/>
      <c r="AJ327" s="20"/>
      <c r="AK327" s="20"/>
      <c r="AL327" s="20"/>
      <c r="AM327" s="20"/>
      <c r="AN327" s="20"/>
      <c r="AO327" s="20"/>
      <c r="AP327" s="20"/>
    </row>
    <row r="328" spans="1:42" x14ac:dyDescent="0.3">
      <c r="A328" s="20"/>
      <c r="B328" s="20"/>
      <c r="C328" s="20"/>
      <c r="D328" s="20"/>
      <c r="E328" s="20"/>
      <c r="F328" s="20"/>
      <c r="G328" s="20"/>
      <c r="H328" s="20"/>
      <c r="I328" s="20"/>
      <c r="J328" s="20"/>
      <c r="K328" s="20"/>
      <c r="L328" s="20"/>
      <c r="M328" s="20"/>
      <c r="N328" s="20"/>
      <c r="O328" s="20"/>
      <c r="P328" s="20"/>
      <c r="Q328" s="20"/>
      <c r="R328" s="20"/>
      <c r="S328" s="20"/>
      <c r="T328" s="20"/>
      <c r="U328" s="20"/>
      <c r="V328" s="20"/>
      <c r="W328" s="20"/>
      <c r="X328" s="20"/>
      <c r="Y328" s="20"/>
      <c r="Z328" s="20"/>
      <c r="AA328" s="20"/>
      <c r="AB328" s="20"/>
      <c r="AC328" s="20"/>
      <c r="AD328" s="20"/>
      <c r="AE328" s="20"/>
      <c r="AF328" s="20"/>
      <c r="AG328" s="20"/>
      <c r="AH328" s="20"/>
      <c r="AI328" s="20"/>
      <c r="AJ328" s="20"/>
      <c r="AK328" s="20"/>
      <c r="AL328" s="20"/>
      <c r="AM328" s="20"/>
      <c r="AN328" s="20"/>
      <c r="AO328" s="20"/>
      <c r="AP328" s="20"/>
    </row>
    <row r="329" spans="1:42" x14ac:dyDescent="0.3">
      <c r="A329" s="20"/>
      <c r="B329" s="20"/>
      <c r="C329" s="20"/>
      <c r="D329" s="20"/>
      <c r="E329" s="20"/>
      <c r="F329" s="20"/>
      <c r="G329" s="20"/>
      <c r="H329" s="20"/>
      <c r="I329" s="20"/>
      <c r="J329" s="20"/>
      <c r="K329" s="20"/>
      <c r="L329" s="20"/>
      <c r="M329" s="20"/>
      <c r="N329" s="20"/>
      <c r="O329" s="20"/>
      <c r="P329" s="20"/>
      <c r="Q329" s="20"/>
      <c r="R329" s="20"/>
      <c r="S329" s="20"/>
      <c r="T329" s="20"/>
      <c r="U329" s="20"/>
      <c r="V329" s="20"/>
      <c r="W329" s="20"/>
      <c r="X329" s="20"/>
      <c r="Y329" s="20"/>
      <c r="Z329" s="20"/>
      <c r="AA329" s="20"/>
      <c r="AB329" s="20"/>
      <c r="AC329" s="20"/>
      <c r="AD329" s="20"/>
      <c r="AE329" s="20"/>
      <c r="AF329" s="20"/>
      <c r="AG329" s="20"/>
      <c r="AH329" s="20"/>
      <c r="AI329" s="20"/>
      <c r="AJ329" s="20"/>
      <c r="AK329" s="20"/>
      <c r="AL329" s="20"/>
      <c r="AM329" s="20"/>
      <c r="AN329" s="20"/>
      <c r="AO329" s="20"/>
      <c r="AP329" s="20"/>
    </row>
    <row r="330" spans="1:42" x14ac:dyDescent="0.3">
      <c r="A330" s="20"/>
      <c r="B330" s="20"/>
      <c r="C330" s="20"/>
      <c r="D330" s="20"/>
      <c r="E330" s="20"/>
      <c r="F330" s="20"/>
      <c r="G330" s="20"/>
      <c r="H330" s="20"/>
      <c r="I330" s="20"/>
      <c r="J330" s="20"/>
      <c r="K330" s="20"/>
      <c r="L330" s="20"/>
      <c r="M330" s="20"/>
      <c r="N330" s="20"/>
      <c r="O330" s="20"/>
      <c r="P330" s="20"/>
      <c r="Q330" s="20"/>
      <c r="R330" s="20"/>
      <c r="S330" s="20"/>
      <c r="T330" s="20"/>
      <c r="U330" s="20"/>
      <c r="V330" s="20"/>
      <c r="W330" s="20"/>
      <c r="X330" s="20"/>
      <c r="Y330" s="20"/>
      <c r="Z330" s="20"/>
      <c r="AA330" s="20"/>
      <c r="AB330" s="20"/>
      <c r="AC330" s="20"/>
      <c r="AD330" s="20"/>
      <c r="AE330" s="20"/>
      <c r="AF330" s="20"/>
      <c r="AG330" s="20"/>
      <c r="AH330" s="20"/>
      <c r="AI330" s="20"/>
      <c r="AJ330" s="20"/>
      <c r="AK330" s="20"/>
      <c r="AL330" s="20"/>
      <c r="AM330" s="20"/>
      <c r="AN330" s="20"/>
      <c r="AO330" s="20"/>
      <c r="AP330" s="20"/>
    </row>
  </sheetData>
  <mergeCells count="303">
    <mergeCell ref="C169:E171"/>
    <mergeCell ref="F169:H171"/>
    <mergeCell ref="I169:K171"/>
    <mergeCell ref="L169:N171"/>
    <mergeCell ref="O169:Q171"/>
    <mergeCell ref="C165:E167"/>
    <mergeCell ref="F165:H167"/>
    <mergeCell ref="I165:K167"/>
    <mergeCell ref="L165:N167"/>
    <mergeCell ref="O165:Q167"/>
    <mergeCell ref="C168:E168"/>
    <mergeCell ref="F168:H168"/>
    <mergeCell ref="I168:K168"/>
    <mergeCell ref="L168:N168"/>
    <mergeCell ref="O168:Q168"/>
    <mergeCell ref="L155:L156"/>
    <mergeCell ref="N155:N156"/>
    <mergeCell ref="O155:O156"/>
    <mergeCell ref="P155:P156"/>
    <mergeCell ref="Q155:Q156"/>
    <mergeCell ref="R155:R156"/>
    <mergeCell ref="B159:R161"/>
    <mergeCell ref="C163:E164"/>
    <mergeCell ref="F163:H164"/>
    <mergeCell ref="I163:K164"/>
    <mergeCell ref="L163:N164"/>
    <mergeCell ref="O163:Q164"/>
    <mergeCell ref="B155:B156"/>
    <mergeCell ref="C155:C156"/>
    <mergeCell ref="D155:D156"/>
    <mergeCell ref="E155:E156"/>
    <mergeCell ref="F155:F156"/>
    <mergeCell ref="H155:H156"/>
    <mergeCell ref="I155:I156"/>
    <mergeCell ref="J155:J156"/>
    <mergeCell ref="K155:K156"/>
    <mergeCell ref="B140:C141"/>
    <mergeCell ref="D140:F141"/>
    <mergeCell ref="H140:I141"/>
    <mergeCell ref="J140:L141"/>
    <mergeCell ref="N140:O141"/>
    <mergeCell ref="P140:R141"/>
    <mergeCell ref="B153:B154"/>
    <mergeCell ref="C153:D154"/>
    <mergeCell ref="E153:F154"/>
    <mergeCell ref="H153:H154"/>
    <mergeCell ref="I153:J154"/>
    <mergeCell ref="K153:L154"/>
    <mergeCell ref="N153:N154"/>
    <mergeCell ref="O153:O154"/>
    <mergeCell ref="P153:P154"/>
    <mergeCell ref="Q153:Q154"/>
    <mergeCell ref="R153:R154"/>
    <mergeCell ref="B129:R131"/>
    <mergeCell ref="B133:B134"/>
    <mergeCell ref="C133:F134"/>
    <mergeCell ref="H133:H134"/>
    <mergeCell ref="I133:L134"/>
    <mergeCell ref="N133:N134"/>
    <mergeCell ref="O133:R134"/>
    <mergeCell ref="B135:C139"/>
    <mergeCell ref="D135:F139"/>
    <mergeCell ref="H135:I139"/>
    <mergeCell ref="J135:L139"/>
    <mergeCell ref="N135:O139"/>
    <mergeCell ref="P135:R139"/>
    <mergeCell ref="O125:O126"/>
    <mergeCell ref="P125:P126"/>
    <mergeCell ref="Q125:Q126"/>
    <mergeCell ref="R125:R126"/>
    <mergeCell ref="H125:H126"/>
    <mergeCell ref="I125:I126"/>
    <mergeCell ref="D125:D126"/>
    <mergeCell ref="E125:E126"/>
    <mergeCell ref="F125:F126"/>
    <mergeCell ref="N125:N126"/>
    <mergeCell ref="B123:B124"/>
    <mergeCell ref="C123:D124"/>
    <mergeCell ref="E123:F124"/>
    <mergeCell ref="H123:H124"/>
    <mergeCell ref="I123:J124"/>
    <mergeCell ref="K123:L124"/>
    <mergeCell ref="J125:J126"/>
    <mergeCell ref="K125:K126"/>
    <mergeCell ref="B110:C111"/>
    <mergeCell ref="D110:F111"/>
    <mergeCell ref="H110:I111"/>
    <mergeCell ref="J110:L111"/>
    <mergeCell ref="L125:L126"/>
    <mergeCell ref="O93:O94"/>
    <mergeCell ref="P93:P94"/>
    <mergeCell ref="N123:N124"/>
    <mergeCell ref="O123:O124"/>
    <mergeCell ref="P123:P124"/>
    <mergeCell ref="Q123:Q124"/>
    <mergeCell ref="R123:R124"/>
    <mergeCell ref="B125:B126"/>
    <mergeCell ref="C125:C126"/>
    <mergeCell ref="B99:R101"/>
    <mergeCell ref="B103:B104"/>
    <mergeCell ref="C103:F104"/>
    <mergeCell ref="H103:H104"/>
    <mergeCell ref="I103:L104"/>
    <mergeCell ref="N103:N104"/>
    <mergeCell ref="N110:O111"/>
    <mergeCell ref="P110:R111"/>
    <mergeCell ref="O103:R104"/>
    <mergeCell ref="B105:C109"/>
    <mergeCell ref="D105:F109"/>
    <mergeCell ref="H105:I109"/>
    <mergeCell ref="J105:L109"/>
    <mergeCell ref="N105:O109"/>
    <mergeCell ref="P105:R109"/>
    <mergeCell ref="Q93:Q94"/>
    <mergeCell ref="R93:R94"/>
    <mergeCell ref="B95:B96"/>
    <mergeCell ref="C95:C96"/>
    <mergeCell ref="D95:D96"/>
    <mergeCell ref="E95:E96"/>
    <mergeCell ref="F95:F96"/>
    <mergeCell ref="B93:B94"/>
    <mergeCell ref="C93:D94"/>
    <mergeCell ref="E93:F94"/>
    <mergeCell ref="H93:H94"/>
    <mergeCell ref="I93:J94"/>
    <mergeCell ref="K93:L94"/>
    <mergeCell ref="O95:O96"/>
    <mergeCell ref="P95:P96"/>
    <mergeCell ref="Q95:Q96"/>
    <mergeCell ref="R95:R96"/>
    <mergeCell ref="H95:H96"/>
    <mergeCell ref="I95:I96"/>
    <mergeCell ref="J95:J96"/>
    <mergeCell ref="K95:K96"/>
    <mergeCell ref="L95:L96"/>
    <mergeCell ref="N95:N96"/>
    <mergeCell ref="N93:N94"/>
    <mergeCell ref="B80:C81"/>
    <mergeCell ref="D80:F81"/>
    <mergeCell ref="H80:I81"/>
    <mergeCell ref="J80:L81"/>
    <mergeCell ref="N80:O81"/>
    <mergeCell ref="P80:R81"/>
    <mergeCell ref="B75:C79"/>
    <mergeCell ref="D75:F79"/>
    <mergeCell ref="H75:I79"/>
    <mergeCell ref="J75:L79"/>
    <mergeCell ref="N75:O79"/>
    <mergeCell ref="P75:R79"/>
    <mergeCell ref="B73:B74"/>
    <mergeCell ref="C73:F74"/>
    <mergeCell ref="H73:H74"/>
    <mergeCell ref="I73:L74"/>
    <mergeCell ref="N73:N74"/>
    <mergeCell ref="O73:R74"/>
    <mergeCell ref="B69:R71"/>
    <mergeCell ref="H65:H66"/>
    <mergeCell ref="I65:I66"/>
    <mergeCell ref="J65:J66"/>
    <mergeCell ref="K65:K66"/>
    <mergeCell ref="L65:L66"/>
    <mergeCell ref="N65:N66"/>
    <mergeCell ref="N63:N64"/>
    <mergeCell ref="O63:O64"/>
    <mergeCell ref="P63:P64"/>
    <mergeCell ref="Q63:Q64"/>
    <mergeCell ref="R63:R64"/>
    <mergeCell ref="B65:B66"/>
    <mergeCell ref="C65:C66"/>
    <mergeCell ref="D65:D66"/>
    <mergeCell ref="E65:E66"/>
    <mergeCell ref="F65:F66"/>
    <mergeCell ref="B63:B64"/>
    <mergeCell ref="C63:D64"/>
    <mergeCell ref="E63:F64"/>
    <mergeCell ref="H63:H64"/>
    <mergeCell ref="I63:J64"/>
    <mergeCell ref="K63:L64"/>
    <mergeCell ref="O65:O66"/>
    <mergeCell ref="P65:P66"/>
    <mergeCell ref="Q65:Q66"/>
    <mergeCell ref="R65:R66"/>
    <mergeCell ref="B50:C51"/>
    <mergeCell ref="D50:F51"/>
    <mergeCell ref="H50:I51"/>
    <mergeCell ref="J50:L51"/>
    <mergeCell ref="N50:O51"/>
    <mergeCell ref="P50:R51"/>
    <mergeCell ref="O43:R44"/>
    <mergeCell ref="B45:C49"/>
    <mergeCell ref="D45:F49"/>
    <mergeCell ref="H45:I49"/>
    <mergeCell ref="J45:L49"/>
    <mergeCell ref="N45:O49"/>
    <mergeCell ref="P45:R49"/>
    <mergeCell ref="B39:R41"/>
    <mergeCell ref="B43:B44"/>
    <mergeCell ref="C43:F44"/>
    <mergeCell ref="H43:H44"/>
    <mergeCell ref="I43:L44"/>
    <mergeCell ref="N43:N44"/>
    <mergeCell ref="H35:H36"/>
    <mergeCell ref="I35:I36"/>
    <mergeCell ref="J35:J36"/>
    <mergeCell ref="K35:K36"/>
    <mergeCell ref="L35:L36"/>
    <mergeCell ref="N35:N36"/>
    <mergeCell ref="N33:N34"/>
    <mergeCell ref="O33:O34"/>
    <mergeCell ref="P33:P34"/>
    <mergeCell ref="Q33:Q34"/>
    <mergeCell ref="R33:R34"/>
    <mergeCell ref="B35:B36"/>
    <mergeCell ref="C35:C36"/>
    <mergeCell ref="D35:D36"/>
    <mergeCell ref="E35:E36"/>
    <mergeCell ref="F35:F36"/>
    <mergeCell ref="B33:B34"/>
    <mergeCell ref="C33:D34"/>
    <mergeCell ref="E33:F34"/>
    <mergeCell ref="H33:H34"/>
    <mergeCell ref="I33:J34"/>
    <mergeCell ref="K33:L34"/>
    <mergeCell ref="O35:O36"/>
    <mergeCell ref="P35:P36"/>
    <mergeCell ref="Q35:Q36"/>
    <mergeCell ref="R35:R36"/>
    <mergeCell ref="B20:C21"/>
    <mergeCell ref="D20:F21"/>
    <mergeCell ref="H20:I21"/>
    <mergeCell ref="J20:L21"/>
    <mergeCell ref="N20:O21"/>
    <mergeCell ref="P20:R21"/>
    <mergeCell ref="B15:C19"/>
    <mergeCell ref="D15:F19"/>
    <mergeCell ref="H15:I19"/>
    <mergeCell ref="J15:L19"/>
    <mergeCell ref="N15:O19"/>
    <mergeCell ref="P15:R19"/>
    <mergeCell ref="C3:D6"/>
    <mergeCell ref="E3:Q6"/>
    <mergeCell ref="B9:R11"/>
    <mergeCell ref="B13:B14"/>
    <mergeCell ref="C13:F14"/>
    <mergeCell ref="H13:H14"/>
    <mergeCell ref="I13:L14"/>
    <mergeCell ref="N13:N14"/>
    <mergeCell ref="O13:R14"/>
    <mergeCell ref="B174:R176"/>
    <mergeCell ref="B178:B179"/>
    <mergeCell ref="C178:D179"/>
    <mergeCell ref="E178:F179"/>
    <mergeCell ref="G178:H179"/>
    <mergeCell ref="I178:J179"/>
    <mergeCell ref="K178:L179"/>
    <mergeCell ref="M178:R179"/>
    <mergeCell ref="B180:B181"/>
    <mergeCell ref="C180:D181"/>
    <mergeCell ref="E180:F181"/>
    <mergeCell ref="G180:H181"/>
    <mergeCell ref="I180:J181"/>
    <mergeCell ref="K180:L181"/>
    <mergeCell ref="M180:R193"/>
    <mergeCell ref="B182:B183"/>
    <mergeCell ref="C182:D183"/>
    <mergeCell ref="E182:F183"/>
    <mergeCell ref="G182:H183"/>
    <mergeCell ref="I182:J183"/>
    <mergeCell ref="K182:L183"/>
    <mergeCell ref="B184:B185"/>
    <mergeCell ref="C184:D185"/>
    <mergeCell ref="E184:F185"/>
    <mergeCell ref="G184:H185"/>
    <mergeCell ref="I184:J185"/>
    <mergeCell ref="K184:L185"/>
    <mergeCell ref="B186:B187"/>
    <mergeCell ref="C186:D187"/>
    <mergeCell ref="E186:F187"/>
    <mergeCell ref="G186:H187"/>
    <mergeCell ref="I186:J187"/>
    <mergeCell ref="K186:L187"/>
    <mergeCell ref="B188:B189"/>
    <mergeCell ref="C188:D189"/>
    <mergeCell ref="E188:F189"/>
    <mergeCell ref="G188:H189"/>
    <mergeCell ref="I188:J189"/>
    <mergeCell ref="K188:L189"/>
    <mergeCell ref="B190:B191"/>
    <mergeCell ref="C190:D191"/>
    <mergeCell ref="E190:F191"/>
    <mergeCell ref="G190:H191"/>
    <mergeCell ref="I190:J191"/>
    <mergeCell ref="K190:L191"/>
    <mergeCell ref="G227:J227"/>
    <mergeCell ref="B192:B193"/>
    <mergeCell ref="C192:D193"/>
    <mergeCell ref="E192:F193"/>
    <mergeCell ref="G192:H193"/>
    <mergeCell ref="I192:J193"/>
    <mergeCell ref="K192:L193"/>
    <mergeCell ref="G206:J206"/>
    <mergeCell ref="G213:J213"/>
    <mergeCell ref="G220:J220"/>
  </mergeCells>
  <dataValidations count="4">
    <dataValidation type="list" allowBlank="1" showInputMessage="1" showErrorMessage="1" sqref="C180:D193">
      <formula1>$H$207:$H$211</formula1>
    </dataValidation>
    <dataValidation type="list" allowBlank="1" showInputMessage="1" showErrorMessage="1" sqref="E180:F193">
      <formula1>$H$214:$H$218</formula1>
    </dataValidation>
    <dataValidation type="list" allowBlank="1" showInputMessage="1" showErrorMessage="1" sqref="G180:H193">
      <formula1>$H$221:$H$225</formula1>
    </dataValidation>
    <dataValidation type="list" allowBlank="1" showInputMessage="1" showErrorMessage="1" sqref="I180:J193">
      <formula1>$H$228:$H$232</formula1>
    </dataValidation>
  </dataValidations>
  <pageMargins left="0.7" right="0.7" top="0.75" bottom="0.75" header="0.3" footer="0.3"/>
  <pageSetup paperSize="9" orientation="portrait" horizontalDpi="0"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499984740745262"/>
  </sheetPr>
  <dimension ref="A1:AP330"/>
  <sheetViews>
    <sheetView showGridLines="0" showZeros="0" workbookViewId="0"/>
  </sheetViews>
  <sheetFormatPr baseColWidth="10" defaultRowHeight="14.4" x14ac:dyDescent="0.3"/>
  <cols>
    <col min="1" max="1" width="5.33203125" customWidth="1"/>
    <col min="4" max="4" width="11.5546875" customWidth="1"/>
  </cols>
  <sheetData>
    <row r="1" spans="1:42" ht="15" customHeight="1" x14ac:dyDescent="0.3">
      <c r="A1" s="20"/>
      <c r="B1" s="20"/>
      <c r="C1" s="20"/>
      <c r="D1" s="20"/>
      <c r="E1" s="20"/>
      <c r="F1" s="20"/>
      <c r="G1" s="20"/>
      <c r="H1" s="20"/>
      <c r="I1" s="20"/>
      <c r="J1" s="20"/>
      <c r="K1" s="20"/>
      <c r="L1" s="20"/>
      <c r="M1" s="20"/>
      <c r="N1" s="20"/>
      <c r="O1" s="20"/>
      <c r="P1" s="20"/>
      <c r="Q1" s="20"/>
      <c r="R1" s="20"/>
      <c r="S1" s="20"/>
      <c r="T1" s="20"/>
      <c r="U1" s="20"/>
      <c r="V1" s="20"/>
      <c r="W1" s="20"/>
      <c r="X1" s="20"/>
      <c r="Y1" s="20"/>
      <c r="Z1" s="20"/>
      <c r="AA1" s="20"/>
      <c r="AB1" s="20"/>
      <c r="AC1" s="20"/>
      <c r="AD1" s="20"/>
      <c r="AE1" s="20"/>
      <c r="AF1" s="20"/>
      <c r="AG1" s="20"/>
      <c r="AH1" s="20"/>
      <c r="AI1" s="20"/>
      <c r="AJ1" s="20"/>
      <c r="AK1" s="20"/>
      <c r="AL1" s="20"/>
      <c r="AM1" s="20"/>
      <c r="AN1" s="20"/>
      <c r="AO1" s="20"/>
      <c r="AP1" s="20"/>
    </row>
    <row r="2" spans="1:42" ht="15" customHeight="1" thickBot="1" x14ac:dyDescent="0.35">
      <c r="A2" s="20"/>
      <c r="B2" s="20"/>
      <c r="C2" s="20"/>
      <c r="D2" s="20"/>
      <c r="E2" s="20"/>
      <c r="F2" s="20"/>
      <c r="G2" s="20"/>
      <c r="H2" s="20"/>
      <c r="I2" s="20"/>
      <c r="J2" s="20"/>
      <c r="K2" s="20"/>
      <c r="L2" s="20"/>
      <c r="M2" s="20"/>
      <c r="N2" s="20"/>
      <c r="O2" s="20"/>
      <c r="P2" s="20"/>
      <c r="Q2" s="20"/>
      <c r="R2" s="20"/>
      <c r="S2" s="20"/>
      <c r="T2" s="20"/>
      <c r="U2" s="20"/>
      <c r="V2" s="20"/>
      <c r="W2" s="20"/>
      <c r="X2" s="20"/>
      <c r="Y2" s="20"/>
      <c r="Z2" s="20"/>
      <c r="AA2" s="20"/>
      <c r="AB2" s="20"/>
      <c r="AC2" s="20"/>
      <c r="AD2" s="20"/>
      <c r="AE2" s="20"/>
      <c r="AF2" s="20"/>
      <c r="AG2" s="20"/>
      <c r="AH2" s="20"/>
      <c r="AI2" s="20"/>
      <c r="AJ2" s="20"/>
      <c r="AK2" s="20"/>
      <c r="AL2" s="20"/>
      <c r="AM2" s="20"/>
      <c r="AN2" s="20"/>
      <c r="AO2" s="20"/>
      <c r="AP2" s="20"/>
    </row>
    <row r="3" spans="1:42" ht="15" customHeight="1" x14ac:dyDescent="0.3">
      <c r="A3" s="20"/>
      <c r="B3" s="20"/>
      <c r="C3" s="455">
        <f>'Training Plan'!B222</f>
        <v>0</v>
      </c>
      <c r="D3" s="456"/>
      <c r="E3" s="461" t="s">
        <v>193</v>
      </c>
      <c r="F3" s="461"/>
      <c r="G3" s="461"/>
      <c r="H3" s="461"/>
      <c r="I3" s="461"/>
      <c r="J3" s="461"/>
      <c r="K3" s="461"/>
      <c r="L3" s="461"/>
      <c r="M3" s="461"/>
      <c r="N3" s="461"/>
      <c r="O3" s="461"/>
      <c r="P3" s="461"/>
      <c r="Q3" s="462"/>
      <c r="R3" s="20"/>
      <c r="S3" s="20"/>
      <c r="T3" s="20"/>
      <c r="U3" s="20"/>
      <c r="V3" s="20"/>
      <c r="W3" s="20"/>
      <c r="X3" s="20"/>
      <c r="Y3" s="20"/>
      <c r="Z3" s="20"/>
      <c r="AA3" s="20"/>
      <c r="AB3" s="20"/>
      <c r="AC3" s="20"/>
      <c r="AD3" s="20"/>
      <c r="AE3" s="20"/>
      <c r="AF3" s="20"/>
      <c r="AG3" s="20"/>
      <c r="AH3" s="20"/>
      <c r="AI3" s="20"/>
      <c r="AJ3" s="20"/>
      <c r="AK3" s="20"/>
      <c r="AL3" s="20"/>
      <c r="AM3" s="20"/>
      <c r="AN3" s="20"/>
      <c r="AO3" s="20"/>
      <c r="AP3" s="20"/>
    </row>
    <row r="4" spans="1:42" ht="15" customHeight="1" x14ac:dyDescent="0.3">
      <c r="A4" s="20"/>
      <c r="B4" s="20"/>
      <c r="C4" s="457"/>
      <c r="D4" s="458"/>
      <c r="E4" s="315"/>
      <c r="F4" s="315"/>
      <c r="G4" s="315"/>
      <c r="H4" s="315"/>
      <c r="I4" s="315"/>
      <c r="J4" s="315"/>
      <c r="K4" s="315"/>
      <c r="L4" s="315"/>
      <c r="M4" s="315"/>
      <c r="N4" s="315"/>
      <c r="O4" s="315"/>
      <c r="P4" s="315"/>
      <c r="Q4" s="463"/>
      <c r="R4" s="20"/>
      <c r="S4" s="20"/>
      <c r="T4" s="20"/>
      <c r="U4" s="20"/>
      <c r="V4" s="20"/>
      <c r="W4" s="20"/>
      <c r="X4" s="20"/>
      <c r="Y4" s="20"/>
      <c r="Z4" s="20"/>
      <c r="AA4" s="20"/>
      <c r="AB4" s="20"/>
      <c r="AC4" s="20"/>
      <c r="AD4" s="20"/>
      <c r="AE4" s="20"/>
      <c r="AF4" s="20"/>
      <c r="AG4" s="20"/>
      <c r="AH4" s="20"/>
      <c r="AI4" s="20"/>
      <c r="AJ4" s="20"/>
      <c r="AK4" s="20"/>
      <c r="AL4" s="20"/>
      <c r="AM4" s="20"/>
      <c r="AN4" s="20"/>
      <c r="AO4" s="20"/>
      <c r="AP4" s="20"/>
    </row>
    <row r="5" spans="1:42" ht="15" customHeight="1" x14ac:dyDescent="0.3">
      <c r="A5" s="20"/>
      <c r="B5" s="20"/>
      <c r="C5" s="457"/>
      <c r="D5" s="458"/>
      <c r="E5" s="315"/>
      <c r="F5" s="315"/>
      <c r="G5" s="315"/>
      <c r="H5" s="315"/>
      <c r="I5" s="315"/>
      <c r="J5" s="315"/>
      <c r="K5" s="315"/>
      <c r="L5" s="315"/>
      <c r="M5" s="315"/>
      <c r="N5" s="315"/>
      <c r="O5" s="315"/>
      <c r="P5" s="315"/>
      <c r="Q5" s="463"/>
      <c r="R5" s="20"/>
      <c r="S5" s="20"/>
      <c r="T5" s="20"/>
      <c r="U5" s="20"/>
      <c r="V5" s="20"/>
      <c r="W5" s="20"/>
      <c r="X5" s="20"/>
      <c r="Y5" s="20"/>
      <c r="Z5" s="20"/>
      <c r="AA5" s="20"/>
      <c r="AB5" s="20"/>
      <c r="AC5" s="20"/>
      <c r="AD5" s="20"/>
      <c r="AE5" s="20"/>
      <c r="AF5" s="20"/>
      <c r="AG5" s="20"/>
      <c r="AH5" s="20"/>
      <c r="AI5" s="20"/>
      <c r="AJ5" s="20"/>
      <c r="AK5" s="20"/>
      <c r="AL5" s="20"/>
      <c r="AM5" s="20"/>
      <c r="AN5" s="20"/>
      <c r="AO5" s="20"/>
      <c r="AP5" s="20"/>
    </row>
    <row r="6" spans="1:42" ht="15" customHeight="1" thickBot="1" x14ac:dyDescent="0.35">
      <c r="A6" s="20"/>
      <c r="B6" s="20"/>
      <c r="C6" s="459"/>
      <c r="D6" s="460"/>
      <c r="E6" s="464"/>
      <c r="F6" s="464"/>
      <c r="G6" s="464"/>
      <c r="H6" s="464"/>
      <c r="I6" s="464"/>
      <c r="J6" s="464"/>
      <c r="K6" s="464"/>
      <c r="L6" s="464"/>
      <c r="M6" s="464"/>
      <c r="N6" s="464"/>
      <c r="O6" s="464"/>
      <c r="P6" s="464"/>
      <c r="Q6" s="465"/>
      <c r="R6" s="20"/>
      <c r="S6" s="20"/>
      <c r="T6" s="20"/>
      <c r="U6" s="20"/>
      <c r="V6" s="20"/>
      <c r="W6" s="20"/>
      <c r="X6" s="20"/>
      <c r="Y6" s="20"/>
      <c r="Z6" s="20"/>
      <c r="AA6" s="20"/>
      <c r="AB6" s="20"/>
      <c r="AC6" s="20"/>
      <c r="AD6" s="20"/>
      <c r="AE6" s="20"/>
      <c r="AF6" s="20"/>
      <c r="AG6" s="20"/>
      <c r="AH6" s="20"/>
      <c r="AI6" s="20"/>
      <c r="AJ6" s="20"/>
      <c r="AK6" s="20"/>
      <c r="AL6" s="20"/>
      <c r="AM6" s="20"/>
      <c r="AN6" s="20"/>
      <c r="AO6" s="20"/>
      <c r="AP6" s="20"/>
    </row>
    <row r="7" spans="1:42" ht="15" customHeight="1" x14ac:dyDescent="0.3">
      <c r="A7" s="20"/>
      <c r="B7" s="20"/>
      <c r="C7" s="20"/>
      <c r="D7" s="20"/>
      <c r="E7" s="20"/>
      <c r="F7" s="20"/>
      <c r="G7" s="20"/>
      <c r="H7" s="20"/>
      <c r="I7" s="20"/>
      <c r="J7" s="20"/>
      <c r="K7" s="20"/>
      <c r="L7" s="20"/>
      <c r="M7" s="20"/>
      <c r="N7" s="20"/>
      <c r="O7" s="20"/>
      <c r="P7" s="20"/>
      <c r="Q7" s="20"/>
      <c r="R7" s="20"/>
      <c r="S7" s="20"/>
      <c r="T7" s="20"/>
      <c r="U7" s="20"/>
      <c r="V7" s="20"/>
      <c r="W7" s="20"/>
      <c r="X7" s="20"/>
      <c r="Y7" s="20"/>
      <c r="Z7" s="20"/>
      <c r="AA7" s="20"/>
      <c r="AB7" s="20"/>
      <c r="AC7" s="20"/>
      <c r="AD7" s="20"/>
      <c r="AE7" s="20"/>
      <c r="AF7" s="20"/>
      <c r="AG7" s="20"/>
      <c r="AH7" s="20"/>
      <c r="AI7" s="20"/>
      <c r="AJ7" s="20"/>
      <c r="AK7" s="20"/>
      <c r="AL7" s="20"/>
      <c r="AM7" s="20"/>
      <c r="AN7" s="20"/>
      <c r="AO7" s="20"/>
      <c r="AP7" s="20"/>
    </row>
    <row r="8" spans="1:42" ht="15" customHeight="1" x14ac:dyDescent="0.3">
      <c r="A8" s="20"/>
      <c r="B8" s="20"/>
      <c r="C8" s="20"/>
      <c r="D8" s="20"/>
      <c r="E8" s="20"/>
      <c r="F8" s="20"/>
      <c r="G8" s="20"/>
      <c r="H8" s="20"/>
      <c r="I8" s="20"/>
      <c r="J8" s="20"/>
      <c r="K8" s="20"/>
      <c r="L8" s="20"/>
      <c r="M8" s="20"/>
      <c r="N8" s="20"/>
      <c r="O8" s="20"/>
      <c r="P8" s="20"/>
      <c r="Q8" s="20"/>
      <c r="R8" s="20"/>
      <c r="S8" s="20"/>
      <c r="T8" s="20"/>
      <c r="U8" s="20"/>
      <c r="V8" s="20"/>
      <c r="W8" s="20"/>
      <c r="X8" s="20"/>
      <c r="Y8" s="20"/>
      <c r="Z8" s="20"/>
      <c r="AA8" s="20"/>
      <c r="AB8" s="20"/>
      <c r="AC8" s="20"/>
      <c r="AD8" s="20"/>
      <c r="AE8" s="20"/>
      <c r="AF8" s="20"/>
      <c r="AG8" s="20"/>
      <c r="AH8" s="20"/>
      <c r="AI8" s="20"/>
      <c r="AJ8" s="20"/>
      <c r="AK8" s="20"/>
      <c r="AL8" s="20"/>
      <c r="AM8" s="20"/>
      <c r="AN8" s="20"/>
      <c r="AO8" s="20"/>
      <c r="AP8" s="20"/>
    </row>
    <row r="9" spans="1:42" ht="15" customHeight="1" x14ac:dyDescent="0.3">
      <c r="A9" s="20"/>
      <c r="B9" s="397" t="s">
        <v>47</v>
      </c>
      <c r="C9" s="397"/>
      <c r="D9" s="397"/>
      <c r="E9" s="397"/>
      <c r="F9" s="397"/>
      <c r="G9" s="397"/>
      <c r="H9" s="397"/>
      <c r="I9" s="397"/>
      <c r="J9" s="397"/>
      <c r="K9" s="397"/>
      <c r="L9" s="397"/>
      <c r="M9" s="397"/>
      <c r="N9" s="397"/>
      <c r="O9" s="397"/>
      <c r="P9" s="397"/>
      <c r="Q9" s="397"/>
      <c r="R9" s="397"/>
      <c r="S9" s="20"/>
      <c r="T9" s="20"/>
      <c r="U9" s="20"/>
      <c r="V9" s="20"/>
      <c r="W9" s="20"/>
      <c r="X9" s="20"/>
      <c r="Y9" s="20"/>
      <c r="Z9" s="20"/>
      <c r="AA9" s="20"/>
      <c r="AB9" s="20"/>
      <c r="AC9" s="20"/>
      <c r="AD9" s="20"/>
      <c r="AE9" s="20"/>
      <c r="AF9" s="20"/>
      <c r="AG9" s="20"/>
      <c r="AH9" s="20"/>
      <c r="AI9" s="20"/>
      <c r="AJ9" s="20"/>
      <c r="AK9" s="20"/>
      <c r="AL9" s="20"/>
      <c r="AM9" s="20"/>
      <c r="AN9" s="20"/>
      <c r="AO9" s="20"/>
      <c r="AP9" s="20"/>
    </row>
    <row r="10" spans="1:42" ht="15" customHeight="1" x14ac:dyDescent="0.3">
      <c r="A10" s="20"/>
      <c r="B10" s="397"/>
      <c r="C10" s="397"/>
      <c r="D10" s="397"/>
      <c r="E10" s="397"/>
      <c r="F10" s="397"/>
      <c r="G10" s="397"/>
      <c r="H10" s="397"/>
      <c r="I10" s="397"/>
      <c r="J10" s="397"/>
      <c r="K10" s="397"/>
      <c r="L10" s="397"/>
      <c r="M10" s="397"/>
      <c r="N10" s="397"/>
      <c r="O10" s="397"/>
      <c r="P10" s="397"/>
      <c r="Q10" s="397"/>
      <c r="R10" s="397"/>
      <c r="S10" s="20"/>
      <c r="T10" s="20"/>
      <c r="U10" s="20"/>
      <c r="V10" s="20"/>
      <c r="W10" s="20"/>
      <c r="X10" s="20"/>
      <c r="Y10" s="20"/>
      <c r="Z10" s="20"/>
      <c r="AA10" s="20"/>
      <c r="AB10" s="20"/>
      <c r="AC10" s="20"/>
      <c r="AD10" s="20"/>
      <c r="AE10" s="20"/>
      <c r="AF10" s="20"/>
      <c r="AG10" s="20"/>
      <c r="AH10" s="20"/>
      <c r="AI10" s="20"/>
      <c r="AJ10" s="20"/>
      <c r="AK10" s="20"/>
      <c r="AL10" s="20"/>
      <c r="AM10" s="20"/>
      <c r="AN10" s="20"/>
      <c r="AO10" s="20"/>
      <c r="AP10" s="20"/>
    </row>
    <row r="11" spans="1:42" ht="15" customHeight="1" x14ac:dyDescent="0.3">
      <c r="A11" s="20"/>
      <c r="B11" s="397"/>
      <c r="C11" s="397"/>
      <c r="D11" s="397"/>
      <c r="E11" s="397"/>
      <c r="F11" s="397"/>
      <c r="G11" s="397"/>
      <c r="H11" s="397"/>
      <c r="I11" s="397"/>
      <c r="J11" s="397"/>
      <c r="K11" s="397"/>
      <c r="L11" s="397"/>
      <c r="M11" s="397"/>
      <c r="N11" s="397"/>
      <c r="O11" s="397"/>
      <c r="P11" s="397"/>
      <c r="Q11" s="397"/>
      <c r="R11" s="397"/>
      <c r="S11" s="20"/>
      <c r="T11" s="20"/>
      <c r="U11" s="20"/>
      <c r="V11" s="20"/>
      <c r="W11" s="20"/>
      <c r="X11" s="20"/>
      <c r="Y11" s="20"/>
      <c r="Z11" s="20"/>
      <c r="AA11" s="20"/>
      <c r="AB11" s="20"/>
      <c r="AC11" s="20"/>
      <c r="AD11" s="20"/>
      <c r="AE11" s="20"/>
      <c r="AF11" s="20"/>
      <c r="AG11" s="20"/>
      <c r="AH11" s="20"/>
      <c r="AI11" s="20"/>
      <c r="AJ11" s="20"/>
      <c r="AK11" s="20"/>
      <c r="AL11" s="20"/>
      <c r="AM11" s="20"/>
      <c r="AN11" s="20"/>
      <c r="AO11" s="20"/>
      <c r="AP11" s="20"/>
    </row>
    <row r="12" spans="1:42" ht="15" customHeight="1" thickBot="1" x14ac:dyDescent="0.35">
      <c r="A12" s="20"/>
      <c r="B12" s="20"/>
      <c r="C12" s="20"/>
      <c r="D12" s="20"/>
      <c r="E12" s="20"/>
      <c r="F12" s="20"/>
      <c r="G12" s="20"/>
      <c r="H12" s="20"/>
      <c r="I12" s="20"/>
      <c r="J12" s="20"/>
      <c r="K12" s="20"/>
      <c r="L12" s="20"/>
      <c r="M12" s="20"/>
      <c r="N12" s="20"/>
      <c r="O12" s="20"/>
      <c r="P12" s="20"/>
      <c r="Q12" s="20"/>
      <c r="R12" s="20"/>
      <c r="S12" s="20"/>
      <c r="T12" s="20"/>
      <c r="U12" s="20"/>
      <c r="V12" s="20"/>
      <c r="W12" s="20"/>
      <c r="X12" s="20"/>
      <c r="Y12" s="20"/>
      <c r="Z12" s="20"/>
      <c r="AA12" s="20"/>
      <c r="AB12" s="20"/>
      <c r="AC12" s="20"/>
      <c r="AD12" s="20"/>
      <c r="AE12" s="20"/>
      <c r="AF12" s="20"/>
      <c r="AG12" s="20"/>
      <c r="AH12" s="20"/>
      <c r="AI12" s="20"/>
      <c r="AJ12" s="20"/>
      <c r="AK12" s="20"/>
      <c r="AL12" s="20"/>
      <c r="AM12" s="20"/>
      <c r="AN12" s="20"/>
      <c r="AO12" s="20"/>
      <c r="AP12" s="20"/>
    </row>
    <row r="13" spans="1:42" ht="15" customHeight="1" x14ac:dyDescent="0.3">
      <c r="A13" s="20"/>
      <c r="B13" s="331">
        <v>1</v>
      </c>
      <c r="C13" s="331">
        <f>'Training Plan'!C226</f>
        <v>0</v>
      </c>
      <c r="D13" s="332"/>
      <c r="E13" s="332"/>
      <c r="F13" s="333"/>
      <c r="G13" s="20"/>
      <c r="H13" s="331">
        <v>2</v>
      </c>
      <c r="I13" s="331">
        <f>'Training Plan'!C234</f>
        <v>0</v>
      </c>
      <c r="J13" s="332"/>
      <c r="K13" s="332"/>
      <c r="L13" s="333"/>
      <c r="M13" s="20"/>
      <c r="N13" s="331">
        <v>3</v>
      </c>
      <c r="O13" s="331">
        <f>'Training Plan'!C242</f>
        <v>0</v>
      </c>
      <c r="P13" s="332"/>
      <c r="Q13" s="332"/>
      <c r="R13" s="333"/>
      <c r="S13" s="20"/>
      <c r="T13" s="20"/>
      <c r="U13" s="20"/>
      <c r="V13" s="20"/>
      <c r="W13" s="20"/>
      <c r="X13" s="20"/>
      <c r="Y13" s="20"/>
      <c r="Z13" s="20"/>
      <c r="AA13" s="20"/>
      <c r="AB13" s="20"/>
      <c r="AC13" s="20"/>
      <c r="AD13" s="20"/>
      <c r="AE13" s="20"/>
      <c r="AF13" s="20"/>
      <c r="AG13" s="20"/>
      <c r="AH13" s="20"/>
      <c r="AI13" s="20"/>
      <c r="AJ13" s="20"/>
      <c r="AK13" s="20"/>
      <c r="AL13" s="20"/>
      <c r="AM13" s="20"/>
      <c r="AN13" s="20"/>
      <c r="AO13" s="20"/>
      <c r="AP13" s="20"/>
    </row>
    <row r="14" spans="1:42" ht="15" customHeight="1" thickBot="1" x14ac:dyDescent="0.35">
      <c r="A14" s="20"/>
      <c r="B14" s="334"/>
      <c r="C14" s="334"/>
      <c r="D14" s="335"/>
      <c r="E14" s="335"/>
      <c r="F14" s="336"/>
      <c r="G14" s="20"/>
      <c r="H14" s="334"/>
      <c r="I14" s="334"/>
      <c r="J14" s="335"/>
      <c r="K14" s="335"/>
      <c r="L14" s="336"/>
      <c r="M14" s="20"/>
      <c r="N14" s="334"/>
      <c r="O14" s="334"/>
      <c r="P14" s="335"/>
      <c r="Q14" s="335"/>
      <c r="R14" s="336"/>
      <c r="S14" s="20"/>
      <c r="T14" s="20"/>
      <c r="U14" s="20"/>
      <c r="V14" s="20"/>
      <c r="W14" s="20"/>
      <c r="X14" s="20"/>
      <c r="Y14" s="20"/>
      <c r="Z14" s="20"/>
      <c r="AA14" s="20"/>
      <c r="AB14" s="20"/>
      <c r="AC14" s="20"/>
      <c r="AD14" s="20"/>
      <c r="AE14" s="20"/>
      <c r="AF14" s="20"/>
      <c r="AG14" s="20"/>
      <c r="AH14" s="20"/>
      <c r="AI14" s="20"/>
      <c r="AJ14" s="20"/>
      <c r="AK14" s="20"/>
      <c r="AL14" s="20"/>
      <c r="AM14" s="20"/>
      <c r="AN14" s="20"/>
      <c r="AO14" s="20"/>
      <c r="AP14" s="20"/>
    </row>
    <row r="15" spans="1:42" ht="15" customHeight="1" x14ac:dyDescent="0.3">
      <c r="A15" s="20"/>
      <c r="B15" s="415" t="s">
        <v>85</v>
      </c>
      <c r="C15" s="416"/>
      <c r="D15" s="422">
        <f>'Training Plan'!C227</f>
        <v>0</v>
      </c>
      <c r="E15" s="422"/>
      <c r="F15" s="423"/>
      <c r="G15" s="20"/>
      <c r="H15" s="415" t="s">
        <v>85</v>
      </c>
      <c r="I15" s="416"/>
      <c r="J15" s="421">
        <f>'Training Plan'!C235</f>
        <v>0</v>
      </c>
      <c r="K15" s="422"/>
      <c r="L15" s="423"/>
      <c r="M15" s="20"/>
      <c r="N15" s="415" t="s">
        <v>85</v>
      </c>
      <c r="O15" s="416"/>
      <c r="P15" s="421">
        <f>'Training Plan'!C243</f>
        <v>0</v>
      </c>
      <c r="Q15" s="422"/>
      <c r="R15" s="423"/>
      <c r="S15" s="20"/>
      <c r="T15" s="20"/>
      <c r="U15" s="20"/>
      <c r="V15" s="20"/>
      <c r="W15" s="20"/>
      <c r="X15" s="20"/>
      <c r="Y15" s="20"/>
      <c r="Z15" s="20"/>
      <c r="AA15" s="20"/>
      <c r="AB15" s="20"/>
      <c r="AC15" s="20"/>
      <c r="AD15" s="20"/>
      <c r="AE15" s="20"/>
      <c r="AF15" s="20"/>
      <c r="AG15" s="20"/>
      <c r="AH15" s="20"/>
      <c r="AI15" s="20"/>
      <c r="AJ15" s="20"/>
      <c r="AK15" s="20"/>
      <c r="AL15" s="20"/>
      <c r="AM15" s="20"/>
      <c r="AN15" s="20"/>
      <c r="AO15" s="20"/>
      <c r="AP15" s="20"/>
    </row>
    <row r="16" spans="1:42" ht="15" customHeight="1" x14ac:dyDescent="0.3">
      <c r="A16" s="20"/>
      <c r="B16" s="417"/>
      <c r="C16" s="418"/>
      <c r="D16" s="425"/>
      <c r="E16" s="425"/>
      <c r="F16" s="426"/>
      <c r="G16" s="20"/>
      <c r="H16" s="417"/>
      <c r="I16" s="418"/>
      <c r="J16" s="424"/>
      <c r="K16" s="425"/>
      <c r="L16" s="426"/>
      <c r="M16" s="20"/>
      <c r="N16" s="417"/>
      <c r="O16" s="418"/>
      <c r="P16" s="424"/>
      <c r="Q16" s="425"/>
      <c r="R16" s="426"/>
      <c r="S16" s="20"/>
      <c r="T16" s="20"/>
      <c r="U16" s="20"/>
      <c r="V16" s="20"/>
      <c r="W16" s="20"/>
      <c r="X16" s="20"/>
      <c r="Y16" s="20"/>
      <c r="Z16" s="20"/>
      <c r="AA16" s="20"/>
      <c r="AB16" s="20"/>
      <c r="AC16" s="20"/>
      <c r="AD16" s="20"/>
      <c r="AE16" s="20"/>
      <c r="AF16" s="20"/>
      <c r="AG16" s="20"/>
      <c r="AH16" s="20"/>
      <c r="AI16" s="20"/>
      <c r="AJ16" s="20"/>
      <c r="AK16" s="20"/>
      <c r="AL16" s="20"/>
      <c r="AM16" s="20"/>
      <c r="AN16" s="20"/>
      <c r="AO16" s="20"/>
      <c r="AP16" s="20"/>
    </row>
    <row r="17" spans="1:42" ht="15" customHeight="1" x14ac:dyDescent="0.3">
      <c r="A17" s="20"/>
      <c r="B17" s="417"/>
      <c r="C17" s="418"/>
      <c r="D17" s="425"/>
      <c r="E17" s="425"/>
      <c r="F17" s="426"/>
      <c r="G17" s="20"/>
      <c r="H17" s="417"/>
      <c r="I17" s="418"/>
      <c r="J17" s="424"/>
      <c r="K17" s="425"/>
      <c r="L17" s="426"/>
      <c r="M17" s="20"/>
      <c r="N17" s="417"/>
      <c r="O17" s="418"/>
      <c r="P17" s="424"/>
      <c r="Q17" s="425"/>
      <c r="R17" s="426"/>
      <c r="S17" s="20"/>
      <c r="T17" s="20"/>
      <c r="U17" s="20"/>
      <c r="V17" s="20"/>
      <c r="W17" s="20"/>
      <c r="X17" s="20"/>
      <c r="Y17" s="20"/>
      <c r="Z17" s="20"/>
      <c r="AA17" s="20"/>
      <c r="AB17" s="20"/>
      <c r="AC17" s="20"/>
      <c r="AD17" s="20"/>
      <c r="AE17" s="20"/>
      <c r="AF17" s="20"/>
      <c r="AG17" s="20"/>
      <c r="AH17" s="20"/>
      <c r="AI17" s="20"/>
      <c r="AJ17" s="20"/>
      <c r="AK17" s="20"/>
      <c r="AL17" s="20"/>
      <c r="AM17" s="20"/>
      <c r="AN17" s="20"/>
      <c r="AO17" s="20"/>
      <c r="AP17" s="20"/>
    </row>
    <row r="18" spans="1:42" ht="15" customHeight="1" x14ac:dyDescent="0.3">
      <c r="A18" s="20"/>
      <c r="B18" s="417"/>
      <c r="C18" s="418"/>
      <c r="D18" s="425"/>
      <c r="E18" s="425"/>
      <c r="F18" s="426"/>
      <c r="G18" s="20"/>
      <c r="H18" s="417"/>
      <c r="I18" s="418"/>
      <c r="J18" s="424"/>
      <c r="K18" s="425"/>
      <c r="L18" s="426"/>
      <c r="M18" s="20"/>
      <c r="N18" s="417"/>
      <c r="O18" s="418"/>
      <c r="P18" s="424"/>
      <c r="Q18" s="425"/>
      <c r="R18" s="426"/>
      <c r="S18" s="20"/>
      <c r="T18" s="20"/>
      <c r="U18" s="20"/>
      <c r="V18" s="20"/>
      <c r="W18" s="20"/>
      <c r="X18" s="20"/>
      <c r="Y18" s="20"/>
      <c r="Z18" s="20"/>
      <c r="AA18" s="20"/>
      <c r="AB18" s="20"/>
      <c r="AC18" s="20"/>
      <c r="AD18" s="20"/>
      <c r="AE18" s="20"/>
      <c r="AF18" s="20"/>
      <c r="AG18" s="20"/>
      <c r="AH18" s="20"/>
      <c r="AI18" s="20"/>
      <c r="AJ18" s="20"/>
      <c r="AK18" s="20"/>
      <c r="AL18" s="20"/>
      <c r="AM18" s="20"/>
      <c r="AN18" s="20"/>
      <c r="AO18" s="20"/>
      <c r="AP18" s="20"/>
    </row>
    <row r="19" spans="1:42" ht="15" customHeight="1" thickBot="1" x14ac:dyDescent="0.35">
      <c r="A19" s="20"/>
      <c r="B19" s="419"/>
      <c r="C19" s="420"/>
      <c r="D19" s="425"/>
      <c r="E19" s="425"/>
      <c r="F19" s="426"/>
      <c r="G19" s="20"/>
      <c r="H19" s="419"/>
      <c r="I19" s="420"/>
      <c r="J19" s="424"/>
      <c r="K19" s="425"/>
      <c r="L19" s="426"/>
      <c r="M19" s="20"/>
      <c r="N19" s="419"/>
      <c r="O19" s="420"/>
      <c r="P19" s="424"/>
      <c r="Q19" s="425"/>
      <c r="R19" s="426"/>
      <c r="S19" s="20"/>
      <c r="T19" s="20"/>
      <c r="U19" s="20"/>
      <c r="V19" s="20"/>
      <c r="W19" s="20"/>
      <c r="X19" s="20"/>
      <c r="Y19" s="20"/>
      <c r="Z19" s="20"/>
      <c r="AA19" s="20"/>
      <c r="AB19" s="20"/>
      <c r="AC19" s="20"/>
      <c r="AD19" s="20"/>
      <c r="AE19" s="20"/>
      <c r="AF19" s="20"/>
      <c r="AG19" s="20"/>
      <c r="AH19" s="20"/>
      <c r="AI19" s="20"/>
      <c r="AJ19" s="20"/>
      <c r="AK19" s="20"/>
      <c r="AL19" s="20"/>
      <c r="AM19" s="20"/>
      <c r="AN19" s="20"/>
      <c r="AO19" s="20"/>
      <c r="AP19" s="20"/>
    </row>
    <row r="20" spans="1:42" ht="15" customHeight="1" x14ac:dyDescent="0.3">
      <c r="A20" s="20"/>
      <c r="B20" s="427" t="s">
        <v>86</v>
      </c>
      <c r="C20" s="428"/>
      <c r="D20" s="409">
        <f>'Training Plan'!D232</f>
        <v>0</v>
      </c>
      <c r="E20" s="410"/>
      <c r="F20" s="411"/>
      <c r="G20" s="20"/>
      <c r="H20" s="427" t="s">
        <v>86</v>
      </c>
      <c r="I20" s="428"/>
      <c r="J20" s="409">
        <f>'Training Plan'!D240</f>
        <v>0</v>
      </c>
      <c r="K20" s="410"/>
      <c r="L20" s="411"/>
      <c r="M20" s="20"/>
      <c r="N20" s="427" t="s">
        <v>86</v>
      </c>
      <c r="O20" s="428"/>
      <c r="P20" s="409">
        <f>'Training Plan'!D248</f>
        <v>0</v>
      </c>
      <c r="Q20" s="410"/>
      <c r="R20" s="411"/>
      <c r="S20" s="20"/>
      <c r="T20" s="20"/>
      <c r="U20" s="20"/>
      <c r="V20" s="20"/>
      <c r="W20" s="20"/>
      <c r="X20" s="20"/>
      <c r="Y20" s="20"/>
      <c r="Z20" s="20"/>
      <c r="AA20" s="20"/>
      <c r="AB20" s="20"/>
      <c r="AC20" s="20"/>
      <c r="AD20" s="20"/>
      <c r="AE20" s="20"/>
      <c r="AF20" s="20"/>
      <c r="AG20" s="20"/>
      <c r="AH20" s="20"/>
      <c r="AI20" s="20"/>
      <c r="AJ20" s="20"/>
      <c r="AK20" s="20"/>
      <c r="AL20" s="20"/>
      <c r="AM20" s="20"/>
      <c r="AN20" s="20"/>
      <c r="AO20" s="20"/>
      <c r="AP20" s="20"/>
    </row>
    <row r="21" spans="1:42" ht="15" customHeight="1" thickBot="1" x14ac:dyDescent="0.35">
      <c r="A21" s="20"/>
      <c r="B21" s="429"/>
      <c r="C21" s="430"/>
      <c r="D21" s="412"/>
      <c r="E21" s="413"/>
      <c r="F21" s="414"/>
      <c r="G21" s="20"/>
      <c r="H21" s="429"/>
      <c r="I21" s="430"/>
      <c r="J21" s="412"/>
      <c r="K21" s="413"/>
      <c r="L21" s="414"/>
      <c r="M21" s="20"/>
      <c r="N21" s="429"/>
      <c r="O21" s="430"/>
      <c r="P21" s="412"/>
      <c r="Q21" s="413"/>
      <c r="R21" s="414"/>
      <c r="S21" s="20"/>
      <c r="T21" s="20"/>
      <c r="U21" s="20"/>
      <c r="V21" s="20"/>
      <c r="W21" s="20"/>
      <c r="X21" s="20"/>
      <c r="Y21" s="20"/>
      <c r="Z21" s="20"/>
      <c r="AA21" s="20"/>
      <c r="AB21" s="20"/>
      <c r="AC21" s="20"/>
      <c r="AD21" s="20"/>
      <c r="AE21" s="20"/>
      <c r="AF21" s="20"/>
      <c r="AG21" s="20"/>
      <c r="AH21" s="20"/>
      <c r="AI21" s="20"/>
      <c r="AJ21" s="20"/>
      <c r="AK21" s="20"/>
      <c r="AL21" s="20"/>
      <c r="AM21" s="20"/>
      <c r="AN21" s="20"/>
      <c r="AO21" s="20"/>
      <c r="AP21" s="20"/>
    </row>
    <row r="22" spans="1:42" ht="30" customHeight="1" thickBot="1" x14ac:dyDescent="0.35">
      <c r="A22" s="20"/>
      <c r="B22" s="3" t="s">
        <v>60</v>
      </c>
      <c r="C22" s="3" t="s">
        <v>0</v>
      </c>
      <c r="D22" s="3" t="s">
        <v>42</v>
      </c>
      <c r="E22" s="3" t="s">
        <v>11</v>
      </c>
      <c r="F22" s="21" t="s">
        <v>71</v>
      </c>
      <c r="G22" s="20"/>
      <c r="H22" s="3" t="s">
        <v>60</v>
      </c>
      <c r="I22" s="3" t="s">
        <v>0</v>
      </c>
      <c r="J22" s="3" t="s">
        <v>42</v>
      </c>
      <c r="K22" s="3" t="s">
        <v>11</v>
      </c>
      <c r="L22" s="21" t="s">
        <v>71</v>
      </c>
      <c r="M22" s="20"/>
      <c r="N22" s="3" t="s">
        <v>60</v>
      </c>
      <c r="O22" s="3" t="s">
        <v>0</v>
      </c>
      <c r="P22" s="3" t="s">
        <v>42</v>
      </c>
      <c r="Q22" s="3" t="s">
        <v>11</v>
      </c>
      <c r="R22" s="21" t="s">
        <v>71</v>
      </c>
      <c r="S22" s="20"/>
      <c r="T22" s="20"/>
      <c r="U22" s="20"/>
      <c r="V22" s="20"/>
      <c r="W22" s="20"/>
      <c r="X22" s="20"/>
      <c r="Y22" s="20"/>
      <c r="Z22" s="20"/>
      <c r="AA22" s="20"/>
      <c r="AB22" s="20"/>
      <c r="AC22" s="20"/>
      <c r="AD22" s="20"/>
      <c r="AE22" s="20"/>
      <c r="AF22" s="20"/>
      <c r="AG22" s="20"/>
      <c r="AH22" s="20"/>
      <c r="AI22" s="20"/>
      <c r="AJ22" s="20"/>
      <c r="AK22" s="20"/>
      <c r="AL22" s="20"/>
      <c r="AM22" s="20"/>
      <c r="AN22" s="20"/>
      <c r="AO22" s="20"/>
      <c r="AP22" s="20"/>
    </row>
    <row r="23" spans="1:42" ht="15" customHeight="1" thickBot="1" x14ac:dyDescent="0.35">
      <c r="A23" s="20"/>
      <c r="B23" s="16">
        <v>1</v>
      </c>
      <c r="C23" s="143"/>
      <c r="D23" s="140"/>
      <c r="E23" s="146"/>
      <c r="F23" s="149">
        <f>IF(ISNUMBER(D23),D23/B35,)</f>
        <v>0</v>
      </c>
      <c r="G23" s="20"/>
      <c r="H23" s="16">
        <v>1</v>
      </c>
      <c r="I23" s="143"/>
      <c r="J23" s="140"/>
      <c r="K23" s="146"/>
      <c r="L23" s="149">
        <f>IF(ISNUMBER(J23),J23/H35,)</f>
        <v>0</v>
      </c>
      <c r="M23" s="20"/>
      <c r="N23" s="16">
        <v>1</v>
      </c>
      <c r="O23" s="143"/>
      <c r="P23" s="140"/>
      <c r="Q23" s="146"/>
      <c r="R23" s="149">
        <f>IF(ISNUMBER(P23),P23/N35,)</f>
        <v>0</v>
      </c>
      <c r="S23" s="20"/>
      <c r="T23" s="20"/>
      <c r="U23" s="20"/>
      <c r="V23" s="20"/>
      <c r="W23" s="20"/>
      <c r="X23" s="20"/>
      <c r="Y23" s="20"/>
      <c r="Z23" s="20"/>
      <c r="AA23" s="20"/>
      <c r="AB23" s="20"/>
      <c r="AC23" s="20"/>
      <c r="AD23" s="20"/>
      <c r="AE23" s="20"/>
      <c r="AF23" s="20"/>
      <c r="AG23" s="20"/>
      <c r="AH23" s="20"/>
      <c r="AI23" s="20"/>
      <c r="AJ23" s="20"/>
      <c r="AK23" s="20"/>
      <c r="AL23" s="20"/>
      <c r="AM23" s="20"/>
      <c r="AN23" s="20"/>
      <c r="AO23" s="20"/>
      <c r="AP23" s="20"/>
    </row>
    <row r="24" spans="1:42" ht="15" customHeight="1" thickBot="1" x14ac:dyDescent="0.35">
      <c r="A24" s="20"/>
      <c r="B24" s="16">
        <v>2</v>
      </c>
      <c r="C24" s="144"/>
      <c r="D24" s="141"/>
      <c r="E24" s="147"/>
      <c r="F24" s="151">
        <f>IF(ISNUMBER(D24),D24/B35,)</f>
        <v>0</v>
      </c>
      <c r="G24" s="20"/>
      <c r="H24" s="16">
        <v>2</v>
      </c>
      <c r="I24" s="144"/>
      <c r="J24" s="141"/>
      <c r="K24" s="147"/>
      <c r="L24" s="151">
        <f>IF(ISNUMBER(J24),J24/H35,)</f>
        <v>0</v>
      </c>
      <c r="M24" s="20"/>
      <c r="N24" s="16">
        <v>2</v>
      </c>
      <c r="O24" s="144"/>
      <c r="P24" s="141"/>
      <c r="Q24" s="147"/>
      <c r="R24" s="151">
        <f>IF(ISNUMBER(P24),P24/N35,)</f>
        <v>0</v>
      </c>
      <c r="S24" s="20"/>
      <c r="T24" s="20"/>
      <c r="U24" s="20"/>
      <c r="V24" s="20"/>
      <c r="W24" s="20"/>
      <c r="X24" s="20"/>
      <c r="Y24" s="20"/>
      <c r="Z24" s="20"/>
      <c r="AA24" s="20"/>
      <c r="AB24" s="20"/>
      <c r="AC24" s="20"/>
      <c r="AD24" s="20"/>
      <c r="AE24" s="20"/>
      <c r="AF24" s="20"/>
      <c r="AG24" s="20"/>
      <c r="AH24" s="20"/>
      <c r="AI24" s="20"/>
      <c r="AJ24" s="20"/>
      <c r="AK24" s="20"/>
      <c r="AL24" s="20"/>
      <c r="AM24" s="20"/>
      <c r="AN24" s="20"/>
      <c r="AO24" s="20"/>
      <c r="AP24" s="20"/>
    </row>
    <row r="25" spans="1:42" ht="15" customHeight="1" thickBot="1" x14ac:dyDescent="0.35">
      <c r="A25" s="20"/>
      <c r="B25" s="16">
        <v>3</v>
      </c>
      <c r="C25" s="144"/>
      <c r="D25" s="141"/>
      <c r="E25" s="147"/>
      <c r="F25" s="151">
        <f>IF(ISNUMBER(D25),D25/B35,)</f>
        <v>0</v>
      </c>
      <c r="G25" s="20"/>
      <c r="H25" s="16">
        <v>3</v>
      </c>
      <c r="I25" s="144"/>
      <c r="J25" s="141"/>
      <c r="K25" s="147"/>
      <c r="L25" s="151">
        <f>IF(ISNUMBER(J25),J25/H35,)</f>
        <v>0</v>
      </c>
      <c r="M25" s="19"/>
      <c r="N25" s="16">
        <v>3</v>
      </c>
      <c r="O25" s="144"/>
      <c r="P25" s="141"/>
      <c r="Q25" s="147"/>
      <c r="R25" s="151">
        <f>IF(ISNUMBER(P25),P25/N35,)</f>
        <v>0</v>
      </c>
      <c r="S25" s="20"/>
      <c r="T25" s="20"/>
      <c r="U25" s="20"/>
      <c r="V25" s="20"/>
      <c r="W25" s="20"/>
      <c r="X25" s="20"/>
      <c r="Y25" s="20"/>
      <c r="Z25" s="20"/>
      <c r="AA25" s="20"/>
      <c r="AB25" s="20"/>
      <c r="AC25" s="20"/>
      <c r="AD25" s="20"/>
      <c r="AE25" s="20"/>
      <c r="AF25" s="20"/>
      <c r="AG25" s="20"/>
      <c r="AH25" s="20"/>
      <c r="AI25" s="20"/>
      <c r="AJ25" s="20"/>
      <c r="AK25" s="20"/>
      <c r="AL25" s="20"/>
      <c r="AM25" s="20"/>
      <c r="AN25" s="20"/>
      <c r="AO25" s="20"/>
      <c r="AP25" s="20"/>
    </row>
    <row r="26" spans="1:42" ht="15" customHeight="1" thickBot="1" x14ac:dyDescent="0.35">
      <c r="A26" s="20"/>
      <c r="B26" s="16">
        <v>4</v>
      </c>
      <c r="C26" s="144"/>
      <c r="D26" s="141"/>
      <c r="E26" s="147"/>
      <c r="F26" s="151">
        <f>IF(ISNUMBER(D26),D26/B35,)</f>
        <v>0</v>
      </c>
      <c r="G26" s="20"/>
      <c r="H26" s="16">
        <v>4</v>
      </c>
      <c r="I26" s="144"/>
      <c r="J26" s="141"/>
      <c r="K26" s="147"/>
      <c r="L26" s="151">
        <f>IF(ISNUMBER(J26),J26/H35,)</f>
        <v>0</v>
      </c>
      <c r="M26" s="12"/>
      <c r="N26" s="16">
        <v>4</v>
      </c>
      <c r="O26" s="144"/>
      <c r="P26" s="141"/>
      <c r="Q26" s="147"/>
      <c r="R26" s="151">
        <f>IF(ISNUMBER(P26),P26/N35,)</f>
        <v>0</v>
      </c>
      <c r="S26" s="20"/>
      <c r="T26" s="20"/>
      <c r="U26" s="20"/>
      <c r="V26" s="20"/>
      <c r="W26" s="20"/>
      <c r="X26" s="20"/>
      <c r="Y26" s="20"/>
      <c r="Z26" s="20"/>
      <c r="AA26" s="20"/>
      <c r="AB26" s="20"/>
      <c r="AC26" s="20"/>
      <c r="AD26" s="20"/>
      <c r="AE26" s="20"/>
      <c r="AF26" s="20"/>
      <c r="AG26" s="20"/>
      <c r="AH26" s="20"/>
      <c r="AI26" s="20"/>
      <c r="AJ26" s="20"/>
      <c r="AK26" s="20"/>
      <c r="AL26" s="20"/>
      <c r="AM26" s="20"/>
      <c r="AN26" s="20"/>
      <c r="AO26" s="20"/>
      <c r="AP26" s="20"/>
    </row>
    <row r="27" spans="1:42" ht="15" customHeight="1" thickBot="1" x14ac:dyDescent="0.35">
      <c r="A27" s="20"/>
      <c r="B27" s="16">
        <v>5</v>
      </c>
      <c r="C27" s="144"/>
      <c r="D27" s="141"/>
      <c r="E27" s="147"/>
      <c r="F27" s="151">
        <f>IF(ISNUMBER(D27),D27/B35,)</f>
        <v>0</v>
      </c>
      <c r="G27" s="20"/>
      <c r="H27" s="16">
        <v>5</v>
      </c>
      <c r="I27" s="144"/>
      <c r="J27" s="141"/>
      <c r="K27" s="147"/>
      <c r="L27" s="151">
        <f>IF(ISNUMBER(J27),J27/H35,)</f>
        <v>0</v>
      </c>
      <c r="M27" s="18"/>
      <c r="N27" s="16">
        <v>5</v>
      </c>
      <c r="O27" s="144"/>
      <c r="P27" s="141"/>
      <c r="Q27" s="147"/>
      <c r="R27" s="151">
        <f>IF(ISNUMBER(P27),P27/N35,)</f>
        <v>0</v>
      </c>
      <c r="S27" s="20"/>
      <c r="T27" s="20"/>
      <c r="U27" s="20"/>
      <c r="V27" s="20"/>
      <c r="W27" s="20"/>
      <c r="X27" s="20"/>
      <c r="Y27" s="20"/>
      <c r="Z27" s="20"/>
      <c r="AA27" s="20"/>
      <c r="AB27" s="20"/>
      <c r="AC27" s="20"/>
      <c r="AD27" s="20"/>
      <c r="AE27" s="20"/>
      <c r="AF27" s="20"/>
      <c r="AG27" s="20"/>
      <c r="AH27" s="20"/>
      <c r="AI27" s="20"/>
      <c r="AJ27" s="20"/>
      <c r="AK27" s="20"/>
      <c r="AL27" s="20"/>
      <c r="AM27" s="20"/>
      <c r="AN27" s="20"/>
      <c r="AO27" s="20"/>
      <c r="AP27" s="20"/>
    </row>
    <row r="28" spans="1:42" ht="15" customHeight="1" thickBot="1" x14ac:dyDescent="0.35">
      <c r="A28" s="20"/>
      <c r="B28" s="16">
        <v>6</v>
      </c>
      <c r="C28" s="144"/>
      <c r="D28" s="141"/>
      <c r="E28" s="147"/>
      <c r="F28" s="151">
        <f>IF(ISNUMBER(D28),D28/B35,)</f>
        <v>0</v>
      </c>
      <c r="G28" s="20"/>
      <c r="H28" s="16">
        <v>6</v>
      </c>
      <c r="I28" s="144"/>
      <c r="J28" s="141"/>
      <c r="K28" s="147"/>
      <c r="L28" s="151">
        <f>IF(ISNUMBER(J28),J28/H35,)</f>
        <v>0</v>
      </c>
      <c r="M28" s="18"/>
      <c r="N28" s="16">
        <v>6</v>
      </c>
      <c r="O28" s="144"/>
      <c r="P28" s="141"/>
      <c r="Q28" s="147"/>
      <c r="R28" s="151">
        <f>IF(ISNUMBER(P28),P28/N35,)</f>
        <v>0</v>
      </c>
      <c r="S28" s="20"/>
      <c r="T28" s="20"/>
      <c r="U28" s="20"/>
      <c r="V28" s="20"/>
      <c r="W28" s="20"/>
      <c r="X28" s="20"/>
      <c r="Y28" s="20"/>
      <c r="Z28" s="20"/>
      <c r="AA28" s="20"/>
      <c r="AB28" s="20"/>
      <c r="AC28" s="20"/>
      <c r="AD28" s="20"/>
      <c r="AE28" s="20"/>
      <c r="AF28" s="20"/>
      <c r="AG28" s="20"/>
      <c r="AH28" s="20"/>
      <c r="AI28" s="20"/>
      <c r="AJ28" s="20"/>
      <c r="AK28" s="20"/>
      <c r="AL28" s="20"/>
      <c r="AM28" s="20"/>
      <c r="AN28" s="20"/>
      <c r="AO28" s="20"/>
      <c r="AP28" s="20"/>
    </row>
    <row r="29" spans="1:42" ht="15" customHeight="1" thickBot="1" x14ac:dyDescent="0.35">
      <c r="A29" s="20"/>
      <c r="B29" s="16">
        <v>7</v>
      </c>
      <c r="C29" s="144"/>
      <c r="D29" s="141"/>
      <c r="E29" s="147"/>
      <c r="F29" s="151">
        <f>IF(ISNUMBER(D29),D29/B35,)</f>
        <v>0</v>
      </c>
      <c r="G29" s="20"/>
      <c r="H29" s="16">
        <v>7</v>
      </c>
      <c r="I29" s="144"/>
      <c r="J29" s="141"/>
      <c r="K29" s="147"/>
      <c r="L29" s="151">
        <f>IF(ISNUMBER(J29),J29/H35,)</f>
        <v>0</v>
      </c>
      <c r="M29" s="18"/>
      <c r="N29" s="16">
        <v>7</v>
      </c>
      <c r="O29" s="144"/>
      <c r="P29" s="141"/>
      <c r="Q29" s="147"/>
      <c r="R29" s="151">
        <f>IF(ISNUMBER(P29),P29/N35,)</f>
        <v>0</v>
      </c>
      <c r="S29" s="20"/>
      <c r="T29" s="20"/>
      <c r="U29" s="20"/>
      <c r="V29" s="20"/>
      <c r="W29" s="20"/>
      <c r="X29" s="20"/>
      <c r="Y29" s="20"/>
      <c r="Z29" s="20"/>
      <c r="AA29" s="20"/>
      <c r="AB29" s="20"/>
      <c r="AC29" s="20"/>
      <c r="AD29" s="20"/>
      <c r="AE29" s="20"/>
      <c r="AF29" s="20"/>
      <c r="AG29" s="20"/>
      <c r="AH29" s="20"/>
      <c r="AI29" s="20"/>
      <c r="AJ29" s="20"/>
      <c r="AK29" s="20"/>
      <c r="AL29" s="20"/>
      <c r="AM29" s="20"/>
      <c r="AN29" s="20"/>
      <c r="AO29" s="20"/>
      <c r="AP29" s="20"/>
    </row>
    <row r="30" spans="1:42" ht="15" customHeight="1" thickBot="1" x14ac:dyDescent="0.35">
      <c r="A30" s="20"/>
      <c r="B30" s="16">
        <v>8</v>
      </c>
      <c r="C30" s="144"/>
      <c r="D30" s="141"/>
      <c r="E30" s="147"/>
      <c r="F30" s="151">
        <f>IF(ISNUMBER(D30),D30/B35,)</f>
        <v>0</v>
      </c>
      <c r="G30" s="20"/>
      <c r="H30" s="16">
        <v>8</v>
      </c>
      <c r="I30" s="144"/>
      <c r="J30" s="141"/>
      <c r="K30" s="147"/>
      <c r="L30" s="151">
        <f>IF(ISNUMBER(J30),J30/H35,)</f>
        <v>0</v>
      </c>
      <c r="M30" s="18"/>
      <c r="N30" s="16">
        <v>8</v>
      </c>
      <c r="O30" s="144"/>
      <c r="P30" s="141"/>
      <c r="Q30" s="147"/>
      <c r="R30" s="151">
        <f>IF(ISNUMBER(P30),P30/N35,)</f>
        <v>0</v>
      </c>
      <c r="S30" s="20"/>
      <c r="T30" s="20"/>
      <c r="U30" s="20"/>
      <c r="V30" s="20"/>
      <c r="W30" s="20"/>
      <c r="X30" s="20"/>
      <c r="Y30" s="20"/>
      <c r="Z30" s="20"/>
      <c r="AA30" s="20"/>
      <c r="AB30" s="20"/>
      <c r="AC30" s="20"/>
      <c r="AD30" s="20"/>
      <c r="AE30" s="20"/>
      <c r="AF30" s="20"/>
      <c r="AG30" s="20"/>
      <c r="AH30" s="20"/>
      <c r="AI30" s="20"/>
      <c r="AJ30" s="20"/>
      <c r="AK30" s="20"/>
      <c r="AL30" s="20"/>
      <c r="AM30" s="20"/>
      <c r="AN30" s="20"/>
      <c r="AO30" s="20"/>
      <c r="AP30" s="20"/>
    </row>
    <row r="31" spans="1:42" ht="15" customHeight="1" thickBot="1" x14ac:dyDescent="0.35">
      <c r="A31" s="20"/>
      <c r="B31" s="16">
        <v>9</v>
      </c>
      <c r="C31" s="144"/>
      <c r="D31" s="141"/>
      <c r="E31" s="147"/>
      <c r="F31" s="151">
        <f>IF(ISNUMBER(D31),D31/B35,)</f>
        <v>0</v>
      </c>
      <c r="G31" s="20"/>
      <c r="H31" s="16">
        <v>9</v>
      </c>
      <c r="I31" s="144"/>
      <c r="J31" s="141"/>
      <c r="K31" s="147"/>
      <c r="L31" s="151">
        <f>IF(ISNUMBER(J31),J31/H35,)</f>
        <v>0</v>
      </c>
      <c r="M31" s="18"/>
      <c r="N31" s="16">
        <v>9</v>
      </c>
      <c r="O31" s="144"/>
      <c r="P31" s="141"/>
      <c r="Q31" s="147"/>
      <c r="R31" s="151">
        <f>IF(ISNUMBER(P31),P31/N35,)</f>
        <v>0</v>
      </c>
      <c r="S31" s="20"/>
      <c r="T31" s="20"/>
      <c r="U31" s="20"/>
      <c r="V31" s="20"/>
      <c r="W31" s="20"/>
      <c r="X31" s="20"/>
      <c r="Y31" s="20"/>
      <c r="Z31" s="20"/>
      <c r="AA31" s="20"/>
      <c r="AB31" s="20"/>
      <c r="AC31" s="20"/>
      <c r="AD31" s="20"/>
      <c r="AE31" s="20"/>
      <c r="AF31" s="20"/>
      <c r="AG31" s="20"/>
      <c r="AH31" s="20"/>
      <c r="AI31" s="20"/>
      <c r="AJ31" s="20"/>
      <c r="AK31" s="20"/>
      <c r="AL31" s="20"/>
      <c r="AM31" s="20"/>
      <c r="AN31" s="20"/>
      <c r="AO31" s="20"/>
      <c r="AP31" s="20"/>
    </row>
    <row r="32" spans="1:42" ht="15" customHeight="1" thickBot="1" x14ac:dyDescent="0.35">
      <c r="A32" s="20"/>
      <c r="B32" s="203">
        <v>10</v>
      </c>
      <c r="C32" s="145"/>
      <c r="D32" s="142"/>
      <c r="E32" s="148"/>
      <c r="F32" s="151">
        <f>IF(ISNUMBER(D32),D32/B35,)</f>
        <v>0</v>
      </c>
      <c r="G32" s="20"/>
      <c r="H32" s="203">
        <v>10</v>
      </c>
      <c r="I32" s="145"/>
      <c r="J32" s="142"/>
      <c r="K32" s="148"/>
      <c r="L32" s="151">
        <f>IF(ISNUMBER(J32),J32/H35,)</f>
        <v>0</v>
      </c>
      <c r="M32" s="18"/>
      <c r="N32" s="203">
        <v>10</v>
      </c>
      <c r="O32" s="145"/>
      <c r="P32" s="142"/>
      <c r="Q32" s="148"/>
      <c r="R32" s="151">
        <f>IF(ISNUMBER(P32),P32/N35,)</f>
        <v>0</v>
      </c>
      <c r="S32" s="20"/>
      <c r="T32" s="20"/>
      <c r="U32" s="20"/>
      <c r="V32" s="20"/>
      <c r="W32" s="20"/>
      <c r="X32" s="20"/>
      <c r="Y32" s="20"/>
      <c r="Z32" s="20"/>
      <c r="AA32" s="20"/>
      <c r="AB32" s="20"/>
      <c r="AC32" s="20"/>
      <c r="AD32" s="20"/>
      <c r="AE32" s="20"/>
      <c r="AF32" s="20"/>
      <c r="AG32" s="20"/>
      <c r="AH32" s="20"/>
      <c r="AI32" s="20"/>
      <c r="AJ32" s="20"/>
      <c r="AK32" s="20"/>
      <c r="AL32" s="20"/>
      <c r="AM32" s="20"/>
      <c r="AN32" s="20"/>
      <c r="AO32" s="20"/>
      <c r="AP32" s="20"/>
    </row>
    <row r="33" spans="1:42" ht="15" customHeight="1" x14ac:dyDescent="0.3">
      <c r="A33" s="20"/>
      <c r="B33" s="431" t="s">
        <v>4</v>
      </c>
      <c r="C33" s="451" t="s">
        <v>61</v>
      </c>
      <c r="D33" s="452"/>
      <c r="E33" s="433">
        <f>IFERROR(IF(COUNT(F23:F32)&gt;0,AVERAGEIF(F23:F32,"&gt;0"),0),)</f>
        <v>0</v>
      </c>
      <c r="F33" s="434"/>
      <c r="G33" s="20"/>
      <c r="H33" s="431" t="s">
        <v>4</v>
      </c>
      <c r="I33" s="451" t="s">
        <v>61</v>
      </c>
      <c r="J33" s="452"/>
      <c r="K33" s="433">
        <f>IFERROR(IF(COUNT(L23:L32)&gt;0,AVERAGEIF(L23:L32,"&gt;0"),0),)</f>
        <v>0</v>
      </c>
      <c r="L33" s="434"/>
      <c r="M33" s="18"/>
      <c r="N33" s="431" t="s">
        <v>4</v>
      </c>
      <c r="O33" s="439" t="s">
        <v>70</v>
      </c>
      <c r="P33" s="441">
        <f>IFERROR(IF(COUNT(R23:R32)&gt;0,AVERAGEIF(R23:R32,"&gt;0"),0),)</f>
        <v>0</v>
      </c>
      <c r="Q33" s="443" t="s">
        <v>110</v>
      </c>
      <c r="R33" s="445" t="str">
        <f>IFERROR(Q37*R37,"")</f>
        <v/>
      </c>
      <c r="S33" s="20"/>
      <c r="T33" s="20"/>
      <c r="U33" s="20"/>
      <c r="V33" s="20"/>
      <c r="W33" s="20"/>
      <c r="X33" s="20"/>
      <c r="Y33" s="20"/>
      <c r="Z33" s="20"/>
      <c r="AA33" s="20"/>
      <c r="AB33" s="20"/>
      <c r="AC33" s="20"/>
      <c r="AD33" s="20"/>
      <c r="AE33" s="20"/>
      <c r="AF33" s="20"/>
      <c r="AG33" s="20"/>
      <c r="AH33" s="20"/>
      <c r="AI33" s="20"/>
      <c r="AJ33" s="20"/>
      <c r="AK33" s="20"/>
      <c r="AL33" s="20"/>
      <c r="AM33" s="20"/>
      <c r="AN33" s="20"/>
      <c r="AO33" s="20"/>
      <c r="AP33" s="20"/>
    </row>
    <row r="34" spans="1:42" ht="15" customHeight="1" thickBot="1" x14ac:dyDescent="0.35">
      <c r="A34" s="20"/>
      <c r="B34" s="432"/>
      <c r="C34" s="440"/>
      <c r="D34" s="453"/>
      <c r="E34" s="435"/>
      <c r="F34" s="436"/>
      <c r="G34" s="20"/>
      <c r="H34" s="432"/>
      <c r="I34" s="440"/>
      <c r="J34" s="453"/>
      <c r="K34" s="435"/>
      <c r="L34" s="436"/>
      <c r="M34" s="18"/>
      <c r="N34" s="432"/>
      <c r="O34" s="454"/>
      <c r="P34" s="442"/>
      <c r="Q34" s="444"/>
      <c r="R34" s="446"/>
      <c r="S34" s="20"/>
      <c r="T34" s="20"/>
      <c r="U34" s="20"/>
      <c r="V34" s="20"/>
      <c r="W34" s="20"/>
      <c r="X34" s="20"/>
      <c r="Y34" s="20"/>
      <c r="Z34" s="20"/>
      <c r="AA34" s="20"/>
      <c r="AB34" s="20"/>
      <c r="AC34" s="20"/>
      <c r="AD34" s="20"/>
      <c r="AE34" s="20"/>
      <c r="AF34" s="20"/>
      <c r="AG34" s="20"/>
      <c r="AH34" s="20"/>
      <c r="AI34" s="20"/>
      <c r="AJ34" s="20"/>
      <c r="AK34" s="20"/>
      <c r="AL34" s="20"/>
      <c r="AM34" s="20"/>
      <c r="AN34" s="20"/>
      <c r="AO34" s="20"/>
      <c r="AP34" s="20"/>
    </row>
    <row r="35" spans="1:42" ht="15" customHeight="1" x14ac:dyDescent="0.3">
      <c r="A35" s="9"/>
      <c r="B35" s="437">
        <f ca="1">IFERROR(ROUNDUP(B37/(0.0005*C37^2-0.0342*C37+1.034),0),)</f>
        <v>0</v>
      </c>
      <c r="C35" s="439" t="s">
        <v>189</v>
      </c>
      <c r="D35" s="449">
        <f>SUM(C23:C32)</f>
        <v>0</v>
      </c>
      <c r="E35" s="451" t="s">
        <v>44</v>
      </c>
      <c r="F35" s="447">
        <f>SUM(C23*D23,C24*D24,C25*D25,C26*D26,C27*D27,C28*D28,C29*D29,C30*D30,C31*D31,C32*D32)</f>
        <v>0</v>
      </c>
      <c r="G35" s="20"/>
      <c r="H35" s="437">
        <f ca="1">IFERROR(ROUNDUP(H37/(0.0005*I37^2-0.0342*I37+1.034),0),)</f>
        <v>0</v>
      </c>
      <c r="I35" s="439" t="s">
        <v>189</v>
      </c>
      <c r="J35" s="449">
        <f>SUM(I23:I32)</f>
        <v>0</v>
      </c>
      <c r="K35" s="451" t="s">
        <v>44</v>
      </c>
      <c r="L35" s="447">
        <f>SUM(I23*J23,I24*J24,I25*J25,I26*J26,I27*J27,I28*J28,I29*J29,I30*J30,I31*J31,I32*J32)</f>
        <v>0</v>
      </c>
      <c r="M35" s="18"/>
      <c r="N35" s="437">
        <f ca="1">IFERROR(ROUNDUP(N37/(0.0005*O37^2-0.0342*O37+1.034),0),)</f>
        <v>0</v>
      </c>
      <c r="O35" s="439" t="s">
        <v>189</v>
      </c>
      <c r="P35" s="449">
        <f>SUM(O23:O32)</f>
        <v>0</v>
      </c>
      <c r="Q35" s="451" t="s">
        <v>44</v>
      </c>
      <c r="R35" s="447">
        <f>SUM(O23*P23,O24*P24,O25*P25,O26*P26,O27*P27,O28*P28,O29*P29,O30*P30,O31*P31,O32*P32)</f>
        <v>0</v>
      </c>
      <c r="S35" s="20"/>
      <c r="T35" s="20"/>
      <c r="U35" s="20"/>
      <c r="V35" s="20"/>
      <c r="W35" s="20"/>
      <c r="X35" s="20"/>
      <c r="Y35" s="20"/>
      <c r="Z35" s="20"/>
      <c r="AA35" s="20"/>
      <c r="AB35" s="20"/>
      <c r="AC35" s="20"/>
      <c r="AD35" s="20"/>
      <c r="AE35" s="20"/>
      <c r="AF35" s="20"/>
      <c r="AG35" s="20"/>
      <c r="AH35" s="20"/>
      <c r="AI35" s="20"/>
      <c r="AJ35" s="20"/>
      <c r="AK35" s="20"/>
      <c r="AL35" s="20"/>
      <c r="AM35" s="20"/>
      <c r="AN35" s="20"/>
      <c r="AO35" s="20"/>
      <c r="AP35" s="20"/>
    </row>
    <row r="36" spans="1:42" ht="15" customHeight="1" thickBot="1" x14ac:dyDescent="0.35">
      <c r="A36" s="9"/>
      <c r="B36" s="438"/>
      <c r="C36" s="440"/>
      <c r="D36" s="450"/>
      <c r="E36" s="440"/>
      <c r="F36" s="448"/>
      <c r="G36" s="20"/>
      <c r="H36" s="438"/>
      <c r="I36" s="440"/>
      <c r="J36" s="450"/>
      <c r="K36" s="440"/>
      <c r="L36" s="448"/>
      <c r="M36" s="18"/>
      <c r="N36" s="438"/>
      <c r="O36" s="440"/>
      <c r="P36" s="450"/>
      <c r="Q36" s="440"/>
      <c r="R36" s="448"/>
      <c r="S36" s="20"/>
      <c r="T36" s="20"/>
      <c r="U36" s="20"/>
      <c r="V36" s="20"/>
      <c r="W36" s="20"/>
      <c r="X36" s="20"/>
      <c r="Y36" s="20"/>
      <c r="Z36" s="20"/>
      <c r="AA36" s="20"/>
      <c r="AB36" s="20"/>
      <c r="AC36" s="20"/>
      <c r="AD36" s="20"/>
      <c r="AE36" s="20"/>
      <c r="AF36" s="20"/>
      <c r="AG36" s="20"/>
      <c r="AH36" s="20"/>
      <c r="AI36" s="20"/>
      <c r="AJ36" s="20"/>
      <c r="AK36" s="20"/>
      <c r="AL36" s="20"/>
      <c r="AM36" s="20"/>
      <c r="AN36" s="20"/>
      <c r="AO36" s="20"/>
      <c r="AP36" s="20"/>
    </row>
    <row r="37" spans="1:42" ht="15" customHeight="1" x14ac:dyDescent="0.3">
      <c r="A37" s="20"/>
      <c r="B37" s="2" t="str">
        <f ca="1">IFERROR(OFFSET(D22,MATCH(MAX(D23:D32),D23:D32,0),0),"")</f>
        <v/>
      </c>
      <c r="C37" s="22" t="str">
        <f ca="1">IFERROR(OFFSET(C22,MATCH(MAX(D23:D32),D23:D32,0),0)+(10-OFFSET(E22,MATCH(MAX(D23:D32),D23:D32,0),0)),"")</f>
        <v/>
      </c>
      <c r="D37" s="20"/>
      <c r="E37" s="20"/>
      <c r="F37" s="20"/>
      <c r="G37" s="20"/>
      <c r="H37" s="2" t="str">
        <f ca="1">IFERROR(OFFSET(J22,MATCH(MAX(J23:J32),J23:J32,0),0),"")</f>
        <v/>
      </c>
      <c r="I37" s="22" t="str">
        <f ca="1">IFERROR(OFFSET(I22,MATCH(MAX(J23:J32),J23:J32,0),0)+(10-OFFSET(K22,MATCH(MAX(J23:J32),J23:J32,0),0)),"")</f>
        <v/>
      </c>
      <c r="J37" s="20"/>
      <c r="K37" s="20"/>
      <c r="L37" s="20"/>
      <c r="M37" s="202"/>
      <c r="N37" s="2" t="str">
        <f ca="1">IFERROR(OFFSET(P22,MATCH(MAX(P23:P32),P23:P32,0),0),"")</f>
        <v/>
      </c>
      <c r="O37" s="22" t="str">
        <f ca="1">IFERROR(OFFSET(O22,MATCH(MAX(P23:P32),P23:P32,0),0)+(10-OFFSET(Q22,MATCH(MAX(P23:P32),P23:P32,0),0)),"")</f>
        <v/>
      </c>
      <c r="P37" s="20"/>
      <c r="Q37" s="184" t="str">
        <f>IFERROR(AVERAGE(AVERAGE(E23:E32),AVERAGE(K23:K32),AVERAGE(Q23:Q32)),"")</f>
        <v/>
      </c>
      <c r="R37" s="185">
        <f>SUM(C23:C32,I23:I32,O23:O32)</f>
        <v>0</v>
      </c>
      <c r="S37" s="20"/>
      <c r="T37" s="20"/>
      <c r="U37" s="20"/>
      <c r="V37" s="20"/>
      <c r="W37" s="20"/>
      <c r="X37" s="20"/>
      <c r="Y37" s="20"/>
      <c r="Z37" s="20"/>
      <c r="AA37" s="20"/>
      <c r="AB37" s="20"/>
      <c r="AC37" s="20"/>
      <c r="AD37" s="20"/>
      <c r="AE37" s="20"/>
      <c r="AF37" s="20"/>
      <c r="AG37" s="20"/>
      <c r="AH37" s="20"/>
      <c r="AI37" s="20"/>
      <c r="AJ37" s="20"/>
      <c r="AK37" s="20"/>
      <c r="AL37" s="20"/>
      <c r="AM37" s="20"/>
      <c r="AN37" s="20"/>
      <c r="AO37" s="20"/>
      <c r="AP37" s="20"/>
    </row>
    <row r="38" spans="1:42" ht="15" customHeight="1" x14ac:dyDescent="0.3">
      <c r="A38" s="20"/>
      <c r="B38" s="20"/>
      <c r="C38" s="20"/>
      <c r="D38" s="20"/>
      <c r="E38" s="20"/>
      <c r="F38" s="20"/>
      <c r="G38" s="20"/>
      <c r="H38" s="20"/>
      <c r="I38" s="20"/>
      <c r="J38" s="20"/>
      <c r="K38" s="20"/>
      <c r="L38" s="20"/>
      <c r="M38" s="20"/>
      <c r="N38" s="20"/>
      <c r="O38" s="20"/>
      <c r="P38" s="20"/>
      <c r="Q38" s="20"/>
      <c r="R38" s="20"/>
      <c r="S38" s="20"/>
      <c r="T38" s="20"/>
      <c r="U38" s="20"/>
      <c r="V38" s="20"/>
      <c r="W38" s="20"/>
      <c r="X38" s="20"/>
      <c r="Y38" s="20"/>
      <c r="Z38" s="20"/>
      <c r="AA38" s="20"/>
      <c r="AB38" s="20"/>
      <c r="AC38" s="20"/>
      <c r="AD38" s="20"/>
      <c r="AE38" s="20"/>
      <c r="AF38" s="20"/>
      <c r="AG38" s="20"/>
      <c r="AH38" s="20"/>
      <c r="AI38" s="20"/>
      <c r="AJ38" s="20"/>
      <c r="AK38" s="20"/>
      <c r="AL38" s="20"/>
      <c r="AM38" s="20"/>
      <c r="AN38" s="20"/>
      <c r="AO38" s="20"/>
      <c r="AP38" s="20"/>
    </row>
    <row r="39" spans="1:42" ht="15" customHeight="1" x14ac:dyDescent="0.3">
      <c r="A39" s="20"/>
      <c r="B39" s="397" t="s">
        <v>48</v>
      </c>
      <c r="C39" s="397"/>
      <c r="D39" s="397"/>
      <c r="E39" s="397"/>
      <c r="F39" s="397"/>
      <c r="G39" s="397"/>
      <c r="H39" s="397"/>
      <c r="I39" s="397"/>
      <c r="J39" s="397"/>
      <c r="K39" s="397"/>
      <c r="L39" s="397"/>
      <c r="M39" s="397"/>
      <c r="N39" s="397"/>
      <c r="O39" s="397"/>
      <c r="P39" s="397"/>
      <c r="Q39" s="397"/>
      <c r="R39" s="397"/>
      <c r="S39" s="20"/>
      <c r="T39" s="20"/>
      <c r="U39" s="20"/>
      <c r="V39" s="20"/>
      <c r="W39" s="20"/>
      <c r="X39" s="20"/>
      <c r="Y39" s="20"/>
      <c r="Z39" s="20"/>
      <c r="AA39" s="20"/>
      <c r="AB39" s="20"/>
      <c r="AC39" s="20"/>
      <c r="AD39" s="20"/>
      <c r="AE39" s="20"/>
      <c r="AF39" s="20"/>
      <c r="AG39" s="20"/>
      <c r="AH39" s="20"/>
      <c r="AI39" s="20"/>
      <c r="AJ39" s="20"/>
      <c r="AK39" s="20"/>
      <c r="AL39" s="20"/>
      <c r="AM39" s="20"/>
      <c r="AN39" s="20"/>
      <c r="AO39" s="20"/>
      <c r="AP39" s="20"/>
    </row>
    <row r="40" spans="1:42" ht="15" customHeight="1" x14ac:dyDescent="0.3">
      <c r="A40" s="20"/>
      <c r="B40" s="397"/>
      <c r="C40" s="397"/>
      <c r="D40" s="397"/>
      <c r="E40" s="397"/>
      <c r="F40" s="397"/>
      <c r="G40" s="397"/>
      <c r="H40" s="397"/>
      <c r="I40" s="397"/>
      <c r="J40" s="397"/>
      <c r="K40" s="397"/>
      <c r="L40" s="397"/>
      <c r="M40" s="397"/>
      <c r="N40" s="397"/>
      <c r="O40" s="397"/>
      <c r="P40" s="397"/>
      <c r="Q40" s="397"/>
      <c r="R40" s="397"/>
      <c r="S40" s="20"/>
      <c r="T40" s="20"/>
      <c r="U40" s="20"/>
      <c r="V40" s="20"/>
      <c r="W40" s="20"/>
      <c r="X40" s="20"/>
      <c r="Y40" s="20"/>
      <c r="Z40" s="20"/>
      <c r="AA40" s="20"/>
      <c r="AB40" s="20"/>
      <c r="AC40" s="20"/>
      <c r="AD40" s="20"/>
      <c r="AE40" s="20"/>
      <c r="AF40" s="20"/>
      <c r="AG40" s="20"/>
      <c r="AH40" s="20"/>
      <c r="AI40" s="20"/>
      <c r="AJ40" s="20"/>
      <c r="AK40" s="20"/>
      <c r="AL40" s="20"/>
      <c r="AM40" s="20"/>
      <c r="AN40" s="20"/>
      <c r="AO40" s="20"/>
      <c r="AP40" s="20"/>
    </row>
    <row r="41" spans="1:42" ht="15" customHeight="1" x14ac:dyDescent="0.3">
      <c r="A41" s="20"/>
      <c r="B41" s="397"/>
      <c r="C41" s="397"/>
      <c r="D41" s="397"/>
      <c r="E41" s="397"/>
      <c r="F41" s="397"/>
      <c r="G41" s="397"/>
      <c r="H41" s="397"/>
      <c r="I41" s="397"/>
      <c r="J41" s="397"/>
      <c r="K41" s="397"/>
      <c r="L41" s="397"/>
      <c r="M41" s="397"/>
      <c r="N41" s="397"/>
      <c r="O41" s="397"/>
      <c r="P41" s="397"/>
      <c r="Q41" s="397"/>
      <c r="R41" s="397"/>
      <c r="S41" s="20"/>
      <c r="T41" s="20"/>
      <c r="U41" s="20"/>
      <c r="V41" s="20"/>
      <c r="W41" s="20"/>
      <c r="X41" s="20"/>
      <c r="Y41" s="20"/>
      <c r="Z41" s="20"/>
      <c r="AA41" s="20"/>
      <c r="AB41" s="20"/>
      <c r="AC41" s="20"/>
      <c r="AD41" s="20"/>
      <c r="AE41" s="20"/>
      <c r="AF41" s="20"/>
      <c r="AG41" s="20"/>
      <c r="AH41" s="20"/>
      <c r="AI41" s="20"/>
      <c r="AJ41" s="20"/>
      <c r="AK41" s="20"/>
      <c r="AL41" s="20"/>
      <c r="AM41" s="20"/>
      <c r="AN41" s="20"/>
      <c r="AO41" s="20"/>
      <c r="AP41" s="20"/>
    </row>
    <row r="42" spans="1:42" ht="15" customHeight="1" thickBot="1" x14ac:dyDescent="0.35">
      <c r="A42" s="20"/>
      <c r="B42" s="20"/>
      <c r="C42" s="20"/>
      <c r="D42" s="20"/>
      <c r="E42" s="20"/>
      <c r="F42" s="20"/>
      <c r="G42" s="20"/>
      <c r="H42" s="20"/>
      <c r="I42" s="20"/>
      <c r="J42" s="20"/>
      <c r="K42" s="20"/>
      <c r="L42" s="20"/>
      <c r="M42" s="20"/>
      <c r="N42" s="20"/>
      <c r="O42" s="20"/>
      <c r="P42" s="20"/>
      <c r="Q42" s="20"/>
      <c r="R42" s="20"/>
      <c r="S42" s="20"/>
      <c r="T42" s="20"/>
      <c r="U42" s="20"/>
      <c r="V42" s="20"/>
      <c r="W42" s="20"/>
      <c r="X42" s="20"/>
      <c r="Y42" s="20"/>
      <c r="Z42" s="20"/>
      <c r="AA42" s="20"/>
      <c r="AB42" s="20"/>
      <c r="AC42" s="20"/>
      <c r="AD42" s="20"/>
      <c r="AE42" s="20"/>
      <c r="AF42" s="20"/>
      <c r="AG42" s="20"/>
      <c r="AH42" s="20"/>
      <c r="AI42" s="20"/>
      <c r="AJ42" s="20"/>
      <c r="AK42" s="20"/>
      <c r="AL42" s="20"/>
      <c r="AM42" s="20"/>
      <c r="AN42" s="20"/>
      <c r="AO42" s="20"/>
      <c r="AP42" s="20"/>
    </row>
    <row r="43" spans="1:42" ht="15" customHeight="1" x14ac:dyDescent="0.3">
      <c r="A43" s="20"/>
      <c r="B43" s="331">
        <v>1</v>
      </c>
      <c r="C43" s="331">
        <f>'Training Plan'!F226</f>
        <v>0</v>
      </c>
      <c r="D43" s="332"/>
      <c r="E43" s="332"/>
      <c r="F43" s="333"/>
      <c r="G43" s="20"/>
      <c r="H43" s="331">
        <v>2</v>
      </c>
      <c r="I43" s="331">
        <f>'Training Plan'!F234</f>
        <v>0</v>
      </c>
      <c r="J43" s="332"/>
      <c r="K43" s="332"/>
      <c r="L43" s="333"/>
      <c r="M43" s="20"/>
      <c r="N43" s="331">
        <v>3</v>
      </c>
      <c r="O43" s="331">
        <f>'Training Plan'!F242</f>
        <v>0</v>
      </c>
      <c r="P43" s="332"/>
      <c r="Q43" s="332"/>
      <c r="R43" s="333"/>
      <c r="S43" s="20"/>
      <c r="T43" s="20"/>
      <c r="U43" s="20"/>
      <c r="V43" s="20"/>
      <c r="W43" s="20"/>
      <c r="X43" s="20"/>
      <c r="Y43" s="20"/>
      <c r="Z43" s="20"/>
      <c r="AA43" s="20"/>
      <c r="AB43" s="20"/>
      <c r="AC43" s="20"/>
      <c r="AD43" s="20"/>
      <c r="AE43" s="20"/>
      <c r="AF43" s="20"/>
      <c r="AG43" s="20"/>
      <c r="AH43" s="20"/>
      <c r="AI43" s="20"/>
      <c r="AJ43" s="20"/>
      <c r="AK43" s="20"/>
      <c r="AL43" s="20"/>
      <c r="AM43" s="20"/>
      <c r="AN43" s="20"/>
      <c r="AO43" s="20"/>
      <c r="AP43" s="20"/>
    </row>
    <row r="44" spans="1:42" ht="15" customHeight="1" thickBot="1" x14ac:dyDescent="0.35">
      <c r="A44" s="20"/>
      <c r="B44" s="334"/>
      <c r="C44" s="334"/>
      <c r="D44" s="335"/>
      <c r="E44" s="335"/>
      <c r="F44" s="336"/>
      <c r="G44" s="20"/>
      <c r="H44" s="334"/>
      <c r="I44" s="334"/>
      <c r="J44" s="335"/>
      <c r="K44" s="335"/>
      <c r="L44" s="336"/>
      <c r="M44" s="20"/>
      <c r="N44" s="334"/>
      <c r="O44" s="334"/>
      <c r="P44" s="335"/>
      <c r="Q44" s="335"/>
      <c r="R44" s="336"/>
      <c r="S44" s="20"/>
      <c r="T44" s="20"/>
      <c r="U44" s="20"/>
      <c r="V44" s="20"/>
      <c r="W44" s="20"/>
      <c r="X44" s="20"/>
      <c r="Y44" s="20"/>
      <c r="Z44" s="20"/>
      <c r="AA44" s="20"/>
      <c r="AB44" s="20"/>
      <c r="AC44" s="20"/>
      <c r="AD44" s="20"/>
      <c r="AE44" s="20"/>
      <c r="AF44" s="20"/>
      <c r="AG44" s="20"/>
      <c r="AH44" s="20"/>
      <c r="AI44" s="20"/>
      <c r="AJ44" s="20"/>
      <c r="AK44" s="20"/>
      <c r="AL44" s="20"/>
      <c r="AM44" s="20"/>
      <c r="AN44" s="20"/>
      <c r="AO44" s="20"/>
      <c r="AP44" s="20"/>
    </row>
    <row r="45" spans="1:42" ht="15" customHeight="1" x14ac:dyDescent="0.3">
      <c r="A45" s="20"/>
      <c r="B45" s="415" t="s">
        <v>85</v>
      </c>
      <c r="C45" s="416"/>
      <c r="D45" s="421">
        <f>'Training Plan'!F227</f>
        <v>0</v>
      </c>
      <c r="E45" s="422"/>
      <c r="F45" s="423"/>
      <c r="G45" s="20"/>
      <c r="H45" s="415" t="s">
        <v>85</v>
      </c>
      <c r="I45" s="416"/>
      <c r="J45" s="421">
        <f>'Training Plan'!F235</f>
        <v>0</v>
      </c>
      <c r="K45" s="422"/>
      <c r="L45" s="423"/>
      <c r="M45" s="20"/>
      <c r="N45" s="415" t="s">
        <v>85</v>
      </c>
      <c r="O45" s="416"/>
      <c r="P45" s="421">
        <f>'Training Plan'!F243</f>
        <v>0</v>
      </c>
      <c r="Q45" s="422"/>
      <c r="R45" s="423"/>
      <c r="S45" s="20"/>
      <c r="T45" s="20"/>
      <c r="U45" s="20"/>
      <c r="V45" s="20"/>
      <c r="W45" s="20"/>
      <c r="X45" s="20"/>
      <c r="Y45" s="20"/>
      <c r="Z45" s="20"/>
      <c r="AA45" s="20"/>
      <c r="AB45" s="20"/>
      <c r="AC45" s="20"/>
      <c r="AD45" s="20"/>
      <c r="AE45" s="20"/>
      <c r="AF45" s="20"/>
      <c r="AG45" s="20"/>
      <c r="AH45" s="20"/>
      <c r="AI45" s="20"/>
      <c r="AJ45" s="20"/>
      <c r="AK45" s="20"/>
      <c r="AL45" s="20"/>
      <c r="AM45" s="20"/>
      <c r="AN45" s="20"/>
      <c r="AO45" s="20"/>
      <c r="AP45" s="20"/>
    </row>
    <row r="46" spans="1:42" ht="15" customHeight="1" x14ac:dyDescent="0.3">
      <c r="A46" s="20"/>
      <c r="B46" s="417"/>
      <c r="C46" s="418"/>
      <c r="D46" s="424"/>
      <c r="E46" s="425"/>
      <c r="F46" s="426"/>
      <c r="G46" s="20"/>
      <c r="H46" s="417"/>
      <c r="I46" s="418"/>
      <c r="J46" s="424"/>
      <c r="K46" s="425"/>
      <c r="L46" s="426"/>
      <c r="M46" s="20"/>
      <c r="N46" s="417"/>
      <c r="O46" s="418"/>
      <c r="P46" s="424"/>
      <c r="Q46" s="425"/>
      <c r="R46" s="426"/>
      <c r="S46" s="20"/>
      <c r="T46" s="20"/>
      <c r="U46" s="20"/>
      <c r="V46" s="20"/>
      <c r="W46" s="20"/>
      <c r="X46" s="20"/>
      <c r="Y46" s="20"/>
      <c r="Z46" s="20"/>
      <c r="AA46" s="20"/>
      <c r="AB46" s="20"/>
      <c r="AC46" s="20"/>
      <c r="AD46" s="20"/>
      <c r="AE46" s="20"/>
      <c r="AF46" s="20"/>
      <c r="AG46" s="20"/>
      <c r="AH46" s="20"/>
      <c r="AI46" s="20"/>
      <c r="AJ46" s="20"/>
      <c r="AK46" s="20"/>
      <c r="AL46" s="20"/>
      <c r="AM46" s="20"/>
      <c r="AN46" s="20"/>
      <c r="AO46" s="20"/>
      <c r="AP46" s="20"/>
    </row>
    <row r="47" spans="1:42" ht="15" customHeight="1" x14ac:dyDescent="0.3">
      <c r="A47" s="20"/>
      <c r="B47" s="417"/>
      <c r="C47" s="418"/>
      <c r="D47" s="424"/>
      <c r="E47" s="425"/>
      <c r="F47" s="426"/>
      <c r="G47" s="20"/>
      <c r="H47" s="417"/>
      <c r="I47" s="418"/>
      <c r="J47" s="424"/>
      <c r="K47" s="425"/>
      <c r="L47" s="426"/>
      <c r="M47" s="20"/>
      <c r="N47" s="417"/>
      <c r="O47" s="418"/>
      <c r="P47" s="424"/>
      <c r="Q47" s="425"/>
      <c r="R47" s="426"/>
      <c r="S47" s="20"/>
      <c r="T47" s="20"/>
      <c r="U47" s="20"/>
      <c r="V47" s="20"/>
      <c r="W47" s="20"/>
      <c r="X47" s="20"/>
      <c r="Y47" s="20"/>
      <c r="Z47" s="20"/>
      <c r="AA47" s="20"/>
      <c r="AB47" s="20"/>
      <c r="AC47" s="20"/>
      <c r="AD47" s="20"/>
      <c r="AE47" s="20"/>
      <c r="AF47" s="20"/>
      <c r="AG47" s="20"/>
      <c r="AH47" s="20"/>
      <c r="AI47" s="20"/>
      <c r="AJ47" s="20"/>
      <c r="AK47" s="20"/>
      <c r="AL47" s="20"/>
      <c r="AM47" s="20"/>
      <c r="AN47" s="20"/>
      <c r="AO47" s="20"/>
      <c r="AP47" s="20"/>
    </row>
    <row r="48" spans="1:42" ht="15" customHeight="1" x14ac:dyDescent="0.3">
      <c r="A48" s="20"/>
      <c r="B48" s="417"/>
      <c r="C48" s="418"/>
      <c r="D48" s="424"/>
      <c r="E48" s="425"/>
      <c r="F48" s="426"/>
      <c r="G48" s="20"/>
      <c r="H48" s="417"/>
      <c r="I48" s="418"/>
      <c r="J48" s="424"/>
      <c r="K48" s="425"/>
      <c r="L48" s="426"/>
      <c r="M48" s="20"/>
      <c r="N48" s="417"/>
      <c r="O48" s="418"/>
      <c r="P48" s="424"/>
      <c r="Q48" s="425"/>
      <c r="R48" s="426"/>
      <c r="S48" s="20"/>
      <c r="T48" s="20"/>
      <c r="U48" s="20"/>
      <c r="V48" s="20"/>
      <c r="W48" s="20"/>
      <c r="X48" s="20"/>
      <c r="Y48" s="20"/>
      <c r="Z48" s="20"/>
      <c r="AA48" s="20"/>
      <c r="AB48" s="20"/>
      <c r="AC48" s="20"/>
      <c r="AD48" s="20"/>
      <c r="AE48" s="20"/>
      <c r="AF48" s="20"/>
      <c r="AG48" s="20"/>
      <c r="AH48" s="20"/>
      <c r="AI48" s="20"/>
      <c r="AJ48" s="20"/>
      <c r="AK48" s="20"/>
      <c r="AL48" s="20"/>
      <c r="AM48" s="20"/>
      <c r="AN48" s="20"/>
      <c r="AO48" s="20"/>
      <c r="AP48" s="20"/>
    </row>
    <row r="49" spans="1:42" ht="15" customHeight="1" thickBot="1" x14ac:dyDescent="0.35">
      <c r="A49" s="20"/>
      <c r="B49" s="419"/>
      <c r="C49" s="420"/>
      <c r="D49" s="424"/>
      <c r="E49" s="425"/>
      <c r="F49" s="426"/>
      <c r="G49" s="20"/>
      <c r="H49" s="419"/>
      <c r="I49" s="420"/>
      <c r="J49" s="424"/>
      <c r="K49" s="425"/>
      <c r="L49" s="426"/>
      <c r="M49" s="20"/>
      <c r="N49" s="419"/>
      <c r="O49" s="420"/>
      <c r="P49" s="424"/>
      <c r="Q49" s="425"/>
      <c r="R49" s="426"/>
      <c r="S49" s="20"/>
      <c r="T49" s="20"/>
      <c r="U49" s="20"/>
      <c r="V49" s="20"/>
      <c r="W49" s="20"/>
      <c r="X49" s="20"/>
      <c r="Y49" s="20"/>
      <c r="Z49" s="20"/>
      <c r="AA49" s="20"/>
      <c r="AB49" s="20"/>
      <c r="AC49" s="20"/>
      <c r="AD49" s="20"/>
      <c r="AE49" s="20"/>
      <c r="AF49" s="20"/>
      <c r="AG49" s="20"/>
      <c r="AH49" s="20"/>
      <c r="AI49" s="20"/>
      <c r="AJ49" s="20"/>
      <c r="AK49" s="20"/>
      <c r="AL49" s="20"/>
      <c r="AM49" s="20"/>
      <c r="AN49" s="20"/>
      <c r="AO49" s="20"/>
      <c r="AP49" s="20"/>
    </row>
    <row r="50" spans="1:42" ht="15" customHeight="1" x14ac:dyDescent="0.3">
      <c r="A50" s="20"/>
      <c r="B50" s="427" t="s">
        <v>86</v>
      </c>
      <c r="C50" s="428"/>
      <c r="D50" s="409">
        <f>'Training Plan'!G232</f>
        <v>0</v>
      </c>
      <c r="E50" s="410"/>
      <c r="F50" s="411"/>
      <c r="G50" s="20"/>
      <c r="H50" s="427" t="s">
        <v>86</v>
      </c>
      <c r="I50" s="428"/>
      <c r="J50" s="409">
        <f>'Training Plan'!G240</f>
        <v>0</v>
      </c>
      <c r="K50" s="410"/>
      <c r="L50" s="411"/>
      <c r="M50" s="20"/>
      <c r="N50" s="427" t="s">
        <v>86</v>
      </c>
      <c r="O50" s="428"/>
      <c r="P50" s="409">
        <f>'Training Plan'!G248</f>
        <v>0</v>
      </c>
      <c r="Q50" s="410"/>
      <c r="R50" s="411"/>
      <c r="S50" s="20"/>
      <c r="T50" s="20"/>
      <c r="U50" s="20"/>
      <c r="V50" s="20"/>
      <c r="W50" s="20"/>
      <c r="X50" s="20"/>
      <c r="Y50" s="20"/>
      <c r="Z50" s="20"/>
      <c r="AA50" s="20"/>
      <c r="AB50" s="20"/>
      <c r="AC50" s="20"/>
      <c r="AD50" s="20"/>
      <c r="AE50" s="20"/>
      <c r="AF50" s="20"/>
      <c r="AG50" s="20"/>
      <c r="AH50" s="20"/>
      <c r="AI50" s="20"/>
      <c r="AJ50" s="20"/>
      <c r="AK50" s="20"/>
      <c r="AL50" s="20"/>
      <c r="AM50" s="20"/>
      <c r="AN50" s="20"/>
      <c r="AO50" s="20"/>
      <c r="AP50" s="20"/>
    </row>
    <row r="51" spans="1:42" ht="15" customHeight="1" thickBot="1" x14ac:dyDescent="0.35">
      <c r="A51" s="20"/>
      <c r="B51" s="429"/>
      <c r="C51" s="430"/>
      <c r="D51" s="412"/>
      <c r="E51" s="413"/>
      <c r="F51" s="414"/>
      <c r="G51" s="20"/>
      <c r="H51" s="429"/>
      <c r="I51" s="430"/>
      <c r="J51" s="412"/>
      <c r="K51" s="413"/>
      <c r="L51" s="414"/>
      <c r="M51" s="20"/>
      <c r="N51" s="429"/>
      <c r="O51" s="430"/>
      <c r="P51" s="412"/>
      <c r="Q51" s="413"/>
      <c r="R51" s="414"/>
      <c r="S51" s="20"/>
      <c r="T51" s="20"/>
      <c r="U51" s="20"/>
      <c r="V51" s="20"/>
      <c r="W51" s="20"/>
      <c r="X51" s="20"/>
      <c r="Y51" s="20"/>
      <c r="Z51" s="20"/>
      <c r="AA51" s="20"/>
      <c r="AB51" s="20"/>
      <c r="AC51" s="20"/>
      <c r="AD51" s="20"/>
      <c r="AE51" s="20"/>
      <c r="AF51" s="20"/>
      <c r="AG51" s="20"/>
      <c r="AH51" s="20"/>
      <c r="AI51" s="20"/>
      <c r="AJ51" s="20"/>
      <c r="AK51" s="20"/>
      <c r="AL51" s="20"/>
      <c r="AM51" s="20"/>
      <c r="AN51" s="20"/>
      <c r="AO51" s="20"/>
      <c r="AP51" s="20"/>
    </row>
    <row r="52" spans="1:42" ht="30" customHeight="1" thickBot="1" x14ac:dyDescent="0.35">
      <c r="A52" s="20"/>
      <c r="B52" s="3" t="s">
        <v>60</v>
      </c>
      <c r="C52" s="3" t="s">
        <v>0</v>
      </c>
      <c r="D52" s="3" t="s">
        <v>42</v>
      </c>
      <c r="E52" s="3" t="s">
        <v>11</v>
      </c>
      <c r="F52" s="21" t="s">
        <v>71</v>
      </c>
      <c r="G52" s="20"/>
      <c r="H52" s="3" t="s">
        <v>60</v>
      </c>
      <c r="I52" s="3" t="s">
        <v>0</v>
      </c>
      <c r="J52" s="3" t="s">
        <v>42</v>
      </c>
      <c r="K52" s="3" t="s">
        <v>11</v>
      </c>
      <c r="L52" s="21" t="s">
        <v>71</v>
      </c>
      <c r="M52" s="20"/>
      <c r="N52" s="3" t="s">
        <v>60</v>
      </c>
      <c r="O52" s="3" t="s">
        <v>0</v>
      </c>
      <c r="P52" s="3" t="s">
        <v>42</v>
      </c>
      <c r="Q52" s="3" t="s">
        <v>11</v>
      </c>
      <c r="R52" s="21" t="s">
        <v>71</v>
      </c>
      <c r="S52" s="20"/>
      <c r="T52" s="20"/>
      <c r="U52" s="20"/>
      <c r="V52" s="20"/>
      <c r="W52" s="20"/>
      <c r="X52" s="20"/>
      <c r="Y52" s="20"/>
      <c r="Z52" s="20"/>
      <c r="AA52" s="20"/>
      <c r="AB52" s="20"/>
      <c r="AC52" s="20"/>
      <c r="AD52" s="20"/>
      <c r="AE52" s="20"/>
      <c r="AF52" s="20"/>
      <c r="AG52" s="20"/>
      <c r="AH52" s="20"/>
      <c r="AI52" s="20"/>
      <c r="AJ52" s="20"/>
      <c r="AK52" s="20"/>
      <c r="AL52" s="20"/>
      <c r="AM52" s="20"/>
      <c r="AN52" s="20"/>
      <c r="AO52" s="20"/>
      <c r="AP52" s="20"/>
    </row>
    <row r="53" spans="1:42" ht="15" customHeight="1" thickBot="1" x14ac:dyDescent="0.35">
      <c r="A53" s="20"/>
      <c r="B53" s="16">
        <v>1</v>
      </c>
      <c r="C53" s="143"/>
      <c r="D53" s="140"/>
      <c r="E53" s="146"/>
      <c r="F53" s="149">
        <f>IF(ISNUMBER(D53),D53/B65,)</f>
        <v>0</v>
      </c>
      <c r="G53" s="20"/>
      <c r="H53" s="16">
        <v>1</v>
      </c>
      <c r="I53" s="143"/>
      <c r="J53" s="140"/>
      <c r="K53" s="146"/>
      <c r="L53" s="149">
        <f>IF(ISNUMBER(J53),J53/H65,)</f>
        <v>0</v>
      </c>
      <c r="M53" s="20"/>
      <c r="N53" s="16">
        <v>1</v>
      </c>
      <c r="O53" s="143"/>
      <c r="P53" s="140"/>
      <c r="Q53" s="146"/>
      <c r="R53" s="149">
        <f>IF(ISNUMBER(P53),P53/N65,)</f>
        <v>0</v>
      </c>
      <c r="S53" s="20"/>
      <c r="T53" s="20"/>
      <c r="U53" s="20"/>
      <c r="V53" s="20"/>
      <c r="W53" s="20"/>
      <c r="X53" s="20"/>
      <c r="Y53" s="20"/>
      <c r="Z53" s="20"/>
      <c r="AA53" s="20"/>
      <c r="AB53" s="20"/>
      <c r="AC53" s="20"/>
      <c r="AD53" s="20"/>
      <c r="AE53" s="20"/>
      <c r="AF53" s="20"/>
      <c r="AG53" s="20"/>
      <c r="AH53" s="20"/>
      <c r="AI53" s="20"/>
      <c r="AJ53" s="20"/>
      <c r="AK53" s="20"/>
      <c r="AL53" s="20"/>
      <c r="AM53" s="20"/>
      <c r="AN53" s="20"/>
      <c r="AO53" s="20"/>
      <c r="AP53" s="20"/>
    </row>
    <row r="54" spans="1:42" ht="15" customHeight="1" thickBot="1" x14ac:dyDescent="0.35">
      <c r="A54" s="20"/>
      <c r="B54" s="16">
        <v>2</v>
      </c>
      <c r="C54" s="144"/>
      <c r="D54" s="141"/>
      <c r="E54" s="147"/>
      <c r="F54" s="151">
        <f>IF(ISNUMBER(D54),D54/B65,)</f>
        <v>0</v>
      </c>
      <c r="G54" s="20"/>
      <c r="H54" s="16">
        <v>2</v>
      </c>
      <c r="I54" s="144"/>
      <c r="J54" s="141"/>
      <c r="K54" s="147"/>
      <c r="L54" s="151">
        <f>IF(ISNUMBER(J54),J54/H65,)</f>
        <v>0</v>
      </c>
      <c r="M54" s="20"/>
      <c r="N54" s="16">
        <v>2</v>
      </c>
      <c r="O54" s="144"/>
      <c r="P54" s="141"/>
      <c r="Q54" s="147"/>
      <c r="R54" s="151">
        <f>IF(ISNUMBER(P54),P54/N65,)</f>
        <v>0</v>
      </c>
      <c r="S54" s="20"/>
      <c r="T54" s="20"/>
      <c r="U54" s="20"/>
      <c r="V54" s="20"/>
      <c r="W54" s="20"/>
      <c r="X54" s="20"/>
      <c r="Y54" s="20"/>
      <c r="Z54" s="20"/>
      <c r="AA54" s="20"/>
      <c r="AB54" s="20"/>
      <c r="AC54" s="20"/>
      <c r="AD54" s="20"/>
      <c r="AE54" s="20"/>
      <c r="AF54" s="20"/>
      <c r="AG54" s="20"/>
      <c r="AH54" s="20"/>
      <c r="AI54" s="20"/>
      <c r="AJ54" s="20"/>
      <c r="AK54" s="20"/>
      <c r="AL54" s="20"/>
      <c r="AM54" s="20"/>
      <c r="AN54" s="20"/>
      <c r="AO54" s="20"/>
      <c r="AP54" s="20"/>
    </row>
    <row r="55" spans="1:42" ht="15" customHeight="1" thickBot="1" x14ac:dyDescent="0.35">
      <c r="A55" s="20"/>
      <c r="B55" s="16">
        <v>3</v>
      </c>
      <c r="C55" s="144"/>
      <c r="D55" s="141"/>
      <c r="E55" s="147"/>
      <c r="F55" s="151">
        <f>IF(ISNUMBER(D55),D55/B65,)</f>
        <v>0</v>
      </c>
      <c r="G55" s="20"/>
      <c r="H55" s="16">
        <v>3</v>
      </c>
      <c r="I55" s="144"/>
      <c r="J55" s="141"/>
      <c r="K55" s="147"/>
      <c r="L55" s="151">
        <f>IF(ISNUMBER(J55),J55/H65,)</f>
        <v>0</v>
      </c>
      <c r="M55" s="19"/>
      <c r="N55" s="16">
        <v>3</v>
      </c>
      <c r="O55" s="144"/>
      <c r="P55" s="141"/>
      <c r="Q55" s="147"/>
      <c r="R55" s="151">
        <f>IF(ISNUMBER(P55),P55/N65,)</f>
        <v>0</v>
      </c>
      <c r="S55" s="20"/>
      <c r="T55" s="20"/>
      <c r="U55" s="20"/>
      <c r="V55" s="20"/>
      <c r="W55" s="20"/>
      <c r="X55" s="20"/>
      <c r="Y55" s="20"/>
      <c r="Z55" s="20"/>
      <c r="AA55" s="20"/>
      <c r="AB55" s="20"/>
      <c r="AC55" s="20"/>
      <c r="AD55" s="20"/>
      <c r="AE55" s="20"/>
      <c r="AF55" s="20"/>
      <c r="AG55" s="20"/>
      <c r="AH55" s="20"/>
      <c r="AI55" s="20"/>
      <c r="AJ55" s="20"/>
      <c r="AK55" s="20"/>
      <c r="AL55" s="20"/>
      <c r="AM55" s="20"/>
      <c r="AN55" s="20"/>
      <c r="AO55" s="20"/>
      <c r="AP55" s="20"/>
    </row>
    <row r="56" spans="1:42" ht="15" customHeight="1" thickBot="1" x14ac:dyDescent="0.35">
      <c r="A56" s="20"/>
      <c r="B56" s="16">
        <v>4</v>
      </c>
      <c r="C56" s="144"/>
      <c r="D56" s="141"/>
      <c r="E56" s="147"/>
      <c r="F56" s="151">
        <f>IF(ISNUMBER(D56),D56/B65,)</f>
        <v>0</v>
      </c>
      <c r="G56" s="20"/>
      <c r="H56" s="16">
        <v>4</v>
      </c>
      <c r="I56" s="144"/>
      <c r="J56" s="141"/>
      <c r="K56" s="147"/>
      <c r="L56" s="151">
        <f>IF(ISNUMBER(J56),J56/H65,)</f>
        <v>0</v>
      </c>
      <c r="M56" s="12"/>
      <c r="N56" s="16">
        <v>4</v>
      </c>
      <c r="O56" s="144"/>
      <c r="P56" s="141"/>
      <c r="Q56" s="147"/>
      <c r="R56" s="151">
        <f>IF(ISNUMBER(P56),P56/N65,)</f>
        <v>0</v>
      </c>
      <c r="S56" s="20"/>
      <c r="T56" s="20"/>
      <c r="U56" s="20"/>
      <c r="V56" s="20"/>
      <c r="W56" s="20"/>
      <c r="X56" s="20"/>
      <c r="Y56" s="20"/>
      <c r="Z56" s="20"/>
      <c r="AA56" s="20"/>
      <c r="AB56" s="20"/>
      <c r="AC56" s="20"/>
      <c r="AD56" s="20"/>
      <c r="AE56" s="20"/>
      <c r="AF56" s="20"/>
      <c r="AG56" s="20"/>
      <c r="AH56" s="20"/>
      <c r="AI56" s="20"/>
      <c r="AJ56" s="20"/>
      <c r="AK56" s="20"/>
      <c r="AL56" s="20"/>
      <c r="AM56" s="20"/>
      <c r="AN56" s="20"/>
      <c r="AO56" s="20"/>
      <c r="AP56" s="20"/>
    </row>
    <row r="57" spans="1:42" ht="15" customHeight="1" thickBot="1" x14ac:dyDescent="0.35">
      <c r="A57" s="20"/>
      <c r="B57" s="16">
        <v>5</v>
      </c>
      <c r="C57" s="144"/>
      <c r="D57" s="141"/>
      <c r="E57" s="147"/>
      <c r="F57" s="151">
        <f>IF(ISNUMBER(D57),D57/B65,)</f>
        <v>0</v>
      </c>
      <c r="G57" s="20"/>
      <c r="H57" s="16">
        <v>5</v>
      </c>
      <c r="I57" s="144"/>
      <c r="J57" s="141"/>
      <c r="K57" s="147"/>
      <c r="L57" s="151">
        <f>IF(ISNUMBER(J57),J57/H65,)</f>
        <v>0</v>
      </c>
      <c r="M57" s="18"/>
      <c r="N57" s="16">
        <v>5</v>
      </c>
      <c r="O57" s="144"/>
      <c r="P57" s="141"/>
      <c r="Q57" s="147"/>
      <c r="R57" s="151">
        <f>IF(ISNUMBER(P57),P57/N65,)</f>
        <v>0</v>
      </c>
      <c r="S57" s="20"/>
      <c r="T57" s="20"/>
      <c r="U57" s="20"/>
      <c r="V57" s="20"/>
      <c r="W57" s="20"/>
      <c r="X57" s="20"/>
      <c r="Y57" s="20"/>
      <c r="Z57" s="20"/>
      <c r="AA57" s="20"/>
      <c r="AB57" s="20"/>
      <c r="AC57" s="20"/>
      <c r="AD57" s="20"/>
      <c r="AE57" s="20"/>
      <c r="AF57" s="20"/>
      <c r="AG57" s="20"/>
      <c r="AH57" s="20"/>
      <c r="AI57" s="20"/>
      <c r="AJ57" s="20"/>
      <c r="AK57" s="20"/>
      <c r="AL57" s="20"/>
      <c r="AM57" s="20"/>
      <c r="AN57" s="20"/>
      <c r="AO57" s="20"/>
      <c r="AP57" s="20"/>
    </row>
    <row r="58" spans="1:42" ht="15" customHeight="1" thickBot="1" x14ac:dyDescent="0.35">
      <c r="A58" s="20"/>
      <c r="B58" s="16">
        <v>6</v>
      </c>
      <c r="C58" s="144"/>
      <c r="D58" s="141"/>
      <c r="E58" s="147"/>
      <c r="F58" s="151">
        <f>IF(ISNUMBER(D58),D58/B65,)</f>
        <v>0</v>
      </c>
      <c r="G58" s="20"/>
      <c r="H58" s="16">
        <v>6</v>
      </c>
      <c r="I58" s="144"/>
      <c r="J58" s="141"/>
      <c r="K58" s="147"/>
      <c r="L58" s="151">
        <f>IF(ISNUMBER(J58),J58/H65,)</f>
        <v>0</v>
      </c>
      <c r="M58" s="18"/>
      <c r="N58" s="16">
        <v>6</v>
      </c>
      <c r="O58" s="144"/>
      <c r="P58" s="141"/>
      <c r="Q58" s="147"/>
      <c r="R58" s="151">
        <f>IF(ISNUMBER(P58),P58/N65,)</f>
        <v>0</v>
      </c>
      <c r="S58" s="20"/>
      <c r="T58" s="20"/>
      <c r="U58" s="20"/>
      <c r="V58" s="20"/>
      <c r="W58" s="20"/>
      <c r="X58" s="20"/>
      <c r="Y58" s="20"/>
      <c r="Z58" s="20"/>
      <c r="AA58" s="20"/>
      <c r="AB58" s="20"/>
      <c r="AC58" s="20"/>
      <c r="AD58" s="20"/>
      <c r="AE58" s="20"/>
      <c r="AF58" s="20"/>
      <c r="AG58" s="20"/>
      <c r="AH58" s="20"/>
      <c r="AI58" s="20"/>
      <c r="AJ58" s="20"/>
      <c r="AK58" s="20"/>
      <c r="AL58" s="20"/>
      <c r="AM58" s="20"/>
      <c r="AN58" s="20"/>
      <c r="AO58" s="20"/>
      <c r="AP58" s="20"/>
    </row>
    <row r="59" spans="1:42" ht="15" customHeight="1" thickBot="1" x14ac:dyDescent="0.35">
      <c r="A59" s="20"/>
      <c r="B59" s="16">
        <v>7</v>
      </c>
      <c r="C59" s="144"/>
      <c r="D59" s="141"/>
      <c r="E59" s="147"/>
      <c r="F59" s="151">
        <f>IF(ISNUMBER(D59),D59/B65,)</f>
        <v>0</v>
      </c>
      <c r="G59" s="20"/>
      <c r="H59" s="16">
        <v>7</v>
      </c>
      <c r="I59" s="144"/>
      <c r="J59" s="141"/>
      <c r="K59" s="147"/>
      <c r="L59" s="151">
        <f>IF(ISNUMBER(J59),J59/H65,)</f>
        <v>0</v>
      </c>
      <c r="M59" s="18"/>
      <c r="N59" s="16">
        <v>7</v>
      </c>
      <c r="O59" s="144"/>
      <c r="P59" s="141"/>
      <c r="Q59" s="147"/>
      <c r="R59" s="151">
        <f>IF(ISNUMBER(P59),P59/N65,)</f>
        <v>0</v>
      </c>
      <c r="S59" s="20"/>
      <c r="T59" s="20"/>
      <c r="U59" s="20"/>
      <c r="V59" s="20"/>
      <c r="W59" s="20"/>
      <c r="X59" s="20"/>
      <c r="Y59" s="20"/>
      <c r="Z59" s="20"/>
      <c r="AA59" s="20"/>
      <c r="AB59" s="20"/>
      <c r="AC59" s="20"/>
      <c r="AD59" s="20"/>
      <c r="AE59" s="20"/>
      <c r="AF59" s="20"/>
      <c r="AG59" s="20"/>
      <c r="AH59" s="20"/>
      <c r="AI59" s="20"/>
      <c r="AJ59" s="20"/>
      <c r="AK59" s="20"/>
      <c r="AL59" s="20"/>
      <c r="AM59" s="20"/>
      <c r="AN59" s="20"/>
      <c r="AO59" s="20"/>
      <c r="AP59" s="20"/>
    </row>
    <row r="60" spans="1:42" ht="15" customHeight="1" thickBot="1" x14ac:dyDescent="0.35">
      <c r="A60" s="20"/>
      <c r="B60" s="16">
        <v>8</v>
      </c>
      <c r="C60" s="144"/>
      <c r="D60" s="141"/>
      <c r="E60" s="147"/>
      <c r="F60" s="151">
        <f>IF(ISNUMBER(D60),D60/B65,)</f>
        <v>0</v>
      </c>
      <c r="G60" s="20"/>
      <c r="H60" s="16">
        <v>8</v>
      </c>
      <c r="I60" s="144"/>
      <c r="J60" s="141"/>
      <c r="K60" s="147"/>
      <c r="L60" s="151">
        <f>IF(ISNUMBER(J60),J60/H65,)</f>
        <v>0</v>
      </c>
      <c r="M60" s="18"/>
      <c r="N60" s="16">
        <v>8</v>
      </c>
      <c r="O60" s="144"/>
      <c r="P60" s="141"/>
      <c r="Q60" s="147"/>
      <c r="R60" s="151">
        <f>IF(ISNUMBER(P60),P60/N65,)</f>
        <v>0</v>
      </c>
      <c r="S60" s="20"/>
      <c r="T60" s="20"/>
      <c r="U60" s="20"/>
      <c r="V60" s="20"/>
      <c r="W60" s="20"/>
      <c r="X60" s="20"/>
      <c r="Y60" s="20"/>
      <c r="Z60" s="20"/>
      <c r="AA60" s="20"/>
      <c r="AB60" s="20"/>
      <c r="AC60" s="20"/>
      <c r="AD60" s="20"/>
      <c r="AE60" s="20"/>
      <c r="AF60" s="20"/>
      <c r="AG60" s="20"/>
      <c r="AH60" s="20"/>
      <c r="AI60" s="20"/>
      <c r="AJ60" s="20"/>
      <c r="AK60" s="20"/>
      <c r="AL60" s="20"/>
      <c r="AM60" s="20"/>
      <c r="AN60" s="20"/>
      <c r="AO60" s="20"/>
      <c r="AP60" s="20"/>
    </row>
    <row r="61" spans="1:42" ht="15" customHeight="1" thickBot="1" x14ac:dyDescent="0.35">
      <c r="A61" s="20"/>
      <c r="B61" s="16">
        <v>9</v>
      </c>
      <c r="C61" s="144"/>
      <c r="D61" s="141"/>
      <c r="E61" s="147"/>
      <c r="F61" s="151">
        <f>IF(ISNUMBER(D61),D61/B65,)</f>
        <v>0</v>
      </c>
      <c r="G61" s="20"/>
      <c r="H61" s="16">
        <v>9</v>
      </c>
      <c r="I61" s="144"/>
      <c r="J61" s="141"/>
      <c r="K61" s="147"/>
      <c r="L61" s="151">
        <f>IF(ISNUMBER(J61),J61/H65,)</f>
        <v>0</v>
      </c>
      <c r="M61" s="18"/>
      <c r="N61" s="16">
        <v>9</v>
      </c>
      <c r="O61" s="144"/>
      <c r="P61" s="141"/>
      <c r="Q61" s="147"/>
      <c r="R61" s="151">
        <f>IF(ISNUMBER(P61),P61/N65,)</f>
        <v>0</v>
      </c>
      <c r="S61" s="20"/>
      <c r="T61" s="20"/>
      <c r="U61" s="20"/>
      <c r="V61" s="20"/>
      <c r="W61" s="20"/>
      <c r="X61" s="20"/>
      <c r="Y61" s="20"/>
      <c r="Z61" s="20"/>
      <c r="AA61" s="20"/>
      <c r="AB61" s="20"/>
      <c r="AC61" s="20"/>
      <c r="AD61" s="20"/>
      <c r="AE61" s="20"/>
      <c r="AF61" s="20"/>
      <c r="AG61" s="20"/>
      <c r="AH61" s="20"/>
      <c r="AI61" s="20"/>
      <c r="AJ61" s="20"/>
      <c r="AK61" s="20"/>
      <c r="AL61" s="20"/>
      <c r="AM61" s="20"/>
      <c r="AN61" s="20"/>
      <c r="AO61" s="20"/>
      <c r="AP61" s="20"/>
    </row>
    <row r="62" spans="1:42" ht="15" customHeight="1" thickBot="1" x14ac:dyDescent="0.35">
      <c r="A62" s="20"/>
      <c r="B62" s="203">
        <v>10</v>
      </c>
      <c r="C62" s="145"/>
      <c r="D62" s="142"/>
      <c r="E62" s="148"/>
      <c r="F62" s="151">
        <f>IF(ISNUMBER(D62),D62/B65,)</f>
        <v>0</v>
      </c>
      <c r="G62" s="20"/>
      <c r="H62" s="203">
        <v>10</v>
      </c>
      <c r="I62" s="145"/>
      <c r="J62" s="142"/>
      <c r="K62" s="148"/>
      <c r="L62" s="151">
        <f>IF(ISNUMBER(J62),J62/H65,)</f>
        <v>0</v>
      </c>
      <c r="M62" s="18"/>
      <c r="N62" s="203">
        <v>10</v>
      </c>
      <c r="O62" s="145"/>
      <c r="P62" s="142"/>
      <c r="Q62" s="148"/>
      <c r="R62" s="151">
        <f>IF(ISNUMBER(P62),P62/N65,)</f>
        <v>0</v>
      </c>
      <c r="S62" s="20"/>
      <c r="T62" s="20"/>
      <c r="U62" s="20"/>
      <c r="V62" s="20"/>
      <c r="W62" s="20"/>
      <c r="X62" s="20"/>
      <c r="Y62" s="20"/>
      <c r="Z62" s="20"/>
      <c r="AA62" s="20"/>
      <c r="AB62" s="20"/>
      <c r="AC62" s="20"/>
      <c r="AD62" s="20"/>
      <c r="AE62" s="20"/>
      <c r="AF62" s="20"/>
      <c r="AG62" s="20"/>
      <c r="AH62" s="20"/>
      <c r="AI62" s="20"/>
      <c r="AJ62" s="20"/>
      <c r="AK62" s="20"/>
      <c r="AL62" s="20"/>
      <c r="AM62" s="20"/>
      <c r="AN62" s="20"/>
      <c r="AO62" s="20"/>
      <c r="AP62" s="20"/>
    </row>
    <row r="63" spans="1:42" ht="15" customHeight="1" x14ac:dyDescent="0.3">
      <c r="A63" s="20"/>
      <c r="B63" s="431" t="s">
        <v>4</v>
      </c>
      <c r="C63" s="451" t="s">
        <v>61</v>
      </c>
      <c r="D63" s="452"/>
      <c r="E63" s="433">
        <f>IFERROR(IF(COUNT(F53:F62)&gt;0,AVERAGEIF(F53:F62,"&gt;0"),0),)</f>
        <v>0</v>
      </c>
      <c r="F63" s="434"/>
      <c r="G63" s="20"/>
      <c r="H63" s="431" t="s">
        <v>4</v>
      </c>
      <c r="I63" s="451" t="s">
        <v>61</v>
      </c>
      <c r="J63" s="452"/>
      <c r="K63" s="433">
        <f>IFERROR(IF(COUNT(L53:L62)&gt;0,AVERAGEIF(L53:L62,"&gt;0"),0),)</f>
        <v>0</v>
      </c>
      <c r="L63" s="434"/>
      <c r="M63" s="18"/>
      <c r="N63" s="431" t="s">
        <v>4</v>
      </c>
      <c r="O63" s="439" t="s">
        <v>70</v>
      </c>
      <c r="P63" s="493">
        <f>IFERROR(IF(COUNT(R53:R62)&gt;0,AVERAGEIF(R53:R62,"&gt;0"),0),)</f>
        <v>0</v>
      </c>
      <c r="Q63" s="443" t="s">
        <v>110</v>
      </c>
      <c r="R63" s="445" t="str">
        <f>IFERROR(Q67*R67,"")</f>
        <v/>
      </c>
      <c r="S63" s="20"/>
      <c r="T63" s="20"/>
      <c r="U63" s="20"/>
      <c r="V63" s="20"/>
      <c r="W63" s="20"/>
      <c r="X63" s="20"/>
      <c r="Y63" s="20"/>
      <c r="Z63" s="20"/>
      <c r="AA63" s="20"/>
      <c r="AB63" s="20"/>
      <c r="AC63" s="20"/>
      <c r="AD63" s="20"/>
      <c r="AE63" s="20"/>
      <c r="AF63" s="20"/>
      <c r="AG63" s="20"/>
      <c r="AH63" s="20"/>
      <c r="AI63" s="20"/>
      <c r="AJ63" s="20"/>
      <c r="AK63" s="20"/>
      <c r="AL63" s="20"/>
      <c r="AM63" s="20"/>
      <c r="AN63" s="20"/>
      <c r="AO63" s="20"/>
      <c r="AP63" s="20"/>
    </row>
    <row r="64" spans="1:42" ht="15" customHeight="1" thickBot="1" x14ac:dyDescent="0.35">
      <c r="A64" s="20"/>
      <c r="B64" s="432"/>
      <c r="C64" s="440"/>
      <c r="D64" s="453"/>
      <c r="E64" s="435"/>
      <c r="F64" s="436"/>
      <c r="G64" s="20"/>
      <c r="H64" s="432"/>
      <c r="I64" s="440"/>
      <c r="J64" s="453"/>
      <c r="K64" s="435"/>
      <c r="L64" s="436"/>
      <c r="M64" s="18"/>
      <c r="N64" s="432"/>
      <c r="O64" s="454"/>
      <c r="P64" s="494"/>
      <c r="Q64" s="444"/>
      <c r="R64" s="446"/>
      <c r="S64" s="20"/>
      <c r="T64" s="20"/>
      <c r="U64" s="20"/>
      <c r="V64" s="20"/>
      <c r="W64" s="20"/>
      <c r="X64" s="20"/>
      <c r="Y64" s="20"/>
      <c r="Z64" s="20"/>
      <c r="AA64" s="20"/>
      <c r="AB64" s="20"/>
      <c r="AC64" s="20"/>
      <c r="AD64" s="20"/>
      <c r="AE64" s="20"/>
      <c r="AF64" s="20"/>
      <c r="AG64" s="20"/>
      <c r="AH64" s="20"/>
      <c r="AI64" s="20"/>
      <c r="AJ64" s="20"/>
      <c r="AK64" s="20"/>
      <c r="AL64" s="20"/>
      <c r="AM64" s="20"/>
      <c r="AN64" s="20"/>
      <c r="AO64" s="20"/>
      <c r="AP64" s="20"/>
    </row>
    <row r="65" spans="1:42" ht="15" customHeight="1" x14ac:dyDescent="0.3">
      <c r="A65" s="20"/>
      <c r="B65" s="437">
        <f ca="1">IFERROR(ROUNDUP(B67/(0.0005*C67^2-0.0342*C67+1.034),0),)</f>
        <v>0</v>
      </c>
      <c r="C65" s="439" t="s">
        <v>189</v>
      </c>
      <c r="D65" s="449">
        <f>SUM(C53:C62)</f>
        <v>0</v>
      </c>
      <c r="E65" s="451" t="s">
        <v>44</v>
      </c>
      <c r="F65" s="447">
        <f>SUM(C53*D53,C54*D54,C55*D55,C56*D56,C57*D57,C58*D58,C59*D59,C60*D60,C61*D61,C62*D62)</f>
        <v>0</v>
      </c>
      <c r="G65" s="20"/>
      <c r="H65" s="437">
        <f ca="1">IFERROR(ROUNDUP(H67/(0.0005*I67^2-0.0342*I67+1.034),0),)</f>
        <v>0</v>
      </c>
      <c r="I65" s="439" t="s">
        <v>189</v>
      </c>
      <c r="J65" s="449">
        <f>SUM(I53:I62)</f>
        <v>0</v>
      </c>
      <c r="K65" s="451" t="s">
        <v>44</v>
      </c>
      <c r="L65" s="447">
        <f>SUM(I53*J53,I54*J54,I55*J55,I56*J56,I57*J57,I58*J58,I59*J59,I60*J60,I61*J61,I62*J62)</f>
        <v>0</v>
      </c>
      <c r="M65" s="18"/>
      <c r="N65" s="437">
        <f ca="1">IFERROR(ROUNDUP(N67/(0.0005*O67^2-0.0342*O67+1.034),0),)</f>
        <v>0</v>
      </c>
      <c r="O65" s="439" t="s">
        <v>189</v>
      </c>
      <c r="P65" s="449">
        <f>SUM(O53:O62)</f>
        <v>0</v>
      </c>
      <c r="Q65" s="451" t="s">
        <v>44</v>
      </c>
      <c r="R65" s="447">
        <f>SUM(O53*P53,O54*P54,O55*P55,O56*P56,O57*P57,O58*P58,O59*P59,O60*P60,O61*P61,O62*P62)</f>
        <v>0</v>
      </c>
      <c r="S65" s="20"/>
      <c r="T65" s="20"/>
      <c r="U65" s="20"/>
      <c r="V65" s="20"/>
      <c r="W65" s="20"/>
      <c r="X65" s="20"/>
      <c r="Y65" s="20"/>
      <c r="Z65" s="20"/>
      <c r="AA65" s="20"/>
      <c r="AB65" s="20"/>
      <c r="AC65" s="20"/>
      <c r="AD65" s="20"/>
      <c r="AE65" s="20"/>
      <c r="AF65" s="20"/>
      <c r="AG65" s="20"/>
      <c r="AH65" s="20"/>
      <c r="AI65" s="20"/>
      <c r="AJ65" s="20"/>
      <c r="AK65" s="20"/>
      <c r="AL65" s="20"/>
      <c r="AM65" s="20"/>
      <c r="AN65" s="20"/>
      <c r="AO65" s="20"/>
      <c r="AP65" s="20"/>
    </row>
    <row r="66" spans="1:42" ht="15" customHeight="1" thickBot="1" x14ac:dyDescent="0.35">
      <c r="A66" s="20"/>
      <c r="B66" s="438"/>
      <c r="C66" s="440"/>
      <c r="D66" s="450"/>
      <c r="E66" s="440"/>
      <c r="F66" s="448"/>
      <c r="G66" s="20"/>
      <c r="H66" s="438"/>
      <c r="I66" s="440"/>
      <c r="J66" s="450"/>
      <c r="K66" s="440"/>
      <c r="L66" s="448"/>
      <c r="M66" s="18"/>
      <c r="N66" s="438"/>
      <c r="O66" s="440"/>
      <c r="P66" s="450"/>
      <c r="Q66" s="440"/>
      <c r="R66" s="448"/>
      <c r="S66" s="20"/>
      <c r="T66" s="20"/>
      <c r="U66" s="20"/>
      <c r="V66" s="20"/>
      <c r="W66" s="20"/>
      <c r="X66" s="20"/>
      <c r="Y66" s="20"/>
      <c r="Z66" s="20"/>
      <c r="AA66" s="20"/>
      <c r="AB66" s="20"/>
      <c r="AC66" s="20"/>
      <c r="AD66" s="20"/>
      <c r="AE66" s="20"/>
      <c r="AF66" s="20"/>
      <c r="AG66" s="20"/>
      <c r="AH66" s="20"/>
      <c r="AI66" s="20"/>
      <c r="AJ66" s="20"/>
      <c r="AK66" s="20"/>
      <c r="AL66" s="20"/>
      <c r="AM66" s="20"/>
      <c r="AN66" s="20"/>
      <c r="AO66" s="20"/>
      <c r="AP66" s="20"/>
    </row>
    <row r="67" spans="1:42" ht="15" customHeight="1" x14ac:dyDescent="0.3">
      <c r="A67" s="20"/>
      <c r="B67" s="2" t="str">
        <f ca="1">IFERROR(OFFSET(D52,MATCH(MAX(D53:D62),D53:D62,0),0),"")</f>
        <v/>
      </c>
      <c r="C67" s="22" t="str">
        <f ca="1">IFERROR(OFFSET(C52,MATCH(MAX(D53:D62),D53:D62,0),0)+(10-OFFSET(E52,MATCH(MAX(D53:D62),D53:D62,0),0)),"")</f>
        <v/>
      </c>
      <c r="D67" s="20"/>
      <c r="E67" s="20"/>
      <c r="F67" s="20"/>
      <c r="G67" s="20"/>
      <c r="H67" s="2" t="str">
        <f ca="1">IFERROR(OFFSET(J52,MATCH(MAX(J53:J62),J53:J62,0),0),"")</f>
        <v/>
      </c>
      <c r="I67" s="22" t="str">
        <f ca="1">IFERROR(OFFSET(I52,MATCH(MAX(J53:J62),J53:J62,0),0)+(10-OFFSET(K52,MATCH(MAX(J53:J62),J53:J62,0),0)),"")</f>
        <v/>
      </c>
      <c r="J67" s="20"/>
      <c r="K67" s="20"/>
      <c r="L67" s="20"/>
      <c r="M67" s="202"/>
      <c r="N67" s="2" t="str">
        <f ca="1">IFERROR(OFFSET(P52,MATCH(MAX(P53:P62),P53:P62,0),0),"")</f>
        <v/>
      </c>
      <c r="O67" s="22" t="str">
        <f ca="1">IFERROR(OFFSET(O52,MATCH(MAX(P53:P62),P53:P62,0),0)+(10-OFFSET(Q52,MATCH(MAX(P53:P62),P53:P62,0),0)),"")</f>
        <v/>
      </c>
      <c r="P67" s="20"/>
      <c r="Q67" s="184" t="str">
        <f>IFERROR(AVERAGE(AVERAGE(E53:E62),AVERAGE(K53:K62),AVERAGE(Q53:Q62)),"")</f>
        <v/>
      </c>
      <c r="R67" s="185">
        <f>SUM(C53:C62,I53:I62,O53:O62)</f>
        <v>0</v>
      </c>
      <c r="S67" s="20"/>
      <c r="T67" s="20"/>
      <c r="U67" s="20"/>
      <c r="V67" s="20"/>
      <c r="W67" s="20"/>
      <c r="X67" s="20"/>
      <c r="Y67" s="20"/>
      <c r="Z67" s="20"/>
      <c r="AA67" s="20"/>
      <c r="AB67" s="20"/>
      <c r="AC67" s="20"/>
      <c r="AD67" s="20"/>
      <c r="AE67" s="20"/>
      <c r="AF67" s="20"/>
      <c r="AG67" s="20"/>
      <c r="AH67" s="20"/>
      <c r="AI67" s="20"/>
      <c r="AJ67" s="20"/>
      <c r="AK67" s="20"/>
      <c r="AL67" s="20"/>
      <c r="AM67" s="20"/>
      <c r="AN67" s="20"/>
      <c r="AO67" s="20"/>
      <c r="AP67" s="20"/>
    </row>
    <row r="68" spans="1:42" ht="15" customHeight="1" x14ac:dyDescent="0.3">
      <c r="A68" s="20"/>
      <c r="B68" s="20"/>
      <c r="C68" s="20"/>
      <c r="D68" s="20"/>
      <c r="E68" s="20"/>
      <c r="F68" s="20"/>
      <c r="G68" s="20"/>
      <c r="H68" s="20"/>
      <c r="I68" s="20"/>
      <c r="J68" s="20"/>
      <c r="K68" s="20"/>
      <c r="L68" s="20"/>
      <c r="M68" s="20"/>
      <c r="N68" s="20"/>
      <c r="O68" s="20"/>
      <c r="P68" s="20"/>
      <c r="Q68" s="20"/>
      <c r="R68" s="20"/>
      <c r="S68" s="20"/>
      <c r="T68" s="20"/>
      <c r="U68" s="20"/>
      <c r="V68" s="20"/>
      <c r="W68" s="20"/>
      <c r="X68" s="20"/>
      <c r="Y68" s="20"/>
      <c r="Z68" s="20"/>
      <c r="AA68" s="20"/>
      <c r="AB68" s="20"/>
      <c r="AC68" s="20"/>
      <c r="AD68" s="20"/>
      <c r="AE68" s="20"/>
      <c r="AF68" s="20"/>
      <c r="AG68" s="20"/>
      <c r="AH68" s="20"/>
      <c r="AI68" s="20"/>
      <c r="AJ68" s="20"/>
      <c r="AK68" s="20"/>
      <c r="AL68" s="20"/>
      <c r="AM68" s="20"/>
      <c r="AN68" s="20"/>
      <c r="AO68" s="20"/>
      <c r="AP68" s="20"/>
    </row>
    <row r="69" spans="1:42" ht="15" customHeight="1" x14ac:dyDescent="0.3">
      <c r="A69" s="20"/>
      <c r="B69" s="397" t="s">
        <v>49</v>
      </c>
      <c r="C69" s="397"/>
      <c r="D69" s="397"/>
      <c r="E69" s="397"/>
      <c r="F69" s="397"/>
      <c r="G69" s="397"/>
      <c r="H69" s="397"/>
      <c r="I69" s="397"/>
      <c r="J69" s="397"/>
      <c r="K69" s="397"/>
      <c r="L69" s="397"/>
      <c r="M69" s="397"/>
      <c r="N69" s="397"/>
      <c r="O69" s="397"/>
      <c r="P69" s="397"/>
      <c r="Q69" s="397"/>
      <c r="R69" s="397"/>
      <c r="S69" s="20"/>
      <c r="T69" s="20"/>
      <c r="U69" s="20"/>
      <c r="V69" s="20"/>
      <c r="W69" s="20"/>
      <c r="X69" s="20"/>
      <c r="Y69" s="20"/>
      <c r="Z69" s="20"/>
      <c r="AA69" s="20"/>
      <c r="AB69" s="20"/>
      <c r="AC69" s="20"/>
      <c r="AD69" s="20"/>
      <c r="AE69" s="20"/>
      <c r="AF69" s="20"/>
      <c r="AG69" s="20"/>
      <c r="AH69" s="20"/>
      <c r="AI69" s="20"/>
      <c r="AJ69" s="20"/>
      <c r="AK69" s="20"/>
      <c r="AL69" s="20"/>
      <c r="AM69" s="20"/>
      <c r="AN69" s="20"/>
      <c r="AO69" s="20"/>
      <c r="AP69" s="20"/>
    </row>
    <row r="70" spans="1:42" ht="15" customHeight="1" x14ac:dyDescent="0.3">
      <c r="A70" s="20"/>
      <c r="B70" s="397"/>
      <c r="C70" s="397"/>
      <c r="D70" s="397"/>
      <c r="E70" s="397"/>
      <c r="F70" s="397"/>
      <c r="G70" s="397"/>
      <c r="H70" s="397"/>
      <c r="I70" s="397"/>
      <c r="J70" s="397"/>
      <c r="K70" s="397"/>
      <c r="L70" s="397"/>
      <c r="M70" s="397"/>
      <c r="N70" s="397"/>
      <c r="O70" s="397"/>
      <c r="P70" s="397"/>
      <c r="Q70" s="397"/>
      <c r="R70" s="397"/>
      <c r="S70" s="20"/>
      <c r="T70" s="20"/>
      <c r="U70" s="20"/>
      <c r="V70" s="20"/>
      <c r="W70" s="20"/>
      <c r="X70" s="20"/>
      <c r="Y70" s="20"/>
      <c r="Z70" s="20"/>
      <c r="AA70" s="20"/>
      <c r="AB70" s="20"/>
      <c r="AC70" s="20"/>
      <c r="AD70" s="20"/>
      <c r="AE70" s="20"/>
      <c r="AF70" s="20"/>
      <c r="AG70" s="20"/>
      <c r="AH70" s="20"/>
      <c r="AI70" s="20"/>
      <c r="AJ70" s="20"/>
      <c r="AK70" s="20"/>
      <c r="AL70" s="20"/>
      <c r="AM70" s="20"/>
      <c r="AN70" s="20"/>
      <c r="AO70" s="20"/>
      <c r="AP70" s="20"/>
    </row>
    <row r="71" spans="1:42" ht="15" customHeight="1" x14ac:dyDescent="0.3">
      <c r="A71" s="20"/>
      <c r="B71" s="397"/>
      <c r="C71" s="397"/>
      <c r="D71" s="397"/>
      <c r="E71" s="397"/>
      <c r="F71" s="397"/>
      <c r="G71" s="397"/>
      <c r="H71" s="397"/>
      <c r="I71" s="397"/>
      <c r="J71" s="397"/>
      <c r="K71" s="397"/>
      <c r="L71" s="397"/>
      <c r="M71" s="397"/>
      <c r="N71" s="397"/>
      <c r="O71" s="397"/>
      <c r="P71" s="397"/>
      <c r="Q71" s="397"/>
      <c r="R71" s="397"/>
      <c r="S71" s="20"/>
      <c r="T71" s="20"/>
      <c r="U71" s="20"/>
      <c r="V71" s="20"/>
      <c r="W71" s="20"/>
      <c r="X71" s="20"/>
      <c r="Y71" s="20"/>
      <c r="Z71" s="20"/>
      <c r="AA71" s="20"/>
      <c r="AB71" s="20"/>
      <c r="AC71" s="20"/>
      <c r="AD71" s="20"/>
      <c r="AE71" s="20"/>
      <c r="AF71" s="20"/>
      <c r="AG71" s="20"/>
      <c r="AH71" s="20"/>
      <c r="AI71" s="20"/>
      <c r="AJ71" s="20"/>
      <c r="AK71" s="20"/>
      <c r="AL71" s="20"/>
      <c r="AM71" s="20"/>
      <c r="AN71" s="20"/>
      <c r="AO71" s="20"/>
      <c r="AP71" s="20"/>
    </row>
    <row r="72" spans="1:42" ht="15" customHeight="1" thickBot="1" x14ac:dyDescent="0.35">
      <c r="A72" s="20"/>
      <c r="B72" s="20"/>
      <c r="C72" s="20"/>
      <c r="D72" s="20"/>
      <c r="E72" s="20"/>
      <c r="F72" s="20"/>
      <c r="G72" s="20"/>
      <c r="H72" s="20"/>
      <c r="I72" s="20"/>
      <c r="J72" s="20"/>
      <c r="K72" s="20"/>
      <c r="L72" s="20"/>
      <c r="M72" s="20"/>
      <c r="N72" s="20"/>
      <c r="O72" s="20"/>
      <c r="P72" s="20"/>
      <c r="Q72" s="20"/>
      <c r="R72" s="20"/>
      <c r="S72" s="20"/>
      <c r="T72" s="20"/>
      <c r="U72" s="20"/>
      <c r="V72" s="20"/>
      <c r="W72" s="20"/>
      <c r="X72" s="20"/>
      <c r="Y72" s="20"/>
      <c r="Z72" s="20"/>
      <c r="AA72" s="20"/>
      <c r="AB72" s="20"/>
      <c r="AC72" s="20"/>
      <c r="AD72" s="20"/>
      <c r="AE72" s="20"/>
      <c r="AF72" s="20"/>
      <c r="AG72" s="20"/>
      <c r="AH72" s="20"/>
      <c r="AI72" s="20"/>
      <c r="AJ72" s="20"/>
      <c r="AK72" s="20"/>
      <c r="AL72" s="20"/>
      <c r="AM72" s="20"/>
      <c r="AN72" s="20"/>
      <c r="AO72" s="20"/>
      <c r="AP72" s="20"/>
    </row>
    <row r="73" spans="1:42" ht="15" customHeight="1" x14ac:dyDescent="0.3">
      <c r="A73" s="20"/>
      <c r="B73" s="331">
        <v>1</v>
      </c>
      <c r="C73" s="331">
        <f>'Training Plan'!I226</f>
        <v>0</v>
      </c>
      <c r="D73" s="332"/>
      <c r="E73" s="332"/>
      <c r="F73" s="333"/>
      <c r="G73" s="20"/>
      <c r="H73" s="331">
        <v>2</v>
      </c>
      <c r="I73" s="331">
        <f>'Training Plan'!I234</f>
        <v>0</v>
      </c>
      <c r="J73" s="332"/>
      <c r="K73" s="332"/>
      <c r="L73" s="333"/>
      <c r="M73" s="20"/>
      <c r="N73" s="331">
        <v>3</v>
      </c>
      <c r="O73" s="331">
        <f>'Training Plan'!I242</f>
        <v>0</v>
      </c>
      <c r="P73" s="332"/>
      <c r="Q73" s="332"/>
      <c r="R73" s="333"/>
      <c r="S73" s="20"/>
      <c r="T73" s="20"/>
      <c r="U73" s="20"/>
      <c r="V73" s="20"/>
      <c r="W73" s="20"/>
      <c r="X73" s="20"/>
      <c r="Y73" s="20"/>
      <c r="Z73" s="20"/>
      <c r="AA73" s="20"/>
      <c r="AB73" s="20"/>
      <c r="AC73" s="20"/>
      <c r="AD73" s="20"/>
      <c r="AE73" s="20"/>
      <c r="AF73" s="20"/>
      <c r="AG73" s="20"/>
      <c r="AH73" s="20"/>
      <c r="AI73" s="20"/>
      <c r="AJ73" s="20"/>
      <c r="AK73" s="20"/>
      <c r="AL73" s="20"/>
      <c r="AM73" s="20"/>
      <c r="AN73" s="20"/>
      <c r="AO73" s="20"/>
      <c r="AP73" s="20"/>
    </row>
    <row r="74" spans="1:42" ht="15" customHeight="1" thickBot="1" x14ac:dyDescent="0.35">
      <c r="A74" s="20"/>
      <c r="B74" s="334"/>
      <c r="C74" s="334"/>
      <c r="D74" s="335"/>
      <c r="E74" s="335"/>
      <c r="F74" s="336"/>
      <c r="G74" s="20"/>
      <c r="H74" s="334"/>
      <c r="I74" s="334"/>
      <c r="J74" s="335"/>
      <c r="K74" s="335"/>
      <c r="L74" s="336"/>
      <c r="M74" s="20"/>
      <c r="N74" s="334"/>
      <c r="O74" s="334"/>
      <c r="P74" s="335"/>
      <c r="Q74" s="335"/>
      <c r="R74" s="336"/>
      <c r="S74" s="20"/>
      <c r="T74" s="20"/>
      <c r="U74" s="20"/>
      <c r="V74" s="20"/>
      <c r="W74" s="20"/>
      <c r="X74" s="20"/>
      <c r="Y74" s="20"/>
      <c r="Z74" s="20"/>
      <c r="AA74" s="20"/>
      <c r="AB74" s="20"/>
      <c r="AC74" s="20"/>
      <c r="AD74" s="20"/>
      <c r="AE74" s="20"/>
      <c r="AF74" s="20"/>
      <c r="AG74" s="20"/>
      <c r="AH74" s="20"/>
      <c r="AI74" s="20"/>
      <c r="AJ74" s="20"/>
      <c r="AK74" s="20"/>
      <c r="AL74" s="20"/>
      <c r="AM74" s="20"/>
      <c r="AN74" s="20"/>
      <c r="AO74" s="20"/>
      <c r="AP74" s="20"/>
    </row>
    <row r="75" spans="1:42" ht="15" customHeight="1" x14ac:dyDescent="0.3">
      <c r="A75" s="20"/>
      <c r="B75" s="415" t="s">
        <v>85</v>
      </c>
      <c r="C75" s="416"/>
      <c r="D75" s="421">
        <f>'Training Plan'!I227</f>
        <v>0</v>
      </c>
      <c r="E75" s="422"/>
      <c r="F75" s="423"/>
      <c r="G75" s="20"/>
      <c r="H75" s="415" t="s">
        <v>85</v>
      </c>
      <c r="I75" s="416"/>
      <c r="J75" s="421">
        <f>'Training Plan'!I235</f>
        <v>0</v>
      </c>
      <c r="K75" s="422"/>
      <c r="L75" s="423"/>
      <c r="M75" s="20"/>
      <c r="N75" s="415" t="s">
        <v>85</v>
      </c>
      <c r="O75" s="416"/>
      <c r="P75" s="421">
        <f>'Training Plan'!I243</f>
        <v>0</v>
      </c>
      <c r="Q75" s="422"/>
      <c r="R75" s="423"/>
      <c r="S75" s="20"/>
      <c r="T75" s="20"/>
      <c r="U75" s="20"/>
      <c r="V75" s="20"/>
      <c r="W75" s="20"/>
      <c r="X75" s="20"/>
      <c r="Y75" s="20"/>
      <c r="Z75" s="20"/>
      <c r="AA75" s="20"/>
      <c r="AB75" s="20"/>
      <c r="AC75" s="20"/>
      <c r="AD75" s="20"/>
      <c r="AE75" s="20"/>
      <c r="AF75" s="20"/>
      <c r="AG75" s="20"/>
      <c r="AH75" s="20"/>
      <c r="AI75" s="20"/>
      <c r="AJ75" s="20"/>
      <c r="AK75" s="20"/>
      <c r="AL75" s="20"/>
      <c r="AM75" s="20"/>
      <c r="AN75" s="20"/>
      <c r="AO75" s="20"/>
      <c r="AP75" s="20"/>
    </row>
    <row r="76" spans="1:42" ht="15" customHeight="1" x14ac:dyDescent="0.3">
      <c r="A76" s="20"/>
      <c r="B76" s="417"/>
      <c r="C76" s="418"/>
      <c r="D76" s="424"/>
      <c r="E76" s="425"/>
      <c r="F76" s="426"/>
      <c r="G76" s="20"/>
      <c r="H76" s="417"/>
      <c r="I76" s="418"/>
      <c r="J76" s="424"/>
      <c r="K76" s="425"/>
      <c r="L76" s="426"/>
      <c r="M76" s="20"/>
      <c r="N76" s="417"/>
      <c r="O76" s="418"/>
      <c r="P76" s="424"/>
      <c r="Q76" s="425"/>
      <c r="R76" s="426"/>
      <c r="S76" s="20"/>
      <c r="T76" s="20"/>
      <c r="U76" s="20"/>
      <c r="V76" s="20"/>
      <c r="W76" s="20"/>
      <c r="X76" s="20"/>
      <c r="Y76" s="20"/>
      <c r="Z76" s="20"/>
      <c r="AA76" s="20"/>
      <c r="AB76" s="20"/>
      <c r="AC76" s="20"/>
      <c r="AD76" s="20"/>
      <c r="AE76" s="20"/>
      <c r="AF76" s="20"/>
      <c r="AG76" s="20"/>
      <c r="AH76" s="20"/>
      <c r="AI76" s="20"/>
      <c r="AJ76" s="20"/>
      <c r="AK76" s="20"/>
      <c r="AL76" s="20"/>
      <c r="AM76" s="20"/>
      <c r="AN76" s="20"/>
      <c r="AO76" s="20"/>
      <c r="AP76" s="20"/>
    </row>
    <row r="77" spans="1:42" ht="15" customHeight="1" x14ac:dyDescent="0.3">
      <c r="A77" s="20"/>
      <c r="B77" s="417"/>
      <c r="C77" s="418"/>
      <c r="D77" s="424"/>
      <c r="E77" s="425"/>
      <c r="F77" s="426"/>
      <c r="G77" s="20"/>
      <c r="H77" s="417"/>
      <c r="I77" s="418"/>
      <c r="J77" s="424"/>
      <c r="K77" s="425"/>
      <c r="L77" s="426"/>
      <c r="M77" s="20"/>
      <c r="N77" s="417"/>
      <c r="O77" s="418"/>
      <c r="P77" s="424"/>
      <c r="Q77" s="425"/>
      <c r="R77" s="426"/>
      <c r="S77" s="20"/>
      <c r="T77" s="20"/>
      <c r="U77" s="20"/>
      <c r="V77" s="20"/>
      <c r="W77" s="20"/>
      <c r="X77" s="20"/>
      <c r="Y77" s="20"/>
      <c r="Z77" s="20"/>
      <c r="AA77" s="20"/>
      <c r="AB77" s="20"/>
      <c r="AC77" s="20"/>
      <c r="AD77" s="20"/>
      <c r="AE77" s="20"/>
      <c r="AF77" s="20"/>
      <c r="AG77" s="20"/>
      <c r="AH77" s="20"/>
      <c r="AI77" s="20"/>
      <c r="AJ77" s="20"/>
      <c r="AK77" s="20"/>
      <c r="AL77" s="20"/>
      <c r="AM77" s="20"/>
      <c r="AN77" s="20"/>
      <c r="AO77" s="20"/>
      <c r="AP77" s="20"/>
    </row>
    <row r="78" spans="1:42" ht="15" customHeight="1" x14ac:dyDescent="0.3">
      <c r="A78" s="20"/>
      <c r="B78" s="417"/>
      <c r="C78" s="418"/>
      <c r="D78" s="424"/>
      <c r="E78" s="425"/>
      <c r="F78" s="426"/>
      <c r="G78" s="20"/>
      <c r="H78" s="417"/>
      <c r="I78" s="418"/>
      <c r="J78" s="424"/>
      <c r="K78" s="425"/>
      <c r="L78" s="426"/>
      <c r="M78" s="20"/>
      <c r="N78" s="417"/>
      <c r="O78" s="418"/>
      <c r="P78" s="424"/>
      <c r="Q78" s="425"/>
      <c r="R78" s="426"/>
      <c r="S78" s="20"/>
      <c r="T78" s="20"/>
      <c r="U78" s="20"/>
      <c r="V78" s="20"/>
      <c r="W78" s="20"/>
      <c r="X78" s="20"/>
      <c r="Y78" s="20"/>
      <c r="Z78" s="20"/>
      <c r="AA78" s="20"/>
      <c r="AB78" s="20"/>
      <c r="AC78" s="20"/>
      <c r="AD78" s="20"/>
      <c r="AE78" s="20"/>
      <c r="AF78" s="20"/>
      <c r="AG78" s="20"/>
      <c r="AH78" s="20"/>
      <c r="AI78" s="20"/>
      <c r="AJ78" s="20"/>
      <c r="AK78" s="20"/>
      <c r="AL78" s="20"/>
      <c r="AM78" s="20"/>
      <c r="AN78" s="20"/>
      <c r="AO78" s="20"/>
      <c r="AP78" s="20"/>
    </row>
    <row r="79" spans="1:42" ht="15" customHeight="1" thickBot="1" x14ac:dyDescent="0.35">
      <c r="A79" s="20"/>
      <c r="B79" s="419"/>
      <c r="C79" s="420"/>
      <c r="D79" s="424"/>
      <c r="E79" s="425"/>
      <c r="F79" s="426"/>
      <c r="G79" s="20"/>
      <c r="H79" s="419"/>
      <c r="I79" s="420"/>
      <c r="J79" s="424"/>
      <c r="K79" s="425"/>
      <c r="L79" s="426"/>
      <c r="M79" s="20"/>
      <c r="N79" s="419"/>
      <c r="O79" s="420"/>
      <c r="P79" s="424"/>
      <c r="Q79" s="425"/>
      <c r="R79" s="426"/>
      <c r="S79" s="20"/>
      <c r="T79" s="20"/>
      <c r="U79" s="20"/>
      <c r="V79" s="20"/>
      <c r="W79" s="20"/>
      <c r="X79" s="20"/>
      <c r="Y79" s="20"/>
      <c r="Z79" s="20"/>
      <c r="AA79" s="20"/>
      <c r="AB79" s="20"/>
      <c r="AC79" s="20"/>
      <c r="AD79" s="20"/>
      <c r="AE79" s="20"/>
      <c r="AF79" s="20"/>
      <c r="AG79" s="20"/>
      <c r="AH79" s="20"/>
      <c r="AI79" s="20"/>
      <c r="AJ79" s="20"/>
      <c r="AK79" s="20"/>
      <c r="AL79" s="20"/>
      <c r="AM79" s="20"/>
      <c r="AN79" s="20"/>
      <c r="AO79" s="20"/>
      <c r="AP79" s="20"/>
    </row>
    <row r="80" spans="1:42" ht="15" customHeight="1" x14ac:dyDescent="0.3">
      <c r="A80" s="20"/>
      <c r="B80" s="427" t="s">
        <v>86</v>
      </c>
      <c r="C80" s="428"/>
      <c r="D80" s="409">
        <f>'Training Plan'!J232</f>
        <v>0</v>
      </c>
      <c r="E80" s="410"/>
      <c r="F80" s="411"/>
      <c r="G80" s="20"/>
      <c r="H80" s="427" t="s">
        <v>86</v>
      </c>
      <c r="I80" s="428"/>
      <c r="J80" s="409">
        <f>'Training Plan'!J240</f>
        <v>0</v>
      </c>
      <c r="K80" s="410"/>
      <c r="L80" s="411"/>
      <c r="M80" s="20"/>
      <c r="N80" s="427" t="s">
        <v>86</v>
      </c>
      <c r="O80" s="428"/>
      <c r="P80" s="409">
        <f>'Training Plan'!J248</f>
        <v>0</v>
      </c>
      <c r="Q80" s="410"/>
      <c r="R80" s="411"/>
      <c r="S80" s="20"/>
      <c r="T80" s="20"/>
      <c r="U80" s="20"/>
      <c r="V80" s="20"/>
      <c r="W80" s="20"/>
      <c r="X80" s="20"/>
      <c r="Y80" s="20"/>
      <c r="Z80" s="20"/>
      <c r="AA80" s="20"/>
      <c r="AB80" s="20"/>
      <c r="AC80" s="20"/>
      <c r="AD80" s="20"/>
      <c r="AE80" s="20"/>
      <c r="AF80" s="20"/>
      <c r="AG80" s="20"/>
      <c r="AH80" s="20"/>
      <c r="AI80" s="20"/>
      <c r="AJ80" s="20"/>
      <c r="AK80" s="20"/>
      <c r="AL80" s="20"/>
      <c r="AM80" s="20"/>
      <c r="AN80" s="20"/>
      <c r="AO80" s="20"/>
      <c r="AP80" s="20"/>
    </row>
    <row r="81" spans="1:42" ht="15" customHeight="1" thickBot="1" x14ac:dyDescent="0.35">
      <c r="A81" s="20"/>
      <c r="B81" s="429"/>
      <c r="C81" s="430"/>
      <c r="D81" s="412"/>
      <c r="E81" s="413"/>
      <c r="F81" s="414"/>
      <c r="G81" s="20"/>
      <c r="H81" s="429"/>
      <c r="I81" s="430"/>
      <c r="J81" s="412"/>
      <c r="K81" s="413"/>
      <c r="L81" s="414"/>
      <c r="M81" s="20"/>
      <c r="N81" s="429"/>
      <c r="O81" s="430"/>
      <c r="P81" s="412"/>
      <c r="Q81" s="413"/>
      <c r="R81" s="414"/>
      <c r="S81" s="20"/>
      <c r="T81" s="20"/>
      <c r="U81" s="20"/>
      <c r="V81" s="20"/>
      <c r="W81" s="20"/>
      <c r="X81" s="20"/>
      <c r="Y81" s="20"/>
      <c r="Z81" s="20"/>
      <c r="AA81" s="20"/>
      <c r="AB81" s="20"/>
      <c r="AC81" s="20"/>
      <c r="AD81" s="20"/>
      <c r="AE81" s="20"/>
      <c r="AF81" s="20"/>
      <c r="AG81" s="20"/>
      <c r="AH81" s="20"/>
      <c r="AI81" s="20"/>
      <c r="AJ81" s="20"/>
      <c r="AK81" s="20"/>
      <c r="AL81" s="20"/>
      <c r="AM81" s="20"/>
      <c r="AN81" s="20"/>
      <c r="AO81" s="20"/>
      <c r="AP81" s="20"/>
    </row>
    <row r="82" spans="1:42" ht="30" customHeight="1" thickBot="1" x14ac:dyDescent="0.35">
      <c r="A82" s="20"/>
      <c r="B82" s="3" t="s">
        <v>60</v>
      </c>
      <c r="C82" s="3" t="s">
        <v>0</v>
      </c>
      <c r="D82" s="3" t="s">
        <v>42</v>
      </c>
      <c r="E82" s="3" t="s">
        <v>11</v>
      </c>
      <c r="F82" s="21" t="s">
        <v>71</v>
      </c>
      <c r="G82" s="20"/>
      <c r="H82" s="3" t="s">
        <v>60</v>
      </c>
      <c r="I82" s="3" t="s">
        <v>0</v>
      </c>
      <c r="J82" s="3" t="s">
        <v>42</v>
      </c>
      <c r="K82" s="3" t="s">
        <v>11</v>
      </c>
      <c r="L82" s="21" t="s">
        <v>71</v>
      </c>
      <c r="M82" s="20"/>
      <c r="N82" s="3" t="s">
        <v>60</v>
      </c>
      <c r="O82" s="3" t="s">
        <v>0</v>
      </c>
      <c r="P82" s="3" t="s">
        <v>42</v>
      </c>
      <c r="Q82" s="3" t="s">
        <v>11</v>
      </c>
      <c r="R82" s="21" t="s">
        <v>71</v>
      </c>
      <c r="S82" s="20"/>
      <c r="T82" s="20"/>
      <c r="U82" s="20"/>
      <c r="V82" s="20"/>
      <c r="W82" s="20"/>
      <c r="X82" s="20"/>
      <c r="Y82" s="20"/>
      <c r="Z82" s="20"/>
      <c r="AA82" s="20"/>
      <c r="AB82" s="20"/>
      <c r="AC82" s="20"/>
      <c r="AD82" s="20"/>
      <c r="AE82" s="20"/>
      <c r="AF82" s="20"/>
      <c r="AG82" s="20"/>
      <c r="AH82" s="20"/>
      <c r="AI82" s="20"/>
      <c r="AJ82" s="20"/>
      <c r="AK82" s="20"/>
      <c r="AL82" s="20"/>
      <c r="AM82" s="20"/>
      <c r="AN82" s="20"/>
      <c r="AO82" s="20"/>
      <c r="AP82" s="20"/>
    </row>
    <row r="83" spans="1:42" ht="15" customHeight="1" thickBot="1" x14ac:dyDescent="0.35">
      <c r="A83" s="20"/>
      <c r="B83" s="16">
        <v>1</v>
      </c>
      <c r="C83" s="143"/>
      <c r="D83" s="140"/>
      <c r="E83" s="146"/>
      <c r="F83" s="149">
        <f>IF(ISNUMBER(D83),D83/B95,)</f>
        <v>0</v>
      </c>
      <c r="G83" s="20"/>
      <c r="H83" s="16">
        <v>1</v>
      </c>
      <c r="I83" s="143"/>
      <c r="J83" s="140"/>
      <c r="K83" s="146"/>
      <c r="L83" s="149">
        <f>IF(ISNUMBER(J83),J83/H95,)</f>
        <v>0</v>
      </c>
      <c r="M83" s="20"/>
      <c r="N83" s="16">
        <v>1</v>
      </c>
      <c r="O83" s="143"/>
      <c r="P83" s="140"/>
      <c r="Q83" s="146"/>
      <c r="R83" s="149">
        <f>IF(ISNUMBER(P83),P83/N95,)</f>
        <v>0</v>
      </c>
      <c r="S83" s="20"/>
      <c r="T83" s="20"/>
      <c r="U83" s="20"/>
      <c r="V83" s="20"/>
      <c r="W83" s="20"/>
      <c r="X83" s="20"/>
      <c r="Y83" s="20"/>
      <c r="Z83" s="20"/>
      <c r="AA83" s="20"/>
      <c r="AB83" s="20"/>
      <c r="AC83" s="20"/>
      <c r="AD83" s="20"/>
      <c r="AE83" s="20"/>
      <c r="AF83" s="20"/>
      <c r="AG83" s="20"/>
      <c r="AH83" s="20"/>
      <c r="AI83" s="20"/>
      <c r="AJ83" s="20"/>
      <c r="AK83" s="20"/>
      <c r="AL83" s="20"/>
      <c r="AM83" s="20"/>
      <c r="AN83" s="20"/>
      <c r="AO83" s="20"/>
      <c r="AP83" s="20"/>
    </row>
    <row r="84" spans="1:42" ht="15" customHeight="1" thickBot="1" x14ac:dyDescent="0.35">
      <c r="A84" s="20"/>
      <c r="B84" s="16">
        <v>2</v>
      </c>
      <c r="C84" s="144"/>
      <c r="D84" s="141"/>
      <c r="E84" s="147"/>
      <c r="F84" s="151">
        <f>IF(ISNUMBER(D84),D84/B95,)</f>
        <v>0</v>
      </c>
      <c r="G84" s="20"/>
      <c r="H84" s="16">
        <v>2</v>
      </c>
      <c r="I84" s="144"/>
      <c r="J84" s="141"/>
      <c r="K84" s="147"/>
      <c r="L84" s="151">
        <f>IF(ISNUMBER(J84),J84/H95,)</f>
        <v>0</v>
      </c>
      <c r="M84" s="20"/>
      <c r="N84" s="16">
        <v>2</v>
      </c>
      <c r="O84" s="144"/>
      <c r="P84" s="141"/>
      <c r="Q84" s="147"/>
      <c r="R84" s="151">
        <f>IF(ISNUMBER(P84),P84/N95,)</f>
        <v>0</v>
      </c>
      <c r="S84" s="20"/>
      <c r="T84" s="20"/>
      <c r="U84" s="20"/>
      <c r="V84" s="20"/>
      <c r="W84" s="20"/>
      <c r="X84" s="20"/>
      <c r="Y84" s="20"/>
      <c r="Z84" s="20"/>
      <c r="AA84" s="20"/>
      <c r="AB84" s="20"/>
      <c r="AC84" s="20"/>
      <c r="AD84" s="20"/>
      <c r="AE84" s="20"/>
      <c r="AF84" s="20"/>
      <c r="AG84" s="20"/>
      <c r="AH84" s="20"/>
      <c r="AI84" s="20"/>
      <c r="AJ84" s="20"/>
      <c r="AK84" s="20"/>
      <c r="AL84" s="20"/>
      <c r="AM84" s="20"/>
      <c r="AN84" s="20"/>
      <c r="AO84" s="20"/>
      <c r="AP84" s="20"/>
    </row>
    <row r="85" spans="1:42" ht="15" customHeight="1" thickBot="1" x14ac:dyDescent="0.35">
      <c r="A85" s="20"/>
      <c r="B85" s="16">
        <v>3</v>
      </c>
      <c r="C85" s="144"/>
      <c r="D85" s="141"/>
      <c r="E85" s="147"/>
      <c r="F85" s="151">
        <f>IF(ISNUMBER(D85),D85/B95,)</f>
        <v>0</v>
      </c>
      <c r="G85" s="20"/>
      <c r="H85" s="16">
        <v>3</v>
      </c>
      <c r="I85" s="144"/>
      <c r="J85" s="141"/>
      <c r="K85" s="147"/>
      <c r="L85" s="151">
        <f>IF(ISNUMBER(J85),J85/H95,)</f>
        <v>0</v>
      </c>
      <c r="M85" s="19"/>
      <c r="N85" s="16">
        <v>3</v>
      </c>
      <c r="O85" s="144"/>
      <c r="P85" s="141"/>
      <c r="Q85" s="147"/>
      <c r="R85" s="151">
        <f>IF(ISNUMBER(P85),P85/N95,)</f>
        <v>0</v>
      </c>
      <c r="S85" s="20"/>
      <c r="T85" s="20"/>
      <c r="U85" s="20"/>
      <c r="V85" s="20"/>
      <c r="W85" s="20"/>
      <c r="X85" s="20"/>
      <c r="Y85" s="20"/>
      <c r="Z85" s="20"/>
      <c r="AA85" s="20"/>
      <c r="AB85" s="20"/>
      <c r="AC85" s="20"/>
      <c r="AD85" s="20"/>
      <c r="AE85" s="20"/>
      <c r="AF85" s="20"/>
      <c r="AG85" s="20"/>
      <c r="AH85" s="20"/>
      <c r="AI85" s="20"/>
      <c r="AJ85" s="20"/>
      <c r="AK85" s="20"/>
      <c r="AL85" s="20"/>
      <c r="AM85" s="20"/>
      <c r="AN85" s="20"/>
      <c r="AO85" s="20"/>
      <c r="AP85" s="20"/>
    </row>
    <row r="86" spans="1:42" ht="15" customHeight="1" thickBot="1" x14ac:dyDescent="0.35">
      <c r="A86" s="20"/>
      <c r="B86" s="16">
        <v>4</v>
      </c>
      <c r="C86" s="144"/>
      <c r="D86" s="141"/>
      <c r="E86" s="147"/>
      <c r="F86" s="151">
        <f>IF(ISNUMBER(D86),D86/B95,)</f>
        <v>0</v>
      </c>
      <c r="G86" s="20"/>
      <c r="H86" s="16">
        <v>4</v>
      </c>
      <c r="I86" s="144"/>
      <c r="J86" s="141"/>
      <c r="K86" s="147"/>
      <c r="L86" s="151">
        <f>IF(ISNUMBER(J86),J86/H95,)</f>
        <v>0</v>
      </c>
      <c r="M86" s="12"/>
      <c r="N86" s="16">
        <v>4</v>
      </c>
      <c r="O86" s="144"/>
      <c r="P86" s="141"/>
      <c r="Q86" s="147"/>
      <c r="R86" s="151">
        <f>IF(ISNUMBER(P86),P86/N95,)</f>
        <v>0</v>
      </c>
      <c r="S86" s="20"/>
      <c r="T86" s="20"/>
      <c r="U86" s="20"/>
      <c r="V86" s="20"/>
      <c r="W86" s="20"/>
      <c r="X86" s="20"/>
      <c r="Y86" s="20"/>
      <c r="Z86" s="20"/>
      <c r="AA86" s="20"/>
      <c r="AB86" s="20"/>
      <c r="AC86" s="20"/>
      <c r="AD86" s="20"/>
      <c r="AE86" s="20"/>
      <c r="AF86" s="20"/>
      <c r="AG86" s="20"/>
      <c r="AH86" s="20"/>
      <c r="AI86" s="20"/>
      <c r="AJ86" s="20"/>
      <c r="AK86" s="20"/>
      <c r="AL86" s="20"/>
      <c r="AM86" s="20"/>
      <c r="AN86" s="20"/>
      <c r="AO86" s="20"/>
      <c r="AP86" s="20"/>
    </row>
    <row r="87" spans="1:42" ht="15" customHeight="1" thickBot="1" x14ac:dyDescent="0.35">
      <c r="A87" s="20"/>
      <c r="B87" s="16">
        <v>5</v>
      </c>
      <c r="C87" s="144"/>
      <c r="D87" s="141"/>
      <c r="E87" s="147"/>
      <c r="F87" s="151">
        <f>IF(ISNUMBER(D87),D87/B95,)</f>
        <v>0</v>
      </c>
      <c r="G87" s="20"/>
      <c r="H87" s="16">
        <v>5</v>
      </c>
      <c r="I87" s="144"/>
      <c r="J87" s="141"/>
      <c r="K87" s="147"/>
      <c r="L87" s="151">
        <f>IF(ISNUMBER(J87),J87/H95,)</f>
        <v>0</v>
      </c>
      <c r="M87" s="18"/>
      <c r="N87" s="16">
        <v>5</v>
      </c>
      <c r="O87" s="144"/>
      <c r="P87" s="141"/>
      <c r="Q87" s="147"/>
      <c r="R87" s="151">
        <f>IF(ISNUMBER(P87),P87/N95,)</f>
        <v>0</v>
      </c>
      <c r="S87" s="20"/>
      <c r="T87" s="20"/>
      <c r="U87" s="20"/>
      <c r="V87" s="20"/>
      <c r="W87" s="20"/>
      <c r="X87" s="20"/>
      <c r="Y87" s="20"/>
      <c r="Z87" s="20"/>
      <c r="AA87" s="20"/>
      <c r="AB87" s="20"/>
      <c r="AC87" s="20"/>
      <c r="AD87" s="20"/>
      <c r="AE87" s="20"/>
      <c r="AF87" s="20"/>
      <c r="AG87" s="20"/>
      <c r="AH87" s="20"/>
      <c r="AI87" s="20"/>
      <c r="AJ87" s="20"/>
      <c r="AK87" s="20"/>
      <c r="AL87" s="20"/>
      <c r="AM87" s="20"/>
      <c r="AN87" s="20"/>
      <c r="AO87" s="20"/>
      <c r="AP87" s="20"/>
    </row>
    <row r="88" spans="1:42" ht="15" customHeight="1" thickBot="1" x14ac:dyDescent="0.35">
      <c r="A88" s="20"/>
      <c r="B88" s="16">
        <v>6</v>
      </c>
      <c r="C88" s="144"/>
      <c r="D88" s="141"/>
      <c r="E88" s="147"/>
      <c r="F88" s="151">
        <f>IF(ISNUMBER(D88),D88/B95,)</f>
        <v>0</v>
      </c>
      <c r="G88" s="20"/>
      <c r="H88" s="16">
        <v>6</v>
      </c>
      <c r="I88" s="144"/>
      <c r="J88" s="141"/>
      <c r="K88" s="147"/>
      <c r="L88" s="151">
        <f>IF(ISNUMBER(J88),J88/H95,)</f>
        <v>0</v>
      </c>
      <c r="M88" s="18"/>
      <c r="N88" s="16">
        <v>6</v>
      </c>
      <c r="O88" s="144"/>
      <c r="P88" s="141"/>
      <c r="Q88" s="147"/>
      <c r="R88" s="151">
        <f>IF(ISNUMBER(P88),P88/N95,)</f>
        <v>0</v>
      </c>
      <c r="S88" s="20"/>
      <c r="T88" s="20"/>
      <c r="U88" s="20"/>
      <c r="V88" s="20"/>
      <c r="W88" s="20"/>
      <c r="X88" s="20"/>
      <c r="Y88" s="20"/>
      <c r="Z88" s="20"/>
      <c r="AA88" s="20"/>
      <c r="AB88" s="20"/>
      <c r="AC88" s="20"/>
      <c r="AD88" s="20"/>
      <c r="AE88" s="20"/>
      <c r="AF88" s="20"/>
      <c r="AG88" s="20"/>
      <c r="AH88" s="20"/>
      <c r="AI88" s="20"/>
      <c r="AJ88" s="20"/>
      <c r="AK88" s="20"/>
      <c r="AL88" s="20"/>
      <c r="AM88" s="20"/>
      <c r="AN88" s="20"/>
      <c r="AO88" s="20"/>
      <c r="AP88" s="20"/>
    </row>
    <row r="89" spans="1:42" ht="15" customHeight="1" thickBot="1" x14ac:dyDescent="0.35">
      <c r="A89" s="20"/>
      <c r="B89" s="16">
        <v>7</v>
      </c>
      <c r="C89" s="144"/>
      <c r="D89" s="141"/>
      <c r="E89" s="147"/>
      <c r="F89" s="151">
        <f>IF(ISNUMBER(D89),D89/B95,)</f>
        <v>0</v>
      </c>
      <c r="G89" s="20"/>
      <c r="H89" s="16">
        <v>7</v>
      </c>
      <c r="I89" s="144"/>
      <c r="J89" s="141"/>
      <c r="K89" s="147"/>
      <c r="L89" s="151">
        <f>IF(ISNUMBER(J89),J89/H95,)</f>
        <v>0</v>
      </c>
      <c r="M89" s="18"/>
      <c r="N89" s="16">
        <v>7</v>
      </c>
      <c r="O89" s="144"/>
      <c r="P89" s="141"/>
      <c r="Q89" s="147"/>
      <c r="R89" s="151">
        <f>IF(ISNUMBER(P89),P89/N95,)</f>
        <v>0</v>
      </c>
      <c r="S89" s="20"/>
      <c r="T89" s="20"/>
      <c r="U89" s="20"/>
      <c r="V89" s="20"/>
      <c r="W89" s="20"/>
      <c r="X89" s="20"/>
      <c r="Y89" s="20"/>
      <c r="Z89" s="20"/>
      <c r="AA89" s="20"/>
      <c r="AB89" s="20"/>
      <c r="AC89" s="20"/>
      <c r="AD89" s="20"/>
      <c r="AE89" s="20"/>
      <c r="AF89" s="20"/>
      <c r="AG89" s="20"/>
      <c r="AH89" s="20"/>
      <c r="AI89" s="20"/>
      <c r="AJ89" s="20"/>
      <c r="AK89" s="20"/>
      <c r="AL89" s="20"/>
      <c r="AM89" s="20"/>
      <c r="AN89" s="20"/>
      <c r="AO89" s="20"/>
      <c r="AP89" s="20"/>
    </row>
    <row r="90" spans="1:42" ht="15" customHeight="1" thickBot="1" x14ac:dyDescent="0.35">
      <c r="A90" s="20"/>
      <c r="B90" s="16">
        <v>8</v>
      </c>
      <c r="C90" s="144"/>
      <c r="D90" s="141"/>
      <c r="E90" s="147"/>
      <c r="F90" s="151">
        <f>IF(ISNUMBER(D90),D90/B95,)</f>
        <v>0</v>
      </c>
      <c r="G90" s="20"/>
      <c r="H90" s="16">
        <v>8</v>
      </c>
      <c r="I90" s="144"/>
      <c r="J90" s="141"/>
      <c r="K90" s="147"/>
      <c r="L90" s="151">
        <f>IF(ISNUMBER(J90),J90/H95,)</f>
        <v>0</v>
      </c>
      <c r="M90" s="18"/>
      <c r="N90" s="16">
        <v>8</v>
      </c>
      <c r="O90" s="144"/>
      <c r="P90" s="141"/>
      <c r="Q90" s="147"/>
      <c r="R90" s="151">
        <f>IF(ISNUMBER(P90),P90/N95,)</f>
        <v>0</v>
      </c>
      <c r="S90" s="20"/>
      <c r="T90" s="20"/>
      <c r="U90" s="20"/>
      <c r="V90" s="20"/>
      <c r="W90" s="20"/>
      <c r="X90" s="20"/>
      <c r="Y90" s="20"/>
      <c r="Z90" s="20"/>
      <c r="AA90" s="20"/>
      <c r="AB90" s="20"/>
      <c r="AC90" s="20"/>
      <c r="AD90" s="20"/>
      <c r="AE90" s="20"/>
      <c r="AF90" s="20"/>
      <c r="AG90" s="20"/>
      <c r="AH90" s="20"/>
      <c r="AI90" s="20"/>
      <c r="AJ90" s="20"/>
      <c r="AK90" s="20"/>
      <c r="AL90" s="20"/>
      <c r="AM90" s="20"/>
      <c r="AN90" s="20"/>
      <c r="AO90" s="20"/>
      <c r="AP90" s="20"/>
    </row>
    <row r="91" spans="1:42" ht="15" customHeight="1" thickBot="1" x14ac:dyDescent="0.35">
      <c r="A91" s="20"/>
      <c r="B91" s="16">
        <v>9</v>
      </c>
      <c r="C91" s="144"/>
      <c r="D91" s="141"/>
      <c r="E91" s="147"/>
      <c r="F91" s="151">
        <f>IF(ISNUMBER(D91),D91/B95,)</f>
        <v>0</v>
      </c>
      <c r="G91" s="20"/>
      <c r="H91" s="16">
        <v>9</v>
      </c>
      <c r="I91" s="144"/>
      <c r="J91" s="141"/>
      <c r="K91" s="147"/>
      <c r="L91" s="151">
        <f>IF(ISNUMBER(J91),J91/H95,)</f>
        <v>0</v>
      </c>
      <c r="M91" s="18"/>
      <c r="N91" s="16">
        <v>9</v>
      </c>
      <c r="O91" s="144"/>
      <c r="P91" s="141"/>
      <c r="Q91" s="147"/>
      <c r="R91" s="151">
        <f>IF(ISNUMBER(P91),P91/N95,)</f>
        <v>0</v>
      </c>
      <c r="S91" s="20"/>
      <c r="T91" s="20"/>
      <c r="U91" s="20"/>
      <c r="V91" s="20"/>
      <c r="W91" s="20"/>
      <c r="X91" s="20"/>
      <c r="Y91" s="20"/>
      <c r="Z91" s="20"/>
      <c r="AA91" s="20"/>
      <c r="AB91" s="20"/>
      <c r="AC91" s="20"/>
      <c r="AD91" s="20"/>
      <c r="AE91" s="20"/>
      <c r="AF91" s="20"/>
      <c r="AG91" s="20"/>
      <c r="AH91" s="20"/>
      <c r="AI91" s="20"/>
      <c r="AJ91" s="20"/>
      <c r="AK91" s="20"/>
      <c r="AL91" s="20"/>
      <c r="AM91" s="20"/>
      <c r="AN91" s="20"/>
      <c r="AO91" s="20"/>
      <c r="AP91" s="20"/>
    </row>
    <row r="92" spans="1:42" ht="15" customHeight="1" thickBot="1" x14ac:dyDescent="0.35">
      <c r="A92" s="20"/>
      <c r="B92" s="203">
        <v>10</v>
      </c>
      <c r="C92" s="145"/>
      <c r="D92" s="142"/>
      <c r="E92" s="148"/>
      <c r="F92" s="151">
        <f>IF(ISNUMBER(D92),D92/B95,)</f>
        <v>0</v>
      </c>
      <c r="G92" s="20"/>
      <c r="H92" s="203">
        <v>10</v>
      </c>
      <c r="I92" s="145"/>
      <c r="J92" s="142"/>
      <c r="K92" s="148"/>
      <c r="L92" s="151">
        <f>IF(ISNUMBER(J92),J92/H95,)</f>
        <v>0</v>
      </c>
      <c r="M92" s="18"/>
      <c r="N92" s="203">
        <v>10</v>
      </c>
      <c r="O92" s="145"/>
      <c r="P92" s="142"/>
      <c r="Q92" s="148"/>
      <c r="R92" s="151">
        <f>IF(ISNUMBER(P92),P92/N95,)</f>
        <v>0</v>
      </c>
      <c r="S92" s="20"/>
      <c r="T92" s="20"/>
      <c r="U92" s="20"/>
      <c r="V92" s="20"/>
      <c r="W92" s="20"/>
      <c r="X92" s="20"/>
      <c r="Y92" s="20"/>
      <c r="Z92" s="20"/>
      <c r="AA92" s="20"/>
      <c r="AB92" s="20"/>
      <c r="AC92" s="20"/>
      <c r="AD92" s="20"/>
      <c r="AE92" s="20"/>
      <c r="AF92" s="20"/>
      <c r="AG92" s="20"/>
      <c r="AH92" s="20"/>
      <c r="AI92" s="20"/>
      <c r="AJ92" s="20"/>
      <c r="AK92" s="20"/>
      <c r="AL92" s="20"/>
      <c r="AM92" s="20"/>
      <c r="AN92" s="20"/>
      <c r="AO92" s="20"/>
      <c r="AP92" s="20"/>
    </row>
    <row r="93" spans="1:42" ht="15" customHeight="1" x14ac:dyDescent="0.3">
      <c r="A93" s="20"/>
      <c r="B93" s="431" t="s">
        <v>4</v>
      </c>
      <c r="C93" s="451" t="s">
        <v>61</v>
      </c>
      <c r="D93" s="452"/>
      <c r="E93" s="433">
        <f>IFERROR(IF(COUNT(F83:F92)&gt;0,AVERAGEIF(F83:F92,"&gt;0"),0),)</f>
        <v>0</v>
      </c>
      <c r="F93" s="434"/>
      <c r="G93" s="20"/>
      <c r="H93" s="431" t="s">
        <v>4</v>
      </c>
      <c r="I93" s="451" t="s">
        <v>61</v>
      </c>
      <c r="J93" s="452"/>
      <c r="K93" s="433">
        <f>IFERROR(IF(COUNT(L83:L92)&gt;0,AVERAGEIF(L83:L92,"&gt;0"),0),)</f>
        <v>0</v>
      </c>
      <c r="L93" s="434"/>
      <c r="M93" s="18"/>
      <c r="N93" s="431" t="s">
        <v>4</v>
      </c>
      <c r="O93" s="439" t="s">
        <v>70</v>
      </c>
      <c r="P93" s="441">
        <f>IFERROR(IF(COUNT(R83:R92)&gt;0,AVERAGEIF(R83:R92,"&gt;0"),0),)</f>
        <v>0</v>
      </c>
      <c r="Q93" s="443" t="s">
        <v>110</v>
      </c>
      <c r="R93" s="445" t="str">
        <f>IFERROR(Q97*R97,"")</f>
        <v/>
      </c>
      <c r="S93" s="20"/>
      <c r="T93" s="20"/>
      <c r="U93" s="20"/>
      <c r="V93" s="20"/>
      <c r="W93" s="20"/>
      <c r="X93" s="20"/>
      <c r="Y93" s="20"/>
      <c r="Z93" s="20"/>
      <c r="AA93" s="20"/>
      <c r="AB93" s="20"/>
      <c r="AC93" s="20"/>
      <c r="AD93" s="20"/>
      <c r="AE93" s="20"/>
      <c r="AF93" s="20"/>
      <c r="AG93" s="20"/>
      <c r="AH93" s="20"/>
      <c r="AI93" s="20"/>
      <c r="AJ93" s="20"/>
      <c r="AK93" s="20"/>
      <c r="AL93" s="20"/>
      <c r="AM93" s="20"/>
      <c r="AN93" s="20"/>
      <c r="AO93" s="20"/>
      <c r="AP93" s="20"/>
    </row>
    <row r="94" spans="1:42" ht="15" customHeight="1" thickBot="1" x14ac:dyDescent="0.35">
      <c r="A94" s="20"/>
      <c r="B94" s="432"/>
      <c r="C94" s="440"/>
      <c r="D94" s="453"/>
      <c r="E94" s="435"/>
      <c r="F94" s="436"/>
      <c r="G94" s="20"/>
      <c r="H94" s="432"/>
      <c r="I94" s="440"/>
      <c r="J94" s="453"/>
      <c r="K94" s="435"/>
      <c r="L94" s="436"/>
      <c r="M94" s="18"/>
      <c r="N94" s="432"/>
      <c r="O94" s="454"/>
      <c r="P94" s="442"/>
      <c r="Q94" s="444"/>
      <c r="R94" s="446"/>
      <c r="S94" s="20"/>
      <c r="T94" s="20"/>
      <c r="U94" s="20"/>
      <c r="V94" s="20"/>
      <c r="W94" s="20"/>
      <c r="X94" s="20"/>
      <c r="Y94" s="20"/>
      <c r="Z94" s="20"/>
      <c r="AA94" s="20"/>
      <c r="AB94" s="20"/>
      <c r="AC94" s="20"/>
      <c r="AD94" s="20"/>
      <c r="AE94" s="20"/>
      <c r="AF94" s="20"/>
      <c r="AG94" s="20"/>
      <c r="AH94" s="20"/>
      <c r="AI94" s="20"/>
      <c r="AJ94" s="20"/>
      <c r="AK94" s="20"/>
      <c r="AL94" s="20"/>
      <c r="AM94" s="20"/>
      <c r="AN94" s="20"/>
      <c r="AO94" s="20"/>
      <c r="AP94" s="20"/>
    </row>
    <row r="95" spans="1:42" ht="15" customHeight="1" x14ac:dyDescent="0.3">
      <c r="A95" s="20"/>
      <c r="B95" s="437">
        <f ca="1">IFERROR(ROUNDUP(B97/(0.0005*C97^2-0.0342*C97+1.034),0),)</f>
        <v>0</v>
      </c>
      <c r="C95" s="439" t="s">
        <v>189</v>
      </c>
      <c r="D95" s="449">
        <f>SUM(C83:C92)</f>
        <v>0</v>
      </c>
      <c r="E95" s="451" t="s">
        <v>44</v>
      </c>
      <c r="F95" s="447">
        <f>SUM(C83*D83,C84*D84,C85*D85,C86*D86,C87*D87,C88*D88,C89*D89,C90*D90,C91*D91,C92*D92)</f>
        <v>0</v>
      </c>
      <c r="G95" s="20"/>
      <c r="H95" s="437">
        <f ca="1">IFERROR(ROUNDUP(H97/(0.0005*I97^2-0.0342*I97+1.034),0),)</f>
        <v>0</v>
      </c>
      <c r="I95" s="439" t="s">
        <v>189</v>
      </c>
      <c r="J95" s="449">
        <f>SUM(I83:I92)</f>
        <v>0</v>
      </c>
      <c r="K95" s="451" t="s">
        <v>44</v>
      </c>
      <c r="L95" s="447">
        <f>SUM(I83*J83,I84*J84,I85*J85,I86*J86,I87*J87,I88*J88,I89*J89,I90*J90,I91*J91,I92*J92)</f>
        <v>0</v>
      </c>
      <c r="M95" s="18"/>
      <c r="N95" s="437">
        <f ca="1">IFERROR(ROUNDUP(N97/(0.0005*O97^2-0.0342*O97+1.034),0),)</f>
        <v>0</v>
      </c>
      <c r="O95" s="439" t="s">
        <v>189</v>
      </c>
      <c r="P95" s="449">
        <f>SUM(O83:O92)</f>
        <v>0</v>
      </c>
      <c r="Q95" s="451" t="s">
        <v>44</v>
      </c>
      <c r="R95" s="447">
        <f>SUM(O83*P83,O84*P84,O85*P85,O86*P86,O87*P87,O88*P88,O89*P89,O90*P90,O91*P91,O92*P92)</f>
        <v>0</v>
      </c>
      <c r="S95" s="20"/>
      <c r="T95" s="20"/>
      <c r="U95" s="20"/>
      <c r="V95" s="20"/>
      <c r="W95" s="20"/>
      <c r="X95" s="20"/>
      <c r="Y95" s="20"/>
      <c r="Z95" s="20"/>
      <c r="AA95" s="20"/>
      <c r="AB95" s="20"/>
      <c r="AC95" s="20"/>
      <c r="AD95" s="20"/>
      <c r="AE95" s="20"/>
      <c r="AF95" s="20"/>
      <c r="AG95" s="20"/>
      <c r="AH95" s="20"/>
      <c r="AI95" s="20"/>
      <c r="AJ95" s="20"/>
      <c r="AK95" s="20"/>
      <c r="AL95" s="20"/>
      <c r="AM95" s="20"/>
      <c r="AN95" s="20"/>
      <c r="AO95" s="20"/>
      <c r="AP95" s="20"/>
    </row>
    <row r="96" spans="1:42" ht="15" customHeight="1" thickBot="1" x14ac:dyDescent="0.35">
      <c r="A96" s="20"/>
      <c r="B96" s="438"/>
      <c r="C96" s="440"/>
      <c r="D96" s="450"/>
      <c r="E96" s="440"/>
      <c r="F96" s="448"/>
      <c r="G96" s="20"/>
      <c r="H96" s="438"/>
      <c r="I96" s="440"/>
      <c r="J96" s="450"/>
      <c r="K96" s="440"/>
      <c r="L96" s="448"/>
      <c r="M96" s="18"/>
      <c r="N96" s="438"/>
      <c r="O96" s="440"/>
      <c r="P96" s="450"/>
      <c r="Q96" s="440"/>
      <c r="R96" s="448"/>
      <c r="S96" s="20"/>
      <c r="T96" s="20"/>
      <c r="U96" s="20"/>
      <c r="V96" s="20"/>
      <c r="W96" s="20"/>
      <c r="X96" s="20"/>
      <c r="Y96" s="20"/>
      <c r="Z96" s="20"/>
      <c r="AA96" s="20"/>
      <c r="AB96" s="20"/>
      <c r="AC96" s="20"/>
      <c r="AD96" s="20"/>
      <c r="AE96" s="20"/>
      <c r="AF96" s="20"/>
      <c r="AG96" s="20"/>
      <c r="AH96" s="20"/>
      <c r="AI96" s="20"/>
      <c r="AJ96" s="20"/>
      <c r="AK96" s="20"/>
      <c r="AL96" s="20"/>
      <c r="AM96" s="20"/>
      <c r="AN96" s="20"/>
      <c r="AO96" s="20"/>
      <c r="AP96" s="20"/>
    </row>
    <row r="97" spans="1:42" ht="15" customHeight="1" x14ac:dyDescent="0.3">
      <c r="A97" s="20"/>
      <c r="B97" s="2" t="str">
        <f ca="1">IFERROR(OFFSET(D82,MATCH(MAX(D83:D92),D83:D92,0),0),"")</f>
        <v/>
      </c>
      <c r="C97" s="22" t="str">
        <f ca="1">IFERROR(OFFSET(C82,MATCH(MAX(D83:D92),D83:D92,0),0)+(10-OFFSET(E82,MATCH(MAX(D83:D92),D83:D92,0),0)),"")</f>
        <v/>
      </c>
      <c r="D97" s="20"/>
      <c r="E97" s="20"/>
      <c r="F97" s="20"/>
      <c r="G97" s="20"/>
      <c r="H97" s="2" t="str">
        <f ca="1">IFERROR(OFFSET(J82,MATCH(MAX(J83:J92),J83:J92,0),0),"")</f>
        <v/>
      </c>
      <c r="I97" s="22" t="str">
        <f ca="1">IFERROR(OFFSET(I82,MATCH(MAX(J83:J92),J83:J92,0),0)+(10-OFFSET(K82,MATCH(MAX(J83:J92),J83:J92,0),0)),"")</f>
        <v/>
      </c>
      <c r="J97" s="20"/>
      <c r="K97" s="20"/>
      <c r="L97" s="20"/>
      <c r="M97" s="202"/>
      <c r="N97" s="2" t="str">
        <f ca="1">IFERROR(OFFSET(P82,MATCH(MAX(P83:P92),P83:P92,0),0),"")</f>
        <v/>
      </c>
      <c r="O97" s="22" t="str">
        <f ca="1">IFERROR(OFFSET(O82,MATCH(MAX(P83:P92),P83:P92,0),0)+(10-OFFSET(Q82,MATCH(MAX(P83:P92),P83:P92,0),0)),"")</f>
        <v/>
      </c>
      <c r="P97" s="20"/>
      <c r="Q97" s="184" t="str">
        <f>IFERROR(AVERAGE(AVERAGE(E83:E92),AVERAGE(K83:K92),AVERAGE(Q83:Q92)),"")</f>
        <v/>
      </c>
      <c r="R97" s="185">
        <f>SUM(C83:C92,I83:I92,O83:O92)</f>
        <v>0</v>
      </c>
      <c r="S97" s="20"/>
      <c r="T97" s="20"/>
      <c r="U97" s="20"/>
      <c r="V97" s="20"/>
      <c r="W97" s="20"/>
      <c r="X97" s="20"/>
      <c r="Y97" s="20"/>
      <c r="Z97" s="20"/>
      <c r="AA97" s="20"/>
      <c r="AB97" s="20"/>
      <c r="AC97" s="20"/>
      <c r="AD97" s="20"/>
      <c r="AE97" s="20"/>
      <c r="AF97" s="20"/>
      <c r="AG97" s="20"/>
      <c r="AH97" s="20"/>
      <c r="AI97" s="20"/>
      <c r="AJ97" s="20"/>
      <c r="AK97" s="20"/>
      <c r="AL97" s="20"/>
      <c r="AM97" s="20"/>
      <c r="AN97" s="20"/>
      <c r="AO97" s="20"/>
      <c r="AP97" s="20"/>
    </row>
    <row r="98" spans="1:42" ht="15" customHeight="1" x14ac:dyDescent="0.3">
      <c r="A98" s="20"/>
      <c r="B98" s="20"/>
      <c r="C98" s="20"/>
      <c r="D98" s="20"/>
      <c r="E98" s="20"/>
      <c r="F98" s="20"/>
      <c r="G98" s="20"/>
      <c r="H98" s="20"/>
      <c r="I98" s="20"/>
      <c r="J98" s="20"/>
      <c r="K98" s="20"/>
      <c r="L98" s="20"/>
      <c r="M98" s="20"/>
      <c r="N98" s="20"/>
      <c r="O98" s="20"/>
      <c r="P98" s="20"/>
      <c r="Q98" s="20"/>
      <c r="R98" s="20"/>
      <c r="S98" s="20"/>
      <c r="T98" s="20"/>
      <c r="U98" s="20"/>
      <c r="V98" s="20"/>
      <c r="W98" s="20"/>
      <c r="X98" s="20"/>
      <c r="Y98" s="20"/>
      <c r="Z98" s="20"/>
      <c r="AA98" s="20"/>
      <c r="AB98" s="20"/>
      <c r="AC98" s="20"/>
      <c r="AD98" s="20"/>
      <c r="AE98" s="20"/>
      <c r="AF98" s="20"/>
      <c r="AG98" s="20"/>
      <c r="AH98" s="20"/>
      <c r="AI98" s="20"/>
      <c r="AJ98" s="20"/>
      <c r="AK98" s="20"/>
      <c r="AL98" s="20"/>
      <c r="AM98" s="20"/>
      <c r="AN98" s="20"/>
      <c r="AO98" s="20"/>
      <c r="AP98" s="20"/>
    </row>
    <row r="99" spans="1:42" ht="15" customHeight="1" x14ac:dyDescent="0.3">
      <c r="A99" s="20"/>
      <c r="B99" s="397" t="s">
        <v>50</v>
      </c>
      <c r="C99" s="397"/>
      <c r="D99" s="397"/>
      <c r="E99" s="397"/>
      <c r="F99" s="397"/>
      <c r="G99" s="397"/>
      <c r="H99" s="397"/>
      <c r="I99" s="397"/>
      <c r="J99" s="397"/>
      <c r="K99" s="397"/>
      <c r="L99" s="397"/>
      <c r="M99" s="397"/>
      <c r="N99" s="397"/>
      <c r="O99" s="397"/>
      <c r="P99" s="397"/>
      <c r="Q99" s="397"/>
      <c r="R99" s="397"/>
      <c r="S99" s="20"/>
      <c r="T99" s="20"/>
      <c r="U99" s="20"/>
      <c r="V99" s="20"/>
      <c r="W99" s="20"/>
      <c r="X99" s="20"/>
      <c r="Y99" s="20"/>
      <c r="Z99" s="20"/>
      <c r="AA99" s="20"/>
      <c r="AB99" s="20"/>
      <c r="AC99" s="20"/>
      <c r="AD99" s="20"/>
      <c r="AE99" s="20"/>
      <c r="AF99" s="20"/>
      <c r="AG99" s="20"/>
      <c r="AH99" s="20"/>
      <c r="AI99" s="20"/>
      <c r="AJ99" s="20"/>
      <c r="AK99" s="20"/>
      <c r="AL99" s="20"/>
      <c r="AM99" s="20"/>
      <c r="AN99" s="20"/>
      <c r="AO99" s="20"/>
      <c r="AP99" s="20"/>
    </row>
    <row r="100" spans="1:42" ht="15" customHeight="1" x14ac:dyDescent="0.3">
      <c r="A100" s="20"/>
      <c r="B100" s="397"/>
      <c r="C100" s="397"/>
      <c r="D100" s="397"/>
      <c r="E100" s="397"/>
      <c r="F100" s="397"/>
      <c r="G100" s="397"/>
      <c r="H100" s="397"/>
      <c r="I100" s="397"/>
      <c r="J100" s="397"/>
      <c r="K100" s="397"/>
      <c r="L100" s="397"/>
      <c r="M100" s="397"/>
      <c r="N100" s="397"/>
      <c r="O100" s="397"/>
      <c r="P100" s="397"/>
      <c r="Q100" s="397"/>
      <c r="R100" s="397"/>
      <c r="S100" s="20"/>
      <c r="T100" s="20"/>
      <c r="U100" s="20"/>
      <c r="V100" s="20"/>
      <c r="W100" s="20"/>
      <c r="X100" s="20"/>
      <c r="Y100" s="20"/>
      <c r="Z100" s="20"/>
      <c r="AA100" s="20"/>
      <c r="AB100" s="20"/>
      <c r="AC100" s="20"/>
      <c r="AD100" s="20"/>
      <c r="AE100" s="20"/>
      <c r="AF100" s="20"/>
      <c r="AG100" s="20"/>
      <c r="AH100" s="20"/>
      <c r="AI100" s="20"/>
      <c r="AJ100" s="20"/>
      <c r="AK100" s="20"/>
      <c r="AL100" s="20"/>
      <c r="AM100" s="20"/>
      <c r="AN100" s="20"/>
      <c r="AO100" s="20"/>
      <c r="AP100" s="20"/>
    </row>
    <row r="101" spans="1:42" ht="15" customHeight="1" x14ac:dyDescent="0.3">
      <c r="A101" s="20"/>
      <c r="B101" s="397"/>
      <c r="C101" s="397"/>
      <c r="D101" s="397"/>
      <c r="E101" s="397"/>
      <c r="F101" s="397"/>
      <c r="G101" s="397"/>
      <c r="H101" s="397"/>
      <c r="I101" s="397"/>
      <c r="J101" s="397"/>
      <c r="K101" s="397"/>
      <c r="L101" s="397"/>
      <c r="M101" s="397"/>
      <c r="N101" s="397"/>
      <c r="O101" s="397"/>
      <c r="P101" s="397"/>
      <c r="Q101" s="397"/>
      <c r="R101" s="397"/>
      <c r="S101" s="20"/>
      <c r="T101" s="20"/>
      <c r="U101" s="20"/>
      <c r="V101" s="20"/>
      <c r="W101" s="20"/>
      <c r="X101" s="20"/>
      <c r="Y101" s="20"/>
      <c r="Z101" s="20"/>
      <c r="AA101" s="20"/>
      <c r="AB101" s="20"/>
      <c r="AC101" s="20"/>
      <c r="AD101" s="20"/>
      <c r="AE101" s="20"/>
      <c r="AF101" s="20"/>
      <c r="AG101" s="20"/>
      <c r="AH101" s="20"/>
      <c r="AI101" s="20"/>
      <c r="AJ101" s="20"/>
      <c r="AK101" s="20"/>
      <c r="AL101" s="20"/>
      <c r="AM101" s="20"/>
      <c r="AN101" s="20"/>
      <c r="AO101" s="20"/>
      <c r="AP101" s="20"/>
    </row>
    <row r="102" spans="1:42" ht="15" customHeight="1" thickBot="1" x14ac:dyDescent="0.35">
      <c r="A102" s="20"/>
      <c r="B102" s="20"/>
      <c r="C102" s="20"/>
      <c r="D102" s="20"/>
      <c r="E102" s="20"/>
      <c r="F102" s="20"/>
      <c r="G102" s="20"/>
      <c r="H102" s="20"/>
      <c r="I102" s="20"/>
      <c r="J102" s="20"/>
      <c r="K102" s="20"/>
      <c r="L102" s="20"/>
      <c r="M102" s="20"/>
      <c r="N102" s="20"/>
      <c r="O102" s="20"/>
      <c r="P102" s="20"/>
      <c r="Q102" s="20"/>
      <c r="R102" s="20"/>
      <c r="S102" s="20"/>
      <c r="T102" s="20"/>
      <c r="U102" s="20"/>
      <c r="V102" s="20"/>
      <c r="W102" s="20"/>
      <c r="X102" s="20"/>
      <c r="Y102" s="20"/>
      <c r="Z102" s="20"/>
      <c r="AA102" s="20"/>
      <c r="AB102" s="20"/>
      <c r="AC102" s="20"/>
      <c r="AD102" s="20"/>
      <c r="AE102" s="20"/>
      <c r="AF102" s="20"/>
      <c r="AG102" s="20"/>
      <c r="AH102" s="20"/>
      <c r="AI102" s="20"/>
      <c r="AJ102" s="20"/>
      <c r="AK102" s="20"/>
      <c r="AL102" s="20"/>
      <c r="AM102" s="20"/>
      <c r="AN102" s="20"/>
      <c r="AO102" s="20"/>
      <c r="AP102" s="20"/>
    </row>
    <row r="103" spans="1:42" ht="15" customHeight="1" x14ac:dyDescent="0.3">
      <c r="A103" s="20"/>
      <c r="B103" s="331">
        <v>1</v>
      </c>
      <c r="C103" s="331">
        <f>'Training Plan'!L226</f>
        <v>0</v>
      </c>
      <c r="D103" s="332"/>
      <c r="E103" s="332"/>
      <c r="F103" s="333"/>
      <c r="G103" s="20"/>
      <c r="H103" s="331">
        <v>2</v>
      </c>
      <c r="I103" s="331">
        <f>'Training Plan'!L234</f>
        <v>0</v>
      </c>
      <c r="J103" s="332"/>
      <c r="K103" s="332"/>
      <c r="L103" s="333"/>
      <c r="M103" s="20"/>
      <c r="N103" s="331">
        <v>3</v>
      </c>
      <c r="O103" s="331">
        <f>'Training Plan'!L242</f>
        <v>0</v>
      </c>
      <c r="P103" s="332"/>
      <c r="Q103" s="332"/>
      <c r="R103" s="333"/>
      <c r="S103" s="20"/>
      <c r="T103" s="20"/>
      <c r="U103" s="20"/>
      <c r="V103" s="20"/>
      <c r="W103" s="20"/>
      <c r="X103" s="20"/>
      <c r="Y103" s="20"/>
      <c r="Z103" s="20"/>
      <c r="AA103" s="20"/>
      <c r="AB103" s="20"/>
      <c r="AC103" s="20"/>
      <c r="AD103" s="20"/>
      <c r="AE103" s="20"/>
      <c r="AF103" s="20"/>
      <c r="AG103" s="20"/>
      <c r="AH103" s="20"/>
      <c r="AI103" s="20"/>
      <c r="AJ103" s="20"/>
      <c r="AK103" s="20"/>
      <c r="AL103" s="20"/>
      <c r="AM103" s="20"/>
      <c r="AN103" s="20"/>
      <c r="AO103" s="20"/>
      <c r="AP103" s="20"/>
    </row>
    <row r="104" spans="1:42" ht="15" customHeight="1" thickBot="1" x14ac:dyDescent="0.35">
      <c r="A104" s="20"/>
      <c r="B104" s="334"/>
      <c r="C104" s="334"/>
      <c r="D104" s="335"/>
      <c r="E104" s="335"/>
      <c r="F104" s="336"/>
      <c r="G104" s="20"/>
      <c r="H104" s="334"/>
      <c r="I104" s="334"/>
      <c r="J104" s="335"/>
      <c r="K104" s="335"/>
      <c r="L104" s="336"/>
      <c r="M104" s="20"/>
      <c r="N104" s="334"/>
      <c r="O104" s="334"/>
      <c r="P104" s="335"/>
      <c r="Q104" s="335"/>
      <c r="R104" s="336"/>
      <c r="S104" s="20"/>
      <c r="T104" s="20"/>
      <c r="U104" s="20"/>
      <c r="V104" s="20"/>
      <c r="W104" s="20"/>
      <c r="X104" s="20"/>
      <c r="Y104" s="20"/>
      <c r="Z104" s="20"/>
      <c r="AA104" s="20"/>
      <c r="AB104" s="20"/>
      <c r="AC104" s="20"/>
      <c r="AD104" s="20"/>
      <c r="AE104" s="20"/>
      <c r="AF104" s="20"/>
      <c r="AG104" s="20"/>
      <c r="AH104" s="20"/>
      <c r="AI104" s="20"/>
      <c r="AJ104" s="20"/>
      <c r="AK104" s="20"/>
      <c r="AL104" s="20"/>
      <c r="AM104" s="20"/>
      <c r="AN104" s="20"/>
      <c r="AO104" s="20"/>
      <c r="AP104" s="20"/>
    </row>
    <row r="105" spans="1:42" ht="15" customHeight="1" x14ac:dyDescent="0.3">
      <c r="A105" s="20"/>
      <c r="B105" s="415" t="s">
        <v>85</v>
      </c>
      <c r="C105" s="416"/>
      <c r="D105" s="421">
        <f>'Training Plan'!L227</f>
        <v>0</v>
      </c>
      <c r="E105" s="422"/>
      <c r="F105" s="423"/>
      <c r="G105" s="20"/>
      <c r="H105" s="415" t="s">
        <v>85</v>
      </c>
      <c r="I105" s="416"/>
      <c r="J105" s="421">
        <f>'Training Plan'!L235</f>
        <v>0</v>
      </c>
      <c r="K105" s="422"/>
      <c r="L105" s="423"/>
      <c r="M105" s="20"/>
      <c r="N105" s="415" t="s">
        <v>85</v>
      </c>
      <c r="O105" s="416"/>
      <c r="P105" s="421">
        <f>'Training Plan'!L243</f>
        <v>0</v>
      </c>
      <c r="Q105" s="422"/>
      <c r="R105" s="423"/>
      <c r="S105" s="20"/>
      <c r="T105" s="20"/>
      <c r="U105" s="20"/>
      <c r="V105" s="20"/>
      <c r="W105" s="20"/>
      <c r="X105" s="20"/>
      <c r="Y105" s="20"/>
      <c r="Z105" s="20"/>
      <c r="AA105" s="20"/>
      <c r="AB105" s="20"/>
      <c r="AC105" s="20"/>
      <c r="AD105" s="20"/>
      <c r="AE105" s="20"/>
      <c r="AF105" s="20"/>
      <c r="AG105" s="20"/>
      <c r="AH105" s="20"/>
      <c r="AI105" s="20"/>
      <c r="AJ105" s="20"/>
      <c r="AK105" s="20"/>
      <c r="AL105" s="20"/>
      <c r="AM105" s="20"/>
      <c r="AN105" s="20"/>
      <c r="AO105" s="20"/>
      <c r="AP105" s="20"/>
    </row>
    <row r="106" spans="1:42" ht="15" customHeight="1" x14ac:dyDescent="0.3">
      <c r="A106" s="20"/>
      <c r="B106" s="417"/>
      <c r="C106" s="418"/>
      <c r="D106" s="424"/>
      <c r="E106" s="425"/>
      <c r="F106" s="426"/>
      <c r="G106" s="20"/>
      <c r="H106" s="417"/>
      <c r="I106" s="418"/>
      <c r="J106" s="424"/>
      <c r="K106" s="425"/>
      <c r="L106" s="426"/>
      <c r="M106" s="20"/>
      <c r="N106" s="417"/>
      <c r="O106" s="418"/>
      <c r="P106" s="424"/>
      <c r="Q106" s="425"/>
      <c r="R106" s="426"/>
      <c r="S106" s="20"/>
      <c r="T106" s="20"/>
      <c r="U106" s="20"/>
      <c r="V106" s="20"/>
      <c r="W106" s="20"/>
      <c r="X106" s="20"/>
      <c r="Y106" s="20"/>
      <c r="Z106" s="20"/>
      <c r="AA106" s="20"/>
      <c r="AB106" s="20"/>
      <c r="AC106" s="20"/>
      <c r="AD106" s="20"/>
      <c r="AE106" s="20"/>
      <c r="AF106" s="20"/>
      <c r="AG106" s="20"/>
      <c r="AH106" s="20"/>
      <c r="AI106" s="20"/>
      <c r="AJ106" s="20"/>
      <c r="AK106" s="20"/>
      <c r="AL106" s="20"/>
      <c r="AM106" s="20"/>
      <c r="AN106" s="20"/>
      <c r="AO106" s="20"/>
      <c r="AP106" s="20"/>
    </row>
    <row r="107" spans="1:42" ht="15" customHeight="1" x14ac:dyDescent="0.3">
      <c r="A107" s="20"/>
      <c r="B107" s="417"/>
      <c r="C107" s="418"/>
      <c r="D107" s="424"/>
      <c r="E107" s="425"/>
      <c r="F107" s="426"/>
      <c r="G107" s="20"/>
      <c r="H107" s="417"/>
      <c r="I107" s="418"/>
      <c r="J107" s="424"/>
      <c r="K107" s="425"/>
      <c r="L107" s="426"/>
      <c r="M107" s="20"/>
      <c r="N107" s="417"/>
      <c r="O107" s="418"/>
      <c r="P107" s="424"/>
      <c r="Q107" s="425"/>
      <c r="R107" s="426"/>
      <c r="S107" s="20"/>
      <c r="T107" s="20"/>
      <c r="U107" s="20"/>
      <c r="V107" s="20"/>
      <c r="W107" s="20"/>
      <c r="X107" s="20"/>
      <c r="Y107" s="20"/>
      <c r="Z107" s="20"/>
      <c r="AA107" s="20"/>
      <c r="AB107" s="20"/>
      <c r="AC107" s="20"/>
      <c r="AD107" s="20"/>
      <c r="AE107" s="20"/>
      <c r="AF107" s="20"/>
      <c r="AG107" s="20"/>
      <c r="AH107" s="20"/>
      <c r="AI107" s="20"/>
      <c r="AJ107" s="20"/>
      <c r="AK107" s="20"/>
      <c r="AL107" s="20"/>
      <c r="AM107" s="20"/>
      <c r="AN107" s="20"/>
      <c r="AO107" s="20"/>
      <c r="AP107" s="20"/>
    </row>
    <row r="108" spans="1:42" ht="15" customHeight="1" x14ac:dyDescent="0.3">
      <c r="A108" s="20"/>
      <c r="B108" s="417"/>
      <c r="C108" s="418"/>
      <c r="D108" s="424"/>
      <c r="E108" s="425"/>
      <c r="F108" s="426"/>
      <c r="G108" s="20"/>
      <c r="H108" s="417"/>
      <c r="I108" s="418"/>
      <c r="J108" s="424"/>
      <c r="K108" s="425"/>
      <c r="L108" s="426"/>
      <c r="M108" s="20"/>
      <c r="N108" s="417"/>
      <c r="O108" s="418"/>
      <c r="P108" s="424"/>
      <c r="Q108" s="425"/>
      <c r="R108" s="426"/>
      <c r="S108" s="20"/>
      <c r="T108" s="20"/>
      <c r="U108" s="20"/>
      <c r="V108" s="20"/>
      <c r="W108" s="20"/>
      <c r="X108" s="20"/>
      <c r="Y108" s="20"/>
      <c r="Z108" s="20"/>
      <c r="AA108" s="20"/>
      <c r="AB108" s="20"/>
      <c r="AC108" s="20"/>
      <c r="AD108" s="20"/>
      <c r="AE108" s="20"/>
      <c r="AF108" s="20"/>
      <c r="AG108" s="20"/>
      <c r="AH108" s="20"/>
      <c r="AI108" s="20"/>
      <c r="AJ108" s="20"/>
      <c r="AK108" s="20"/>
      <c r="AL108" s="20"/>
      <c r="AM108" s="20"/>
      <c r="AN108" s="20"/>
      <c r="AO108" s="20"/>
      <c r="AP108" s="20"/>
    </row>
    <row r="109" spans="1:42" ht="15" customHeight="1" thickBot="1" x14ac:dyDescent="0.35">
      <c r="A109" s="20"/>
      <c r="B109" s="419"/>
      <c r="C109" s="420"/>
      <c r="D109" s="424"/>
      <c r="E109" s="425"/>
      <c r="F109" s="426"/>
      <c r="G109" s="20"/>
      <c r="H109" s="419"/>
      <c r="I109" s="420"/>
      <c r="J109" s="424"/>
      <c r="K109" s="425"/>
      <c r="L109" s="426"/>
      <c r="M109" s="20"/>
      <c r="N109" s="419"/>
      <c r="O109" s="420"/>
      <c r="P109" s="424"/>
      <c r="Q109" s="425"/>
      <c r="R109" s="426"/>
      <c r="S109" s="20"/>
      <c r="T109" s="20"/>
      <c r="U109" s="20"/>
      <c r="V109" s="20"/>
      <c r="W109" s="20"/>
      <c r="X109" s="20"/>
      <c r="Y109" s="20"/>
      <c r="Z109" s="20"/>
      <c r="AA109" s="20"/>
      <c r="AB109" s="20"/>
      <c r="AC109" s="20"/>
      <c r="AD109" s="20"/>
      <c r="AE109" s="20"/>
      <c r="AF109" s="20"/>
      <c r="AG109" s="20"/>
      <c r="AH109" s="20"/>
      <c r="AI109" s="20"/>
      <c r="AJ109" s="20"/>
      <c r="AK109" s="20"/>
      <c r="AL109" s="20"/>
      <c r="AM109" s="20"/>
      <c r="AN109" s="20"/>
      <c r="AO109" s="20"/>
      <c r="AP109" s="20"/>
    </row>
    <row r="110" spans="1:42" ht="15" customHeight="1" x14ac:dyDescent="0.3">
      <c r="A110" s="20"/>
      <c r="B110" s="427" t="s">
        <v>86</v>
      </c>
      <c r="C110" s="428"/>
      <c r="D110" s="409">
        <f>'Training Plan'!M232</f>
        <v>0</v>
      </c>
      <c r="E110" s="410"/>
      <c r="F110" s="411"/>
      <c r="G110" s="20"/>
      <c r="H110" s="427" t="s">
        <v>86</v>
      </c>
      <c r="I110" s="428"/>
      <c r="J110" s="409">
        <f>'Training Plan'!M240</f>
        <v>0</v>
      </c>
      <c r="K110" s="410"/>
      <c r="L110" s="411"/>
      <c r="M110" s="20"/>
      <c r="N110" s="427" t="s">
        <v>86</v>
      </c>
      <c r="O110" s="428"/>
      <c r="P110" s="409">
        <f>'Training Plan'!M248</f>
        <v>0</v>
      </c>
      <c r="Q110" s="410"/>
      <c r="R110" s="411"/>
      <c r="S110" s="20"/>
      <c r="T110" s="20"/>
      <c r="U110" s="20"/>
      <c r="V110" s="20"/>
      <c r="W110" s="20"/>
      <c r="X110" s="20"/>
      <c r="Y110" s="20"/>
      <c r="Z110" s="20"/>
      <c r="AA110" s="20"/>
      <c r="AB110" s="20"/>
      <c r="AC110" s="20"/>
      <c r="AD110" s="20"/>
      <c r="AE110" s="20"/>
      <c r="AF110" s="20"/>
      <c r="AG110" s="20"/>
      <c r="AH110" s="20"/>
      <c r="AI110" s="20"/>
      <c r="AJ110" s="20"/>
      <c r="AK110" s="20"/>
      <c r="AL110" s="20"/>
      <c r="AM110" s="20"/>
      <c r="AN110" s="20"/>
      <c r="AO110" s="20"/>
      <c r="AP110" s="20"/>
    </row>
    <row r="111" spans="1:42" ht="15" customHeight="1" thickBot="1" x14ac:dyDescent="0.35">
      <c r="A111" s="20"/>
      <c r="B111" s="429"/>
      <c r="C111" s="430"/>
      <c r="D111" s="412"/>
      <c r="E111" s="413"/>
      <c r="F111" s="414"/>
      <c r="G111" s="20"/>
      <c r="H111" s="429"/>
      <c r="I111" s="430"/>
      <c r="J111" s="412"/>
      <c r="K111" s="413"/>
      <c r="L111" s="414"/>
      <c r="M111" s="20"/>
      <c r="N111" s="429"/>
      <c r="O111" s="430"/>
      <c r="P111" s="412"/>
      <c r="Q111" s="413"/>
      <c r="R111" s="414"/>
      <c r="S111" s="20"/>
      <c r="T111" s="20"/>
      <c r="U111" s="20"/>
      <c r="V111" s="20"/>
      <c r="W111" s="20"/>
      <c r="X111" s="20"/>
      <c r="Y111" s="20"/>
      <c r="Z111" s="20"/>
      <c r="AA111" s="20"/>
      <c r="AB111" s="20"/>
      <c r="AC111" s="20"/>
      <c r="AD111" s="20"/>
      <c r="AE111" s="20"/>
      <c r="AF111" s="20"/>
      <c r="AG111" s="20"/>
      <c r="AH111" s="20"/>
      <c r="AI111" s="20"/>
      <c r="AJ111" s="20"/>
      <c r="AK111" s="20"/>
      <c r="AL111" s="20"/>
      <c r="AM111" s="20"/>
      <c r="AN111" s="20"/>
      <c r="AO111" s="20"/>
      <c r="AP111" s="20"/>
    </row>
    <row r="112" spans="1:42" ht="30" customHeight="1" thickBot="1" x14ac:dyDescent="0.35">
      <c r="A112" s="20"/>
      <c r="B112" s="3" t="s">
        <v>60</v>
      </c>
      <c r="C112" s="3" t="s">
        <v>0</v>
      </c>
      <c r="D112" s="3" t="s">
        <v>42</v>
      </c>
      <c r="E112" s="3" t="s">
        <v>11</v>
      </c>
      <c r="F112" s="21" t="s">
        <v>71</v>
      </c>
      <c r="G112" s="20"/>
      <c r="H112" s="3" t="s">
        <v>60</v>
      </c>
      <c r="I112" s="3" t="s">
        <v>0</v>
      </c>
      <c r="J112" s="3" t="s">
        <v>42</v>
      </c>
      <c r="K112" s="3" t="s">
        <v>11</v>
      </c>
      <c r="L112" s="21" t="s">
        <v>71</v>
      </c>
      <c r="M112" s="20"/>
      <c r="N112" s="3" t="s">
        <v>60</v>
      </c>
      <c r="O112" s="3" t="s">
        <v>0</v>
      </c>
      <c r="P112" s="3" t="s">
        <v>42</v>
      </c>
      <c r="Q112" s="3" t="s">
        <v>11</v>
      </c>
      <c r="R112" s="21" t="s">
        <v>71</v>
      </c>
      <c r="S112" s="20"/>
      <c r="T112" s="20"/>
      <c r="U112" s="20"/>
      <c r="V112" s="20"/>
      <c r="W112" s="20"/>
      <c r="X112" s="20"/>
      <c r="Y112" s="20"/>
      <c r="Z112" s="20"/>
      <c r="AA112" s="20"/>
      <c r="AB112" s="20"/>
      <c r="AC112" s="20"/>
      <c r="AD112" s="20"/>
      <c r="AE112" s="20"/>
      <c r="AF112" s="20"/>
      <c r="AG112" s="20"/>
      <c r="AH112" s="20"/>
      <c r="AI112" s="20"/>
      <c r="AJ112" s="20"/>
      <c r="AK112" s="20"/>
      <c r="AL112" s="20"/>
      <c r="AM112" s="20"/>
      <c r="AN112" s="20"/>
      <c r="AO112" s="20"/>
      <c r="AP112" s="20"/>
    </row>
    <row r="113" spans="1:42" ht="15" customHeight="1" thickBot="1" x14ac:dyDescent="0.35">
      <c r="A113" s="20"/>
      <c r="B113" s="16">
        <v>1</v>
      </c>
      <c r="C113" s="143"/>
      <c r="D113" s="140"/>
      <c r="E113" s="146"/>
      <c r="F113" s="149">
        <f>IF(ISNUMBER(D113),D113/B125,)</f>
        <v>0</v>
      </c>
      <c r="G113" s="20"/>
      <c r="H113" s="16">
        <v>1</v>
      </c>
      <c r="I113" s="143"/>
      <c r="J113" s="140"/>
      <c r="K113" s="146"/>
      <c r="L113" s="149">
        <f>IF(ISNUMBER(J113),J113/H125,)</f>
        <v>0</v>
      </c>
      <c r="M113" s="20"/>
      <c r="N113" s="16">
        <v>1</v>
      </c>
      <c r="O113" s="143"/>
      <c r="P113" s="140"/>
      <c r="Q113" s="146"/>
      <c r="R113" s="149">
        <f>IF(ISNUMBER(P113),P113/N125,)</f>
        <v>0</v>
      </c>
      <c r="S113" s="20"/>
      <c r="T113" s="20"/>
      <c r="U113" s="20"/>
      <c r="V113" s="20"/>
      <c r="W113" s="20"/>
      <c r="X113" s="20"/>
      <c r="Y113" s="20"/>
      <c r="Z113" s="20"/>
      <c r="AA113" s="20"/>
      <c r="AB113" s="20"/>
      <c r="AC113" s="20"/>
      <c r="AD113" s="20"/>
      <c r="AE113" s="20"/>
      <c r="AF113" s="20"/>
      <c r="AG113" s="20"/>
      <c r="AH113" s="20"/>
      <c r="AI113" s="20"/>
      <c r="AJ113" s="20"/>
      <c r="AK113" s="20"/>
      <c r="AL113" s="20"/>
      <c r="AM113" s="20"/>
      <c r="AN113" s="20"/>
      <c r="AO113" s="20"/>
      <c r="AP113" s="20"/>
    </row>
    <row r="114" spans="1:42" ht="15" customHeight="1" thickBot="1" x14ac:dyDescent="0.35">
      <c r="A114" s="20"/>
      <c r="B114" s="16">
        <v>2</v>
      </c>
      <c r="C114" s="144"/>
      <c r="D114" s="141"/>
      <c r="E114" s="147"/>
      <c r="F114" s="151">
        <f>IF(ISNUMBER(D114),D114/B125,)</f>
        <v>0</v>
      </c>
      <c r="G114" s="20"/>
      <c r="H114" s="16">
        <v>2</v>
      </c>
      <c r="I114" s="144"/>
      <c r="J114" s="141"/>
      <c r="K114" s="147"/>
      <c r="L114" s="151">
        <f>IF(ISNUMBER(J114),J114/H125,)</f>
        <v>0</v>
      </c>
      <c r="M114" s="20"/>
      <c r="N114" s="16">
        <v>2</v>
      </c>
      <c r="O114" s="144"/>
      <c r="P114" s="141"/>
      <c r="Q114" s="147"/>
      <c r="R114" s="151">
        <f>IF(ISNUMBER(P114),P114/N125,)</f>
        <v>0</v>
      </c>
      <c r="S114" s="20"/>
      <c r="T114" s="20"/>
      <c r="U114" s="20"/>
      <c r="V114" s="20"/>
      <c r="W114" s="20"/>
      <c r="X114" s="20"/>
      <c r="Y114" s="20"/>
      <c r="Z114" s="20"/>
      <c r="AA114" s="20"/>
      <c r="AB114" s="20"/>
      <c r="AC114" s="20"/>
      <c r="AD114" s="20"/>
      <c r="AE114" s="20"/>
      <c r="AF114" s="20"/>
      <c r="AG114" s="20"/>
      <c r="AH114" s="20"/>
      <c r="AI114" s="20"/>
      <c r="AJ114" s="20"/>
      <c r="AK114" s="20"/>
      <c r="AL114" s="20"/>
      <c r="AM114" s="20"/>
      <c r="AN114" s="20"/>
      <c r="AO114" s="20"/>
      <c r="AP114" s="20"/>
    </row>
    <row r="115" spans="1:42" ht="15" customHeight="1" thickBot="1" x14ac:dyDescent="0.35">
      <c r="A115" s="20"/>
      <c r="B115" s="16">
        <v>3</v>
      </c>
      <c r="C115" s="144"/>
      <c r="D115" s="141"/>
      <c r="E115" s="147"/>
      <c r="F115" s="151">
        <f>IF(ISNUMBER(D115),D115/B125,)</f>
        <v>0</v>
      </c>
      <c r="G115" s="20"/>
      <c r="H115" s="16">
        <v>3</v>
      </c>
      <c r="I115" s="144"/>
      <c r="J115" s="141"/>
      <c r="K115" s="147"/>
      <c r="L115" s="151">
        <f>IF(ISNUMBER(J115),J115/H125,)</f>
        <v>0</v>
      </c>
      <c r="M115" s="19"/>
      <c r="N115" s="16">
        <v>3</v>
      </c>
      <c r="O115" s="144"/>
      <c r="P115" s="141"/>
      <c r="Q115" s="147"/>
      <c r="R115" s="151">
        <f>IF(ISNUMBER(P115),P115/N125,)</f>
        <v>0</v>
      </c>
      <c r="S115" s="20"/>
      <c r="T115" s="20"/>
      <c r="U115" s="20"/>
      <c r="V115" s="20"/>
      <c r="W115" s="20"/>
      <c r="X115" s="20"/>
      <c r="Y115" s="20"/>
      <c r="Z115" s="20"/>
      <c r="AA115" s="20"/>
      <c r="AB115" s="20"/>
      <c r="AC115" s="20"/>
      <c r="AD115" s="20"/>
      <c r="AE115" s="20"/>
      <c r="AF115" s="20"/>
      <c r="AG115" s="20"/>
      <c r="AH115" s="20"/>
      <c r="AI115" s="20"/>
      <c r="AJ115" s="20"/>
      <c r="AK115" s="20"/>
      <c r="AL115" s="20"/>
      <c r="AM115" s="20"/>
      <c r="AN115" s="20"/>
      <c r="AO115" s="20"/>
      <c r="AP115" s="20"/>
    </row>
    <row r="116" spans="1:42" ht="15" customHeight="1" thickBot="1" x14ac:dyDescent="0.35">
      <c r="A116" s="20"/>
      <c r="B116" s="16">
        <v>4</v>
      </c>
      <c r="C116" s="144"/>
      <c r="D116" s="141"/>
      <c r="E116" s="147"/>
      <c r="F116" s="151">
        <f>IF(ISNUMBER(D116),D116/B125,)</f>
        <v>0</v>
      </c>
      <c r="G116" s="20"/>
      <c r="H116" s="16">
        <v>4</v>
      </c>
      <c r="I116" s="144"/>
      <c r="J116" s="141"/>
      <c r="K116" s="147"/>
      <c r="L116" s="151">
        <f>IF(ISNUMBER(J116),J116/H125,)</f>
        <v>0</v>
      </c>
      <c r="M116" s="12"/>
      <c r="N116" s="16">
        <v>4</v>
      </c>
      <c r="O116" s="144"/>
      <c r="P116" s="141"/>
      <c r="Q116" s="147"/>
      <c r="R116" s="151">
        <f>IF(ISNUMBER(P116),P116/N125,)</f>
        <v>0</v>
      </c>
      <c r="S116" s="20"/>
      <c r="T116" s="20"/>
      <c r="U116" s="20"/>
      <c r="V116" s="20"/>
      <c r="W116" s="20"/>
      <c r="X116" s="20"/>
      <c r="Y116" s="20"/>
      <c r="Z116" s="20"/>
      <c r="AA116" s="20"/>
      <c r="AB116" s="20"/>
      <c r="AC116" s="20"/>
      <c r="AD116" s="20"/>
      <c r="AE116" s="20"/>
      <c r="AF116" s="20"/>
      <c r="AG116" s="20"/>
      <c r="AH116" s="20"/>
      <c r="AI116" s="20"/>
      <c r="AJ116" s="20"/>
      <c r="AK116" s="20"/>
      <c r="AL116" s="20"/>
      <c r="AM116" s="20"/>
      <c r="AN116" s="20"/>
      <c r="AO116" s="20"/>
      <c r="AP116" s="20"/>
    </row>
    <row r="117" spans="1:42" ht="15" customHeight="1" thickBot="1" x14ac:dyDescent="0.35">
      <c r="A117" s="20"/>
      <c r="B117" s="16">
        <v>5</v>
      </c>
      <c r="C117" s="144"/>
      <c r="D117" s="141"/>
      <c r="E117" s="147"/>
      <c r="F117" s="151">
        <f>IF(ISNUMBER(D117),D117/B125,)</f>
        <v>0</v>
      </c>
      <c r="G117" s="20"/>
      <c r="H117" s="16">
        <v>5</v>
      </c>
      <c r="I117" s="144"/>
      <c r="J117" s="141"/>
      <c r="K117" s="147"/>
      <c r="L117" s="151">
        <f>IF(ISNUMBER(J117),J117/H125,)</f>
        <v>0</v>
      </c>
      <c r="M117" s="18"/>
      <c r="N117" s="16">
        <v>5</v>
      </c>
      <c r="O117" s="144"/>
      <c r="P117" s="141"/>
      <c r="Q117" s="147"/>
      <c r="R117" s="151">
        <f>IF(ISNUMBER(P117),P117/N125,)</f>
        <v>0</v>
      </c>
      <c r="S117" s="20"/>
      <c r="T117" s="20"/>
      <c r="U117" s="20"/>
      <c r="V117" s="20"/>
      <c r="W117" s="20"/>
      <c r="X117" s="20"/>
      <c r="Y117" s="20"/>
      <c r="Z117" s="20"/>
      <c r="AA117" s="20"/>
      <c r="AB117" s="20"/>
      <c r="AC117" s="20"/>
      <c r="AD117" s="20"/>
      <c r="AE117" s="20"/>
      <c r="AF117" s="20"/>
      <c r="AG117" s="20"/>
      <c r="AH117" s="20"/>
      <c r="AI117" s="20"/>
      <c r="AJ117" s="20"/>
      <c r="AK117" s="20"/>
      <c r="AL117" s="20"/>
      <c r="AM117" s="20"/>
      <c r="AN117" s="20"/>
      <c r="AO117" s="20"/>
      <c r="AP117" s="20"/>
    </row>
    <row r="118" spans="1:42" ht="15" customHeight="1" thickBot="1" x14ac:dyDescent="0.35">
      <c r="A118" s="20"/>
      <c r="B118" s="16">
        <v>6</v>
      </c>
      <c r="C118" s="144"/>
      <c r="D118" s="141"/>
      <c r="E118" s="147"/>
      <c r="F118" s="151">
        <f>IF(ISNUMBER(D118),D118/B125,)</f>
        <v>0</v>
      </c>
      <c r="G118" s="20"/>
      <c r="H118" s="16">
        <v>6</v>
      </c>
      <c r="I118" s="144"/>
      <c r="J118" s="141"/>
      <c r="K118" s="147"/>
      <c r="L118" s="151">
        <f>IF(ISNUMBER(J118),J118/H125,)</f>
        <v>0</v>
      </c>
      <c r="M118" s="18"/>
      <c r="N118" s="16">
        <v>6</v>
      </c>
      <c r="O118" s="144"/>
      <c r="P118" s="141"/>
      <c r="Q118" s="147"/>
      <c r="R118" s="151">
        <f>IF(ISNUMBER(P118),P118/N125,)</f>
        <v>0</v>
      </c>
      <c r="S118" s="20"/>
      <c r="T118" s="20"/>
      <c r="U118" s="20"/>
      <c r="V118" s="20"/>
      <c r="W118" s="20"/>
      <c r="X118" s="20"/>
      <c r="Y118" s="20"/>
      <c r="Z118" s="20"/>
      <c r="AA118" s="20"/>
      <c r="AB118" s="20"/>
      <c r="AC118" s="20"/>
      <c r="AD118" s="20"/>
      <c r="AE118" s="20"/>
      <c r="AF118" s="20"/>
      <c r="AG118" s="20"/>
      <c r="AH118" s="20"/>
      <c r="AI118" s="20"/>
      <c r="AJ118" s="20"/>
      <c r="AK118" s="20"/>
      <c r="AL118" s="20"/>
      <c r="AM118" s="20"/>
      <c r="AN118" s="20"/>
      <c r="AO118" s="20"/>
      <c r="AP118" s="20"/>
    </row>
    <row r="119" spans="1:42" ht="15" customHeight="1" thickBot="1" x14ac:dyDescent="0.35">
      <c r="A119" s="20"/>
      <c r="B119" s="16">
        <v>7</v>
      </c>
      <c r="C119" s="144"/>
      <c r="D119" s="141"/>
      <c r="E119" s="147"/>
      <c r="F119" s="151">
        <f>IF(ISNUMBER(D119),D119/B125,)</f>
        <v>0</v>
      </c>
      <c r="G119" s="20"/>
      <c r="H119" s="16">
        <v>7</v>
      </c>
      <c r="I119" s="144"/>
      <c r="J119" s="141"/>
      <c r="K119" s="147"/>
      <c r="L119" s="151">
        <f>IF(ISNUMBER(J119),J119/H125,)</f>
        <v>0</v>
      </c>
      <c r="M119" s="18"/>
      <c r="N119" s="16">
        <v>7</v>
      </c>
      <c r="O119" s="144"/>
      <c r="P119" s="141"/>
      <c r="Q119" s="147"/>
      <c r="R119" s="151">
        <f>IF(ISNUMBER(P119),P119/N125,)</f>
        <v>0</v>
      </c>
      <c r="S119" s="20"/>
      <c r="T119" s="20"/>
      <c r="U119" s="20"/>
      <c r="V119" s="20"/>
      <c r="W119" s="20"/>
      <c r="X119" s="20"/>
      <c r="Y119" s="20"/>
      <c r="Z119" s="20"/>
      <c r="AA119" s="20"/>
      <c r="AB119" s="20"/>
      <c r="AC119" s="20"/>
      <c r="AD119" s="20"/>
      <c r="AE119" s="20"/>
      <c r="AF119" s="20"/>
      <c r="AG119" s="20"/>
      <c r="AH119" s="20"/>
      <c r="AI119" s="20"/>
      <c r="AJ119" s="20"/>
      <c r="AK119" s="20"/>
      <c r="AL119" s="20"/>
      <c r="AM119" s="20"/>
      <c r="AN119" s="20"/>
      <c r="AO119" s="20"/>
      <c r="AP119" s="20"/>
    </row>
    <row r="120" spans="1:42" ht="15" customHeight="1" thickBot="1" x14ac:dyDescent="0.35">
      <c r="A120" s="20"/>
      <c r="B120" s="16">
        <v>8</v>
      </c>
      <c r="C120" s="144"/>
      <c r="D120" s="141"/>
      <c r="E120" s="147"/>
      <c r="F120" s="151">
        <f>IF(ISNUMBER(D120),D120/B125,)</f>
        <v>0</v>
      </c>
      <c r="G120" s="20"/>
      <c r="H120" s="16">
        <v>8</v>
      </c>
      <c r="I120" s="144"/>
      <c r="J120" s="141"/>
      <c r="K120" s="147"/>
      <c r="L120" s="151">
        <f>IF(ISNUMBER(J120),J120/H125,)</f>
        <v>0</v>
      </c>
      <c r="M120" s="18"/>
      <c r="N120" s="16">
        <v>8</v>
      </c>
      <c r="O120" s="144"/>
      <c r="P120" s="141"/>
      <c r="Q120" s="147"/>
      <c r="R120" s="151">
        <f>IF(ISNUMBER(P120),P120/N125,)</f>
        <v>0</v>
      </c>
      <c r="S120" s="20"/>
      <c r="T120" s="20"/>
      <c r="U120" s="20"/>
      <c r="V120" s="20"/>
      <c r="W120" s="20"/>
      <c r="X120" s="20"/>
      <c r="Y120" s="20"/>
      <c r="Z120" s="20"/>
      <c r="AA120" s="20"/>
      <c r="AB120" s="20"/>
      <c r="AC120" s="20"/>
      <c r="AD120" s="20"/>
      <c r="AE120" s="20"/>
      <c r="AF120" s="20"/>
      <c r="AG120" s="20"/>
      <c r="AH120" s="20"/>
      <c r="AI120" s="20"/>
      <c r="AJ120" s="20"/>
      <c r="AK120" s="20"/>
      <c r="AL120" s="20"/>
      <c r="AM120" s="20"/>
      <c r="AN120" s="20"/>
      <c r="AO120" s="20"/>
      <c r="AP120" s="20"/>
    </row>
    <row r="121" spans="1:42" ht="15" customHeight="1" thickBot="1" x14ac:dyDescent="0.35">
      <c r="A121" s="20"/>
      <c r="B121" s="16">
        <v>9</v>
      </c>
      <c r="C121" s="144"/>
      <c r="D121" s="141"/>
      <c r="E121" s="147"/>
      <c r="F121" s="151">
        <f>IF(ISNUMBER(D121),D121/B125,)</f>
        <v>0</v>
      </c>
      <c r="G121" s="20"/>
      <c r="H121" s="16">
        <v>9</v>
      </c>
      <c r="I121" s="144"/>
      <c r="J121" s="141"/>
      <c r="K121" s="147"/>
      <c r="L121" s="151">
        <f>IF(ISNUMBER(J121),J121/H125,)</f>
        <v>0</v>
      </c>
      <c r="M121" s="18"/>
      <c r="N121" s="16">
        <v>9</v>
      </c>
      <c r="O121" s="144"/>
      <c r="P121" s="141"/>
      <c r="Q121" s="147"/>
      <c r="R121" s="151">
        <f>IF(ISNUMBER(P121),P121/N125,)</f>
        <v>0</v>
      </c>
      <c r="S121" s="20"/>
      <c r="T121" s="20"/>
      <c r="U121" s="20"/>
      <c r="V121" s="20"/>
      <c r="W121" s="20"/>
      <c r="X121" s="20"/>
      <c r="Y121" s="20"/>
      <c r="Z121" s="20"/>
      <c r="AA121" s="20"/>
      <c r="AB121" s="20"/>
      <c r="AC121" s="20"/>
      <c r="AD121" s="20"/>
      <c r="AE121" s="20"/>
      <c r="AF121" s="20"/>
      <c r="AG121" s="20"/>
      <c r="AH121" s="20"/>
      <c r="AI121" s="20"/>
      <c r="AJ121" s="20"/>
      <c r="AK121" s="20"/>
      <c r="AL121" s="20"/>
      <c r="AM121" s="20"/>
      <c r="AN121" s="20"/>
      <c r="AO121" s="20"/>
      <c r="AP121" s="20"/>
    </row>
    <row r="122" spans="1:42" ht="15" customHeight="1" thickBot="1" x14ac:dyDescent="0.35">
      <c r="A122" s="20"/>
      <c r="B122" s="203">
        <v>10</v>
      </c>
      <c r="C122" s="145"/>
      <c r="D122" s="142"/>
      <c r="E122" s="148"/>
      <c r="F122" s="151">
        <f>IF(ISNUMBER(D122),D122/B125,)</f>
        <v>0</v>
      </c>
      <c r="G122" s="20"/>
      <c r="H122" s="203">
        <v>10</v>
      </c>
      <c r="I122" s="145"/>
      <c r="J122" s="142"/>
      <c r="K122" s="148"/>
      <c r="L122" s="151">
        <f>IF(ISNUMBER(J122),J122/H125,)</f>
        <v>0</v>
      </c>
      <c r="M122" s="18"/>
      <c r="N122" s="203">
        <v>10</v>
      </c>
      <c r="O122" s="145"/>
      <c r="P122" s="142"/>
      <c r="Q122" s="148"/>
      <c r="R122" s="151">
        <f>IF(ISNUMBER(P122),P122/N125,)</f>
        <v>0</v>
      </c>
      <c r="S122" s="20"/>
      <c r="T122" s="20"/>
      <c r="U122" s="20"/>
      <c r="V122" s="20"/>
      <c r="W122" s="20"/>
      <c r="X122" s="20"/>
      <c r="Y122" s="20"/>
      <c r="Z122" s="20"/>
      <c r="AA122" s="20"/>
      <c r="AB122" s="20"/>
      <c r="AC122" s="20"/>
      <c r="AD122" s="20"/>
      <c r="AE122" s="20"/>
      <c r="AF122" s="20"/>
      <c r="AG122" s="20"/>
      <c r="AH122" s="20"/>
      <c r="AI122" s="20"/>
      <c r="AJ122" s="20"/>
      <c r="AK122" s="20"/>
      <c r="AL122" s="20"/>
      <c r="AM122" s="20"/>
      <c r="AN122" s="20"/>
      <c r="AO122" s="20"/>
      <c r="AP122" s="20"/>
    </row>
    <row r="123" spans="1:42" ht="15" customHeight="1" x14ac:dyDescent="0.3">
      <c r="A123" s="20"/>
      <c r="B123" s="431" t="s">
        <v>4</v>
      </c>
      <c r="C123" s="451" t="s">
        <v>61</v>
      </c>
      <c r="D123" s="452"/>
      <c r="E123" s="433">
        <f>IFERROR(IF(COUNT(F113:F122)&gt;0,AVERAGEIF(F113:F122,"&gt;0"),0),)</f>
        <v>0</v>
      </c>
      <c r="F123" s="434"/>
      <c r="G123" s="20"/>
      <c r="H123" s="431" t="s">
        <v>4</v>
      </c>
      <c r="I123" s="451" t="s">
        <v>61</v>
      </c>
      <c r="J123" s="452"/>
      <c r="K123" s="433">
        <f>IFERROR(IF(COUNT(L113:L122)&gt;0,AVERAGEIF(L113:L122,"&gt;0"),0),)</f>
        <v>0</v>
      </c>
      <c r="L123" s="434"/>
      <c r="M123" s="18"/>
      <c r="N123" s="431" t="s">
        <v>4</v>
      </c>
      <c r="O123" s="439" t="s">
        <v>70</v>
      </c>
      <c r="P123" s="441">
        <f>IFERROR(IF(COUNT(R113:R122)&gt;0,AVERAGEIF(R113:R122,"&gt;0"),0),)</f>
        <v>0</v>
      </c>
      <c r="Q123" s="443" t="s">
        <v>110</v>
      </c>
      <c r="R123" s="445" t="str">
        <f>IFERROR(Q127*R127,"")</f>
        <v/>
      </c>
      <c r="S123" s="20"/>
      <c r="T123" s="20"/>
      <c r="U123" s="20"/>
      <c r="V123" s="20"/>
      <c r="W123" s="20"/>
      <c r="X123" s="20"/>
      <c r="Y123" s="20"/>
      <c r="Z123" s="20"/>
      <c r="AA123" s="20"/>
      <c r="AB123" s="20"/>
      <c r="AC123" s="20"/>
      <c r="AD123" s="20"/>
      <c r="AE123" s="20"/>
      <c r="AF123" s="20"/>
      <c r="AG123" s="20"/>
      <c r="AH123" s="20"/>
      <c r="AI123" s="20"/>
      <c r="AJ123" s="20"/>
      <c r="AK123" s="20"/>
      <c r="AL123" s="20"/>
      <c r="AM123" s="20"/>
      <c r="AN123" s="20"/>
      <c r="AO123" s="20"/>
      <c r="AP123" s="20"/>
    </row>
    <row r="124" spans="1:42" ht="15" customHeight="1" thickBot="1" x14ac:dyDescent="0.35">
      <c r="A124" s="20"/>
      <c r="B124" s="432"/>
      <c r="C124" s="440"/>
      <c r="D124" s="453"/>
      <c r="E124" s="435"/>
      <c r="F124" s="436"/>
      <c r="G124" s="20"/>
      <c r="H124" s="432"/>
      <c r="I124" s="440"/>
      <c r="J124" s="453"/>
      <c r="K124" s="435"/>
      <c r="L124" s="436"/>
      <c r="M124" s="18"/>
      <c r="N124" s="432"/>
      <c r="O124" s="454"/>
      <c r="P124" s="442"/>
      <c r="Q124" s="444"/>
      <c r="R124" s="446"/>
      <c r="S124" s="20"/>
      <c r="T124" s="20"/>
      <c r="U124" s="20"/>
      <c r="V124" s="20"/>
      <c r="W124" s="20"/>
      <c r="X124" s="20"/>
      <c r="Y124" s="20"/>
      <c r="Z124" s="20"/>
      <c r="AA124" s="20"/>
      <c r="AB124" s="20"/>
      <c r="AC124" s="20"/>
      <c r="AD124" s="20"/>
      <c r="AE124" s="20"/>
      <c r="AF124" s="20"/>
      <c r="AG124" s="20"/>
      <c r="AH124" s="20"/>
      <c r="AI124" s="20"/>
      <c r="AJ124" s="20"/>
      <c r="AK124" s="20"/>
      <c r="AL124" s="20"/>
      <c r="AM124" s="20"/>
      <c r="AN124" s="20"/>
      <c r="AO124" s="20"/>
      <c r="AP124" s="20"/>
    </row>
    <row r="125" spans="1:42" ht="15" customHeight="1" x14ac:dyDescent="0.3">
      <c r="A125" s="20"/>
      <c r="B125" s="437">
        <f ca="1">IFERROR(ROUNDUP(B127/(0.0005*C127^2-0.0342*C127+1.034),0),)</f>
        <v>0</v>
      </c>
      <c r="C125" s="439" t="s">
        <v>189</v>
      </c>
      <c r="D125" s="449">
        <f>SUM(C113:C122)</f>
        <v>0</v>
      </c>
      <c r="E125" s="451" t="s">
        <v>44</v>
      </c>
      <c r="F125" s="447">
        <f>SUM(C113*D113,C114*D114,C115*D115,C116*D116,C117*D117,C118*D118,C119*D119,C120*D120,C121*D121,C122*D122)</f>
        <v>0</v>
      </c>
      <c r="G125" s="20"/>
      <c r="H125" s="437">
        <f ca="1">IFERROR(ROUNDUP(H127/(0.0005*I127^2-0.0342*I127+1.034),0),)</f>
        <v>0</v>
      </c>
      <c r="I125" s="439" t="s">
        <v>189</v>
      </c>
      <c r="J125" s="449">
        <f>SUM(I113:I122)</f>
        <v>0</v>
      </c>
      <c r="K125" s="451" t="s">
        <v>44</v>
      </c>
      <c r="L125" s="447">
        <f>SUM(I113*J113,I114*J114,I115*J115,I116*J116,I117*J117,I118*J118,I119*J119,I120*J120,I121*J121,I122*J122)</f>
        <v>0</v>
      </c>
      <c r="M125" s="18"/>
      <c r="N125" s="437">
        <f ca="1">IFERROR(ROUNDUP(N127/(0.0005*O127^2-0.0342*O127+1.034),0),)</f>
        <v>0</v>
      </c>
      <c r="O125" s="439" t="s">
        <v>189</v>
      </c>
      <c r="P125" s="449">
        <f>SUM(O113:O122)</f>
        <v>0</v>
      </c>
      <c r="Q125" s="451" t="s">
        <v>44</v>
      </c>
      <c r="R125" s="447">
        <f>SUM(O113*P113,O114*P114,O115*P115,O116*P116,O117*P117,O118*P118,O119*P119,O120*P120,O121*P121,O122*P122)</f>
        <v>0</v>
      </c>
      <c r="S125" s="20"/>
      <c r="T125" s="20"/>
      <c r="U125" s="20"/>
      <c r="V125" s="20"/>
      <c r="W125" s="20"/>
      <c r="X125" s="20"/>
      <c r="Y125" s="20"/>
      <c r="Z125" s="20"/>
      <c r="AA125" s="20"/>
      <c r="AB125" s="20"/>
      <c r="AC125" s="20"/>
      <c r="AD125" s="20"/>
      <c r="AE125" s="20"/>
      <c r="AF125" s="20"/>
      <c r="AG125" s="20"/>
      <c r="AH125" s="20"/>
      <c r="AI125" s="20"/>
      <c r="AJ125" s="20"/>
      <c r="AK125" s="20"/>
      <c r="AL125" s="20"/>
      <c r="AM125" s="20"/>
      <c r="AN125" s="20"/>
      <c r="AO125" s="20"/>
      <c r="AP125" s="20"/>
    </row>
    <row r="126" spans="1:42" ht="15" customHeight="1" thickBot="1" x14ac:dyDescent="0.35">
      <c r="A126" s="20"/>
      <c r="B126" s="438"/>
      <c r="C126" s="440"/>
      <c r="D126" s="450"/>
      <c r="E126" s="440"/>
      <c r="F126" s="448"/>
      <c r="G126" s="20"/>
      <c r="H126" s="438"/>
      <c r="I126" s="440"/>
      <c r="J126" s="450"/>
      <c r="K126" s="440"/>
      <c r="L126" s="448"/>
      <c r="M126" s="18"/>
      <c r="N126" s="438"/>
      <c r="O126" s="440"/>
      <c r="P126" s="450"/>
      <c r="Q126" s="440"/>
      <c r="R126" s="448"/>
      <c r="S126" s="20"/>
      <c r="T126" s="20"/>
      <c r="U126" s="20"/>
      <c r="V126" s="20"/>
      <c r="W126" s="20"/>
      <c r="X126" s="20"/>
      <c r="Y126" s="20"/>
      <c r="Z126" s="20"/>
      <c r="AA126" s="20"/>
      <c r="AB126" s="20"/>
      <c r="AC126" s="20"/>
      <c r="AD126" s="20"/>
      <c r="AE126" s="20"/>
      <c r="AF126" s="20"/>
      <c r="AG126" s="20"/>
      <c r="AH126" s="20"/>
      <c r="AI126" s="20"/>
      <c r="AJ126" s="20"/>
      <c r="AK126" s="20"/>
      <c r="AL126" s="20"/>
      <c r="AM126" s="20"/>
      <c r="AN126" s="20"/>
      <c r="AO126" s="20"/>
      <c r="AP126" s="20"/>
    </row>
    <row r="127" spans="1:42" s="20" customFormat="1" ht="15" customHeight="1" x14ac:dyDescent="0.3">
      <c r="B127" s="2" t="str">
        <f ca="1">IFERROR(OFFSET(D112,MATCH(MAX(D113:D122),D113:D122,0),0),"")</f>
        <v/>
      </c>
      <c r="C127" s="22" t="str">
        <f ca="1">IFERROR(OFFSET(C112,MATCH(MAX(D113:D122),D113:D122,0),0)+(10-OFFSET(E112,MATCH(MAX(D113:D122),D113:D122,0),0)),"")</f>
        <v/>
      </c>
      <c r="H127" s="2" t="str">
        <f ca="1">IFERROR(OFFSET(J112,MATCH(MAX(J113:J122),J113:J122,0),0),"")</f>
        <v/>
      </c>
      <c r="I127" s="22" t="str">
        <f ca="1">IFERROR(OFFSET(I112,MATCH(MAX(J113:J122),J113:J122,0),0)+(10-OFFSET(K112,MATCH(MAX(J113:J122),J113:J122,0),0)),"")</f>
        <v/>
      </c>
      <c r="M127" s="202"/>
      <c r="N127" s="2" t="str">
        <f ca="1">IFERROR(OFFSET(P112,MATCH(MAX(P113:P122),P113:P122,0),0),"")</f>
        <v/>
      </c>
      <c r="O127" s="22" t="str">
        <f ca="1">IFERROR(OFFSET(O112,MATCH(MAX(P113:P122),P113:P122,0),0)+(10-OFFSET(Q112,MATCH(MAX(P113:P122),P113:P122,0),0)),"")</f>
        <v/>
      </c>
      <c r="Q127" s="184" t="str">
        <f>IFERROR(AVERAGE(AVERAGE(E113:E122),AVERAGE(K113:K122),AVERAGE(Q113:Q122)),"")</f>
        <v/>
      </c>
      <c r="R127" s="185">
        <f>SUM(C113:C122,I113:I122,O113:O122)</f>
        <v>0</v>
      </c>
    </row>
    <row r="128" spans="1:42" s="20" customFormat="1" ht="15" customHeight="1" x14ac:dyDescent="0.3"/>
    <row r="129" spans="2:18" s="20" customFormat="1" ht="15" customHeight="1" x14ac:dyDescent="0.3">
      <c r="B129" s="397" t="s">
        <v>73</v>
      </c>
      <c r="C129" s="397"/>
      <c r="D129" s="397"/>
      <c r="E129" s="397"/>
      <c r="F129" s="397"/>
      <c r="G129" s="397"/>
      <c r="H129" s="397"/>
      <c r="I129" s="397"/>
      <c r="J129" s="397"/>
      <c r="K129" s="397"/>
      <c r="L129" s="397"/>
      <c r="M129" s="397"/>
      <c r="N129" s="397"/>
      <c r="O129" s="397"/>
      <c r="P129" s="397"/>
      <c r="Q129" s="397"/>
      <c r="R129" s="397"/>
    </row>
    <row r="130" spans="2:18" s="20" customFormat="1" ht="15" customHeight="1" x14ac:dyDescent="0.3">
      <c r="B130" s="397"/>
      <c r="C130" s="397"/>
      <c r="D130" s="397"/>
      <c r="E130" s="397"/>
      <c r="F130" s="397"/>
      <c r="G130" s="397"/>
      <c r="H130" s="397"/>
      <c r="I130" s="397"/>
      <c r="J130" s="397"/>
      <c r="K130" s="397"/>
      <c r="L130" s="397"/>
      <c r="M130" s="397"/>
      <c r="N130" s="397"/>
      <c r="O130" s="397"/>
      <c r="P130" s="397"/>
      <c r="Q130" s="397"/>
      <c r="R130" s="397"/>
    </row>
    <row r="131" spans="2:18" s="20" customFormat="1" ht="15" customHeight="1" x14ac:dyDescent="0.3">
      <c r="B131" s="397"/>
      <c r="C131" s="397"/>
      <c r="D131" s="397"/>
      <c r="E131" s="397"/>
      <c r="F131" s="397"/>
      <c r="G131" s="397"/>
      <c r="H131" s="397"/>
      <c r="I131" s="397"/>
      <c r="J131" s="397"/>
      <c r="K131" s="397"/>
      <c r="L131" s="397"/>
      <c r="M131" s="397"/>
      <c r="N131" s="397"/>
      <c r="O131" s="397"/>
      <c r="P131" s="397"/>
      <c r="Q131" s="397"/>
      <c r="R131" s="397"/>
    </row>
    <row r="132" spans="2:18" s="20" customFormat="1" ht="15" customHeight="1" thickBot="1" x14ac:dyDescent="0.35"/>
    <row r="133" spans="2:18" s="20" customFormat="1" ht="15" customHeight="1" x14ac:dyDescent="0.3">
      <c r="B133" s="331">
        <v>1</v>
      </c>
      <c r="C133" s="331">
        <f>'Training Plan'!O226</f>
        <v>0</v>
      </c>
      <c r="D133" s="332"/>
      <c r="E133" s="332"/>
      <c r="F133" s="333"/>
      <c r="H133" s="331">
        <v>2</v>
      </c>
      <c r="I133" s="331">
        <f>'Training Plan'!O234</f>
        <v>0</v>
      </c>
      <c r="J133" s="332"/>
      <c r="K133" s="332"/>
      <c r="L133" s="333"/>
      <c r="N133" s="331">
        <v>3</v>
      </c>
      <c r="O133" s="331">
        <f>'Training Plan'!O242</f>
        <v>0</v>
      </c>
      <c r="P133" s="332"/>
      <c r="Q133" s="332"/>
      <c r="R133" s="333"/>
    </row>
    <row r="134" spans="2:18" s="20" customFormat="1" ht="15" customHeight="1" thickBot="1" x14ac:dyDescent="0.35">
      <c r="B134" s="334"/>
      <c r="C134" s="334"/>
      <c r="D134" s="335"/>
      <c r="E134" s="335"/>
      <c r="F134" s="336"/>
      <c r="H134" s="334"/>
      <c r="I134" s="334"/>
      <c r="J134" s="335"/>
      <c r="K134" s="335"/>
      <c r="L134" s="336"/>
      <c r="N134" s="334"/>
      <c r="O134" s="334"/>
      <c r="P134" s="335"/>
      <c r="Q134" s="335"/>
      <c r="R134" s="336"/>
    </row>
    <row r="135" spans="2:18" s="20" customFormat="1" ht="15" customHeight="1" x14ac:dyDescent="0.3">
      <c r="B135" s="415" t="s">
        <v>85</v>
      </c>
      <c r="C135" s="416"/>
      <c r="D135" s="421">
        <f>'Training Plan'!O227</f>
        <v>0</v>
      </c>
      <c r="E135" s="422"/>
      <c r="F135" s="423"/>
      <c r="H135" s="415" t="s">
        <v>85</v>
      </c>
      <c r="I135" s="416"/>
      <c r="J135" s="421">
        <f>'Training Plan'!O235</f>
        <v>0</v>
      </c>
      <c r="K135" s="422"/>
      <c r="L135" s="423"/>
      <c r="N135" s="415" t="s">
        <v>85</v>
      </c>
      <c r="O135" s="416"/>
      <c r="P135" s="421">
        <f>'Training Plan'!O243</f>
        <v>0</v>
      </c>
      <c r="Q135" s="422"/>
      <c r="R135" s="423"/>
    </row>
    <row r="136" spans="2:18" s="20" customFormat="1" ht="15" customHeight="1" x14ac:dyDescent="0.3">
      <c r="B136" s="417"/>
      <c r="C136" s="418"/>
      <c r="D136" s="424"/>
      <c r="E136" s="425"/>
      <c r="F136" s="426"/>
      <c r="H136" s="417"/>
      <c r="I136" s="418"/>
      <c r="J136" s="424"/>
      <c r="K136" s="425"/>
      <c r="L136" s="426"/>
      <c r="N136" s="417"/>
      <c r="O136" s="418"/>
      <c r="P136" s="424"/>
      <c r="Q136" s="425"/>
      <c r="R136" s="426"/>
    </row>
    <row r="137" spans="2:18" s="20" customFormat="1" ht="15" customHeight="1" x14ac:dyDescent="0.3">
      <c r="B137" s="417"/>
      <c r="C137" s="418"/>
      <c r="D137" s="424"/>
      <c r="E137" s="425"/>
      <c r="F137" s="426"/>
      <c r="H137" s="417"/>
      <c r="I137" s="418"/>
      <c r="J137" s="424"/>
      <c r="K137" s="425"/>
      <c r="L137" s="426"/>
      <c r="N137" s="417"/>
      <c r="O137" s="418"/>
      <c r="P137" s="424"/>
      <c r="Q137" s="425"/>
      <c r="R137" s="426"/>
    </row>
    <row r="138" spans="2:18" s="20" customFormat="1" ht="15" customHeight="1" x14ac:dyDescent="0.3">
      <c r="B138" s="417"/>
      <c r="C138" s="418"/>
      <c r="D138" s="424"/>
      <c r="E138" s="425"/>
      <c r="F138" s="426"/>
      <c r="H138" s="417"/>
      <c r="I138" s="418"/>
      <c r="J138" s="424"/>
      <c r="K138" s="425"/>
      <c r="L138" s="426"/>
      <c r="N138" s="417"/>
      <c r="O138" s="418"/>
      <c r="P138" s="424"/>
      <c r="Q138" s="425"/>
      <c r="R138" s="426"/>
    </row>
    <row r="139" spans="2:18" s="20" customFormat="1" ht="15" customHeight="1" thickBot="1" x14ac:dyDescent="0.35">
      <c r="B139" s="419"/>
      <c r="C139" s="420"/>
      <c r="D139" s="424"/>
      <c r="E139" s="425"/>
      <c r="F139" s="426"/>
      <c r="H139" s="419"/>
      <c r="I139" s="420"/>
      <c r="J139" s="424"/>
      <c r="K139" s="425"/>
      <c r="L139" s="426"/>
      <c r="N139" s="419"/>
      <c r="O139" s="420"/>
      <c r="P139" s="424"/>
      <c r="Q139" s="425"/>
      <c r="R139" s="426"/>
    </row>
    <row r="140" spans="2:18" s="20" customFormat="1" ht="15" customHeight="1" x14ac:dyDescent="0.3">
      <c r="B140" s="427" t="s">
        <v>86</v>
      </c>
      <c r="C140" s="428"/>
      <c r="D140" s="409">
        <f>'Training Plan'!P232</f>
        <v>0</v>
      </c>
      <c r="E140" s="410"/>
      <c r="F140" s="411"/>
      <c r="H140" s="427" t="s">
        <v>86</v>
      </c>
      <c r="I140" s="428"/>
      <c r="J140" s="409">
        <f>'Training Plan'!P240</f>
        <v>0</v>
      </c>
      <c r="K140" s="410"/>
      <c r="L140" s="411"/>
      <c r="N140" s="427" t="s">
        <v>86</v>
      </c>
      <c r="O140" s="428"/>
      <c r="P140" s="409">
        <f>'Training Plan'!P248</f>
        <v>0</v>
      </c>
      <c r="Q140" s="410"/>
      <c r="R140" s="411"/>
    </row>
    <row r="141" spans="2:18" s="20" customFormat="1" ht="15" customHeight="1" thickBot="1" x14ac:dyDescent="0.35">
      <c r="B141" s="429"/>
      <c r="C141" s="430"/>
      <c r="D141" s="412"/>
      <c r="E141" s="413"/>
      <c r="F141" s="414"/>
      <c r="H141" s="429"/>
      <c r="I141" s="430"/>
      <c r="J141" s="412"/>
      <c r="K141" s="413"/>
      <c r="L141" s="414"/>
      <c r="N141" s="429"/>
      <c r="O141" s="430"/>
      <c r="P141" s="412"/>
      <c r="Q141" s="413"/>
      <c r="R141" s="414"/>
    </row>
    <row r="142" spans="2:18" s="20" customFormat="1" ht="30" customHeight="1" thickBot="1" x14ac:dyDescent="0.35">
      <c r="B142" s="3" t="s">
        <v>60</v>
      </c>
      <c r="C142" s="3" t="s">
        <v>0</v>
      </c>
      <c r="D142" s="3" t="s">
        <v>42</v>
      </c>
      <c r="E142" s="3" t="s">
        <v>11</v>
      </c>
      <c r="F142" s="21" t="s">
        <v>71</v>
      </c>
      <c r="H142" s="3" t="s">
        <v>60</v>
      </c>
      <c r="I142" s="3" t="s">
        <v>0</v>
      </c>
      <c r="J142" s="3" t="s">
        <v>42</v>
      </c>
      <c r="K142" s="3" t="s">
        <v>11</v>
      </c>
      <c r="L142" s="21" t="s">
        <v>71</v>
      </c>
      <c r="N142" s="3" t="s">
        <v>60</v>
      </c>
      <c r="O142" s="3" t="s">
        <v>0</v>
      </c>
      <c r="P142" s="3" t="s">
        <v>42</v>
      </c>
      <c r="Q142" s="3" t="s">
        <v>11</v>
      </c>
      <c r="R142" s="21" t="s">
        <v>71</v>
      </c>
    </row>
    <row r="143" spans="2:18" s="20" customFormat="1" ht="15" customHeight="1" thickBot="1" x14ac:dyDescent="0.35">
      <c r="B143" s="16">
        <v>1</v>
      </c>
      <c r="C143" s="143"/>
      <c r="D143" s="140"/>
      <c r="E143" s="146"/>
      <c r="F143" s="149">
        <f>IF(ISNUMBER(D143),D143/B155,)</f>
        <v>0</v>
      </c>
      <c r="H143" s="16">
        <v>1</v>
      </c>
      <c r="I143" s="143"/>
      <c r="J143" s="140"/>
      <c r="K143" s="146"/>
      <c r="L143" s="149">
        <f>IF(ISNUMBER(J143),J143/H155,)</f>
        <v>0</v>
      </c>
      <c r="N143" s="16">
        <v>1</v>
      </c>
      <c r="O143" s="143"/>
      <c r="P143" s="140"/>
      <c r="Q143" s="146"/>
      <c r="R143" s="149">
        <f>IF(ISNUMBER(P143),P143/N155,)</f>
        <v>0</v>
      </c>
    </row>
    <row r="144" spans="2:18" s="20" customFormat="1" ht="15" customHeight="1" thickBot="1" x14ac:dyDescent="0.35">
      <c r="B144" s="16">
        <v>2</v>
      </c>
      <c r="C144" s="144"/>
      <c r="D144" s="141"/>
      <c r="E144" s="147"/>
      <c r="F144" s="151">
        <f>IF(ISNUMBER(D144),D144/B155,)</f>
        <v>0</v>
      </c>
      <c r="H144" s="16">
        <v>2</v>
      </c>
      <c r="I144" s="144"/>
      <c r="J144" s="141"/>
      <c r="K144" s="147"/>
      <c r="L144" s="151">
        <f>IF(ISNUMBER(J144),J144/H155,)</f>
        <v>0</v>
      </c>
      <c r="N144" s="16">
        <v>2</v>
      </c>
      <c r="O144" s="144"/>
      <c r="P144" s="141"/>
      <c r="Q144" s="147"/>
      <c r="R144" s="151">
        <f>IF(ISNUMBER(P144),P144/N155,)</f>
        <v>0</v>
      </c>
    </row>
    <row r="145" spans="2:18" s="20" customFormat="1" ht="15" customHeight="1" thickBot="1" x14ac:dyDescent="0.35">
      <c r="B145" s="16">
        <v>3</v>
      </c>
      <c r="C145" s="144"/>
      <c r="D145" s="141"/>
      <c r="E145" s="147"/>
      <c r="F145" s="151">
        <f>IF(ISNUMBER(D145),D145/B155,)</f>
        <v>0</v>
      </c>
      <c r="H145" s="16">
        <v>3</v>
      </c>
      <c r="I145" s="144"/>
      <c r="J145" s="141"/>
      <c r="K145" s="147"/>
      <c r="L145" s="151">
        <f>IF(ISNUMBER(J145),J145/H155,)</f>
        <v>0</v>
      </c>
      <c r="M145" s="19"/>
      <c r="N145" s="16">
        <v>3</v>
      </c>
      <c r="O145" s="144"/>
      <c r="P145" s="141"/>
      <c r="Q145" s="147"/>
      <c r="R145" s="151">
        <f>IF(ISNUMBER(P145),P145/N155,)</f>
        <v>0</v>
      </c>
    </row>
    <row r="146" spans="2:18" s="20" customFormat="1" ht="15" customHeight="1" thickBot="1" x14ac:dyDescent="0.35">
      <c r="B146" s="16">
        <v>4</v>
      </c>
      <c r="C146" s="144"/>
      <c r="D146" s="141"/>
      <c r="E146" s="147"/>
      <c r="F146" s="151">
        <f>IF(ISNUMBER(D146),D146/B155,)</f>
        <v>0</v>
      </c>
      <c r="H146" s="16">
        <v>4</v>
      </c>
      <c r="I146" s="144"/>
      <c r="J146" s="141"/>
      <c r="K146" s="147"/>
      <c r="L146" s="151">
        <f>IF(ISNUMBER(J146),J146/H155,)</f>
        <v>0</v>
      </c>
      <c r="M146" s="12"/>
      <c r="N146" s="16">
        <v>4</v>
      </c>
      <c r="O146" s="144"/>
      <c r="P146" s="141"/>
      <c r="Q146" s="147"/>
      <c r="R146" s="151">
        <f>IF(ISNUMBER(P146),P146/N155,)</f>
        <v>0</v>
      </c>
    </row>
    <row r="147" spans="2:18" s="20" customFormat="1" ht="15" customHeight="1" thickBot="1" x14ac:dyDescent="0.35">
      <c r="B147" s="16">
        <v>5</v>
      </c>
      <c r="C147" s="144"/>
      <c r="D147" s="141"/>
      <c r="E147" s="147"/>
      <c r="F147" s="151">
        <f>IF(ISNUMBER(D147),D147/B155,)</f>
        <v>0</v>
      </c>
      <c r="H147" s="16">
        <v>5</v>
      </c>
      <c r="I147" s="144"/>
      <c r="J147" s="141"/>
      <c r="K147" s="147"/>
      <c r="L147" s="151">
        <f>IF(ISNUMBER(J147),J147/H155,)</f>
        <v>0</v>
      </c>
      <c r="M147" s="18"/>
      <c r="N147" s="16">
        <v>5</v>
      </c>
      <c r="O147" s="144"/>
      <c r="P147" s="141"/>
      <c r="Q147" s="147"/>
      <c r="R147" s="151">
        <f>IF(ISNUMBER(P147),P147/N155,)</f>
        <v>0</v>
      </c>
    </row>
    <row r="148" spans="2:18" s="20" customFormat="1" ht="15" customHeight="1" thickBot="1" x14ac:dyDescent="0.35">
      <c r="B148" s="16">
        <v>6</v>
      </c>
      <c r="C148" s="144"/>
      <c r="D148" s="141"/>
      <c r="E148" s="147"/>
      <c r="F148" s="151">
        <f>IF(ISNUMBER(D148),D148/B155,)</f>
        <v>0</v>
      </c>
      <c r="H148" s="16">
        <v>6</v>
      </c>
      <c r="I148" s="144"/>
      <c r="J148" s="141"/>
      <c r="K148" s="147"/>
      <c r="L148" s="151">
        <f>IF(ISNUMBER(J148),J148/H155,)</f>
        <v>0</v>
      </c>
      <c r="M148" s="18"/>
      <c r="N148" s="16">
        <v>6</v>
      </c>
      <c r="O148" s="144"/>
      <c r="P148" s="141"/>
      <c r="Q148" s="147"/>
      <c r="R148" s="151">
        <f>IF(ISNUMBER(P148),P148/N155,)</f>
        <v>0</v>
      </c>
    </row>
    <row r="149" spans="2:18" s="20" customFormat="1" ht="15" customHeight="1" thickBot="1" x14ac:dyDescent="0.35">
      <c r="B149" s="16">
        <v>7</v>
      </c>
      <c r="C149" s="144"/>
      <c r="D149" s="141"/>
      <c r="E149" s="147"/>
      <c r="F149" s="151">
        <f>IF(ISNUMBER(D149),D149/B155,)</f>
        <v>0</v>
      </c>
      <c r="H149" s="16">
        <v>7</v>
      </c>
      <c r="I149" s="144"/>
      <c r="J149" s="141"/>
      <c r="K149" s="147"/>
      <c r="L149" s="151">
        <f>IF(ISNUMBER(J149),J149/H155,)</f>
        <v>0</v>
      </c>
      <c r="M149" s="18"/>
      <c r="N149" s="16">
        <v>7</v>
      </c>
      <c r="O149" s="144"/>
      <c r="P149" s="141"/>
      <c r="Q149" s="147"/>
      <c r="R149" s="151">
        <f>IF(ISNUMBER(P149),P149/N155,)</f>
        <v>0</v>
      </c>
    </row>
    <row r="150" spans="2:18" s="20" customFormat="1" ht="15" customHeight="1" thickBot="1" x14ac:dyDescent="0.35">
      <c r="B150" s="16">
        <v>8</v>
      </c>
      <c r="C150" s="144"/>
      <c r="D150" s="141"/>
      <c r="E150" s="147"/>
      <c r="F150" s="151">
        <f>IF(ISNUMBER(D150),D150/B155,)</f>
        <v>0</v>
      </c>
      <c r="H150" s="16">
        <v>8</v>
      </c>
      <c r="I150" s="144"/>
      <c r="J150" s="141"/>
      <c r="K150" s="147"/>
      <c r="L150" s="151">
        <f>IF(ISNUMBER(J150),J150/H155,)</f>
        <v>0</v>
      </c>
      <c r="M150" s="18"/>
      <c r="N150" s="16">
        <v>8</v>
      </c>
      <c r="O150" s="144"/>
      <c r="P150" s="141"/>
      <c r="Q150" s="147"/>
      <c r="R150" s="151">
        <f>IF(ISNUMBER(P150),P150/N155,)</f>
        <v>0</v>
      </c>
    </row>
    <row r="151" spans="2:18" s="20" customFormat="1" ht="15" customHeight="1" thickBot="1" x14ac:dyDescent="0.35">
      <c r="B151" s="16">
        <v>9</v>
      </c>
      <c r="C151" s="144"/>
      <c r="D151" s="141"/>
      <c r="E151" s="147"/>
      <c r="F151" s="151">
        <f>IF(ISNUMBER(D151),D151/B155,)</f>
        <v>0</v>
      </c>
      <c r="H151" s="16">
        <v>9</v>
      </c>
      <c r="I151" s="144"/>
      <c r="J151" s="141"/>
      <c r="K151" s="147"/>
      <c r="L151" s="151">
        <f>IF(ISNUMBER(J151),J151/H155,)</f>
        <v>0</v>
      </c>
      <c r="M151" s="18"/>
      <c r="N151" s="16">
        <v>9</v>
      </c>
      <c r="O151" s="144"/>
      <c r="P151" s="141"/>
      <c r="Q151" s="147"/>
      <c r="R151" s="151">
        <f>IF(ISNUMBER(P151),P151/N155,)</f>
        <v>0</v>
      </c>
    </row>
    <row r="152" spans="2:18" s="20" customFormat="1" ht="15" customHeight="1" thickBot="1" x14ac:dyDescent="0.35">
      <c r="B152" s="203">
        <v>10</v>
      </c>
      <c r="C152" s="145"/>
      <c r="D152" s="142"/>
      <c r="E152" s="148"/>
      <c r="F152" s="151">
        <f>IF(ISNUMBER(D152),D152/B155,)</f>
        <v>0</v>
      </c>
      <c r="H152" s="203">
        <v>10</v>
      </c>
      <c r="I152" s="145"/>
      <c r="J152" s="142"/>
      <c r="K152" s="148"/>
      <c r="L152" s="151">
        <f>IF(ISNUMBER(J152),J152/H155,)</f>
        <v>0</v>
      </c>
      <c r="M152" s="18"/>
      <c r="N152" s="203">
        <v>10</v>
      </c>
      <c r="O152" s="145"/>
      <c r="P152" s="142"/>
      <c r="Q152" s="148"/>
      <c r="R152" s="151">
        <f>IF(ISNUMBER(P152),P152/N155,)</f>
        <v>0</v>
      </c>
    </row>
    <row r="153" spans="2:18" s="20" customFormat="1" ht="15" customHeight="1" x14ac:dyDescent="0.3">
      <c r="B153" s="431" t="s">
        <v>4</v>
      </c>
      <c r="C153" s="451" t="s">
        <v>61</v>
      </c>
      <c r="D153" s="452"/>
      <c r="E153" s="433">
        <f>IFERROR(IF(COUNT(F143:F152)&gt;0,AVERAGEIF(F143:F152,"&gt;0"),0),)</f>
        <v>0</v>
      </c>
      <c r="F153" s="434"/>
      <c r="H153" s="431" t="s">
        <v>4</v>
      </c>
      <c r="I153" s="451" t="s">
        <v>61</v>
      </c>
      <c r="J153" s="452"/>
      <c r="K153" s="433">
        <f>IFERROR(IF(COUNT(L143:L152)&gt;0,AVERAGEIF(L143:L152,"&gt;0"),0),)</f>
        <v>0</v>
      </c>
      <c r="L153" s="434"/>
      <c r="M153" s="18"/>
      <c r="N153" s="431" t="s">
        <v>4</v>
      </c>
      <c r="O153" s="439" t="s">
        <v>70</v>
      </c>
      <c r="P153" s="441">
        <f>IFERROR(IF(COUNT(R143:R152)&gt;0,AVERAGEIF(R143:R152,"&gt;0"),0),)</f>
        <v>0</v>
      </c>
      <c r="Q153" s="443" t="s">
        <v>110</v>
      </c>
      <c r="R153" s="445" t="str">
        <f>IFERROR(Q157*R157,"")</f>
        <v/>
      </c>
    </row>
    <row r="154" spans="2:18" s="20" customFormat="1" ht="15" customHeight="1" thickBot="1" x14ac:dyDescent="0.35">
      <c r="B154" s="432"/>
      <c r="C154" s="440"/>
      <c r="D154" s="453"/>
      <c r="E154" s="435"/>
      <c r="F154" s="436"/>
      <c r="H154" s="432"/>
      <c r="I154" s="440"/>
      <c r="J154" s="453"/>
      <c r="K154" s="435"/>
      <c r="L154" s="436"/>
      <c r="M154" s="18"/>
      <c r="N154" s="432"/>
      <c r="O154" s="440"/>
      <c r="P154" s="442"/>
      <c r="Q154" s="444"/>
      <c r="R154" s="446"/>
    </row>
    <row r="155" spans="2:18" s="20" customFormat="1" ht="15" customHeight="1" x14ac:dyDescent="0.3">
      <c r="B155" s="437">
        <f ca="1">IFERROR(ROUNDUP(B157/(0.0005*C157^2-0.0342*C157+1.034),0),)</f>
        <v>0</v>
      </c>
      <c r="C155" s="439" t="s">
        <v>189</v>
      </c>
      <c r="D155" s="449">
        <f>SUM(C143:C152)</f>
        <v>0</v>
      </c>
      <c r="E155" s="451" t="s">
        <v>44</v>
      </c>
      <c r="F155" s="447">
        <f>SUM(C143*D143,C144*D144,C145*D145,C146*D146,C147*D147,C148*D148,C149*D149,C150*D150,C151*D151,C152*D152)</f>
        <v>0</v>
      </c>
      <c r="H155" s="437">
        <f ca="1">IFERROR(ROUNDUP(H157/(0.0005*I157^2-0.0342*I157+1.034),0),)</f>
        <v>0</v>
      </c>
      <c r="I155" s="439" t="s">
        <v>189</v>
      </c>
      <c r="J155" s="449">
        <f>SUM(I143:I152)</f>
        <v>0</v>
      </c>
      <c r="K155" s="451" t="s">
        <v>44</v>
      </c>
      <c r="L155" s="447">
        <f>SUM(I143*J143,I144*J144,I145*J145,I146*J146,I147*J147,I148*J148,I149*J149,I150*J150,I151*J151,I152*J152)</f>
        <v>0</v>
      </c>
      <c r="M155" s="18"/>
      <c r="N155" s="437">
        <f ca="1">IFERROR(ROUNDUP(N157/(0.0005*O157^2-0.0342*O157+1.034),0),)</f>
        <v>0</v>
      </c>
      <c r="O155" s="439" t="s">
        <v>189</v>
      </c>
      <c r="P155" s="449">
        <f>SUM(O143:O152)</f>
        <v>0</v>
      </c>
      <c r="Q155" s="451" t="s">
        <v>44</v>
      </c>
      <c r="R155" s="447">
        <f>SUM(O143*P143,O144*P144,O145*P145,O146*P146,O147*P147,O148*P148,O149*P149,O150*P150,O151*P151,O152*P152)</f>
        <v>0</v>
      </c>
    </row>
    <row r="156" spans="2:18" s="20" customFormat="1" ht="15" customHeight="1" thickBot="1" x14ac:dyDescent="0.35">
      <c r="B156" s="438"/>
      <c r="C156" s="440"/>
      <c r="D156" s="450"/>
      <c r="E156" s="440"/>
      <c r="F156" s="448"/>
      <c r="H156" s="438"/>
      <c r="I156" s="440"/>
      <c r="J156" s="450"/>
      <c r="K156" s="440"/>
      <c r="L156" s="448"/>
      <c r="M156" s="18"/>
      <c r="N156" s="438"/>
      <c r="O156" s="440"/>
      <c r="P156" s="450"/>
      <c r="Q156" s="440"/>
      <c r="R156" s="448"/>
    </row>
    <row r="157" spans="2:18" s="20" customFormat="1" ht="15" customHeight="1" x14ac:dyDescent="0.3">
      <c r="B157" s="2" t="str">
        <f ca="1">IFERROR(OFFSET(D142,MATCH(MAX(D143:D152),D143:D152,0),0),"")</f>
        <v/>
      </c>
      <c r="C157" s="22" t="str">
        <f ca="1">IFERROR(OFFSET(C142,MATCH(MAX(D143:D152),D143:D152,0),0)+(10-OFFSET(E142,MATCH(MAX(D143:D152),D143:D152,0),0)),"")</f>
        <v/>
      </c>
      <c r="H157" s="2" t="str">
        <f ca="1">IFERROR(OFFSET(J142,MATCH(MAX(J143:J152),J143:J152,0),0),"")</f>
        <v/>
      </c>
      <c r="I157" s="22" t="str">
        <f ca="1">IFERROR(OFFSET(I142,MATCH(MAX(J143:J152),J143:J152,0),0)+(10-OFFSET(K142,MATCH(MAX(J143:J152),J143:J152,0),0)),"")</f>
        <v/>
      </c>
      <c r="M157" s="202"/>
      <c r="N157" s="2" t="str">
        <f ca="1">IFERROR(OFFSET(P142,MATCH(MAX(P143:P152),P143:P152,0),0),"")</f>
        <v/>
      </c>
      <c r="O157" s="22" t="str">
        <f ca="1">IFERROR(OFFSET(O142,MATCH(MAX(P143:P152),P143:P152,0),0)+(10-OFFSET(Q142,MATCH(MAX(P143:P152),P143:P152,0),0)),"")</f>
        <v/>
      </c>
      <c r="Q157" s="184" t="str">
        <f>IFERROR(AVERAGE(AVERAGE(E143:E152),AVERAGE(K143:K152),AVERAGE(Q143:Q152)),"")</f>
        <v/>
      </c>
      <c r="R157" s="185">
        <f>SUM(C143:C152,I143:I152,O143:O152)</f>
        <v>0</v>
      </c>
    </row>
    <row r="158" spans="2:18" s="20" customFormat="1" ht="15" customHeight="1" x14ac:dyDescent="0.3"/>
    <row r="159" spans="2:18" s="20" customFormat="1" ht="15" customHeight="1" x14ac:dyDescent="0.3">
      <c r="B159" s="397" t="s">
        <v>62</v>
      </c>
      <c r="C159" s="397"/>
      <c r="D159" s="397"/>
      <c r="E159" s="397"/>
      <c r="F159" s="397"/>
      <c r="G159" s="397"/>
      <c r="H159" s="397"/>
      <c r="I159" s="397"/>
      <c r="J159" s="397"/>
      <c r="K159" s="397"/>
      <c r="L159" s="397"/>
      <c r="M159" s="397"/>
      <c r="N159" s="397"/>
      <c r="O159" s="397"/>
      <c r="P159" s="397"/>
      <c r="Q159" s="397"/>
      <c r="R159" s="397"/>
    </row>
    <row r="160" spans="2:18" s="20" customFormat="1" ht="15" customHeight="1" x14ac:dyDescent="0.3">
      <c r="B160" s="397"/>
      <c r="C160" s="397"/>
      <c r="D160" s="397"/>
      <c r="E160" s="397"/>
      <c r="F160" s="397"/>
      <c r="G160" s="397"/>
      <c r="H160" s="397"/>
      <c r="I160" s="397"/>
      <c r="J160" s="397"/>
      <c r="K160" s="397"/>
      <c r="L160" s="397"/>
      <c r="M160" s="397"/>
      <c r="N160" s="397"/>
      <c r="O160" s="397"/>
      <c r="P160" s="397"/>
      <c r="Q160" s="397"/>
      <c r="R160" s="397"/>
    </row>
    <row r="161" spans="1:42" s="20" customFormat="1" ht="15" customHeight="1" x14ac:dyDescent="0.3">
      <c r="B161" s="397"/>
      <c r="C161" s="397"/>
      <c r="D161" s="397"/>
      <c r="E161" s="397"/>
      <c r="F161" s="397"/>
      <c r="G161" s="397"/>
      <c r="H161" s="397"/>
      <c r="I161" s="397"/>
      <c r="J161" s="397"/>
      <c r="K161" s="397"/>
      <c r="L161" s="397"/>
      <c r="M161" s="397"/>
      <c r="N161" s="397"/>
      <c r="O161" s="397"/>
      <c r="P161" s="397"/>
      <c r="Q161" s="397"/>
      <c r="R161" s="397"/>
    </row>
    <row r="162" spans="1:42" s="20" customFormat="1" ht="15" customHeight="1" thickBot="1" x14ac:dyDescent="0.35"/>
    <row r="163" spans="1:42" s="20" customFormat="1" ht="15" customHeight="1" x14ac:dyDescent="0.3">
      <c r="C163" s="260">
        <f>'Training Plan'!C251</f>
        <v>0</v>
      </c>
      <c r="D163" s="261"/>
      <c r="E163" s="262"/>
      <c r="F163" s="260">
        <f>'Training Plan'!F251</f>
        <v>0</v>
      </c>
      <c r="G163" s="261"/>
      <c r="H163" s="262"/>
      <c r="I163" s="260">
        <f>'Training Plan'!I251</f>
        <v>0</v>
      </c>
      <c r="J163" s="261"/>
      <c r="K163" s="262"/>
      <c r="L163" s="260">
        <f>'Training Plan'!L251</f>
        <v>0</v>
      </c>
      <c r="M163" s="261"/>
      <c r="N163" s="262"/>
      <c r="O163" s="260">
        <f>'Training Plan'!O251</f>
        <v>0</v>
      </c>
      <c r="P163" s="261"/>
      <c r="Q163" s="262"/>
    </row>
    <row r="164" spans="1:42" s="20" customFormat="1" ht="15" customHeight="1" thickBot="1" x14ac:dyDescent="0.35">
      <c r="C164" s="266"/>
      <c r="D164" s="267"/>
      <c r="E164" s="268"/>
      <c r="F164" s="266"/>
      <c r="G164" s="267"/>
      <c r="H164" s="268"/>
      <c r="I164" s="266"/>
      <c r="J164" s="267"/>
      <c r="K164" s="268"/>
      <c r="L164" s="266"/>
      <c r="M164" s="267"/>
      <c r="N164" s="268"/>
      <c r="O164" s="266"/>
      <c r="P164" s="267"/>
      <c r="Q164" s="268"/>
    </row>
    <row r="165" spans="1:42" s="20" customFormat="1" ht="15" customHeight="1" x14ac:dyDescent="0.3">
      <c r="C165" s="466">
        <f>'Training Plan'!C252</f>
        <v>0</v>
      </c>
      <c r="D165" s="467"/>
      <c r="E165" s="468"/>
      <c r="F165" s="466">
        <f>'Training Plan'!F252</f>
        <v>0</v>
      </c>
      <c r="G165" s="467"/>
      <c r="H165" s="468"/>
      <c r="I165" s="466">
        <f>'Training Plan'!I252</f>
        <v>0</v>
      </c>
      <c r="J165" s="467"/>
      <c r="K165" s="468"/>
      <c r="L165" s="466">
        <f>'Training Plan'!L252</f>
        <v>0</v>
      </c>
      <c r="M165" s="467"/>
      <c r="N165" s="468"/>
      <c r="O165" s="466">
        <f>'Training Plan'!O252</f>
        <v>0</v>
      </c>
      <c r="P165" s="467"/>
      <c r="Q165" s="468"/>
    </row>
    <row r="166" spans="1:42" s="20" customFormat="1" ht="15" customHeight="1" x14ac:dyDescent="0.3">
      <c r="C166" s="469"/>
      <c r="D166" s="470"/>
      <c r="E166" s="471"/>
      <c r="F166" s="469"/>
      <c r="G166" s="470"/>
      <c r="H166" s="471"/>
      <c r="I166" s="469"/>
      <c r="J166" s="470"/>
      <c r="K166" s="471"/>
      <c r="L166" s="469"/>
      <c r="M166" s="470"/>
      <c r="N166" s="471"/>
      <c r="O166" s="469"/>
      <c r="P166" s="470"/>
      <c r="Q166" s="471"/>
    </row>
    <row r="167" spans="1:42" s="20" customFormat="1" ht="15" customHeight="1" thickBot="1" x14ac:dyDescent="0.35">
      <c r="C167" s="472"/>
      <c r="D167" s="473"/>
      <c r="E167" s="474"/>
      <c r="F167" s="472"/>
      <c r="G167" s="473"/>
      <c r="H167" s="474"/>
      <c r="I167" s="472"/>
      <c r="J167" s="473"/>
      <c r="K167" s="474"/>
      <c r="L167" s="472"/>
      <c r="M167" s="473"/>
      <c r="N167" s="474"/>
      <c r="O167" s="472"/>
      <c r="P167" s="473"/>
      <c r="Q167" s="474"/>
    </row>
    <row r="168" spans="1:42" s="20" customFormat="1" ht="15" customHeight="1" thickBot="1" x14ac:dyDescent="0.35">
      <c r="C168" s="451" t="s">
        <v>63</v>
      </c>
      <c r="D168" s="452"/>
      <c r="E168" s="475"/>
      <c r="F168" s="451" t="s">
        <v>63</v>
      </c>
      <c r="G168" s="452"/>
      <c r="H168" s="475"/>
      <c r="I168" s="451" t="s">
        <v>63</v>
      </c>
      <c r="J168" s="452"/>
      <c r="K168" s="475"/>
      <c r="L168" s="451" t="s">
        <v>63</v>
      </c>
      <c r="M168" s="452"/>
      <c r="N168" s="475"/>
      <c r="O168" s="451" t="s">
        <v>63</v>
      </c>
      <c r="P168" s="452"/>
      <c r="Q168" s="475"/>
    </row>
    <row r="169" spans="1:42" s="20" customFormat="1" ht="15" customHeight="1" x14ac:dyDescent="0.3">
      <c r="C169" s="466"/>
      <c r="D169" s="467"/>
      <c r="E169" s="468"/>
      <c r="F169" s="466"/>
      <c r="G169" s="467"/>
      <c r="H169" s="468"/>
      <c r="I169" s="466"/>
      <c r="J169" s="467"/>
      <c r="K169" s="468"/>
      <c r="L169" s="466"/>
      <c r="M169" s="467"/>
      <c r="N169" s="468"/>
      <c r="O169" s="466"/>
      <c r="P169" s="467"/>
      <c r="Q169" s="468"/>
    </row>
    <row r="170" spans="1:42" s="20" customFormat="1" ht="15" customHeight="1" x14ac:dyDescent="0.3">
      <c r="C170" s="469"/>
      <c r="D170" s="470"/>
      <c r="E170" s="471"/>
      <c r="F170" s="469"/>
      <c r="G170" s="470"/>
      <c r="H170" s="471"/>
      <c r="I170" s="469"/>
      <c r="J170" s="470"/>
      <c r="K170" s="471"/>
      <c r="L170" s="469"/>
      <c r="M170" s="470"/>
      <c r="N170" s="471"/>
      <c r="O170" s="469"/>
      <c r="P170" s="470"/>
      <c r="Q170" s="471"/>
    </row>
    <row r="171" spans="1:42" s="20" customFormat="1" ht="15" customHeight="1" thickBot="1" x14ac:dyDescent="0.35">
      <c r="C171" s="472"/>
      <c r="D171" s="473"/>
      <c r="E171" s="474"/>
      <c r="F171" s="472"/>
      <c r="G171" s="473"/>
      <c r="H171" s="474"/>
      <c r="I171" s="472"/>
      <c r="J171" s="473"/>
      <c r="K171" s="474"/>
      <c r="L171" s="472"/>
      <c r="M171" s="473"/>
      <c r="N171" s="474"/>
      <c r="O171" s="472"/>
      <c r="P171" s="473"/>
      <c r="Q171" s="474"/>
    </row>
    <row r="172" spans="1:42" s="20" customFormat="1" ht="15" customHeight="1" x14ac:dyDescent="0.3"/>
    <row r="173" spans="1:42" s="20" customFormat="1" ht="15" customHeight="1" x14ac:dyDescent="0.3"/>
    <row r="174" spans="1:42" ht="15" customHeight="1" x14ac:dyDescent="0.3">
      <c r="A174" s="20"/>
      <c r="B174" s="397" t="s">
        <v>198</v>
      </c>
      <c r="C174" s="397"/>
      <c r="D174" s="397"/>
      <c r="E174" s="397"/>
      <c r="F174" s="397"/>
      <c r="G174" s="397"/>
      <c r="H174" s="397"/>
      <c r="I174" s="397"/>
      <c r="J174" s="397"/>
      <c r="K174" s="397"/>
      <c r="L174" s="397"/>
      <c r="M174" s="397"/>
      <c r="N174" s="397"/>
      <c r="O174" s="397"/>
      <c r="P174" s="397"/>
      <c r="Q174" s="397"/>
      <c r="R174" s="397"/>
      <c r="S174" s="20"/>
      <c r="T174" s="20"/>
      <c r="U174" s="20"/>
      <c r="V174" s="20"/>
      <c r="W174" s="20"/>
      <c r="X174" s="20"/>
      <c r="Y174" s="20"/>
      <c r="Z174" s="20"/>
      <c r="AA174" s="20"/>
      <c r="AB174" s="20"/>
      <c r="AC174" s="20"/>
      <c r="AD174" s="20"/>
      <c r="AE174" s="20"/>
      <c r="AF174" s="20"/>
      <c r="AG174" s="20"/>
      <c r="AH174" s="20"/>
      <c r="AI174" s="20"/>
      <c r="AJ174" s="20"/>
      <c r="AK174" s="20"/>
      <c r="AL174" s="20"/>
      <c r="AM174" s="20"/>
      <c r="AN174" s="20"/>
      <c r="AO174" s="20"/>
      <c r="AP174" s="20"/>
    </row>
    <row r="175" spans="1:42" ht="15" customHeight="1" x14ac:dyDescent="0.3">
      <c r="A175" s="20"/>
      <c r="B175" s="397"/>
      <c r="C175" s="397"/>
      <c r="D175" s="397"/>
      <c r="E175" s="397"/>
      <c r="F175" s="397"/>
      <c r="G175" s="397"/>
      <c r="H175" s="397"/>
      <c r="I175" s="397"/>
      <c r="J175" s="397"/>
      <c r="K175" s="397"/>
      <c r="L175" s="397"/>
      <c r="M175" s="397"/>
      <c r="N175" s="397"/>
      <c r="O175" s="397"/>
      <c r="P175" s="397"/>
      <c r="Q175" s="397"/>
      <c r="R175" s="397"/>
      <c r="S175" s="20"/>
      <c r="T175" s="20"/>
      <c r="U175" s="20"/>
      <c r="V175" s="20"/>
      <c r="W175" s="20"/>
      <c r="X175" s="20"/>
      <c r="Y175" s="20"/>
      <c r="Z175" s="20"/>
      <c r="AA175" s="20"/>
      <c r="AB175" s="20"/>
      <c r="AC175" s="20"/>
      <c r="AD175" s="20"/>
      <c r="AE175" s="20"/>
      <c r="AF175" s="20"/>
      <c r="AG175" s="20"/>
      <c r="AH175" s="20"/>
      <c r="AI175" s="20"/>
      <c r="AJ175" s="20"/>
      <c r="AK175" s="20"/>
      <c r="AL175" s="20"/>
      <c r="AM175" s="20"/>
      <c r="AN175" s="20"/>
      <c r="AO175" s="20"/>
      <c r="AP175" s="20"/>
    </row>
    <row r="176" spans="1:42" ht="15" customHeight="1" x14ac:dyDescent="0.3">
      <c r="A176" s="20"/>
      <c r="B176" s="397"/>
      <c r="C176" s="397"/>
      <c r="D176" s="397"/>
      <c r="E176" s="397"/>
      <c r="F176" s="397"/>
      <c r="G176" s="397"/>
      <c r="H176" s="397"/>
      <c r="I176" s="397"/>
      <c r="J176" s="397"/>
      <c r="K176" s="397"/>
      <c r="L176" s="397"/>
      <c r="M176" s="397"/>
      <c r="N176" s="397"/>
      <c r="O176" s="397"/>
      <c r="P176" s="397"/>
      <c r="Q176" s="397"/>
      <c r="R176" s="397"/>
      <c r="S176" s="20"/>
      <c r="T176" s="20"/>
      <c r="U176" s="20"/>
      <c r="V176" s="20"/>
      <c r="W176" s="20"/>
      <c r="X176" s="20"/>
      <c r="Y176" s="20"/>
      <c r="Z176" s="20"/>
      <c r="AA176" s="20"/>
      <c r="AB176" s="20"/>
      <c r="AC176" s="20"/>
      <c r="AD176" s="20"/>
      <c r="AE176" s="20"/>
      <c r="AF176" s="20"/>
      <c r="AG176" s="20"/>
      <c r="AH176" s="20"/>
      <c r="AI176" s="20"/>
      <c r="AJ176" s="20"/>
      <c r="AK176" s="20"/>
      <c r="AL176" s="20"/>
      <c r="AM176" s="20"/>
      <c r="AN176" s="20"/>
      <c r="AO176" s="20"/>
      <c r="AP176" s="20"/>
    </row>
    <row r="177" spans="1:42" ht="15" thickBot="1" x14ac:dyDescent="0.35">
      <c r="A177" s="20"/>
      <c r="B177" s="20"/>
      <c r="C177" s="20"/>
      <c r="D177" s="20"/>
      <c r="E177" s="20"/>
      <c r="F177" s="20"/>
      <c r="G177" s="20"/>
      <c r="H177" s="20"/>
      <c r="I177" s="20"/>
      <c r="J177" s="20"/>
      <c r="K177" s="20"/>
      <c r="L177" s="20"/>
      <c r="M177" s="20"/>
      <c r="N177" s="20"/>
      <c r="O177" s="20"/>
      <c r="P177" s="20"/>
      <c r="Q177" s="20"/>
      <c r="R177" s="20"/>
      <c r="S177" s="20"/>
      <c r="T177" s="20"/>
      <c r="U177" s="20"/>
      <c r="V177" s="20"/>
      <c r="W177" s="20"/>
      <c r="X177" s="20"/>
      <c r="Y177" s="20"/>
      <c r="Z177" s="20"/>
      <c r="AA177" s="20"/>
      <c r="AB177" s="20"/>
      <c r="AC177" s="20"/>
      <c r="AD177" s="20"/>
      <c r="AE177" s="20"/>
      <c r="AF177" s="20"/>
      <c r="AG177" s="20"/>
      <c r="AH177" s="20"/>
      <c r="AI177" s="20"/>
      <c r="AJ177" s="20"/>
      <c r="AK177" s="20"/>
      <c r="AL177" s="20"/>
      <c r="AM177" s="20"/>
      <c r="AN177" s="20"/>
      <c r="AO177" s="20"/>
      <c r="AP177" s="20"/>
    </row>
    <row r="178" spans="1:42" x14ac:dyDescent="0.3">
      <c r="A178" s="20"/>
      <c r="B178" s="354"/>
      <c r="C178" s="260" t="s">
        <v>112</v>
      </c>
      <c r="D178" s="262"/>
      <c r="E178" s="260" t="s">
        <v>113</v>
      </c>
      <c r="F178" s="262"/>
      <c r="G178" s="260" t="s">
        <v>114</v>
      </c>
      <c r="H178" s="262"/>
      <c r="I178" s="260" t="s">
        <v>134</v>
      </c>
      <c r="J178" s="262"/>
      <c r="K178" s="260" t="s">
        <v>182</v>
      </c>
      <c r="L178" s="262"/>
      <c r="M178" s="260" t="s">
        <v>199</v>
      </c>
      <c r="N178" s="261"/>
      <c r="O178" s="261"/>
      <c r="P178" s="261"/>
      <c r="Q178" s="261"/>
      <c r="R178" s="262"/>
      <c r="S178" s="20"/>
      <c r="T178" s="20"/>
      <c r="U178" s="20"/>
      <c r="V178" s="20"/>
      <c r="W178" s="20"/>
      <c r="X178" s="20"/>
      <c r="Y178" s="20"/>
      <c r="Z178" s="20"/>
      <c r="AA178" s="20"/>
      <c r="AB178" s="20"/>
      <c r="AC178" s="20"/>
      <c r="AD178" s="20"/>
      <c r="AE178" s="20"/>
      <c r="AF178" s="20"/>
      <c r="AG178" s="20"/>
      <c r="AH178" s="20"/>
      <c r="AI178" s="20"/>
      <c r="AJ178" s="20"/>
      <c r="AK178" s="20"/>
      <c r="AL178" s="20"/>
      <c r="AM178" s="20"/>
      <c r="AN178" s="20"/>
      <c r="AO178" s="20"/>
      <c r="AP178" s="20"/>
    </row>
    <row r="179" spans="1:42" ht="15" thickBot="1" x14ac:dyDescent="0.35">
      <c r="A179" s="20"/>
      <c r="B179" s="358"/>
      <c r="C179" s="266"/>
      <c r="D179" s="268"/>
      <c r="E179" s="266"/>
      <c r="F179" s="268"/>
      <c r="G179" s="266"/>
      <c r="H179" s="268"/>
      <c r="I179" s="266"/>
      <c r="J179" s="268"/>
      <c r="K179" s="266"/>
      <c r="L179" s="268"/>
      <c r="M179" s="266"/>
      <c r="N179" s="267"/>
      <c r="O179" s="267"/>
      <c r="P179" s="267"/>
      <c r="Q179" s="267"/>
      <c r="R179" s="268"/>
      <c r="S179" s="20"/>
      <c r="T179" s="20"/>
      <c r="U179" s="20"/>
      <c r="V179" s="20"/>
      <c r="W179" s="20"/>
      <c r="X179" s="20"/>
      <c r="Y179" s="20"/>
      <c r="Z179" s="20"/>
      <c r="AA179" s="20"/>
      <c r="AB179" s="20"/>
      <c r="AC179" s="20"/>
      <c r="AD179" s="20"/>
      <c r="AE179" s="20"/>
      <c r="AF179" s="20"/>
      <c r="AG179" s="20"/>
      <c r="AH179" s="20"/>
      <c r="AI179" s="20"/>
      <c r="AJ179" s="20"/>
      <c r="AK179" s="20"/>
      <c r="AL179" s="20"/>
      <c r="AM179" s="20"/>
      <c r="AN179" s="20"/>
      <c r="AO179" s="20"/>
      <c r="AP179" s="20"/>
    </row>
    <row r="180" spans="1:42" x14ac:dyDescent="0.3">
      <c r="A180" s="20"/>
      <c r="B180" s="354" t="s">
        <v>47</v>
      </c>
      <c r="C180" s="387"/>
      <c r="D180" s="388"/>
      <c r="E180" s="387"/>
      <c r="F180" s="388"/>
      <c r="G180" s="387"/>
      <c r="H180" s="388"/>
      <c r="I180" s="387"/>
      <c r="J180" s="388"/>
      <c r="K180" s="391"/>
      <c r="L180" s="392"/>
      <c r="M180" s="400"/>
      <c r="N180" s="401"/>
      <c r="O180" s="401"/>
      <c r="P180" s="401"/>
      <c r="Q180" s="401"/>
      <c r="R180" s="402"/>
      <c r="S180" s="20"/>
      <c r="T180" s="20"/>
      <c r="U180" s="20"/>
      <c r="V180" s="20"/>
      <c r="W180" s="20"/>
      <c r="X180" s="20"/>
      <c r="Y180" s="20"/>
      <c r="Z180" s="20"/>
      <c r="AA180" s="20"/>
      <c r="AB180" s="20"/>
      <c r="AC180" s="20"/>
      <c r="AD180" s="20"/>
      <c r="AE180" s="20"/>
      <c r="AF180" s="20"/>
      <c r="AG180" s="20"/>
      <c r="AH180" s="20"/>
      <c r="AI180" s="20"/>
      <c r="AJ180" s="20"/>
      <c r="AK180" s="20"/>
      <c r="AL180" s="20"/>
      <c r="AM180" s="20"/>
      <c r="AN180" s="20"/>
      <c r="AO180" s="20"/>
      <c r="AP180" s="20"/>
    </row>
    <row r="181" spans="1:42" ht="15" thickBot="1" x14ac:dyDescent="0.35">
      <c r="A181" s="20"/>
      <c r="B181" s="358"/>
      <c r="C181" s="395"/>
      <c r="D181" s="396"/>
      <c r="E181" s="395"/>
      <c r="F181" s="396"/>
      <c r="G181" s="395"/>
      <c r="H181" s="396"/>
      <c r="I181" s="395"/>
      <c r="J181" s="396"/>
      <c r="K181" s="398"/>
      <c r="L181" s="399"/>
      <c r="M181" s="403"/>
      <c r="N181" s="404"/>
      <c r="O181" s="404"/>
      <c r="P181" s="404"/>
      <c r="Q181" s="404"/>
      <c r="R181" s="405"/>
      <c r="S181" s="20"/>
      <c r="T181" s="20"/>
      <c r="U181" s="20"/>
      <c r="V181" s="20"/>
      <c r="W181" s="20"/>
      <c r="X181" s="20"/>
      <c r="Y181" s="20"/>
      <c r="Z181" s="20"/>
      <c r="AA181" s="20"/>
      <c r="AB181" s="20"/>
      <c r="AC181" s="20"/>
      <c r="AD181" s="20"/>
      <c r="AE181" s="20"/>
      <c r="AF181" s="20"/>
      <c r="AG181" s="20"/>
      <c r="AH181" s="20"/>
      <c r="AI181" s="20"/>
      <c r="AJ181" s="20"/>
      <c r="AK181" s="20"/>
      <c r="AL181" s="20"/>
      <c r="AM181" s="20"/>
      <c r="AN181" s="20"/>
      <c r="AO181" s="20"/>
      <c r="AP181" s="20"/>
    </row>
    <row r="182" spans="1:42" x14ac:dyDescent="0.3">
      <c r="A182" s="20"/>
      <c r="B182" s="260" t="s">
        <v>48</v>
      </c>
      <c r="C182" s="387"/>
      <c r="D182" s="388"/>
      <c r="E182" s="387"/>
      <c r="F182" s="388"/>
      <c r="G182" s="387"/>
      <c r="H182" s="388"/>
      <c r="I182" s="387"/>
      <c r="J182" s="388"/>
      <c r="K182" s="391"/>
      <c r="L182" s="392"/>
      <c r="M182" s="403"/>
      <c r="N182" s="404"/>
      <c r="O182" s="404"/>
      <c r="P182" s="404"/>
      <c r="Q182" s="404"/>
      <c r="R182" s="405"/>
      <c r="S182" s="20"/>
      <c r="T182" s="20"/>
      <c r="U182" s="20"/>
      <c r="V182" s="20"/>
      <c r="W182" s="20"/>
      <c r="X182" s="20"/>
      <c r="Y182" s="20"/>
      <c r="Z182" s="20"/>
      <c r="AA182" s="20"/>
      <c r="AB182" s="20"/>
      <c r="AC182" s="20"/>
      <c r="AD182" s="20"/>
      <c r="AE182" s="20"/>
      <c r="AF182" s="20"/>
      <c r="AG182" s="20"/>
      <c r="AH182" s="20"/>
      <c r="AI182" s="20"/>
      <c r="AJ182" s="20"/>
      <c r="AK182" s="20"/>
      <c r="AL182" s="20"/>
      <c r="AM182" s="20"/>
      <c r="AN182" s="20"/>
      <c r="AO182" s="20"/>
      <c r="AP182" s="20"/>
    </row>
    <row r="183" spans="1:42" ht="15" thickBot="1" x14ac:dyDescent="0.35">
      <c r="A183" s="20"/>
      <c r="B183" s="266"/>
      <c r="C183" s="389"/>
      <c r="D183" s="390"/>
      <c r="E183" s="395"/>
      <c r="F183" s="396"/>
      <c r="G183" s="395"/>
      <c r="H183" s="396"/>
      <c r="I183" s="395"/>
      <c r="J183" s="396"/>
      <c r="K183" s="393"/>
      <c r="L183" s="394"/>
      <c r="M183" s="403"/>
      <c r="N183" s="404"/>
      <c r="O183" s="404"/>
      <c r="P183" s="404"/>
      <c r="Q183" s="404"/>
      <c r="R183" s="405"/>
      <c r="S183" s="20"/>
      <c r="T183" s="20"/>
      <c r="U183" s="20"/>
      <c r="V183" s="20"/>
      <c r="W183" s="20"/>
      <c r="X183" s="20"/>
      <c r="Y183" s="20"/>
      <c r="Z183" s="20"/>
      <c r="AA183" s="20"/>
      <c r="AB183" s="20"/>
      <c r="AC183" s="20"/>
      <c r="AD183" s="20"/>
      <c r="AE183" s="20"/>
      <c r="AF183" s="20"/>
      <c r="AG183" s="20"/>
      <c r="AH183" s="20"/>
      <c r="AI183" s="20"/>
      <c r="AJ183" s="20"/>
      <c r="AK183" s="20"/>
      <c r="AL183" s="20"/>
      <c r="AM183" s="20"/>
      <c r="AN183" s="20"/>
      <c r="AO183" s="20"/>
      <c r="AP183" s="20"/>
    </row>
    <row r="184" spans="1:42" x14ac:dyDescent="0.3">
      <c r="A184" s="20"/>
      <c r="B184" s="260" t="s">
        <v>49</v>
      </c>
      <c r="C184" s="387"/>
      <c r="D184" s="388"/>
      <c r="E184" s="387"/>
      <c r="F184" s="388"/>
      <c r="G184" s="387"/>
      <c r="H184" s="388"/>
      <c r="I184" s="387"/>
      <c r="J184" s="388"/>
      <c r="K184" s="391"/>
      <c r="L184" s="392"/>
      <c r="M184" s="403"/>
      <c r="N184" s="404"/>
      <c r="O184" s="404"/>
      <c r="P184" s="404"/>
      <c r="Q184" s="404"/>
      <c r="R184" s="405"/>
      <c r="S184" s="20"/>
      <c r="T184" s="20"/>
      <c r="U184" s="20"/>
      <c r="V184" s="20"/>
      <c r="W184" s="20"/>
      <c r="X184" s="20"/>
      <c r="Y184" s="20"/>
      <c r="Z184" s="20"/>
      <c r="AA184" s="20"/>
      <c r="AB184" s="20"/>
      <c r="AC184" s="20"/>
      <c r="AD184" s="20"/>
      <c r="AE184" s="20"/>
      <c r="AF184" s="20"/>
      <c r="AG184" s="20"/>
      <c r="AH184" s="20"/>
      <c r="AI184" s="20"/>
      <c r="AJ184" s="20"/>
      <c r="AK184" s="20"/>
      <c r="AL184" s="20"/>
      <c r="AM184" s="20"/>
      <c r="AN184" s="20"/>
      <c r="AO184" s="20"/>
      <c r="AP184" s="20"/>
    </row>
    <row r="185" spans="1:42" ht="15" thickBot="1" x14ac:dyDescent="0.35">
      <c r="A185" s="20"/>
      <c r="B185" s="266"/>
      <c r="C185" s="389"/>
      <c r="D185" s="390"/>
      <c r="E185" s="395"/>
      <c r="F185" s="396"/>
      <c r="G185" s="395"/>
      <c r="H185" s="396"/>
      <c r="I185" s="395"/>
      <c r="J185" s="396"/>
      <c r="K185" s="393"/>
      <c r="L185" s="394"/>
      <c r="M185" s="403"/>
      <c r="N185" s="404"/>
      <c r="O185" s="404"/>
      <c r="P185" s="404"/>
      <c r="Q185" s="404"/>
      <c r="R185" s="405"/>
      <c r="S185" s="20"/>
      <c r="T185" s="20"/>
      <c r="U185" s="20"/>
      <c r="V185" s="20"/>
      <c r="W185" s="20"/>
      <c r="X185" s="20"/>
      <c r="Y185" s="20"/>
      <c r="Z185" s="20"/>
      <c r="AA185" s="20"/>
      <c r="AB185" s="20"/>
      <c r="AC185" s="20"/>
      <c r="AD185" s="20"/>
      <c r="AE185" s="20"/>
      <c r="AF185" s="20"/>
      <c r="AG185" s="20"/>
      <c r="AH185" s="20"/>
      <c r="AI185" s="20"/>
      <c r="AJ185" s="20"/>
      <c r="AK185" s="20"/>
      <c r="AL185" s="20"/>
      <c r="AM185" s="20"/>
      <c r="AN185" s="20"/>
      <c r="AO185" s="20"/>
      <c r="AP185" s="20"/>
    </row>
    <row r="186" spans="1:42" x14ac:dyDescent="0.3">
      <c r="A186" s="20"/>
      <c r="B186" s="260" t="s">
        <v>50</v>
      </c>
      <c r="C186" s="387"/>
      <c r="D186" s="388"/>
      <c r="E186" s="387"/>
      <c r="F186" s="388"/>
      <c r="G186" s="387"/>
      <c r="H186" s="388"/>
      <c r="I186" s="387"/>
      <c r="J186" s="388"/>
      <c r="K186" s="391"/>
      <c r="L186" s="392"/>
      <c r="M186" s="403"/>
      <c r="N186" s="404"/>
      <c r="O186" s="404"/>
      <c r="P186" s="404"/>
      <c r="Q186" s="404"/>
      <c r="R186" s="405"/>
      <c r="S186" s="20"/>
      <c r="T186" s="20"/>
      <c r="U186" s="20"/>
      <c r="V186" s="20"/>
      <c r="W186" s="20"/>
      <c r="X186" s="20"/>
      <c r="Y186" s="20"/>
      <c r="Z186" s="20"/>
      <c r="AA186" s="20"/>
      <c r="AB186" s="20"/>
      <c r="AC186" s="20"/>
      <c r="AD186" s="20"/>
      <c r="AE186" s="20"/>
      <c r="AF186" s="20"/>
      <c r="AG186" s="20"/>
      <c r="AH186" s="20"/>
      <c r="AI186" s="20"/>
      <c r="AJ186" s="20"/>
      <c r="AK186" s="20"/>
      <c r="AL186" s="20"/>
      <c r="AM186" s="20"/>
      <c r="AN186" s="20"/>
      <c r="AO186" s="20"/>
      <c r="AP186" s="20"/>
    </row>
    <row r="187" spans="1:42" ht="15" thickBot="1" x14ac:dyDescent="0.35">
      <c r="A187" s="20"/>
      <c r="B187" s="266"/>
      <c r="C187" s="389"/>
      <c r="D187" s="390"/>
      <c r="E187" s="395"/>
      <c r="F187" s="396"/>
      <c r="G187" s="395"/>
      <c r="H187" s="396"/>
      <c r="I187" s="395"/>
      <c r="J187" s="396"/>
      <c r="K187" s="393"/>
      <c r="L187" s="394"/>
      <c r="M187" s="403"/>
      <c r="N187" s="404"/>
      <c r="O187" s="404"/>
      <c r="P187" s="404"/>
      <c r="Q187" s="404"/>
      <c r="R187" s="405"/>
      <c r="S187" s="20"/>
      <c r="T187" s="20"/>
      <c r="U187" s="20"/>
      <c r="V187" s="20"/>
      <c r="W187" s="20"/>
      <c r="X187" s="20"/>
      <c r="Y187" s="20"/>
      <c r="Z187" s="20"/>
      <c r="AA187" s="20"/>
      <c r="AB187" s="20"/>
      <c r="AC187" s="20"/>
      <c r="AD187" s="20"/>
      <c r="AE187" s="20"/>
      <c r="AF187" s="20"/>
      <c r="AG187" s="20"/>
      <c r="AH187" s="20"/>
      <c r="AI187" s="20"/>
      <c r="AJ187" s="20"/>
      <c r="AK187" s="20"/>
      <c r="AL187" s="20"/>
      <c r="AM187" s="20"/>
      <c r="AN187" s="20"/>
      <c r="AO187" s="20"/>
      <c r="AP187" s="20"/>
    </row>
    <row r="188" spans="1:42" x14ac:dyDescent="0.3">
      <c r="A188" s="20"/>
      <c r="B188" s="260" t="s">
        <v>73</v>
      </c>
      <c r="C188" s="387"/>
      <c r="D188" s="388"/>
      <c r="E188" s="387"/>
      <c r="F188" s="388"/>
      <c r="G188" s="387"/>
      <c r="H188" s="388"/>
      <c r="I188" s="387"/>
      <c r="J188" s="388"/>
      <c r="K188" s="391"/>
      <c r="L188" s="392"/>
      <c r="M188" s="403"/>
      <c r="N188" s="404"/>
      <c r="O188" s="404"/>
      <c r="P188" s="404"/>
      <c r="Q188" s="404"/>
      <c r="R188" s="405"/>
      <c r="S188" s="20"/>
      <c r="T188" s="20"/>
      <c r="U188" s="20"/>
      <c r="V188" s="20"/>
      <c r="W188" s="20"/>
      <c r="X188" s="20"/>
      <c r="Y188" s="20"/>
      <c r="Z188" s="20"/>
      <c r="AA188" s="20"/>
      <c r="AB188" s="20"/>
      <c r="AC188" s="20"/>
      <c r="AD188" s="20"/>
      <c r="AE188" s="20"/>
      <c r="AF188" s="20"/>
      <c r="AG188" s="20"/>
      <c r="AH188" s="20"/>
      <c r="AI188" s="20"/>
      <c r="AJ188" s="20"/>
      <c r="AK188" s="20"/>
      <c r="AL188" s="20"/>
      <c r="AM188" s="20"/>
      <c r="AN188" s="20"/>
      <c r="AO188" s="20"/>
      <c r="AP188" s="20"/>
    </row>
    <row r="189" spans="1:42" ht="15" thickBot="1" x14ac:dyDescent="0.35">
      <c r="A189" s="20"/>
      <c r="B189" s="266"/>
      <c r="C189" s="389"/>
      <c r="D189" s="390"/>
      <c r="E189" s="395"/>
      <c r="F189" s="396"/>
      <c r="G189" s="395"/>
      <c r="H189" s="396"/>
      <c r="I189" s="395"/>
      <c r="J189" s="396"/>
      <c r="K189" s="393"/>
      <c r="L189" s="394"/>
      <c r="M189" s="403"/>
      <c r="N189" s="404"/>
      <c r="O189" s="404"/>
      <c r="P189" s="404"/>
      <c r="Q189" s="404"/>
      <c r="R189" s="405"/>
      <c r="S189" s="20"/>
      <c r="T189" s="20"/>
      <c r="U189" s="20"/>
      <c r="V189" s="20"/>
      <c r="W189" s="20"/>
      <c r="X189" s="20"/>
      <c r="Y189" s="20"/>
      <c r="Z189" s="20"/>
      <c r="AA189" s="20"/>
      <c r="AB189" s="20"/>
      <c r="AC189" s="20"/>
      <c r="AD189" s="20"/>
      <c r="AE189" s="20"/>
      <c r="AF189" s="20"/>
      <c r="AG189" s="20"/>
      <c r="AH189" s="20"/>
      <c r="AI189" s="20"/>
      <c r="AJ189" s="20"/>
      <c r="AK189" s="20"/>
      <c r="AL189" s="20"/>
      <c r="AM189" s="20"/>
      <c r="AN189" s="20"/>
      <c r="AO189" s="20"/>
      <c r="AP189" s="20"/>
    </row>
    <row r="190" spans="1:42" x14ac:dyDescent="0.3">
      <c r="A190" s="20"/>
      <c r="B190" s="260" t="s">
        <v>74</v>
      </c>
      <c r="C190" s="387"/>
      <c r="D190" s="388"/>
      <c r="E190" s="387"/>
      <c r="F190" s="388"/>
      <c r="G190" s="387"/>
      <c r="H190" s="388"/>
      <c r="I190" s="387"/>
      <c r="J190" s="388"/>
      <c r="K190" s="391"/>
      <c r="L190" s="392"/>
      <c r="M190" s="403"/>
      <c r="N190" s="404"/>
      <c r="O190" s="404"/>
      <c r="P190" s="404"/>
      <c r="Q190" s="404"/>
      <c r="R190" s="405"/>
      <c r="S190" s="20"/>
      <c r="T190" s="20"/>
      <c r="U190" s="20"/>
      <c r="V190" s="20"/>
      <c r="W190" s="20"/>
      <c r="X190" s="20"/>
      <c r="Y190" s="20"/>
      <c r="Z190" s="20"/>
      <c r="AA190" s="20"/>
      <c r="AB190" s="20"/>
      <c r="AC190" s="20"/>
      <c r="AD190" s="20"/>
      <c r="AE190" s="20"/>
      <c r="AF190" s="20"/>
      <c r="AG190" s="20"/>
      <c r="AH190" s="20"/>
      <c r="AI190" s="20"/>
      <c r="AJ190" s="20"/>
      <c r="AK190" s="20"/>
      <c r="AL190" s="20"/>
      <c r="AM190" s="20"/>
      <c r="AN190" s="20"/>
      <c r="AO190" s="20"/>
      <c r="AP190" s="20"/>
    </row>
    <row r="191" spans="1:42" ht="15" thickBot="1" x14ac:dyDescent="0.35">
      <c r="A191" s="20"/>
      <c r="B191" s="266"/>
      <c r="C191" s="389"/>
      <c r="D191" s="390"/>
      <c r="E191" s="395"/>
      <c r="F191" s="396"/>
      <c r="G191" s="395"/>
      <c r="H191" s="396"/>
      <c r="I191" s="395"/>
      <c r="J191" s="396"/>
      <c r="K191" s="393"/>
      <c r="L191" s="394"/>
      <c r="M191" s="403"/>
      <c r="N191" s="404"/>
      <c r="O191" s="404"/>
      <c r="P191" s="404"/>
      <c r="Q191" s="404"/>
      <c r="R191" s="405"/>
      <c r="S191" s="20"/>
      <c r="T191" s="20"/>
      <c r="U191" s="20"/>
      <c r="V191" s="20"/>
      <c r="W191" s="20"/>
      <c r="X191" s="20"/>
      <c r="Y191" s="20"/>
      <c r="Z191" s="20"/>
      <c r="AA191" s="20"/>
      <c r="AB191" s="20"/>
      <c r="AC191" s="20"/>
      <c r="AD191" s="20"/>
      <c r="AE191" s="20"/>
      <c r="AF191" s="20"/>
      <c r="AG191" s="20"/>
      <c r="AH191" s="20"/>
      <c r="AI191" s="20"/>
      <c r="AJ191" s="20"/>
      <c r="AK191" s="20"/>
      <c r="AL191" s="20"/>
      <c r="AM191" s="20"/>
      <c r="AN191" s="20"/>
      <c r="AO191" s="20"/>
      <c r="AP191" s="20"/>
    </row>
    <row r="192" spans="1:42" x14ac:dyDescent="0.3">
      <c r="A192" s="20"/>
      <c r="B192" s="260" t="s">
        <v>75</v>
      </c>
      <c r="C192" s="387"/>
      <c r="D192" s="388"/>
      <c r="E192" s="387"/>
      <c r="F192" s="388"/>
      <c r="G192" s="387"/>
      <c r="H192" s="388"/>
      <c r="I192" s="387"/>
      <c r="J192" s="388"/>
      <c r="K192" s="391"/>
      <c r="L192" s="392"/>
      <c r="M192" s="403"/>
      <c r="N192" s="404"/>
      <c r="O192" s="404"/>
      <c r="P192" s="404"/>
      <c r="Q192" s="404"/>
      <c r="R192" s="405"/>
      <c r="S192" s="20"/>
      <c r="T192" s="20"/>
      <c r="U192" s="20"/>
      <c r="V192" s="20"/>
      <c r="W192" s="20"/>
      <c r="X192" s="20"/>
      <c r="Y192" s="20"/>
      <c r="Z192" s="20"/>
      <c r="AA192" s="20"/>
      <c r="AB192" s="20"/>
      <c r="AC192" s="20"/>
      <c r="AD192" s="20"/>
      <c r="AE192" s="20"/>
      <c r="AF192" s="20"/>
      <c r="AG192" s="20"/>
      <c r="AH192" s="20"/>
      <c r="AI192" s="20"/>
      <c r="AJ192" s="20"/>
      <c r="AK192" s="20"/>
      <c r="AL192" s="20"/>
      <c r="AM192" s="20"/>
      <c r="AN192" s="20"/>
      <c r="AO192" s="20"/>
      <c r="AP192" s="20"/>
    </row>
    <row r="193" spans="1:42" ht="15" thickBot="1" x14ac:dyDescent="0.35">
      <c r="A193" s="20"/>
      <c r="B193" s="266"/>
      <c r="C193" s="389"/>
      <c r="D193" s="390"/>
      <c r="E193" s="389"/>
      <c r="F193" s="390"/>
      <c r="G193" s="389"/>
      <c r="H193" s="390"/>
      <c r="I193" s="389"/>
      <c r="J193" s="390"/>
      <c r="K193" s="393"/>
      <c r="L193" s="394"/>
      <c r="M193" s="406"/>
      <c r="N193" s="407"/>
      <c r="O193" s="407"/>
      <c r="P193" s="407"/>
      <c r="Q193" s="407"/>
      <c r="R193" s="408"/>
      <c r="S193" s="20"/>
      <c r="T193" s="20"/>
      <c r="U193" s="20"/>
      <c r="V193" s="20"/>
      <c r="W193" s="20"/>
      <c r="X193" s="20"/>
      <c r="Y193" s="20"/>
      <c r="Z193" s="20"/>
      <c r="AA193" s="20"/>
      <c r="AB193" s="20"/>
      <c r="AC193" s="20"/>
      <c r="AD193" s="20"/>
      <c r="AE193" s="20"/>
      <c r="AF193" s="20"/>
      <c r="AG193" s="20"/>
      <c r="AH193" s="20"/>
      <c r="AI193" s="20"/>
      <c r="AJ193" s="20"/>
      <c r="AK193" s="20"/>
      <c r="AL193" s="20"/>
      <c r="AM193" s="20"/>
      <c r="AN193" s="20"/>
      <c r="AO193" s="20"/>
      <c r="AP193" s="20"/>
    </row>
    <row r="194" spans="1:42" x14ac:dyDescent="0.3">
      <c r="A194" s="20"/>
      <c r="B194" s="8"/>
      <c r="C194" s="8"/>
      <c r="D194" s="8"/>
      <c r="E194" s="8"/>
      <c r="F194" s="8"/>
      <c r="G194" s="8"/>
      <c r="H194" s="8"/>
      <c r="I194" s="8"/>
      <c r="J194" s="8"/>
      <c r="K194" s="8"/>
      <c r="L194" s="8"/>
      <c r="M194" s="8"/>
      <c r="N194" s="8"/>
      <c r="O194" s="8"/>
      <c r="P194" s="8"/>
      <c r="Q194" s="8"/>
      <c r="R194" s="20"/>
      <c r="S194" s="20"/>
      <c r="T194" s="20"/>
      <c r="U194" s="20"/>
      <c r="V194" s="20"/>
      <c r="W194" s="20"/>
      <c r="X194" s="20"/>
      <c r="Y194" s="20"/>
      <c r="Z194" s="20"/>
      <c r="AA194" s="20"/>
      <c r="AB194" s="20"/>
      <c r="AC194" s="20"/>
      <c r="AD194" s="20"/>
      <c r="AE194" s="20"/>
      <c r="AF194" s="20"/>
      <c r="AG194" s="20"/>
      <c r="AH194" s="20"/>
      <c r="AI194" s="20"/>
      <c r="AJ194" s="20"/>
      <c r="AK194" s="20"/>
      <c r="AL194" s="20"/>
      <c r="AM194" s="20"/>
      <c r="AN194" s="20"/>
      <c r="AO194" s="20"/>
      <c r="AP194" s="20"/>
    </row>
    <row r="195" spans="1:42" x14ac:dyDescent="0.3">
      <c r="A195" s="20"/>
      <c r="B195" s="8"/>
      <c r="C195" s="8"/>
      <c r="D195" s="8"/>
      <c r="E195" s="8"/>
      <c r="F195" s="8"/>
      <c r="G195" s="8"/>
      <c r="H195" s="8"/>
      <c r="I195" s="8"/>
      <c r="J195" s="8"/>
      <c r="K195" s="8"/>
      <c r="L195" s="8"/>
      <c r="M195" s="8"/>
      <c r="N195" s="8"/>
      <c r="O195" s="8"/>
      <c r="P195" s="8"/>
      <c r="Q195" s="8"/>
      <c r="R195" s="20"/>
      <c r="S195" s="20"/>
      <c r="T195" s="20"/>
      <c r="U195" s="20"/>
      <c r="V195" s="20"/>
      <c r="W195" s="20"/>
      <c r="X195" s="20"/>
      <c r="Y195" s="20"/>
      <c r="Z195" s="20"/>
      <c r="AA195" s="20"/>
      <c r="AB195" s="20"/>
      <c r="AC195" s="20"/>
      <c r="AD195" s="20"/>
      <c r="AE195" s="20"/>
      <c r="AF195" s="20"/>
      <c r="AG195" s="20"/>
      <c r="AH195" s="20"/>
      <c r="AI195" s="20"/>
      <c r="AJ195" s="20"/>
      <c r="AK195" s="20"/>
      <c r="AL195" s="20"/>
      <c r="AM195" s="20"/>
      <c r="AN195" s="20"/>
      <c r="AO195" s="20"/>
      <c r="AP195" s="20"/>
    </row>
    <row r="196" spans="1:42" x14ac:dyDescent="0.3">
      <c r="A196" s="20"/>
      <c r="B196" s="8"/>
      <c r="C196" s="8"/>
      <c r="D196" s="8"/>
      <c r="E196" s="8"/>
      <c r="F196" s="8"/>
      <c r="G196" s="8"/>
      <c r="H196" s="8"/>
      <c r="I196" s="8"/>
      <c r="J196" s="8"/>
      <c r="K196" s="8"/>
      <c r="L196" s="8"/>
      <c r="M196" s="8"/>
      <c r="N196" s="8"/>
      <c r="O196" s="8"/>
      <c r="P196" s="8"/>
      <c r="Q196" s="8"/>
      <c r="R196" s="20"/>
      <c r="S196" s="20"/>
      <c r="T196" s="20"/>
      <c r="U196" s="20"/>
      <c r="V196" s="20"/>
      <c r="W196" s="20"/>
      <c r="X196" s="20"/>
      <c r="Y196" s="20"/>
      <c r="Z196" s="20"/>
      <c r="AA196" s="20"/>
      <c r="AB196" s="20"/>
      <c r="AC196" s="20"/>
      <c r="AD196" s="20"/>
      <c r="AE196" s="20"/>
      <c r="AF196" s="20"/>
      <c r="AG196" s="20"/>
      <c r="AH196" s="20"/>
      <c r="AI196" s="20"/>
      <c r="AJ196" s="20"/>
      <c r="AK196" s="20"/>
      <c r="AL196" s="20"/>
      <c r="AM196" s="20"/>
      <c r="AN196" s="20"/>
      <c r="AO196" s="20"/>
      <c r="AP196" s="20"/>
    </row>
    <row r="197" spans="1:42" x14ac:dyDescent="0.3">
      <c r="A197" s="20"/>
      <c r="B197" s="8"/>
      <c r="C197" s="8"/>
      <c r="D197" s="8"/>
      <c r="E197" s="8"/>
      <c r="F197" s="8"/>
      <c r="G197" s="8"/>
      <c r="H197" s="8"/>
      <c r="I197" s="8"/>
      <c r="J197" s="8"/>
      <c r="K197" s="8"/>
      <c r="L197" s="8"/>
      <c r="M197" s="8"/>
      <c r="N197" s="8"/>
      <c r="O197" s="8"/>
      <c r="P197" s="8"/>
      <c r="Q197" s="8"/>
      <c r="R197" s="20"/>
      <c r="S197" s="20"/>
      <c r="T197" s="20"/>
      <c r="U197" s="20"/>
      <c r="V197" s="20"/>
      <c r="W197" s="20"/>
      <c r="X197" s="20"/>
      <c r="Y197" s="20"/>
      <c r="Z197" s="20"/>
      <c r="AA197" s="20"/>
      <c r="AB197" s="20"/>
      <c r="AC197" s="20"/>
      <c r="AD197" s="20"/>
      <c r="AE197" s="20"/>
      <c r="AF197" s="20"/>
      <c r="AG197" s="20"/>
      <c r="AH197" s="20"/>
      <c r="AI197" s="20"/>
      <c r="AJ197" s="20"/>
      <c r="AK197" s="20"/>
      <c r="AL197" s="20"/>
      <c r="AM197" s="20"/>
      <c r="AN197" s="20"/>
      <c r="AO197" s="20"/>
      <c r="AP197" s="20"/>
    </row>
    <row r="198" spans="1:42" x14ac:dyDescent="0.3">
      <c r="A198" s="20"/>
      <c r="B198" s="8"/>
      <c r="C198" s="8"/>
      <c r="D198" s="8"/>
      <c r="E198" s="8"/>
      <c r="F198" s="8"/>
      <c r="G198" s="8"/>
      <c r="H198" s="8"/>
      <c r="I198" s="8"/>
      <c r="J198" s="8"/>
      <c r="K198" s="8"/>
      <c r="L198" s="8"/>
      <c r="M198" s="8"/>
      <c r="N198" s="8"/>
      <c r="O198" s="8"/>
      <c r="P198" s="8"/>
      <c r="Q198" s="8"/>
      <c r="R198" s="20"/>
      <c r="S198" s="20"/>
      <c r="T198" s="20"/>
      <c r="U198" s="20"/>
      <c r="V198" s="20"/>
      <c r="W198" s="20"/>
      <c r="X198" s="20"/>
      <c r="Y198" s="20"/>
      <c r="Z198" s="20"/>
      <c r="AA198" s="20"/>
      <c r="AB198" s="20"/>
      <c r="AC198" s="20"/>
      <c r="AD198" s="20"/>
      <c r="AE198" s="20"/>
      <c r="AF198" s="20"/>
      <c r="AG198" s="20"/>
      <c r="AH198" s="20"/>
      <c r="AI198" s="20"/>
      <c r="AJ198" s="20"/>
      <c r="AK198" s="20"/>
      <c r="AL198" s="20"/>
      <c r="AM198" s="20"/>
      <c r="AN198" s="20"/>
      <c r="AO198" s="20"/>
      <c r="AP198" s="20"/>
    </row>
    <row r="199" spans="1:42" x14ac:dyDescent="0.3">
      <c r="A199" s="20"/>
      <c r="B199" s="8"/>
      <c r="C199" s="8"/>
      <c r="D199" s="8"/>
      <c r="E199" s="8"/>
      <c r="F199" s="8"/>
      <c r="G199" s="8"/>
      <c r="H199" s="8"/>
      <c r="I199" s="8"/>
      <c r="J199" s="8"/>
      <c r="K199" s="8"/>
      <c r="L199" s="8"/>
      <c r="M199" s="8"/>
      <c r="N199" s="8"/>
      <c r="O199" s="8"/>
      <c r="P199" s="8"/>
      <c r="Q199" s="8"/>
      <c r="R199" s="20"/>
      <c r="S199" s="20"/>
      <c r="T199" s="20"/>
      <c r="U199" s="20"/>
      <c r="V199" s="20"/>
      <c r="W199" s="20"/>
      <c r="X199" s="20"/>
      <c r="Y199" s="20"/>
      <c r="Z199" s="20"/>
      <c r="AA199" s="20"/>
      <c r="AB199" s="20"/>
      <c r="AC199" s="20"/>
      <c r="AD199" s="20"/>
      <c r="AE199" s="20"/>
      <c r="AF199" s="20"/>
      <c r="AG199" s="20"/>
      <c r="AH199" s="20"/>
      <c r="AI199" s="20"/>
      <c r="AJ199" s="20"/>
      <c r="AK199" s="20"/>
      <c r="AL199" s="20"/>
      <c r="AM199" s="20"/>
      <c r="AN199" s="20"/>
      <c r="AO199" s="20"/>
      <c r="AP199" s="20"/>
    </row>
    <row r="200" spans="1:42" x14ac:dyDescent="0.3">
      <c r="A200" s="20"/>
      <c r="B200" s="8"/>
      <c r="C200" s="8"/>
      <c r="D200" s="8"/>
      <c r="E200" s="8"/>
      <c r="F200" s="8"/>
      <c r="G200" s="8"/>
      <c r="H200" s="8"/>
      <c r="I200" s="8"/>
      <c r="J200" s="8"/>
      <c r="K200" s="8"/>
      <c r="L200" s="8"/>
      <c r="M200" s="8"/>
      <c r="N200" s="8"/>
      <c r="O200" s="8"/>
      <c r="P200" s="8"/>
      <c r="Q200" s="8"/>
      <c r="R200" s="20"/>
      <c r="S200" s="20"/>
      <c r="T200" s="20"/>
      <c r="U200" s="20"/>
      <c r="V200" s="20"/>
      <c r="W200" s="20"/>
      <c r="X200" s="20"/>
      <c r="Y200" s="20"/>
      <c r="Z200" s="20"/>
      <c r="AA200" s="20"/>
      <c r="AB200" s="20"/>
      <c r="AC200" s="20"/>
      <c r="AD200" s="20"/>
      <c r="AE200" s="20"/>
      <c r="AF200" s="20"/>
      <c r="AG200" s="20"/>
      <c r="AH200" s="20"/>
      <c r="AI200" s="20"/>
      <c r="AJ200" s="20"/>
      <c r="AK200" s="20"/>
      <c r="AL200" s="20"/>
      <c r="AM200" s="20"/>
      <c r="AN200" s="20"/>
      <c r="AO200" s="20"/>
      <c r="AP200" s="20"/>
    </row>
    <row r="201" spans="1:42" x14ac:dyDescent="0.3">
      <c r="A201" s="20"/>
      <c r="B201" s="8"/>
      <c r="C201" s="8"/>
      <c r="D201" s="8"/>
      <c r="E201" s="8"/>
      <c r="F201" s="2"/>
      <c r="G201" s="2"/>
      <c r="H201" s="2"/>
      <c r="I201" s="2"/>
      <c r="J201" s="2"/>
      <c r="K201" s="2"/>
      <c r="L201" s="2"/>
      <c r="M201" s="2"/>
      <c r="N201" s="2"/>
      <c r="O201" s="2"/>
      <c r="P201" s="2"/>
      <c r="Q201" s="2"/>
      <c r="R201" s="20"/>
      <c r="S201" s="20"/>
      <c r="T201" s="20"/>
      <c r="U201" s="20"/>
      <c r="V201" s="20"/>
      <c r="W201" s="20"/>
      <c r="X201" s="20"/>
      <c r="Y201" s="20"/>
      <c r="Z201" s="20"/>
      <c r="AA201" s="20"/>
      <c r="AB201" s="20"/>
      <c r="AC201" s="20"/>
      <c r="AD201" s="20"/>
      <c r="AE201" s="20"/>
      <c r="AF201" s="20"/>
      <c r="AG201" s="20"/>
      <c r="AH201" s="20"/>
      <c r="AI201" s="20"/>
      <c r="AJ201" s="20"/>
      <c r="AK201" s="20"/>
      <c r="AL201" s="20"/>
      <c r="AM201" s="20"/>
      <c r="AN201" s="20"/>
      <c r="AO201" s="20"/>
      <c r="AP201" s="20"/>
    </row>
    <row r="202" spans="1:42" x14ac:dyDescent="0.3">
      <c r="A202" s="20"/>
      <c r="B202" s="8"/>
      <c r="C202" s="8"/>
      <c r="D202" s="8"/>
      <c r="E202" s="8"/>
      <c r="F202" s="2"/>
      <c r="G202" s="2"/>
      <c r="H202" s="2"/>
      <c r="I202" s="2"/>
      <c r="J202" s="2"/>
      <c r="K202" s="2"/>
      <c r="L202" s="2"/>
      <c r="M202" s="2"/>
      <c r="N202" s="2"/>
      <c r="O202" s="2"/>
      <c r="P202" s="2"/>
      <c r="Q202" s="2"/>
      <c r="R202" s="2"/>
      <c r="S202" s="2"/>
      <c r="T202" s="20"/>
      <c r="U202" s="20"/>
      <c r="V202" s="20"/>
      <c r="W202" s="20"/>
      <c r="X202" s="20"/>
      <c r="Y202" s="20"/>
      <c r="Z202" s="20"/>
      <c r="AA202" s="20"/>
      <c r="AB202" s="20"/>
      <c r="AC202" s="20"/>
      <c r="AD202" s="20"/>
      <c r="AE202" s="20"/>
      <c r="AF202" s="20"/>
      <c r="AG202" s="20"/>
      <c r="AH202" s="20"/>
      <c r="AI202" s="20"/>
      <c r="AJ202" s="20"/>
      <c r="AK202" s="20"/>
      <c r="AL202" s="20"/>
      <c r="AM202" s="20"/>
      <c r="AN202" s="20"/>
      <c r="AO202" s="20"/>
      <c r="AP202" s="20"/>
    </row>
    <row r="203" spans="1:42" x14ac:dyDescent="0.3">
      <c r="A203" s="20"/>
      <c r="B203" s="8"/>
      <c r="C203" s="8"/>
      <c r="D203" s="8"/>
      <c r="E203" s="8"/>
      <c r="F203" s="2"/>
      <c r="G203" s="2"/>
      <c r="H203" s="2"/>
      <c r="I203" s="2"/>
      <c r="J203" s="2"/>
      <c r="K203" s="2"/>
      <c r="L203" s="2"/>
      <c r="M203" s="2"/>
      <c r="N203" s="2"/>
      <c r="O203" s="2"/>
      <c r="P203" s="2"/>
      <c r="Q203" s="2"/>
      <c r="R203" s="2"/>
      <c r="S203" s="2"/>
      <c r="T203" s="20"/>
      <c r="U203" s="20"/>
      <c r="V203" s="20"/>
      <c r="W203" s="20"/>
      <c r="X203" s="20"/>
      <c r="Y203" s="20"/>
      <c r="Z203" s="20"/>
      <c r="AA203" s="20"/>
      <c r="AB203" s="20"/>
      <c r="AC203" s="20"/>
      <c r="AD203" s="20"/>
      <c r="AE203" s="20"/>
      <c r="AF203" s="20"/>
      <c r="AG203" s="20"/>
      <c r="AH203" s="20"/>
      <c r="AI203" s="20"/>
      <c r="AJ203" s="20"/>
      <c r="AK203" s="20"/>
      <c r="AL203" s="20"/>
      <c r="AM203" s="20"/>
      <c r="AN203" s="20"/>
      <c r="AO203" s="20"/>
      <c r="AP203" s="20"/>
    </row>
    <row r="204" spans="1:42" x14ac:dyDescent="0.3">
      <c r="A204" s="20"/>
      <c r="B204" s="8"/>
      <c r="C204" s="8"/>
      <c r="D204" s="8"/>
      <c r="E204" s="8"/>
      <c r="F204" s="2"/>
      <c r="G204" s="2"/>
      <c r="H204" s="2"/>
      <c r="I204" s="2"/>
      <c r="J204" s="2"/>
      <c r="K204" s="2"/>
      <c r="L204" s="2"/>
      <c r="M204" s="2"/>
      <c r="N204" s="2"/>
      <c r="O204" s="2"/>
      <c r="P204" s="2"/>
      <c r="Q204" s="2"/>
      <c r="R204" s="2"/>
      <c r="S204" s="2"/>
      <c r="T204" s="20"/>
      <c r="U204" s="20"/>
      <c r="V204" s="20"/>
      <c r="W204" s="20"/>
      <c r="X204" s="20"/>
      <c r="Y204" s="20"/>
      <c r="Z204" s="20"/>
      <c r="AA204" s="20"/>
      <c r="AB204" s="20"/>
      <c r="AC204" s="20"/>
      <c r="AD204" s="20"/>
      <c r="AE204" s="20"/>
      <c r="AF204" s="20"/>
      <c r="AG204" s="20"/>
      <c r="AH204" s="20"/>
      <c r="AI204" s="20"/>
      <c r="AJ204" s="20"/>
      <c r="AK204" s="20"/>
      <c r="AL204" s="20"/>
      <c r="AM204" s="20"/>
      <c r="AN204" s="20"/>
      <c r="AO204" s="20"/>
      <c r="AP204" s="20"/>
    </row>
    <row r="205" spans="1:42" x14ac:dyDescent="0.3">
      <c r="A205" s="20"/>
      <c r="B205" s="8"/>
      <c r="C205" s="8"/>
      <c r="D205" s="8"/>
      <c r="E205" s="8"/>
      <c r="F205" s="2"/>
      <c r="G205" s="2"/>
      <c r="H205" s="2"/>
      <c r="I205" s="2"/>
      <c r="J205" s="2"/>
      <c r="K205" s="2"/>
      <c r="L205" s="2"/>
      <c r="M205" s="2"/>
      <c r="N205" s="2"/>
      <c r="O205" s="2"/>
      <c r="P205" s="2"/>
      <c r="Q205" s="2"/>
      <c r="R205" s="2"/>
      <c r="S205" s="2"/>
      <c r="T205" s="20"/>
      <c r="U205" s="20"/>
      <c r="V205" s="20"/>
      <c r="W205" s="20"/>
      <c r="X205" s="20"/>
      <c r="Y205" s="20"/>
      <c r="Z205" s="20"/>
      <c r="AA205" s="20"/>
      <c r="AB205" s="20"/>
      <c r="AC205" s="20"/>
      <c r="AD205" s="20"/>
      <c r="AE205" s="20"/>
      <c r="AF205" s="20"/>
      <c r="AG205" s="20"/>
      <c r="AH205" s="20"/>
      <c r="AI205" s="20"/>
      <c r="AJ205" s="20"/>
      <c r="AK205" s="20"/>
      <c r="AL205" s="20"/>
      <c r="AM205" s="20"/>
      <c r="AN205" s="20"/>
      <c r="AO205" s="20"/>
      <c r="AP205" s="20"/>
    </row>
    <row r="206" spans="1:42" x14ac:dyDescent="0.3">
      <c r="A206" s="20"/>
      <c r="B206" s="8"/>
      <c r="C206" s="8"/>
      <c r="D206" s="8"/>
      <c r="E206" s="8"/>
      <c r="F206" s="2"/>
      <c r="G206" s="362" t="s">
        <v>112</v>
      </c>
      <c r="H206" s="362"/>
      <c r="I206" s="362"/>
      <c r="J206" s="362"/>
      <c r="K206" s="2"/>
      <c r="L206" s="2"/>
      <c r="M206" s="2"/>
      <c r="N206" s="2"/>
      <c r="O206" s="2"/>
      <c r="P206" s="2"/>
      <c r="Q206" s="2"/>
      <c r="R206" s="2"/>
      <c r="S206" s="2"/>
      <c r="T206" s="20"/>
      <c r="U206" s="20"/>
      <c r="V206" s="20"/>
      <c r="W206" s="20"/>
      <c r="X206" s="20"/>
      <c r="Y206" s="20"/>
      <c r="Z206" s="20"/>
      <c r="AA206" s="20"/>
      <c r="AB206" s="20"/>
      <c r="AC206" s="20"/>
      <c r="AD206" s="20"/>
      <c r="AE206" s="20"/>
      <c r="AF206" s="20"/>
      <c r="AG206" s="20"/>
      <c r="AH206" s="20"/>
      <c r="AI206" s="20"/>
      <c r="AJ206" s="20"/>
      <c r="AK206" s="20"/>
      <c r="AL206" s="20"/>
      <c r="AM206" s="20"/>
      <c r="AN206" s="20"/>
      <c r="AO206" s="20"/>
      <c r="AP206" s="20"/>
    </row>
    <row r="207" spans="1:42" x14ac:dyDescent="0.3">
      <c r="A207" s="20"/>
      <c r="B207" s="8"/>
      <c r="C207" s="8"/>
      <c r="D207" s="8"/>
      <c r="E207" s="8"/>
      <c r="F207" s="2"/>
      <c r="G207" s="2"/>
      <c r="H207" s="2" t="s">
        <v>120</v>
      </c>
      <c r="I207" s="2">
        <v>0.2</v>
      </c>
      <c r="J207" s="2"/>
      <c r="K207" s="2"/>
      <c r="L207" s="2"/>
      <c r="M207" s="2"/>
      <c r="N207" s="2"/>
      <c r="O207" s="2"/>
      <c r="P207" s="2"/>
      <c r="Q207" s="2"/>
      <c r="R207" s="2"/>
      <c r="S207" s="2"/>
      <c r="T207" s="20"/>
      <c r="U207" s="20"/>
      <c r="V207" s="20"/>
      <c r="W207" s="20"/>
      <c r="X207" s="20"/>
      <c r="Y207" s="20"/>
      <c r="Z207" s="20"/>
      <c r="AA207" s="20"/>
      <c r="AB207" s="20"/>
      <c r="AC207" s="20"/>
      <c r="AD207" s="20"/>
      <c r="AE207" s="20"/>
      <c r="AF207" s="20"/>
      <c r="AG207" s="20"/>
      <c r="AH207" s="20"/>
      <c r="AI207" s="20"/>
      <c r="AJ207" s="20"/>
      <c r="AK207" s="20"/>
      <c r="AL207" s="20"/>
      <c r="AM207" s="20"/>
      <c r="AN207" s="20"/>
      <c r="AO207" s="20"/>
      <c r="AP207" s="20"/>
    </row>
    <row r="208" spans="1:42" x14ac:dyDescent="0.3">
      <c r="A208" s="20"/>
      <c r="B208" s="8"/>
      <c r="C208" s="8"/>
      <c r="D208" s="8"/>
      <c r="E208" s="8"/>
      <c r="F208" s="2"/>
      <c r="G208" s="2"/>
      <c r="H208" s="2" t="s">
        <v>121</v>
      </c>
      <c r="I208" s="2">
        <v>0.4</v>
      </c>
      <c r="J208" s="2"/>
      <c r="K208" s="2"/>
      <c r="L208" s="212"/>
      <c r="M208" s="213"/>
      <c r="N208" s="213"/>
      <c r="O208" s="213"/>
      <c r="P208" s="213"/>
      <c r="Q208" s="2"/>
      <c r="R208" s="2"/>
      <c r="S208" s="2"/>
      <c r="T208" s="20"/>
      <c r="U208" s="20"/>
      <c r="V208" s="20"/>
      <c r="W208" s="20"/>
      <c r="X208" s="20"/>
      <c r="Y208" s="20"/>
      <c r="Z208" s="20"/>
      <c r="AA208" s="20"/>
      <c r="AB208" s="20"/>
      <c r="AC208" s="20"/>
      <c r="AD208" s="20"/>
      <c r="AE208" s="20"/>
      <c r="AF208" s="20"/>
      <c r="AG208" s="20"/>
      <c r="AH208" s="20"/>
      <c r="AI208" s="20"/>
      <c r="AJ208" s="20"/>
      <c r="AK208" s="20"/>
      <c r="AL208" s="20"/>
      <c r="AM208" s="20"/>
      <c r="AN208" s="20"/>
      <c r="AO208" s="20"/>
      <c r="AP208" s="20"/>
    </row>
    <row r="209" spans="1:42" x14ac:dyDescent="0.3">
      <c r="A209" s="20"/>
      <c r="B209" s="8"/>
      <c r="C209" s="8"/>
      <c r="D209" s="8"/>
      <c r="E209" s="8"/>
      <c r="F209" s="2"/>
      <c r="G209" s="2"/>
      <c r="H209" s="2" t="s">
        <v>122</v>
      </c>
      <c r="I209" s="2">
        <v>0.6</v>
      </c>
      <c r="J209" s="2"/>
      <c r="K209" s="2"/>
      <c r="L209" s="212"/>
      <c r="M209" s="212" t="s">
        <v>136</v>
      </c>
      <c r="N209" s="212" t="s">
        <v>135</v>
      </c>
      <c r="O209" s="212" t="s">
        <v>137</v>
      </c>
      <c r="P209" s="212" t="s">
        <v>138</v>
      </c>
      <c r="Q209" s="2"/>
      <c r="R209" s="2"/>
      <c r="S209" s="2"/>
      <c r="T209" s="20"/>
      <c r="U209" s="20"/>
      <c r="V209" s="20"/>
      <c r="W209" s="20"/>
      <c r="X209" s="20"/>
      <c r="Y209" s="20"/>
      <c r="Z209" s="20"/>
      <c r="AA209" s="20"/>
      <c r="AB209" s="20"/>
      <c r="AC209" s="20"/>
      <c r="AD209" s="20"/>
      <c r="AE209" s="20"/>
      <c r="AF209" s="20"/>
      <c r="AG209" s="20"/>
      <c r="AH209" s="20"/>
      <c r="AI209" s="20"/>
      <c r="AJ209" s="20"/>
      <c r="AK209" s="20"/>
      <c r="AL209" s="20"/>
      <c r="AM209" s="20"/>
      <c r="AN209" s="20"/>
      <c r="AO209" s="20"/>
      <c r="AP209" s="20"/>
    </row>
    <row r="210" spans="1:42" x14ac:dyDescent="0.3">
      <c r="A210" s="20"/>
      <c r="B210" s="8"/>
      <c r="C210" s="8"/>
      <c r="D210" s="8"/>
      <c r="E210" s="8"/>
      <c r="F210" s="2"/>
      <c r="G210" s="2"/>
      <c r="H210" s="2" t="s">
        <v>123</v>
      </c>
      <c r="I210" s="2">
        <v>0.8</v>
      </c>
      <c r="J210" s="2"/>
      <c r="K210" s="2"/>
      <c r="L210" s="212">
        <v>1</v>
      </c>
      <c r="M210" s="212" t="str">
        <f>IF(C180="","",VLOOKUP(C180,H207:I211,2,0))</f>
        <v/>
      </c>
      <c r="N210" s="212" t="str">
        <f>IF(E180="","",VLOOKUP(E180,H214:I218,2,0))</f>
        <v/>
      </c>
      <c r="O210" s="212" t="str">
        <f>IF(G180="","",VLOOKUP(G180,H221:I225,2,0))</f>
        <v/>
      </c>
      <c r="P210" s="212" t="str">
        <f>IF(I180="","",VLOOKUP(I180,H228:I232,2,0))</f>
        <v/>
      </c>
      <c r="Q210" s="2"/>
      <c r="R210" s="2"/>
      <c r="S210" s="2"/>
      <c r="T210" s="20"/>
      <c r="U210" s="20"/>
      <c r="V210" s="20"/>
      <c r="W210" s="20"/>
      <c r="X210" s="20"/>
      <c r="Y210" s="20"/>
      <c r="Z210" s="20"/>
      <c r="AA210" s="20"/>
      <c r="AB210" s="20"/>
      <c r="AC210" s="20"/>
      <c r="AD210" s="20"/>
      <c r="AE210" s="20"/>
      <c r="AF210" s="20"/>
      <c r="AG210" s="20"/>
      <c r="AH210" s="20"/>
      <c r="AI210" s="20"/>
      <c r="AJ210" s="20"/>
      <c r="AK210" s="20"/>
      <c r="AL210" s="20"/>
      <c r="AM210" s="20"/>
      <c r="AN210" s="20"/>
      <c r="AO210" s="20"/>
      <c r="AP210" s="20"/>
    </row>
    <row r="211" spans="1:42" x14ac:dyDescent="0.3">
      <c r="A211" s="20"/>
      <c r="B211" s="8"/>
      <c r="C211" s="8"/>
      <c r="D211" s="8"/>
      <c r="E211" s="8"/>
      <c r="F211" s="2"/>
      <c r="G211" s="2"/>
      <c r="H211" s="2" t="s">
        <v>124</v>
      </c>
      <c r="I211" s="2">
        <v>1</v>
      </c>
      <c r="J211" s="2"/>
      <c r="K211" s="2"/>
      <c r="L211" s="212">
        <v>2</v>
      </c>
      <c r="M211" s="212" t="str">
        <f>IF(C182="","",VLOOKUP(C182,H207:I211,2,0))</f>
        <v/>
      </c>
      <c r="N211" s="212" t="str">
        <f>IF(E182="","",VLOOKUP(E182,H214:I218,2,0))</f>
        <v/>
      </c>
      <c r="O211" s="212" t="str">
        <f>IF(G182="","",VLOOKUP(G182,H221:I225,2,0))</f>
        <v/>
      </c>
      <c r="P211" s="212" t="str">
        <f>IF(I182="","",VLOOKUP(I182,H228:I232,2,0))</f>
        <v/>
      </c>
      <c r="Q211" s="2"/>
      <c r="R211" s="2"/>
      <c r="S211" s="2"/>
      <c r="T211" s="20"/>
      <c r="U211" s="20"/>
      <c r="V211" s="20"/>
      <c r="W211" s="20"/>
      <c r="X211" s="20"/>
      <c r="Y211" s="20"/>
      <c r="Z211" s="20"/>
      <c r="AA211" s="20"/>
      <c r="AB211" s="20"/>
      <c r="AC211" s="20"/>
      <c r="AD211" s="20"/>
      <c r="AE211" s="20"/>
      <c r="AF211" s="20"/>
      <c r="AG211" s="20"/>
      <c r="AH211" s="20"/>
      <c r="AI211" s="20"/>
      <c r="AJ211" s="20"/>
      <c r="AK211" s="20"/>
      <c r="AL211" s="20"/>
      <c r="AM211" s="20"/>
      <c r="AN211" s="20"/>
      <c r="AO211" s="20"/>
      <c r="AP211" s="20"/>
    </row>
    <row r="212" spans="1:42" x14ac:dyDescent="0.3">
      <c r="A212" s="20"/>
      <c r="B212" s="8"/>
      <c r="C212" s="8"/>
      <c r="D212" s="8"/>
      <c r="E212" s="8"/>
      <c r="F212" s="2"/>
      <c r="G212" s="2"/>
      <c r="H212" s="2"/>
      <c r="I212" s="2"/>
      <c r="J212" s="2"/>
      <c r="K212" s="2"/>
      <c r="L212" s="212">
        <v>3</v>
      </c>
      <c r="M212" s="212" t="str">
        <f>IF(C184="","",VLOOKUP(C184,H207:I211,2,0))</f>
        <v/>
      </c>
      <c r="N212" s="212" t="str">
        <f>IF(E184="","",VLOOKUP(E184,H214:I218,2,0))</f>
        <v/>
      </c>
      <c r="O212" s="212" t="str">
        <f>IF(G184="","",VLOOKUP(G184,H221:I225,2,0))</f>
        <v/>
      </c>
      <c r="P212" s="212" t="str">
        <f>IF(I184="","",VLOOKUP(I184,H228:I232,2,0))</f>
        <v/>
      </c>
      <c r="Q212" s="2"/>
      <c r="R212" s="2"/>
      <c r="S212" s="2"/>
      <c r="T212" s="20"/>
      <c r="U212" s="20"/>
      <c r="V212" s="20"/>
      <c r="W212" s="20"/>
      <c r="X212" s="20"/>
      <c r="Y212" s="20"/>
      <c r="Z212" s="20"/>
      <c r="AA212" s="20"/>
      <c r="AB212" s="20"/>
      <c r="AC212" s="20"/>
      <c r="AD212" s="20"/>
      <c r="AE212" s="20"/>
      <c r="AF212" s="20"/>
      <c r="AG212" s="20"/>
      <c r="AH212" s="20"/>
      <c r="AI212" s="20"/>
      <c r="AJ212" s="20"/>
      <c r="AK212" s="20"/>
      <c r="AL212" s="20"/>
      <c r="AM212" s="20"/>
      <c r="AN212" s="20"/>
      <c r="AO212" s="20"/>
      <c r="AP212" s="20"/>
    </row>
    <row r="213" spans="1:42" x14ac:dyDescent="0.3">
      <c r="A213" s="20"/>
      <c r="B213" s="8"/>
      <c r="C213" s="8"/>
      <c r="D213" s="8"/>
      <c r="E213" s="8"/>
      <c r="F213" s="2"/>
      <c r="G213" s="362" t="s">
        <v>113</v>
      </c>
      <c r="H213" s="362"/>
      <c r="I213" s="362"/>
      <c r="J213" s="362"/>
      <c r="K213" s="2"/>
      <c r="L213" s="212">
        <v>4</v>
      </c>
      <c r="M213" s="212" t="str">
        <f>IF(C186="","",VLOOKUP(C186,H207:I211,2,0))</f>
        <v/>
      </c>
      <c r="N213" s="212" t="str">
        <f>IF(E186="","",VLOOKUP(E186,H214:I218,2,0))</f>
        <v/>
      </c>
      <c r="O213" s="212" t="str">
        <f>IF(G186="","",VLOOKUP(G186,H221:I225,2,0))</f>
        <v/>
      </c>
      <c r="P213" s="212" t="str">
        <f>IF(I186="","",VLOOKUP(I186,H228:I232,2,0))</f>
        <v/>
      </c>
      <c r="Q213" s="2"/>
      <c r="R213" s="2"/>
      <c r="S213" s="2"/>
      <c r="T213" s="20"/>
      <c r="U213" s="20"/>
      <c r="V213" s="20"/>
      <c r="W213" s="20"/>
      <c r="X213" s="20"/>
      <c r="Y213" s="20"/>
      <c r="Z213" s="20"/>
      <c r="AA213" s="20"/>
      <c r="AB213" s="20"/>
      <c r="AC213" s="20"/>
      <c r="AD213" s="20"/>
      <c r="AE213" s="20"/>
      <c r="AF213" s="20"/>
      <c r="AG213" s="20"/>
      <c r="AH213" s="20"/>
      <c r="AI213" s="20"/>
      <c r="AJ213" s="20"/>
      <c r="AK213" s="20"/>
      <c r="AL213" s="20"/>
      <c r="AM213" s="20"/>
      <c r="AN213" s="20"/>
      <c r="AO213" s="20"/>
      <c r="AP213" s="20"/>
    </row>
    <row r="214" spans="1:42" x14ac:dyDescent="0.3">
      <c r="A214" s="20"/>
      <c r="B214" s="8"/>
      <c r="C214" s="8"/>
      <c r="D214" s="8"/>
      <c r="E214" s="8"/>
      <c r="F214" s="2"/>
      <c r="G214" s="2"/>
      <c r="H214" s="2" t="s">
        <v>115</v>
      </c>
      <c r="I214" s="2">
        <v>0.1</v>
      </c>
      <c r="J214" s="2"/>
      <c r="K214" s="2"/>
      <c r="L214" s="212">
        <v>5</v>
      </c>
      <c r="M214" s="212" t="str">
        <f>IF(C188="","",VLOOKUP(C188,H207:I211,2,0))</f>
        <v/>
      </c>
      <c r="N214" s="212" t="str">
        <f>IF(E188="","",VLOOKUP(E188,H214:I218,2,0))</f>
        <v/>
      </c>
      <c r="O214" s="212" t="str">
        <f>IF(G188="","",VLOOKUP(G188,H221:I225,2,0))</f>
        <v/>
      </c>
      <c r="P214" s="212" t="str">
        <f>IF(I188="","",VLOOKUP(I188,H228:I232,2,0))</f>
        <v/>
      </c>
      <c r="Q214" s="2"/>
      <c r="R214" s="2"/>
      <c r="S214" s="2"/>
      <c r="T214" s="20"/>
      <c r="U214" s="20"/>
      <c r="V214" s="20"/>
      <c r="W214" s="20"/>
      <c r="X214" s="20"/>
      <c r="Y214" s="20"/>
      <c r="Z214" s="20"/>
      <c r="AA214" s="20"/>
      <c r="AB214" s="20"/>
      <c r="AC214" s="20"/>
      <c r="AD214" s="20"/>
      <c r="AE214" s="20"/>
      <c r="AF214" s="20"/>
      <c r="AG214" s="20"/>
      <c r="AH214" s="20"/>
      <c r="AI214" s="20"/>
      <c r="AJ214" s="20"/>
      <c r="AK214" s="20"/>
      <c r="AL214" s="20"/>
      <c r="AM214" s="20"/>
      <c r="AN214" s="20"/>
      <c r="AO214" s="20"/>
      <c r="AP214" s="20"/>
    </row>
    <row r="215" spans="1:42" x14ac:dyDescent="0.3">
      <c r="A215" s="20"/>
      <c r="B215" s="8"/>
      <c r="C215" s="8"/>
      <c r="D215" s="8"/>
      <c r="E215" s="8"/>
      <c r="F215" s="2"/>
      <c r="G215" s="2"/>
      <c r="H215" s="2" t="s">
        <v>116</v>
      </c>
      <c r="I215" s="2">
        <v>0.2</v>
      </c>
      <c r="J215" s="2"/>
      <c r="K215" s="2"/>
      <c r="L215" s="212">
        <v>6</v>
      </c>
      <c r="M215" s="212" t="str">
        <f>IF(C190="","",VLOOKUP(C190,H207:I211,2,0))</f>
        <v/>
      </c>
      <c r="N215" s="212" t="str">
        <f>IF(E190="","",VLOOKUP(E190,H214:I218,2,0))</f>
        <v/>
      </c>
      <c r="O215" s="212" t="str">
        <f>IF(G190="","",VLOOKUP(G190,H221:I225,2,0))</f>
        <v/>
      </c>
      <c r="P215" s="212" t="str">
        <f>IF(I190="","",VLOOKUP(I190,H228:I232,2,0))</f>
        <v/>
      </c>
      <c r="Q215" s="2"/>
      <c r="R215" s="2"/>
      <c r="S215" s="2"/>
      <c r="T215" s="20"/>
      <c r="U215" s="20"/>
      <c r="V215" s="20"/>
      <c r="W215" s="20"/>
      <c r="X215" s="20"/>
      <c r="Y215" s="20"/>
      <c r="Z215" s="20"/>
      <c r="AA215" s="20"/>
      <c r="AB215" s="20"/>
      <c r="AC215" s="20"/>
      <c r="AD215" s="20"/>
      <c r="AE215" s="20"/>
      <c r="AF215" s="20"/>
      <c r="AG215" s="20"/>
      <c r="AH215" s="20"/>
      <c r="AI215" s="20"/>
      <c r="AJ215" s="20"/>
      <c r="AK215" s="20"/>
      <c r="AL215" s="20"/>
      <c r="AM215" s="20"/>
      <c r="AN215" s="20"/>
      <c r="AO215" s="20"/>
      <c r="AP215" s="20"/>
    </row>
    <row r="216" spans="1:42" x14ac:dyDescent="0.3">
      <c r="A216" s="20"/>
      <c r="B216" s="8"/>
      <c r="C216" s="8"/>
      <c r="D216" s="8"/>
      <c r="E216" s="8"/>
      <c r="F216" s="2"/>
      <c r="G216" s="2"/>
      <c r="H216" s="2" t="s">
        <v>68</v>
      </c>
      <c r="I216" s="2">
        <v>0.3</v>
      </c>
      <c r="J216" s="2"/>
      <c r="K216" s="2"/>
      <c r="L216" s="212">
        <v>7</v>
      </c>
      <c r="M216" s="212" t="str">
        <f>IF(C192="","",VLOOKUP(C192,H207:I211,2,0))</f>
        <v/>
      </c>
      <c r="N216" s="212" t="str">
        <f>IF(E192="","",VLOOKUP(E192,H214:I218,2,0))</f>
        <v/>
      </c>
      <c r="O216" s="212" t="str">
        <f>IF(G192="","",VLOOKUP(G192,H221:I225,2,0))</f>
        <v/>
      </c>
      <c r="P216" s="212" t="str">
        <f>IF(I192="","",VLOOKUP(I192,H228:I232,2,0))</f>
        <v/>
      </c>
      <c r="Q216" s="2"/>
      <c r="R216" s="2"/>
      <c r="S216" s="2"/>
      <c r="T216" s="20"/>
      <c r="U216" s="20"/>
      <c r="V216" s="20"/>
      <c r="W216" s="20"/>
      <c r="X216" s="20"/>
      <c r="Y216" s="20"/>
      <c r="Z216" s="20"/>
      <c r="AA216" s="20"/>
      <c r="AB216" s="20"/>
      <c r="AC216" s="20"/>
      <c r="AD216" s="20"/>
      <c r="AE216" s="20"/>
      <c r="AF216" s="20"/>
      <c r="AG216" s="20"/>
      <c r="AH216" s="20"/>
      <c r="AI216" s="20"/>
      <c r="AJ216" s="20"/>
      <c r="AK216" s="20"/>
      <c r="AL216" s="20"/>
      <c r="AM216" s="20"/>
      <c r="AN216" s="20"/>
      <c r="AO216" s="20"/>
      <c r="AP216" s="20"/>
    </row>
    <row r="217" spans="1:42" x14ac:dyDescent="0.3">
      <c r="A217" s="20"/>
      <c r="B217" s="8"/>
      <c r="C217" s="8"/>
      <c r="D217" s="8"/>
      <c r="E217" s="8"/>
      <c r="F217" s="2"/>
      <c r="G217" s="2"/>
      <c r="H217" s="2" t="s">
        <v>117</v>
      </c>
      <c r="I217" s="2">
        <v>0.4</v>
      </c>
      <c r="J217" s="2"/>
      <c r="K217" s="2"/>
      <c r="L217" s="2"/>
      <c r="M217" s="2"/>
      <c r="N217" s="2"/>
      <c r="O217" s="2"/>
      <c r="P217" s="2"/>
      <c r="Q217" s="2"/>
      <c r="R217" s="2"/>
      <c r="S217" s="2"/>
      <c r="T217" s="20"/>
      <c r="U217" s="20"/>
      <c r="V217" s="20"/>
      <c r="W217" s="20"/>
      <c r="X217" s="20"/>
      <c r="Y217" s="20"/>
      <c r="Z217" s="20"/>
      <c r="AA217" s="20"/>
      <c r="AB217" s="20"/>
      <c r="AC217" s="20"/>
      <c r="AD217" s="20"/>
      <c r="AE217" s="20"/>
      <c r="AF217" s="20"/>
      <c r="AG217" s="20"/>
      <c r="AH217" s="20"/>
      <c r="AI217" s="20"/>
      <c r="AJ217" s="20"/>
      <c r="AK217" s="20"/>
      <c r="AL217" s="20"/>
      <c r="AM217" s="20"/>
      <c r="AN217" s="20"/>
      <c r="AO217" s="20"/>
      <c r="AP217" s="20"/>
    </row>
    <row r="218" spans="1:42" x14ac:dyDescent="0.3">
      <c r="A218" s="20"/>
      <c r="B218" s="8"/>
      <c r="C218" s="8"/>
      <c r="D218" s="8"/>
      <c r="E218" s="8"/>
      <c r="F218" s="2"/>
      <c r="G218" s="2"/>
      <c r="H218" s="2" t="s">
        <v>118</v>
      </c>
      <c r="I218" s="2">
        <v>0.5</v>
      </c>
      <c r="J218" s="2"/>
      <c r="K218" s="2"/>
      <c r="L218" s="2"/>
      <c r="M218" s="2"/>
      <c r="N218" s="2"/>
      <c r="O218" s="2"/>
      <c r="P218" s="2"/>
      <c r="Q218" s="2"/>
      <c r="R218" s="2"/>
      <c r="S218" s="2"/>
      <c r="T218" s="20"/>
      <c r="U218" s="20"/>
      <c r="V218" s="20"/>
      <c r="W218" s="20"/>
      <c r="X218" s="20"/>
      <c r="Y218" s="20"/>
      <c r="Z218" s="20"/>
      <c r="AA218" s="20"/>
      <c r="AB218" s="20"/>
      <c r="AC218" s="20"/>
      <c r="AD218" s="20"/>
      <c r="AE218" s="20"/>
      <c r="AF218" s="20"/>
      <c r="AG218" s="20"/>
      <c r="AH218" s="20"/>
      <c r="AI218" s="20"/>
      <c r="AJ218" s="20"/>
      <c r="AK218" s="20"/>
      <c r="AL218" s="20"/>
      <c r="AM218" s="20"/>
      <c r="AN218" s="20"/>
      <c r="AO218" s="20"/>
      <c r="AP218" s="20"/>
    </row>
    <row r="219" spans="1:42" x14ac:dyDescent="0.3">
      <c r="A219" s="20"/>
      <c r="B219" s="8"/>
      <c r="C219" s="8"/>
      <c r="D219" s="8"/>
      <c r="E219" s="8"/>
      <c r="F219" s="2"/>
      <c r="G219" s="2"/>
      <c r="H219" s="2"/>
      <c r="I219" s="2"/>
      <c r="J219" s="2"/>
      <c r="K219" s="2"/>
      <c r="L219" s="2"/>
      <c r="M219" s="2"/>
      <c r="N219" s="2"/>
      <c r="O219" s="2"/>
      <c r="P219" s="2"/>
      <c r="Q219" s="2"/>
      <c r="R219" s="2"/>
      <c r="S219" s="2"/>
      <c r="T219" s="20"/>
      <c r="U219" s="20"/>
      <c r="V219" s="20"/>
      <c r="W219" s="20"/>
      <c r="X219" s="20"/>
      <c r="Y219" s="20"/>
      <c r="Z219" s="20"/>
      <c r="AA219" s="20"/>
      <c r="AB219" s="20"/>
      <c r="AC219" s="20"/>
      <c r="AD219" s="20"/>
      <c r="AE219" s="20"/>
      <c r="AF219" s="20"/>
      <c r="AG219" s="20"/>
      <c r="AH219" s="20"/>
      <c r="AI219" s="20"/>
      <c r="AJ219" s="20"/>
      <c r="AK219" s="20"/>
      <c r="AL219" s="20"/>
      <c r="AM219" s="20"/>
      <c r="AN219" s="20"/>
      <c r="AO219" s="20"/>
      <c r="AP219" s="20"/>
    </row>
    <row r="220" spans="1:42" x14ac:dyDescent="0.3">
      <c r="A220" s="20"/>
      <c r="B220" s="8"/>
      <c r="C220" s="8"/>
      <c r="D220" s="8"/>
      <c r="E220" s="8"/>
      <c r="F220" s="2"/>
      <c r="G220" s="362" t="s">
        <v>114</v>
      </c>
      <c r="H220" s="362"/>
      <c r="I220" s="362"/>
      <c r="J220" s="362"/>
      <c r="K220" s="2"/>
      <c r="L220" s="2"/>
      <c r="M220" s="2"/>
      <c r="N220" s="214" t="str">
        <f>IFERROR(AVERAGE(K180:L193),"0,0 kg")</f>
        <v>0,0 kg</v>
      </c>
      <c r="O220" s="2"/>
      <c r="P220" s="2"/>
      <c r="Q220" s="2"/>
      <c r="R220" s="2"/>
      <c r="S220" s="2"/>
      <c r="T220" s="20"/>
      <c r="U220" s="20"/>
      <c r="V220" s="20"/>
      <c r="W220" s="20"/>
      <c r="X220" s="20"/>
      <c r="Y220" s="20"/>
      <c r="Z220" s="20"/>
      <c r="AA220" s="20"/>
      <c r="AB220" s="20"/>
      <c r="AC220" s="20"/>
      <c r="AD220" s="20"/>
      <c r="AE220" s="20"/>
      <c r="AF220" s="20"/>
      <c r="AG220" s="20"/>
      <c r="AH220" s="20"/>
      <c r="AI220" s="20"/>
      <c r="AJ220" s="20"/>
      <c r="AK220" s="20"/>
      <c r="AL220" s="20"/>
      <c r="AM220" s="20"/>
      <c r="AN220" s="20"/>
      <c r="AO220" s="20"/>
      <c r="AP220" s="20"/>
    </row>
    <row r="221" spans="1:42" x14ac:dyDescent="0.3">
      <c r="A221" s="20"/>
      <c r="B221" s="8"/>
      <c r="C221" s="8"/>
      <c r="D221" s="8"/>
      <c r="E221" s="8"/>
      <c r="F221" s="2"/>
      <c r="G221" s="2"/>
      <c r="H221" s="2" t="s">
        <v>128</v>
      </c>
      <c r="I221" s="2">
        <v>0.1</v>
      </c>
      <c r="J221" s="2"/>
      <c r="K221" s="2"/>
      <c r="L221" s="2"/>
      <c r="M221" s="2"/>
      <c r="N221" s="2"/>
      <c r="O221" s="2"/>
      <c r="P221" s="2"/>
      <c r="Q221" s="2"/>
      <c r="R221" s="2"/>
      <c r="S221" s="2"/>
      <c r="T221" s="20"/>
      <c r="U221" s="20"/>
      <c r="V221" s="20"/>
      <c r="W221" s="20"/>
      <c r="X221" s="20"/>
      <c r="Y221" s="20"/>
      <c r="Z221" s="20"/>
      <c r="AA221" s="20"/>
      <c r="AB221" s="20"/>
      <c r="AC221" s="20"/>
      <c r="AD221" s="20"/>
      <c r="AE221" s="20"/>
      <c r="AF221" s="20"/>
      <c r="AG221" s="20"/>
      <c r="AH221" s="20"/>
      <c r="AI221" s="20"/>
      <c r="AJ221" s="20"/>
      <c r="AK221" s="20"/>
      <c r="AL221" s="20"/>
      <c r="AM221" s="20"/>
      <c r="AN221" s="20"/>
      <c r="AO221" s="20"/>
      <c r="AP221" s="20"/>
    </row>
    <row r="222" spans="1:42" x14ac:dyDescent="0.3">
      <c r="A222" s="20"/>
      <c r="B222" s="8"/>
      <c r="C222" s="8"/>
      <c r="D222" s="8"/>
      <c r="E222" s="8"/>
      <c r="F222" s="2"/>
      <c r="G222" s="2"/>
      <c r="H222" s="2" t="s">
        <v>119</v>
      </c>
      <c r="I222" s="2">
        <v>0.2</v>
      </c>
      <c r="J222" s="2"/>
      <c r="K222" s="2"/>
      <c r="L222" s="2"/>
      <c r="M222" s="2"/>
      <c r="N222" s="2"/>
      <c r="O222" s="2"/>
      <c r="P222" s="2"/>
      <c r="Q222" s="2"/>
      <c r="R222" s="2"/>
      <c r="S222" s="2"/>
      <c r="T222" s="20"/>
      <c r="U222" s="20"/>
      <c r="V222" s="20"/>
      <c r="W222" s="20"/>
      <c r="X222" s="20"/>
      <c r="Y222" s="20"/>
      <c r="Z222" s="20"/>
      <c r="AA222" s="20"/>
      <c r="AB222" s="20"/>
      <c r="AC222" s="20"/>
      <c r="AD222" s="20"/>
      <c r="AE222" s="20"/>
      <c r="AF222" s="20"/>
      <c r="AG222" s="20"/>
      <c r="AH222" s="20"/>
      <c r="AI222" s="20"/>
      <c r="AJ222" s="20"/>
      <c r="AK222" s="20"/>
      <c r="AL222" s="20"/>
      <c r="AM222" s="20"/>
      <c r="AN222" s="20"/>
      <c r="AO222" s="20"/>
      <c r="AP222" s="20"/>
    </row>
    <row r="223" spans="1:42" x14ac:dyDescent="0.3">
      <c r="A223" s="20"/>
      <c r="B223" s="8"/>
      <c r="C223" s="8"/>
      <c r="D223" s="8"/>
      <c r="E223" s="8"/>
      <c r="F223" s="2"/>
      <c r="G223" s="2"/>
      <c r="H223" s="2" t="s">
        <v>125</v>
      </c>
      <c r="I223" s="2">
        <v>0.3</v>
      </c>
      <c r="J223" s="2"/>
      <c r="K223" s="2"/>
      <c r="L223" s="2"/>
      <c r="M223" s="2"/>
      <c r="N223" s="2"/>
      <c r="O223" s="2"/>
      <c r="P223" s="2"/>
      <c r="Q223" s="2"/>
      <c r="R223" s="2"/>
      <c r="S223" s="2"/>
      <c r="T223" s="20"/>
      <c r="U223" s="20"/>
      <c r="V223" s="20"/>
      <c r="W223" s="20"/>
      <c r="X223" s="20"/>
      <c r="Y223" s="20"/>
      <c r="Z223" s="20"/>
      <c r="AA223" s="20"/>
      <c r="AB223" s="20"/>
      <c r="AC223" s="20"/>
      <c r="AD223" s="20"/>
      <c r="AE223" s="20"/>
      <c r="AF223" s="20"/>
      <c r="AG223" s="20"/>
      <c r="AH223" s="20"/>
      <c r="AI223" s="20"/>
      <c r="AJ223" s="20"/>
      <c r="AK223" s="20"/>
      <c r="AL223" s="20"/>
      <c r="AM223" s="20"/>
      <c r="AN223" s="20"/>
      <c r="AO223" s="20"/>
      <c r="AP223" s="20"/>
    </row>
    <row r="224" spans="1:42" x14ac:dyDescent="0.3">
      <c r="A224" s="20"/>
      <c r="B224" s="8"/>
      <c r="C224" s="8"/>
      <c r="D224" s="8"/>
      <c r="E224" s="8"/>
      <c r="F224" s="2"/>
      <c r="G224" s="2"/>
      <c r="H224" s="2" t="s">
        <v>126</v>
      </c>
      <c r="I224" s="2">
        <v>0.4</v>
      </c>
      <c r="J224" s="2"/>
      <c r="K224" s="2"/>
      <c r="L224" s="2"/>
      <c r="M224" s="2"/>
      <c r="N224" s="2"/>
      <c r="O224" s="2"/>
      <c r="P224" s="2"/>
      <c r="Q224" s="2"/>
      <c r="R224" s="2"/>
      <c r="S224" s="2"/>
      <c r="T224" s="20"/>
      <c r="U224" s="20"/>
      <c r="V224" s="20"/>
      <c r="W224" s="20"/>
      <c r="X224" s="20"/>
      <c r="Y224" s="20"/>
      <c r="Z224" s="20"/>
      <c r="AA224" s="20"/>
      <c r="AB224" s="20"/>
      <c r="AC224" s="20"/>
      <c r="AD224" s="20"/>
      <c r="AE224" s="20"/>
      <c r="AF224" s="20"/>
      <c r="AG224" s="20"/>
      <c r="AH224" s="20"/>
      <c r="AI224" s="20"/>
      <c r="AJ224" s="20"/>
      <c r="AK224" s="20"/>
      <c r="AL224" s="20"/>
      <c r="AM224" s="20"/>
      <c r="AN224" s="20"/>
      <c r="AO224" s="20"/>
      <c r="AP224" s="20"/>
    </row>
    <row r="225" spans="1:42" x14ac:dyDescent="0.3">
      <c r="A225" s="20"/>
      <c r="B225" s="8"/>
      <c r="C225" s="8"/>
      <c r="D225" s="8"/>
      <c r="E225" s="8"/>
      <c r="F225" s="2"/>
      <c r="G225" s="2"/>
      <c r="H225" s="2" t="s">
        <v>127</v>
      </c>
      <c r="I225" s="2">
        <v>0.5</v>
      </c>
      <c r="J225" s="2"/>
      <c r="K225" s="2"/>
      <c r="L225" s="2"/>
      <c r="M225" s="2"/>
      <c r="N225" s="2"/>
      <c r="O225" s="2"/>
      <c r="P225" s="2"/>
      <c r="Q225" s="2"/>
      <c r="R225" s="2"/>
      <c r="S225" s="2"/>
      <c r="T225" s="20"/>
      <c r="U225" s="20"/>
      <c r="V225" s="20"/>
      <c r="W225" s="20"/>
      <c r="X225" s="20"/>
      <c r="Y225" s="20"/>
      <c r="Z225" s="20"/>
      <c r="AA225" s="20"/>
      <c r="AB225" s="20"/>
      <c r="AC225" s="20"/>
      <c r="AD225" s="20"/>
      <c r="AE225" s="20"/>
      <c r="AF225" s="20"/>
      <c r="AG225" s="20"/>
      <c r="AH225" s="20"/>
      <c r="AI225" s="20"/>
      <c r="AJ225" s="20"/>
      <c r="AK225" s="20"/>
      <c r="AL225" s="20"/>
      <c r="AM225" s="20"/>
      <c r="AN225" s="20"/>
      <c r="AO225" s="20"/>
      <c r="AP225" s="20"/>
    </row>
    <row r="226" spans="1:42" x14ac:dyDescent="0.3">
      <c r="A226" s="20"/>
      <c r="B226" s="8"/>
      <c r="C226" s="8"/>
      <c r="D226" s="8"/>
      <c r="E226" s="8"/>
      <c r="F226" s="2"/>
      <c r="G226" s="2"/>
      <c r="H226" s="2"/>
      <c r="I226" s="2"/>
      <c r="J226" s="2"/>
      <c r="K226" s="2"/>
      <c r="L226" s="2"/>
      <c r="M226" s="2"/>
      <c r="N226" s="2"/>
      <c r="O226" s="2"/>
      <c r="P226" s="2"/>
      <c r="Q226" s="2"/>
      <c r="R226" s="2"/>
      <c r="S226" s="2"/>
      <c r="T226" s="20"/>
      <c r="U226" s="20"/>
      <c r="V226" s="20"/>
      <c r="W226" s="20"/>
      <c r="X226" s="20"/>
      <c r="Y226" s="20"/>
      <c r="Z226" s="20"/>
      <c r="AA226" s="20"/>
      <c r="AB226" s="20"/>
      <c r="AC226" s="20"/>
      <c r="AD226" s="20"/>
      <c r="AE226" s="20"/>
      <c r="AF226" s="20"/>
      <c r="AG226" s="20"/>
      <c r="AH226" s="20"/>
      <c r="AI226" s="20"/>
      <c r="AJ226" s="20"/>
      <c r="AK226" s="20"/>
      <c r="AL226" s="20"/>
      <c r="AM226" s="20"/>
      <c r="AN226" s="20"/>
      <c r="AO226" s="20"/>
      <c r="AP226" s="20"/>
    </row>
    <row r="227" spans="1:42" x14ac:dyDescent="0.3">
      <c r="A227" s="20"/>
      <c r="B227" s="8"/>
      <c r="C227" s="8"/>
      <c r="D227" s="8"/>
      <c r="E227" s="8"/>
      <c r="F227" s="2"/>
      <c r="G227" s="362" t="s">
        <v>111</v>
      </c>
      <c r="H227" s="362"/>
      <c r="I227" s="362"/>
      <c r="J227" s="362"/>
      <c r="K227" s="2"/>
      <c r="L227" s="2"/>
      <c r="M227" s="2"/>
      <c r="N227" s="2"/>
      <c r="O227" s="2"/>
      <c r="P227" s="2"/>
      <c r="Q227" s="2"/>
      <c r="R227" s="2"/>
      <c r="S227" s="2"/>
      <c r="T227" s="20"/>
      <c r="U227" s="20"/>
      <c r="V227" s="20"/>
      <c r="W227" s="20"/>
      <c r="X227" s="20"/>
      <c r="Y227" s="20"/>
      <c r="Z227" s="20"/>
      <c r="AA227" s="20"/>
      <c r="AB227" s="20"/>
      <c r="AC227" s="20"/>
      <c r="AD227" s="20"/>
      <c r="AE227" s="20"/>
      <c r="AF227" s="20"/>
      <c r="AG227" s="20"/>
      <c r="AH227" s="20"/>
      <c r="AI227" s="20"/>
      <c r="AJ227" s="20"/>
      <c r="AK227" s="20"/>
      <c r="AL227" s="20"/>
      <c r="AM227" s="20"/>
      <c r="AN227" s="20"/>
      <c r="AO227" s="20"/>
      <c r="AP227" s="20"/>
    </row>
    <row r="228" spans="1:42" x14ac:dyDescent="0.3">
      <c r="A228" s="20"/>
      <c r="B228" s="8"/>
      <c r="C228" s="8"/>
      <c r="D228" s="8"/>
      <c r="E228" s="8"/>
      <c r="F228" s="2"/>
      <c r="G228" s="2"/>
      <c r="H228" s="2" t="s">
        <v>129</v>
      </c>
      <c r="I228" s="2">
        <v>0.2</v>
      </c>
      <c r="J228" s="2"/>
      <c r="K228" s="2"/>
      <c r="L228" s="2"/>
      <c r="M228" s="2"/>
      <c r="N228" s="2"/>
      <c r="O228" s="2"/>
      <c r="P228" s="2"/>
      <c r="Q228" s="2"/>
      <c r="R228" s="2"/>
      <c r="S228" s="2"/>
      <c r="T228" s="20"/>
      <c r="U228" s="20"/>
      <c r="V228" s="20"/>
      <c r="W228" s="20"/>
      <c r="X228" s="20"/>
      <c r="Y228" s="20"/>
      <c r="Z228" s="20"/>
      <c r="AA228" s="20"/>
      <c r="AB228" s="20"/>
      <c r="AC228" s="20"/>
      <c r="AD228" s="20"/>
      <c r="AE228" s="20"/>
      <c r="AF228" s="20"/>
      <c r="AG228" s="20"/>
      <c r="AH228" s="20"/>
      <c r="AI228" s="20"/>
      <c r="AJ228" s="20"/>
      <c r="AK228" s="20"/>
      <c r="AL228" s="20"/>
      <c r="AM228" s="20"/>
      <c r="AN228" s="20"/>
      <c r="AO228" s="20"/>
      <c r="AP228" s="20"/>
    </row>
    <row r="229" spans="1:42" x14ac:dyDescent="0.3">
      <c r="A229" s="20"/>
      <c r="B229" s="8"/>
      <c r="C229" s="8"/>
      <c r="D229" s="8"/>
      <c r="E229" s="8"/>
      <c r="F229" s="2"/>
      <c r="G229" s="2"/>
      <c r="H229" s="2" t="s">
        <v>130</v>
      </c>
      <c r="I229" s="2">
        <v>0.4</v>
      </c>
      <c r="J229" s="2"/>
      <c r="K229" s="2"/>
      <c r="L229" s="2"/>
      <c r="M229" s="2"/>
      <c r="N229" s="2"/>
      <c r="O229" s="2"/>
      <c r="P229" s="2"/>
      <c r="Q229" s="2"/>
      <c r="R229" s="2"/>
      <c r="S229" s="2"/>
      <c r="T229" s="20"/>
      <c r="U229" s="20"/>
      <c r="V229" s="20"/>
      <c r="W229" s="20"/>
      <c r="X229" s="20"/>
      <c r="Y229" s="20"/>
      <c r="Z229" s="20"/>
      <c r="AA229" s="20"/>
      <c r="AB229" s="20"/>
      <c r="AC229" s="20"/>
      <c r="AD229" s="20"/>
      <c r="AE229" s="20"/>
      <c r="AF229" s="20"/>
      <c r="AG229" s="20"/>
      <c r="AH229" s="20"/>
      <c r="AI229" s="20"/>
      <c r="AJ229" s="20"/>
      <c r="AK229" s="20"/>
      <c r="AL229" s="20"/>
      <c r="AM229" s="20"/>
      <c r="AN229" s="20"/>
      <c r="AO229" s="20"/>
      <c r="AP229" s="20"/>
    </row>
    <row r="230" spans="1:42" x14ac:dyDescent="0.3">
      <c r="A230" s="20"/>
      <c r="B230" s="8"/>
      <c r="C230" s="8"/>
      <c r="D230" s="8"/>
      <c r="E230" s="8"/>
      <c r="F230" s="2"/>
      <c r="G230" s="2"/>
      <c r="H230" s="2" t="s">
        <v>131</v>
      </c>
      <c r="I230" s="2">
        <v>0.6</v>
      </c>
      <c r="J230" s="2"/>
      <c r="K230" s="2"/>
      <c r="L230" s="2"/>
      <c r="M230" s="2"/>
      <c r="N230" s="2"/>
      <c r="O230" s="2"/>
      <c r="P230" s="2"/>
      <c r="Q230" s="2"/>
      <c r="R230" s="2"/>
      <c r="S230" s="2"/>
      <c r="T230" s="20"/>
      <c r="U230" s="20"/>
      <c r="V230" s="20"/>
      <c r="W230" s="20"/>
      <c r="X230" s="20"/>
      <c r="Y230" s="20"/>
      <c r="Z230" s="20"/>
      <c r="AA230" s="20"/>
      <c r="AB230" s="20"/>
      <c r="AC230" s="20"/>
      <c r="AD230" s="20"/>
      <c r="AE230" s="20"/>
      <c r="AF230" s="20"/>
      <c r="AG230" s="20"/>
      <c r="AH230" s="20"/>
      <c r="AI230" s="20"/>
      <c r="AJ230" s="20"/>
      <c r="AK230" s="20"/>
      <c r="AL230" s="20"/>
      <c r="AM230" s="20"/>
      <c r="AN230" s="20"/>
      <c r="AO230" s="20"/>
      <c r="AP230" s="20"/>
    </row>
    <row r="231" spans="1:42" x14ac:dyDescent="0.3">
      <c r="A231" s="20"/>
      <c r="B231" s="8"/>
      <c r="C231" s="8"/>
      <c r="D231" s="8"/>
      <c r="E231" s="8"/>
      <c r="F231" s="2"/>
      <c r="G231" s="2"/>
      <c r="H231" s="2" t="s">
        <v>132</v>
      </c>
      <c r="I231" s="2">
        <v>0.8</v>
      </c>
      <c r="J231" s="2"/>
      <c r="K231" s="2"/>
      <c r="L231" s="2"/>
      <c r="M231" s="2"/>
      <c r="N231" s="2"/>
      <c r="O231" s="2"/>
      <c r="P231" s="2"/>
      <c r="Q231" s="2"/>
      <c r="R231" s="2"/>
      <c r="S231" s="2"/>
      <c r="T231" s="20"/>
      <c r="U231" s="20"/>
      <c r="V231" s="20"/>
      <c r="W231" s="20"/>
      <c r="X231" s="20"/>
      <c r="Y231" s="20"/>
      <c r="Z231" s="20"/>
      <c r="AA231" s="20"/>
      <c r="AB231" s="20"/>
      <c r="AC231" s="20"/>
      <c r="AD231" s="20"/>
      <c r="AE231" s="20"/>
      <c r="AF231" s="20"/>
      <c r="AG231" s="20"/>
      <c r="AH231" s="20"/>
      <c r="AI231" s="20"/>
      <c r="AJ231" s="20"/>
      <c r="AK231" s="20"/>
      <c r="AL231" s="20"/>
      <c r="AM231" s="20"/>
      <c r="AN231" s="20"/>
      <c r="AO231" s="20"/>
      <c r="AP231" s="20"/>
    </row>
    <row r="232" spans="1:42" x14ac:dyDescent="0.3">
      <c r="A232" s="20"/>
      <c r="B232" s="8"/>
      <c r="C232" s="8"/>
      <c r="D232" s="8"/>
      <c r="E232" s="8"/>
      <c r="F232" s="2"/>
      <c r="G232" s="2"/>
      <c r="H232" s="2" t="s">
        <v>133</v>
      </c>
      <c r="I232" s="2">
        <v>1</v>
      </c>
      <c r="J232" s="2"/>
      <c r="K232" s="2"/>
      <c r="L232" s="2"/>
      <c r="M232" s="2"/>
      <c r="N232" s="2"/>
      <c r="O232" s="2"/>
      <c r="P232" s="2"/>
      <c r="Q232" s="2"/>
      <c r="R232" s="2"/>
      <c r="S232" s="2"/>
      <c r="T232" s="20"/>
      <c r="U232" s="20"/>
      <c r="V232" s="20"/>
      <c r="W232" s="20"/>
      <c r="X232" s="20"/>
      <c r="Y232" s="20"/>
      <c r="Z232" s="20"/>
      <c r="AA232" s="20"/>
      <c r="AB232" s="20"/>
      <c r="AC232" s="20"/>
      <c r="AD232" s="20"/>
      <c r="AE232" s="20"/>
      <c r="AF232" s="20"/>
      <c r="AG232" s="20"/>
      <c r="AH232" s="20"/>
      <c r="AI232" s="20"/>
      <c r="AJ232" s="20"/>
      <c r="AK232" s="20"/>
      <c r="AL232" s="20"/>
      <c r="AM232" s="20"/>
      <c r="AN232" s="20"/>
      <c r="AO232" s="20"/>
      <c r="AP232" s="20"/>
    </row>
    <row r="233" spans="1:42" x14ac:dyDescent="0.3">
      <c r="A233" s="20"/>
      <c r="B233" s="8"/>
      <c r="C233" s="8"/>
      <c r="D233" s="8"/>
      <c r="E233" s="8"/>
      <c r="F233" s="2"/>
      <c r="G233" s="2"/>
      <c r="H233" s="2"/>
      <c r="I233" s="2"/>
      <c r="J233" s="2"/>
      <c r="K233" s="2"/>
      <c r="L233" s="2"/>
      <c r="M233" s="2"/>
      <c r="N233" s="2"/>
      <c r="O233" s="2"/>
      <c r="P233" s="2"/>
      <c r="Q233" s="2"/>
      <c r="R233" s="2"/>
      <c r="S233" s="2"/>
      <c r="T233" s="20"/>
      <c r="U233" s="20"/>
      <c r="V233" s="20"/>
      <c r="W233" s="20"/>
      <c r="X233" s="20"/>
      <c r="Y233" s="20"/>
      <c r="Z233" s="20"/>
      <c r="AA233" s="20"/>
      <c r="AB233" s="20"/>
      <c r="AC233" s="20"/>
      <c r="AD233" s="20"/>
      <c r="AE233" s="20"/>
      <c r="AF233" s="20"/>
      <c r="AG233" s="20"/>
      <c r="AH233" s="20"/>
      <c r="AI233" s="20"/>
      <c r="AJ233" s="20"/>
      <c r="AK233" s="20"/>
      <c r="AL233" s="20"/>
      <c r="AM233" s="20"/>
      <c r="AN233" s="20"/>
      <c r="AO233" s="20"/>
      <c r="AP233" s="20"/>
    </row>
    <row r="234" spans="1:42" x14ac:dyDescent="0.3">
      <c r="A234" s="20"/>
      <c r="B234" s="8"/>
      <c r="C234" s="8"/>
      <c r="D234" s="8"/>
      <c r="E234" s="8"/>
      <c r="F234" s="2"/>
      <c r="G234" s="2"/>
      <c r="H234" s="2"/>
      <c r="I234" s="2"/>
      <c r="J234" s="2"/>
      <c r="K234" s="2"/>
      <c r="L234" s="2"/>
      <c r="M234" s="2"/>
      <c r="N234" s="2"/>
      <c r="O234" s="2"/>
      <c r="P234" s="2"/>
      <c r="Q234" s="2"/>
      <c r="R234" s="2"/>
      <c r="S234" s="2"/>
      <c r="T234" s="20"/>
      <c r="U234" s="20"/>
      <c r="V234" s="20"/>
      <c r="W234" s="20"/>
      <c r="X234" s="20"/>
      <c r="Y234" s="20"/>
      <c r="Z234" s="20"/>
      <c r="AA234" s="20"/>
      <c r="AB234" s="20"/>
      <c r="AC234" s="20"/>
      <c r="AD234" s="20"/>
      <c r="AE234" s="20"/>
      <c r="AF234" s="20"/>
      <c r="AG234" s="20"/>
      <c r="AH234" s="20"/>
      <c r="AI234" s="20"/>
      <c r="AJ234" s="20"/>
      <c r="AK234" s="20"/>
      <c r="AL234" s="20"/>
      <c r="AM234" s="20"/>
      <c r="AN234" s="20"/>
      <c r="AO234" s="20"/>
      <c r="AP234" s="20"/>
    </row>
    <row r="235" spans="1:42" x14ac:dyDescent="0.3">
      <c r="A235" s="20"/>
      <c r="B235" s="8"/>
      <c r="C235" s="8"/>
      <c r="D235" s="8"/>
      <c r="E235" s="8"/>
      <c r="F235" s="2"/>
      <c r="G235" s="2"/>
      <c r="H235" s="2"/>
      <c r="I235" s="2"/>
      <c r="J235" s="2"/>
      <c r="K235" s="2"/>
      <c r="L235" s="2"/>
      <c r="M235" s="2"/>
      <c r="N235" s="2"/>
      <c r="O235" s="2"/>
      <c r="P235" s="2"/>
      <c r="Q235" s="2"/>
      <c r="R235" s="2"/>
      <c r="S235" s="2"/>
      <c r="T235" s="20"/>
      <c r="U235" s="20"/>
      <c r="V235" s="20"/>
      <c r="W235" s="20"/>
      <c r="X235" s="20"/>
      <c r="Y235" s="20"/>
      <c r="Z235" s="20"/>
      <c r="AA235" s="20"/>
      <c r="AB235" s="20"/>
      <c r="AC235" s="20"/>
      <c r="AD235" s="20"/>
      <c r="AE235" s="20"/>
      <c r="AF235" s="20"/>
      <c r="AG235" s="20"/>
      <c r="AH235" s="20"/>
      <c r="AI235" s="20"/>
      <c r="AJ235" s="20"/>
      <c r="AK235" s="20"/>
      <c r="AL235" s="20"/>
      <c r="AM235" s="20"/>
      <c r="AN235" s="20"/>
      <c r="AO235" s="20"/>
      <c r="AP235" s="20"/>
    </row>
    <row r="236" spans="1:42" x14ac:dyDescent="0.3">
      <c r="A236" s="20"/>
      <c r="B236" s="8"/>
      <c r="C236" s="8"/>
      <c r="D236" s="8"/>
      <c r="E236" s="8"/>
      <c r="F236" s="2"/>
      <c r="G236" s="2"/>
      <c r="H236" s="2"/>
      <c r="I236" s="2"/>
      <c r="J236" s="2"/>
      <c r="K236" s="2"/>
      <c r="L236" s="2"/>
      <c r="M236" s="2"/>
      <c r="N236" s="2"/>
      <c r="O236" s="2"/>
      <c r="P236" s="2"/>
      <c r="Q236" s="2"/>
      <c r="R236" s="2"/>
      <c r="S236" s="2"/>
      <c r="T236" s="20"/>
      <c r="U236" s="20"/>
      <c r="V236" s="20"/>
      <c r="W236" s="20"/>
      <c r="X236" s="20"/>
      <c r="Y236" s="20"/>
      <c r="Z236" s="20"/>
      <c r="AA236" s="20"/>
      <c r="AB236" s="20"/>
      <c r="AC236" s="20"/>
      <c r="AD236" s="20"/>
      <c r="AE236" s="20"/>
      <c r="AF236" s="20"/>
      <c r="AG236" s="20"/>
      <c r="AH236" s="20"/>
      <c r="AI236" s="20"/>
      <c r="AJ236" s="20"/>
      <c r="AK236" s="20"/>
      <c r="AL236" s="20"/>
      <c r="AM236" s="20"/>
      <c r="AN236" s="20"/>
      <c r="AO236" s="20"/>
      <c r="AP236" s="20"/>
    </row>
    <row r="237" spans="1:42" x14ac:dyDescent="0.3">
      <c r="A237" s="20"/>
      <c r="B237" s="8"/>
      <c r="C237" s="8"/>
      <c r="D237" s="8"/>
      <c r="E237" s="8"/>
      <c r="F237" s="2"/>
      <c r="G237" s="2"/>
      <c r="H237" s="2"/>
      <c r="I237" s="2"/>
      <c r="J237" s="2"/>
      <c r="K237" s="2"/>
      <c r="L237" s="2"/>
      <c r="M237" s="2"/>
      <c r="N237" s="2"/>
      <c r="O237" s="2"/>
      <c r="P237" s="2"/>
      <c r="Q237" s="2"/>
      <c r="R237" s="2"/>
      <c r="S237" s="2"/>
      <c r="T237" s="20"/>
      <c r="U237" s="20"/>
      <c r="V237" s="20"/>
      <c r="W237" s="20"/>
      <c r="X237" s="20"/>
      <c r="Y237" s="20"/>
      <c r="Z237" s="20"/>
      <c r="AA237" s="20"/>
      <c r="AB237" s="20"/>
      <c r="AC237" s="20"/>
      <c r="AD237" s="20"/>
      <c r="AE237" s="20"/>
      <c r="AF237" s="20"/>
      <c r="AG237" s="20"/>
      <c r="AH237" s="20"/>
      <c r="AI237" s="20"/>
      <c r="AJ237" s="20"/>
      <c r="AK237" s="20"/>
      <c r="AL237" s="20"/>
      <c r="AM237" s="20"/>
      <c r="AN237" s="20"/>
      <c r="AO237" s="20"/>
      <c r="AP237" s="20"/>
    </row>
    <row r="238" spans="1:42" x14ac:dyDescent="0.3">
      <c r="A238" s="20"/>
      <c r="B238" s="8"/>
      <c r="C238" s="8"/>
      <c r="D238" s="8"/>
      <c r="E238" s="8"/>
      <c r="F238" s="2"/>
      <c r="G238" s="2"/>
      <c r="H238" s="2"/>
      <c r="I238" s="2"/>
      <c r="J238" s="2"/>
      <c r="K238" s="2"/>
      <c r="L238" s="2"/>
      <c r="M238" s="2"/>
      <c r="N238" s="2"/>
      <c r="O238" s="2"/>
      <c r="P238" s="2"/>
      <c r="Q238" s="2"/>
      <c r="R238" s="2"/>
      <c r="S238" s="2"/>
      <c r="T238" s="20"/>
      <c r="U238" s="20"/>
      <c r="V238" s="20"/>
      <c r="W238" s="20"/>
      <c r="X238" s="20"/>
      <c r="Y238" s="20"/>
      <c r="Z238" s="20"/>
      <c r="AA238" s="20"/>
      <c r="AB238" s="20"/>
      <c r="AC238" s="20"/>
      <c r="AD238" s="20"/>
      <c r="AE238" s="20"/>
      <c r="AF238" s="20"/>
      <c r="AG238" s="20"/>
      <c r="AH238" s="20"/>
      <c r="AI238" s="20"/>
      <c r="AJ238" s="20"/>
      <c r="AK238" s="20"/>
      <c r="AL238" s="20"/>
      <c r="AM238" s="20"/>
      <c r="AN238" s="20"/>
      <c r="AO238" s="20"/>
      <c r="AP238" s="20"/>
    </row>
    <row r="239" spans="1:42" x14ac:dyDescent="0.3">
      <c r="A239" s="20"/>
      <c r="B239" s="8"/>
      <c r="C239" s="8"/>
      <c r="D239" s="8"/>
      <c r="E239" s="8"/>
      <c r="F239" s="2"/>
      <c r="G239" s="2"/>
      <c r="H239" s="2"/>
      <c r="I239" s="2"/>
      <c r="J239" s="2"/>
      <c r="K239" s="2"/>
      <c r="L239" s="2"/>
      <c r="M239" s="2"/>
      <c r="N239" s="2"/>
      <c r="O239" s="2"/>
      <c r="P239" s="2"/>
      <c r="Q239" s="2"/>
      <c r="R239" s="20"/>
      <c r="S239" s="20"/>
      <c r="T239" s="20"/>
      <c r="U239" s="20"/>
      <c r="V239" s="20"/>
      <c r="W239" s="20"/>
      <c r="X239" s="20"/>
      <c r="Y239" s="20"/>
      <c r="Z239" s="20"/>
      <c r="AA239" s="20"/>
      <c r="AB239" s="20"/>
      <c r="AC239" s="20"/>
      <c r="AD239" s="20"/>
      <c r="AE239" s="20"/>
      <c r="AF239" s="20"/>
      <c r="AG239" s="20"/>
      <c r="AH239" s="20"/>
      <c r="AI239" s="20"/>
      <c r="AJ239" s="20"/>
      <c r="AK239" s="20"/>
      <c r="AL239" s="20"/>
      <c r="AM239" s="20"/>
      <c r="AN239" s="20"/>
      <c r="AO239" s="20"/>
      <c r="AP239" s="20"/>
    </row>
    <row r="240" spans="1:42" x14ac:dyDescent="0.3">
      <c r="A240" s="20"/>
      <c r="B240" s="8"/>
      <c r="C240" s="8"/>
      <c r="D240" s="8"/>
      <c r="E240" s="8"/>
      <c r="F240" s="2"/>
      <c r="G240" s="2"/>
      <c r="H240" s="2"/>
      <c r="I240" s="2"/>
      <c r="J240" s="2"/>
      <c r="K240" s="2"/>
      <c r="L240" s="2"/>
      <c r="M240" s="2"/>
      <c r="N240" s="2"/>
      <c r="O240" s="2"/>
      <c r="P240" s="2"/>
      <c r="Q240" s="2"/>
      <c r="R240" s="20"/>
      <c r="S240" s="20"/>
      <c r="T240" s="20"/>
      <c r="U240" s="20"/>
      <c r="V240" s="20"/>
      <c r="W240" s="20"/>
      <c r="X240" s="20"/>
      <c r="Y240" s="20"/>
      <c r="Z240" s="20"/>
      <c r="AA240" s="20"/>
      <c r="AB240" s="20"/>
      <c r="AC240" s="20"/>
      <c r="AD240" s="20"/>
      <c r="AE240" s="20"/>
      <c r="AF240" s="20"/>
      <c r="AG240" s="20"/>
      <c r="AH240" s="20"/>
      <c r="AI240" s="20"/>
      <c r="AJ240" s="20"/>
      <c r="AK240" s="20"/>
      <c r="AL240" s="20"/>
      <c r="AM240" s="20"/>
      <c r="AN240" s="20"/>
      <c r="AO240" s="20"/>
      <c r="AP240" s="20"/>
    </row>
    <row r="241" spans="1:42" x14ac:dyDescent="0.3">
      <c r="A241" s="20"/>
      <c r="B241" s="8"/>
      <c r="C241" s="8"/>
      <c r="D241" s="8"/>
      <c r="E241" s="8"/>
      <c r="F241" s="2"/>
      <c r="G241" s="2"/>
      <c r="H241" s="2"/>
      <c r="I241" s="2"/>
      <c r="J241" s="2"/>
      <c r="K241" s="2"/>
      <c r="L241" s="2"/>
      <c r="M241" s="2"/>
      <c r="N241" s="2"/>
      <c r="O241" s="2"/>
      <c r="P241" s="2"/>
      <c r="Q241" s="2"/>
      <c r="R241" s="20"/>
      <c r="S241" s="20"/>
      <c r="T241" s="20"/>
      <c r="U241" s="20"/>
      <c r="V241" s="20"/>
      <c r="W241" s="20"/>
      <c r="X241" s="20"/>
      <c r="Y241" s="20"/>
      <c r="Z241" s="20"/>
      <c r="AA241" s="20"/>
      <c r="AB241" s="20"/>
      <c r="AC241" s="20"/>
      <c r="AD241" s="20"/>
      <c r="AE241" s="20"/>
      <c r="AF241" s="20"/>
      <c r="AG241" s="20"/>
      <c r="AH241" s="20"/>
      <c r="AI241" s="20"/>
      <c r="AJ241" s="20"/>
      <c r="AK241" s="20"/>
      <c r="AL241" s="20"/>
      <c r="AM241" s="20"/>
      <c r="AN241" s="20"/>
      <c r="AO241" s="20"/>
      <c r="AP241" s="20"/>
    </row>
    <row r="242" spans="1:42" x14ac:dyDescent="0.3">
      <c r="A242" s="20"/>
      <c r="B242" s="8"/>
      <c r="C242" s="8"/>
      <c r="D242" s="8"/>
      <c r="E242" s="8"/>
      <c r="F242" s="2"/>
      <c r="G242" s="2"/>
      <c r="H242" s="2"/>
      <c r="I242" s="2"/>
      <c r="J242" s="2"/>
      <c r="K242" s="2"/>
      <c r="L242" s="2"/>
      <c r="M242" s="2"/>
      <c r="N242" s="2"/>
      <c r="O242" s="2"/>
      <c r="P242" s="2"/>
      <c r="Q242" s="2"/>
      <c r="R242" s="20"/>
      <c r="S242" s="20"/>
      <c r="T242" s="20"/>
      <c r="U242" s="20"/>
      <c r="V242" s="20"/>
      <c r="W242" s="20"/>
      <c r="X242" s="20"/>
      <c r="Y242" s="20"/>
      <c r="Z242" s="20"/>
      <c r="AA242" s="20"/>
      <c r="AB242" s="20"/>
      <c r="AC242" s="20"/>
      <c r="AD242" s="20"/>
      <c r="AE242" s="20"/>
      <c r="AF242" s="20"/>
      <c r="AG242" s="20"/>
      <c r="AH242" s="20"/>
      <c r="AI242" s="20"/>
      <c r="AJ242" s="20"/>
      <c r="AK242" s="20"/>
      <c r="AL242" s="20"/>
      <c r="AM242" s="20"/>
      <c r="AN242" s="20"/>
      <c r="AO242" s="20"/>
      <c r="AP242" s="20"/>
    </row>
    <row r="243" spans="1:42" x14ac:dyDescent="0.3">
      <c r="A243" s="20"/>
      <c r="B243" s="8"/>
      <c r="C243" s="8"/>
      <c r="D243" s="8"/>
      <c r="E243" s="8"/>
      <c r="F243" s="2"/>
      <c r="G243" s="2"/>
      <c r="H243" s="2"/>
      <c r="I243" s="2"/>
      <c r="J243" s="2"/>
      <c r="K243" s="2"/>
      <c r="L243" s="2"/>
      <c r="M243" s="2"/>
      <c r="N243" s="2"/>
      <c r="O243" s="2"/>
      <c r="P243" s="2"/>
      <c r="Q243" s="2"/>
      <c r="R243" s="20"/>
      <c r="S243" s="20"/>
      <c r="T243" s="20"/>
      <c r="U243" s="20"/>
      <c r="V243" s="20"/>
      <c r="W243" s="20"/>
      <c r="X243" s="20"/>
      <c r="Y243" s="20"/>
      <c r="Z243" s="20"/>
      <c r="AA243" s="20"/>
      <c r="AB243" s="20"/>
      <c r="AC243" s="20"/>
      <c r="AD243" s="20"/>
      <c r="AE243" s="20"/>
      <c r="AF243" s="20"/>
      <c r="AG243" s="20"/>
      <c r="AH243" s="20"/>
      <c r="AI243" s="20"/>
      <c r="AJ243" s="20"/>
      <c r="AK243" s="20"/>
      <c r="AL243" s="20"/>
      <c r="AM243" s="20"/>
      <c r="AN243" s="20"/>
      <c r="AO243" s="20"/>
      <c r="AP243" s="20"/>
    </row>
    <row r="244" spans="1:42" x14ac:dyDescent="0.3">
      <c r="A244" s="20"/>
      <c r="B244" s="8"/>
      <c r="C244" s="8"/>
      <c r="D244" s="8"/>
      <c r="E244" s="8"/>
      <c r="F244" s="2"/>
      <c r="G244" s="2"/>
      <c r="H244" s="2"/>
      <c r="I244" s="2"/>
      <c r="J244" s="2"/>
      <c r="K244" s="2"/>
      <c r="L244" s="2"/>
      <c r="M244" s="2"/>
      <c r="N244" s="2"/>
      <c r="O244" s="2"/>
      <c r="P244" s="2"/>
      <c r="Q244" s="2"/>
      <c r="R244" s="20"/>
      <c r="S244" s="20"/>
      <c r="T244" s="20"/>
      <c r="U244" s="20"/>
      <c r="V244" s="20"/>
      <c r="W244" s="20"/>
      <c r="X244" s="20"/>
      <c r="Y244" s="20"/>
      <c r="Z244" s="20"/>
      <c r="AA244" s="20"/>
      <c r="AB244" s="20"/>
      <c r="AC244" s="20"/>
      <c r="AD244" s="20"/>
      <c r="AE244" s="20"/>
      <c r="AF244" s="20"/>
      <c r="AG244" s="20"/>
      <c r="AH244" s="20"/>
      <c r="AI244" s="20"/>
      <c r="AJ244" s="20"/>
      <c r="AK244" s="20"/>
      <c r="AL244" s="20"/>
      <c r="AM244" s="20"/>
      <c r="AN244" s="20"/>
      <c r="AO244" s="20"/>
      <c r="AP244" s="20"/>
    </row>
    <row r="245" spans="1:42" x14ac:dyDescent="0.3">
      <c r="A245" s="20"/>
      <c r="B245" s="8"/>
      <c r="C245" s="8"/>
      <c r="D245" s="8"/>
      <c r="E245" s="8"/>
      <c r="F245" s="2"/>
      <c r="G245" s="2"/>
      <c r="H245" s="2"/>
      <c r="I245" s="2"/>
      <c r="J245" s="2"/>
      <c r="K245" s="2"/>
      <c r="L245" s="2"/>
      <c r="M245" s="2"/>
      <c r="N245" s="2"/>
      <c r="O245" s="2"/>
      <c r="P245" s="2"/>
      <c r="Q245" s="2"/>
      <c r="R245" s="20"/>
      <c r="S245" s="20"/>
      <c r="T245" s="20"/>
      <c r="U245" s="20"/>
      <c r="V245" s="20"/>
      <c r="W245" s="20"/>
      <c r="X245" s="20"/>
      <c r="Y245" s="20"/>
      <c r="Z245" s="20"/>
      <c r="AA245" s="20"/>
      <c r="AB245" s="20"/>
      <c r="AC245" s="20"/>
      <c r="AD245" s="20"/>
      <c r="AE245" s="20"/>
      <c r="AF245" s="20"/>
      <c r="AG245" s="20"/>
      <c r="AH245" s="20"/>
      <c r="AI245" s="20"/>
      <c r="AJ245" s="20"/>
      <c r="AK245" s="20"/>
      <c r="AL245" s="20"/>
      <c r="AM245" s="20"/>
      <c r="AN245" s="20"/>
      <c r="AO245" s="20"/>
      <c r="AP245" s="20"/>
    </row>
    <row r="246" spans="1:42" x14ac:dyDescent="0.3">
      <c r="A246" s="20"/>
      <c r="B246" s="8"/>
      <c r="C246" s="8"/>
      <c r="D246" s="8"/>
      <c r="E246" s="8"/>
      <c r="F246" s="2"/>
      <c r="G246" s="2"/>
      <c r="H246" s="2"/>
      <c r="I246" s="2"/>
      <c r="J246" s="2"/>
      <c r="K246" s="2"/>
      <c r="L246" s="2"/>
      <c r="M246" s="2"/>
      <c r="N246" s="2"/>
      <c r="O246" s="2"/>
      <c r="P246" s="2"/>
      <c r="Q246" s="2"/>
      <c r="R246" s="20"/>
      <c r="S246" s="20"/>
      <c r="T246" s="20"/>
      <c r="U246" s="20"/>
      <c r="V246" s="20"/>
      <c r="W246" s="20"/>
      <c r="X246" s="20"/>
      <c r="Y246" s="20"/>
      <c r="Z246" s="20"/>
      <c r="AA246" s="20"/>
      <c r="AB246" s="20"/>
      <c r="AC246" s="20"/>
      <c r="AD246" s="20"/>
      <c r="AE246" s="20"/>
      <c r="AF246" s="20"/>
      <c r="AG246" s="20"/>
      <c r="AH246" s="20"/>
      <c r="AI246" s="20"/>
      <c r="AJ246" s="20"/>
      <c r="AK246" s="20"/>
      <c r="AL246" s="20"/>
      <c r="AM246" s="20"/>
      <c r="AN246" s="20"/>
      <c r="AO246" s="20"/>
      <c r="AP246" s="20"/>
    </row>
    <row r="247" spans="1:42" x14ac:dyDescent="0.3">
      <c r="A247" s="20"/>
      <c r="B247" s="8"/>
      <c r="C247" s="8"/>
      <c r="D247" s="8"/>
      <c r="E247" s="8"/>
      <c r="F247" s="2"/>
      <c r="G247" s="2"/>
      <c r="H247" s="2"/>
      <c r="I247" s="2"/>
      <c r="J247" s="2"/>
      <c r="K247" s="2"/>
      <c r="L247" s="2"/>
      <c r="M247" s="2"/>
      <c r="N247" s="2"/>
      <c r="O247" s="2"/>
      <c r="P247" s="2"/>
      <c r="Q247" s="2"/>
      <c r="R247" s="20"/>
      <c r="S247" s="20"/>
      <c r="T247" s="20"/>
      <c r="U247" s="20"/>
      <c r="V247" s="20"/>
      <c r="W247" s="20"/>
      <c r="X247" s="20"/>
      <c r="Y247" s="20"/>
      <c r="Z247" s="20"/>
      <c r="AA247" s="20"/>
      <c r="AB247" s="20"/>
      <c r="AC247" s="20"/>
      <c r="AD247" s="20"/>
      <c r="AE247" s="20"/>
      <c r="AF247" s="20"/>
      <c r="AG247" s="20"/>
      <c r="AH247" s="20"/>
      <c r="AI247" s="20"/>
      <c r="AJ247" s="20"/>
      <c r="AK247" s="20"/>
      <c r="AL247" s="20"/>
      <c r="AM247" s="20"/>
      <c r="AN247" s="20"/>
      <c r="AO247" s="20"/>
      <c r="AP247" s="20"/>
    </row>
    <row r="248" spans="1:42" x14ac:dyDescent="0.3">
      <c r="A248" s="20"/>
      <c r="B248" s="8"/>
      <c r="C248" s="8"/>
      <c r="D248" s="8"/>
      <c r="E248" s="8"/>
      <c r="F248" s="2"/>
      <c r="G248" s="2"/>
      <c r="H248" s="2"/>
      <c r="I248" s="2"/>
      <c r="J248" s="2"/>
      <c r="K248" s="2"/>
      <c r="L248" s="2"/>
      <c r="M248" s="2"/>
      <c r="N248" s="2"/>
      <c r="O248" s="2"/>
      <c r="P248" s="2"/>
      <c r="Q248" s="2"/>
      <c r="R248" s="20"/>
      <c r="S248" s="20"/>
      <c r="T248" s="20"/>
      <c r="U248" s="20"/>
      <c r="V248" s="20"/>
      <c r="W248" s="20"/>
      <c r="X248" s="20"/>
      <c r="Y248" s="20"/>
      <c r="Z248" s="20"/>
      <c r="AA248" s="20"/>
      <c r="AB248" s="20"/>
      <c r="AC248" s="20"/>
      <c r="AD248" s="20"/>
      <c r="AE248" s="20"/>
      <c r="AF248" s="20"/>
      <c r="AG248" s="20"/>
      <c r="AH248" s="20"/>
      <c r="AI248" s="20"/>
      <c r="AJ248" s="20"/>
      <c r="AK248" s="20"/>
      <c r="AL248" s="20"/>
      <c r="AM248" s="20"/>
      <c r="AN248" s="20"/>
      <c r="AO248" s="20"/>
      <c r="AP248" s="20"/>
    </row>
    <row r="249" spans="1:42" x14ac:dyDescent="0.3">
      <c r="A249" s="20"/>
      <c r="B249" s="8"/>
      <c r="C249" s="8"/>
      <c r="D249" s="8"/>
      <c r="E249" s="8"/>
      <c r="F249" s="2"/>
      <c r="G249" s="2"/>
      <c r="H249" s="2"/>
      <c r="I249" s="2"/>
      <c r="J249" s="2"/>
      <c r="K249" s="2"/>
      <c r="L249" s="2"/>
      <c r="M249" s="2"/>
      <c r="N249" s="2"/>
      <c r="O249" s="2"/>
      <c r="P249" s="2"/>
      <c r="Q249" s="2"/>
      <c r="R249" s="20"/>
      <c r="S249" s="20"/>
      <c r="T249" s="20"/>
      <c r="U249" s="20"/>
      <c r="V249" s="20"/>
      <c r="W249" s="20"/>
      <c r="X249" s="20"/>
      <c r="Y249" s="20"/>
      <c r="Z249" s="20"/>
      <c r="AA249" s="20"/>
      <c r="AB249" s="20"/>
      <c r="AC249" s="20"/>
      <c r="AD249" s="20"/>
      <c r="AE249" s="20"/>
      <c r="AF249" s="20"/>
      <c r="AG249" s="20"/>
      <c r="AH249" s="20"/>
      <c r="AI249" s="20"/>
      <c r="AJ249" s="20"/>
      <c r="AK249" s="20"/>
      <c r="AL249" s="20"/>
      <c r="AM249" s="20"/>
      <c r="AN249" s="20"/>
      <c r="AO249" s="20"/>
      <c r="AP249" s="20"/>
    </row>
    <row r="250" spans="1:42" x14ac:dyDescent="0.3">
      <c r="A250" s="20"/>
      <c r="B250" s="8"/>
      <c r="C250" s="8"/>
      <c r="D250" s="8"/>
      <c r="E250" s="8"/>
      <c r="F250" s="2"/>
      <c r="G250" s="2"/>
      <c r="H250" s="2"/>
      <c r="I250" s="2"/>
      <c r="J250" s="2"/>
      <c r="K250" s="2"/>
      <c r="L250" s="2"/>
      <c r="M250" s="2"/>
      <c r="N250" s="2"/>
      <c r="O250" s="2"/>
      <c r="P250" s="2"/>
      <c r="Q250" s="2"/>
      <c r="R250" s="20"/>
      <c r="S250" s="20"/>
      <c r="T250" s="20"/>
      <c r="U250" s="20"/>
      <c r="V250" s="20"/>
      <c r="W250" s="20"/>
      <c r="X250" s="20"/>
      <c r="Y250" s="20"/>
      <c r="Z250" s="20"/>
      <c r="AA250" s="20"/>
      <c r="AB250" s="20"/>
      <c r="AC250" s="20"/>
      <c r="AD250" s="20"/>
      <c r="AE250" s="20"/>
      <c r="AF250" s="20"/>
      <c r="AG250" s="20"/>
      <c r="AH250" s="20"/>
      <c r="AI250" s="20"/>
      <c r="AJ250" s="20"/>
      <c r="AK250" s="20"/>
      <c r="AL250" s="20"/>
      <c r="AM250" s="20"/>
      <c r="AN250" s="20"/>
      <c r="AO250" s="20"/>
      <c r="AP250" s="20"/>
    </row>
    <row r="251" spans="1:42" x14ac:dyDescent="0.3">
      <c r="A251" s="20"/>
      <c r="B251" s="8"/>
      <c r="C251" s="8"/>
      <c r="D251" s="8"/>
      <c r="E251" s="8"/>
      <c r="F251" s="2"/>
      <c r="G251" s="2"/>
      <c r="H251" s="2"/>
      <c r="I251" s="2"/>
      <c r="J251" s="2"/>
      <c r="K251" s="2"/>
      <c r="L251" s="2"/>
      <c r="M251" s="2"/>
      <c r="N251" s="2"/>
      <c r="O251" s="2"/>
      <c r="P251" s="2"/>
      <c r="Q251" s="2"/>
      <c r="R251" s="20"/>
      <c r="S251" s="20"/>
      <c r="T251" s="20"/>
      <c r="U251" s="20"/>
      <c r="V251" s="20"/>
      <c r="W251" s="20"/>
      <c r="X251" s="20"/>
      <c r="Y251" s="20"/>
      <c r="Z251" s="20"/>
      <c r="AA251" s="20"/>
      <c r="AB251" s="20"/>
      <c r="AC251" s="20"/>
      <c r="AD251" s="20"/>
      <c r="AE251" s="20"/>
      <c r="AF251" s="20"/>
      <c r="AG251" s="20"/>
      <c r="AH251" s="20"/>
      <c r="AI251" s="20"/>
      <c r="AJ251" s="20"/>
      <c r="AK251" s="20"/>
      <c r="AL251" s="20"/>
      <c r="AM251" s="20"/>
      <c r="AN251" s="20"/>
      <c r="AO251" s="20"/>
      <c r="AP251" s="20"/>
    </row>
    <row r="252" spans="1:42" x14ac:dyDescent="0.3">
      <c r="A252" s="20"/>
      <c r="B252" s="8"/>
      <c r="C252" s="8"/>
      <c r="D252" s="8"/>
      <c r="E252" s="8"/>
      <c r="F252" s="2"/>
      <c r="G252" s="2"/>
      <c r="H252" s="2"/>
      <c r="I252" s="2"/>
      <c r="J252" s="2"/>
      <c r="K252" s="2"/>
      <c r="L252" s="2"/>
      <c r="M252" s="2"/>
      <c r="N252" s="2"/>
      <c r="O252" s="2"/>
      <c r="P252" s="2"/>
      <c r="Q252" s="2"/>
      <c r="R252" s="20"/>
      <c r="S252" s="20"/>
      <c r="T252" s="20"/>
      <c r="U252" s="20"/>
      <c r="V252" s="20"/>
      <c r="W252" s="20"/>
      <c r="X252" s="20"/>
      <c r="Y252" s="20"/>
      <c r="Z252" s="20"/>
      <c r="AA252" s="20"/>
      <c r="AB252" s="20"/>
      <c r="AC252" s="20"/>
      <c r="AD252" s="20"/>
      <c r="AE252" s="20"/>
      <c r="AF252" s="20"/>
      <c r="AG252" s="20"/>
      <c r="AH252" s="20"/>
      <c r="AI252" s="20"/>
      <c r="AJ252" s="20"/>
      <c r="AK252" s="20"/>
      <c r="AL252" s="20"/>
      <c r="AM252" s="20"/>
      <c r="AN252" s="20"/>
      <c r="AO252" s="20"/>
      <c r="AP252" s="20"/>
    </row>
    <row r="253" spans="1:42" x14ac:dyDescent="0.3">
      <c r="A253" s="20"/>
      <c r="B253" s="8"/>
      <c r="C253" s="8"/>
      <c r="D253" s="8"/>
      <c r="E253" s="8"/>
      <c r="F253" s="2"/>
      <c r="G253" s="2"/>
      <c r="H253" s="2"/>
      <c r="I253" s="2"/>
      <c r="J253" s="2"/>
      <c r="K253" s="2"/>
      <c r="L253" s="2"/>
      <c r="M253" s="2"/>
      <c r="N253" s="2"/>
      <c r="O253" s="2"/>
      <c r="P253" s="2"/>
      <c r="Q253" s="2"/>
      <c r="R253" s="20"/>
      <c r="S253" s="20"/>
      <c r="T253" s="20"/>
      <c r="U253" s="20"/>
      <c r="V253" s="20"/>
      <c r="W253" s="20"/>
      <c r="X253" s="20"/>
      <c r="Y253" s="20"/>
      <c r="Z253" s="20"/>
      <c r="AA253" s="20"/>
      <c r="AB253" s="20"/>
      <c r="AC253" s="20"/>
      <c r="AD253" s="20"/>
      <c r="AE253" s="20"/>
      <c r="AF253" s="20"/>
      <c r="AG253" s="20"/>
      <c r="AH253" s="20"/>
      <c r="AI253" s="20"/>
      <c r="AJ253" s="20"/>
      <c r="AK253" s="20"/>
      <c r="AL253" s="20"/>
      <c r="AM253" s="20"/>
      <c r="AN253" s="20"/>
      <c r="AO253" s="20"/>
      <c r="AP253" s="20"/>
    </row>
    <row r="254" spans="1:42" x14ac:dyDescent="0.3">
      <c r="A254" s="20"/>
      <c r="B254" s="8"/>
      <c r="C254" s="8"/>
      <c r="D254" s="8"/>
      <c r="E254" s="8"/>
      <c r="F254" s="2"/>
      <c r="G254" s="2"/>
      <c r="H254" s="2"/>
      <c r="I254" s="2"/>
      <c r="J254" s="2"/>
      <c r="K254" s="2"/>
      <c r="L254" s="2"/>
      <c r="M254" s="2"/>
      <c r="N254" s="2"/>
      <c r="O254" s="2"/>
      <c r="P254" s="2"/>
      <c r="Q254" s="2"/>
      <c r="R254" s="20"/>
      <c r="S254" s="20"/>
      <c r="T254" s="20"/>
      <c r="U254" s="20"/>
      <c r="V254" s="20"/>
      <c r="W254" s="20"/>
      <c r="X254" s="20"/>
      <c r="Y254" s="20"/>
      <c r="Z254" s="20"/>
      <c r="AA254" s="20"/>
      <c r="AB254" s="20"/>
      <c r="AC254" s="20"/>
      <c r="AD254" s="20"/>
      <c r="AE254" s="20"/>
      <c r="AF254" s="20"/>
      <c r="AG254" s="20"/>
      <c r="AH254" s="20"/>
      <c r="AI254" s="20"/>
      <c r="AJ254" s="20"/>
      <c r="AK254" s="20"/>
      <c r="AL254" s="20"/>
      <c r="AM254" s="20"/>
      <c r="AN254" s="20"/>
      <c r="AO254" s="20"/>
      <c r="AP254" s="20"/>
    </row>
    <row r="255" spans="1:42" x14ac:dyDescent="0.3">
      <c r="A255" s="20"/>
      <c r="B255" s="8"/>
      <c r="C255" s="8"/>
      <c r="D255" s="8"/>
      <c r="E255" s="8"/>
      <c r="F255" s="2"/>
      <c r="G255" s="2"/>
      <c r="H255" s="2"/>
      <c r="I255" s="2"/>
      <c r="J255" s="2"/>
      <c r="K255" s="2"/>
      <c r="L255" s="2"/>
      <c r="M255" s="2"/>
      <c r="N255" s="2"/>
      <c r="O255" s="2"/>
      <c r="P255" s="2"/>
      <c r="Q255" s="2"/>
      <c r="R255" s="20"/>
      <c r="S255" s="20"/>
      <c r="T255" s="20"/>
      <c r="U255" s="20"/>
      <c r="V255" s="20"/>
      <c r="W255" s="20"/>
      <c r="X255" s="20"/>
      <c r="Y255" s="20"/>
      <c r="Z255" s="20"/>
      <c r="AA255" s="20"/>
      <c r="AB255" s="20"/>
      <c r="AC255" s="20"/>
      <c r="AD255" s="20"/>
      <c r="AE255" s="20"/>
      <c r="AF255" s="20"/>
      <c r="AG255" s="20"/>
      <c r="AH255" s="20"/>
      <c r="AI255" s="20"/>
      <c r="AJ255" s="20"/>
      <c r="AK255" s="20"/>
      <c r="AL255" s="20"/>
      <c r="AM255" s="20"/>
      <c r="AN255" s="20"/>
      <c r="AO255" s="20"/>
      <c r="AP255" s="20"/>
    </row>
    <row r="256" spans="1:42" x14ac:dyDescent="0.3">
      <c r="A256" s="20"/>
      <c r="B256" s="8"/>
      <c r="C256" s="8"/>
      <c r="D256" s="8"/>
      <c r="E256" s="8"/>
      <c r="F256" s="2"/>
      <c r="G256" s="2"/>
      <c r="H256" s="2"/>
      <c r="I256" s="2"/>
      <c r="J256" s="2"/>
      <c r="K256" s="2"/>
      <c r="L256" s="2"/>
      <c r="M256" s="2"/>
      <c r="N256" s="2"/>
      <c r="O256" s="2"/>
      <c r="P256" s="2"/>
      <c r="Q256" s="2"/>
      <c r="R256" s="20"/>
      <c r="S256" s="20"/>
      <c r="T256" s="20"/>
      <c r="U256" s="20"/>
      <c r="V256" s="20"/>
      <c r="W256" s="20"/>
      <c r="X256" s="20"/>
      <c r="Y256" s="20"/>
      <c r="Z256" s="20"/>
      <c r="AA256" s="20"/>
      <c r="AB256" s="20"/>
      <c r="AC256" s="20"/>
      <c r="AD256" s="20"/>
      <c r="AE256" s="20"/>
      <c r="AF256" s="20"/>
      <c r="AG256" s="20"/>
      <c r="AH256" s="20"/>
      <c r="AI256" s="20"/>
      <c r="AJ256" s="20"/>
      <c r="AK256" s="20"/>
      <c r="AL256" s="20"/>
      <c r="AM256" s="20"/>
      <c r="AN256" s="20"/>
      <c r="AO256" s="20"/>
      <c r="AP256" s="20"/>
    </row>
    <row r="257" spans="1:42" x14ac:dyDescent="0.3">
      <c r="A257" s="20"/>
      <c r="B257" s="8"/>
      <c r="C257" s="8"/>
      <c r="D257" s="8"/>
      <c r="E257" s="8"/>
      <c r="F257" s="2"/>
      <c r="G257" s="2"/>
      <c r="H257" s="2"/>
      <c r="I257" s="2"/>
      <c r="J257" s="2"/>
      <c r="K257" s="2"/>
      <c r="L257" s="2"/>
      <c r="M257" s="2"/>
      <c r="N257" s="2"/>
      <c r="O257" s="2"/>
      <c r="P257" s="2"/>
      <c r="Q257" s="2"/>
      <c r="R257" s="20"/>
      <c r="S257" s="20"/>
      <c r="T257" s="20"/>
      <c r="U257" s="20"/>
      <c r="V257" s="20"/>
      <c r="W257" s="20"/>
      <c r="X257" s="20"/>
      <c r="Y257" s="20"/>
      <c r="Z257" s="20"/>
      <c r="AA257" s="20"/>
      <c r="AB257" s="20"/>
      <c r="AC257" s="20"/>
      <c r="AD257" s="20"/>
      <c r="AE257" s="20"/>
      <c r="AF257" s="20"/>
      <c r="AG257" s="20"/>
      <c r="AH257" s="20"/>
      <c r="AI257" s="20"/>
      <c r="AJ257" s="20"/>
      <c r="AK257" s="20"/>
      <c r="AL257" s="20"/>
      <c r="AM257" s="20"/>
      <c r="AN257" s="20"/>
      <c r="AO257" s="20"/>
      <c r="AP257" s="20"/>
    </row>
    <row r="258" spans="1:42" x14ac:dyDescent="0.3">
      <c r="A258" s="20"/>
      <c r="B258" s="8"/>
      <c r="C258" s="8"/>
      <c r="D258" s="8"/>
      <c r="E258" s="8"/>
      <c r="F258" s="2"/>
      <c r="G258" s="2"/>
      <c r="H258" s="2"/>
      <c r="I258" s="2"/>
      <c r="J258" s="2"/>
      <c r="K258" s="2"/>
      <c r="L258" s="2"/>
      <c r="M258" s="2"/>
      <c r="N258" s="2"/>
      <c r="O258" s="2"/>
      <c r="P258" s="2"/>
      <c r="Q258" s="2"/>
      <c r="R258" s="20"/>
      <c r="S258" s="20"/>
      <c r="T258" s="20"/>
      <c r="U258" s="20"/>
      <c r="V258" s="20"/>
      <c r="W258" s="20"/>
      <c r="X258" s="20"/>
      <c r="Y258" s="20"/>
      <c r="Z258" s="20"/>
      <c r="AA258" s="20"/>
      <c r="AB258" s="20"/>
      <c r="AC258" s="20"/>
      <c r="AD258" s="20"/>
      <c r="AE258" s="20"/>
      <c r="AF258" s="20"/>
      <c r="AG258" s="20"/>
      <c r="AH258" s="20"/>
      <c r="AI258" s="20"/>
      <c r="AJ258" s="20"/>
      <c r="AK258" s="20"/>
      <c r="AL258" s="20"/>
      <c r="AM258" s="20"/>
      <c r="AN258" s="20"/>
      <c r="AO258" s="20"/>
      <c r="AP258" s="20"/>
    </row>
    <row r="259" spans="1:42" x14ac:dyDescent="0.3">
      <c r="A259" s="20"/>
      <c r="B259" s="8"/>
      <c r="C259" s="8"/>
      <c r="D259" s="8"/>
      <c r="E259" s="8"/>
      <c r="F259" s="8"/>
      <c r="G259" s="8"/>
      <c r="H259" s="8"/>
      <c r="I259" s="8"/>
      <c r="J259" s="8"/>
      <c r="K259" s="8"/>
      <c r="L259" s="8"/>
      <c r="M259" s="8"/>
      <c r="N259" s="8"/>
      <c r="O259" s="8"/>
      <c r="P259" s="8"/>
      <c r="Q259" s="8"/>
      <c r="R259" s="20"/>
      <c r="S259" s="20"/>
      <c r="T259" s="20"/>
      <c r="U259" s="20"/>
      <c r="V259" s="20"/>
      <c r="W259" s="20"/>
      <c r="X259" s="20"/>
      <c r="Y259" s="20"/>
      <c r="Z259" s="20"/>
      <c r="AA259" s="20"/>
      <c r="AB259" s="20"/>
      <c r="AC259" s="20"/>
      <c r="AD259" s="20"/>
      <c r="AE259" s="20"/>
      <c r="AF259" s="20"/>
      <c r="AG259" s="20"/>
      <c r="AH259" s="20"/>
      <c r="AI259" s="20"/>
      <c r="AJ259" s="20"/>
      <c r="AK259" s="20"/>
      <c r="AL259" s="20"/>
      <c r="AM259" s="20"/>
      <c r="AN259" s="20"/>
      <c r="AO259" s="20"/>
      <c r="AP259" s="20"/>
    </row>
    <row r="260" spans="1:42" x14ac:dyDescent="0.3">
      <c r="A260" s="20"/>
      <c r="B260" s="8"/>
      <c r="C260" s="8"/>
      <c r="D260" s="8"/>
      <c r="E260" s="8"/>
      <c r="F260" s="8"/>
      <c r="G260" s="8"/>
      <c r="H260" s="8"/>
      <c r="I260" s="8"/>
      <c r="J260" s="8"/>
      <c r="K260" s="8"/>
      <c r="L260" s="8"/>
      <c r="M260" s="8"/>
      <c r="N260" s="8"/>
      <c r="O260" s="8"/>
      <c r="P260" s="8"/>
      <c r="Q260" s="8"/>
      <c r="R260" s="20"/>
      <c r="S260" s="20"/>
      <c r="T260" s="20"/>
      <c r="U260" s="20"/>
      <c r="V260" s="20"/>
      <c r="W260" s="20"/>
      <c r="X260" s="20"/>
      <c r="Y260" s="20"/>
      <c r="Z260" s="20"/>
      <c r="AA260" s="20"/>
      <c r="AB260" s="20"/>
      <c r="AC260" s="20"/>
      <c r="AD260" s="20"/>
      <c r="AE260" s="20"/>
      <c r="AF260" s="20"/>
      <c r="AG260" s="20"/>
      <c r="AH260" s="20"/>
      <c r="AI260" s="20"/>
      <c r="AJ260" s="20"/>
      <c r="AK260" s="20"/>
      <c r="AL260" s="20"/>
      <c r="AM260" s="20"/>
      <c r="AN260" s="20"/>
      <c r="AO260" s="20"/>
      <c r="AP260" s="20"/>
    </row>
    <row r="261" spans="1:42" x14ac:dyDescent="0.3">
      <c r="A261" s="20"/>
      <c r="B261" s="8"/>
      <c r="C261" s="8"/>
      <c r="D261" s="8"/>
      <c r="E261" s="8"/>
      <c r="F261" s="8"/>
      <c r="G261" s="8"/>
      <c r="H261" s="8"/>
      <c r="I261" s="8"/>
      <c r="J261" s="8"/>
      <c r="K261" s="8"/>
      <c r="L261" s="8"/>
      <c r="M261" s="8"/>
      <c r="N261" s="8"/>
      <c r="O261" s="8"/>
      <c r="P261" s="8"/>
      <c r="Q261" s="8"/>
      <c r="R261" s="20"/>
      <c r="S261" s="20"/>
      <c r="T261" s="20"/>
      <c r="U261" s="20"/>
      <c r="V261" s="20"/>
      <c r="W261" s="20"/>
      <c r="X261" s="20"/>
      <c r="Y261" s="20"/>
      <c r="Z261" s="20"/>
      <c r="AA261" s="20"/>
      <c r="AB261" s="20"/>
      <c r="AC261" s="20"/>
      <c r="AD261" s="20"/>
      <c r="AE261" s="20"/>
      <c r="AF261" s="20"/>
      <c r="AG261" s="20"/>
      <c r="AH261" s="20"/>
      <c r="AI261" s="20"/>
      <c r="AJ261" s="20"/>
      <c r="AK261" s="20"/>
      <c r="AL261" s="20"/>
      <c r="AM261" s="20"/>
      <c r="AN261" s="20"/>
      <c r="AO261" s="20"/>
      <c r="AP261" s="20"/>
    </row>
    <row r="262" spans="1:42" x14ac:dyDescent="0.3">
      <c r="A262" s="20"/>
      <c r="B262" s="8"/>
      <c r="C262" s="8"/>
      <c r="D262" s="8"/>
      <c r="E262" s="8"/>
      <c r="F262" s="8"/>
      <c r="G262" s="8"/>
      <c r="H262" s="8"/>
      <c r="I262" s="8"/>
      <c r="J262" s="8"/>
      <c r="K262" s="8"/>
      <c r="L262" s="8"/>
      <c r="M262" s="8"/>
      <c r="N262" s="8"/>
      <c r="O262" s="8"/>
      <c r="P262" s="8"/>
      <c r="Q262" s="8"/>
      <c r="R262" s="20"/>
      <c r="S262" s="20"/>
      <c r="T262" s="20"/>
      <c r="U262" s="20"/>
      <c r="V262" s="20"/>
      <c r="W262" s="20"/>
      <c r="X262" s="20"/>
      <c r="Y262" s="20"/>
      <c r="Z262" s="20"/>
      <c r="AA262" s="20"/>
      <c r="AB262" s="20"/>
      <c r="AC262" s="20"/>
      <c r="AD262" s="20"/>
      <c r="AE262" s="20"/>
      <c r="AF262" s="20"/>
      <c r="AG262" s="20"/>
      <c r="AH262" s="20"/>
      <c r="AI262" s="20"/>
      <c r="AJ262" s="20"/>
      <c r="AK262" s="20"/>
      <c r="AL262" s="20"/>
      <c r="AM262" s="20"/>
      <c r="AN262" s="20"/>
      <c r="AO262" s="20"/>
      <c r="AP262" s="20"/>
    </row>
    <row r="263" spans="1:42" x14ac:dyDescent="0.3">
      <c r="A263" s="20"/>
      <c r="B263" s="8"/>
      <c r="C263" s="8"/>
      <c r="D263" s="8"/>
      <c r="E263" s="8"/>
      <c r="F263" s="8"/>
      <c r="G263" s="8"/>
      <c r="H263" s="8"/>
      <c r="I263" s="8"/>
      <c r="J263" s="8"/>
      <c r="K263" s="8"/>
      <c r="L263" s="8"/>
      <c r="M263" s="8"/>
      <c r="N263" s="8"/>
      <c r="O263" s="8"/>
      <c r="P263" s="8"/>
      <c r="Q263" s="8"/>
      <c r="R263" s="20"/>
      <c r="S263" s="20"/>
      <c r="T263" s="20"/>
      <c r="U263" s="20"/>
      <c r="V263" s="20"/>
      <c r="W263" s="20"/>
      <c r="X263" s="20"/>
      <c r="Y263" s="20"/>
      <c r="Z263" s="20"/>
      <c r="AA263" s="20"/>
      <c r="AB263" s="20"/>
      <c r="AC263" s="20"/>
      <c r="AD263" s="20"/>
      <c r="AE263" s="20"/>
      <c r="AF263" s="20"/>
      <c r="AG263" s="20"/>
      <c r="AH263" s="20"/>
      <c r="AI263" s="20"/>
      <c r="AJ263" s="20"/>
      <c r="AK263" s="20"/>
      <c r="AL263" s="20"/>
      <c r="AM263" s="20"/>
      <c r="AN263" s="20"/>
      <c r="AO263" s="20"/>
      <c r="AP263" s="20"/>
    </row>
    <row r="264" spans="1:42" x14ac:dyDescent="0.3">
      <c r="A264" s="20"/>
      <c r="B264" s="8"/>
      <c r="C264" s="8"/>
      <c r="D264" s="8"/>
      <c r="E264" s="8"/>
      <c r="F264" s="8"/>
      <c r="G264" s="8"/>
      <c r="H264" s="8"/>
      <c r="I264" s="8"/>
      <c r="J264" s="8"/>
      <c r="K264" s="8"/>
      <c r="L264" s="8"/>
      <c r="M264" s="8"/>
      <c r="N264" s="8"/>
      <c r="O264" s="8"/>
      <c r="P264" s="8"/>
      <c r="Q264" s="8"/>
      <c r="R264" s="20"/>
      <c r="S264" s="20"/>
      <c r="T264" s="20"/>
      <c r="U264" s="20"/>
      <c r="V264" s="20"/>
      <c r="W264" s="20"/>
      <c r="X264" s="20"/>
      <c r="Y264" s="20"/>
      <c r="Z264" s="20"/>
      <c r="AA264" s="20"/>
      <c r="AB264" s="20"/>
      <c r="AC264" s="20"/>
      <c r="AD264" s="20"/>
      <c r="AE264" s="20"/>
      <c r="AF264" s="20"/>
      <c r="AG264" s="20"/>
      <c r="AH264" s="20"/>
      <c r="AI264" s="20"/>
      <c r="AJ264" s="20"/>
      <c r="AK264" s="20"/>
      <c r="AL264" s="20"/>
      <c r="AM264" s="20"/>
      <c r="AN264" s="20"/>
      <c r="AO264" s="20"/>
      <c r="AP264" s="20"/>
    </row>
    <row r="265" spans="1:42" x14ac:dyDescent="0.3">
      <c r="A265" s="20"/>
      <c r="B265" s="8"/>
      <c r="C265" s="8"/>
      <c r="D265" s="8"/>
      <c r="E265" s="8"/>
      <c r="F265" s="8"/>
      <c r="G265" s="8"/>
      <c r="H265" s="8"/>
      <c r="I265" s="8"/>
      <c r="J265" s="8"/>
      <c r="K265" s="8"/>
      <c r="L265" s="8"/>
      <c r="M265" s="8"/>
      <c r="N265" s="8"/>
      <c r="O265" s="8"/>
      <c r="P265" s="8"/>
      <c r="Q265" s="8"/>
      <c r="R265" s="20"/>
      <c r="S265" s="20"/>
      <c r="T265" s="20"/>
      <c r="U265" s="20"/>
      <c r="V265" s="20"/>
      <c r="W265" s="20"/>
      <c r="X265" s="20"/>
      <c r="Y265" s="20"/>
      <c r="Z265" s="20"/>
      <c r="AA265" s="20"/>
      <c r="AB265" s="20"/>
      <c r="AC265" s="20"/>
      <c r="AD265" s="20"/>
      <c r="AE265" s="20"/>
      <c r="AF265" s="20"/>
      <c r="AG265" s="20"/>
      <c r="AH265" s="20"/>
      <c r="AI265" s="20"/>
      <c r="AJ265" s="20"/>
      <c r="AK265" s="20"/>
      <c r="AL265" s="20"/>
      <c r="AM265" s="20"/>
      <c r="AN265" s="20"/>
      <c r="AO265" s="20"/>
      <c r="AP265" s="20"/>
    </row>
    <row r="266" spans="1:42" x14ac:dyDescent="0.3">
      <c r="A266" s="20"/>
      <c r="B266" s="8"/>
      <c r="C266" s="8"/>
      <c r="D266" s="8"/>
      <c r="E266" s="8"/>
      <c r="F266" s="8"/>
      <c r="G266" s="8"/>
      <c r="H266" s="8"/>
      <c r="I266" s="8"/>
      <c r="J266" s="8"/>
      <c r="K266" s="8"/>
      <c r="L266" s="8"/>
      <c r="M266" s="8"/>
      <c r="N266" s="8"/>
      <c r="O266" s="8"/>
      <c r="P266" s="8"/>
      <c r="Q266" s="8"/>
      <c r="R266" s="20"/>
      <c r="S266" s="20"/>
      <c r="T266" s="20"/>
      <c r="U266" s="20"/>
      <c r="V266" s="20"/>
      <c r="W266" s="20"/>
      <c r="X266" s="20"/>
      <c r="Y266" s="20"/>
      <c r="Z266" s="20"/>
      <c r="AA266" s="20"/>
      <c r="AB266" s="20"/>
      <c r="AC266" s="20"/>
      <c r="AD266" s="20"/>
      <c r="AE266" s="20"/>
      <c r="AF266" s="20"/>
      <c r="AG266" s="20"/>
      <c r="AH266" s="20"/>
      <c r="AI266" s="20"/>
      <c r="AJ266" s="20"/>
      <c r="AK266" s="20"/>
      <c r="AL266" s="20"/>
      <c r="AM266" s="20"/>
      <c r="AN266" s="20"/>
      <c r="AO266" s="20"/>
      <c r="AP266" s="20"/>
    </row>
    <row r="267" spans="1:42" x14ac:dyDescent="0.3">
      <c r="A267" s="20"/>
      <c r="B267" s="8"/>
      <c r="C267" s="8"/>
      <c r="D267" s="8"/>
      <c r="E267" s="8"/>
      <c r="F267" s="8"/>
      <c r="G267" s="8"/>
      <c r="H267" s="8"/>
      <c r="I267" s="8"/>
      <c r="J267" s="8"/>
      <c r="K267" s="8"/>
      <c r="L267" s="8"/>
      <c r="M267" s="8"/>
      <c r="N267" s="8"/>
      <c r="O267" s="8"/>
      <c r="P267" s="8"/>
      <c r="Q267" s="8"/>
      <c r="R267" s="20"/>
      <c r="S267" s="20"/>
      <c r="T267" s="20"/>
      <c r="U267" s="20"/>
      <c r="V267" s="20"/>
      <c r="W267" s="20"/>
      <c r="X267" s="20"/>
      <c r="Y267" s="20"/>
      <c r="Z267" s="20"/>
      <c r="AA267" s="20"/>
      <c r="AB267" s="20"/>
      <c r="AC267" s="20"/>
      <c r="AD267" s="20"/>
      <c r="AE267" s="20"/>
      <c r="AF267" s="20"/>
      <c r="AG267" s="20"/>
      <c r="AH267" s="20"/>
      <c r="AI267" s="20"/>
      <c r="AJ267" s="20"/>
      <c r="AK267" s="20"/>
      <c r="AL267" s="20"/>
      <c r="AM267" s="20"/>
      <c r="AN267" s="20"/>
      <c r="AO267" s="20"/>
      <c r="AP267" s="20"/>
    </row>
    <row r="268" spans="1:42" x14ac:dyDescent="0.3">
      <c r="A268" s="20"/>
      <c r="B268" s="8"/>
      <c r="C268" s="8"/>
      <c r="D268" s="8"/>
      <c r="E268" s="8"/>
      <c r="F268" s="8"/>
      <c r="G268" s="8"/>
      <c r="H268" s="8"/>
      <c r="I268" s="8"/>
      <c r="J268" s="8"/>
      <c r="K268" s="8"/>
      <c r="L268" s="8"/>
      <c r="M268" s="8"/>
      <c r="N268" s="8"/>
      <c r="O268" s="8"/>
      <c r="P268" s="8"/>
      <c r="Q268" s="8"/>
      <c r="R268" s="20"/>
      <c r="S268" s="20"/>
      <c r="T268" s="20"/>
      <c r="U268" s="20"/>
      <c r="V268" s="20"/>
      <c r="W268" s="20"/>
      <c r="X268" s="20"/>
      <c r="Y268" s="20"/>
      <c r="Z268" s="20"/>
      <c r="AA268" s="20"/>
      <c r="AB268" s="20"/>
      <c r="AC268" s="20"/>
      <c r="AD268" s="20"/>
      <c r="AE268" s="20"/>
      <c r="AF268" s="20"/>
      <c r="AG268" s="20"/>
      <c r="AH268" s="20"/>
      <c r="AI268" s="20"/>
      <c r="AJ268" s="20"/>
      <c r="AK268" s="20"/>
      <c r="AL268" s="20"/>
      <c r="AM268" s="20"/>
      <c r="AN268" s="20"/>
      <c r="AO268" s="20"/>
      <c r="AP268" s="20"/>
    </row>
    <row r="269" spans="1:42" x14ac:dyDescent="0.3">
      <c r="A269" s="20"/>
      <c r="B269" s="8"/>
      <c r="C269" s="8"/>
      <c r="D269" s="8"/>
      <c r="E269" s="8"/>
      <c r="F269" s="8"/>
      <c r="G269" s="8"/>
      <c r="H269" s="8"/>
      <c r="I269" s="8"/>
      <c r="J269" s="8"/>
      <c r="K269" s="8"/>
      <c r="L269" s="8"/>
      <c r="M269" s="8"/>
      <c r="N269" s="8"/>
      <c r="O269" s="8"/>
      <c r="P269" s="8"/>
      <c r="Q269" s="8"/>
      <c r="R269" s="20"/>
      <c r="S269" s="20"/>
      <c r="T269" s="20"/>
      <c r="U269" s="20"/>
      <c r="V269" s="20"/>
      <c r="W269" s="20"/>
      <c r="X269" s="20"/>
      <c r="Y269" s="20"/>
      <c r="Z269" s="20"/>
      <c r="AA269" s="20"/>
      <c r="AB269" s="20"/>
      <c r="AC269" s="20"/>
      <c r="AD269" s="20"/>
      <c r="AE269" s="20"/>
      <c r="AF269" s="20"/>
      <c r="AG269" s="20"/>
      <c r="AH269" s="20"/>
      <c r="AI269" s="20"/>
      <c r="AJ269" s="20"/>
      <c r="AK269" s="20"/>
      <c r="AL269" s="20"/>
      <c r="AM269" s="20"/>
      <c r="AN269" s="20"/>
      <c r="AO269" s="20"/>
      <c r="AP269" s="20"/>
    </row>
    <row r="270" spans="1:42" x14ac:dyDescent="0.3">
      <c r="A270" s="20"/>
      <c r="B270" s="8"/>
      <c r="C270" s="8"/>
      <c r="D270" s="8"/>
      <c r="E270" s="8"/>
      <c r="F270" s="8"/>
      <c r="G270" s="8"/>
      <c r="H270" s="8"/>
      <c r="I270" s="8"/>
      <c r="J270" s="8"/>
      <c r="K270" s="8"/>
      <c r="L270" s="8"/>
      <c r="M270" s="8"/>
      <c r="N270" s="8"/>
      <c r="O270" s="8"/>
      <c r="P270" s="8"/>
      <c r="Q270" s="8"/>
      <c r="R270" s="20"/>
      <c r="S270" s="20"/>
      <c r="T270" s="20"/>
      <c r="U270" s="20"/>
      <c r="V270" s="20"/>
      <c r="W270" s="20"/>
      <c r="X270" s="20"/>
      <c r="Y270" s="20"/>
      <c r="Z270" s="20"/>
      <c r="AA270" s="20"/>
      <c r="AB270" s="20"/>
      <c r="AC270" s="20"/>
      <c r="AD270" s="20"/>
      <c r="AE270" s="20"/>
      <c r="AF270" s="20"/>
      <c r="AG270" s="20"/>
      <c r="AH270" s="20"/>
      <c r="AI270" s="20"/>
      <c r="AJ270" s="20"/>
      <c r="AK270" s="20"/>
      <c r="AL270" s="20"/>
      <c r="AM270" s="20"/>
      <c r="AN270" s="20"/>
      <c r="AO270" s="20"/>
      <c r="AP270" s="20"/>
    </row>
    <row r="271" spans="1:42" x14ac:dyDescent="0.3">
      <c r="A271" s="20"/>
      <c r="B271" s="8"/>
      <c r="C271" s="8"/>
      <c r="D271" s="8"/>
      <c r="E271" s="8"/>
      <c r="F271" s="8"/>
      <c r="G271" s="8"/>
      <c r="H271" s="8"/>
      <c r="I271" s="8"/>
      <c r="J271" s="8"/>
      <c r="K271" s="8"/>
      <c r="L271" s="8"/>
      <c r="M271" s="8"/>
      <c r="N271" s="8"/>
      <c r="O271" s="8"/>
      <c r="P271" s="8"/>
      <c r="Q271" s="8"/>
      <c r="R271" s="20"/>
      <c r="S271" s="20"/>
      <c r="T271" s="20"/>
      <c r="U271" s="20"/>
      <c r="V271" s="20"/>
      <c r="W271" s="20"/>
      <c r="X271" s="20"/>
      <c r="Y271" s="20"/>
      <c r="Z271" s="20"/>
      <c r="AA271" s="20"/>
      <c r="AB271" s="20"/>
      <c r="AC271" s="20"/>
      <c r="AD271" s="20"/>
      <c r="AE271" s="20"/>
      <c r="AF271" s="20"/>
      <c r="AG271" s="20"/>
      <c r="AH271" s="20"/>
      <c r="AI271" s="20"/>
      <c r="AJ271" s="20"/>
      <c r="AK271" s="20"/>
      <c r="AL271" s="20"/>
      <c r="AM271" s="20"/>
      <c r="AN271" s="20"/>
      <c r="AO271" s="20"/>
      <c r="AP271" s="20"/>
    </row>
    <row r="272" spans="1:42" x14ac:dyDescent="0.3">
      <c r="A272" s="20"/>
      <c r="B272" s="8"/>
      <c r="C272" s="8"/>
      <c r="D272" s="8"/>
      <c r="E272" s="8"/>
      <c r="F272" s="8"/>
      <c r="G272" s="8"/>
      <c r="H272" s="8"/>
      <c r="I272" s="8"/>
      <c r="J272" s="8"/>
      <c r="K272" s="8"/>
      <c r="L272" s="8"/>
      <c r="M272" s="8"/>
      <c r="N272" s="8"/>
      <c r="O272" s="8"/>
      <c r="P272" s="8"/>
      <c r="Q272" s="8"/>
      <c r="R272" s="20"/>
      <c r="S272" s="20"/>
      <c r="T272" s="20"/>
      <c r="U272" s="20"/>
      <c r="V272" s="20"/>
      <c r="W272" s="20"/>
      <c r="X272" s="20"/>
      <c r="Y272" s="20"/>
      <c r="Z272" s="20"/>
      <c r="AA272" s="20"/>
      <c r="AB272" s="20"/>
      <c r="AC272" s="20"/>
      <c r="AD272" s="20"/>
      <c r="AE272" s="20"/>
      <c r="AF272" s="20"/>
      <c r="AG272" s="20"/>
      <c r="AH272" s="20"/>
      <c r="AI272" s="20"/>
      <c r="AJ272" s="20"/>
      <c r="AK272" s="20"/>
      <c r="AL272" s="20"/>
      <c r="AM272" s="20"/>
      <c r="AN272" s="20"/>
      <c r="AO272" s="20"/>
      <c r="AP272" s="20"/>
    </row>
    <row r="273" spans="1:42" x14ac:dyDescent="0.3">
      <c r="A273" s="20"/>
      <c r="B273" s="8"/>
      <c r="C273" s="8"/>
      <c r="D273" s="8"/>
      <c r="E273" s="8"/>
      <c r="F273" s="8"/>
      <c r="G273" s="8"/>
      <c r="H273" s="8"/>
      <c r="I273" s="8"/>
      <c r="J273" s="8"/>
      <c r="K273" s="8"/>
      <c r="L273" s="8"/>
      <c r="M273" s="8"/>
      <c r="N273" s="8"/>
      <c r="O273" s="8"/>
      <c r="P273" s="8"/>
      <c r="Q273" s="8"/>
      <c r="R273" s="20"/>
      <c r="S273" s="20"/>
      <c r="T273" s="20"/>
      <c r="U273" s="20"/>
      <c r="V273" s="20"/>
      <c r="W273" s="20"/>
      <c r="X273" s="20"/>
      <c r="Y273" s="20"/>
      <c r="Z273" s="20"/>
      <c r="AA273" s="20"/>
      <c r="AB273" s="20"/>
      <c r="AC273" s="20"/>
      <c r="AD273" s="20"/>
      <c r="AE273" s="20"/>
      <c r="AF273" s="20"/>
      <c r="AG273" s="20"/>
      <c r="AH273" s="20"/>
      <c r="AI273" s="20"/>
      <c r="AJ273" s="20"/>
      <c r="AK273" s="20"/>
      <c r="AL273" s="20"/>
      <c r="AM273" s="20"/>
      <c r="AN273" s="20"/>
      <c r="AO273" s="20"/>
      <c r="AP273" s="20"/>
    </row>
    <row r="274" spans="1:42" x14ac:dyDescent="0.3">
      <c r="A274" s="20"/>
      <c r="B274" s="8"/>
      <c r="C274" s="8"/>
      <c r="D274" s="8"/>
      <c r="E274" s="8"/>
      <c r="F274" s="8"/>
      <c r="G274" s="8"/>
      <c r="H274" s="8"/>
      <c r="I274" s="8"/>
      <c r="J274" s="8"/>
      <c r="K274" s="8"/>
      <c r="L274" s="8"/>
      <c r="M274" s="8"/>
      <c r="N274" s="8"/>
      <c r="O274" s="8"/>
      <c r="P274" s="8"/>
      <c r="Q274" s="8"/>
      <c r="R274" s="20"/>
      <c r="S274" s="20"/>
      <c r="T274" s="20"/>
      <c r="U274" s="20"/>
      <c r="V274" s="20"/>
      <c r="W274" s="20"/>
      <c r="X274" s="20"/>
      <c r="Y274" s="20"/>
      <c r="Z274" s="20"/>
      <c r="AA274" s="20"/>
      <c r="AB274" s="20"/>
      <c r="AC274" s="20"/>
      <c r="AD274" s="20"/>
      <c r="AE274" s="20"/>
      <c r="AF274" s="20"/>
      <c r="AG274" s="20"/>
      <c r="AH274" s="20"/>
      <c r="AI274" s="20"/>
      <c r="AJ274" s="20"/>
      <c r="AK274" s="20"/>
      <c r="AL274" s="20"/>
      <c r="AM274" s="20"/>
      <c r="AN274" s="20"/>
      <c r="AO274" s="20"/>
      <c r="AP274" s="20"/>
    </row>
    <row r="275" spans="1:42" x14ac:dyDescent="0.3">
      <c r="A275" s="20"/>
      <c r="B275" s="8"/>
      <c r="C275" s="8"/>
      <c r="D275" s="8"/>
      <c r="E275" s="8"/>
      <c r="F275" s="8"/>
      <c r="G275" s="8"/>
      <c r="H275" s="8"/>
      <c r="I275" s="8"/>
      <c r="J275" s="8"/>
      <c r="K275" s="8"/>
      <c r="L275" s="8"/>
      <c r="M275" s="8"/>
      <c r="N275" s="8"/>
      <c r="O275" s="8"/>
      <c r="P275" s="8"/>
      <c r="Q275" s="8"/>
      <c r="R275" s="20"/>
      <c r="S275" s="20"/>
      <c r="T275" s="20"/>
      <c r="U275" s="20"/>
      <c r="V275" s="20"/>
      <c r="W275" s="20"/>
      <c r="X275" s="20"/>
      <c r="Y275" s="20"/>
      <c r="Z275" s="20"/>
      <c r="AA275" s="20"/>
      <c r="AB275" s="20"/>
      <c r="AC275" s="20"/>
      <c r="AD275" s="20"/>
      <c r="AE275" s="20"/>
      <c r="AF275" s="20"/>
      <c r="AG275" s="20"/>
      <c r="AH275" s="20"/>
      <c r="AI275" s="20"/>
      <c r="AJ275" s="20"/>
      <c r="AK275" s="20"/>
      <c r="AL275" s="20"/>
      <c r="AM275" s="20"/>
      <c r="AN275" s="20"/>
      <c r="AO275" s="20"/>
      <c r="AP275" s="20"/>
    </row>
    <row r="276" spans="1:42" x14ac:dyDescent="0.3">
      <c r="A276" s="20"/>
      <c r="B276" s="8"/>
      <c r="C276" s="8"/>
      <c r="D276" s="8"/>
      <c r="E276" s="8"/>
      <c r="F276" s="8"/>
      <c r="G276" s="8"/>
      <c r="H276" s="8"/>
      <c r="I276" s="8"/>
      <c r="J276" s="8"/>
      <c r="K276" s="8"/>
      <c r="L276" s="8"/>
      <c r="M276" s="8"/>
      <c r="N276" s="8"/>
      <c r="O276" s="8"/>
      <c r="P276" s="8"/>
      <c r="Q276" s="8"/>
      <c r="R276" s="20"/>
      <c r="S276" s="20"/>
      <c r="T276" s="20"/>
      <c r="U276" s="20"/>
      <c r="V276" s="20"/>
      <c r="W276" s="20"/>
      <c r="X276" s="20"/>
      <c r="Y276" s="20"/>
      <c r="Z276" s="20"/>
      <c r="AA276" s="20"/>
      <c r="AB276" s="20"/>
      <c r="AC276" s="20"/>
      <c r="AD276" s="20"/>
      <c r="AE276" s="20"/>
      <c r="AF276" s="20"/>
      <c r="AG276" s="20"/>
      <c r="AH276" s="20"/>
      <c r="AI276" s="20"/>
      <c r="AJ276" s="20"/>
      <c r="AK276" s="20"/>
      <c r="AL276" s="20"/>
      <c r="AM276" s="20"/>
      <c r="AN276" s="20"/>
      <c r="AO276" s="20"/>
      <c r="AP276" s="20"/>
    </row>
    <row r="277" spans="1:42" x14ac:dyDescent="0.3">
      <c r="A277" s="20"/>
      <c r="B277" s="8"/>
      <c r="C277" s="8"/>
      <c r="D277" s="8"/>
      <c r="E277" s="8"/>
      <c r="F277" s="8"/>
      <c r="G277" s="8"/>
      <c r="H277" s="8"/>
      <c r="I277" s="8"/>
      <c r="J277" s="8"/>
      <c r="K277" s="8"/>
      <c r="L277" s="8"/>
      <c r="M277" s="8"/>
      <c r="N277" s="8"/>
      <c r="O277" s="8"/>
      <c r="P277" s="8"/>
      <c r="Q277" s="8"/>
      <c r="R277" s="20"/>
      <c r="S277" s="20"/>
      <c r="T277" s="20"/>
      <c r="U277" s="20"/>
      <c r="V277" s="20"/>
      <c r="W277" s="20"/>
      <c r="X277" s="20"/>
      <c r="Y277" s="20"/>
      <c r="Z277" s="20"/>
      <c r="AA277" s="20"/>
      <c r="AB277" s="20"/>
      <c r="AC277" s="20"/>
      <c r="AD277" s="20"/>
      <c r="AE277" s="20"/>
      <c r="AF277" s="20"/>
      <c r="AG277" s="20"/>
      <c r="AH277" s="20"/>
      <c r="AI277" s="20"/>
      <c r="AJ277" s="20"/>
      <c r="AK277" s="20"/>
      <c r="AL277" s="20"/>
      <c r="AM277" s="20"/>
      <c r="AN277" s="20"/>
      <c r="AO277" s="20"/>
      <c r="AP277" s="20"/>
    </row>
    <row r="278" spans="1:42" x14ac:dyDescent="0.3">
      <c r="A278" s="20"/>
      <c r="B278" s="8"/>
      <c r="C278" s="8"/>
      <c r="D278" s="8"/>
      <c r="E278" s="8"/>
      <c r="F278" s="8"/>
      <c r="G278" s="8"/>
      <c r="H278" s="8"/>
      <c r="I278" s="8"/>
      <c r="J278" s="8"/>
      <c r="K278" s="8"/>
      <c r="L278" s="8"/>
      <c r="M278" s="8"/>
      <c r="N278" s="8"/>
      <c r="O278" s="8"/>
      <c r="P278" s="8"/>
      <c r="Q278" s="8"/>
      <c r="R278" s="20"/>
      <c r="S278" s="20"/>
      <c r="T278" s="20"/>
      <c r="U278" s="20"/>
      <c r="V278" s="20"/>
      <c r="W278" s="20"/>
      <c r="X278" s="20"/>
      <c r="Y278" s="20"/>
      <c r="Z278" s="20"/>
      <c r="AA278" s="20"/>
      <c r="AB278" s="20"/>
      <c r="AC278" s="20"/>
      <c r="AD278" s="20"/>
      <c r="AE278" s="20"/>
      <c r="AF278" s="20"/>
      <c r="AG278" s="20"/>
      <c r="AH278" s="20"/>
      <c r="AI278" s="20"/>
      <c r="AJ278" s="20"/>
      <c r="AK278" s="20"/>
      <c r="AL278" s="20"/>
      <c r="AM278" s="20"/>
      <c r="AN278" s="20"/>
      <c r="AO278" s="20"/>
      <c r="AP278" s="20"/>
    </row>
    <row r="279" spans="1:42" x14ac:dyDescent="0.3">
      <c r="A279" s="20"/>
      <c r="B279" s="8"/>
      <c r="C279" s="8"/>
      <c r="D279" s="8"/>
      <c r="E279" s="8"/>
      <c r="F279" s="8"/>
      <c r="G279" s="8"/>
      <c r="H279" s="8"/>
      <c r="I279" s="8"/>
      <c r="J279" s="8"/>
      <c r="K279" s="8"/>
      <c r="L279" s="8"/>
      <c r="M279" s="8"/>
      <c r="N279" s="8"/>
      <c r="O279" s="8"/>
      <c r="P279" s="8"/>
      <c r="Q279" s="8"/>
      <c r="R279" s="20"/>
      <c r="S279" s="20"/>
      <c r="T279" s="20"/>
      <c r="U279" s="20"/>
      <c r="V279" s="20"/>
      <c r="W279" s="20"/>
      <c r="X279" s="20"/>
      <c r="Y279" s="20"/>
      <c r="Z279" s="20"/>
      <c r="AA279" s="20"/>
      <c r="AB279" s="20"/>
      <c r="AC279" s="20"/>
      <c r="AD279" s="20"/>
      <c r="AE279" s="20"/>
      <c r="AF279" s="20"/>
      <c r="AG279" s="20"/>
      <c r="AH279" s="20"/>
      <c r="AI279" s="20"/>
      <c r="AJ279" s="20"/>
      <c r="AK279" s="20"/>
      <c r="AL279" s="20"/>
      <c r="AM279" s="20"/>
      <c r="AN279" s="20"/>
      <c r="AO279" s="20"/>
      <c r="AP279" s="20"/>
    </row>
    <row r="280" spans="1:42" x14ac:dyDescent="0.3">
      <c r="A280" s="20"/>
      <c r="B280" s="8"/>
      <c r="C280" s="8"/>
      <c r="D280" s="8"/>
      <c r="E280" s="8"/>
      <c r="F280" s="8"/>
      <c r="G280" s="8"/>
      <c r="H280" s="8"/>
      <c r="I280" s="8"/>
      <c r="J280" s="8"/>
      <c r="K280" s="8"/>
      <c r="L280" s="8"/>
      <c r="M280" s="8"/>
      <c r="N280" s="8"/>
      <c r="O280" s="8"/>
      <c r="P280" s="8"/>
      <c r="Q280" s="8"/>
      <c r="R280" s="20"/>
      <c r="S280" s="20"/>
      <c r="T280" s="20"/>
      <c r="U280" s="20"/>
      <c r="V280" s="20"/>
      <c r="W280" s="20"/>
      <c r="X280" s="20"/>
      <c r="Y280" s="20"/>
      <c r="Z280" s="20"/>
      <c r="AA280" s="20"/>
      <c r="AB280" s="20"/>
      <c r="AC280" s="20"/>
      <c r="AD280" s="20"/>
      <c r="AE280" s="20"/>
      <c r="AF280" s="20"/>
      <c r="AG280" s="20"/>
      <c r="AH280" s="20"/>
      <c r="AI280" s="20"/>
      <c r="AJ280" s="20"/>
      <c r="AK280" s="20"/>
      <c r="AL280" s="20"/>
      <c r="AM280" s="20"/>
      <c r="AN280" s="20"/>
      <c r="AO280" s="20"/>
      <c r="AP280" s="20"/>
    </row>
    <row r="281" spans="1:42" x14ac:dyDescent="0.3">
      <c r="A281" s="20"/>
      <c r="B281" s="8"/>
      <c r="C281" s="8"/>
      <c r="D281" s="8"/>
      <c r="E281" s="8"/>
      <c r="F281" s="8"/>
      <c r="G281" s="8"/>
      <c r="H281" s="8"/>
      <c r="I281" s="8"/>
      <c r="J281" s="8"/>
      <c r="K281" s="8"/>
      <c r="L281" s="8"/>
      <c r="M281" s="8"/>
      <c r="N281" s="8"/>
      <c r="O281" s="8"/>
      <c r="P281" s="8"/>
      <c r="Q281" s="8"/>
      <c r="R281" s="20"/>
      <c r="S281" s="20"/>
      <c r="T281" s="20"/>
      <c r="U281" s="20"/>
      <c r="V281" s="20"/>
      <c r="W281" s="20"/>
      <c r="X281" s="20"/>
      <c r="Y281" s="20"/>
      <c r="Z281" s="20"/>
      <c r="AA281" s="20"/>
      <c r="AB281" s="20"/>
      <c r="AC281" s="20"/>
      <c r="AD281" s="20"/>
      <c r="AE281" s="20"/>
      <c r="AF281" s="20"/>
      <c r="AG281" s="20"/>
      <c r="AH281" s="20"/>
      <c r="AI281" s="20"/>
      <c r="AJ281" s="20"/>
      <c r="AK281" s="20"/>
      <c r="AL281" s="20"/>
      <c r="AM281" s="20"/>
      <c r="AN281" s="20"/>
      <c r="AO281" s="20"/>
      <c r="AP281" s="20"/>
    </row>
    <row r="282" spans="1:42" x14ac:dyDescent="0.3">
      <c r="A282" s="20"/>
      <c r="B282" s="8"/>
      <c r="C282" s="8"/>
      <c r="D282" s="8"/>
      <c r="E282" s="8"/>
      <c r="F282" s="8"/>
      <c r="G282" s="8"/>
      <c r="H282" s="8"/>
      <c r="I282" s="8"/>
      <c r="J282" s="8"/>
      <c r="K282" s="8"/>
      <c r="L282" s="8"/>
      <c r="M282" s="8"/>
      <c r="N282" s="8"/>
      <c r="O282" s="8"/>
      <c r="P282" s="8"/>
      <c r="Q282" s="8"/>
      <c r="R282" s="20"/>
      <c r="S282" s="20"/>
      <c r="T282" s="20"/>
      <c r="U282" s="20"/>
      <c r="V282" s="20"/>
      <c r="W282" s="20"/>
      <c r="X282" s="20"/>
      <c r="Y282" s="20"/>
      <c r="Z282" s="20"/>
      <c r="AA282" s="20"/>
      <c r="AB282" s="20"/>
      <c r="AC282" s="20"/>
      <c r="AD282" s="20"/>
      <c r="AE282" s="20"/>
      <c r="AF282" s="20"/>
      <c r="AG282" s="20"/>
      <c r="AH282" s="20"/>
      <c r="AI282" s="20"/>
      <c r="AJ282" s="20"/>
      <c r="AK282" s="20"/>
      <c r="AL282" s="20"/>
      <c r="AM282" s="20"/>
      <c r="AN282" s="20"/>
      <c r="AO282" s="20"/>
      <c r="AP282" s="20"/>
    </row>
    <row r="283" spans="1:42" x14ac:dyDescent="0.3">
      <c r="A283" s="20"/>
      <c r="B283" s="8"/>
      <c r="C283" s="8"/>
      <c r="D283" s="8"/>
      <c r="E283" s="8"/>
      <c r="F283" s="8"/>
      <c r="G283" s="8"/>
      <c r="H283" s="8"/>
      <c r="I283" s="8"/>
      <c r="J283" s="8"/>
      <c r="K283" s="8"/>
      <c r="L283" s="8"/>
      <c r="M283" s="8"/>
      <c r="N283" s="8"/>
      <c r="O283" s="8"/>
      <c r="P283" s="8"/>
      <c r="Q283" s="8"/>
      <c r="R283" s="20"/>
      <c r="S283" s="20"/>
      <c r="T283" s="20"/>
      <c r="U283" s="20"/>
      <c r="V283" s="20"/>
      <c r="W283" s="20"/>
      <c r="X283" s="20"/>
      <c r="Y283" s="20"/>
      <c r="Z283" s="20"/>
      <c r="AA283" s="20"/>
      <c r="AB283" s="20"/>
      <c r="AC283" s="20"/>
      <c r="AD283" s="20"/>
      <c r="AE283" s="20"/>
      <c r="AF283" s="20"/>
      <c r="AG283" s="20"/>
      <c r="AH283" s="20"/>
      <c r="AI283" s="20"/>
      <c r="AJ283" s="20"/>
      <c r="AK283" s="20"/>
      <c r="AL283" s="20"/>
      <c r="AM283" s="20"/>
      <c r="AN283" s="20"/>
      <c r="AO283" s="20"/>
      <c r="AP283" s="20"/>
    </row>
    <row r="284" spans="1:42" x14ac:dyDescent="0.3">
      <c r="A284" s="20"/>
      <c r="B284" s="8"/>
      <c r="C284" s="8"/>
      <c r="D284" s="8"/>
      <c r="E284" s="8"/>
      <c r="F284" s="8"/>
      <c r="G284" s="8"/>
      <c r="H284" s="8"/>
      <c r="I284" s="8"/>
      <c r="J284" s="8"/>
      <c r="K284" s="8"/>
      <c r="L284" s="8"/>
      <c r="M284" s="8"/>
      <c r="N284" s="8"/>
      <c r="O284" s="8"/>
      <c r="P284" s="8"/>
      <c r="Q284" s="8"/>
      <c r="R284" s="20"/>
      <c r="S284" s="20"/>
      <c r="T284" s="20"/>
      <c r="U284" s="20"/>
      <c r="V284" s="20"/>
      <c r="W284" s="20"/>
      <c r="X284" s="20"/>
      <c r="Y284" s="20"/>
      <c r="Z284" s="20"/>
      <c r="AA284" s="20"/>
      <c r="AB284" s="20"/>
      <c r="AC284" s="20"/>
      <c r="AD284" s="20"/>
      <c r="AE284" s="20"/>
      <c r="AF284" s="20"/>
      <c r="AG284" s="20"/>
      <c r="AH284" s="20"/>
      <c r="AI284" s="20"/>
      <c r="AJ284" s="20"/>
      <c r="AK284" s="20"/>
      <c r="AL284" s="20"/>
      <c r="AM284" s="20"/>
      <c r="AN284" s="20"/>
      <c r="AO284" s="20"/>
      <c r="AP284" s="20"/>
    </row>
    <row r="285" spans="1:42" x14ac:dyDescent="0.3">
      <c r="A285" s="20"/>
      <c r="B285" s="8"/>
      <c r="C285" s="8"/>
      <c r="D285" s="8"/>
      <c r="E285" s="8"/>
      <c r="F285" s="8"/>
      <c r="G285" s="8"/>
      <c r="H285" s="8"/>
      <c r="I285" s="8"/>
      <c r="J285" s="8"/>
      <c r="K285" s="8"/>
      <c r="L285" s="8"/>
      <c r="M285" s="8"/>
      <c r="N285" s="8"/>
      <c r="O285" s="8"/>
      <c r="P285" s="8"/>
      <c r="Q285" s="8"/>
      <c r="R285" s="20"/>
      <c r="S285" s="20"/>
      <c r="T285" s="20"/>
      <c r="U285" s="20"/>
      <c r="V285" s="20"/>
      <c r="W285" s="20"/>
      <c r="X285" s="20"/>
      <c r="Y285" s="20"/>
      <c r="Z285" s="20"/>
      <c r="AA285" s="20"/>
      <c r="AB285" s="20"/>
      <c r="AC285" s="20"/>
      <c r="AD285" s="20"/>
      <c r="AE285" s="20"/>
      <c r="AF285" s="20"/>
      <c r="AG285" s="20"/>
      <c r="AH285" s="20"/>
      <c r="AI285" s="20"/>
      <c r="AJ285" s="20"/>
      <c r="AK285" s="20"/>
      <c r="AL285" s="20"/>
      <c r="AM285" s="20"/>
      <c r="AN285" s="20"/>
      <c r="AO285" s="20"/>
      <c r="AP285" s="20"/>
    </row>
    <row r="286" spans="1:42" x14ac:dyDescent="0.3">
      <c r="A286" s="20"/>
      <c r="B286" s="8"/>
      <c r="C286" s="8"/>
      <c r="D286" s="8"/>
      <c r="E286" s="8"/>
      <c r="F286" s="8"/>
      <c r="G286" s="8"/>
      <c r="H286" s="8"/>
      <c r="I286" s="8"/>
      <c r="J286" s="8"/>
      <c r="K286" s="8"/>
      <c r="L286" s="8"/>
      <c r="M286" s="8"/>
      <c r="N286" s="8"/>
      <c r="O286" s="8"/>
      <c r="P286" s="8"/>
      <c r="Q286" s="8"/>
      <c r="R286" s="20"/>
      <c r="S286" s="20"/>
      <c r="T286" s="20"/>
      <c r="U286" s="20"/>
      <c r="V286" s="20"/>
      <c r="W286" s="20"/>
      <c r="X286" s="20"/>
      <c r="Y286" s="20"/>
      <c r="Z286" s="20"/>
      <c r="AA286" s="20"/>
      <c r="AB286" s="20"/>
      <c r="AC286" s="20"/>
      <c r="AD286" s="20"/>
      <c r="AE286" s="20"/>
      <c r="AF286" s="20"/>
      <c r="AG286" s="20"/>
      <c r="AH286" s="20"/>
      <c r="AI286" s="20"/>
      <c r="AJ286" s="20"/>
      <c r="AK286" s="20"/>
      <c r="AL286" s="20"/>
      <c r="AM286" s="20"/>
      <c r="AN286" s="20"/>
      <c r="AO286" s="20"/>
      <c r="AP286" s="20"/>
    </row>
    <row r="287" spans="1:42" x14ac:dyDescent="0.3">
      <c r="A287" s="20"/>
      <c r="B287" s="8"/>
      <c r="C287" s="8"/>
      <c r="D287" s="8"/>
      <c r="E287" s="8"/>
      <c r="F287" s="8"/>
      <c r="G287" s="8"/>
      <c r="H287" s="8"/>
      <c r="I287" s="8"/>
      <c r="J287" s="8"/>
      <c r="K287" s="8"/>
      <c r="L287" s="8"/>
      <c r="M287" s="8"/>
      <c r="N287" s="8"/>
      <c r="O287" s="8"/>
      <c r="P287" s="8"/>
      <c r="Q287" s="8"/>
      <c r="R287" s="20"/>
      <c r="S287" s="20"/>
      <c r="T287" s="20"/>
      <c r="U287" s="20"/>
      <c r="V287" s="20"/>
      <c r="W287" s="20"/>
      <c r="X287" s="20"/>
      <c r="Y287" s="20"/>
      <c r="Z287" s="20"/>
      <c r="AA287" s="20"/>
      <c r="AB287" s="20"/>
      <c r="AC287" s="20"/>
      <c r="AD287" s="20"/>
      <c r="AE287" s="20"/>
      <c r="AF287" s="20"/>
      <c r="AG287" s="20"/>
      <c r="AH287" s="20"/>
      <c r="AI287" s="20"/>
      <c r="AJ287" s="20"/>
      <c r="AK287" s="20"/>
      <c r="AL287" s="20"/>
      <c r="AM287" s="20"/>
      <c r="AN287" s="20"/>
      <c r="AO287" s="20"/>
      <c r="AP287" s="20"/>
    </row>
    <row r="288" spans="1:42" x14ac:dyDescent="0.3">
      <c r="A288" s="20"/>
      <c r="B288" s="8"/>
      <c r="C288" s="8"/>
      <c r="D288" s="8"/>
      <c r="E288" s="8"/>
      <c r="F288" s="8"/>
      <c r="G288" s="8"/>
      <c r="H288" s="8"/>
      <c r="I288" s="8"/>
      <c r="J288" s="8"/>
      <c r="K288" s="8"/>
      <c r="L288" s="8"/>
      <c r="M288" s="8"/>
      <c r="N288" s="8"/>
      <c r="O288" s="8"/>
      <c r="P288" s="8"/>
      <c r="Q288" s="8"/>
      <c r="R288" s="20"/>
      <c r="S288" s="20"/>
      <c r="T288" s="20"/>
      <c r="U288" s="20"/>
      <c r="V288" s="20"/>
      <c r="W288" s="20"/>
      <c r="X288" s="20"/>
      <c r="Y288" s="20"/>
      <c r="Z288" s="20"/>
      <c r="AA288" s="20"/>
      <c r="AB288" s="20"/>
      <c r="AC288" s="20"/>
      <c r="AD288" s="20"/>
      <c r="AE288" s="20"/>
      <c r="AF288" s="20"/>
      <c r="AG288" s="20"/>
      <c r="AH288" s="20"/>
      <c r="AI288" s="20"/>
      <c r="AJ288" s="20"/>
      <c r="AK288" s="20"/>
      <c r="AL288" s="20"/>
      <c r="AM288" s="20"/>
      <c r="AN288" s="20"/>
      <c r="AO288" s="20"/>
      <c r="AP288" s="20"/>
    </row>
    <row r="289" spans="1:42" x14ac:dyDescent="0.3">
      <c r="A289" s="20"/>
      <c r="B289" s="8"/>
      <c r="C289" s="8"/>
      <c r="D289" s="8"/>
      <c r="E289" s="8"/>
      <c r="F289" s="8"/>
      <c r="G289" s="8"/>
      <c r="H289" s="8"/>
      <c r="I289" s="8"/>
      <c r="J289" s="8"/>
      <c r="K289" s="8"/>
      <c r="L289" s="8"/>
      <c r="M289" s="8"/>
      <c r="N289" s="8"/>
      <c r="O289" s="8"/>
      <c r="P289" s="8"/>
      <c r="Q289" s="8"/>
      <c r="R289" s="20"/>
      <c r="S289" s="20"/>
      <c r="T289" s="20"/>
      <c r="U289" s="20"/>
      <c r="V289" s="20"/>
      <c r="W289" s="20"/>
      <c r="X289" s="20"/>
      <c r="Y289" s="20"/>
      <c r="Z289" s="20"/>
      <c r="AA289" s="20"/>
      <c r="AB289" s="20"/>
      <c r="AC289" s="20"/>
      <c r="AD289" s="20"/>
      <c r="AE289" s="20"/>
      <c r="AF289" s="20"/>
      <c r="AG289" s="20"/>
      <c r="AH289" s="20"/>
      <c r="AI289" s="20"/>
      <c r="AJ289" s="20"/>
      <c r="AK289" s="20"/>
      <c r="AL289" s="20"/>
      <c r="AM289" s="20"/>
      <c r="AN289" s="20"/>
      <c r="AO289" s="20"/>
      <c r="AP289" s="20"/>
    </row>
    <row r="290" spans="1:42" x14ac:dyDescent="0.3">
      <c r="A290" s="20"/>
      <c r="B290" s="8"/>
      <c r="C290" s="8"/>
      <c r="D290" s="8"/>
      <c r="E290" s="8"/>
      <c r="F290" s="8"/>
      <c r="G290" s="8"/>
      <c r="H290" s="8"/>
      <c r="I290" s="8"/>
      <c r="J290" s="8"/>
      <c r="K290" s="8"/>
      <c r="L290" s="8"/>
      <c r="M290" s="8"/>
      <c r="N290" s="8"/>
      <c r="O290" s="8"/>
      <c r="P290" s="8"/>
      <c r="Q290" s="8"/>
      <c r="R290" s="20"/>
      <c r="S290" s="20"/>
      <c r="T290" s="20"/>
      <c r="U290" s="20"/>
      <c r="V290" s="20"/>
      <c r="W290" s="20"/>
      <c r="X290" s="20"/>
      <c r="Y290" s="20"/>
      <c r="Z290" s="20"/>
      <c r="AA290" s="20"/>
      <c r="AB290" s="20"/>
      <c r="AC290" s="20"/>
      <c r="AD290" s="20"/>
      <c r="AE290" s="20"/>
      <c r="AF290" s="20"/>
      <c r="AG290" s="20"/>
      <c r="AH290" s="20"/>
      <c r="AI290" s="20"/>
      <c r="AJ290" s="20"/>
      <c r="AK290" s="20"/>
      <c r="AL290" s="20"/>
      <c r="AM290" s="20"/>
      <c r="AN290" s="20"/>
      <c r="AO290" s="20"/>
      <c r="AP290" s="20"/>
    </row>
    <row r="291" spans="1:42" x14ac:dyDescent="0.3">
      <c r="A291" s="20"/>
      <c r="B291" s="8"/>
      <c r="C291" s="8"/>
      <c r="D291" s="8"/>
      <c r="E291" s="8"/>
      <c r="F291" s="8"/>
      <c r="G291" s="8"/>
      <c r="H291" s="8"/>
      <c r="I291" s="8"/>
      <c r="J291" s="8"/>
      <c r="K291" s="8"/>
      <c r="L291" s="8"/>
      <c r="M291" s="8"/>
      <c r="N291" s="8"/>
      <c r="O291" s="8"/>
      <c r="P291" s="8"/>
      <c r="Q291" s="8"/>
      <c r="R291" s="20"/>
      <c r="S291" s="20"/>
      <c r="T291" s="20"/>
      <c r="U291" s="20"/>
      <c r="V291" s="20"/>
      <c r="W291" s="20"/>
      <c r="X291" s="20"/>
      <c r="Y291" s="20"/>
      <c r="Z291" s="20"/>
      <c r="AA291" s="20"/>
      <c r="AB291" s="20"/>
      <c r="AC291" s="20"/>
      <c r="AD291" s="20"/>
      <c r="AE291" s="20"/>
      <c r="AF291" s="20"/>
      <c r="AG291" s="20"/>
      <c r="AH291" s="20"/>
      <c r="AI291" s="20"/>
      <c r="AJ291" s="20"/>
      <c r="AK291" s="20"/>
      <c r="AL291" s="20"/>
      <c r="AM291" s="20"/>
      <c r="AN291" s="20"/>
      <c r="AO291" s="20"/>
      <c r="AP291" s="20"/>
    </row>
    <row r="292" spans="1:42" x14ac:dyDescent="0.3">
      <c r="A292" s="20"/>
      <c r="B292" s="8"/>
      <c r="C292" s="8"/>
      <c r="D292" s="8"/>
      <c r="E292" s="8"/>
      <c r="F292" s="8"/>
      <c r="G292" s="8"/>
      <c r="H292" s="8"/>
      <c r="I292" s="8"/>
      <c r="J292" s="8"/>
      <c r="K292" s="8"/>
      <c r="L292" s="8"/>
      <c r="M292" s="8"/>
      <c r="N292" s="8"/>
      <c r="O292" s="8"/>
      <c r="P292" s="8"/>
      <c r="Q292" s="8"/>
      <c r="R292" s="20"/>
      <c r="S292" s="20"/>
      <c r="T292" s="20"/>
      <c r="U292" s="20"/>
      <c r="V292" s="20"/>
      <c r="W292" s="20"/>
      <c r="X292" s="20"/>
      <c r="Y292" s="20"/>
      <c r="Z292" s="20"/>
      <c r="AA292" s="20"/>
      <c r="AB292" s="20"/>
      <c r="AC292" s="20"/>
      <c r="AD292" s="20"/>
      <c r="AE292" s="20"/>
      <c r="AF292" s="20"/>
      <c r="AG292" s="20"/>
      <c r="AH292" s="20"/>
      <c r="AI292" s="20"/>
      <c r="AJ292" s="20"/>
      <c r="AK292" s="20"/>
      <c r="AL292" s="20"/>
      <c r="AM292" s="20"/>
      <c r="AN292" s="20"/>
      <c r="AO292" s="20"/>
      <c r="AP292" s="20"/>
    </row>
    <row r="293" spans="1:42" x14ac:dyDescent="0.3">
      <c r="A293" s="20"/>
      <c r="B293" s="8"/>
      <c r="C293" s="8"/>
      <c r="D293" s="8"/>
      <c r="E293" s="8"/>
      <c r="F293" s="8"/>
      <c r="G293" s="8"/>
      <c r="H293" s="8"/>
      <c r="I293" s="8"/>
      <c r="J293" s="8"/>
      <c r="K293" s="8"/>
      <c r="L293" s="8"/>
      <c r="M293" s="8"/>
      <c r="N293" s="8"/>
      <c r="O293" s="8"/>
      <c r="P293" s="8"/>
      <c r="Q293" s="8"/>
      <c r="R293" s="20"/>
      <c r="S293" s="20"/>
      <c r="T293" s="20"/>
      <c r="U293" s="20"/>
      <c r="V293" s="20"/>
      <c r="W293" s="20"/>
      <c r="X293" s="20"/>
      <c r="Y293" s="20"/>
      <c r="Z293" s="20"/>
      <c r="AA293" s="20"/>
      <c r="AB293" s="20"/>
      <c r="AC293" s="20"/>
      <c r="AD293" s="20"/>
      <c r="AE293" s="20"/>
      <c r="AF293" s="20"/>
      <c r="AG293" s="20"/>
      <c r="AH293" s="20"/>
      <c r="AI293" s="20"/>
      <c r="AJ293" s="20"/>
      <c r="AK293" s="20"/>
      <c r="AL293" s="20"/>
      <c r="AM293" s="20"/>
      <c r="AN293" s="20"/>
      <c r="AO293" s="20"/>
      <c r="AP293" s="20"/>
    </row>
    <row r="294" spans="1:42" x14ac:dyDescent="0.3">
      <c r="A294" s="20"/>
      <c r="B294" s="8"/>
      <c r="C294" s="8"/>
      <c r="D294" s="8"/>
      <c r="E294" s="8"/>
      <c r="F294" s="8"/>
      <c r="G294" s="8"/>
      <c r="H294" s="8"/>
      <c r="I294" s="8"/>
      <c r="J294" s="8"/>
      <c r="K294" s="8"/>
      <c r="L294" s="8"/>
      <c r="M294" s="8"/>
      <c r="N294" s="8"/>
      <c r="O294" s="8"/>
      <c r="P294" s="8"/>
      <c r="Q294" s="8"/>
      <c r="R294" s="20"/>
      <c r="S294" s="20"/>
      <c r="T294" s="20"/>
      <c r="U294" s="20"/>
      <c r="V294" s="20"/>
      <c r="W294" s="20"/>
      <c r="X294" s="20"/>
      <c r="Y294" s="20"/>
      <c r="Z294" s="20"/>
      <c r="AA294" s="20"/>
      <c r="AB294" s="20"/>
      <c r="AC294" s="20"/>
      <c r="AD294" s="20"/>
      <c r="AE294" s="20"/>
      <c r="AF294" s="20"/>
      <c r="AG294" s="20"/>
      <c r="AH294" s="20"/>
      <c r="AI294" s="20"/>
      <c r="AJ294" s="20"/>
      <c r="AK294" s="20"/>
      <c r="AL294" s="20"/>
      <c r="AM294" s="20"/>
      <c r="AN294" s="20"/>
      <c r="AO294" s="20"/>
      <c r="AP294" s="20"/>
    </row>
    <row r="295" spans="1:42" x14ac:dyDescent="0.3">
      <c r="A295" s="20"/>
      <c r="B295" s="8"/>
      <c r="C295" s="8"/>
      <c r="D295" s="8"/>
      <c r="E295" s="8"/>
      <c r="F295" s="8"/>
      <c r="G295" s="8"/>
      <c r="H295" s="8"/>
      <c r="I295" s="8"/>
      <c r="J295" s="8"/>
      <c r="K295" s="8"/>
      <c r="L295" s="8"/>
      <c r="M295" s="8"/>
      <c r="N295" s="8"/>
      <c r="O295" s="8"/>
      <c r="P295" s="8"/>
      <c r="Q295" s="8"/>
      <c r="R295" s="20"/>
      <c r="S295" s="20"/>
      <c r="T295" s="20"/>
      <c r="U295" s="20"/>
      <c r="V295" s="20"/>
      <c r="W295" s="20"/>
      <c r="X295" s="20"/>
      <c r="Y295" s="20"/>
      <c r="Z295" s="20"/>
      <c r="AA295" s="20"/>
      <c r="AB295" s="20"/>
      <c r="AC295" s="20"/>
      <c r="AD295" s="20"/>
      <c r="AE295" s="20"/>
      <c r="AF295" s="20"/>
      <c r="AG295" s="20"/>
      <c r="AH295" s="20"/>
      <c r="AI295" s="20"/>
      <c r="AJ295" s="20"/>
      <c r="AK295" s="20"/>
      <c r="AL295" s="20"/>
      <c r="AM295" s="20"/>
      <c r="AN295" s="20"/>
      <c r="AO295" s="20"/>
      <c r="AP295" s="20"/>
    </row>
    <row r="296" spans="1:42" x14ac:dyDescent="0.3">
      <c r="A296" s="20"/>
      <c r="B296" s="8"/>
      <c r="C296" s="8"/>
      <c r="D296" s="8"/>
      <c r="E296" s="8"/>
      <c r="F296" s="8"/>
      <c r="G296" s="8"/>
      <c r="H296" s="8"/>
      <c r="I296" s="8"/>
      <c r="J296" s="8"/>
      <c r="K296" s="8"/>
      <c r="L296" s="8"/>
      <c r="M296" s="8"/>
      <c r="N296" s="8"/>
      <c r="O296" s="8"/>
      <c r="P296" s="8"/>
      <c r="Q296" s="8"/>
      <c r="R296" s="20"/>
      <c r="S296" s="20"/>
      <c r="T296" s="20"/>
      <c r="U296" s="20"/>
      <c r="V296" s="20"/>
      <c r="W296" s="20"/>
      <c r="X296" s="20"/>
      <c r="Y296" s="20"/>
      <c r="Z296" s="20"/>
      <c r="AA296" s="20"/>
      <c r="AB296" s="20"/>
      <c r="AC296" s="20"/>
      <c r="AD296" s="20"/>
      <c r="AE296" s="20"/>
      <c r="AF296" s="20"/>
      <c r="AG296" s="20"/>
      <c r="AH296" s="20"/>
      <c r="AI296" s="20"/>
      <c r="AJ296" s="20"/>
      <c r="AK296" s="20"/>
      <c r="AL296" s="20"/>
      <c r="AM296" s="20"/>
      <c r="AN296" s="20"/>
      <c r="AO296" s="20"/>
      <c r="AP296" s="20"/>
    </row>
    <row r="297" spans="1:42" x14ac:dyDescent="0.3">
      <c r="A297" s="20"/>
      <c r="B297" s="8"/>
      <c r="C297" s="8"/>
      <c r="D297" s="8"/>
      <c r="E297" s="8"/>
      <c r="F297" s="8"/>
      <c r="G297" s="8"/>
      <c r="H297" s="8"/>
      <c r="I297" s="8"/>
      <c r="J297" s="8"/>
      <c r="K297" s="8"/>
      <c r="L297" s="8"/>
      <c r="M297" s="8"/>
      <c r="N297" s="8"/>
      <c r="O297" s="8"/>
      <c r="P297" s="8"/>
      <c r="Q297" s="8"/>
      <c r="R297" s="20"/>
      <c r="S297" s="20"/>
      <c r="T297" s="20"/>
      <c r="U297" s="20"/>
      <c r="V297" s="20"/>
      <c r="W297" s="20"/>
      <c r="X297" s="20"/>
      <c r="Y297" s="20"/>
      <c r="Z297" s="20"/>
      <c r="AA297" s="20"/>
      <c r="AB297" s="20"/>
      <c r="AC297" s="20"/>
      <c r="AD297" s="20"/>
      <c r="AE297" s="20"/>
      <c r="AF297" s="20"/>
      <c r="AG297" s="20"/>
      <c r="AH297" s="20"/>
      <c r="AI297" s="20"/>
      <c r="AJ297" s="20"/>
      <c r="AK297" s="20"/>
      <c r="AL297" s="20"/>
      <c r="AM297" s="20"/>
      <c r="AN297" s="20"/>
      <c r="AO297" s="20"/>
      <c r="AP297" s="20"/>
    </row>
    <row r="298" spans="1:42" x14ac:dyDescent="0.3">
      <c r="A298" s="20"/>
      <c r="B298" s="8"/>
      <c r="C298" s="8"/>
      <c r="D298" s="8"/>
      <c r="E298" s="8"/>
      <c r="F298" s="8"/>
      <c r="G298" s="8"/>
      <c r="H298" s="8"/>
      <c r="I298" s="8"/>
      <c r="J298" s="8"/>
      <c r="K298" s="8"/>
      <c r="L298" s="8"/>
      <c r="M298" s="8"/>
      <c r="N298" s="8"/>
      <c r="O298" s="8"/>
      <c r="P298" s="8"/>
      <c r="Q298" s="8"/>
      <c r="R298" s="20"/>
      <c r="S298" s="20"/>
      <c r="T298" s="20"/>
      <c r="U298" s="20"/>
      <c r="V298" s="20"/>
      <c r="W298" s="20"/>
      <c r="X298" s="20"/>
      <c r="Y298" s="20"/>
      <c r="Z298" s="20"/>
      <c r="AA298" s="20"/>
      <c r="AB298" s="20"/>
      <c r="AC298" s="20"/>
      <c r="AD298" s="20"/>
      <c r="AE298" s="20"/>
      <c r="AF298" s="20"/>
      <c r="AG298" s="20"/>
      <c r="AH298" s="20"/>
      <c r="AI298" s="20"/>
      <c r="AJ298" s="20"/>
      <c r="AK298" s="20"/>
      <c r="AL298" s="20"/>
      <c r="AM298" s="20"/>
      <c r="AN298" s="20"/>
      <c r="AO298" s="20"/>
      <c r="AP298" s="20"/>
    </row>
    <row r="299" spans="1:42" x14ac:dyDescent="0.3">
      <c r="A299" s="20"/>
      <c r="B299" s="8"/>
      <c r="C299" s="8"/>
      <c r="D299" s="8"/>
      <c r="E299" s="8"/>
      <c r="F299" s="8"/>
      <c r="G299" s="8"/>
      <c r="H299" s="8"/>
      <c r="I299" s="8"/>
      <c r="J299" s="8"/>
      <c r="K299" s="8"/>
      <c r="L299" s="8"/>
      <c r="M299" s="8"/>
      <c r="N299" s="8"/>
      <c r="O299" s="8"/>
      <c r="P299" s="8"/>
      <c r="Q299" s="8"/>
      <c r="R299" s="20"/>
      <c r="S299" s="20"/>
      <c r="T299" s="20"/>
      <c r="U299" s="20"/>
      <c r="V299" s="20"/>
      <c r="W299" s="20"/>
      <c r="X299" s="20"/>
      <c r="Y299" s="20"/>
      <c r="Z299" s="20"/>
      <c r="AA299" s="20"/>
      <c r="AB299" s="20"/>
      <c r="AC299" s="20"/>
      <c r="AD299" s="20"/>
      <c r="AE299" s="20"/>
      <c r="AF299" s="20"/>
      <c r="AG299" s="20"/>
      <c r="AH299" s="20"/>
      <c r="AI299" s="20"/>
      <c r="AJ299" s="20"/>
      <c r="AK299" s="20"/>
      <c r="AL299" s="20"/>
      <c r="AM299" s="20"/>
      <c r="AN299" s="20"/>
      <c r="AO299" s="20"/>
      <c r="AP299" s="20"/>
    </row>
    <row r="300" spans="1:42" x14ac:dyDescent="0.3">
      <c r="A300" s="20"/>
      <c r="B300" s="8"/>
      <c r="C300" s="8"/>
      <c r="D300" s="8"/>
      <c r="E300" s="8"/>
      <c r="F300" s="8"/>
      <c r="G300" s="8"/>
      <c r="H300" s="8"/>
      <c r="I300" s="8"/>
      <c r="J300" s="8"/>
      <c r="K300" s="8"/>
      <c r="L300" s="8"/>
      <c r="M300" s="8"/>
      <c r="N300" s="8"/>
      <c r="O300" s="8"/>
      <c r="P300" s="8"/>
      <c r="Q300" s="8"/>
      <c r="R300" s="20"/>
      <c r="S300" s="20"/>
      <c r="T300" s="20"/>
      <c r="U300" s="20"/>
      <c r="V300" s="20"/>
      <c r="W300" s="20"/>
      <c r="X300" s="20"/>
      <c r="Y300" s="20"/>
      <c r="Z300" s="20"/>
      <c r="AA300" s="20"/>
      <c r="AB300" s="20"/>
      <c r="AC300" s="20"/>
      <c r="AD300" s="20"/>
      <c r="AE300" s="20"/>
      <c r="AF300" s="20"/>
      <c r="AG300" s="20"/>
      <c r="AH300" s="20"/>
      <c r="AI300" s="20"/>
      <c r="AJ300" s="20"/>
      <c r="AK300" s="20"/>
      <c r="AL300" s="20"/>
      <c r="AM300" s="20"/>
      <c r="AN300" s="20"/>
      <c r="AO300" s="20"/>
      <c r="AP300" s="20"/>
    </row>
    <row r="301" spans="1:42" x14ac:dyDescent="0.3">
      <c r="A301" s="20"/>
      <c r="B301" s="8"/>
      <c r="C301" s="8"/>
      <c r="D301" s="8"/>
      <c r="E301" s="8"/>
      <c r="F301" s="8"/>
      <c r="G301" s="8"/>
      <c r="H301" s="8"/>
      <c r="I301" s="8"/>
      <c r="J301" s="8"/>
      <c r="K301" s="8"/>
      <c r="L301" s="8"/>
      <c r="M301" s="8"/>
      <c r="N301" s="8"/>
      <c r="O301" s="8"/>
      <c r="P301" s="8"/>
      <c r="Q301" s="8"/>
      <c r="R301" s="20"/>
      <c r="S301" s="20"/>
      <c r="T301" s="20"/>
      <c r="U301" s="20"/>
      <c r="V301" s="20"/>
      <c r="W301" s="20"/>
      <c r="X301" s="20"/>
      <c r="Y301" s="20"/>
      <c r="Z301" s="20"/>
      <c r="AA301" s="20"/>
      <c r="AB301" s="20"/>
      <c r="AC301" s="20"/>
      <c r="AD301" s="20"/>
      <c r="AE301" s="20"/>
      <c r="AF301" s="20"/>
      <c r="AG301" s="20"/>
      <c r="AH301" s="20"/>
      <c r="AI301" s="20"/>
      <c r="AJ301" s="20"/>
      <c r="AK301" s="20"/>
      <c r="AL301" s="20"/>
      <c r="AM301" s="20"/>
      <c r="AN301" s="20"/>
      <c r="AO301" s="20"/>
      <c r="AP301" s="20"/>
    </row>
    <row r="302" spans="1:42" x14ac:dyDescent="0.3">
      <c r="A302" s="20"/>
      <c r="B302" s="8"/>
      <c r="C302" s="8"/>
      <c r="D302" s="8"/>
      <c r="E302" s="8"/>
      <c r="F302" s="8"/>
      <c r="G302" s="8"/>
      <c r="H302" s="8"/>
      <c r="I302" s="8"/>
      <c r="J302" s="8"/>
      <c r="K302" s="8"/>
      <c r="L302" s="8"/>
      <c r="M302" s="8"/>
      <c r="N302" s="8"/>
      <c r="O302" s="8"/>
      <c r="P302" s="8"/>
      <c r="Q302" s="8"/>
      <c r="R302" s="20"/>
      <c r="S302" s="20"/>
      <c r="T302" s="20"/>
      <c r="U302" s="20"/>
      <c r="V302" s="20"/>
      <c r="W302" s="20"/>
      <c r="X302" s="20"/>
      <c r="Y302" s="20"/>
      <c r="Z302" s="20"/>
      <c r="AA302" s="20"/>
      <c r="AB302" s="20"/>
      <c r="AC302" s="20"/>
      <c r="AD302" s="20"/>
      <c r="AE302" s="20"/>
      <c r="AF302" s="20"/>
      <c r="AG302" s="20"/>
      <c r="AH302" s="20"/>
      <c r="AI302" s="20"/>
      <c r="AJ302" s="20"/>
      <c r="AK302" s="20"/>
      <c r="AL302" s="20"/>
      <c r="AM302" s="20"/>
      <c r="AN302" s="20"/>
      <c r="AO302" s="20"/>
      <c r="AP302" s="20"/>
    </row>
    <row r="303" spans="1:42" x14ac:dyDescent="0.3">
      <c r="A303" s="20"/>
      <c r="B303" s="8"/>
      <c r="C303" s="8"/>
      <c r="D303" s="8"/>
      <c r="E303" s="8"/>
      <c r="F303" s="8"/>
      <c r="G303" s="8"/>
      <c r="H303" s="8"/>
      <c r="I303" s="8"/>
      <c r="J303" s="8"/>
      <c r="K303" s="8"/>
      <c r="L303" s="8"/>
      <c r="M303" s="8"/>
      <c r="N303" s="8"/>
      <c r="O303" s="8"/>
      <c r="P303" s="8"/>
      <c r="Q303" s="8"/>
      <c r="R303" s="20"/>
      <c r="S303" s="20"/>
      <c r="T303" s="20"/>
      <c r="U303" s="20"/>
      <c r="V303" s="20"/>
      <c r="W303" s="20"/>
      <c r="X303" s="20"/>
      <c r="Y303" s="20"/>
      <c r="Z303" s="20"/>
      <c r="AA303" s="20"/>
      <c r="AB303" s="20"/>
      <c r="AC303" s="20"/>
      <c r="AD303" s="20"/>
      <c r="AE303" s="20"/>
      <c r="AF303" s="20"/>
      <c r="AG303" s="20"/>
      <c r="AH303" s="20"/>
      <c r="AI303" s="20"/>
      <c r="AJ303" s="20"/>
      <c r="AK303" s="20"/>
      <c r="AL303" s="20"/>
      <c r="AM303" s="20"/>
      <c r="AN303" s="20"/>
      <c r="AO303" s="20"/>
      <c r="AP303" s="20"/>
    </row>
    <row r="304" spans="1:42" x14ac:dyDescent="0.3">
      <c r="A304" s="20"/>
      <c r="B304" s="8"/>
      <c r="C304" s="8"/>
      <c r="D304" s="8"/>
      <c r="E304" s="8"/>
      <c r="F304" s="8"/>
      <c r="G304" s="8"/>
      <c r="H304" s="8"/>
      <c r="I304" s="8"/>
      <c r="J304" s="8"/>
      <c r="K304" s="8"/>
      <c r="L304" s="8"/>
      <c r="M304" s="8"/>
      <c r="N304" s="8"/>
      <c r="O304" s="8"/>
      <c r="P304" s="8"/>
      <c r="Q304" s="8"/>
      <c r="R304" s="20"/>
      <c r="S304" s="20"/>
      <c r="T304" s="20"/>
      <c r="U304" s="20"/>
      <c r="V304" s="20"/>
      <c r="W304" s="20"/>
      <c r="X304" s="20"/>
      <c r="Y304" s="20"/>
      <c r="Z304" s="20"/>
      <c r="AA304" s="20"/>
      <c r="AB304" s="20"/>
      <c r="AC304" s="20"/>
      <c r="AD304" s="20"/>
      <c r="AE304" s="20"/>
      <c r="AF304" s="20"/>
      <c r="AG304" s="20"/>
      <c r="AH304" s="20"/>
      <c r="AI304" s="20"/>
      <c r="AJ304" s="20"/>
      <c r="AK304" s="20"/>
      <c r="AL304" s="20"/>
      <c r="AM304" s="20"/>
      <c r="AN304" s="20"/>
      <c r="AO304" s="20"/>
      <c r="AP304" s="20"/>
    </row>
    <row r="305" spans="1:42" x14ac:dyDescent="0.3">
      <c r="A305" s="20"/>
      <c r="B305" s="8"/>
      <c r="C305" s="8"/>
      <c r="D305" s="8"/>
      <c r="E305" s="8"/>
      <c r="F305" s="8"/>
      <c r="G305" s="8"/>
      <c r="H305" s="8"/>
      <c r="I305" s="8"/>
      <c r="J305" s="8"/>
      <c r="K305" s="8"/>
      <c r="L305" s="8"/>
      <c r="M305" s="8"/>
      <c r="N305" s="8"/>
      <c r="O305" s="8"/>
      <c r="P305" s="8"/>
      <c r="Q305" s="8"/>
      <c r="R305" s="20"/>
      <c r="S305" s="20"/>
      <c r="T305" s="20"/>
      <c r="U305" s="20"/>
      <c r="V305" s="20"/>
      <c r="W305" s="20"/>
      <c r="X305" s="20"/>
      <c r="Y305" s="20"/>
      <c r="Z305" s="20"/>
      <c r="AA305" s="20"/>
      <c r="AB305" s="20"/>
      <c r="AC305" s="20"/>
      <c r="AD305" s="20"/>
      <c r="AE305" s="20"/>
      <c r="AF305" s="20"/>
      <c r="AG305" s="20"/>
      <c r="AH305" s="20"/>
      <c r="AI305" s="20"/>
      <c r="AJ305" s="20"/>
      <c r="AK305" s="20"/>
      <c r="AL305" s="20"/>
      <c r="AM305" s="20"/>
      <c r="AN305" s="20"/>
      <c r="AO305" s="20"/>
      <c r="AP305" s="20"/>
    </row>
    <row r="306" spans="1:42" x14ac:dyDescent="0.3">
      <c r="A306" s="20"/>
      <c r="B306" s="8"/>
      <c r="C306" s="8"/>
      <c r="D306" s="8"/>
      <c r="E306" s="8"/>
      <c r="F306" s="8"/>
      <c r="G306" s="8"/>
      <c r="H306" s="8"/>
      <c r="I306" s="8"/>
      <c r="J306" s="8"/>
      <c r="K306" s="8"/>
      <c r="L306" s="8"/>
      <c r="M306" s="8"/>
      <c r="N306" s="8"/>
      <c r="O306" s="8"/>
      <c r="P306" s="8"/>
      <c r="Q306" s="8"/>
      <c r="R306" s="20"/>
      <c r="S306" s="20"/>
      <c r="T306" s="20"/>
      <c r="U306" s="20"/>
      <c r="V306" s="20"/>
      <c r="W306" s="20"/>
      <c r="X306" s="20"/>
      <c r="Y306" s="20"/>
      <c r="Z306" s="20"/>
      <c r="AA306" s="20"/>
      <c r="AB306" s="20"/>
      <c r="AC306" s="20"/>
      <c r="AD306" s="20"/>
      <c r="AE306" s="20"/>
      <c r="AF306" s="20"/>
      <c r="AG306" s="20"/>
      <c r="AH306" s="20"/>
      <c r="AI306" s="20"/>
      <c r="AJ306" s="20"/>
      <c r="AK306" s="20"/>
      <c r="AL306" s="20"/>
      <c r="AM306" s="20"/>
      <c r="AN306" s="20"/>
      <c r="AO306" s="20"/>
      <c r="AP306" s="20"/>
    </row>
    <row r="307" spans="1:42" x14ac:dyDescent="0.3">
      <c r="A307" s="20"/>
      <c r="B307" s="8"/>
      <c r="C307" s="8"/>
      <c r="D307" s="8"/>
      <c r="E307" s="8"/>
      <c r="F307" s="8"/>
      <c r="G307" s="8"/>
      <c r="H307" s="8"/>
      <c r="I307" s="8"/>
      <c r="J307" s="8"/>
      <c r="K307" s="8"/>
      <c r="L307" s="8"/>
      <c r="M307" s="8"/>
      <c r="N307" s="8"/>
      <c r="O307" s="8"/>
      <c r="P307" s="8"/>
      <c r="Q307" s="8"/>
      <c r="R307" s="20"/>
      <c r="S307" s="20"/>
      <c r="T307" s="20"/>
      <c r="U307" s="20"/>
      <c r="V307" s="20"/>
      <c r="W307" s="20"/>
      <c r="X307" s="20"/>
      <c r="Y307" s="20"/>
      <c r="Z307" s="20"/>
      <c r="AA307" s="20"/>
      <c r="AB307" s="20"/>
      <c r="AC307" s="20"/>
      <c r="AD307" s="20"/>
      <c r="AE307" s="20"/>
      <c r="AF307" s="20"/>
      <c r="AG307" s="20"/>
      <c r="AH307" s="20"/>
      <c r="AI307" s="20"/>
      <c r="AJ307" s="20"/>
      <c r="AK307" s="20"/>
      <c r="AL307" s="20"/>
      <c r="AM307" s="20"/>
      <c r="AN307" s="20"/>
      <c r="AO307" s="20"/>
      <c r="AP307" s="20"/>
    </row>
    <row r="308" spans="1:42" x14ac:dyDescent="0.3">
      <c r="A308" s="20"/>
      <c r="B308" s="8"/>
      <c r="C308" s="8"/>
      <c r="D308" s="8"/>
      <c r="E308" s="8"/>
      <c r="F308" s="8"/>
      <c r="G308" s="8"/>
      <c r="H308" s="8"/>
      <c r="I308" s="8"/>
      <c r="J308" s="8"/>
      <c r="K308" s="8"/>
      <c r="L308" s="8"/>
      <c r="M308" s="8"/>
      <c r="N308" s="8"/>
      <c r="O308" s="8"/>
      <c r="P308" s="8"/>
      <c r="Q308" s="8"/>
      <c r="R308" s="20"/>
      <c r="S308" s="20"/>
      <c r="T308" s="20"/>
      <c r="U308" s="20"/>
      <c r="V308" s="20"/>
      <c r="W308" s="20"/>
      <c r="X308" s="20"/>
      <c r="Y308" s="20"/>
      <c r="Z308" s="20"/>
      <c r="AA308" s="20"/>
      <c r="AB308" s="20"/>
      <c r="AC308" s="20"/>
      <c r="AD308" s="20"/>
      <c r="AE308" s="20"/>
      <c r="AF308" s="20"/>
      <c r="AG308" s="20"/>
      <c r="AH308" s="20"/>
      <c r="AI308" s="20"/>
      <c r="AJ308" s="20"/>
      <c r="AK308" s="20"/>
      <c r="AL308" s="20"/>
      <c r="AM308" s="20"/>
      <c r="AN308" s="20"/>
      <c r="AO308" s="20"/>
      <c r="AP308" s="20"/>
    </row>
    <row r="309" spans="1:42" x14ac:dyDescent="0.3">
      <c r="A309" s="20"/>
      <c r="B309" s="8"/>
      <c r="C309" s="8"/>
      <c r="D309" s="8"/>
      <c r="E309" s="8"/>
      <c r="F309" s="8"/>
      <c r="G309" s="8"/>
      <c r="H309" s="8"/>
      <c r="I309" s="8"/>
      <c r="J309" s="8"/>
      <c r="K309" s="8"/>
      <c r="L309" s="8"/>
      <c r="M309" s="8"/>
      <c r="N309" s="8"/>
      <c r="O309" s="8"/>
      <c r="P309" s="8"/>
      <c r="Q309" s="8"/>
      <c r="R309" s="20"/>
      <c r="S309" s="20"/>
      <c r="T309" s="20"/>
      <c r="U309" s="20"/>
      <c r="V309" s="20"/>
      <c r="W309" s="20"/>
      <c r="X309" s="20"/>
      <c r="Y309" s="20"/>
      <c r="Z309" s="20"/>
      <c r="AA309" s="20"/>
      <c r="AB309" s="20"/>
      <c r="AC309" s="20"/>
      <c r="AD309" s="20"/>
      <c r="AE309" s="20"/>
      <c r="AF309" s="20"/>
      <c r="AG309" s="20"/>
      <c r="AH309" s="20"/>
      <c r="AI309" s="20"/>
      <c r="AJ309" s="20"/>
      <c r="AK309" s="20"/>
      <c r="AL309" s="20"/>
      <c r="AM309" s="20"/>
      <c r="AN309" s="20"/>
      <c r="AO309" s="20"/>
      <c r="AP309" s="20"/>
    </row>
    <row r="310" spans="1:42" x14ac:dyDescent="0.3">
      <c r="A310" s="20"/>
      <c r="B310" s="8"/>
      <c r="C310" s="8"/>
      <c r="D310" s="8"/>
      <c r="E310" s="8"/>
      <c r="F310" s="8"/>
      <c r="G310" s="8"/>
      <c r="H310" s="8"/>
      <c r="I310" s="8"/>
      <c r="J310" s="8"/>
      <c r="K310" s="8"/>
      <c r="L310" s="8"/>
      <c r="M310" s="8"/>
      <c r="N310" s="8"/>
      <c r="O310" s="8"/>
      <c r="P310" s="8"/>
      <c r="Q310" s="8"/>
      <c r="R310" s="20"/>
      <c r="S310" s="20"/>
      <c r="T310" s="20"/>
      <c r="U310" s="20"/>
      <c r="V310" s="20"/>
      <c r="W310" s="20"/>
      <c r="X310" s="20"/>
      <c r="Y310" s="20"/>
      <c r="Z310" s="20"/>
      <c r="AA310" s="20"/>
      <c r="AB310" s="20"/>
      <c r="AC310" s="20"/>
      <c r="AD310" s="20"/>
      <c r="AE310" s="20"/>
      <c r="AF310" s="20"/>
      <c r="AG310" s="20"/>
      <c r="AH310" s="20"/>
      <c r="AI310" s="20"/>
      <c r="AJ310" s="20"/>
      <c r="AK310" s="20"/>
      <c r="AL310" s="20"/>
      <c r="AM310" s="20"/>
      <c r="AN310" s="20"/>
      <c r="AO310" s="20"/>
      <c r="AP310" s="20"/>
    </row>
    <row r="311" spans="1:42" x14ac:dyDescent="0.3">
      <c r="A311" s="20"/>
      <c r="B311" s="8"/>
      <c r="C311" s="8"/>
      <c r="D311" s="8"/>
      <c r="E311" s="8"/>
      <c r="F311" s="8"/>
      <c r="G311" s="8"/>
      <c r="H311" s="8"/>
      <c r="I311" s="8"/>
      <c r="J311" s="8"/>
      <c r="K311" s="8"/>
      <c r="L311" s="8"/>
      <c r="M311" s="8"/>
      <c r="N311" s="8"/>
      <c r="O311" s="8"/>
      <c r="P311" s="8"/>
      <c r="Q311" s="8"/>
      <c r="R311" s="20"/>
      <c r="S311" s="20"/>
      <c r="T311" s="20"/>
      <c r="U311" s="20"/>
      <c r="V311" s="20"/>
      <c r="W311" s="20"/>
      <c r="X311" s="20"/>
      <c r="Y311" s="20"/>
      <c r="Z311" s="20"/>
      <c r="AA311" s="20"/>
      <c r="AB311" s="20"/>
      <c r="AC311" s="20"/>
      <c r="AD311" s="20"/>
      <c r="AE311" s="20"/>
      <c r="AF311" s="20"/>
      <c r="AG311" s="20"/>
      <c r="AH311" s="20"/>
      <c r="AI311" s="20"/>
      <c r="AJ311" s="20"/>
      <c r="AK311" s="20"/>
      <c r="AL311" s="20"/>
      <c r="AM311" s="20"/>
      <c r="AN311" s="20"/>
      <c r="AO311" s="20"/>
      <c r="AP311" s="20"/>
    </row>
    <row r="312" spans="1:42" x14ac:dyDescent="0.3">
      <c r="A312" s="20"/>
      <c r="B312" s="8"/>
      <c r="C312" s="8"/>
      <c r="D312" s="8"/>
      <c r="E312" s="8"/>
      <c r="F312" s="8"/>
      <c r="G312" s="8"/>
      <c r="H312" s="8"/>
      <c r="I312" s="8"/>
      <c r="J312" s="8"/>
      <c r="K312" s="8"/>
      <c r="L312" s="8"/>
      <c r="M312" s="8"/>
      <c r="N312" s="8"/>
      <c r="O312" s="8"/>
      <c r="P312" s="8"/>
      <c r="Q312" s="8"/>
      <c r="R312" s="20"/>
      <c r="S312" s="20"/>
      <c r="T312" s="20"/>
      <c r="U312" s="20"/>
      <c r="V312" s="20"/>
      <c r="W312" s="20"/>
      <c r="X312" s="20"/>
      <c r="Y312" s="20"/>
      <c r="Z312" s="20"/>
      <c r="AA312" s="20"/>
      <c r="AB312" s="20"/>
      <c r="AC312" s="20"/>
      <c r="AD312" s="20"/>
      <c r="AE312" s="20"/>
      <c r="AF312" s="20"/>
      <c r="AG312" s="20"/>
      <c r="AH312" s="20"/>
      <c r="AI312" s="20"/>
      <c r="AJ312" s="20"/>
      <c r="AK312" s="20"/>
      <c r="AL312" s="20"/>
      <c r="AM312" s="20"/>
      <c r="AN312" s="20"/>
      <c r="AO312" s="20"/>
      <c r="AP312" s="20"/>
    </row>
    <row r="313" spans="1:42" x14ac:dyDescent="0.3">
      <c r="A313" s="20"/>
      <c r="B313" s="8"/>
      <c r="C313" s="8"/>
      <c r="D313" s="8"/>
      <c r="E313" s="8"/>
      <c r="F313" s="8"/>
      <c r="G313" s="8"/>
      <c r="H313" s="8"/>
      <c r="I313" s="8"/>
      <c r="J313" s="8"/>
      <c r="K313" s="8"/>
      <c r="L313" s="8"/>
      <c r="M313" s="8"/>
      <c r="N313" s="8"/>
      <c r="O313" s="8"/>
      <c r="P313" s="8"/>
      <c r="Q313" s="8"/>
      <c r="R313" s="20"/>
      <c r="S313" s="20"/>
      <c r="T313" s="20"/>
      <c r="U313" s="20"/>
      <c r="V313" s="20"/>
      <c r="W313" s="20"/>
      <c r="X313" s="20"/>
      <c r="Y313" s="20"/>
      <c r="Z313" s="20"/>
      <c r="AA313" s="20"/>
      <c r="AB313" s="20"/>
      <c r="AC313" s="20"/>
      <c r="AD313" s="20"/>
      <c r="AE313" s="20"/>
      <c r="AF313" s="20"/>
      <c r="AG313" s="20"/>
      <c r="AH313" s="20"/>
      <c r="AI313" s="20"/>
      <c r="AJ313" s="20"/>
      <c r="AK313" s="20"/>
      <c r="AL313" s="20"/>
      <c r="AM313" s="20"/>
      <c r="AN313" s="20"/>
      <c r="AO313" s="20"/>
      <c r="AP313" s="20"/>
    </row>
    <row r="314" spans="1:42" x14ac:dyDescent="0.3">
      <c r="A314" s="20"/>
      <c r="B314" s="8"/>
      <c r="C314" s="8"/>
      <c r="D314" s="8"/>
      <c r="E314" s="8"/>
      <c r="F314" s="8"/>
      <c r="G314" s="8"/>
      <c r="H314" s="8"/>
      <c r="I314" s="8"/>
      <c r="J314" s="8"/>
      <c r="K314" s="8"/>
      <c r="L314" s="8"/>
      <c r="M314" s="8"/>
      <c r="N314" s="8"/>
      <c r="O314" s="8"/>
      <c r="P314" s="8"/>
      <c r="Q314" s="8"/>
      <c r="R314" s="20"/>
      <c r="S314" s="20"/>
      <c r="T314" s="20"/>
      <c r="U314" s="20"/>
      <c r="V314" s="20"/>
      <c r="W314" s="20"/>
      <c r="X314" s="20"/>
      <c r="Y314" s="20"/>
      <c r="Z314" s="20"/>
      <c r="AA314" s="20"/>
      <c r="AB314" s="20"/>
      <c r="AC314" s="20"/>
      <c r="AD314" s="20"/>
      <c r="AE314" s="20"/>
      <c r="AF314" s="20"/>
      <c r="AG314" s="20"/>
      <c r="AH314" s="20"/>
      <c r="AI314" s="20"/>
      <c r="AJ314" s="20"/>
      <c r="AK314" s="20"/>
      <c r="AL314" s="20"/>
      <c r="AM314" s="20"/>
      <c r="AN314" s="20"/>
      <c r="AO314" s="20"/>
      <c r="AP314" s="20"/>
    </row>
    <row r="315" spans="1:42" x14ac:dyDescent="0.3">
      <c r="A315" s="20"/>
      <c r="B315" s="8"/>
      <c r="C315" s="8"/>
      <c r="D315" s="8"/>
      <c r="E315" s="8"/>
      <c r="F315" s="8"/>
      <c r="G315" s="8"/>
      <c r="H315" s="8"/>
      <c r="I315" s="8"/>
      <c r="J315" s="8"/>
      <c r="K315" s="8"/>
      <c r="L315" s="8"/>
      <c r="M315" s="8"/>
      <c r="N315" s="8"/>
      <c r="O315" s="8"/>
      <c r="P315" s="8"/>
      <c r="Q315" s="8"/>
      <c r="R315" s="20"/>
      <c r="S315" s="20"/>
      <c r="T315" s="20"/>
      <c r="U315" s="20"/>
      <c r="V315" s="20"/>
      <c r="W315" s="20"/>
      <c r="X315" s="20"/>
      <c r="Y315" s="20"/>
      <c r="Z315" s="20"/>
      <c r="AA315" s="20"/>
      <c r="AB315" s="20"/>
      <c r="AC315" s="20"/>
      <c r="AD315" s="20"/>
      <c r="AE315" s="20"/>
      <c r="AF315" s="20"/>
      <c r="AG315" s="20"/>
      <c r="AH315" s="20"/>
      <c r="AI315" s="20"/>
      <c r="AJ315" s="20"/>
      <c r="AK315" s="20"/>
      <c r="AL315" s="20"/>
      <c r="AM315" s="20"/>
      <c r="AN315" s="20"/>
      <c r="AO315" s="20"/>
      <c r="AP315" s="20"/>
    </row>
    <row r="316" spans="1:42" x14ac:dyDescent="0.3">
      <c r="A316" s="20"/>
      <c r="B316" s="8"/>
      <c r="C316" s="8"/>
      <c r="D316" s="8"/>
      <c r="E316" s="8"/>
      <c r="F316" s="8"/>
      <c r="G316" s="8"/>
      <c r="H316" s="8"/>
      <c r="I316" s="8"/>
      <c r="J316" s="8"/>
      <c r="K316" s="8"/>
      <c r="L316" s="8"/>
      <c r="M316" s="8"/>
      <c r="N316" s="8"/>
      <c r="O316" s="8"/>
      <c r="P316" s="8"/>
      <c r="Q316" s="8"/>
      <c r="R316" s="20"/>
      <c r="S316" s="20"/>
      <c r="T316" s="20"/>
      <c r="U316" s="20"/>
      <c r="V316" s="20"/>
      <c r="W316" s="20"/>
      <c r="X316" s="20"/>
      <c r="Y316" s="20"/>
      <c r="Z316" s="20"/>
      <c r="AA316" s="20"/>
      <c r="AB316" s="20"/>
      <c r="AC316" s="20"/>
      <c r="AD316" s="20"/>
      <c r="AE316" s="20"/>
      <c r="AF316" s="20"/>
      <c r="AG316" s="20"/>
      <c r="AH316" s="20"/>
      <c r="AI316" s="20"/>
      <c r="AJ316" s="20"/>
      <c r="AK316" s="20"/>
      <c r="AL316" s="20"/>
      <c r="AM316" s="20"/>
      <c r="AN316" s="20"/>
      <c r="AO316" s="20"/>
      <c r="AP316" s="20"/>
    </row>
    <row r="317" spans="1:42" x14ac:dyDescent="0.3">
      <c r="A317" s="20"/>
      <c r="B317" s="8"/>
      <c r="C317" s="8"/>
      <c r="D317" s="8"/>
      <c r="E317" s="8"/>
      <c r="F317" s="8"/>
      <c r="G317" s="8"/>
      <c r="H317" s="8"/>
      <c r="I317" s="8"/>
      <c r="J317" s="8"/>
      <c r="K317" s="8"/>
      <c r="L317" s="8"/>
      <c r="M317" s="8"/>
      <c r="N317" s="8"/>
      <c r="O317" s="8"/>
      <c r="P317" s="8"/>
      <c r="Q317" s="8"/>
      <c r="R317" s="20"/>
      <c r="S317" s="20"/>
      <c r="T317" s="20"/>
      <c r="U317" s="20"/>
      <c r="V317" s="20"/>
      <c r="W317" s="20"/>
      <c r="X317" s="20"/>
      <c r="Y317" s="20"/>
      <c r="Z317" s="20"/>
      <c r="AA317" s="20"/>
      <c r="AB317" s="20"/>
      <c r="AC317" s="20"/>
      <c r="AD317" s="20"/>
      <c r="AE317" s="20"/>
      <c r="AF317" s="20"/>
      <c r="AG317" s="20"/>
      <c r="AH317" s="20"/>
      <c r="AI317" s="20"/>
      <c r="AJ317" s="20"/>
      <c r="AK317" s="20"/>
      <c r="AL317" s="20"/>
      <c r="AM317" s="20"/>
      <c r="AN317" s="20"/>
      <c r="AO317" s="20"/>
      <c r="AP317" s="20"/>
    </row>
    <row r="318" spans="1:42" x14ac:dyDescent="0.3">
      <c r="A318" s="20"/>
      <c r="B318" s="8"/>
      <c r="C318" s="8"/>
      <c r="D318" s="8"/>
      <c r="E318" s="8"/>
      <c r="F318" s="8"/>
      <c r="G318" s="8"/>
      <c r="H318" s="8"/>
      <c r="I318" s="8"/>
      <c r="J318" s="8"/>
      <c r="K318" s="8"/>
      <c r="L318" s="8"/>
      <c r="M318" s="8"/>
      <c r="N318" s="8"/>
      <c r="O318" s="8"/>
      <c r="P318" s="8"/>
      <c r="Q318" s="8"/>
      <c r="R318" s="20"/>
      <c r="S318" s="20"/>
      <c r="T318" s="20"/>
      <c r="U318" s="20"/>
      <c r="V318" s="20"/>
      <c r="W318" s="20"/>
      <c r="X318" s="20"/>
      <c r="Y318" s="20"/>
      <c r="Z318" s="20"/>
      <c r="AA318" s="20"/>
      <c r="AB318" s="20"/>
      <c r="AC318" s="20"/>
      <c r="AD318" s="20"/>
      <c r="AE318" s="20"/>
      <c r="AF318" s="20"/>
      <c r="AG318" s="20"/>
      <c r="AH318" s="20"/>
      <c r="AI318" s="20"/>
      <c r="AJ318" s="20"/>
      <c r="AK318" s="20"/>
      <c r="AL318" s="20"/>
      <c r="AM318" s="20"/>
      <c r="AN318" s="20"/>
      <c r="AO318" s="20"/>
      <c r="AP318" s="20"/>
    </row>
    <row r="319" spans="1:42" x14ac:dyDescent="0.3">
      <c r="A319" s="20"/>
      <c r="B319" s="8"/>
      <c r="C319" s="8"/>
      <c r="D319" s="8"/>
      <c r="E319" s="8"/>
      <c r="F319" s="8"/>
      <c r="G319" s="8"/>
      <c r="H319" s="8"/>
      <c r="I319" s="8"/>
      <c r="J319" s="8"/>
      <c r="K319" s="8"/>
      <c r="L319" s="8"/>
      <c r="M319" s="8"/>
      <c r="N319" s="8"/>
      <c r="O319" s="8"/>
      <c r="P319" s="8"/>
      <c r="Q319" s="8"/>
      <c r="R319" s="20"/>
      <c r="S319" s="20"/>
      <c r="T319" s="20"/>
      <c r="U319" s="20"/>
      <c r="V319" s="20"/>
      <c r="W319" s="20"/>
      <c r="X319" s="20"/>
      <c r="Y319" s="20"/>
      <c r="Z319" s="20"/>
      <c r="AA319" s="20"/>
      <c r="AB319" s="20"/>
      <c r="AC319" s="20"/>
      <c r="AD319" s="20"/>
      <c r="AE319" s="20"/>
      <c r="AF319" s="20"/>
      <c r="AG319" s="20"/>
      <c r="AH319" s="20"/>
      <c r="AI319" s="20"/>
      <c r="AJ319" s="20"/>
      <c r="AK319" s="20"/>
      <c r="AL319" s="20"/>
      <c r="AM319" s="20"/>
      <c r="AN319" s="20"/>
      <c r="AO319" s="20"/>
      <c r="AP319" s="20"/>
    </row>
    <row r="320" spans="1:42" x14ac:dyDescent="0.3">
      <c r="A320" s="20"/>
      <c r="B320" s="8"/>
      <c r="C320" s="8"/>
      <c r="D320" s="8"/>
      <c r="E320" s="8"/>
      <c r="F320" s="8"/>
      <c r="G320" s="8"/>
      <c r="H320" s="8"/>
      <c r="I320" s="8"/>
      <c r="J320" s="8"/>
      <c r="K320" s="8"/>
      <c r="L320" s="8"/>
      <c r="M320" s="8"/>
      <c r="N320" s="8"/>
      <c r="O320" s="8"/>
      <c r="P320" s="8"/>
      <c r="Q320" s="8"/>
      <c r="R320" s="20"/>
      <c r="S320" s="20"/>
      <c r="T320" s="20"/>
      <c r="U320" s="20"/>
      <c r="V320" s="20"/>
      <c r="W320" s="20"/>
      <c r="X320" s="20"/>
      <c r="Y320" s="20"/>
      <c r="Z320" s="20"/>
      <c r="AA320" s="20"/>
      <c r="AB320" s="20"/>
      <c r="AC320" s="20"/>
      <c r="AD320" s="20"/>
      <c r="AE320" s="20"/>
      <c r="AF320" s="20"/>
      <c r="AG320" s="20"/>
      <c r="AH320" s="20"/>
      <c r="AI320" s="20"/>
      <c r="AJ320" s="20"/>
      <c r="AK320" s="20"/>
      <c r="AL320" s="20"/>
      <c r="AM320" s="20"/>
      <c r="AN320" s="20"/>
      <c r="AO320" s="20"/>
      <c r="AP320" s="20"/>
    </row>
    <row r="321" spans="1:42" x14ac:dyDescent="0.3">
      <c r="A321" s="20"/>
      <c r="B321" s="8"/>
      <c r="C321" s="8"/>
      <c r="D321" s="8"/>
      <c r="E321" s="8"/>
      <c r="F321" s="8"/>
      <c r="G321" s="8"/>
      <c r="H321" s="8"/>
      <c r="I321" s="8"/>
      <c r="J321" s="8"/>
      <c r="K321" s="8"/>
      <c r="L321" s="8"/>
      <c r="M321" s="8"/>
      <c r="N321" s="8"/>
      <c r="O321" s="8"/>
      <c r="P321" s="8"/>
      <c r="Q321" s="8"/>
      <c r="R321" s="20"/>
      <c r="S321" s="20"/>
      <c r="T321" s="20"/>
      <c r="U321" s="20"/>
      <c r="V321" s="20"/>
      <c r="W321" s="20"/>
      <c r="X321" s="20"/>
      <c r="Y321" s="20"/>
      <c r="Z321" s="20"/>
      <c r="AA321" s="20"/>
      <c r="AB321" s="20"/>
      <c r="AC321" s="20"/>
      <c r="AD321" s="20"/>
      <c r="AE321" s="20"/>
      <c r="AF321" s="20"/>
      <c r="AG321" s="20"/>
      <c r="AH321" s="20"/>
      <c r="AI321" s="20"/>
      <c r="AJ321" s="20"/>
      <c r="AK321" s="20"/>
      <c r="AL321" s="20"/>
      <c r="AM321" s="20"/>
      <c r="AN321" s="20"/>
      <c r="AO321" s="20"/>
      <c r="AP321" s="20"/>
    </row>
    <row r="322" spans="1:42" x14ac:dyDescent="0.3">
      <c r="A322" s="20"/>
      <c r="B322" s="8"/>
      <c r="C322" s="8"/>
      <c r="D322" s="8"/>
      <c r="E322" s="8"/>
      <c r="F322" s="8"/>
      <c r="G322" s="8"/>
      <c r="H322" s="8"/>
      <c r="I322" s="8"/>
      <c r="J322" s="8"/>
      <c r="K322" s="8"/>
      <c r="L322" s="8"/>
      <c r="M322" s="8"/>
      <c r="N322" s="8"/>
      <c r="O322" s="8"/>
      <c r="P322" s="8"/>
      <c r="Q322" s="8"/>
      <c r="R322" s="20"/>
      <c r="S322" s="20"/>
      <c r="T322" s="20"/>
      <c r="U322" s="20"/>
      <c r="V322" s="20"/>
      <c r="W322" s="20"/>
      <c r="X322" s="20"/>
      <c r="Y322" s="20"/>
      <c r="Z322" s="20"/>
      <c r="AA322" s="20"/>
      <c r="AB322" s="20"/>
      <c r="AC322" s="20"/>
      <c r="AD322" s="20"/>
      <c r="AE322" s="20"/>
      <c r="AF322" s="20"/>
      <c r="AG322" s="20"/>
      <c r="AH322" s="20"/>
      <c r="AI322" s="20"/>
      <c r="AJ322" s="20"/>
      <c r="AK322" s="20"/>
      <c r="AL322" s="20"/>
      <c r="AM322" s="20"/>
      <c r="AN322" s="20"/>
      <c r="AO322" s="20"/>
      <c r="AP322" s="20"/>
    </row>
    <row r="323" spans="1:42" x14ac:dyDescent="0.3">
      <c r="A323" s="20"/>
      <c r="B323" s="20"/>
      <c r="C323" s="20"/>
      <c r="D323" s="20"/>
      <c r="E323" s="20"/>
      <c r="F323" s="20"/>
      <c r="G323" s="20"/>
      <c r="H323" s="20"/>
      <c r="I323" s="20"/>
      <c r="J323" s="20"/>
      <c r="K323" s="20"/>
      <c r="L323" s="20"/>
      <c r="M323" s="20"/>
      <c r="N323" s="20"/>
      <c r="O323" s="20"/>
      <c r="P323" s="20"/>
      <c r="Q323" s="20"/>
      <c r="R323" s="20"/>
      <c r="S323" s="20"/>
      <c r="T323" s="20"/>
      <c r="U323" s="20"/>
      <c r="V323" s="20"/>
      <c r="W323" s="20"/>
      <c r="X323" s="20"/>
      <c r="Y323" s="20"/>
      <c r="Z323" s="20"/>
      <c r="AA323" s="20"/>
      <c r="AB323" s="20"/>
      <c r="AC323" s="20"/>
      <c r="AD323" s="20"/>
      <c r="AE323" s="20"/>
      <c r="AF323" s="20"/>
      <c r="AG323" s="20"/>
      <c r="AH323" s="20"/>
      <c r="AI323" s="20"/>
      <c r="AJ323" s="20"/>
      <c r="AK323" s="20"/>
      <c r="AL323" s="20"/>
      <c r="AM323" s="20"/>
      <c r="AN323" s="20"/>
      <c r="AO323" s="20"/>
      <c r="AP323" s="20"/>
    </row>
    <row r="324" spans="1:42" x14ac:dyDescent="0.3">
      <c r="A324" s="20"/>
      <c r="B324" s="20"/>
      <c r="C324" s="20"/>
      <c r="D324" s="20"/>
      <c r="E324" s="20"/>
      <c r="F324" s="20"/>
      <c r="G324" s="20"/>
      <c r="H324" s="20"/>
      <c r="I324" s="20"/>
      <c r="J324" s="20"/>
      <c r="K324" s="20"/>
      <c r="L324" s="20"/>
      <c r="M324" s="20"/>
      <c r="N324" s="20"/>
      <c r="O324" s="20"/>
      <c r="P324" s="20"/>
      <c r="Q324" s="20"/>
      <c r="R324" s="20"/>
      <c r="S324" s="20"/>
      <c r="T324" s="20"/>
      <c r="U324" s="20"/>
      <c r="V324" s="20"/>
      <c r="W324" s="20"/>
      <c r="X324" s="20"/>
      <c r="Y324" s="20"/>
      <c r="Z324" s="20"/>
      <c r="AA324" s="20"/>
      <c r="AB324" s="20"/>
      <c r="AC324" s="20"/>
      <c r="AD324" s="20"/>
      <c r="AE324" s="20"/>
      <c r="AF324" s="20"/>
      <c r="AG324" s="20"/>
      <c r="AH324" s="20"/>
      <c r="AI324" s="20"/>
      <c r="AJ324" s="20"/>
      <c r="AK324" s="20"/>
      <c r="AL324" s="20"/>
      <c r="AM324" s="20"/>
      <c r="AN324" s="20"/>
      <c r="AO324" s="20"/>
      <c r="AP324" s="20"/>
    </row>
    <row r="325" spans="1:42" x14ac:dyDescent="0.3">
      <c r="A325" s="20"/>
      <c r="B325" s="20"/>
      <c r="C325" s="20"/>
      <c r="D325" s="20"/>
      <c r="E325" s="20"/>
      <c r="F325" s="20"/>
      <c r="G325" s="20"/>
      <c r="H325" s="20"/>
      <c r="I325" s="20"/>
      <c r="J325" s="20"/>
      <c r="K325" s="20"/>
      <c r="L325" s="20"/>
      <c r="M325" s="20"/>
      <c r="N325" s="20"/>
      <c r="O325" s="20"/>
      <c r="P325" s="20"/>
      <c r="Q325" s="20"/>
      <c r="R325" s="20"/>
      <c r="S325" s="20"/>
      <c r="T325" s="20"/>
      <c r="U325" s="20"/>
      <c r="V325" s="20"/>
      <c r="W325" s="20"/>
      <c r="X325" s="20"/>
      <c r="Y325" s="20"/>
      <c r="Z325" s="20"/>
      <c r="AA325" s="20"/>
      <c r="AB325" s="20"/>
      <c r="AC325" s="20"/>
      <c r="AD325" s="20"/>
      <c r="AE325" s="20"/>
      <c r="AF325" s="20"/>
      <c r="AG325" s="20"/>
      <c r="AH325" s="20"/>
      <c r="AI325" s="20"/>
      <c r="AJ325" s="20"/>
      <c r="AK325" s="20"/>
      <c r="AL325" s="20"/>
      <c r="AM325" s="20"/>
      <c r="AN325" s="20"/>
      <c r="AO325" s="20"/>
      <c r="AP325" s="20"/>
    </row>
    <row r="326" spans="1:42" x14ac:dyDescent="0.3">
      <c r="A326" s="20"/>
      <c r="B326" s="20"/>
      <c r="C326" s="20"/>
      <c r="D326" s="20"/>
      <c r="E326" s="20"/>
      <c r="F326" s="20"/>
      <c r="G326" s="20"/>
      <c r="H326" s="20"/>
      <c r="I326" s="20"/>
      <c r="J326" s="20"/>
      <c r="K326" s="20"/>
      <c r="L326" s="20"/>
      <c r="M326" s="20"/>
      <c r="N326" s="20"/>
      <c r="O326" s="20"/>
      <c r="P326" s="20"/>
      <c r="Q326" s="20"/>
      <c r="R326" s="20"/>
      <c r="S326" s="20"/>
      <c r="T326" s="20"/>
      <c r="U326" s="20"/>
      <c r="V326" s="20"/>
      <c r="W326" s="20"/>
      <c r="X326" s="20"/>
      <c r="Y326" s="20"/>
      <c r="Z326" s="20"/>
      <c r="AA326" s="20"/>
      <c r="AB326" s="20"/>
      <c r="AC326" s="20"/>
      <c r="AD326" s="20"/>
      <c r="AE326" s="20"/>
      <c r="AF326" s="20"/>
      <c r="AG326" s="20"/>
      <c r="AH326" s="20"/>
      <c r="AI326" s="20"/>
      <c r="AJ326" s="20"/>
      <c r="AK326" s="20"/>
      <c r="AL326" s="20"/>
      <c r="AM326" s="20"/>
      <c r="AN326" s="20"/>
      <c r="AO326" s="20"/>
      <c r="AP326" s="20"/>
    </row>
    <row r="327" spans="1:42" x14ac:dyDescent="0.3">
      <c r="A327" s="20"/>
      <c r="B327" s="20"/>
      <c r="C327" s="20"/>
      <c r="D327" s="20"/>
      <c r="E327" s="20"/>
      <c r="F327" s="20"/>
      <c r="G327" s="20"/>
      <c r="H327" s="20"/>
      <c r="I327" s="20"/>
      <c r="J327" s="20"/>
      <c r="K327" s="20"/>
      <c r="L327" s="20"/>
      <c r="M327" s="20"/>
      <c r="N327" s="20"/>
      <c r="O327" s="20"/>
      <c r="P327" s="20"/>
      <c r="Q327" s="20"/>
      <c r="R327" s="20"/>
      <c r="S327" s="20"/>
      <c r="T327" s="20"/>
      <c r="U327" s="20"/>
      <c r="V327" s="20"/>
      <c r="W327" s="20"/>
      <c r="X327" s="20"/>
      <c r="Y327" s="20"/>
      <c r="Z327" s="20"/>
      <c r="AA327" s="20"/>
      <c r="AB327" s="20"/>
      <c r="AC327" s="20"/>
      <c r="AD327" s="20"/>
      <c r="AE327" s="20"/>
      <c r="AF327" s="20"/>
      <c r="AG327" s="20"/>
      <c r="AH327" s="20"/>
      <c r="AI327" s="20"/>
      <c r="AJ327" s="20"/>
      <c r="AK327" s="20"/>
      <c r="AL327" s="20"/>
      <c r="AM327" s="20"/>
      <c r="AN327" s="20"/>
      <c r="AO327" s="20"/>
      <c r="AP327" s="20"/>
    </row>
    <row r="328" spans="1:42" x14ac:dyDescent="0.3">
      <c r="A328" s="20"/>
      <c r="B328" s="20"/>
      <c r="C328" s="20"/>
      <c r="D328" s="20"/>
      <c r="E328" s="20"/>
      <c r="F328" s="20"/>
      <c r="G328" s="20"/>
      <c r="H328" s="20"/>
      <c r="I328" s="20"/>
      <c r="J328" s="20"/>
      <c r="K328" s="20"/>
      <c r="L328" s="20"/>
      <c r="M328" s="20"/>
      <c r="N328" s="20"/>
      <c r="O328" s="20"/>
      <c r="P328" s="20"/>
      <c r="Q328" s="20"/>
      <c r="R328" s="20"/>
      <c r="S328" s="20"/>
      <c r="T328" s="20"/>
      <c r="U328" s="20"/>
      <c r="V328" s="20"/>
      <c r="W328" s="20"/>
      <c r="X328" s="20"/>
      <c r="Y328" s="20"/>
      <c r="Z328" s="20"/>
      <c r="AA328" s="20"/>
      <c r="AB328" s="20"/>
      <c r="AC328" s="20"/>
      <c r="AD328" s="20"/>
      <c r="AE328" s="20"/>
      <c r="AF328" s="20"/>
      <c r="AG328" s="20"/>
      <c r="AH328" s="20"/>
      <c r="AI328" s="20"/>
      <c r="AJ328" s="20"/>
      <c r="AK328" s="20"/>
      <c r="AL328" s="20"/>
      <c r="AM328" s="20"/>
      <c r="AN328" s="20"/>
      <c r="AO328" s="20"/>
      <c r="AP328" s="20"/>
    </row>
    <row r="329" spans="1:42" x14ac:dyDescent="0.3">
      <c r="A329" s="20"/>
      <c r="B329" s="20"/>
      <c r="C329" s="20"/>
      <c r="D329" s="20"/>
      <c r="E329" s="20"/>
      <c r="F329" s="20"/>
      <c r="G329" s="20"/>
      <c r="H329" s="20"/>
      <c r="I329" s="20"/>
      <c r="J329" s="20"/>
      <c r="K329" s="20"/>
      <c r="L329" s="20"/>
      <c r="M329" s="20"/>
      <c r="N329" s="20"/>
      <c r="O329" s="20"/>
      <c r="P329" s="20"/>
      <c r="Q329" s="20"/>
      <c r="R329" s="20"/>
      <c r="S329" s="20"/>
      <c r="T329" s="20"/>
      <c r="U329" s="20"/>
      <c r="V329" s="20"/>
      <c r="W329" s="20"/>
      <c r="X329" s="20"/>
      <c r="Y329" s="20"/>
      <c r="Z329" s="20"/>
      <c r="AA329" s="20"/>
      <c r="AB329" s="20"/>
      <c r="AC329" s="20"/>
      <c r="AD329" s="20"/>
      <c r="AE329" s="20"/>
      <c r="AF329" s="20"/>
      <c r="AG329" s="20"/>
      <c r="AH329" s="20"/>
      <c r="AI329" s="20"/>
      <c r="AJ329" s="20"/>
      <c r="AK329" s="20"/>
      <c r="AL329" s="20"/>
      <c r="AM329" s="20"/>
      <c r="AN329" s="20"/>
      <c r="AO329" s="20"/>
      <c r="AP329" s="20"/>
    </row>
    <row r="330" spans="1:42" x14ac:dyDescent="0.3">
      <c r="A330" s="20"/>
      <c r="B330" s="20"/>
      <c r="C330" s="20"/>
      <c r="D330" s="20"/>
      <c r="E330" s="20"/>
      <c r="F330" s="20"/>
      <c r="G330" s="20"/>
      <c r="H330" s="20"/>
      <c r="I330" s="20"/>
      <c r="J330" s="20"/>
      <c r="K330" s="20"/>
      <c r="L330" s="20"/>
      <c r="M330" s="20"/>
      <c r="N330" s="20"/>
      <c r="O330" s="20"/>
      <c r="P330" s="20"/>
      <c r="Q330" s="20"/>
      <c r="R330" s="20"/>
      <c r="S330" s="20"/>
      <c r="T330" s="20"/>
      <c r="U330" s="20"/>
      <c r="V330" s="20"/>
      <c r="W330" s="20"/>
      <c r="X330" s="20"/>
      <c r="Y330" s="20"/>
      <c r="Z330" s="20"/>
      <c r="AA330" s="20"/>
      <c r="AB330" s="20"/>
      <c r="AC330" s="20"/>
      <c r="AD330" s="20"/>
      <c r="AE330" s="20"/>
      <c r="AF330" s="20"/>
      <c r="AG330" s="20"/>
      <c r="AH330" s="20"/>
      <c r="AI330" s="20"/>
      <c r="AJ330" s="20"/>
      <c r="AK330" s="20"/>
      <c r="AL330" s="20"/>
      <c r="AM330" s="20"/>
      <c r="AN330" s="20"/>
      <c r="AO330" s="20"/>
      <c r="AP330" s="20"/>
    </row>
  </sheetData>
  <mergeCells count="303">
    <mergeCell ref="C169:E171"/>
    <mergeCell ref="F169:H171"/>
    <mergeCell ref="I169:K171"/>
    <mergeCell ref="L169:N171"/>
    <mergeCell ref="O169:Q171"/>
    <mergeCell ref="C165:E167"/>
    <mergeCell ref="F165:H167"/>
    <mergeCell ref="I165:K167"/>
    <mergeCell ref="L165:N167"/>
    <mergeCell ref="O165:Q167"/>
    <mergeCell ref="C168:E168"/>
    <mergeCell ref="F168:H168"/>
    <mergeCell ref="I168:K168"/>
    <mergeCell ref="L168:N168"/>
    <mergeCell ref="O168:Q168"/>
    <mergeCell ref="B159:R161"/>
    <mergeCell ref="C163:E164"/>
    <mergeCell ref="F163:H164"/>
    <mergeCell ref="I163:K164"/>
    <mergeCell ref="L163:N164"/>
    <mergeCell ref="O163:Q164"/>
    <mergeCell ref="H155:H156"/>
    <mergeCell ref="I155:I156"/>
    <mergeCell ref="J155:J156"/>
    <mergeCell ref="K155:K156"/>
    <mergeCell ref="L155:L156"/>
    <mergeCell ref="N155:N156"/>
    <mergeCell ref="N153:N154"/>
    <mergeCell ref="O153:O154"/>
    <mergeCell ref="P153:P154"/>
    <mergeCell ref="Q153:Q154"/>
    <mergeCell ref="R153:R154"/>
    <mergeCell ref="B155:B156"/>
    <mergeCell ref="C155:C156"/>
    <mergeCell ref="D155:D156"/>
    <mergeCell ref="E155:E156"/>
    <mergeCell ref="F155:F156"/>
    <mergeCell ref="B153:B154"/>
    <mergeCell ref="C153:D154"/>
    <mergeCell ref="E153:F154"/>
    <mergeCell ref="H153:H154"/>
    <mergeCell ref="I153:J154"/>
    <mergeCell ref="K153:L154"/>
    <mergeCell ref="O155:O156"/>
    <mergeCell ref="P155:P156"/>
    <mergeCell ref="Q155:Q156"/>
    <mergeCell ref="R155:R156"/>
    <mergeCell ref="B140:C141"/>
    <mergeCell ref="D140:F141"/>
    <mergeCell ref="H140:I141"/>
    <mergeCell ref="J140:L141"/>
    <mergeCell ref="N140:O141"/>
    <mergeCell ref="P140:R141"/>
    <mergeCell ref="O133:R134"/>
    <mergeCell ref="B135:C139"/>
    <mergeCell ref="D135:F139"/>
    <mergeCell ref="H135:I139"/>
    <mergeCell ref="J135:L139"/>
    <mergeCell ref="N135:O139"/>
    <mergeCell ref="P135:R139"/>
    <mergeCell ref="B129:R131"/>
    <mergeCell ref="B133:B134"/>
    <mergeCell ref="C133:F134"/>
    <mergeCell ref="H133:H134"/>
    <mergeCell ref="I133:L134"/>
    <mergeCell ref="N133:N134"/>
    <mergeCell ref="H125:H126"/>
    <mergeCell ref="I125:I126"/>
    <mergeCell ref="J125:J126"/>
    <mergeCell ref="K125:K126"/>
    <mergeCell ref="L125:L126"/>
    <mergeCell ref="N125:N126"/>
    <mergeCell ref="N123:N124"/>
    <mergeCell ref="O123:O124"/>
    <mergeCell ref="P123:P124"/>
    <mergeCell ref="Q123:Q124"/>
    <mergeCell ref="R123:R124"/>
    <mergeCell ref="B125:B126"/>
    <mergeCell ref="C125:C126"/>
    <mergeCell ref="D125:D126"/>
    <mergeCell ref="E125:E126"/>
    <mergeCell ref="F125:F126"/>
    <mergeCell ref="B123:B124"/>
    <mergeCell ref="C123:D124"/>
    <mergeCell ref="E123:F124"/>
    <mergeCell ref="H123:H124"/>
    <mergeCell ref="I123:J124"/>
    <mergeCell ref="K123:L124"/>
    <mergeCell ref="O125:O126"/>
    <mergeCell ref="P125:P126"/>
    <mergeCell ref="Q125:Q126"/>
    <mergeCell ref="R125:R126"/>
    <mergeCell ref="B110:C111"/>
    <mergeCell ref="D110:F111"/>
    <mergeCell ref="H110:I111"/>
    <mergeCell ref="J110:L111"/>
    <mergeCell ref="N110:O111"/>
    <mergeCell ref="P110:R111"/>
    <mergeCell ref="O103:R104"/>
    <mergeCell ref="B105:C109"/>
    <mergeCell ref="D105:F109"/>
    <mergeCell ref="H105:I109"/>
    <mergeCell ref="J105:L109"/>
    <mergeCell ref="N105:O109"/>
    <mergeCell ref="P105:R109"/>
    <mergeCell ref="B99:R101"/>
    <mergeCell ref="B103:B104"/>
    <mergeCell ref="C103:F104"/>
    <mergeCell ref="H103:H104"/>
    <mergeCell ref="I103:L104"/>
    <mergeCell ref="N103:N104"/>
    <mergeCell ref="H95:H96"/>
    <mergeCell ref="I95:I96"/>
    <mergeCell ref="J95:J96"/>
    <mergeCell ref="K95:K96"/>
    <mergeCell ref="L95:L96"/>
    <mergeCell ref="N95:N96"/>
    <mergeCell ref="N93:N94"/>
    <mergeCell ref="O93:O94"/>
    <mergeCell ref="P93:P94"/>
    <mergeCell ref="Q93:Q94"/>
    <mergeCell ref="R93:R94"/>
    <mergeCell ref="B95:B96"/>
    <mergeCell ref="C95:C96"/>
    <mergeCell ref="D95:D96"/>
    <mergeCell ref="E95:E96"/>
    <mergeCell ref="F95:F96"/>
    <mergeCell ref="B93:B94"/>
    <mergeCell ref="C93:D94"/>
    <mergeCell ref="E93:F94"/>
    <mergeCell ref="H93:H94"/>
    <mergeCell ref="I93:J94"/>
    <mergeCell ref="K93:L94"/>
    <mergeCell ref="O95:O96"/>
    <mergeCell ref="P95:P96"/>
    <mergeCell ref="Q95:Q96"/>
    <mergeCell ref="R95:R96"/>
    <mergeCell ref="B80:C81"/>
    <mergeCell ref="D80:F81"/>
    <mergeCell ref="H80:I81"/>
    <mergeCell ref="J80:L81"/>
    <mergeCell ref="N80:O81"/>
    <mergeCell ref="P80:R81"/>
    <mergeCell ref="O73:R74"/>
    <mergeCell ref="B75:C79"/>
    <mergeCell ref="D75:F79"/>
    <mergeCell ref="H75:I79"/>
    <mergeCell ref="J75:L79"/>
    <mergeCell ref="N75:O79"/>
    <mergeCell ref="P75:R79"/>
    <mergeCell ref="B69:R71"/>
    <mergeCell ref="B73:B74"/>
    <mergeCell ref="C73:F74"/>
    <mergeCell ref="H73:H74"/>
    <mergeCell ref="I73:L74"/>
    <mergeCell ref="N73:N74"/>
    <mergeCell ref="H65:H66"/>
    <mergeCell ref="I65:I66"/>
    <mergeCell ref="J65:J66"/>
    <mergeCell ref="K65:K66"/>
    <mergeCell ref="L65:L66"/>
    <mergeCell ref="N65:N66"/>
    <mergeCell ref="N63:N64"/>
    <mergeCell ref="O63:O64"/>
    <mergeCell ref="P63:P64"/>
    <mergeCell ref="Q63:Q64"/>
    <mergeCell ref="R63:R64"/>
    <mergeCell ref="B65:B66"/>
    <mergeCell ref="C65:C66"/>
    <mergeCell ref="D65:D66"/>
    <mergeCell ref="E65:E66"/>
    <mergeCell ref="F65:F66"/>
    <mergeCell ref="B63:B64"/>
    <mergeCell ref="C63:D64"/>
    <mergeCell ref="E63:F64"/>
    <mergeCell ref="H63:H64"/>
    <mergeCell ref="I63:J64"/>
    <mergeCell ref="K63:L64"/>
    <mergeCell ref="O65:O66"/>
    <mergeCell ref="P65:P66"/>
    <mergeCell ref="Q65:Q66"/>
    <mergeCell ref="R65:R66"/>
    <mergeCell ref="B50:C51"/>
    <mergeCell ref="D50:F51"/>
    <mergeCell ref="H50:I51"/>
    <mergeCell ref="J50:L51"/>
    <mergeCell ref="N50:O51"/>
    <mergeCell ref="P50:R51"/>
    <mergeCell ref="O43:R44"/>
    <mergeCell ref="B45:C49"/>
    <mergeCell ref="D45:F49"/>
    <mergeCell ref="H45:I49"/>
    <mergeCell ref="J45:L49"/>
    <mergeCell ref="N45:O49"/>
    <mergeCell ref="P45:R49"/>
    <mergeCell ref="B39:R41"/>
    <mergeCell ref="B43:B44"/>
    <mergeCell ref="C43:F44"/>
    <mergeCell ref="H43:H44"/>
    <mergeCell ref="I43:L44"/>
    <mergeCell ref="N43:N44"/>
    <mergeCell ref="H35:H36"/>
    <mergeCell ref="I35:I36"/>
    <mergeCell ref="J35:J36"/>
    <mergeCell ref="K35:K36"/>
    <mergeCell ref="L35:L36"/>
    <mergeCell ref="N35:N36"/>
    <mergeCell ref="N33:N34"/>
    <mergeCell ref="O33:O34"/>
    <mergeCell ref="P33:P34"/>
    <mergeCell ref="Q33:Q34"/>
    <mergeCell ref="R33:R34"/>
    <mergeCell ref="B35:B36"/>
    <mergeCell ref="C35:C36"/>
    <mergeCell ref="D35:D36"/>
    <mergeCell ref="E35:E36"/>
    <mergeCell ref="F35:F36"/>
    <mergeCell ref="B33:B34"/>
    <mergeCell ref="C33:D34"/>
    <mergeCell ref="E33:F34"/>
    <mergeCell ref="H33:H34"/>
    <mergeCell ref="I33:J34"/>
    <mergeCell ref="K33:L34"/>
    <mergeCell ref="O35:O36"/>
    <mergeCell ref="P35:P36"/>
    <mergeCell ref="Q35:Q36"/>
    <mergeCell ref="R35:R36"/>
    <mergeCell ref="B20:C21"/>
    <mergeCell ref="D20:F21"/>
    <mergeCell ref="H20:I21"/>
    <mergeCell ref="J20:L21"/>
    <mergeCell ref="N20:O21"/>
    <mergeCell ref="P20:R21"/>
    <mergeCell ref="B15:C19"/>
    <mergeCell ref="D15:F19"/>
    <mergeCell ref="H15:I19"/>
    <mergeCell ref="J15:L19"/>
    <mergeCell ref="N15:O19"/>
    <mergeCell ref="P15:R19"/>
    <mergeCell ref="C3:D6"/>
    <mergeCell ref="E3:Q6"/>
    <mergeCell ref="B9:R11"/>
    <mergeCell ref="B13:B14"/>
    <mergeCell ref="C13:F14"/>
    <mergeCell ref="H13:H14"/>
    <mergeCell ref="I13:L14"/>
    <mergeCell ref="N13:N14"/>
    <mergeCell ref="O13:R14"/>
    <mergeCell ref="B174:R176"/>
    <mergeCell ref="B178:B179"/>
    <mergeCell ref="C178:D179"/>
    <mergeCell ref="E178:F179"/>
    <mergeCell ref="G178:H179"/>
    <mergeCell ref="I178:J179"/>
    <mergeCell ref="K178:L179"/>
    <mergeCell ref="M178:R179"/>
    <mergeCell ref="B180:B181"/>
    <mergeCell ref="C180:D181"/>
    <mergeCell ref="E180:F181"/>
    <mergeCell ref="G180:H181"/>
    <mergeCell ref="I180:J181"/>
    <mergeCell ref="K180:L181"/>
    <mergeCell ref="M180:R193"/>
    <mergeCell ref="B182:B183"/>
    <mergeCell ref="C182:D183"/>
    <mergeCell ref="E182:F183"/>
    <mergeCell ref="G182:H183"/>
    <mergeCell ref="I182:J183"/>
    <mergeCell ref="K182:L183"/>
    <mergeCell ref="B184:B185"/>
    <mergeCell ref="C184:D185"/>
    <mergeCell ref="E184:F185"/>
    <mergeCell ref="G184:H185"/>
    <mergeCell ref="I184:J185"/>
    <mergeCell ref="K184:L185"/>
    <mergeCell ref="B186:B187"/>
    <mergeCell ref="C186:D187"/>
    <mergeCell ref="E186:F187"/>
    <mergeCell ref="G186:H187"/>
    <mergeCell ref="I186:J187"/>
    <mergeCell ref="K186:L187"/>
    <mergeCell ref="B188:B189"/>
    <mergeCell ref="C188:D189"/>
    <mergeCell ref="E188:F189"/>
    <mergeCell ref="G188:H189"/>
    <mergeCell ref="I188:J189"/>
    <mergeCell ref="K188:L189"/>
    <mergeCell ref="B190:B191"/>
    <mergeCell ref="C190:D191"/>
    <mergeCell ref="E190:F191"/>
    <mergeCell ref="G190:H191"/>
    <mergeCell ref="I190:J191"/>
    <mergeCell ref="K190:L191"/>
    <mergeCell ref="G227:J227"/>
    <mergeCell ref="B192:B193"/>
    <mergeCell ref="C192:D193"/>
    <mergeCell ref="E192:F193"/>
    <mergeCell ref="G192:H193"/>
    <mergeCell ref="I192:J193"/>
    <mergeCell ref="K192:L193"/>
    <mergeCell ref="G206:J206"/>
    <mergeCell ref="G213:J213"/>
    <mergeCell ref="G220:J220"/>
  </mergeCells>
  <dataValidations count="4">
    <dataValidation type="list" allowBlank="1" showInputMessage="1" showErrorMessage="1" sqref="C180:D193">
      <formula1>$H$207:$H$211</formula1>
    </dataValidation>
    <dataValidation type="list" allowBlank="1" showInputMessage="1" showErrorMessage="1" sqref="E180:F193">
      <formula1>$H$214:$H$218</formula1>
    </dataValidation>
    <dataValidation type="list" allowBlank="1" showInputMessage="1" showErrorMessage="1" sqref="G180:H193">
      <formula1>$H$221:$H$225</formula1>
    </dataValidation>
    <dataValidation type="list" allowBlank="1" showInputMessage="1" showErrorMessage="1" sqref="I180:J193">
      <formula1>$H$228:$H$232</formula1>
    </dataValidation>
  </dataValidations>
  <pageMargins left="0.7" right="0.7" top="0.75" bottom="0.75" header="0.3" footer="0.3"/>
  <pageSetup paperSize="9" orientation="portrait" horizontalDpi="0"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499984740745262"/>
  </sheetPr>
  <dimension ref="A1:AW226"/>
  <sheetViews>
    <sheetView showGridLines="0" showZeros="0" topLeftCell="A61" zoomScale="80" zoomScaleNormal="80" workbookViewId="0">
      <selection activeCell="O78" sqref="O78"/>
    </sheetView>
  </sheetViews>
  <sheetFormatPr baseColWidth="10" defaultRowHeight="14.4" x14ac:dyDescent="0.3"/>
  <cols>
    <col min="1" max="1" width="2.77734375" customWidth="1"/>
    <col min="2" max="4" width="11.77734375" customWidth="1"/>
    <col min="5" max="11" width="10.77734375" customWidth="1"/>
    <col min="12" max="12" width="8.77734375" customWidth="1"/>
    <col min="13" max="14" width="9.77734375" customWidth="1"/>
    <col min="15" max="23" width="10.77734375" customWidth="1"/>
  </cols>
  <sheetData>
    <row r="1" spans="1:49" ht="15" customHeight="1" x14ac:dyDescent="0.3">
      <c r="A1" s="8"/>
      <c r="B1" s="8"/>
      <c r="C1" s="8"/>
      <c r="D1" s="8"/>
      <c r="E1" s="8"/>
      <c r="F1" s="8"/>
      <c r="G1" s="8"/>
      <c r="H1" s="8"/>
      <c r="I1" s="8"/>
      <c r="J1" s="8"/>
      <c r="K1" s="8"/>
      <c r="L1" s="8"/>
      <c r="M1" s="8"/>
      <c r="N1" s="8"/>
      <c r="O1" s="8"/>
      <c r="P1" s="8"/>
      <c r="Q1" s="8"/>
      <c r="R1" s="8"/>
      <c r="S1" s="8"/>
      <c r="T1" s="8"/>
      <c r="U1" s="8"/>
      <c r="V1" s="8"/>
      <c r="W1" s="8"/>
      <c r="X1" s="8"/>
      <c r="Y1" s="8"/>
      <c r="Z1" s="8"/>
      <c r="AA1" s="8"/>
      <c r="AB1" s="8"/>
      <c r="AC1" s="8"/>
      <c r="AD1" s="8"/>
      <c r="AE1" s="8"/>
      <c r="AF1" s="8"/>
      <c r="AG1" s="8"/>
      <c r="AH1" s="8"/>
      <c r="AI1" s="8"/>
      <c r="AJ1" s="8"/>
      <c r="AK1" s="8"/>
      <c r="AL1" s="8"/>
      <c r="AM1" s="8"/>
      <c r="AN1" s="8"/>
      <c r="AO1" s="8"/>
      <c r="AP1" s="8"/>
      <c r="AQ1" s="8"/>
      <c r="AR1" s="8"/>
      <c r="AS1" s="8"/>
      <c r="AT1" s="8"/>
      <c r="AU1" s="8"/>
      <c r="AV1" s="8"/>
      <c r="AW1" s="8"/>
    </row>
    <row r="2" spans="1:49" ht="15" customHeight="1" x14ac:dyDescent="0.3">
      <c r="A2" s="8"/>
      <c r="B2" s="8"/>
      <c r="C2" s="8"/>
      <c r="D2" s="8"/>
      <c r="E2" s="8"/>
      <c r="F2" s="8"/>
      <c r="G2" s="8"/>
      <c r="H2" s="8"/>
      <c r="I2" s="8"/>
      <c r="J2" s="8"/>
      <c r="K2" s="8"/>
      <c r="L2" s="8"/>
      <c r="M2" s="8"/>
      <c r="N2" s="8"/>
      <c r="O2" s="8"/>
      <c r="P2" s="8"/>
      <c r="Q2" s="8"/>
      <c r="R2" s="8"/>
      <c r="S2" s="8"/>
      <c r="T2" s="8"/>
      <c r="U2" s="8"/>
      <c r="V2" s="8"/>
      <c r="W2" s="8"/>
      <c r="X2" s="8"/>
      <c r="Y2" s="8"/>
      <c r="Z2" s="8"/>
      <c r="AA2" s="8"/>
      <c r="AB2" s="8"/>
      <c r="AC2" s="8"/>
      <c r="AD2" s="8"/>
      <c r="AE2" s="8"/>
      <c r="AF2" s="8"/>
      <c r="AG2" s="8"/>
      <c r="AH2" s="8"/>
      <c r="AI2" s="8"/>
      <c r="AJ2" s="8"/>
      <c r="AK2" s="8"/>
      <c r="AL2" s="8"/>
      <c r="AM2" s="8"/>
      <c r="AN2" s="8"/>
      <c r="AO2" s="8"/>
      <c r="AP2" s="8"/>
      <c r="AQ2" s="8"/>
      <c r="AR2" s="8"/>
      <c r="AS2" s="8"/>
      <c r="AT2" s="8"/>
      <c r="AU2" s="8"/>
      <c r="AV2" s="8"/>
      <c r="AW2" s="8"/>
    </row>
    <row r="3" spans="1:49" ht="15" customHeight="1" x14ac:dyDescent="0.3">
      <c r="A3" s="320" t="s">
        <v>195</v>
      </c>
      <c r="B3" s="320"/>
      <c r="C3" s="320"/>
      <c r="D3" s="320"/>
      <c r="E3" s="320"/>
      <c r="F3" s="320"/>
      <c r="G3" s="320"/>
      <c r="H3" s="320"/>
      <c r="I3" s="320"/>
      <c r="J3" s="320"/>
      <c r="K3" s="320"/>
      <c r="L3" s="320"/>
      <c r="M3" s="320"/>
      <c r="N3" s="320"/>
      <c r="O3" s="320"/>
      <c r="P3" s="320"/>
      <c r="Q3" s="320"/>
      <c r="R3" s="320"/>
      <c r="S3" s="320"/>
      <c r="T3" s="320"/>
      <c r="U3" s="320"/>
      <c r="V3" s="320"/>
      <c r="W3" s="55"/>
      <c r="X3" s="55"/>
      <c r="Y3" s="55"/>
      <c r="Z3" s="25"/>
      <c r="AA3" s="25"/>
      <c r="AB3" s="25"/>
      <c r="AC3" s="25"/>
      <c r="AD3" s="25"/>
      <c r="AE3" s="25"/>
      <c r="AF3" s="25"/>
      <c r="AG3" s="25"/>
      <c r="AH3" s="25"/>
      <c r="AI3" s="25"/>
      <c r="AJ3" s="25"/>
      <c r="AK3" s="25"/>
      <c r="AL3" s="25"/>
      <c r="AM3" s="25"/>
      <c r="AN3" s="25"/>
      <c r="AO3" s="25"/>
      <c r="AP3" s="25"/>
      <c r="AQ3" s="25"/>
      <c r="AR3" s="25"/>
      <c r="AS3" s="25"/>
      <c r="AT3" s="25"/>
      <c r="AU3" s="25"/>
      <c r="AV3" s="25"/>
      <c r="AW3" s="25"/>
    </row>
    <row r="4" spans="1:49" ht="15" customHeight="1" x14ac:dyDescent="0.3">
      <c r="A4" s="320"/>
      <c r="B4" s="320"/>
      <c r="C4" s="320"/>
      <c r="D4" s="320"/>
      <c r="E4" s="320"/>
      <c r="F4" s="320"/>
      <c r="G4" s="320"/>
      <c r="H4" s="320"/>
      <c r="I4" s="320"/>
      <c r="J4" s="320"/>
      <c r="K4" s="320"/>
      <c r="L4" s="320"/>
      <c r="M4" s="320"/>
      <c r="N4" s="320"/>
      <c r="O4" s="320"/>
      <c r="P4" s="320"/>
      <c r="Q4" s="320"/>
      <c r="R4" s="320"/>
      <c r="S4" s="320"/>
      <c r="T4" s="320"/>
      <c r="U4" s="320"/>
      <c r="V4" s="320"/>
      <c r="W4" s="55"/>
      <c r="X4" s="55"/>
      <c r="Y4" s="55"/>
      <c r="Z4" s="25"/>
      <c r="AA4" s="25"/>
      <c r="AB4" s="25"/>
      <c r="AC4" s="25"/>
      <c r="AD4" s="25"/>
      <c r="AE4" s="25"/>
      <c r="AF4" s="25"/>
      <c r="AG4" s="25"/>
      <c r="AH4" s="25"/>
      <c r="AI4" s="25"/>
      <c r="AJ4" s="25"/>
      <c r="AK4" s="25"/>
      <c r="AL4" s="25"/>
      <c r="AM4" s="25"/>
      <c r="AN4" s="25"/>
      <c r="AO4" s="25"/>
      <c r="AP4" s="25"/>
      <c r="AQ4" s="25"/>
      <c r="AR4" s="25"/>
      <c r="AS4" s="25"/>
      <c r="AT4" s="25"/>
      <c r="AU4" s="25"/>
      <c r="AV4" s="25"/>
      <c r="AW4" s="25"/>
    </row>
    <row r="5" spans="1:49" ht="15" customHeight="1" x14ac:dyDescent="0.3">
      <c r="A5" s="92"/>
      <c r="B5" s="92"/>
      <c r="C5" s="92"/>
      <c r="D5" s="92"/>
      <c r="E5" s="92"/>
      <c r="F5" s="92"/>
      <c r="G5" s="92"/>
      <c r="H5" s="92"/>
      <c r="I5" s="92"/>
      <c r="J5" s="92"/>
      <c r="K5" s="92"/>
      <c r="L5" s="92"/>
      <c r="M5" s="92"/>
      <c r="N5" s="92"/>
      <c r="O5" s="92"/>
      <c r="P5" s="92"/>
      <c r="Q5" s="92"/>
      <c r="R5" s="92"/>
      <c r="S5" s="92"/>
      <c r="T5" s="92"/>
      <c r="U5" s="92"/>
      <c r="V5" s="92"/>
      <c r="W5" s="92"/>
      <c r="X5" s="92"/>
      <c r="Y5" s="92"/>
      <c r="Z5" s="8"/>
      <c r="AA5" s="8"/>
      <c r="AB5" s="8"/>
      <c r="AC5" s="8"/>
      <c r="AD5" s="8"/>
      <c r="AE5" s="8"/>
      <c r="AF5" s="8"/>
      <c r="AG5" s="8"/>
      <c r="AH5" s="8"/>
      <c r="AI5" s="8"/>
      <c r="AJ5" s="8"/>
      <c r="AK5" s="8"/>
      <c r="AL5" s="8"/>
      <c r="AM5" s="8"/>
      <c r="AN5" s="8"/>
      <c r="AO5" s="8"/>
      <c r="AP5" s="8"/>
      <c r="AQ5" s="8"/>
      <c r="AR5" s="8"/>
      <c r="AS5" s="8"/>
      <c r="AT5" s="8"/>
      <c r="AU5" s="8"/>
      <c r="AV5" s="8"/>
      <c r="AW5" s="8"/>
    </row>
    <row r="6" spans="1:49" ht="15" customHeight="1" x14ac:dyDescent="0.3">
      <c r="A6" s="8"/>
      <c r="B6" s="8"/>
      <c r="C6" s="8"/>
      <c r="D6" s="8"/>
      <c r="E6" s="8"/>
      <c r="F6" s="8"/>
      <c r="G6" s="8"/>
      <c r="H6" s="8"/>
      <c r="I6" s="8"/>
      <c r="J6" s="8"/>
      <c r="K6" s="8"/>
      <c r="L6" s="8"/>
      <c r="M6" s="8"/>
      <c r="N6" s="8"/>
      <c r="O6" s="8"/>
      <c r="P6" s="8"/>
      <c r="Q6" s="8"/>
      <c r="R6" s="8"/>
      <c r="S6" s="8"/>
      <c r="T6" s="8"/>
      <c r="U6" s="8"/>
      <c r="V6" s="8"/>
      <c r="W6" s="8"/>
      <c r="X6" s="8"/>
      <c r="Y6" s="8"/>
      <c r="Z6" s="8"/>
      <c r="AA6" s="8"/>
      <c r="AB6" s="8"/>
      <c r="AC6" s="8"/>
      <c r="AD6" s="8"/>
      <c r="AE6" s="8"/>
      <c r="AF6" s="8"/>
      <c r="AG6" s="8"/>
      <c r="AH6" s="8"/>
      <c r="AI6" s="8"/>
      <c r="AJ6" s="8"/>
      <c r="AK6" s="8"/>
      <c r="AL6" s="8"/>
      <c r="AM6" s="8"/>
      <c r="AN6" s="8"/>
      <c r="AO6" s="8"/>
      <c r="AP6" s="8"/>
      <c r="AQ6" s="8"/>
      <c r="AR6" s="8"/>
      <c r="AS6" s="8"/>
      <c r="AT6" s="8"/>
      <c r="AU6" s="8"/>
      <c r="AV6" s="8"/>
      <c r="AW6" s="8"/>
    </row>
    <row r="7" spans="1:49" ht="15" customHeight="1" x14ac:dyDescent="0.3">
      <c r="A7" s="8"/>
      <c r="B7" s="522" t="str">
        <f>IF('Training Plan'!B12="","",'Training Plan'!B12)</f>
        <v/>
      </c>
      <c r="C7" s="523"/>
      <c r="D7" s="524"/>
      <c r="E7" s="195"/>
      <c r="F7" s="515" t="s">
        <v>52</v>
      </c>
      <c r="G7" s="515"/>
      <c r="H7" s="515"/>
      <c r="I7" s="515"/>
      <c r="J7" s="515"/>
      <c r="K7" s="515"/>
      <c r="L7" s="515"/>
      <c r="M7" s="515"/>
      <c r="N7" s="515"/>
      <c r="O7" s="515"/>
      <c r="P7" s="515"/>
      <c r="Q7" s="515"/>
      <c r="R7" s="515"/>
      <c r="S7" s="515"/>
      <c r="T7" s="515"/>
      <c r="U7" s="515"/>
      <c r="V7" s="516"/>
      <c r="W7" s="53"/>
      <c r="X7" s="8"/>
      <c r="Y7" s="8"/>
      <c r="Z7" s="8"/>
      <c r="AA7" s="8"/>
      <c r="AB7" s="8"/>
      <c r="AC7" s="8"/>
      <c r="AD7" s="8"/>
      <c r="AE7" s="8"/>
      <c r="AF7" s="8"/>
      <c r="AG7" s="8"/>
      <c r="AH7" s="8"/>
      <c r="AI7" s="8"/>
      <c r="AJ7" s="8"/>
      <c r="AK7" s="8"/>
      <c r="AL7" s="8"/>
      <c r="AM7" s="8"/>
      <c r="AN7" s="8"/>
      <c r="AO7" s="8"/>
      <c r="AP7" s="8"/>
      <c r="AQ7" s="8"/>
      <c r="AR7" s="8"/>
      <c r="AS7" s="8"/>
      <c r="AT7" s="8"/>
      <c r="AU7" s="8"/>
      <c r="AV7" s="8"/>
      <c r="AW7" s="8"/>
    </row>
    <row r="8" spans="1:49" ht="15" customHeight="1" x14ac:dyDescent="0.3">
      <c r="A8" s="8"/>
      <c r="B8" s="525"/>
      <c r="C8" s="526"/>
      <c r="D8" s="527"/>
      <c r="E8" s="196"/>
      <c r="F8" s="518"/>
      <c r="G8" s="518"/>
      <c r="H8" s="518"/>
      <c r="I8" s="518"/>
      <c r="J8" s="518"/>
      <c r="K8" s="518"/>
      <c r="L8" s="518"/>
      <c r="M8" s="518"/>
      <c r="N8" s="518"/>
      <c r="O8" s="518"/>
      <c r="P8" s="518"/>
      <c r="Q8" s="518"/>
      <c r="R8" s="518"/>
      <c r="S8" s="518"/>
      <c r="T8" s="518"/>
      <c r="U8" s="518"/>
      <c r="V8" s="519"/>
      <c r="W8" s="53"/>
      <c r="X8" s="8"/>
      <c r="Y8" s="8"/>
      <c r="Z8" s="8"/>
      <c r="AA8" s="8"/>
      <c r="AB8" s="8"/>
      <c r="AC8" s="8"/>
      <c r="AD8" s="8"/>
      <c r="AE8" s="8"/>
      <c r="AF8" s="8"/>
      <c r="AG8" s="8"/>
      <c r="AH8" s="8"/>
      <c r="AI8" s="8"/>
      <c r="AJ8" s="8"/>
      <c r="AK8" s="8"/>
      <c r="AL8" s="8"/>
      <c r="AM8" s="8"/>
      <c r="AN8" s="8"/>
      <c r="AO8" s="8"/>
      <c r="AP8" s="8"/>
      <c r="AQ8" s="8"/>
      <c r="AR8" s="8"/>
      <c r="AS8" s="8"/>
      <c r="AT8" s="8"/>
      <c r="AU8" s="8"/>
      <c r="AV8" s="8"/>
      <c r="AW8" s="8"/>
    </row>
    <row r="9" spans="1:49" ht="15" customHeight="1" x14ac:dyDescent="0.3">
      <c r="A9" s="8"/>
      <c r="B9" s="8"/>
      <c r="C9" s="8"/>
      <c r="D9" s="8"/>
      <c r="E9" s="8"/>
      <c r="F9" s="8"/>
      <c r="G9" s="8"/>
      <c r="H9" s="8"/>
      <c r="I9" s="8"/>
      <c r="J9" s="8"/>
      <c r="K9" s="8"/>
      <c r="L9" s="8"/>
      <c r="M9" s="8"/>
      <c r="N9" s="8"/>
      <c r="O9" s="8"/>
      <c r="P9" s="8"/>
      <c r="Q9" s="8"/>
      <c r="R9" s="8"/>
      <c r="S9" s="8"/>
      <c r="T9" s="8"/>
      <c r="U9" s="8"/>
      <c r="V9" s="8"/>
      <c r="W9" s="8"/>
      <c r="X9" s="8"/>
      <c r="Y9" s="8"/>
      <c r="Z9" s="8"/>
      <c r="AA9" s="8"/>
      <c r="AB9" s="8"/>
      <c r="AC9" s="8"/>
      <c r="AD9" s="8"/>
      <c r="AE9" s="8"/>
      <c r="AF9" s="8"/>
      <c r="AG9" s="8"/>
      <c r="AH9" s="8"/>
      <c r="AI9" s="8"/>
      <c r="AJ9" s="8"/>
      <c r="AK9" s="8"/>
      <c r="AL9" s="8"/>
      <c r="AM9" s="8"/>
      <c r="AN9" s="8"/>
      <c r="AO9" s="8"/>
      <c r="AP9" s="8"/>
      <c r="AQ9" s="8"/>
      <c r="AR9" s="8"/>
      <c r="AS9" s="8"/>
      <c r="AT9" s="8"/>
      <c r="AU9" s="8"/>
      <c r="AV9" s="8"/>
      <c r="AW9" s="8"/>
    </row>
    <row r="10" spans="1:49" ht="15" customHeight="1" thickBot="1" x14ac:dyDescent="0.35">
      <c r="A10" s="8"/>
      <c r="B10" s="8"/>
      <c r="C10" s="8"/>
      <c r="D10" s="8"/>
      <c r="E10" s="8"/>
      <c r="F10" s="8"/>
      <c r="G10" s="8"/>
      <c r="H10" s="8"/>
      <c r="I10" s="8"/>
      <c r="J10" s="8"/>
      <c r="K10" s="8"/>
      <c r="L10" s="8"/>
      <c r="M10" s="8"/>
      <c r="N10" s="8"/>
      <c r="O10" s="8"/>
      <c r="P10" s="8"/>
      <c r="Q10" s="8"/>
      <c r="R10" s="8"/>
      <c r="S10" s="8"/>
      <c r="T10" s="8"/>
      <c r="U10" s="8"/>
      <c r="V10" s="8"/>
      <c r="W10" s="8"/>
      <c r="X10" s="8"/>
      <c r="Y10" s="8"/>
      <c r="Z10" s="8"/>
      <c r="AA10" s="8"/>
      <c r="AB10" s="8"/>
      <c r="AC10" s="8"/>
      <c r="AD10" s="8"/>
      <c r="AE10" s="8"/>
      <c r="AF10" s="8"/>
      <c r="AG10" s="8"/>
      <c r="AH10" s="8"/>
      <c r="AI10" s="8"/>
      <c r="AJ10" s="8"/>
      <c r="AK10" s="8"/>
      <c r="AL10" s="8"/>
      <c r="AM10" s="8"/>
      <c r="AN10" s="8"/>
      <c r="AO10" s="8"/>
      <c r="AP10" s="8"/>
      <c r="AQ10" s="8"/>
      <c r="AR10" s="8"/>
      <c r="AS10" s="8"/>
      <c r="AT10" s="8"/>
      <c r="AU10" s="8"/>
      <c r="AV10" s="8"/>
      <c r="AW10" s="8"/>
    </row>
    <row r="11" spans="1:49" ht="15" customHeight="1" x14ac:dyDescent="0.3">
      <c r="A11" s="8"/>
      <c r="B11" s="331" t="s">
        <v>77</v>
      </c>
      <c r="C11" s="332"/>
      <c r="D11" s="332"/>
      <c r="E11" s="332"/>
      <c r="F11" s="332"/>
      <c r="G11" s="332"/>
      <c r="H11" s="332"/>
      <c r="I11" s="332"/>
      <c r="J11" s="332"/>
      <c r="K11" s="333"/>
      <c r="L11" s="8"/>
      <c r="M11" s="331" t="s">
        <v>196</v>
      </c>
      <c r="N11" s="332"/>
      <c r="O11" s="332"/>
      <c r="P11" s="332"/>
      <c r="Q11" s="332"/>
      <c r="R11" s="332"/>
      <c r="S11" s="332"/>
      <c r="T11" s="332"/>
      <c r="U11" s="332"/>
      <c r="V11" s="333"/>
      <c r="W11" s="43"/>
      <c r="X11" s="8"/>
      <c r="Y11" s="8"/>
      <c r="Z11" s="8"/>
      <c r="AA11" s="8"/>
      <c r="AB11" s="8"/>
      <c r="AC11" s="8"/>
      <c r="AD11" s="8"/>
      <c r="AE11" s="8"/>
      <c r="AF11" s="8"/>
      <c r="AG11" s="8"/>
      <c r="AH11" s="8"/>
      <c r="AI11" s="8"/>
      <c r="AJ11" s="8"/>
      <c r="AK11" s="8"/>
      <c r="AL11" s="8"/>
      <c r="AM11" s="8"/>
      <c r="AN11" s="8"/>
      <c r="AO11" s="8"/>
      <c r="AP11" s="8"/>
      <c r="AQ11" s="8"/>
      <c r="AR11" s="8"/>
      <c r="AS11" s="8"/>
      <c r="AT11" s="8"/>
      <c r="AU11" s="8"/>
      <c r="AV11" s="8"/>
      <c r="AW11" s="8"/>
    </row>
    <row r="12" spans="1:49" ht="15" customHeight="1" thickBot="1" x14ac:dyDescent="0.35">
      <c r="A12" s="8"/>
      <c r="B12" s="334"/>
      <c r="C12" s="335"/>
      <c r="D12" s="335"/>
      <c r="E12" s="335"/>
      <c r="F12" s="335"/>
      <c r="G12" s="335"/>
      <c r="H12" s="335"/>
      <c r="I12" s="335"/>
      <c r="J12" s="335"/>
      <c r="K12" s="336"/>
      <c r="L12" s="8"/>
      <c r="M12" s="334"/>
      <c r="N12" s="335"/>
      <c r="O12" s="335"/>
      <c r="P12" s="335"/>
      <c r="Q12" s="335"/>
      <c r="R12" s="335"/>
      <c r="S12" s="335"/>
      <c r="T12" s="335"/>
      <c r="U12" s="335"/>
      <c r="V12" s="336"/>
      <c r="W12" s="43"/>
      <c r="X12" s="8"/>
      <c r="Y12" s="8"/>
      <c r="Z12" s="8"/>
      <c r="AA12" s="8"/>
      <c r="AB12" s="8"/>
      <c r="AC12" s="8"/>
      <c r="AD12" s="8"/>
      <c r="AE12" s="8"/>
      <c r="AF12" s="8"/>
      <c r="AG12" s="8"/>
      <c r="AH12" s="8"/>
      <c r="AI12" s="8"/>
      <c r="AJ12" s="8"/>
      <c r="AK12" s="8"/>
      <c r="AL12" s="8"/>
      <c r="AM12" s="8"/>
      <c r="AN12" s="8"/>
      <c r="AO12" s="8"/>
      <c r="AP12" s="8"/>
      <c r="AQ12" s="8"/>
      <c r="AR12" s="8"/>
      <c r="AS12" s="8"/>
      <c r="AT12" s="8"/>
      <c r="AU12" s="8"/>
      <c r="AV12" s="8"/>
      <c r="AW12" s="8"/>
    </row>
    <row r="13" spans="1:49" ht="15" customHeight="1" x14ac:dyDescent="0.3">
      <c r="A13" s="8"/>
      <c r="B13" s="451" t="s">
        <v>69</v>
      </c>
      <c r="C13" s="452"/>
      <c r="D13" s="475"/>
      <c r="E13" s="497" t="s">
        <v>190</v>
      </c>
      <c r="F13" s="497" t="s">
        <v>189</v>
      </c>
      <c r="G13" s="497" t="s">
        <v>44</v>
      </c>
      <c r="H13" s="502" t="s">
        <v>90</v>
      </c>
      <c r="I13" s="502" t="s">
        <v>70</v>
      </c>
      <c r="J13" s="502" t="s">
        <v>87</v>
      </c>
      <c r="K13" s="497" t="s">
        <v>4</v>
      </c>
      <c r="L13" s="8"/>
      <c r="M13" s="507" t="s">
        <v>69</v>
      </c>
      <c r="N13" s="508"/>
      <c r="O13" s="497" t="s">
        <v>190</v>
      </c>
      <c r="P13" s="510" t="s">
        <v>189</v>
      </c>
      <c r="Q13" s="497" t="s">
        <v>44</v>
      </c>
      <c r="R13" s="502" t="s">
        <v>90</v>
      </c>
      <c r="S13" s="512" t="s">
        <v>70</v>
      </c>
      <c r="T13" s="502" t="s">
        <v>87</v>
      </c>
      <c r="U13" s="513" t="s">
        <v>106</v>
      </c>
      <c r="V13" s="502" t="s">
        <v>92</v>
      </c>
      <c r="W13" s="77"/>
      <c r="X13" s="8"/>
      <c r="Y13" s="8"/>
      <c r="Z13" s="8"/>
      <c r="AA13" s="8"/>
      <c r="AB13" s="8"/>
      <c r="AC13" s="8"/>
      <c r="AD13" s="8"/>
      <c r="AE13" s="8"/>
      <c r="AF13" s="8"/>
      <c r="AG13" s="8"/>
      <c r="AH13" s="8"/>
      <c r="AI13" s="8"/>
      <c r="AJ13" s="8"/>
      <c r="AK13" s="8"/>
      <c r="AL13" s="8"/>
      <c r="AM13" s="8"/>
      <c r="AN13" s="8"/>
      <c r="AO13" s="8"/>
      <c r="AP13" s="8"/>
      <c r="AQ13" s="8"/>
      <c r="AR13" s="8"/>
      <c r="AS13" s="8"/>
      <c r="AT13" s="8"/>
      <c r="AU13" s="8"/>
      <c r="AV13" s="8"/>
      <c r="AW13" s="8"/>
    </row>
    <row r="14" spans="1:49" ht="15" customHeight="1" thickBot="1" x14ac:dyDescent="0.35">
      <c r="A14" s="8"/>
      <c r="B14" s="440"/>
      <c r="C14" s="453"/>
      <c r="D14" s="509"/>
      <c r="E14" s="498"/>
      <c r="F14" s="498"/>
      <c r="G14" s="498"/>
      <c r="H14" s="498"/>
      <c r="I14" s="503"/>
      <c r="J14" s="503"/>
      <c r="K14" s="498"/>
      <c r="L14" s="8"/>
      <c r="M14" s="440"/>
      <c r="N14" s="509"/>
      <c r="O14" s="498"/>
      <c r="P14" s="498"/>
      <c r="Q14" s="498"/>
      <c r="R14" s="498"/>
      <c r="S14" s="498"/>
      <c r="T14" s="503"/>
      <c r="U14" s="453"/>
      <c r="V14" s="503"/>
      <c r="W14" s="77"/>
      <c r="X14" s="8"/>
      <c r="Y14" s="8"/>
      <c r="Z14" s="8"/>
      <c r="AA14" s="8"/>
      <c r="AB14" s="8"/>
      <c r="AC14" s="8"/>
      <c r="AD14" s="8"/>
      <c r="AE14" s="8"/>
      <c r="AF14" s="8"/>
      <c r="AG14" s="8"/>
      <c r="AH14" s="8"/>
      <c r="AI14" s="8"/>
      <c r="AJ14" s="8"/>
      <c r="AK14" s="8"/>
      <c r="AL14" s="8"/>
      <c r="AM14" s="8"/>
      <c r="AN14" s="8"/>
      <c r="AO14" s="8"/>
      <c r="AP14" s="8"/>
      <c r="AQ14" s="8"/>
      <c r="AR14" s="8"/>
      <c r="AS14" s="8"/>
      <c r="AT14" s="8"/>
      <c r="AU14" s="8"/>
      <c r="AV14" s="8"/>
      <c r="AW14" s="8"/>
    </row>
    <row r="15" spans="1:49" ht="30" customHeight="1" thickBot="1" x14ac:dyDescent="0.35">
      <c r="A15" s="8"/>
      <c r="B15" s="495" t="str">
        <f>IF('Week 1'!C23="","",'Week 1'!C13)</f>
        <v>Competition Squat</v>
      </c>
      <c r="C15" s="511"/>
      <c r="D15" s="496"/>
      <c r="E15" s="206">
        <f>COUNTIF('Week 1'!C23:C32,"&gt;0")</f>
        <v>1</v>
      </c>
      <c r="F15" s="45">
        <f>IF('Week 1'!D35=0,0,'Week 1'!D35)</f>
        <v>1</v>
      </c>
      <c r="G15" s="46">
        <f>IF('Week 1'!F35=0,0,'Week 1'!F35)</f>
        <v>150</v>
      </c>
      <c r="H15" s="45">
        <f>IFERROR(AVERAGE('Week 1'!C23:C32),0)</f>
        <v>1</v>
      </c>
      <c r="I15" s="44">
        <f ca="1">IF('Week 1'!E33=0,0,'Week 1'!E33)</f>
        <v>0.71770334928229662</v>
      </c>
      <c r="J15" s="80">
        <f>IFERROR(AVERAGE('Week 1'!E23:E32),0)</f>
        <v>0</v>
      </c>
      <c r="K15" s="46">
        <f ca="1">IF('Week 1'!B35=0,0,'Week 1'!B35)</f>
        <v>209</v>
      </c>
      <c r="L15" s="8"/>
      <c r="M15" s="495" t="s">
        <v>43</v>
      </c>
      <c r="N15" s="496"/>
      <c r="O15" s="206">
        <f>SUMPRODUCT((NOT(ISERROR(FIND(M15,B15:D29))))*(E15:E29))</f>
        <v>1</v>
      </c>
      <c r="P15" s="45">
        <f>SUMPRODUCT((NOT(ISERROR(FIND(M15,B15:D29))))*(F15:F29))</f>
        <v>1</v>
      </c>
      <c r="Q15" s="46">
        <f>SUMPRODUCT((NOT(ISERROR(FIND(M15,B15:D29))))*(G15:G29))</f>
        <v>150</v>
      </c>
      <c r="R15" s="87">
        <f>IFERROR(SUMPRODUCT((NOT(ISERROR(FIND(M15,B15:D29))))*((H15:H29)/U15)),0)</f>
        <v>1</v>
      </c>
      <c r="S15" s="44">
        <f ca="1">IFERROR(SUMPRODUCT((NOT(ISERROR(FIND(M15,B15:D29))))*((I15:I29)/U15)),0)</f>
        <v>0.71770334928229662</v>
      </c>
      <c r="T15" s="80">
        <f>IFERROR(SUMPRODUCT((NOT(ISERROR(FIND(M15,B15:D29))))*((J15:J29)/U15)),0)</f>
        <v>0</v>
      </c>
      <c r="U15" s="82">
        <f>COUNTIF(B15:D29,"*Squat*")</f>
        <v>1</v>
      </c>
      <c r="V15" s="49">
        <f t="array" aca="1" ref="V15" ca="1">MAX(IF("Competition Squat"=B15:D29,K15:K29,0))</f>
        <v>209</v>
      </c>
      <c r="W15" s="77"/>
      <c r="X15" s="8"/>
      <c r="Y15" s="8"/>
      <c r="Z15" s="8"/>
      <c r="AA15" s="8"/>
      <c r="AB15" s="8"/>
      <c r="AC15" s="8"/>
      <c r="AD15" s="8"/>
      <c r="AE15" s="8"/>
      <c r="AF15" s="8"/>
      <c r="AG15" s="8"/>
      <c r="AH15" s="8"/>
      <c r="AI15" s="8"/>
      <c r="AJ15" s="8"/>
      <c r="AK15" s="8"/>
      <c r="AL15" s="8"/>
      <c r="AM15" s="8"/>
      <c r="AN15" s="8"/>
      <c r="AO15" s="8"/>
      <c r="AP15" s="8"/>
      <c r="AQ15" s="8"/>
      <c r="AR15" s="8"/>
      <c r="AS15" s="8"/>
      <c r="AT15" s="8"/>
      <c r="AU15" s="8"/>
      <c r="AV15" s="8"/>
      <c r="AW15" s="8"/>
    </row>
    <row r="16" spans="1:49" ht="30" customHeight="1" thickBot="1" x14ac:dyDescent="0.35">
      <c r="A16" s="8"/>
      <c r="B16" s="495" t="str">
        <f>IF('Week 1'!I23="","",'Week 1'!I13)</f>
        <v>Competition Bench</v>
      </c>
      <c r="C16" s="511"/>
      <c r="D16" s="496"/>
      <c r="E16" s="206">
        <f>COUNTIF('Week 1'!I23:I32,"&gt;0")</f>
        <v>1</v>
      </c>
      <c r="F16" s="45">
        <f>IF('Week 1'!J35=0,0,'Week 1'!J35)</f>
        <v>1</v>
      </c>
      <c r="G16" s="46">
        <f>IF('Week 1'!L35=0,0,'Week 1'!L35)</f>
        <v>100</v>
      </c>
      <c r="H16" s="45">
        <f>IFERROR(AVERAGE('Week 1'!I23:I32),0)</f>
        <v>1</v>
      </c>
      <c r="I16" s="44">
        <f ca="1">IF('Week 1'!K33=0,0,'Week 1'!K33)</f>
        <v>0.7142857142857143</v>
      </c>
      <c r="J16" s="80">
        <f>IFERROR(AVERAGE('Week 1'!K23:K32),0)</f>
        <v>0</v>
      </c>
      <c r="K16" s="46">
        <f ca="1">IF('Week 1'!H35=0,0,'Week 1'!H35)</f>
        <v>140</v>
      </c>
      <c r="L16" s="8"/>
      <c r="M16" s="495" t="s">
        <v>45</v>
      </c>
      <c r="N16" s="496"/>
      <c r="O16" s="206">
        <f>SUMPRODUCT((NOT(ISERROR(FIND(M16,B15:D29))))*(E15:E29))</f>
        <v>1</v>
      </c>
      <c r="P16" s="45">
        <f>SUMPRODUCT((NOT(ISERROR(FIND(M16,B15:D29))))*(F15:F29))</f>
        <v>1</v>
      </c>
      <c r="Q16" s="46">
        <f>SUMPRODUCT((NOT(ISERROR(FIND(M16,B15:D29))))*(G15:G29))</f>
        <v>100</v>
      </c>
      <c r="R16" s="87">
        <f>IFERROR(SUMPRODUCT((NOT(ISERROR(FIND(M16,B15:D29))))*(H15:H29)/U16),0)</f>
        <v>1</v>
      </c>
      <c r="S16" s="44">
        <f ca="1">IFERROR(SUMPRODUCT((NOT(ISERROR(FIND(M16,B15:D29))))*(I15:I29)/U16),0)</f>
        <v>0.7142857142857143</v>
      </c>
      <c r="T16" s="80">
        <f>IFERROR(SUMPRODUCT((NOT(ISERROR(FIND(M16,B15:D29))))*(J15:J29)/U16),0)</f>
        <v>0</v>
      </c>
      <c r="U16" s="83">
        <f>COUNTIF(B15:D29,"*Bench*")</f>
        <v>1</v>
      </c>
      <c r="V16" s="49">
        <f t="array" aca="1" ref="V16" ca="1">MAX(IF("Competition Bench"=B15:D29,K15:K29,0))</f>
        <v>140</v>
      </c>
      <c r="W16" s="77"/>
      <c r="X16" s="8"/>
      <c r="Y16" s="8"/>
      <c r="Z16" s="8"/>
      <c r="AA16" s="8"/>
      <c r="AB16" s="8"/>
      <c r="AC16" s="8"/>
      <c r="AD16" s="8"/>
      <c r="AE16" s="8"/>
      <c r="AF16" s="8"/>
      <c r="AG16" s="8"/>
      <c r="AH16" s="8"/>
      <c r="AI16" s="8"/>
      <c r="AJ16" s="8"/>
      <c r="AK16" s="8"/>
      <c r="AL16" s="8"/>
      <c r="AM16" s="8"/>
      <c r="AN16" s="8"/>
      <c r="AO16" s="8"/>
      <c r="AP16" s="8"/>
      <c r="AQ16" s="8"/>
      <c r="AR16" s="8"/>
      <c r="AS16" s="8"/>
      <c r="AT16" s="8"/>
      <c r="AU16" s="8"/>
      <c r="AV16" s="8"/>
      <c r="AW16" s="8"/>
    </row>
    <row r="17" spans="1:49" ht="30" customHeight="1" thickBot="1" x14ac:dyDescent="0.35">
      <c r="A17" s="8"/>
      <c r="B17" s="495" t="str">
        <f>IF('Week 1'!O23="","",'Week 1'!O13)</f>
        <v>Competition Deadlift</v>
      </c>
      <c r="C17" s="511"/>
      <c r="D17" s="496"/>
      <c r="E17" s="206">
        <f>COUNTIF('Week 1'!O23:O32,"&gt;0")</f>
        <v>1</v>
      </c>
      <c r="F17" s="45">
        <f>IF('Week 1'!P35=0,0,'Week 1'!P35)</f>
        <v>1</v>
      </c>
      <c r="G17" s="46">
        <f>IF('Week 1'!R35=0,0,'Week 1'!R35)</f>
        <v>200</v>
      </c>
      <c r="H17" s="45">
        <f>IFERROR(AVERAGE('Week 1'!O23:O32),0)</f>
        <v>1</v>
      </c>
      <c r="I17" s="44">
        <f ca="1">IF('Week 1'!P33=0,0,'Week 1'!P33)</f>
        <v>0.71684587813620071</v>
      </c>
      <c r="J17" s="80">
        <f>IFERROR(AVERAGE('Week 1'!Q23:Q32),0)</f>
        <v>0</v>
      </c>
      <c r="K17" s="46">
        <f ca="1">IF('Week 1'!N35=0,0,'Week 1'!N35)</f>
        <v>279</v>
      </c>
      <c r="L17" s="8"/>
      <c r="M17" s="495" t="s">
        <v>46</v>
      </c>
      <c r="N17" s="496"/>
      <c r="O17" s="207">
        <f>SUMPRODUCT((NOT(ISERROR(FIND(M17,B15:D29))))*(E15:E29))</f>
        <v>1</v>
      </c>
      <c r="P17" s="48">
        <f>SUMPRODUCT((NOT(ISERROR(FIND(M17,B15:D29))))*(F15:F29))</f>
        <v>1</v>
      </c>
      <c r="Q17" s="49">
        <f>SUMPRODUCT((NOT(ISERROR(FIND(M17,B15:D29))))*(G15:G29))</f>
        <v>200</v>
      </c>
      <c r="R17" s="88">
        <f>IFERROR(SUMPRODUCT((NOT(ISERROR(FIND(M17,B15:D29))))*(H15:H29)/U17),0)</f>
        <v>1</v>
      </c>
      <c r="S17" s="50">
        <f ca="1">IFERROR(SUMPRODUCT((NOT(ISERROR(FIND(M17,B15:D29))))*(I15:I29)/U17),0)</f>
        <v>0.71684587813620071</v>
      </c>
      <c r="T17" s="81">
        <f>IFERROR(SUMPRODUCT((NOT(ISERROR(FIND(M17,B15:D29))))*(J15:J29)/U17),0)</f>
        <v>0</v>
      </c>
      <c r="U17" s="84">
        <f>COUNTIF(B15:D29,"*Deadlift*")</f>
        <v>1</v>
      </c>
      <c r="V17" s="51">
        <f t="array" aca="1" ref="V17" ca="1">MAX(IF("Competition Deadlift"=B15:D29,K15:K29,0))</f>
        <v>279</v>
      </c>
      <c r="W17" s="77"/>
      <c r="X17" s="8"/>
      <c r="Y17" s="8"/>
      <c r="Z17" s="8"/>
      <c r="AA17" s="8"/>
      <c r="AB17" s="8"/>
      <c r="AC17" s="8"/>
      <c r="AD17" s="8"/>
      <c r="AE17" s="8"/>
      <c r="AF17" s="8"/>
      <c r="AG17" s="8"/>
      <c r="AH17" s="8"/>
      <c r="AI17" s="8"/>
      <c r="AJ17" s="8"/>
      <c r="AK17" s="8"/>
      <c r="AL17" s="8"/>
      <c r="AM17" s="8"/>
      <c r="AN17" s="8"/>
      <c r="AO17" s="8"/>
      <c r="AP17" s="8"/>
      <c r="AQ17" s="8"/>
      <c r="AR17" s="8"/>
      <c r="AS17" s="8"/>
      <c r="AT17" s="8"/>
      <c r="AU17" s="8"/>
      <c r="AV17" s="8"/>
      <c r="AW17" s="8"/>
    </row>
    <row r="18" spans="1:49" ht="30" customHeight="1" thickBot="1" x14ac:dyDescent="0.35">
      <c r="A18" s="8"/>
      <c r="B18" s="495" t="str">
        <f>IF('Week 1'!C53="","",'Week 1'!C43)</f>
        <v/>
      </c>
      <c r="C18" s="511"/>
      <c r="D18" s="496"/>
      <c r="E18" s="206">
        <f>COUNTIF('Week 1'!C53:C62,"&gt;0")</f>
        <v>0</v>
      </c>
      <c r="F18" s="45">
        <f>IF('Week 1'!D65=0,0,'Week 1'!D65)</f>
        <v>0</v>
      </c>
      <c r="G18" s="46">
        <f>IF('Week 1'!F65=0,0,'Week 1'!F65)</f>
        <v>0</v>
      </c>
      <c r="H18" s="45">
        <f>IFERROR(AVERAGE('Week 1'!C53:C62),0)</f>
        <v>0</v>
      </c>
      <c r="I18" s="44">
        <f>IF('Week 1'!E63=0,0,'Week 1'!E63)</f>
        <v>0</v>
      </c>
      <c r="J18" s="80">
        <f>IFERROR(AVERAGE('Week 1'!E53:E62),0)</f>
        <v>0</v>
      </c>
      <c r="K18" s="46">
        <f ca="1">IF('Week 1'!B65=0,0,'Week 1'!B65)</f>
        <v>0</v>
      </c>
      <c r="L18" s="8"/>
      <c r="M18" s="495" t="s">
        <v>89</v>
      </c>
      <c r="N18" s="496"/>
      <c r="O18" s="216">
        <f>SUM(O15:O17)</f>
        <v>3</v>
      </c>
      <c r="P18" s="217">
        <f>SUM(P15:P17)</f>
        <v>3</v>
      </c>
      <c r="Q18" s="218">
        <f>SUM(Q15:Q17)</f>
        <v>450</v>
      </c>
      <c r="R18" s="219">
        <f>IFERROR(AVERAGEIF(R15:R17,"&gt;0"),0)</f>
        <v>1</v>
      </c>
      <c r="S18" s="220">
        <f ca="1">IFERROR(AVERAGEIF(S15:S17,"&gt;0"),0)</f>
        <v>0.71627831390140395</v>
      </c>
      <c r="T18" s="221">
        <f>IFERROR(AVERAGEIF(T15:T17,"&gt;0"),0)</f>
        <v>0</v>
      </c>
      <c r="U18" s="222">
        <f>SUM(U15:U17)</f>
        <v>3</v>
      </c>
      <c r="V18" s="218">
        <f ca="1">SUM(V15:V17)</f>
        <v>628</v>
      </c>
      <c r="W18" s="77"/>
      <c r="X18" s="8"/>
      <c r="Y18" s="8"/>
      <c r="Z18" s="8"/>
      <c r="AA18" s="8"/>
      <c r="AB18" s="8"/>
      <c r="AC18" s="8"/>
      <c r="AD18" s="8"/>
      <c r="AE18" s="8"/>
      <c r="AF18" s="8"/>
      <c r="AG18" s="8"/>
      <c r="AH18" s="8"/>
      <c r="AI18" s="8"/>
      <c r="AJ18" s="8"/>
      <c r="AK18" s="8"/>
      <c r="AL18" s="8"/>
      <c r="AM18" s="8"/>
      <c r="AN18" s="8"/>
      <c r="AO18" s="8"/>
      <c r="AP18" s="8"/>
      <c r="AQ18" s="8"/>
      <c r="AR18" s="8"/>
      <c r="AS18" s="8"/>
      <c r="AT18" s="8"/>
      <c r="AU18" s="8"/>
      <c r="AV18" s="8"/>
      <c r="AW18" s="8"/>
    </row>
    <row r="19" spans="1:49" ht="30" customHeight="1" thickBot="1" x14ac:dyDescent="0.35">
      <c r="A19" s="8"/>
      <c r="B19" s="495" t="str">
        <f>IF('Week 1'!I53="","",'Week 1'!I43)</f>
        <v/>
      </c>
      <c r="C19" s="511"/>
      <c r="D19" s="496"/>
      <c r="E19" s="206">
        <f>COUNTIF('Week 1'!I53:I62,"&gt;0")</f>
        <v>0</v>
      </c>
      <c r="F19" s="45">
        <f>IF('Week 1'!J65=0,0,'Week 1'!J65)</f>
        <v>0</v>
      </c>
      <c r="G19" s="46">
        <f>IF('Week 1'!L65=0,0,'Week 1'!L65)</f>
        <v>0</v>
      </c>
      <c r="H19" s="45">
        <f>IFERROR(AVERAGE('Week 1'!I53:I62),0)</f>
        <v>0</v>
      </c>
      <c r="I19" s="44">
        <f>IF('Week 1'!K63=0,0,'Week 1'!K63)</f>
        <v>0</v>
      </c>
      <c r="J19" s="80">
        <f>IFERROR(AVERAGE('Week 1'!K53:K62),0)</f>
        <v>0</v>
      </c>
      <c r="K19" s="46">
        <f ca="1">IF('Week 1'!H65=0,0,'Week 1'!H65)</f>
        <v>0</v>
      </c>
      <c r="L19" s="8"/>
      <c r="M19" s="10"/>
      <c r="N19" s="10"/>
      <c r="O19" s="10"/>
      <c r="P19" s="10"/>
      <c r="Q19" s="10"/>
      <c r="R19" s="10"/>
      <c r="S19" s="10"/>
      <c r="T19" s="10"/>
      <c r="U19" s="8"/>
      <c r="V19" s="8"/>
      <c r="W19" s="8"/>
      <c r="X19" s="8"/>
      <c r="Y19" s="8"/>
      <c r="Z19" s="8"/>
      <c r="AA19" s="8"/>
      <c r="AB19" s="8"/>
      <c r="AC19" s="8"/>
      <c r="AD19" s="8"/>
      <c r="AE19" s="8"/>
      <c r="AF19" s="8"/>
      <c r="AG19" s="8"/>
      <c r="AH19" s="8"/>
      <c r="AI19" s="8"/>
      <c r="AJ19" s="8"/>
      <c r="AK19" s="8"/>
      <c r="AL19" s="8"/>
      <c r="AM19" s="8"/>
      <c r="AN19" s="8"/>
      <c r="AO19" s="8"/>
      <c r="AP19" s="8"/>
      <c r="AQ19" s="8"/>
      <c r="AR19" s="8"/>
      <c r="AS19" s="8"/>
      <c r="AT19" s="8"/>
      <c r="AU19" s="8"/>
      <c r="AV19" s="8"/>
      <c r="AW19" s="8"/>
    </row>
    <row r="20" spans="1:49" ht="30" customHeight="1" thickBot="1" x14ac:dyDescent="0.35">
      <c r="A20" s="8"/>
      <c r="B20" s="495" t="str">
        <f>IF('Week 1'!O53="","",'Week 1'!O43)</f>
        <v/>
      </c>
      <c r="C20" s="511"/>
      <c r="D20" s="496"/>
      <c r="E20" s="206">
        <f>COUNTIF('Week 1'!O53:O62,"&gt;0")</f>
        <v>0</v>
      </c>
      <c r="F20" s="45">
        <f>IF('Week 1'!P65=0,0,'Week 1'!P65)</f>
        <v>0</v>
      </c>
      <c r="G20" s="46">
        <f>IF('Week 1'!R65=0,0,'Week 1'!R65)</f>
        <v>0</v>
      </c>
      <c r="H20" s="45">
        <f>IFERROR(AVERAGE('Week 1'!O53:O62),0)</f>
        <v>0</v>
      </c>
      <c r="I20" s="44">
        <f>IF('Week 1'!P63=0,0,'Week 1'!P63)</f>
        <v>0</v>
      </c>
      <c r="J20" s="80">
        <f>IFERROR(AVERAGE('Week 1'!Q53:Q62),0)</f>
        <v>0</v>
      </c>
      <c r="K20" s="46">
        <f ca="1">IF('Week 1'!N65=0,0,'Week 1'!N65)</f>
        <v>0</v>
      </c>
      <c r="L20" s="8"/>
      <c r="M20" s="499" t="s">
        <v>201</v>
      </c>
      <c r="N20" s="500"/>
      <c r="O20" s="500"/>
      <c r="P20" s="500"/>
      <c r="Q20" s="500"/>
      <c r="R20" s="500"/>
      <c r="S20" s="500"/>
      <c r="T20" s="500"/>
      <c r="U20" s="500"/>
      <c r="V20" s="501"/>
      <c r="W20" s="8"/>
      <c r="X20" s="8"/>
      <c r="Y20" s="8"/>
      <c r="Z20" s="8"/>
      <c r="AA20" s="8"/>
      <c r="AB20" s="8"/>
      <c r="AC20" s="8"/>
      <c r="AD20" s="8"/>
      <c r="AE20" s="8"/>
      <c r="AF20" s="8"/>
      <c r="AG20" s="8"/>
      <c r="AH20" s="8"/>
      <c r="AI20" s="8"/>
      <c r="AJ20" s="8"/>
      <c r="AK20" s="8"/>
      <c r="AL20" s="8"/>
      <c r="AM20" s="8"/>
      <c r="AN20" s="8"/>
      <c r="AO20" s="8"/>
      <c r="AP20" s="8"/>
      <c r="AQ20" s="8"/>
      <c r="AR20" s="8"/>
      <c r="AS20" s="8"/>
      <c r="AT20" s="8"/>
      <c r="AU20" s="8"/>
      <c r="AV20" s="8"/>
      <c r="AW20" s="8"/>
    </row>
    <row r="21" spans="1:49" ht="30" customHeight="1" thickBot="1" x14ac:dyDescent="0.35">
      <c r="A21" s="8"/>
      <c r="B21" s="495" t="str">
        <f>IF('Week 1'!C83="","",'Week 1'!C73)</f>
        <v/>
      </c>
      <c r="C21" s="511"/>
      <c r="D21" s="496"/>
      <c r="E21" s="206">
        <f>COUNTIF('Week 1'!C83:C92,"&gt;0")</f>
        <v>0</v>
      </c>
      <c r="F21" s="45">
        <f>IF('Week 1'!D95=0,0,'Week 1'!D95)</f>
        <v>0</v>
      </c>
      <c r="G21" s="46">
        <f>IF('Week 1'!F95=0,0,'Week 1'!F95)</f>
        <v>0</v>
      </c>
      <c r="H21" s="45">
        <f>IFERROR(AVERAGE('Week 1'!C83:C92),0)</f>
        <v>0</v>
      </c>
      <c r="I21" s="44">
        <f>IF('Week 1'!E93=0,0,'Week 1'!E93)</f>
        <v>0</v>
      </c>
      <c r="J21" s="80">
        <f>IFERROR(AVERAGE('Week 1'!E83:E92),0)</f>
        <v>0</v>
      </c>
      <c r="K21" s="46">
        <f ca="1">IF('Week 1'!B95=0,0,'Week 1'!B95)</f>
        <v>0</v>
      </c>
      <c r="L21" s="8"/>
      <c r="M21" s="495"/>
      <c r="N21" s="496"/>
      <c r="O21" s="228" t="s">
        <v>204</v>
      </c>
      <c r="P21" s="224" t="s">
        <v>190</v>
      </c>
      <c r="Q21" s="224" t="s">
        <v>189</v>
      </c>
      <c r="R21" s="224" t="s">
        <v>44</v>
      </c>
      <c r="S21" s="223" t="s">
        <v>90</v>
      </c>
      <c r="T21" s="223" t="s">
        <v>70</v>
      </c>
      <c r="U21" s="223" t="s">
        <v>87</v>
      </c>
      <c r="V21" s="215" t="s">
        <v>110</v>
      </c>
      <c r="W21" s="8"/>
      <c r="X21" s="8"/>
      <c r="Y21" s="8"/>
      <c r="Z21" s="8"/>
      <c r="AA21" s="8"/>
      <c r="AB21" s="8"/>
      <c r="AC21" s="8"/>
      <c r="AD21" s="8"/>
      <c r="AE21" s="8"/>
      <c r="AF21" s="8"/>
      <c r="AG21" s="8"/>
      <c r="AH21" s="8"/>
      <c r="AI21" s="8"/>
      <c r="AJ21" s="8"/>
      <c r="AK21" s="8"/>
      <c r="AL21" s="8"/>
      <c r="AM21" s="8"/>
      <c r="AN21" s="8"/>
      <c r="AO21" s="8"/>
      <c r="AP21" s="8"/>
      <c r="AQ21" s="8"/>
      <c r="AR21" s="8"/>
      <c r="AS21" s="8"/>
      <c r="AT21" s="8"/>
      <c r="AU21" s="8"/>
      <c r="AV21" s="8"/>
      <c r="AW21" s="8"/>
    </row>
    <row r="22" spans="1:49" ht="30" customHeight="1" thickBot="1" x14ac:dyDescent="0.35">
      <c r="A22" s="8"/>
      <c r="B22" s="495" t="str">
        <f>IF('Week 1'!I83="","",'Week 1'!I73)</f>
        <v/>
      </c>
      <c r="C22" s="511"/>
      <c r="D22" s="496"/>
      <c r="E22" s="206">
        <f>COUNTIF('Week 1'!I83:I92,"&gt;0")</f>
        <v>0</v>
      </c>
      <c r="F22" s="45">
        <f>IF('Week 1'!J95=0,0,'Week 1'!J95)</f>
        <v>0</v>
      </c>
      <c r="G22" s="46">
        <f>IF('Week 1'!L95=0,0,'Week 1'!L95)</f>
        <v>0</v>
      </c>
      <c r="H22" s="45">
        <f>IFERROR(AVERAGE('Week 1'!I83:I92),0)</f>
        <v>0</v>
      </c>
      <c r="I22" s="44">
        <f>IF('Week 1'!K93=0,0,'Week 1'!K93)</f>
        <v>0</v>
      </c>
      <c r="J22" s="80">
        <f>IFERROR(AVERAGE('Week 1'!K83:K92),0)</f>
        <v>0</v>
      </c>
      <c r="K22" s="46">
        <f ca="1">IF('Week 1'!H95=0,0,'Week 1'!H95)</f>
        <v>0</v>
      </c>
      <c r="L22" s="8"/>
      <c r="M22" s="495" t="s">
        <v>47</v>
      </c>
      <c r="N22" s="496"/>
      <c r="O22" s="229">
        <f>COUNTIF(F15:F17,"&gt;0")</f>
        <v>3</v>
      </c>
      <c r="P22" s="209">
        <f>SUM(E15:E17)</f>
        <v>3</v>
      </c>
      <c r="Q22" s="48">
        <f>SUM(F15:F17)</f>
        <v>3</v>
      </c>
      <c r="R22" s="49">
        <f>SUM(G15:G17)</f>
        <v>450</v>
      </c>
      <c r="S22" s="88">
        <f>IFERROR(AVERAGEIF(H15:H17,"&gt;0"),0)</f>
        <v>1</v>
      </c>
      <c r="T22" s="241">
        <f ca="1">IFERROR(AVERAGEIF(I15:I17,"&gt;0"),0)</f>
        <v>0.71627831390140395</v>
      </c>
      <c r="U22" s="225">
        <f>IFERROR(AVERAGEIF(J15:J17,"&gt;0"),0)</f>
        <v>0</v>
      </c>
      <c r="V22" s="226">
        <f>IF('Week 1'!R33="",0,'Week 1'!R33)</f>
        <v>0</v>
      </c>
      <c r="W22" s="8"/>
      <c r="X22" s="8"/>
      <c r="Y22" s="8"/>
      <c r="Z22" s="8"/>
      <c r="AA22" s="8"/>
      <c r="AB22" s="8"/>
      <c r="AC22" s="8"/>
      <c r="AD22" s="8"/>
      <c r="AE22" s="8"/>
      <c r="AF22" s="8"/>
      <c r="AG22" s="8"/>
      <c r="AH22" s="8"/>
      <c r="AI22" s="8"/>
      <c r="AJ22" s="8"/>
      <c r="AK22" s="8"/>
      <c r="AL22" s="8"/>
      <c r="AM22" s="8"/>
      <c r="AN22" s="8"/>
      <c r="AO22" s="8"/>
      <c r="AP22" s="8"/>
      <c r="AQ22" s="8"/>
      <c r="AR22" s="8"/>
      <c r="AS22" s="8"/>
      <c r="AT22" s="8"/>
      <c r="AU22" s="8"/>
      <c r="AV22" s="8"/>
      <c r="AW22" s="8"/>
    </row>
    <row r="23" spans="1:49" ht="30" customHeight="1" thickBot="1" x14ac:dyDescent="0.35">
      <c r="A23" s="8"/>
      <c r="B23" s="495" t="str">
        <f>IF('Week 1'!O83="","",'Week 1'!O73)</f>
        <v/>
      </c>
      <c r="C23" s="511"/>
      <c r="D23" s="496"/>
      <c r="E23" s="206">
        <f>COUNTIF('Week 1'!O83:O92,"&gt;0")</f>
        <v>0</v>
      </c>
      <c r="F23" s="45">
        <f>IF('Week 1'!P95=0,0,'Week 1'!P95)</f>
        <v>0</v>
      </c>
      <c r="G23" s="46">
        <f>IF('Week 1'!R95=0,0,'Week 1'!R95)</f>
        <v>0</v>
      </c>
      <c r="H23" s="45">
        <f>IFERROR(AVERAGE('Week 1'!O83:O92),0)</f>
        <v>0</v>
      </c>
      <c r="I23" s="44">
        <f>IF('Week 1'!P93=0,0,'Week 1'!P93)</f>
        <v>0</v>
      </c>
      <c r="J23" s="80">
        <f>IFERROR(AVERAGE('Week 1'!Q83:Q92),0)</f>
        <v>0</v>
      </c>
      <c r="K23" s="46">
        <f ca="1">IF('Week 1'!N95=0,0,'Week 1'!N95)</f>
        <v>0</v>
      </c>
      <c r="L23" s="8"/>
      <c r="M23" s="495" t="s">
        <v>48</v>
      </c>
      <c r="N23" s="496"/>
      <c r="O23" s="229">
        <f>COUNTIF(F18:F20,"&gt;0")</f>
        <v>0</v>
      </c>
      <c r="P23" s="209">
        <f>SUM(E18:E20)</f>
        <v>0</v>
      </c>
      <c r="Q23" s="48">
        <f>SUM(F18:F20)</f>
        <v>0</v>
      </c>
      <c r="R23" s="49">
        <f>SUM(G18:G20)</f>
        <v>0</v>
      </c>
      <c r="S23" s="88">
        <f>IFERROR(AVERAGEIF(H18:H20,"&gt;0"),0)</f>
        <v>0</v>
      </c>
      <c r="T23" s="241">
        <f>IFERROR(AVERAGEIF(I18:I20,"&gt;0"),0)</f>
        <v>0</v>
      </c>
      <c r="U23" s="225">
        <f>IFERROR(AVERAGEIF(J18:J20,"&gt;0"),0)</f>
        <v>0</v>
      </c>
      <c r="V23" s="226">
        <f>IF('Week 1'!R63="",0,'Week 1'!R63)</f>
        <v>0</v>
      </c>
      <c r="W23" s="8"/>
      <c r="X23" s="8"/>
      <c r="Y23" s="8"/>
      <c r="Z23" s="8"/>
      <c r="AA23" s="8"/>
      <c r="AB23" s="8"/>
      <c r="AC23" s="8"/>
      <c r="AD23" s="8"/>
      <c r="AE23" s="8"/>
      <c r="AF23" s="8"/>
      <c r="AG23" s="8"/>
      <c r="AH23" s="8"/>
      <c r="AI23" s="8"/>
      <c r="AJ23" s="8"/>
      <c r="AK23" s="8"/>
      <c r="AL23" s="8"/>
      <c r="AM23" s="8"/>
      <c r="AN23" s="8"/>
      <c r="AO23" s="8"/>
      <c r="AP23" s="8"/>
      <c r="AQ23" s="8"/>
      <c r="AR23" s="8"/>
      <c r="AS23" s="8"/>
      <c r="AT23" s="8"/>
      <c r="AU23" s="8"/>
      <c r="AV23" s="8"/>
      <c r="AW23" s="8"/>
    </row>
    <row r="24" spans="1:49" ht="30" customHeight="1" thickBot="1" x14ac:dyDescent="0.35">
      <c r="A24" s="8"/>
      <c r="B24" s="495" t="str">
        <f>IF('Week 1'!C113="","",'Week 1'!C103)</f>
        <v/>
      </c>
      <c r="C24" s="511"/>
      <c r="D24" s="496"/>
      <c r="E24" s="206">
        <f>COUNTIF('Week 1'!C113:C122,"&gt;0")</f>
        <v>0</v>
      </c>
      <c r="F24" s="45">
        <f>IF('Week 1'!D125=0,0,'Week 1'!D125)</f>
        <v>0</v>
      </c>
      <c r="G24" s="46">
        <f>IF('Week 1'!F125=0,0,'Week 1'!F125)</f>
        <v>0</v>
      </c>
      <c r="H24" s="45">
        <f>IFERROR(AVERAGE('Week 1'!C113:C122),0)</f>
        <v>0</v>
      </c>
      <c r="I24" s="44">
        <f>IF('Week 1'!E123=0,0,'Week 1'!E123)</f>
        <v>0</v>
      </c>
      <c r="J24" s="80">
        <f>IFERROR(AVERAGE('Week 1'!E113:E122),0)</f>
        <v>0</v>
      </c>
      <c r="K24" s="46">
        <f ca="1">IF('Week 1'!B125=0,0,'Week 1'!B125)</f>
        <v>0</v>
      </c>
      <c r="L24" s="8"/>
      <c r="M24" s="495" t="s">
        <v>49</v>
      </c>
      <c r="N24" s="496"/>
      <c r="O24" s="230">
        <f>COUNTIF(F21:F23,"&gt;0")</f>
        <v>0</v>
      </c>
      <c r="P24" s="236">
        <f>SUM(E21:E23)</f>
        <v>0</v>
      </c>
      <c r="Q24" s="237">
        <f>SUM(F21:F23)</f>
        <v>0</v>
      </c>
      <c r="R24" s="234">
        <f>SUM(G21:G23)</f>
        <v>0</v>
      </c>
      <c r="S24" s="227">
        <f>IFERROR(AVERAGEIF(H21:H23,"&gt;0"),0)</f>
        <v>0</v>
      </c>
      <c r="T24" s="242">
        <f>IFERROR(AVERAGEIF(I21:I23,"&gt;0"),0)</f>
        <v>0</v>
      </c>
      <c r="U24" s="235">
        <f>IFERROR(AVERAGEIF(J21:J23,"&gt;0"),0)</f>
        <v>0</v>
      </c>
      <c r="V24" s="238">
        <f>IF('Week 1'!R93="",0,'Week 1'!R93)</f>
        <v>0</v>
      </c>
      <c r="W24" s="8"/>
      <c r="X24" s="8"/>
      <c r="Y24" s="8"/>
      <c r="Z24" s="8"/>
      <c r="AA24" s="8"/>
      <c r="AB24" s="8"/>
      <c r="AC24" s="8"/>
      <c r="AD24" s="8"/>
      <c r="AE24" s="8"/>
      <c r="AF24" s="8"/>
      <c r="AG24" s="8"/>
      <c r="AH24" s="8"/>
      <c r="AI24" s="8"/>
      <c r="AJ24" s="8"/>
      <c r="AK24" s="8"/>
      <c r="AL24" s="8"/>
      <c r="AM24" s="8"/>
      <c r="AN24" s="8"/>
      <c r="AO24" s="8"/>
      <c r="AP24" s="8"/>
      <c r="AQ24" s="8"/>
      <c r="AR24" s="8"/>
      <c r="AS24" s="8"/>
      <c r="AT24" s="8"/>
      <c r="AU24" s="8"/>
      <c r="AV24" s="8"/>
      <c r="AW24" s="8"/>
    </row>
    <row r="25" spans="1:49" ht="30" customHeight="1" thickBot="1" x14ac:dyDescent="0.35">
      <c r="A25" s="8"/>
      <c r="B25" s="495" t="str">
        <f>IF('Week 1'!I113="","",'Week 1'!I103)</f>
        <v/>
      </c>
      <c r="C25" s="511"/>
      <c r="D25" s="496"/>
      <c r="E25" s="206">
        <f>COUNTIF('Week 1'!I113:I122,"&gt;0")</f>
        <v>0</v>
      </c>
      <c r="F25" s="45">
        <f>IF('Week 1'!J125=0,0,'Week 1'!J125)</f>
        <v>0</v>
      </c>
      <c r="G25" s="46">
        <f>IF('Week 1'!L125=0,0,'Week 1'!L125)</f>
        <v>0</v>
      </c>
      <c r="H25" s="45">
        <f>IFERROR(AVERAGE('Week 1'!I113:I122),0)</f>
        <v>0</v>
      </c>
      <c r="I25" s="44">
        <f>IF('Week 1'!K123=0,0,'Week 1'!K123)</f>
        <v>0</v>
      </c>
      <c r="J25" s="80">
        <f>IFERROR(AVERAGE('Week 1'!K113:K122),0)</f>
        <v>0</v>
      </c>
      <c r="K25" s="46">
        <f ca="1">IF('Week 1'!H125=0,0,'Week 1'!H125)</f>
        <v>0</v>
      </c>
      <c r="L25" s="8"/>
      <c r="M25" s="495" t="s">
        <v>50</v>
      </c>
      <c r="N25" s="496"/>
      <c r="O25" s="229">
        <f>COUNTIF(F24:F26,"&gt;0")</f>
        <v>0</v>
      </c>
      <c r="P25" s="209">
        <f>SUM(E24:E26)</f>
        <v>0</v>
      </c>
      <c r="Q25" s="48">
        <f>SUM(F24:F26)</f>
        <v>0</v>
      </c>
      <c r="R25" s="49">
        <f>SUM(G24:G26)</f>
        <v>0</v>
      </c>
      <c r="S25" s="88">
        <f>IFERROR(AVERAGEIF(H24:H26,"&gt;0"),0)</f>
        <v>0</v>
      </c>
      <c r="T25" s="241">
        <f>IFERROR(AVERAGEIF(I24:I26,"&gt;0"),0)</f>
        <v>0</v>
      </c>
      <c r="U25" s="225">
        <f>IFERROR(AVERAGEIF(J24:J26,"&gt;0"),0)</f>
        <v>0</v>
      </c>
      <c r="V25" s="226">
        <f>IF('Week 1'!R123="",0,'Week 1'!R123)</f>
        <v>0</v>
      </c>
      <c r="W25" s="8"/>
      <c r="X25" s="8"/>
      <c r="Y25" s="8"/>
      <c r="Z25" s="8"/>
      <c r="AA25" s="8"/>
      <c r="AB25" s="8"/>
      <c r="AC25" s="8"/>
      <c r="AD25" s="8"/>
      <c r="AE25" s="8"/>
      <c r="AF25" s="8"/>
      <c r="AG25" s="8"/>
      <c r="AH25" s="8"/>
      <c r="AI25" s="8"/>
      <c r="AJ25" s="8"/>
      <c r="AK25" s="8"/>
      <c r="AL25" s="8"/>
      <c r="AM25" s="8"/>
      <c r="AN25" s="8"/>
      <c r="AO25" s="8"/>
      <c r="AP25" s="8"/>
      <c r="AQ25" s="8"/>
      <c r="AR25" s="8"/>
      <c r="AS25" s="8"/>
      <c r="AT25" s="8"/>
      <c r="AU25" s="8"/>
      <c r="AV25" s="8"/>
      <c r="AW25" s="8"/>
    </row>
    <row r="26" spans="1:49" ht="30" customHeight="1" thickBot="1" x14ac:dyDescent="0.35">
      <c r="A26" s="8"/>
      <c r="B26" s="495" t="str">
        <f>IF('Week 1'!O113="","",'Week 1'!O103)</f>
        <v/>
      </c>
      <c r="C26" s="511"/>
      <c r="D26" s="496"/>
      <c r="E26" s="207">
        <f>COUNTIF('Week 1'!O113:O122,"&gt;0")</f>
        <v>0</v>
      </c>
      <c r="F26" s="48">
        <f>IF('Week 1'!P125=0,0,'Week 1'!P125)</f>
        <v>0</v>
      </c>
      <c r="G26" s="49">
        <f>IF('Week 1'!R125=0,0,'Week 1'!R125)</f>
        <v>0</v>
      </c>
      <c r="H26" s="48">
        <f>IFERROR(AVERAGE('Week 1'!O113:O122),0)</f>
        <v>0</v>
      </c>
      <c r="I26" s="50">
        <f>IF('Week 1'!P123=0,0,'Week 1'!P123)</f>
        <v>0</v>
      </c>
      <c r="J26" s="81">
        <f>IFERROR(AVERAGE('Week 1'!Q113:Q122),0)</f>
        <v>0</v>
      </c>
      <c r="K26" s="49">
        <f ca="1">IF('Week 1'!N125=0,0,'Week 1'!N125)</f>
        <v>0</v>
      </c>
      <c r="L26" s="8"/>
      <c r="M26" s="495" t="s">
        <v>73</v>
      </c>
      <c r="N26" s="496"/>
      <c r="O26" s="239">
        <f>COUNTIF(F27:F29,"&gt;0")</f>
        <v>0</v>
      </c>
      <c r="P26" s="209">
        <f>SUM(E27:E29)</f>
        <v>0</v>
      </c>
      <c r="Q26" s="48">
        <f>SUM(F27:F29)</f>
        <v>0</v>
      </c>
      <c r="R26" s="49">
        <f>SUM(G27:G29)</f>
        <v>0</v>
      </c>
      <c r="S26" s="88">
        <f>IFERROR(AVERAGEIF(H27:H29,"&gt;0"),0)</f>
        <v>0</v>
      </c>
      <c r="T26" s="241">
        <f>IFERROR(AVERAGEIF(I27:I29,"&gt;0"),0)</f>
        <v>0</v>
      </c>
      <c r="U26" s="225">
        <f>IFERROR(AVERAGEIF(J27:J29,"&gt;0"),0)</f>
        <v>0</v>
      </c>
      <c r="V26" s="240">
        <f>IF('Week 1'!R153="",0,'Week 1'!R153)</f>
        <v>0</v>
      </c>
      <c r="W26" s="8"/>
      <c r="X26" s="8"/>
      <c r="Y26" s="8"/>
      <c r="Z26" s="8"/>
      <c r="AA26" s="8"/>
      <c r="AB26" s="8"/>
      <c r="AC26" s="8"/>
      <c r="AD26" s="8"/>
      <c r="AE26" s="8"/>
      <c r="AF26" s="8"/>
      <c r="AG26" s="8"/>
      <c r="AH26" s="8"/>
      <c r="AI26" s="8"/>
      <c r="AJ26" s="8"/>
      <c r="AK26" s="8"/>
      <c r="AL26" s="8"/>
      <c r="AM26" s="8"/>
      <c r="AN26" s="8"/>
      <c r="AO26" s="8"/>
      <c r="AP26" s="8"/>
      <c r="AQ26" s="8"/>
      <c r="AR26" s="8"/>
      <c r="AS26" s="8"/>
      <c r="AT26" s="8"/>
      <c r="AU26" s="8"/>
      <c r="AV26" s="8"/>
      <c r="AW26" s="8"/>
    </row>
    <row r="27" spans="1:49" ht="30" customHeight="1" thickBot="1" x14ac:dyDescent="0.35">
      <c r="A27" s="8"/>
      <c r="B27" s="495" t="str">
        <f>IF('Week 1'!C143="","",'Week 1'!C133)</f>
        <v/>
      </c>
      <c r="C27" s="511"/>
      <c r="D27" s="496"/>
      <c r="E27" s="206">
        <f>COUNTIF('Week 1'!C143:C152,"&gt;0")</f>
        <v>0</v>
      </c>
      <c r="F27" s="178">
        <f>IF('Week 1'!D155=0,0,'Week 1'!D155)</f>
        <v>0</v>
      </c>
      <c r="G27" s="177">
        <f>IF('Week 1'!F155=0,0,'Week 1'!F155)</f>
        <v>0</v>
      </c>
      <c r="H27" s="178">
        <f>IFERROR(AVERAGE('Week 1'!C143:C152),0)</f>
        <v>0</v>
      </c>
      <c r="I27" s="44">
        <f>IF('Week 1'!E153=0,0,'Week 1'!E153)</f>
        <v>0</v>
      </c>
      <c r="J27" s="80">
        <f>IFERROR(AVERAGE('Week 1'!E143:E152),0)</f>
        <v>0</v>
      </c>
      <c r="K27" s="177">
        <f ca="1">IF('Week 1'!B155=0,0,'Week 1'!B155)</f>
        <v>0</v>
      </c>
      <c r="L27" s="8"/>
      <c r="M27" s="10"/>
      <c r="N27" s="10"/>
      <c r="O27" s="10"/>
      <c r="P27" s="10"/>
      <c r="Q27" s="10"/>
      <c r="R27" s="10"/>
      <c r="S27" s="10"/>
      <c r="T27" s="10"/>
      <c r="U27" s="10"/>
      <c r="V27" s="10"/>
      <c r="W27" s="8"/>
      <c r="X27" s="8"/>
      <c r="Y27" s="8"/>
      <c r="Z27" s="8"/>
      <c r="AA27" s="8"/>
      <c r="AB27" s="8"/>
      <c r="AC27" s="8"/>
      <c r="AD27" s="8"/>
      <c r="AE27" s="8"/>
      <c r="AF27" s="8"/>
      <c r="AG27" s="8"/>
      <c r="AH27" s="8"/>
      <c r="AI27" s="8"/>
      <c r="AJ27" s="8"/>
      <c r="AK27" s="8"/>
      <c r="AL27" s="8"/>
      <c r="AM27" s="8"/>
      <c r="AN27" s="8"/>
      <c r="AO27" s="8"/>
      <c r="AP27" s="8"/>
      <c r="AQ27" s="8"/>
      <c r="AR27" s="8"/>
      <c r="AS27" s="8"/>
      <c r="AT27" s="8"/>
      <c r="AU27" s="8"/>
      <c r="AV27" s="8"/>
      <c r="AW27" s="8"/>
    </row>
    <row r="28" spans="1:49" ht="30" customHeight="1" thickBot="1" x14ac:dyDescent="0.35">
      <c r="A28" s="8"/>
      <c r="B28" s="495" t="str">
        <f>IF('Week 1'!I143="","",'Week 1'!I133)</f>
        <v/>
      </c>
      <c r="C28" s="511"/>
      <c r="D28" s="496"/>
      <c r="E28" s="206">
        <f>COUNTIF('Week 1'!I143:I152,"&gt;0")</f>
        <v>0</v>
      </c>
      <c r="F28" s="178">
        <f>IF('Week 1'!J155=0,0,'Week 1'!J155)</f>
        <v>0</v>
      </c>
      <c r="G28" s="177">
        <f>IF('Week 1'!L155=0,0,'Week 1'!L155)</f>
        <v>0</v>
      </c>
      <c r="H28" s="178">
        <f>IFERROR(AVERAGE('Week 1'!I143:I152),0)</f>
        <v>0</v>
      </c>
      <c r="I28" s="44">
        <f>IF('Week 1'!K153=0,0,'Week 1'!K153)</f>
        <v>0</v>
      </c>
      <c r="J28" s="80">
        <f>IFERROR(AVERAGE('Week 1'!K143:K152),0)</f>
        <v>0</v>
      </c>
      <c r="K28" s="177">
        <f ca="1">IF('Week 1'!H155=0,0,'Week 1'!H155)</f>
        <v>0</v>
      </c>
      <c r="L28" s="8"/>
      <c r="M28" s="10"/>
      <c r="N28" s="10"/>
      <c r="O28" s="10"/>
      <c r="P28" s="10"/>
      <c r="Q28" s="10"/>
      <c r="R28" s="10"/>
      <c r="S28" s="10"/>
      <c r="T28" s="10"/>
      <c r="U28" s="10"/>
      <c r="V28" s="10"/>
      <c r="W28" s="8"/>
      <c r="X28" s="8"/>
      <c r="Y28" s="8"/>
      <c r="Z28" s="8"/>
      <c r="AA28" s="8"/>
      <c r="AB28" s="8"/>
      <c r="AC28" s="8"/>
      <c r="AD28" s="8"/>
      <c r="AE28" s="8"/>
      <c r="AF28" s="8"/>
      <c r="AG28" s="8"/>
      <c r="AH28" s="8"/>
      <c r="AI28" s="8"/>
      <c r="AJ28" s="8"/>
      <c r="AK28" s="8"/>
      <c r="AL28" s="8"/>
      <c r="AM28" s="8"/>
      <c r="AN28" s="8"/>
      <c r="AO28" s="8"/>
      <c r="AP28" s="8"/>
      <c r="AQ28" s="8"/>
      <c r="AR28" s="8"/>
      <c r="AS28" s="8"/>
      <c r="AT28" s="8"/>
      <c r="AU28" s="8"/>
      <c r="AV28" s="8"/>
      <c r="AW28" s="8"/>
    </row>
    <row r="29" spans="1:49" ht="30" customHeight="1" thickBot="1" x14ac:dyDescent="0.35">
      <c r="A29" s="8"/>
      <c r="B29" s="495" t="str">
        <f>IF('Week 1'!O143="","",'Week 1'!O133)</f>
        <v/>
      </c>
      <c r="C29" s="511"/>
      <c r="D29" s="496"/>
      <c r="E29" s="207">
        <f>COUNTIF('Week 1'!O143:O152,"&gt;0")</f>
        <v>0</v>
      </c>
      <c r="F29" s="48">
        <f>IF('Week 1'!P155=0,0,'Week 1'!P155)</f>
        <v>0</v>
      </c>
      <c r="G29" s="49">
        <f>IF('Week 1'!R155=0,0,'Week 1'!R155)</f>
        <v>0</v>
      </c>
      <c r="H29" s="48">
        <f>IFERROR(AVERAGE('Week 1'!O143:O152),0)</f>
        <v>0</v>
      </c>
      <c r="I29" s="50">
        <f>IF('Week 1'!P153=0,0,'Week 1'!P153)</f>
        <v>0</v>
      </c>
      <c r="J29" s="81">
        <f>IFERROR(AVERAGE('Week 1'!Q143:Q152),0)</f>
        <v>0</v>
      </c>
      <c r="K29" s="49">
        <f ca="1">IF('Week 1'!N155=0,0,'Week 1'!N155)</f>
        <v>0</v>
      </c>
      <c r="L29" s="8"/>
      <c r="M29" s="10"/>
      <c r="N29" s="10"/>
      <c r="O29" s="10"/>
      <c r="P29" s="10"/>
      <c r="Q29" s="10"/>
      <c r="R29" s="10"/>
      <c r="S29" s="10"/>
      <c r="T29" s="10"/>
      <c r="U29" s="10"/>
      <c r="V29" s="10"/>
      <c r="W29" s="8"/>
      <c r="X29" s="8"/>
      <c r="Y29" s="8"/>
      <c r="Z29" s="8"/>
      <c r="AA29" s="8"/>
      <c r="AB29" s="8"/>
      <c r="AC29" s="8"/>
      <c r="AD29" s="8"/>
      <c r="AE29" s="8"/>
      <c r="AF29" s="8"/>
      <c r="AG29" s="8"/>
      <c r="AH29" s="8"/>
      <c r="AI29" s="8"/>
      <c r="AJ29" s="8"/>
      <c r="AK29" s="8"/>
      <c r="AL29" s="8"/>
      <c r="AM29" s="8"/>
      <c r="AN29" s="8"/>
      <c r="AO29" s="8"/>
      <c r="AP29" s="8"/>
      <c r="AQ29" s="8"/>
      <c r="AR29" s="8"/>
      <c r="AS29" s="8"/>
      <c r="AT29" s="8"/>
      <c r="AU29" s="8"/>
      <c r="AV29" s="8"/>
      <c r="AW29" s="8"/>
    </row>
    <row r="30" spans="1:49" ht="15" customHeight="1" x14ac:dyDescent="0.3">
      <c r="A30" s="8"/>
      <c r="B30" s="10"/>
      <c r="C30" s="10"/>
      <c r="D30" s="93"/>
      <c r="E30" s="194"/>
      <c r="F30" s="96"/>
      <c r="G30" s="94"/>
      <c r="H30" s="62"/>
      <c r="I30" s="179"/>
      <c r="J30" s="78"/>
      <c r="K30" s="93"/>
      <c r="L30" s="8"/>
      <c r="M30" s="8"/>
      <c r="N30" s="8"/>
      <c r="O30" s="8"/>
      <c r="P30" s="8"/>
      <c r="Q30" s="8"/>
      <c r="R30" s="8"/>
      <c r="S30" s="8"/>
      <c r="T30" s="8"/>
      <c r="U30" s="8"/>
      <c r="V30" s="8"/>
      <c r="W30" s="8"/>
      <c r="X30" s="8"/>
      <c r="Y30" s="8"/>
      <c r="Z30" s="8"/>
      <c r="AA30" s="8"/>
      <c r="AB30" s="8"/>
      <c r="AC30" s="8"/>
      <c r="AD30" s="8"/>
      <c r="AE30" s="8"/>
      <c r="AF30" s="8"/>
      <c r="AG30" s="8"/>
      <c r="AH30" s="8"/>
      <c r="AI30" s="8"/>
      <c r="AJ30" s="8"/>
      <c r="AK30" s="8"/>
      <c r="AL30" s="8"/>
      <c r="AM30" s="8"/>
      <c r="AN30" s="8"/>
      <c r="AO30" s="8"/>
      <c r="AP30" s="8"/>
      <c r="AQ30" s="8"/>
      <c r="AR30" s="8"/>
      <c r="AS30" s="8"/>
      <c r="AT30" s="8"/>
      <c r="AU30" s="8"/>
      <c r="AV30" s="8"/>
      <c r="AW30" s="8"/>
    </row>
    <row r="31" spans="1:49" ht="15" customHeight="1" x14ac:dyDescent="0.3">
      <c r="A31" s="8"/>
      <c r="B31" s="42"/>
      <c r="C31" s="42"/>
      <c r="D31" s="8"/>
      <c r="E31" s="8"/>
      <c r="F31" s="8"/>
      <c r="G31" s="8"/>
      <c r="H31" s="8"/>
      <c r="I31" s="8"/>
      <c r="J31" s="8"/>
      <c r="K31" s="8"/>
      <c r="L31" s="8"/>
      <c r="M31" s="8"/>
      <c r="N31" s="8"/>
      <c r="O31" s="8"/>
      <c r="P31" s="8"/>
      <c r="Q31" s="8"/>
      <c r="R31" s="8"/>
      <c r="S31" s="8"/>
      <c r="T31" s="8"/>
      <c r="U31" s="8"/>
      <c r="V31" s="8"/>
      <c r="W31" s="8"/>
      <c r="X31" s="8"/>
      <c r="Y31" s="8"/>
      <c r="Z31" s="8"/>
      <c r="AA31" s="8"/>
      <c r="AB31" s="8"/>
      <c r="AC31" s="8"/>
      <c r="AD31" s="8"/>
      <c r="AE31" s="8"/>
      <c r="AF31" s="8"/>
      <c r="AG31" s="8"/>
      <c r="AH31" s="8"/>
      <c r="AI31" s="8"/>
      <c r="AJ31" s="8"/>
      <c r="AK31" s="8"/>
      <c r="AL31" s="8"/>
      <c r="AM31" s="8"/>
      <c r="AN31" s="8"/>
      <c r="AO31" s="8"/>
      <c r="AP31" s="8"/>
      <c r="AQ31" s="8"/>
      <c r="AR31" s="8"/>
      <c r="AS31" s="8"/>
      <c r="AT31" s="8"/>
      <c r="AU31" s="8"/>
      <c r="AV31" s="8"/>
      <c r="AW31" s="8"/>
    </row>
    <row r="32" spans="1:49" ht="15" customHeight="1" x14ac:dyDescent="0.3">
      <c r="A32" s="8"/>
      <c r="B32" s="522" t="str">
        <f>IF('Training Plan'!B47="","",'Training Plan'!B47)</f>
        <v/>
      </c>
      <c r="C32" s="523"/>
      <c r="D32" s="524"/>
      <c r="E32" s="195"/>
      <c r="F32" s="515" t="s">
        <v>55</v>
      </c>
      <c r="G32" s="515"/>
      <c r="H32" s="515"/>
      <c r="I32" s="515"/>
      <c r="J32" s="515"/>
      <c r="K32" s="515"/>
      <c r="L32" s="515"/>
      <c r="M32" s="515"/>
      <c r="N32" s="515"/>
      <c r="O32" s="515"/>
      <c r="P32" s="515"/>
      <c r="Q32" s="515"/>
      <c r="R32" s="515"/>
      <c r="S32" s="515"/>
      <c r="T32" s="515"/>
      <c r="U32" s="515"/>
      <c r="V32" s="516"/>
      <c r="W32" s="8"/>
      <c r="X32" s="8"/>
      <c r="Y32" s="8"/>
      <c r="Z32" s="8"/>
      <c r="AA32" s="8"/>
      <c r="AB32" s="8"/>
      <c r="AC32" s="8"/>
      <c r="AD32" s="8"/>
      <c r="AE32" s="8"/>
      <c r="AF32" s="8"/>
      <c r="AG32" s="8"/>
      <c r="AH32" s="8"/>
      <c r="AI32" s="8"/>
      <c r="AJ32" s="8"/>
      <c r="AK32" s="8"/>
      <c r="AL32" s="8"/>
      <c r="AM32" s="8"/>
      <c r="AN32" s="8"/>
      <c r="AO32" s="8"/>
      <c r="AP32" s="8"/>
      <c r="AQ32" s="8"/>
      <c r="AR32" s="8"/>
      <c r="AS32" s="8"/>
      <c r="AT32" s="8"/>
      <c r="AU32" s="8"/>
      <c r="AV32" s="8"/>
      <c r="AW32" s="8"/>
    </row>
    <row r="33" spans="1:49" ht="15" customHeight="1" x14ac:dyDescent="0.3">
      <c r="A33" s="8"/>
      <c r="B33" s="525"/>
      <c r="C33" s="526"/>
      <c r="D33" s="527"/>
      <c r="E33" s="196"/>
      <c r="F33" s="518"/>
      <c r="G33" s="518"/>
      <c r="H33" s="518"/>
      <c r="I33" s="518"/>
      <c r="J33" s="518"/>
      <c r="K33" s="518"/>
      <c r="L33" s="518"/>
      <c r="M33" s="518"/>
      <c r="N33" s="518"/>
      <c r="O33" s="518"/>
      <c r="P33" s="518"/>
      <c r="Q33" s="518"/>
      <c r="R33" s="518"/>
      <c r="S33" s="518"/>
      <c r="T33" s="518"/>
      <c r="U33" s="518"/>
      <c r="V33" s="519"/>
      <c r="W33" s="8"/>
      <c r="X33" s="8"/>
      <c r="Y33" s="8"/>
      <c r="Z33" s="8"/>
      <c r="AA33" s="8"/>
      <c r="AB33" s="8"/>
      <c r="AC33" s="8"/>
      <c r="AD33" s="8"/>
      <c r="AE33" s="8"/>
      <c r="AF33" s="8"/>
      <c r="AG33" s="8"/>
      <c r="AH33" s="8"/>
      <c r="AI33" s="8"/>
      <c r="AJ33" s="8"/>
      <c r="AK33" s="8"/>
      <c r="AL33" s="8"/>
      <c r="AM33" s="8"/>
      <c r="AN33" s="8"/>
      <c r="AO33" s="8"/>
      <c r="AP33" s="8"/>
      <c r="AQ33" s="8"/>
      <c r="AR33" s="8"/>
      <c r="AS33" s="8"/>
      <c r="AT33" s="8"/>
      <c r="AU33" s="8"/>
      <c r="AV33" s="8"/>
      <c r="AW33" s="8"/>
    </row>
    <row r="34" spans="1:49" ht="15" customHeight="1" x14ac:dyDescent="0.3">
      <c r="A34" s="8"/>
      <c r="B34" s="8"/>
      <c r="C34" s="8"/>
      <c r="D34" s="8"/>
      <c r="E34" s="8"/>
      <c r="F34" s="8"/>
      <c r="G34" s="8"/>
      <c r="H34" s="8"/>
      <c r="I34" s="8"/>
      <c r="J34" s="8"/>
      <c r="K34" s="8"/>
      <c r="L34" s="8"/>
      <c r="M34" s="8"/>
      <c r="N34" s="8"/>
      <c r="O34" s="8"/>
      <c r="P34" s="8"/>
      <c r="Q34" s="8"/>
      <c r="R34" s="8"/>
      <c r="S34" s="8"/>
      <c r="T34" s="8"/>
      <c r="U34" s="8"/>
      <c r="V34" s="8"/>
      <c r="W34" s="8"/>
      <c r="X34" s="8"/>
      <c r="Y34" s="8"/>
      <c r="Z34" s="8"/>
      <c r="AA34" s="8"/>
      <c r="AB34" s="8"/>
      <c r="AC34" s="8"/>
      <c r="AD34" s="8"/>
      <c r="AE34" s="8"/>
      <c r="AF34" s="8"/>
      <c r="AG34" s="8"/>
      <c r="AH34" s="8"/>
      <c r="AI34" s="8"/>
      <c r="AJ34" s="8"/>
      <c r="AK34" s="8"/>
      <c r="AL34" s="8"/>
      <c r="AM34" s="8"/>
      <c r="AN34" s="8"/>
      <c r="AO34" s="8"/>
      <c r="AP34" s="8"/>
      <c r="AQ34" s="8"/>
      <c r="AR34" s="8"/>
      <c r="AS34" s="8"/>
      <c r="AT34" s="8"/>
      <c r="AU34" s="8"/>
      <c r="AV34" s="8"/>
      <c r="AW34" s="8"/>
    </row>
    <row r="35" spans="1:49" ht="15" customHeight="1" thickBot="1" x14ac:dyDescent="0.35">
      <c r="A35" s="8"/>
      <c r="B35" s="8"/>
      <c r="C35" s="8"/>
      <c r="D35" s="8"/>
      <c r="E35" s="8"/>
      <c r="F35" s="8"/>
      <c r="G35" s="8"/>
      <c r="H35" s="8"/>
      <c r="I35" s="8"/>
      <c r="J35" s="8"/>
      <c r="K35" s="8"/>
      <c r="L35" s="8"/>
      <c r="M35" s="8"/>
      <c r="N35" s="8"/>
      <c r="O35" s="8"/>
      <c r="P35" s="8"/>
      <c r="Q35" s="8"/>
      <c r="R35" s="8"/>
      <c r="S35" s="8"/>
      <c r="T35" s="8"/>
      <c r="U35" s="8"/>
      <c r="V35" s="8"/>
      <c r="W35" s="8"/>
      <c r="X35" s="8"/>
      <c r="Y35" s="8"/>
      <c r="Z35" s="8"/>
      <c r="AA35" s="8"/>
      <c r="AB35" s="8"/>
      <c r="AC35" s="8"/>
      <c r="AD35" s="8"/>
      <c r="AE35" s="8"/>
      <c r="AF35" s="8"/>
      <c r="AG35" s="8"/>
      <c r="AH35" s="8"/>
      <c r="AI35" s="8"/>
      <c r="AJ35" s="8"/>
      <c r="AK35" s="8"/>
      <c r="AL35" s="8"/>
      <c r="AM35" s="8"/>
      <c r="AN35" s="8"/>
      <c r="AO35" s="8"/>
      <c r="AP35" s="8"/>
      <c r="AQ35" s="8"/>
      <c r="AR35" s="8"/>
      <c r="AS35" s="8"/>
      <c r="AT35" s="8"/>
      <c r="AU35" s="8"/>
      <c r="AV35" s="8"/>
      <c r="AW35" s="8"/>
    </row>
    <row r="36" spans="1:49" ht="15" customHeight="1" x14ac:dyDescent="0.3">
      <c r="A36" s="8"/>
      <c r="B36" s="331" t="s">
        <v>77</v>
      </c>
      <c r="C36" s="332"/>
      <c r="D36" s="332"/>
      <c r="E36" s="332"/>
      <c r="F36" s="332"/>
      <c r="G36" s="332"/>
      <c r="H36" s="332"/>
      <c r="I36" s="332"/>
      <c r="J36" s="332"/>
      <c r="K36" s="333"/>
      <c r="L36" s="8"/>
      <c r="M36" s="331" t="s">
        <v>196</v>
      </c>
      <c r="N36" s="332"/>
      <c r="O36" s="332"/>
      <c r="P36" s="332"/>
      <c r="Q36" s="332"/>
      <c r="R36" s="332"/>
      <c r="S36" s="332"/>
      <c r="T36" s="332"/>
      <c r="U36" s="332"/>
      <c r="V36" s="333"/>
      <c r="W36" s="8"/>
      <c r="X36" s="8"/>
      <c r="Y36" s="8"/>
      <c r="Z36" s="8"/>
      <c r="AA36" s="8"/>
      <c r="AB36" s="8"/>
      <c r="AC36" s="8"/>
      <c r="AD36" s="8"/>
      <c r="AE36" s="8"/>
      <c r="AF36" s="8"/>
      <c r="AG36" s="8"/>
      <c r="AH36" s="8"/>
      <c r="AI36" s="8"/>
      <c r="AJ36" s="8"/>
      <c r="AK36" s="8"/>
      <c r="AL36" s="8"/>
      <c r="AM36" s="8"/>
      <c r="AN36" s="8"/>
      <c r="AO36" s="8"/>
      <c r="AP36" s="8"/>
      <c r="AQ36" s="8"/>
      <c r="AR36" s="8"/>
      <c r="AS36" s="8"/>
      <c r="AT36" s="8"/>
      <c r="AU36" s="8"/>
      <c r="AV36" s="8"/>
      <c r="AW36" s="8"/>
    </row>
    <row r="37" spans="1:49" ht="15" customHeight="1" thickBot="1" x14ac:dyDescent="0.35">
      <c r="A37" s="8"/>
      <c r="B37" s="334"/>
      <c r="C37" s="335"/>
      <c r="D37" s="335"/>
      <c r="E37" s="335"/>
      <c r="F37" s="335"/>
      <c r="G37" s="335"/>
      <c r="H37" s="335"/>
      <c r="I37" s="335"/>
      <c r="J37" s="335"/>
      <c r="K37" s="336"/>
      <c r="L37" s="8"/>
      <c r="M37" s="334"/>
      <c r="N37" s="335"/>
      <c r="O37" s="335"/>
      <c r="P37" s="335"/>
      <c r="Q37" s="335"/>
      <c r="R37" s="335"/>
      <c r="S37" s="335"/>
      <c r="T37" s="335"/>
      <c r="U37" s="335"/>
      <c r="V37" s="336"/>
      <c r="W37" s="8"/>
      <c r="X37" s="8"/>
      <c r="Y37" s="8"/>
      <c r="Z37" s="8"/>
      <c r="AA37" s="8"/>
      <c r="AB37" s="8"/>
      <c r="AC37" s="8"/>
      <c r="AD37" s="8"/>
      <c r="AE37" s="8"/>
      <c r="AF37" s="8"/>
      <c r="AG37" s="8"/>
      <c r="AH37" s="8"/>
      <c r="AI37" s="8"/>
      <c r="AJ37" s="8"/>
      <c r="AK37" s="8"/>
      <c r="AL37" s="8"/>
      <c r="AM37" s="8"/>
      <c r="AN37" s="8"/>
      <c r="AO37" s="8"/>
      <c r="AP37" s="8"/>
      <c r="AQ37" s="8"/>
      <c r="AR37" s="8"/>
      <c r="AS37" s="8"/>
      <c r="AT37" s="8"/>
      <c r="AU37" s="8"/>
      <c r="AV37" s="8"/>
      <c r="AW37" s="8"/>
    </row>
    <row r="38" spans="1:49" ht="15" customHeight="1" x14ac:dyDescent="0.3">
      <c r="A38" s="8"/>
      <c r="B38" s="451" t="s">
        <v>69</v>
      </c>
      <c r="C38" s="452"/>
      <c r="D38" s="475"/>
      <c r="E38" s="497" t="s">
        <v>190</v>
      </c>
      <c r="F38" s="497" t="s">
        <v>189</v>
      </c>
      <c r="G38" s="497" t="s">
        <v>44</v>
      </c>
      <c r="H38" s="502" t="s">
        <v>90</v>
      </c>
      <c r="I38" s="502" t="s">
        <v>70</v>
      </c>
      <c r="J38" s="502" t="s">
        <v>87</v>
      </c>
      <c r="K38" s="497" t="s">
        <v>4</v>
      </c>
      <c r="L38" s="8"/>
      <c r="M38" s="507" t="s">
        <v>69</v>
      </c>
      <c r="N38" s="508"/>
      <c r="O38" s="497" t="s">
        <v>190</v>
      </c>
      <c r="P38" s="510" t="s">
        <v>189</v>
      </c>
      <c r="Q38" s="497" t="s">
        <v>44</v>
      </c>
      <c r="R38" s="502" t="s">
        <v>90</v>
      </c>
      <c r="S38" s="512" t="s">
        <v>70</v>
      </c>
      <c r="T38" s="502" t="s">
        <v>87</v>
      </c>
      <c r="U38" s="513" t="s">
        <v>106</v>
      </c>
      <c r="V38" s="502" t="s">
        <v>92</v>
      </c>
      <c r="W38" s="8"/>
      <c r="X38" s="8"/>
      <c r="Y38" s="8"/>
      <c r="Z38" s="8"/>
      <c r="AA38" s="8"/>
      <c r="AB38" s="8"/>
      <c r="AC38" s="8"/>
      <c r="AD38" s="8"/>
      <c r="AE38" s="8"/>
      <c r="AF38" s="8"/>
      <c r="AG38" s="8"/>
      <c r="AH38" s="8"/>
      <c r="AI38" s="8"/>
      <c r="AJ38" s="8"/>
      <c r="AK38" s="8"/>
      <c r="AL38" s="8"/>
      <c r="AM38" s="8"/>
      <c r="AN38" s="8"/>
      <c r="AO38" s="8"/>
      <c r="AP38" s="8"/>
      <c r="AQ38" s="8"/>
      <c r="AR38" s="8"/>
      <c r="AS38" s="8"/>
      <c r="AT38" s="8"/>
      <c r="AU38" s="8"/>
      <c r="AV38" s="8"/>
      <c r="AW38" s="8"/>
    </row>
    <row r="39" spans="1:49" ht="15" customHeight="1" thickBot="1" x14ac:dyDescent="0.35">
      <c r="A39" s="8"/>
      <c r="B39" s="440"/>
      <c r="C39" s="453"/>
      <c r="D39" s="509"/>
      <c r="E39" s="498"/>
      <c r="F39" s="498"/>
      <c r="G39" s="498"/>
      <c r="H39" s="498"/>
      <c r="I39" s="503"/>
      <c r="J39" s="503"/>
      <c r="K39" s="498"/>
      <c r="L39" s="8"/>
      <c r="M39" s="440"/>
      <c r="N39" s="509"/>
      <c r="O39" s="498"/>
      <c r="P39" s="498"/>
      <c r="Q39" s="498"/>
      <c r="R39" s="498"/>
      <c r="S39" s="498"/>
      <c r="T39" s="503"/>
      <c r="U39" s="453"/>
      <c r="V39" s="503"/>
      <c r="W39" s="8"/>
      <c r="X39" s="8"/>
      <c r="Y39" s="8"/>
      <c r="Z39" s="8"/>
      <c r="AA39" s="8"/>
      <c r="AB39" s="8"/>
      <c r="AC39" s="8"/>
      <c r="AD39" s="8"/>
      <c r="AE39" s="8"/>
      <c r="AF39" s="8"/>
      <c r="AG39" s="8"/>
      <c r="AH39" s="8"/>
      <c r="AI39" s="8"/>
      <c r="AJ39" s="8"/>
      <c r="AK39" s="8"/>
      <c r="AL39" s="8"/>
      <c r="AM39" s="8"/>
      <c r="AN39" s="8"/>
      <c r="AO39" s="8"/>
      <c r="AP39" s="8"/>
      <c r="AQ39" s="8"/>
      <c r="AR39" s="8"/>
      <c r="AS39" s="8"/>
      <c r="AT39" s="8"/>
      <c r="AU39" s="8"/>
      <c r="AV39" s="8"/>
      <c r="AW39" s="8"/>
    </row>
    <row r="40" spans="1:49" ht="30" customHeight="1" thickBot="1" x14ac:dyDescent="0.35">
      <c r="A40" s="8"/>
      <c r="B40" s="495" t="str">
        <f>IF('Week 2'!C23="","",'Week 2'!C13)</f>
        <v>Competition Squat</v>
      </c>
      <c r="C40" s="511"/>
      <c r="D40" s="511"/>
      <c r="E40" s="208">
        <f>COUNTIF('Week 2'!C23:C32,"&gt;0")</f>
        <v>1</v>
      </c>
      <c r="F40" s="45">
        <f>IF('Week 2'!D35=0,0,'Week 2'!D35)</f>
        <v>1</v>
      </c>
      <c r="G40" s="46">
        <f>IF('Week 2'!F35=0,0,'Week 2'!F35)</f>
        <v>160</v>
      </c>
      <c r="H40" s="45">
        <f>IFERROR(AVERAGE('Week 2'!C23:C32),0)</f>
        <v>1</v>
      </c>
      <c r="I40" s="44">
        <f ca="1">IF('Week 2'!E33=0,0,'Week 2'!E33)</f>
        <v>0.71748878923766812</v>
      </c>
      <c r="J40" s="80">
        <f>IFERROR(AVERAGE('Week 2'!E23:E32),0)</f>
        <v>0</v>
      </c>
      <c r="K40" s="46">
        <f ca="1">IF('Week 2'!B35=0,0,'Week 2'!B35)</f>
        <v>223</v>
      </c>
      <c r="L40" s="8"/>
      <c r="M40" s="495" t="s">
        <v>43</v>
      </c>
      <c r="N40" s="496"/>
      <c r="O40" s="206">
        <f>SUMPRODUCT((NOT(ISERROR(FIND(M40,B40:D54))))*(E40:E54))</f>
        <v>1</v>
      </c>
      <c r="P40" s="249">
        <f>SUMPRODUCT((NOT(ISERROR(FIND(M40,B40:D54))))*(F40:F54))</f>
        <v>1</v>
      </c>
      <c r="Q40" s="245">
        <f>SUMPRODUCT((NOT(ISERROR(FIND(M40,B40:D54))))*(G40:G54))</f>
        <v>160</v>
      </c>
      <c r="R40" s="170">
        <f>IFERROR(SUMPRODUCT((NOT(ISERROR(FIND(M40,B40:D54))))*((H40:H54)/U40)),0)</f>
        <v>1</v>
      </c>
      <c r="S40" s="44">
        <f ca="1">IFERROR(SUMPRODUCT((NOT(ISERROR(FIND(M40,B40:D54))))*((I40:I54)/U40)),0)</f>
        <v>0.71748878923766812</v>
      </c>
      <c r="T40" s="80">
        <f>IFERROR(SUMPRODUCT((NOT(ISERROR(FIND(M40,B40:D54))))*((J40:J54)/U40)),0)</f>
        <v>0</v>
      </c>
      <c r="U40" s="82">
        <f>COUNTIF(B40:D54,"*Squat*")</f>
        <v>1</v>
      </c>
      <c r="V40" s="49">
        <f t="array" aca="1" ref="V40" ca="1">MAX(IF("Competition Squat"=B40:D54,K40:K54,0))</f>
        <v>223</v>
      </c>
      <c r="W40" s="8"/>
      <c r="X40" s="8"/>
      <c r="Y40" s="8"/>
      <c r="Z40" s="8"/>
      <c r="AA40" s="8"/>
      <c r="AB40" s="8"/>
      <c r="AC40" s="8"/>
      <c r="AD40" s="8"/>
      <c r="AE40" s="8"/>
      <c r="AF40" s="8"/>
      <c r="AG40" s="8"/>
      <c r="AH40" s="8"/>
      <c r="AI40" s="8"/>
      <c r="AJ40" s="8"/>
      <c r="AK40" s="8"/>
      <c r="AL40" s="8"/>
      <c r="AM40" s="8"/>
      <c r="AN40" s="8"/>
      <c r="AO40" s="8"/>
      <c r="AP40" s="8"/>
      <c r="AQ40" s="8"/>
      <c r="AR40" s="8"/>
      <c r="AS40" s="8"/>
      <c r="AT40" s="8"/>
      <c r="AU40" s="8"/>
      <c r="AV40" s="8"/>
      <c r="AW40" s="8"/>
    </row>
    <row r="41" spans="1:49" ht="30" customHeight="1" thickBot="1" x14ac:dyDescent="0.35">
      <c r="A41" s="8"/>
      <c r="B41" s="495" t="str">
        <f>IF('Week 2'!I23="","",'Week 2'!I13)</f>
        <v>Competition Bench</v>
      </c>
      <c r="C41" s="511"/>
      <c r="D41" s="511"/>
      <c r="E41" s="208">
        <f>COUNTIF('Week 2'!I23:I32,"&gt;0")</f>
        <v>1</v>
      </c>
      <c r="F41" s="45">
        <f>IF('Week 2'!J35=0,0,'Week 2'!J35)</f>
        <v>1</v>
      </c>
      <c r="G41" s="46">
        <f>IF('Week 2'!L35=0,0,'Week 2'!L35)</f>
        <v>110</v>
      </c>
      <c r="H41" s="45">
        <f>IFERROR(AVERAGE('Week 2'!I23:I32),0)</f>
        <v>1</v>
      </c>
      <c r="I41" s="44">
        <f ca="1">IF('Week 2'!K33=0,0,'Week 2'!K33)</f>
        <v>0.7142857142857143</v>
      </c>
      <c r="J41" s="80">
        <f>IFERROR(AVERAGE('Week 2'!K23:K32),0)</f>
        <v>0</v>
      </c>
      <c r="K41" s="46">
        <f ca="1">IF('Week 2'!H35=0,0,'Week 2'!H35)</f>
        <v>154</v>
      </c>
      <c r="L41" s="8"/>
      <c r="M41" s="495" t="s">
        <v>45</v>
      </c>
      <c r="N41" s="496"/>
      <c r="O41" s="206">
        <f>SUMPRODUCT((NOT(ISERROR(FIND(M41,B40:D54))))*(E40:E54))</f>
        <v>1</v>
      </c>
      <c r="P41" s="249">
        <f>SUMPRODUCT((NOT(ISERROR(FIND(M41,B40:D54))))*(F40:F54))</f>
        <v>1</v>
      </c>
      <c r="Q41" s="245">
        <f>SUMPRODUCT((NOT(ISERROR(FIND(M41,B40:D54))))*(G40:G54))</f>
        <v>110</v>
      </c>
      <c r="R41" s="170">
        <f>IFERROR(SUMPRODUCT((NOT(ISERROR(FIND(M41,B40:D54))))*(H40:H54)/U41),0)</f>
        <v>1</v>
      </c>
      <c r="S41" s="44">
        <f ca="1">IFERROR(SUMPRODUCT((NOT(ISERROR(FIND(M41,B40:D54))))*(I40:I54)/U41),0)</f>
        <v>0.7142857142857143</v>
      </c>
      <c r="T41" s="80">
        <f>IFERROR(SUMPRODUCT((NOT(ISERROR(FIND(M41,B40:D54))))*(J40:J54)/U41),0)</f>
        <v>0</v>
      </c>
      <c r="U41" s="83">
        <f>COUNTIF(B40:D54,"*Bench*")</f>
        <v>1</v>
      </c>
      <c r="V41" s="49">
        <f t="array" aca="1" ref="V41" ca="1">MAX(IF("Competition Bench"=B40:D54,K40:K54,0))</f>
        <v>154</v>
      </c>
      <c r="W41" s="8"/>
      <c r="X41" s="8"/>
      <c r="Y41" s="8"/>
      <c r="Z41" s="8"/>
      <c r="AA41" s="8"/>
      <c r="AB41" s="8"/>
      <c r="AC41" s="8"/>
      <c r="AD41" s="8"/>
      <c r="AE41" s="8"/>
      <c r="AF41" s="8"/>
      <c r="AG41" s="8"/>
      <c r="AH41" s="8"/>
      <c r="AI41" s="8"/>
      <c r="AJ41" s="8"/>
      <c r="AK41" s="8"/>
      <c r="AL41" s="8"/>
      <c r="AM41" s="8"/>
      <c r="AN41" s="8"/>
      <c r="AO41" s="8"/>
      <c r="AP41" s="8"/>
      <c r="AQ41" s="8"/>
      <c r="AR41" s="8"/>
      <c r="AS41" s="8"/>
      <c r="AT41" s="8"/>
      <c r="AU41" s="8"/>
      <c r="AV41" s="8"/>
      <c r="AW41" s="8"/>
    </row>
    <row r="42" spans="1:49" ht="30" customHeight="1" thickBot="1" x14ac:dyDescent="0.35">
      <c r="A42" s="8"/>
      <c r="B42" s="495" t="str">
        <f>IF('Week 2'!O23="","",'Week 2'!O13)</f>
        <v>Competition Deadlift</v>
      </c>
      <c r="C42" s="511"/>
      <c r="D42" s="511"/>
      <c r="E42" s="208">
        <f>COUNTIF('Week 2'!O23:O32,"&gt;0")</f>
        <v>1</v>
      </c>
      <c r="F42" s="45">
        <f>IF('Week 2'!P35=0,0,'Week 2'!P35)</f>
        <v>1</v>
      </c>
      <c r="G42" s="46">
        <f>IF('Week 2'!R35=0,0,'Week 2'!R35)</f>
        <v>210</v>
      </c>
      <c r="H42" s="45">
        <f>IFERROR(AVERAGE('Week 2'!O23:O32),0)</f>
        <v>1</v>
      </c>
      <c r="I42" s="44">
        <f ca="1">IF('Week 2'!P33=0,0,'Week 2'!P33)</f>
        <v>0.71672354948805461</v>
      </c>
      <c r="J42" s="80">
        <f>IFERROR(AVERAGE('Week 2'!Q23:Q32),0)</f>
        <v>0</v>
      </c>
      <c r="K42" s="46">
        <f ca="1">IF('Week 2'!N35=0,0,'Week 2'!N35)</f>
        <v>293</v>
      </c>
      <c r="L42" s="8"/>
      <c r="M42" s="495" t="s">
        <v>46</v>
      </c>
      <c r="N42" s="496"/>
      <c r="O42" s="207">
        <f>SUMPRODUCT((NOT(ISERROR(FIND(M42,B40:D54))))*(E40:E54))</f>
        <v>1</v>
      </c>
      <c r="P42" s="48">
        <f>SUMPRODUCT((NOT(ISERROR(FIND(M42,B40:D54))))*(F40:F54))</f>
        <v>1</v>
      </c>
      <c r="Q42" s="49">
        <f>SUMPRODUCT((NOT(ISERROR(FIND(M42,B40:D54))))*(G40:G54))</f>
        <v>210</v>
      </c>
      <c r="R42" s="88">
        <f>IFERROR(SUMPRODUCT((NOT(ISERROR(FIND(M42,B40:D54))))*(H40:H54)/U42),0)</f>
        <v>1</v>
      </c>
      <c r="S42" s="50">
        <f ca="1">IFERROR(SUMPRODUCT((NOT(ISERROR(FIND(M42,B40:D54))))*(I40:I54)/U42),0)</f>
        <v>0.71672354948805461</v>
      </c>
      <c r="T42" s="81">
        <f>IFERROR(SUMPRODUCT((NOT(ISERROR(FIND(M42,B40:D54))))*(J40:J54)/U42),0)</f>
        <v>0</v>
      </c>
      <c r="U42" s="84">
        <f>COUNTIF(B40:D54,"*Deadlift*")</f>
        <v>1</v>
      </c>
      <c r="V42" s="51">
        <f t="array" aca="1" ref="V42" ca="1">MAX(IF("Competition Deadlift"=B40:D54,K40:K54,0))</f>
        <v>293</v>
      </c>
      <c r="W42" s="8"/>
      <c r="X42" s="8"/>
      <c r="Y42" s="8"/>
      <c r="Z42" s="8"/>
      <c r="AA42" s="8"/>
      <c r="AB42" s="8"/>
      <c r="AC42" s="8"/>
      <c r="AD42" s="8"/>
      <c r="AE42" s="8"/>
      <c r="AF42" s="8"/>
      <c r="AG42" s="8"/>
      <c r="AH42" s="8"/>
      <c r="AI42" s="8"/>
      <c r="AJ42" s="8"/>
      <c r="AK42" s="8"/>
      <c r="AL42" s="8"/>
      <c r="AM42" s="8"/>
      <c r="AN42" s="8"/>
      <c r="AO42" s="8"/>
      <c r="AP42" s="8"/>
      <c r="AQ42" s="8"/>
      <c r="AR42" s="8"/>
      <c r="AS42" s="8"/>
      <c r="AT42" s="8"/>
      <c r="AU42" s="8"/>
      <c r="AV42" s="8"/>
      <c r="AW42" s="8"/>
    </row>
    <row r="43" spans="1:49" ht="30" customHeight="1" thickBot="1" x14ac:dyDescent="0.35">
      <c r="A43" s="42"/>
      <c r="B43" s="495" t="str">
        <f>IF('Week 2'!C53="","",'Week 2'!C43)</f>
        <v/>
      </c>
      <c r="C43" s="511"/>
      <c r="D43" s="511"/>
      <c r="E43" s="208">
        <f>COUNTIF('Week 2'!C53:C62,"&gt;0")</f>
        <v>0</v>
      </c>
      <c r="F43" s="45">
        <f>IF('Week 2'!D65=0,0,'Week 2'!D65)</f>
        <v>0</v>
      </c>
      <c r="G43" s="46">
        <f>IF('Week 2'!F65=0,0,'Week 2'!F65)</f>
        <v>0</v>
      </c>
      <c r="H43" s="45">
        <f>IFERROR(AVERAGE('Week 2'!C53:C62),0)</f>
        <v>0</v>
      </c>
      <c r="I43" s="44">
        <f>IF('Week 2'!E63=0,0,'Week 2'!E63)</f>
        <v>0</v>
      </c>
      <c r="J43" s="80">
        <f>IFERROR(AVERAGE('Week 2'!E53:E62),0)</f>
        <v>0</v>
      </c>
      <c r="K43" s="46">
        <f ca="1">IF('Week 2'!B65=0,0,'Week 2'!B65)</f>
        <v>0</v>
      </c>
      <c r="L43" s="8"/>
      <c r="M43" s="495" t="s">
        <v>89</v>
      </c>
      <c r="N43" s="496"/>
      <c r="O43" s="216">
        <f>SUM(O40:O42)</f>
        <v>3</v>
      </c>
      <c r="P43" s="217">
        <f>SUM(P40:P42)</f>
        <v>3</v>
      </c>
      <c r="Q43" s="218">
        <f>SUM(Q40:Q42)</f>
        <v>480</v>
      </c>
      <c r="R43" s="219">
        <f>IFERROR(AVERAGEIF(R40:R42,"&gt;0"),0)</f>
        <v>1</v>
      </c>
      <c r="S43" s="220">
        <f ca="1">IFERROR(AVERAGEIF(S40:S42,"&gt;0"),0)</f>
        <v>0.71616601767047905</v>
      </c>
      <c r="T43" s="221">
        <f>IFERROR(AVERAGEIF(T40:T42,"&gt;0"),0)</f>
        <v>0</v>
      </c>
      <c r="U43" s="222">
        <f>SUM(U40:U42)</f>
        <v>3</v>
      </c>
      <c r="V43" s="218">
        <f ca="1">SUM(V40:V42)</f>
        <v>670</v>
      </c>
      <c r="W43" s="8"/>
      <c r="X43" s="8"/>
      <c r="Y43" s="8"/>
      <c r="Z43" s="8"/>
      <c r="AA43" s="8"/>
      <c r="AB43" s="8"/>
      <c r="AC43" s="8"/>
      <c r="AD43" s="8"/>
      <c r="AE43" s="8"/>
      <c r="AF43" s="8"/>
      <c r="AG43" s="8"/>
      <c r="AH43" s="8"/>
      <c r="AI43" s="8"/>
      <c r="AJ43" s="8"/>
      <c r="AK43" s="8"/>
      <c r="AL43" s="8"/>
      <c r="AM43" s="8"/>
      <c r="AN43" s="8"/>
      <c r="AO43" s="8"/>
      <c r="AP43" s="8"/>
      <c r="AQ43" s="8"/>
      <c r="AR43" s="8"/>
      <c r="AS43" s="8"/>
      <c r="AT43" s="8"/>
      <c r="AU43" s="8"/>
      <c r="AV43" s="8"/>
      <c r="AW43" s="8"/>
    </row>
    <row r="44" spans="1:49" ht="30" customHeight="1" thickBot="1" x14ac:dyDescent="0.35">
      <c r="A44" s="8"/>
      <c r="B44" s="495" t="str">
        <f>IF('Week 2'!I53="","",'Week 2'!I43)</f>
        <v/>
      </c>
      <c r="C44" s="511"/>
      <c r="D44" s="511"/>
      <c r="E44" s="208">
        <f>COUNTIF('Week 2'!I53:I62,"&gt;0")</f>
        <v>0</v>
      </c>
      <c r="F44" s="45">
        <f>IF('Week 2'!J65=0,0,'Week 2'!J65)</f>
        <v>0</v>
      </c>
      <c r="G44" s="46">
        <f>IF('Week 2'!L65=0,0,'Week 2'!L65)</f>
        <v>0</v>
      </c>
      <c r="H44" s="45">
        <f>IFERROR(AVERAGE('Week 2'!I53:I62),0)</f>
        <v>0</v>
      </c>
      <c r="I44" s="44">
        <f>IF('Week 2'!K63=0,0,'Week 2'!K63)</f>
        <v>0</v>
      </c>
      <c r="J44" s="80">
        <f>IFERROR(AVERAGE('Week 2'!K53:K62),0)</f>
        <v>0</v>
      </c>
      <c r="K44" s="46">
        <f ca="1">IF('Week 2'!H65=0,0,'Week 2'!H65)</f>
        <v>0</v>
      </c>
      <c r="L44" s="8"/>
      <c r="M44" s="10"/>
      <c r="N44" s="10"/>
      <c r="O44" s="10"/>
      <c r="P44" s="10"/>
      <c r="Q44" s="10"/>
      <c r="R44" s="10"/>
      <c r="S44" s="10"/>
      <c r="T44" s="10"/>
      <c r="U44" s="8"/>
      <c r="V44" s="8"/>
      <c r="W44" s="8"/>
      <c r="X44" s="8"/>
      <c r="Y44" s="8"/>
      <c r="Z44" s="8"/>
      <c r="AA44" s="8"/>
      <c r="AB44" s="8"/>
      <c r="AC44" s="8"/>
      <c r="AD44" s="8"/>
      <c r="AE44" s="8"/>
      <c r="AF44" s="8"/>
      <c r="AG44" s="8"/>
      <c r="AH44" s="8"/>
      <c r="AI44" s="8"/>
      <c r="AJ44" s="8"/>
      <c r="AK44" s="8"/>
      <c r="AL44" s="8"/>
      <c r="AM44" s="8"/>
      <c r="AN44" s="8"/>
      <c r="AO44" s="8"/>
      <c r="AP44" s="8"/>
      <c r="AQ44" s="8"/>
      <c r="AR44" s="8"/>
      <c r="AS44" s="8"/>
      <c r="AT44" s="8"/>
      <c r="AU44" s="8"/>
      <c r="AV44" s="8"/>
      <c r="AW44" s="8"/>
    </row>
    <row r="45" spans="1:49" ht="30" customHeight="1" thickBot="1" x14ac:dyDescent="0.35">
      <c r="A45" s="8"/>
      <c r="B45" s="495" t="str">
        <f>IF('Week 2'!O53="","",'Week 2'!O43)</f>
        <v/>
      </c>
      <c r="C45" s="511"/>
      <c r="D45" s="511"/>
      <c r="E45" s="208">
        <f>COUNTIF('Week 2'!O53:O62,"&gt;0")</f>
        <v>0</v>
      </c>
      <c r="F45" s="45">
        <f>IF('Week 2'!P65=0,0,'Week 2'!P65)</f>
        <v>0</v>
      </c>
      <c r="G45" s="46">
        <f>IF('Week 2'!R65=0,0,'Week 2'!R65)</f>
        <v>0</v>
      </c>
      <c r="H45" s="45">
        <f>IFERROR(AVERAGE('Week 2'!O53:O62),0)</f>
        <v>0</v>
      </c>
      <c r="I45" s="44">
        <f>IF('Week 2'!P63=0,0,'Week 2'!P63)</f>
        <v>0</v>
      </c>
      <c r="J45" s="80">
        <f>IFERROR(AVERAGE('Week 2'!Q53:Q62),0)</f>
        <v>0</v>
      </c>
      <c r="K45" s="46">
        <f ca="1">IF('Week 2'!N65=0,0,'Week 2'!N65)</f>
        <v>0</v>
      </c>
      <c r="L45" s="8"/>
      <c r="M45" s="499" t="s">
        <v>201</v>
      </c>
      <c r="N45" s="500"/>
      <c r="O45" s="500"/>
      <c r="P45" s="500"/>
      <c r="Q45" s="500"/>
      <c r="R45" s="500"/>
      <c r="S45" s="500"/>
      <c r="T45" s="500"/>
      <c r="U45" s="500"/>
      <c r="V45" s="501"/>
      <c r="W45" s="8"/>
      <c r="X45" s="8"/>
      <c r="Y45" s="8"/>
      <c r="Z45" s="8"/>
      <c r="AA45" s="8"/>
      <c r="AB45" s="8"/>
      <c r="AC45" s="8"/>
      <c r="AD45" s="8"/>
      <c r="AE45" s="8"/>
      <c r="AF45" s="8"/>
      <c r="AG45" s="8"/>
      <c r="AH45" s="8"/>
      <c r="AI45" s="8"/>
      <c r="AJ45" s="8"/>
      <c r="AK45" s="8"/>
      <c r="AL45" s="8"/>
      <c r="AM45" s="8"/>
      <c r="AN45" s="8"/>
      <c r="AO45" s="8"/>
      <c r="AP45" s="8"/>
      <c r="AQ45" s="8"/>
      <c r="AR45" s="8"/>
      <c r="AS45" s="8"/>
      <c r="AT45" s="8"/>
      <c r="AU45" s="8"/>
      <c r="AV45" s="8"/>
      <c r="AW45" s="8"/>
    </row>
    <row r="46" spans="1:49" ht="30" customHeight="1" thickBot="1" x14ac:dyDescent="0.35">
      <c r="A46" s="8"/>
      <c r="B46" s="495" t="str">
        <f>IF('Week 2'!C83="","",'Week 2'!C73)</f>
        <v/>
      </c>
      <c r="C46" s="511"/>
      <c r="D46" s="511"/>
      <c r="E46" s="208">
        <f>COUNTIF('Week 2'!C83:C92,"&gt;0")</f>
        <v>0</v>
      </c>
      <c r="F46" s="45">
        <f>IF('Week 2'!D95=0,0,'Week 2'!D95)</f>
        <v>0</v>
      </c>
      <c r="G46" s="46">
        <f>IF('Week 2'!F95=0,0,'Week 2'!F95)</f>
        <v>0</v>
      </c>
      <c r="H46" s="45">
        <f>IFERROR(AVERAGE('Week 2'!C83:C92),0)</f>
        <v>0</v>
      </c>
      <c r="I46" s="44">
        <f>IF('Week 2'!E93=0,0,'Week 2'!E93)</f>
        <v>0</v>
      </c>
      <c r="J46" s="80">
        <f>IFERROR(AVERAGE('Week 2'!E83:E92),0)</f>
        <v>0</v>
      </c>
      <c r="K46" s="46">
        <f ca="1">IF('Week 2'!B95=0,0,'Week 2'!B95)</f>
        <v>0</v>
      </c>
      <c r="L46" s="8"/>
      <c r="M46" s="495"/>
      <c r="N46" s="496"/>
      <c r="O46" s="228" t="s">
        <v>204</v>
      </c>
      <c r="P46" s="224" t="s">
        <v>190</v>
      </c>
      <c r="Q46" s="224" t="s">
        <v>189</v>
      </c>
      <c r="R46" s="224" t="s">
        <v>44</v>
      </c>
      <c r="S46" s="223" t="s">
        <v>90</v>
      </c>
      <c r="T46" s="223" t="s">
        <v>70</v>
      </c>
      <c r="U46" s="223" t="s">
        <v>87</v>
      </c>
      <c r="V46" s="244" t="s">
        <v>110</v>
      </c>
      <c r="W46" s="8"/>
      <c r="X46" s="8"/>
      <c r="Y46" s="8"/>
      <c r="Z46" s="8"/>
      <c r="AA46" s="8"/>
      <c r="AB46" s="8"/>
      <c r="AC46" s="8"/>
      <c r="AD46" s="8"/>
      <c r="AE46" s="8"/>
      <c r="AF46" s="8"/>
      <c r="AG46" s="8"/>
      <c r="AH46" s="8"/>
      <c r="AI46" s="8"/>
      <c r="AJ46" s="8"/>
      <c r="AK46" s="8"/>
      <c r="AL46" s="8"/>
      <c r="AM46" s="8"/>
      <c r="AN46" s="8"/>
      <c r="AO46" s="8"/>
      <c r="AP46" s="8"/>
      <c r="AQ46" s="8"/>
      <c r="AR46" s="8"/>
      <c r="AS46" s="8"/>
      <c r="AT46" s="8"/>
      <c r="AU46" s="8"/>
      <c r="AV46" s="8"/>
      <c r="AW46" s="8"/>
    </row>
    <row r="47" spans="1:49" ht="30" customHeight="1" thickBot="1" x14ac:dyDescent="0.35">
      <c r="A47" s="8"/>
      <c r="B47" s="495" t="str">
        <f>IF('Week 2'!I83="","",'Week 2'!I73)</f>
        <v/>
      </c>
      <c r="C47" s="511"/>
      <c r="D47" s="511"/>
      <c r="E47" s="208">
        <f>COUNTIF('Week 2'!I83:I92,"&gt;0")</f>
        <v>0</v>
      </c>
      <c r="F47" s="45">
        <f>IF('Week 2'!J95=0,0,'Week 2'!J95)</f>
        <v>0</v>
      </c>
      <c r="G47" s="46">
        <f>IF('Week 2'!L95=0,0,'Week 2'!L95)</f>
        <v>0</v>
      </c>
      <c r="H47" s="45">
        <f>IFERROR(AVERAGE('Week 2'!I83:I92),0)</f>
        <v>0</v>
      </c>
      <c r="I47" s="44">
        <f>IF('Week 2'!K93=0,0,'Week 2'!K93)</f>
        <v>0</v>
      </c>
      <c r="J47" s="80">
        <f>IFERROR(AVERAGE('Week 2'!K83:K92),0)</f>
        <v>0</v>
      </c>
      <c r="K47" s="46">
        <f ca="1">IF('Week 2'!H95=0,0,'Week 2'!H95)</f>
        <v>0</v>
      </c>
      <c r="L47" s="8"/>
      <c r="M47" s="495" t="s">
        <v>47</v>
      </c>
      <c r="N47" s="496"/>
      <c r="O47" s="229">
        <f>COUNTIF(F40:F42,"&gt;0")</f>
        <v>3</v>
      </c>
      <c r="P47" s="209">
        <f>SUM(E40:E42)</f>
        <v>3</v>
      </c>
      <c r="Q47" s="48">
        <f>SUM(F40:F42)</f>
        <v>3</v>
      </c>
      <c r="R47" s="49">
        <f>SUM(G40:G42)</f>
        <v>480</v>
      </c>
      <c r="S47" s="88">
        <f>IFERROR(AVERAGEIF(H40:H42,"&gt;0"),0)</f>
        <v>1</v>
      </c>
      <c r="T47" s="241">
        <f ca="1">IFERROR(AVERAGEIF(I40:I42,"&gt;0"),0)</f>
        <v>0.71616601767047905</v>
      </c>
      <c r="U47" s="225">
        <f>IFERROR(AVERAGEIF(J40:J42,"&gt;0"),0)</f>
        <v>0</v>
      </c>
      <c r="V47" s="226">
        <f>IF('Week 2'!R33="",0,'Week 2'!R33)</f>
        <v>0</v>
      </c>
      <c r="W47" s="8"/>
      <c r="X47" s="8"/>
      <c r="Y47" s="8"/>
      <c r="Z47" s="8"/>
      <c r="AA47" s="8"/>
      <c r="AB47" s="8"/>
      <c r="AC47" s="8"/>
      <c r="AD47" s="8"/>
      <c r="AE47" s="8"/>
      <c r="AF47" s="8"/>
      <c r="AG47" s="8"/>
      <c r="AH47" s="8"/>
      <c r="AI47" s="8"/>
      <c r="AJ47" s="8"/>
      <c r="AK47" s="8"/>
      <c r="AL47" s="8"/>
      <c r="AM47" s="8"/>
      <c r="AN47" s="8"/>
      <c r="AO47" s="8"/>
      <c r="AP47" s="8"/>
      <c r="AQ47" s="8"/>
      <c r="AR47" s="8"/>
      <c r="AS47" s="8"/>
      <c r="AT47" s="8"/>
      <c r="AU47" s="8"/>
      <c r="AV47" s="8"/>
      <c r="AW47" s="8"/>
    </row>
    <row r="48" spans="1:49" ht="30" customHeight="1" thickBot="1" x14ac:dyDescent="0.35">
      <c r="A48" s="8"/>
      <c r="B48" s="495" t="str">
        <f>IF('Week 2'!O83="","",'Week 2'!O73)</f>
        <v/>
      </c>
      <c r="C48" s="511"/>
      <c r="D48" s="511"/>
      <c r="E48" s="208">
        <f>COUNTIF('Week 2'!O83:O92,"&gt;0")</f>
        <v>0</v>
      </c>
      <c r="F48" s="45">
        <f>IF('Week 2'!P95=0,0,'Week 2'!P95)</f>
        <v>0</v>
      </c>
      <c r="G48" s="46">
        <f>IF('Week 2'!R95=0,0,'Week 2'!R95)</f>
        <v>0</v>
      </c>
      <c r="H48" s="45">
        <f>IFERROR(AVERAGE('Week 2'!O83:O92),0)</f>
        <v>0</v>
      </c>
      <c r="I48" s="44">
        <f>IF('Week 2'!P93=0,0,'Week 2'!P93)</f>
        <v>0</v>
      </c>
      <c r="J48" s="80">
        <f>IFERROR(AVERAGE('Week 2'!Q83:Q92),0)</f>
        <v>0</v>
      </c>
      <c r="K48" s="46">
        <f ca="1">IF('Week 2'!N95=0,0,'Week 2'!N95)</f>
        <v>0</v>
      </c>
      <c r="L48" s="8"/>
      <c r="M48" s="495" t="s">
        <v>48</v>
      </c>
      <c r="N48" s="496"/>
      <c r="O48" s="229">
        <f>COUNTIF(F43:F45,"&gt;0")</f>
        <v>0</v>
      </c>
      <c r="P48" s="209">
        <f>SUM(E43:E45)</f>
        <v>0</v>
      </c>
      <c r="Q48" s="48">
        <f>SUM(F43:F45)</f>
        <v>0</v>
      </c>
      <c r="R48" s="49">
        <f>SUM(G43:G45)</f>
        <v>0</v>
      </c>
      <c r="S48" s="88">
        <f>IFERROR(AVERAGEIF(H43:H45,"&gt;0"),0)</f>
        <v>0</v>
      </c>
      <c r="T48" s="241">
        <f>IFERROR(AVERAGEIF(I43:I45,"&gt;0"),0)</f>
        <v>0</v>
      </c>
      <c r="U48" s="225">
        <f>IFERROR(AVERAGEIF(J43:J45,"&gt;0"),0)</f>
        <v>0</v>
      </c>
      <c r="V48" s="226">
        <f>IF('Week 2'!R63="",0,'Week 2'!R63)</f>
        <v>0</v>
      </c>
      <c r="W48" s="8"/>
      <c r="X48" s="8"/>
      <c r="Y48" s="8"/>
      <c r="Z48" s="8"/>
      <c r="AA48" s="8"/>
      <c r="AB48" s="8"/>
      <c r="AC48" s="8"/>
      <c r="AD48" s="8"/>
      <c r="AE48" s="8"/>
      <c r="AF48" s="8"/>
      <c r="AG48" s="8"/>
      <c r="AH48" s="8"/>
      <c r="AI48" s="8"/>
      <c r="AJ48" s="8"/>
      <c r="AK48" s="8"/>
      <c r="AL48" s="8"/>
      <c r="AM48" s="8"/>
      <c r="AN48" s="8"/>
      <c r="AO48" s="8"/>
      <c r="AP48" s="8"/>
      <c r="AQ48" s="8"/>
      <c r="AR48" s="8"/>
      <c r="AS48" s="8"/>
      <c r="AT48" s="8"/>
      <c r="AU48" s="8"/>
      <c r="AV48" s="8"/>
      <c r="AW48" s="8"/>
    </row>
    <row r="49" spans="1:49" ht="30" customHeight="1" thickBot="1" x14ac:dyDescent="0.35">
      <c r="A49" s="8"/>
      <c r="B49" s="495" t="str">
        <f>IF('Week 2'!C113="","",'Week 2'!C103)</f>
        <v/>
      </c>
      <c r="C49" s="511"/>
      <c r="D49" s="511"/>
      <c r="E49" s="208">
        <f>COUNTIF('Week 2'!C113:C122,"&gt;0")</f>
        <v>0</v>
      </c>
      <c r="F49" s="45">
        <f>IF('Week 2'!D125=0,0,'Week 2'!D125)</f>
        <v>0</v>
      </c>
      <c r="G49" s="46">
        <f>IF('Week 2'!F125=0,0,'Week 2'!F125)</f>
        <v>0</v>
      </c>
      <c r="H49" s="45">
        <f>IFERROR(AVERAGE('Week 2'!C113:C122),0)</f>
        <v>0</v>
      </c>
      <c r="I49" s="44">
        <f>IF('Week 2'!E123=0,0,'Week 2'!E123)</f>
        <v>0</v>
      </c>
      <c r="J49" s="80">
        <f>IFERROR(AVERAGE('Week 2'!E113:E122),0)</f>
        <v>0</v>
      </c>
      <c r="K49" s="46">
        <f ca="1">IF('Week 2'!B125=0,0,'Week 2'!B125)</f>
        <v>0</v>
      </c>
      <c r="L49" s="8"/>
      <c r="M49" s="495" t="s">
        <v>49</v>
      </c>
      <c r="N49" s="496"/>
      <c r="O49" s="243">
        <f>COUNTIF(F46:F48,"&gt;0")</f>
        <v>0</v>
      </c>
      <c r="P49" s="248">
        <f>SUM(E46:E48)</f>
        <v>0</v>
      </c>
      <c r="Q49" s="250">
        <f>SUM(F46:F48)</f>
        <v>0</v>
      </c>
      <c r="R49" s="246">
        <f>SUM(G46:G48)</f>
        <v>0</v>
      </c>
      <c r="S49" s="227">
        <f>IFERROR(AVERAGEIF(H46:H48,"&gt;0"),0)</f>
        <v>0</v>
      </c>
      <c r="T49" s="242">
        <f>IFERROR(AVERAGEIF(I46:I48,"&gt;0"),0)</f>
        <v>0</v>
      </c>
      <c r="U49" s="247">
        <f>IFERROR(AVERAGEIF(J46:J48,"&gt;0"),0)</f>
        <v>0</v>
      </c>
      <c r="V49" s="251">
        <f>IF('Week 2'!R93="",0,'Week 2'!R93)</f>
        <v>0</v>
      </c>
      <c r="W49" s="8"/>
      <c r="X49" s="8"/>
      <c r="Y49" s="8"/>
      <c r="Z49" s="8"/>
      <c r="AA49" s="8"/>
      <c r="AB49" s="8"/>
      <c r="AC49" s="8"/>
      <c r="AD49" s="8"/>
      <c r="AE49" s="8"/>
      <c r="AF49" s="8"/>
      <c r="AG49" s="8"/>
      <c r="AH49" s="8"/>
      <c r="AI49" s="8"/>
      <c r="AJ49" s="8"/>
      <c r="AK49" s="8"/>
      <c r="AL49" s="8"/>
      <c r="AM49" s="8"/>
      <c r="AN49" s="8"/>
      <c r="AO49" s="8"/>
      <c r="AP49" s="8"/>
      <c r="AQ49" s="8"/>
      <c r="AR49" s="8"/>
      <c r="AS49" s="8"/>
      <c r="AT49" s="8"/>
      <c r="AU49" s="8"/>
      <c r="AV49" s="8"/>
      <c r="AW49" s="8"/>
    </row>
    <row r="50" spans="1:49" ht="30" customHeight="1" thickBot="1" x14ac:dyDescent="0.35">
      <c r="A50" s="8"/>
      <c r="B50" s="495" t="str">
        <f>IF('Week 2'!I113="","",'Week 2'!I103)</f>
        <v/>
      </c>
      <c r="C50" s="511"/>
      <c r="D50" s="511"/>
      <c r="E50" s="208">
        <f>COUNTIF('Week 2'!I113:I122,"&gt;0")</f>
        <v>0</v>
      </c>
      <c r="F50" s="45">
        <f>IF('Week 2'!J125=0,0,'Week 2'!J125)</f>
        <v>0</v>
      </c>
      <c r="G50" s="46">
        <f>IF('Week 2'!L125=0,0,'Week 2'!L125)</f>
        <v>0</v>
      </c>
      <c r="H50" s="45">
        <f>IFERROR(AVERAGE('Week 2'!I113:I122),0)</f>
        <v>0</v>
      </c>
      <c r="I50" s="44">
        <f>IF('Week 2'!K123=0,0,'Week 2'!K123)</f>
        <v>0</v>
      </c>
      <c r="J50" s="80">
        <f>IFERROR(AVERAGE('Week 2'!K113:K122),0)</f>
        <v>0</v>
      </c>
      <c r="K50" s="46">
        <f ca="1">IF('Week 2'!H125=0,0,'Week 2'!H125)</f>
        <v>0</v>
      </c>
      <c r="L50" s="8"/>
      <c r="M50" s="495" t="s">
        <v>50</v>
      </c>
      <c r="N50" s="496"/>
      <c r="O50" s="229">
        <f>COUNTIF(F49:F51,"&gt;0")</f>
        <v>0</v>
      </c>
      <c r="P50" s="209">
        <f>SUM(E49:E51)</f>
        <v>0</v>
      </c>
      <c r="Q50" s="48">
        <f>SUM(F49:F51)</f>
        <v>0</v>
      </c>
      <c r="R50" s="49">
        <f>SUM(G49:G51)</f>
        <v>0</v>
      </c>
      <c r="S50" s="88">
        <f>IFERROR(AVERAGEIF(H49:H51,"&gt;0"),0)</f>
        <v>0</v>
      </c>
      <c r="T50" s="241">
        <f>IFERROR(AVERAGEIF(I49:I51,"&gt;0"),0)</f>
        <v>0</v>
      </c>
      <c r="U50" s="225">
        <f>IFERROR(AVERAGEIF(J49:J51,"&gt;0"),0)</f>
        <v>0</v>
      </c>
      <c r="V50" s="226">
        <f>IF('Week 2'!R123="",0,'Week 2'!R123)</f>
        <v>0</v>
      </c>
      <c r="W50" s="8"/>
      <c r="X50" s="8"/>
      <c r="Y50" s="8"/>
      <c r="Z50" s="8"/>
      <c r="AA50" s="8"/>
      <c r="AB50" s="8"/>
      <c r="AC50" s="8"/>
      <c r="AD50" s="8"/>
      <c r="AE50" s="8"/>
      <c r="AF50" s="8"/>
      <c r="AG50" s="8"/>
      <c r="AH50" s="8"/>
      <c r="AI50" s="8"/>
      <c r="AJ50" s="8"/>
      <c r="AK50" s="8"/>
      <c r="AL50" s="8"/>
      <c r="AM50" s="8"/>
      <c r="AN50" s="8"/>
      <c r="AO50" s="8"/>
      <c r="AP50" s="8"/>
      <c r="AQ50" s="8"/>
      <c r="AR50" s="8"/>
      <c r="AS50" s="8"/>
      <c r="AT50" s="8"/>
      <c r="AU50" s="8"/>
      <c r="AV50" s="8"/>
      <c r="AW50" s="8"/>
    </row>
    <row r="51" spans="1:49" ht="30" customHeight="1" thickBot="1" x14ac:dyDescent="0.35">
      <c r="A51" s="8"/>
      <c r="B51" s="495" t="str">
        <f>IF('Week 2'!O113="","",'Week 2'!O103)</f>
        <v/>
      </c>
      <c r="C51" s="511"/>
      <c r="D51" s="511"/>
      <c r="E51" s="209">
        <f>COUNTIF('Week 2'!O113:O122,"&gt;0")</f>
        <v>0</v>
      </c>
      <c r="F51" s="48">
        <f>IF('Week 2'!P125=0,0,'Week 2'!P125)</f>
        <v>0</v>
      </c>
      <c r="G51" s="49">
        <f>IF('Week 2'!R125=0,0,'Week 2'!R125)</f>
        <v>0</v>
      </c>
      <c r="H51" s="48">
        <f>IFERROR(AVERAGE('Week 2'!O113:O122),0)</f>
        <v>0</v>
      </c>
      <c r="I51" s="50">
        <f>IF('Week 2'!P123=0,0,'Week 2'!P123)</f>
        <v>0</v>
      </c>
      <c r="J51" s="81">
        <f>IFERROR(AVERAGE('Week 2'!Q113:Q122),0)</f>
        <v>0</v>
      </c>
      <c r="K51" s="49">
        <f ca="1">IF('Week 2'!N125=0,0,'Week 2'!N125)</f>
        <v>0</v>
      </c>
      <c r="L51" s="8"/>
      <c r="M51" s="495" t="s">
        <v>73</v>
      </c>
      <c r="N51" s="496"/>
      <c r="O51" s="239">
        <f>COUNTIF(F52:F54,"&gt;0")</f>
        <v>0</v>
      </c>
      <c r="P51" s="209">
        <f>SUM(E52:E54)</f>
        <v>0</v>
      </c>
      <c r="Q51" s="48">
        <f>SUM(F52:F54)</f>
        <v>0</v>
      </c>
      <c r="R51" s="49">
        <f>SUM(G52:G54)</f>
        <v>0</v>
      </c>
      <c r="S51" s="88">
        <f>IFERROR(AVERAGEIF(H52:H54,"&gt;0"),0)</f>
        <v>0</v>
      </c>
      <c r="T51" s="241">
        <f>IFERROR(AVERAGEIF(I52:I54,"&gt;0"),0)</f>
        <v>0</v>
      </c>
      <c r="U51" s="225">
        <f>IFERROR(AVERAGEIF(J52:J54,"&gt;0"),0)</f>
        <v>0</v>
      </c>
      <c r="V51" s="240">
        <f>IF('Week 2'!R153="",0,'Week 2'!R153)</f>
        <v>0</v>
      </c>
      <c r="W51" s="8"/>
      <c r="X51" s="8"/>
      <c r="Y51" s="8"/>
      <c r="Z51" s="8"/>
      <c r="AA51" s="8"/>
      <c r="AB51" s="8"/>
      <c r="AC51" s="8"/>
      <c r="AD51" s="8"/>
      <c r="AE51" s="8"/>
      <c r="AF51" s="8"/>
      <c r="AG51" s="8"/>
      <c r="AH51" s="8"/>
      <c r="AI51" s="8"/>
      <c r="AJ51" s="8"/>
      <c r="AK51" s="8"/>
      <c r="AL51" s="8"/>
      <c r="AM51" s="8"/>
      <c r="AN51" s="8"/>
      <c r="AO51" s="8"/>
      <c r="AP51" s="8"/>
      <c r="AQ51" s="8"/>
      <c r="AR51" s="8"/>
      <c r="AS51" s="8"/>
      <c r="AT51" s="8"/>
      <c r="AU51" s="8"/>
      <c r="AV51" s="8"/>
      <c r="AW51" s="8"/>
    </row>
    <row r="52" spans="1:49" ht="30" customHeight="1" thickBot="1" x14ac:dyDescent="0.35">
      <c r="A52" s="8"/>
      <c r="B52" s="495" t="str">
        <f>IF('Week 2'!C143="","",'Week 2'!C133)</f>
        <v/>
      </c>
      <c r="C52" s="511"/>
      <c r="D52" s="511"/>
      <c r="E52" s="208">
        <f>COUNTIF('Week 2'!C143:C152,"&gt;0")</f>
        <v>0</v>
      </c>
      <c r="F52" s="48">
        <f>IF('Week 2'!D155=0,0,'Week 2'!D155)</f>
        <v>0</v>
      </c>
      <c r="G52" s="49">
        <f>IF('Week 2'!F155=0,0,'Week 2'!F155)</f>
        <v>0</v>
      </c>
      <c r="H52" s="48">
        <f>IFERROR(AVERAGE('Week 2'!C143:C152),0)</f>
        <v>0</v>
      </c>
      <c r="I52" s="50">
        <f>IF('Week 2'!E153=0,0,'Week 2'!E153)</f>
        <v>0</v>
      </c>
      <c r="J52" s="81">
        <f>IFERROR(AVERAGE('Week 2'!E143:E152),0)</f>
        <v>0</v>
      </c>
      <c r="K52" s="182">
        <f ca="1">IF('Week 2'!B155=0,0,'Week 2'!B155)</f>
        <v>0</v>
      </c>
      <c r="L52" s="8"/>
      <c r="M52" s="10"/>
      <c r="N52" s="10"/>
      <c r="O52" s="10"/>
      <c r="P52" s="10"/>
      <c r="Q52" s="10"/>
      <c r="R52" s="10"/>
      <c r="S52" s="10"/>
      <c r="T52" s="10"/>
      <c r="U52" s="10"/>
      <c r="V52" s="10"/>
      <c r="W52" s="8"/>
      <c r="X52" s="8"/>
      <c r="Y52" s="8"/>
      <c r="Z52" s="8"/>
      <c r="AA52" s="8"/>
      <c r="AB52" s="8"/>
      <c r="AC52" s="8"/>
      <c r="AD52" s="8"/>
      <c r="AE52" s="8"/>
      <c r="AF52" s="8"/>
      <c r="AG52" s="8"/>
      <c r="AH52" s="8"/>
      <c r="AI52" s="8"/>
      <c r="AJ52" s="8"/>
      <c r="AK52" s="8"/>
      <c r="AL52" s="8"/>
      <c r="AM52" s="8"/>
      <c r="AN52" s="8"/>
      <c r="AO52" s="8"/>
      <c r="AP52" s="8"/>
      <c r="AQ52" s="8"/>
      <c r="AR52" s="8"/>
      <c r="AS52" s="8"/>
      <c r="AT52" s="8"/>
      <c r="AU52" s="8"/>
      <c r="AV52" s="8"/>
      <c r="AW52" s="8"/>
    </row>
    <row r="53" spans="1:49" ht="30" customHeight="1" thickBot="1" x14ac:dyDescent="0.35">
      <c r="A53" s="8"/>
      <c r="B53" s="495" t="str">
        <f>IF('Week 2'!I143="","",'Week 2'!I133)</f>
        <v/>
      </c>
      <c r="C53" s="511"/>
      <c r="D53" s="511"/>
      <c r="E53" s="208">
        <f>COUNTIF('Week 2'!I143:I152,"&gt;0")</f>
        <v>0</v>
      </c>
      <c r="F53" s="48">
        <f>IF('Week 2'!J155=0,0,'Week 2'!J155)</f>
        <v>0</v>
      </c>
      <c r="G53" s="49">
        <f>IF('Week 2'!L155=0,0,'Week 2'!L155)</f>
        <v>0</v>
      </c>
      <c r="H53" s="48">
        <f>IFERROR(AVERAGE('Week 2'!I143:I152),0)</f>
        <v>0</v>
      </c>
      <c r="I53" s="50">
        <f>IF('Week 2'!K153=0,0,'Week 2'!K153)</f>
        <v>0</v>
      </c>
      <c r="J53" s="81">
        <f>IFERROR(AVERAGE('Week 2'!K143:K152),0)</f>
        <v>0</v>
      </c>
      <c r="K53" s="182">
        <f ca="1">IF('Week 2'!H155=0,0,'Week 2'!H155)</f>
        <v>0</v>
      </c>
      <c r="L53" s="8"/>
      <c r="M53" s="10"/>
      <c r="N53" s="10"/>
      <c r="O53" s="10"/>
      <c r="P53" s="10"/>
      <c r="Q53" s="10"/>
      <c r="R53" s="10"/>
      <c r="S53" s="10"/>
      <c r="T53" s="10"/>
      <c r="U53" s="10"/>
      <c r="V53" s="10"/>
      <c r="W53" s="8"/>
      <c r="X53" s="8"/>
      <c r="Y53" s="8"/>
      <c r="Z53" s="8"/>
      <c r="AA53" s="8"/>
      <c r="AB53" s="8"/>
      <c r="AC53" s="8"/>
      <c r="AD53" s="8"/>
      <c r="AE53" s="8"/>
      <c r="AF53" s="8"/>
      <c r="AG53" s="8"/>
      <c r="AH53" s="8"/>
      <c r="AI53" s="8"/>
      <c r="AJ53" s="8"/>
      <c r="AK53" s="8"/>
      <c r="AL53" s="8"/>
      <c r="AM53" s="8"/>
      <c r="AN53" s="8"/>
      <c r="AO53" s="8"/>
      <c r="AP53" s="8"/>
      <c r="AQ53" s="8"/>
      <c r="AR53" s="8"/>
      <c r="AS53" s="8"/>
      <c r="AT53" s="8"/>
      <c r="AU53" s="8"/>
      <c r="AV53" s="8"/>
      <c r="AW53" s="8"/>
    </row>
    <row r="54" spans="1:49" ht="30" customHeight="1" thickBot="1" x14ac:dyDescent="0.35">
      <c r="A54" s="8"/>
      <c r="B54" s="495" t="str">
        <f>IF('Week 2'!O143="","",'Week 2'!O133)</f>
        <v/>
      </c>
      <c r="C54" s="511"/>
      <c r="D54" s="511"/>
      <c r="E54" s="209">
        <f>COUNTIF('Week 2'!O143:O152,"&gt;0")</f>
        <v>0</v>
      </c>
      <c r="F54" s="48">
        <f>IF('Week 2'!P155=0,0,'Week 2'!P155)</f>
        <v>0</v>
      </c>
      <c r="G54" s="49">
        <f>IF('Week 2'!R155=0,0,'Week 2'!R155)</f>
        <v>0</v>
      </c>
      <c r="H54" s="48">
        <f>IFERROR(AVERAGE('Week 2'!O143:O152),0)</f>
        <v>0</v>
      </c>
      <c r="I54" s="50">
        <f>IF('Week 2'!P153=0,0,'Week 2'!P153)</f>
        <v>0</v>
      </c>
      <c r="J54" s="81">
        <f>IFERROR(AVERAGE('Week 2'!Q143:Q152),0)</f>
        <v>0</v>
      </c>
      <c r="K54" s="182">
        <f ca="1">IF('Week 2'!N155=0,0,'Week 2'!N155)</f>
        <v>0</v>
      </c>
      <c r="L54" s="8"/>
      <c r="M54" s="10"/>
      <c r="N54" s="10"/>
      <c r="O54" s="10"/>
      <c r="P54" s="10"/>
      <c r="Q54" s="10"/>
      <c r="R54" s="10"/>
      <c r="S54" s="10"/>
      <c r="T54" s="10"/>
      <c r="U54" s="10"/>
      <c r="V54" s="10"/>
      <c r="W54" s="8"/>
      <c r="X54" s="8"/>
      <c r="Y54" s="8"/>
      <c r="Z54" s="8"/>
      <c r="AA54" s="8"/>
      <c r="AB54" s="8"/>
      <c r="AC54" s="8"/>
      <c r="AD54" s="8"/>
      <c r="AE54" s="8"/>
      <c r="AF54" s="8"/>
      <c r="AG54" s="8"/>
      <c r="AH54" s="8"/>
      <c r="AI54" s="8"/>
      <c r="AJ54" s="8"/>
      <c r="AK54" s="8"/>
      <c r="AL54" s="8"/>
      <c r="AM54" s="8"/>
      <c r="AN54" s="8"/>
      <c r="AO54" s="8"/>
      <c r="AP54" s="8"/>
      <c r="AQ54" s="8"/>
      <c r="AR54" s="8"/>
      <c r="AS54" s="8"/>
      <c r="AT54" s="8"/>
      <c r="AU54" s="8"/>
      <c r="AV54" s="8"/>
      <c r="AW54" s="8"/>
    </row>
    <row r="55" spans="1:49" ht="15" customHeight="1" x14ac:dyDescent="0.3">
      <c r="A55" s="8"/>
      <c r="B55" s="10"/>
      <c r="C55" s="10"/>
      <c r="D55" s="93"/>
      <c r="E55" s="194"/>
      <c r="F55" s="96"/>
      <c r="G55" s="94"/>
      <c r="H55" s="62"/>
      <c r="I55" s="95"/>
      <c r="J55" s="78"/>
      <c r="K55" s="93"/>
      <c r="L55" s="8"/>
      <c r="M55" s="8"/>
      <c r="N55" s="8"/>
      <c r="O55" s="8"/>
      <c r="P55" s="8"/>
      <c r="Q55" s="8"/>
      <c r="R55" s="8"/>
      <c r="S55" s="8"/>
      <c r="T55" s="8"/>
      <c r="U55" s="8"/>
      <c r="V55" s="8"/>
      <c r="W55" s="8"/>
      <c r="X55" s="8"/>
      <c r="Y55" s="8"/>
      <c r="Z55" s="8"/>
      <c r="AA55" s="8"/>
      <c r="AB55" s="8"/>
      <c r="AC55" s="8"/>
      <c r="AD55" s="8"/>
      <c r="AE55" s="8"/>
      <c r="AF55" s="8"/>
      <c r="AG55" s="8"/>
      <c r="AH55" s="8"/>
      <c r="AI55" s="8"/>
      <c r="AJ55" s="8"/>
      <c r="AK55" s="8"/>
      <c r="AL55" s="8"/>
      <c r="AM55" s="8"/>
      <c r="AN55" s="8"/>
      <c r="AO55" s="8"/>
      <c r="AP55" s="8"/>
      <c r="AQ55" s="8"/>
      <c r="AR55" s="8"/>
      <c r="AS55" s="8"/>
      <c r="AT55" s="8"/>
      <c r="AU55" s="8"/>
      <c r="AV55" s="8"/>
      <c r="AW55" s="8"/>
    </row>
    <row r="56" spans="1:49" ht="15" customHeight="1" x14ac:dyDescent="0.3">
      <c r="A56" s="8"/>
      <c r="B56" s="8"/>
      <c r="C56" s="8"/>
      <c r="D56" s="8"/>
      <c r="E56" s="8"/>
      <c r="F56" s="8"/>
      <c r="G56" s="8"/>
      <c r="H56" s="8"/>
      <c r="I56" s="8"/>
      <c r="J56" s="8"/>
      <c r="K56" s="8"/>
      <c r="L56" s="8"/>
      <c r="M56" s="8"/>
      <c r="N56" s="8"/>
      <c r="O56" s="8"/>
      <c r="P56" s="8"/>
      <c r="Q56" s="8"/>
      <c r="R56" s="8"/>
      <c r="S56" s="8"/>
      <c r="T56" s="8"/>
      <c r="U56" s="8"/>
      <c r="V56" s="8"/>
      <c r="W56" s="8"/>
      <c r="X56" s="8"/>
      <c r="Y56" s="8"/>
      <c r="Z56" s="8"/>
      <c r="AA56" s="8"/>
      <c r="AB56" s="8"/>
      <c r="AC56" s="8"/>
      <c r="AD56" s="8"/>
      <c r="AE56" s="8"/>
      <c r="AF56" s="8"/>
      <c r="AG56" s="8"/>
      <c r="AH56" s="8"/>
      <c r="AI56" s="8"/>
      <c r="AJ56" s="8"/>
      <c r="AK56" s="8"/>
      <c r="AL56" s="8"/>
      <c r="AM56" s="8"/>
      <c r="AN56" s="8"/>
      <c r="AO56" s="8"/>
      <c r="AP56" s="8"/>
      <c r="AQ56" s="8"/>
      <c r="AR56" s="8"/>
      <c r="AS56" s="8"/>
      <c r="AT56" s="8"/>
      <c r="AU56" s="8"/>
      <c r="AV56" s="8"/>
      <c r="AW56" s="8"/>
    </row>
    <row r="57" spans="1:49" ht="15" customHeight="1" x14ac:dyDescent="0.3">
      <c r="A57" s="8"/>
      <c r="B57" s="522" t="str">
        <f>IF('Training Plan'!B82="","",'Training Plan'!B82)</f>
        <v/>
      </c>
      <c r="C57" s="523"/>
      <c r="D57" s="524"/>
      <c r="E57" s="195"/>
      <c r="F57" s="515" t="s">
        <v>53</v>
      </c>
      <c r="G57" s="515"/>
      <c r="H57" s="515"/>
      <c r="I57" s="515"/>
      <c r="J57" s="515"/>
      <c r="K57" s="515"/>
      <c r="L57" s="515"/>
      <c r="M57" s="515"/>
      <c r="N57" s="515"/>
      <c r="O57" s="515"/>
      <c r="P57" s="515"/>
      <c r="Q57" s="515"/>
      <c r="R57" s="515"/>
      <c r="S57" s="515"/>
      <c r="T57" s="515"/>
      <c r="U57" s="515"/>
      <c r="V57" s="516"/>
      <c r="W57" s="8"/>
      <c r="X57" s="8"/>
      <c r="Y57" s="8"/>
      <c r="Z57" s="8"/>
      <c r="AA57" s="8"/>
      <c r="AB57" s="8"/>
      <c r="AC57" s="8"/>
      <c r="AD57" s="8"/>
      <c r="AE57" s="8"/>
      <c r="AF57" s="8"/>
      <c r="AG57" s="8"/>
      <c r="AH57" s="8"/>
      <c r="AI57" s="8"/>
      <c r="AJ57" s="8"/>
      <c r="AK57" s="8"/>
      <c r="AL57" s="8"/>
      <c r="AM57" s="8"/>
      <c r="AN57" s="8"/>
      <c r="AO57" s="8"/>
      <c r="AP57" s="8"/>
      <c r="AQ57" s="8"/>
      <c r="AR57" s="8"/>
      <c r="AS57" s="8"/>
      <c r="AT57" s="8"/>
      <c r="AU57" s="8"/>
      <c r="AV57" s="8"/>
      <c r="AW57" s="8"/>
    </row>
    <row r="58" spans="1:49" ht="15" customHeight="1" x14ac:dyDescent="0.3">
      <c r="A58" s="8"/>
      <c r="B58" s="525"/>
      <c r="C58" s="526"/>
      <c r="D58" s="527"/>
      <c r="E58" s="196"/>
      <c r="F58" s="518"/>
      <c r="G58" s="518"/>
      <c r="H58" s="518"/>
      <c r="I58" s="518"/>
      <c r="J58" s="518"/>
      <c r="K58" s="518"/>
      <c r="L58" s="518"/>
      <c r="M58" s="518"/>
      <c r="N58" s="518"/>
      <c r="O58" s="518"/>
      <c r="P58" s="518"/>
      <c r="Q58" s="518"/>
      <c r="R58" s="518"/>
      <c r="S58" s="518"/>
      <c r="T58" s="518"/>
      <c r="U58" s="518"/>
      <c r="V58" s="519"/>
      <c r="W58" s="8"/>
      <c r="X58" s="8"/>
      <c r="Y58" s="8"/>
      <c r="Z58" s="8"/>
      <c r="AA58" s="8"/>
      <c r="AB58" s="8"/>
      <c r="AC58" s="8"/>
      <c r="AD58" s="8"/>
      <c r="AE58" s="8"/>
      <c r="AF58" s="8"/>
      <c r="AG58" s="8"/>
      <c r="AH58" s="8"/>
      <c r="AI58" s="8"/>
      <c r="AJ58" s="8"/>
      <c r="AK58" s="8"/>
      <c r="AL58" s="8"/>
      <c r="AM58" s="8"/>
      <c r="AN58" s="8"/>
      <c r="AO58" s="8"/>
      <c r="AP58" s="8"/>
      <c r="AQ58" s="8"/>
      <c r="AR58" s="8"/>
      <c r="AS58" s="8"/>
      <c r="AT58" s="8"/>
      <c r="AU58" s="8"/>
      <c r="AV58" s="8"/>
      <c r="AW58" s="8"/>
    </row>
    <row r="59" spans="1:49" ht="15" customHeight="1" x14ac:dyDescent="0.3">
      <c r="A59" s="8"/>
      <c r="B59" s="8"/>
      <c r="C59" s="8"/>
      <c r="D59" s="8"/>
      <c r="E59" s="8"/>
      <c r="F59" s="8"/>
      <c r="G59" s="8"/>
      <c r="H59" s="8"/>
      <c r="I59" s="8"/>
      <c r="J59" s="8"/>
      <c r="K59" s="8"/>
      <c r="L59" s="8"/>
      <c r="M59" s="8"/>
      <c r="N59" s="8"/>
      <c r="O59" s="8"/>
      <c r="P59" s="8"/>
      <c r="Q59" s="8"/>
      <c r="R59" s="8"/>
      <c r="S59" s="8"/>
      <c r="T59" s="8"/>
      <c r="U59" s="8"/>
      <c r="V59" s="8"/>
      <c r="W59" s="8"/>
      <c r="X59" s="8"/>
      <c r="Y59" s="8"/>
      <c r="Z59" s="8"/>
      <c r="AA59" s="8"/>
      <c r="AB59" s="8"/>
      <c r="AC59" s="8"/>
      <c r="AD59" s="8"/>
      <c r="AE59" s="8"/>
      <c r="AF59" s="8"/>
      <c r="AG59" s="8"/>
      <c r="AH59" s="8"/>
      <c r="AI59" s="8"/>
      <c r="AJ59" s="8"/>
      <c r="AK59" s="8"/>
      <c r="AL59" s="8"/>
      <c r="AM59" s="8"/>
      <c r="AN59" s="8"/>
      <c r="AO59" s="8"/>
      <c r="AP59" s="8"/>
      <c r="AQ59" s="8"/>
      <c r="AR59" s="8"/>
      <c r="AS59" s="8"/>
      <c r="AT59" s="8"/>
      <c r="AU59" s="8"/>
      <c r="AV59" s="8"/>
      <c r="AW59" s="8"/>
    </row>
    <row r="60" spans="1:49" ht="15" customHeight="1" thickBot="1" x14ac:dyDescent="0.35">
      <c r="A60" s="8"/>
      <c r="B60" s="8"/>
      <c r="C60" s="8"/>
      <c r="D60" s="8"/>
      <c r="E60" s="8"/>
      <c r="F60" s="8"/>
      <c r="G60" s="8"/>
      <c r="H60" s="8"/>
      <c r="I60" s="8"/>
      <c r="J60" s="8"/>
      <c r="K60" s="8"/>
      <c r="L60" s="8"/>
      <c r="M60" s="8"/>
      <c r="N60" s="8"/>
      <c r="O60" s="8"/>
      <c r="P60" s="8"/>
      <c r="Q60" s="8"/>
      <c r="R60" s="8"/>
      <c r="S60" s="8"/>
      <c r="T60" s="8"/>
      <c r="U60" s="8"/>
      <c r="V60" s="8"/>
      <c r="W60" s="8"/>
      <c r="X60" s="8"/>
      <c r="Y60" s="8"/>
      <c r="Z60" s="8"/>
      <c r="AA60" s="8"/>
      <c r="AB60" s="8"/>
      <c r="AC60" s="8"/>
      <c r="AD60" s="8"/>
      <c r="AE60" s="8"/>
      <c r="AF60" s="8"/>
      <c r="AG60" s="8"/>
      <c r="AH60" s="8"/>
      <c r="AI60" s="8"/>
      <c r="AJ60" s="8"/>
      <c r="AK60" s="8"/>
      <c r="AL60" s="8"/>
      <c r="AM60" s="8"/>
      <c r="AN60" s="8"/>
      <c r="AO60" s="8"/>
      <c r="AP60" s="8"/>
      <c r="AQ60" s="8"/>
      <c r="AR60" s="8"/>
      <c r="AS60" s="8"/>
      <c r="AT60" s="8"/>
      <c r="AU60" s="8"/>
      <c r="AV60" s="8"/>
      <c r="AW60" s="8"/>
    </row>
    <row r="61" spans="1:49" ht="15" customHeight="1" x14ac:dyDescent="0.3">
      <c r="A61" s="8"/>
      <c r="B61" s="331" t="s">
        <v>77</v>
      </c>
      <c r="C61" s="332"/>
      <c r="D61" s="332"/>
      <c r="E61" s="332"/>
      <c r="F61" s="332"/>
      <c r="G61" s="332"/>
      <c r="H61" s="332"/>
      <c r="I61" s="332"/>
      <c r="J61" s="332"/>
      <c r="K61" s="333"/>
      <c r="L61" s="8"/>
      <c r="M61" s="331" t="s">
        <v>196</v>
      </c>
      <c r="N61" s="332"/>
      <c r="O61" s="332"/>
      <c r="P61" s="332"/>
      <c r="Q61" s="332"/>
      <c r="R61" s="332"/>
      <c r="S61" s="332"/>
      <c r="T61" s="332"/>
      <c r="U61" s="332"/>
      <c r="V61" s="333"/>
      <c r="W61" s="8"/>
      <c r="X61" s="8"/>
      <c r="Y61" s="8"/>
      <c r="Z61" s="8"/>
      <c r="AA61" s="8"/>
      <c r="AB61" s="8"/>
      <c r="AC61" s="8"/>
      <c r="AD61" s="8"/>
      <c r="AE61" s="8"/>
      <c r="AF61" s="8"/>
      <c r="AG61" s="8"/>
      <c r="AH61" s="8"/>
      <c r="AI61" s="8"/>
      <c r="AJ61" s="8"/>
      <c r="AK61" s="8"/>
      <c r="AL61" s="8"/>
      <c r="AM61" s="8"/>
      <c r="AN61" s="8"/>
      <c r="AO61" s="8"/>
      <c r="AP61" s="8"/>
      <c r="AQ61" s="8"/>
      <c r="AR61" s="8"/>
      <c r="AS61" s="8"/>
      <c r="AT61" s="8"/>
      <c r="AU61" s="8"/>
      <c r="AV61" s="8"/>
      <c r="AW61" s="8"/>
    </row>
    <row r="62" spans="1:49" ht="15" customHeight="1" thickBot="1" x14ac:dyDescent="0.35">
      <c r="A62" s="8"/>
      <c r="B62" s="334"/>
      <c r="C62" s="335"/>
      <c r="D62" s="335"/>
      <c r="E62" s="335"/>
      <c r="F62" s="335"/>
      <c r="G62" s="335"/>
      <c r="H62" s="335"/>
      <c r="I62" s="335"/>
      <c r="J62" s="335"/>
      <c r="K62" s="336"/>
      <c r="L62" s="8"/>
      <c r="M62" s="334"/>
      <c r="N62" s="335"/>
      <c r="O62" s="335"/>
      <c r="P62" s="335"/>
      <c r="Q62" s="335"/>
      <c r="R62" s="335"/>
      <c r="S62" s="335"/>
      <c r="T62" s="335"/>
      <c r="U62" s="335"/>
      <c r="V62" s="336"/>
      <c r="W62" s="8"/>
      <c r="X62" s="8"/>
      <c r="Y62" s="8"/>
      <c r="Z62" s="8"/>
      <c r="AA62" s="8"/>
      <c r="AB62" s="8"/>
      <c r="AC62" s="8"/>
      <c r="AD62" s="8"/>
      <c r="AE62" s="8"/>
      <c r="AF62" s="8"/>
      <c r="AG62" s="8"/>
      <c r="AH62" s="8"/>
      <c r="AI62" s="8"/>
      <c r="AJ62" s="8"/>
      <c r="AK62" s="8"/>
      <c r="AL62" s="8"/>
      <c r="AM62" s="8"/>
      <c r="AN62" s="8"/>
      <c r="AO62" s="8"/>
      <c r="AP62" s="8"/>
      <c r="AQ62" s="8"/>
      <c r="AR62" s="8"/>
      <c r="AS62" s="8"/>
      <c r="AT62" s="8"/>
      <c r="AU62" s="8"/>
      <c r="AV62" s="8"/>
      <c r="AW62" s="8"/>
    </row>
    <row r="63" spans="1:49" ht="15" customHeight="1" x14ac:dyDescent="0.3">
      <c r="A63" s="8"/>
      <c r="B63" s="451" t="s">
        <v>69</v>
      </c>
      <c r="C63" s="452"/>
      <c r="D63" s="475"/>
      <c r="E63" s="497" t="s">
        <v>190</v>
      </c>
      <c r="F63" s="497" t="s">
        <v>189</v>
      </c>
      <c r="G63" s="497" t="s">
        <v>44</v>
      </c>
      <c r="H63" s="502" t="s">
        <v>90</v>
      </c>
      <c r="I63" s="502" t="s">
        <v>70</v>
      </c>
      <c r="J63" s="502" t="s">
        <v>87</v>
      </c>
      <c r="K63" s="497" t="s">
        <v>4</v>
      </c>
      <c r="L63" s="8"/>
      <c r="M63" s="507" t="s">
        <v>69</v>
      </c>
      <c r="N63" s="508"/>
      <c r="O63" s="497" t="s">
        <v>190</v>
      </c>
      <c r="P63" s="510" t="s">
        <v>189</v>
      </c>
      <c r="Q63" s="497" t="s">
        <v>44</v>
      </c>
      <c r="R63" s="502" t="s">
        <v>90</v>
      </c>
      <c r="S63" s="512" t="s">
        <v>70</v>
      </c>
      <c r="T63" s="502" t="s">
        <v>87</v>
      </c>
      <c r="U63" s="513" t="s">
        <v>106</v>
      </c>
      <c r="V63" s="502" t="s">
        <v>92</v>
      </c>
      <c r="W63" s="8"/>
      <c r="X63" s="8"/>
      <c r="Y63" s="8"/>
      <c r="Z63" s="8"/>
      <c r="AA63" s="8"/>
      <c r="AB63" s="8"/>
      <c r="AC63" s="8"/>
      <c r="AD63" s="8"/>
      <c r="AE63" s="8"/>
      <c r="AF63" s="8"/>
      <c r="AG63" s="8"/>
      <c r="AH63" s="8"/>
      <c r="AI63" s="8"/>
      <c r="AJ63" s="8"/>
      <c r="AK63" s="8"/>
      <c r="AL63" s="8"/>
      <c r="AM63" s="8"/>
      <c r="AN63" s="8"/>
      <c r="AO63" s="8"/>
      <c r="AP63" s="8"/>
      <c r="AQ63" s="8"/>
      <c r="AR63" s="8"/>
      <c r="AS63" s="8"/>
      <c r="AT63" s="8"/>
      <c r="AU63" s="8"/>
      <c r="AV63" s="8"/>
      <c r="AW63" s="8"/>
    </row>
    <row r="64" spans="1:49" ht="15" customHeight="1" thickBot="1" x14ac:dyDescent="0.35">
      <c r="A64" s="8"/>
      <c r="B64" s="440"/>
      <c r="C64" s="453"/>
      <c r="D64" s="509"/>
      <c r="E64" s="498"/>
      <c r="F64" s="498"/>
      <c r="G64" s="498"/>
      <c r="H64" s="498"/>
      <c r="I64" s="503"/>
      <c r="J64" s="503"/>
      <c r="K64" s="498"/>
      <c r="L64" s="8"/>
      <c r="M64" s="440"/>
      <c r="N64" s="509"/>
      <c r="O64" s="498"/>
      <c r="P64" s="498"/>
      <c r="Q64" s="498"/>
      <c r="R64" s="498"/>
      <c r="S64" s="498"/>
      <c r="T64" s="503"/>
      <c r="U64" s="453"/>
      <c r="V64" s="503"/>
      <c r="W64" s="8"/>
      <c r="X64" s="8"/>
      <c r="Y64" s="8"/>
      <c r="Z64" s="8"/>
      <c r="AA64" s="8"/>
      <c r="AB64" s="8"/>
      <c r="AC64" s="8"/>
      <c r="AD64" s="8"/>
      <c r="AE64" s="8"/>
      <c r="AF64" s="8"/>
      <c r="AG64" s="8"/>
      <c r="AH64" s="8"/>
      <c r="AI64" s="8"/>
      <c r="AJ64" s="8"/>
      <c r="AK64" s="8"/>
      <c r="AL64" s="8"/>
      <c r="AM64" s="8"/>
      <c r="AN64" s="8"/>
      <c r="AO64" s="8"/>
      <c r="AP64" s="8"/>
      <c r="AQ64" s="8"/>
      <c r="AR64" s="8"/>
      <c r="AS64" s="8"/>
      <c r="AT64" s="8"/>
      <c r="AU64" s="8"/>
      <c r="AV64" s="8"/>
      <c r="AW64" s="8"/>
    </row>
    <row r="65" spans="1:49" ht="30" customHeight="1" thickBot="1" x14ac:dyDescent="0.35">
      <c r="A65" s="8"/>
      <c r="B65" s="495" t="str">
        <f>IF('Week 3'!C23="","",'Week 3'!C13)</f>
        <v>Competition Squat</v>
      </c>
      <c r="C65" s="511"/>
      <c r="D65" s="511"/>
      <c r="E65" s="208">
        <f>COUNTIF('Week 3'!C23:C32,"&gt;0")</f>
        <v>1</v>
      </c>
      <c r="F65" s="45">
        <f>IF('Week 3'!D35=0,0,'Week 3'!D35)</f>
        <v>1</v>
      </c>
      <c r="G65" s="46">
        <f>IF('Week 3'!F35=0,0,'Week 3'!F35)</f>
        <v>170</v>
      </c>
      <c r="H65" s="45">
        <f>IFERROR(AVERAGE('Week 3'!C23:C32),0)</f>
        <v>1</v>
      </c>
      <c r="I65" s="44">
        <f ca="1">IF('Week 3'!E33=0,0,'Week 3'!E33)</f>
        <v>0.71729957805907174</v>
      </c>
      <c r="J65" s="80">
        <f>IFERROR(AVERAGE('Week 3'!E23:E32),0)</f>
        <v>0</v>
      </c>
      <c r="K65" s="46">
        <f ca="1">IF('Week 3'!B35=0,0,'Week 3'!B35)</f>
        <v>237</v>
      </c>
      <c r="L65" s="8"/>
      <c r="M65" s="495" t="s">
        <v>43</v>
      </c>
      <c r="N65" s="496"/>
      <c r="O65" s="206">
        <f>SUMPRODUCT((NOT(ISERROR(FIND(M65,B65:D79))))*(E65:E79))</f>
        <v>2</v>
      </c>
      <c r="P65" s="249">
        <f>SUMPRODUCT((NOT(ISERROR(FIND(M65,B65:D79))))*(F65:F79))</f>
        <v>2</v>
      </c>
      <c r="Q65" s="245">
        <f>SUMPRODUCT((NOT(ISERROR(FIND(M65,B65:D79))))*(G65:G79))</f>
        <v>320</v>
      </c>
      <c r="R65" s="170">
        <f>IFERROR(SUMPRODUCT((NOT(ISERROR(FIND(M65,B65:D79))))*((H65:H79)/U65)),0)</f>
        <v>1</v>
      </c>
      <c r="S65" s="44">
        <f ca="1">IFERROR(SUMPRODUCT((NOT(ISERROR(FIND(M65,B65:D79))))*((I65:I79)/U65)),0)</f>
        <v>0.71750146367068424</v>
      </c>
      <c r="T65" s="80">
        <f>IFERROR(SUMPRODUCT((NOT(ISERROR(FIND(M65,B65:D79))))*((J65:J79)/U65)),0)</f>
        <v>0</v>
      </c>
      <c r="U65" s="82">
        <f>COUNTIF(B65:D79,"*Squat*")</f>
        <v>2</v>
      </c>
      <c r="V65" s="49">
        <f t="array" aca="1" ref="V65" ca="1">MAX(IF("Competition Squat"=B65:D79,K65:K79,0))</f>
        <v>237</v>
      </c>
      <c r="W65" s="8"/>
      <c r="X65" s="8"/>
      <c r="Y65" s="8"/>
      <c r="Z65" s="8"/>
      <c r="AA65" s="8"/>
      <c r="AB65" s="8"/>
      <c r="AC65" s="8"/>
      <c r="AD65" s="8"/>
      <c r="AE65" s="8"/>
      <c r="AF65" s="8"/>
      <c r="AG65" s="8"/>
      <c r="AH65" s="8"/>
      <c r="AI65" s="8"/>
      <c r="AJ65" s="8"/>
      <c r="AK65" s="8"/>
      <c r="AL65" s="8"/>
      <c r="AM65" s="8"/>
      <c r="AN65" s="8"/>
      <c r="AO65" s="8"/>
      <c r="AP65" s="8"/>
      <c r="AQ65" s="8"/>
      <c r="AR65" s="8"/>
      <c r="AS65" s="8"/>
      <c r="AT65" s="8"/>
      <c r="AU65" s="8"/>
      <c r="AV65" s="8"/>
      <c r="AW65" s="8"/>
    </row>
    <row r="66" spans="1:49" ht="30" customHeight="1" thickBot="1" x14ac:dyDescent="0.35">
      <c r="A66" s="8"/>
      <c r="B66" s="495" t="str">
        <f>IF('Week 3'!I23="","",'Week 3'!I13)</f>
        <v>Competition Bench</v>
      </c>
      <c r="C66" s="511"/>
      <c r="D66" s="511"/>
      <c r="E66" s="208">
        <f>COUNTIF('Week 3'!I23:I32,"&gt;0")</f>
        <v>1</v>
      </c>
      <c r="F66" s="45">
        <f>IF('Week 3'!J35=0,0,'Week 3'!J35)</f>
        <v>1</v>
      </c>
      <c r="G66" s="46">
        <f>IF('Week 3'!L35=0,0,'Week 3'!L35)</f>
        <v>120</v>
      </c>
      <c r="H66" s="45">
        <f>IFERROR(AVERAGE('Week 3'!I23:I32),0)</f>
        <v>1</v>
      </c>
      <c r="I66" s="44">
        <f ca="1">IF('Week 3'!K33=0,0,'Week 3'!K33)</f>
        <v>0.7142857142857143</v>
      </c>
      <c r="J66" s="80">
        <f>IFERROR(AVERAGE('Week 3'!K23:K32),0)</f>
        <v>0</v>
      </c>
      <c r="K66" s="46">
        <f ca="1">IF('Week 3'!H35=0,0,'Week 3'!H35)</f>
        <v>168</v>
      </c>
      <c r="L66" s="8"/>
      <c r="M66" s="495" t="s">
        <v>45</v>
      </c>
      <c r="N66" s="496"/>
      <c r="O66" s="206">
        <f>SUMPRODUCT((NOT(ISERROR(FIND(M66,B65:D79))))*(E65:E79))</f>
        <v>1</v>
      </c>
      <c r="P66" s="249">
        <f>SUMPRODUCT((NOT(ISERROR(FIND(M66,B65:D79))))*(F65:F79))</f>
        <v>1</v>
      </c>
      <c r="Q66" s="245">
        <f>SUMPRODUCT((NOT(ISERROR(FIND(M66,B65:D79))))*(G65:G79))</f>
        <v>120</v>
      </c>
      <c r="R66" s="170">
        <f>IFERROR(SUMPRODUCT((NOT(ISERROR(FIND(M66,B65:D79))))*(H65:H79)/U66),0)</f>
        <v>1</v>
      </c>
      <c r="S66" s="44">
        <f ca="1">IFERROR(SUMPRODUCT((NOT(ISERROR(FIND(M66,B65:D79))))*(I65:I79)/U66),0)</f>
        <v>0.7142857142857143</v>
      </c>
      <c r="T66" s="80">
        <f>IFERROR(SUMPRODUCT((NOT(ISERROR(FIND(M66,B65:D79))))*(J65:J79)/U66),0)</f>
        <v>0</v>
      </c>
      <c r="U66" s="83">
        <f>COUNTIF(B65:D79,"*Bench*")</f>
        <v>1</v>
      </c>
      <c r="V66" s="49">
        <f t="array" aca="1" ref="V66" ca="1">MAX(IF("Competition Bench"=B65:D79,K65:K79,0))</f>
        <v>168</v>
      </c>
      <c r="W66" s="8"/>
      <c r="X66" s="8"/>
      <c r="Y66" s="8"/>
      <c r="Z66" s="8"/>
      <c r="AA66" s="8"/>
      <c r="AB66" s="8"/>
      <c r="AC66" s="8"/>
      <c r="AD66" s="8"/>
      <c r="AE66" s="8"/>
      <c r="AF66" s="8"/>
      <c r="AG66" s="8"/>
      <c r="AH66" s="8"/>
      <c r="AI66" s="8"/>
      <c r="AJ66" s="8"/>
      <c r="AK66" s="8"/>
      <c r="AL66" s="8"/>
      <c r="AM66" s="8"/>
      <c r="AN66" s="8"/>
      <c r="AO66" s="8"/>
      <c r="AP66" s="8"/>
      <c r="AQ66" s="8"/>
      <c r="AR66" s="8"/>
      <c r="AS66" s="8"/>
      <c r="AT66" s="8"/>
      <c r="AU66" s="8"/>
      <c r="AV66" s="8"/>
      <c r="AW66" s="8"/>
    </row>
    <row r="67" spans="1:49" ht="30" customHeight="1" thickBot="1" x14ac:dyDescent="0.35">
      <c r="A67" s="8"/>
      <c r="B67" s="495" t="str">
        <f>IF('Week 3'!O23="","",'Week 3'!O13)</f>
        <v>Competition Deadlift</v>
      </c>
      <c r="C67" s="511"/>
      <c r="D67" s="511"/>
      <c r="E67" s="208">
        <f>COUNTIF('Week 3'!O23:O32,"&gt;0")</f>
        <v>1</v>
      </c>
      <c r="F67" s="45">
        <f>IF('Week 3'!P35=0,0,'Week 3'!P35)</f>
        <v>1</v>
      </c>
      <c r="G67" s="46">
        <f>IF('Week 3'!R35=0,0,'Week 3'!R35)</f>
        <v>220</v>
      </c>
      <c r="H67" s="45">
        <f>IFERROR(AVERAGE('Week 3'!O23:O32),0)</f>
        <v>1</v>
      </c>
      <c r="I67" s="44">
        <f ca="1">IF('Week 3'!P33=0,0,'Week 3'!P33)</f>
        <v>0.71661237785016285</v>
      </c>
      <c r="J67" s="80">
        <f>IFERROR(AVERAGE('Week 3'!Q23:Q32),0)</f>
        <v>0</v>
      </c>
      <c r="K67" s="46">
        <f ca="1">IF('Week 3'!N35=0,0,'Week 3'!N35)</f>
        <v>307</v>
      </c>
      <c r="L67" s="8"/>
      <c r="M67" s="495" t="s">
        <v>46</v>
      </c>
      <c r="N67" s="496"/>
      <c r="O67" s="207">
        <f>SUMPRODUCT((NOT(ISERROR(FIND(M67,B65:D79))))*(E65:E79))</f>
        <v>1</v>
      </c>
      <c r="P67" s="48">
        <f>SUMPRODUCT((NOT(ISERROR(FIND(M67,B65:D79))))*(F65:F79))</f>
        <v>1</v>
      </c>
      <c r="Q67" s="49">
        <f>SUMPRODUCT((NOT(ISERROR(FIND(M67,B65:D79))))*(G65:G79))</f>
        <v>220</v>
      </c>
      <c r="R67" s="88">
        <f>IFERROR(SUMPRODUCT((NOT(ISERROR(FIND(M67,B65:D79))))*(H65:H79)/U67),0)</f>
        <v>1</v>
      </c>
      <c r="S67" s="50">
        <f ca="1">IFERROR(SUMPRODUCT((NOT(ISERROR(FIND(M67,B65:D79))))*(I65:I79)/U67),0)</f>
        <v>0.71661237785016285</v>
      </c>
      <c r="T67" s="81">
        <f>IFERROR(SUMPRODUCT((NOT(ISERROR(FIND(M67,B65:D79))))*(J65:J79)/U67),0)</f>
        <v>0</v>
      </c>
      <c r="U67" s="84">
        <f>COUNTIF(B65:D79,"*Deadlift*")</f>
        <v>1</v>
      </c>
      <c r="V67" s="51">
        <f t="array" aca="1" ref="V67" ca="1">MAX(IF("Competition Deadlift"=B65:D79,K65:K79,0))</f>
        <v>307</v>
      </c>
      <c r="W67" s="8"/>
      <c r="X67" s="8"/>
      <c r="Y67" s="8"/>
      <c r="Z67" s="8"/>
      <c r="AA67" s="8"/>
      <c r="AB67" s="8"/>
      <c r="AC67" s="8"/>
      <c r="AD67" s="8"/>
      <c r="AE67" s="8"/>
      <c r="AF67" s="8"/>
      <c r="AG67" s="8"/>
      <c r="AH67" s="8"/>
      <c r="AI67" s="8"/>
      <c r="AJ67" s="8"/>
      <c r="AK67" s="8"/>
      <c r="AL67" s="8"/>
      <c r="AM67" s="8"/>
      <c r="AN67" s="8"/>
      <c r="AO67" s="8"/>
      <c r="AP67" s="8"/>
      <c r="AQ67" s="8"/>
      <c r="AR67" s="8"/>
      <c r="AS67" s="8"/>
      <c r="AT67" s="8"/>
      <c r="AU67" s="8"/>
      <c r="AV67" s="8"/>
      <c r="AW67" s="8"/>
    </row>
    <row r="68" spans="1:49" ht="30" customHeight="1" thickBot="1" x14ac:dyDescent="0.35">
      <c r="A68" s="8"/>
      <c r="B68" s="495" t="str">
        <f>IF('Week 3'!C53="","",'Week 3'!C43)</f>
        <v>Competition Squat</v>
      </c>
      <c r="C68" s="511"/>
      <c r="D68" s="511"/>
      <c r="E68" s="208">
        <f>COUNTIF('Week 3'!C53:C62,"&gt;0")</f>
        <v>1</v>
      </c>
      <c r="F68" s="45">
        <f>IF('Week 3'!D65=0,0,'Week 3'!D65)</f>
        <v>1</v>
      </c>
      <c r="G68" s="46">
        <f>IF('Week 3'!F65=0,0,'Week 3'!F65)</f>
        <v>150</v>
      </c>
      <c r="H68" s="45">
        <f>IFERROR(AVERAGE('Week 3'!C53:C62),0)</f>
        <v>1</v>
      </c>
      <c r="I68" s="44">
        <f ca="1">IF('Week 3'!E63=0,0,'Week 3'!E63)</f>
        <v>0.71770334928229662</v>
      </c>
      <c r="J68" s="80">
        <f>IFERROR(AVERAGE('Week 3'!E53:E62),0)</f>
        <v>0</v>
      </c>
      <c r="K68" s="46">
        <f ca="1">IF('Week 3'!B65=0,0,'Week 3'!B65)</f>
        <v>209</v>
      </c>
      <c r="L68" s="8"/>
      <c r="M68" s="495" t="s">
        <v>89</v>
      </c>
      <c r="N68" s="496"/>
      <c r="O68" s="216">
        <f>SUM(O65:O67)</f>
        <v>4</v>
      </c>
      <c r="P68" s="217">
        <f>SUM(P65:P67)</f>
        <v>4</v>
      </c>
      <c r="Q68" s="218">
        <f>SUM(Q65:Q67)</f>
        <v>660</v>
      </c>
      <c r="R68" s="219">
        <f>IFERROR(AVERAGEIF(R65:R67,"&gt;0"),0)</f>
        <v>1</v>
      </c>
      <c r="S68" s="220">
        <f ca="1">IFERROR(AVERAGEIF(S65:S67,"&gt;0"),0)</f>
        <v>0.71613318526885372</v>
      </c>
      <c r="T68" s="221">
        <f>IFERROR(AVERAGEIF(T65:T67,"&gt;0"),0)</f>
        <v>0</v>
      </c>
      <c r="U68" s="222">
        <f>SUM(U65:U67)</f>
        <v>4</v>
      </c>
      <c r="V68" s="218">
        <f ca="1">SUM(V65:V67)</f>
        <v>712</v>
      </c>
      <c r="W68" s="8"/>
      <c r="X68" s="8"/>
      <c r="Y68" s="8"/>
      <c r="Z68" s="8"/>
      <c r="AA68" s="8"/>
      <c r="AB68" s="8"/>
      <c r="AC68" s="8"/>
      <c r="AD68" s="8"/>
      <c r="AE68" s="8"/>
      <c r="AF68" s="8"/>
      <c r="AG68" s="8"/>
      <c r="AH68" s="8"/>
      <c r="AI68" s="8"/>
      <c r="AJ68" s="8"/>
      <c r="AK68" s="8"/>
      <c r="AL68" s="8"/>
      <c r="AM68" s="8"/>
      <c r="AN68" s="8"/>
      <c r="AO68" s="8"/>
      <c r="AP68" s="8"/>
      <c r="AQ68" s="8"/>
      <c r="AR68" s="8"/>
      <c r="AS68" s="8"/>
      <c r="AT68" s="8"/>
      <c r="AU68" s="8"/>
      <c r="AV68" s="8"/>
      <c r="AW68" s="8"/>
    </row>
    <row r="69" spans="1:49" ht="30" customHeight="1" thickBot="1" x14ac:dyDescent="0.35">
      <c r="A69" s="8"/>
      <c r="B69" s="495" t="str">
        <f>IF('Week 3'!I53="","",'Week 3'!I43)</f>
        <v/>
      </c>
      <c r="C69" s="511"/>
      <c r="D69" s="511"/>
      <c r="E69" s="208">
        <f>COUNTIF('Week 3'!I53:I62,"&gt;0")</f>
        <v>0</v>
      </c>
      <c r="F69" s="45">
        <f>IF('Week 3'!J65=0,0,'Week 3'!J65)</f>
        <v>0</v>
      </c>
      <c r="G69" s="46">
        <f>IF('Week 3'!L65=0,0,'Week 3'!L65)</f>
        <v>0</v>
      </c>
      <c r="H69" s="45">
        <f>IFERROR(AVERAGE('Week 3'!I53:I62),0)</f>
        <v>0</v>
      </c>
      <c r="I69" s="44">
        <f>IF('Week 3'!K63=0,0,'Week 3'!K63)</f>
        <v>0</v>
      </c>
      <c r="J69" s="80">
        <f>IFERROR(AVERAGE('Week 3'!K53:K62),0)</f>
        <v>0</v>
      </c>
      <c r="K69" s="46">
        <f ca="1">IF('Week 3'!H65=0,0,'Week 3'!H65)</f>
        <v>0</v>
      </c>
      <c r="L69" s="8"/>
      <c r="M69" s="10"/>
      <c r="N69" s="10"/>
      <c r="O69" s="10"/>
      <c r="P69" s="10"/>
      <c r="Q69" s="10"/>
      <c r="R69" s="10"/>
      <c r="S69" s="10"/>
      <c r="T69" s="10"/>
      <c r="U69" s="8"/>
      <c r="V69" s="8"/>
      <c r="W69" s="8"/>
      <c r="X69" s="8"/>
      <c r="Y69" s="8"/>
      <c r="Z69" s="8"/>
      <c r="AA69" s="8"/>
      <c r="AB69" s="8"/>
      <c r="AC69" s="8"/>
      <c r="AD69" s="8"/>
      <c r="AE69" s="8"/>
      <c r="AF69" s="8"/>
      <c r="AG69" s="8"/>
      <c r="AH69" s="8"/>
      <c r="AI69" s="8"/>
      <c r="AJ69" s="8"/>
      <c r="AK69" s="8"/>
      <c r="AL69" s="8"/>
      <c r="AM69" s="8"/>
      <c r="AN69" s="8"/>
      <c r="AO69" s="8"/>
      <c r="AP69" s="8"/>
      <c r="AQ69" s="8"/>
      <c r="AR69" s="8"/>
      <c r="AS69" s="8"/>
      <c r="AT69" s="8"/>
      <c r="AU69" s="8"/>
      <c r="AV69" s="8"/>
      <c r="AW69" s="8"/>
    </row>
    <row r="70" spans="1:49" ht="30" customHeight="1" thickBot="1" x14ac:dyDescent="0.35">
      <c r="A70" s="8"/>
      <c r="B70" s="495" t="str">
        <f>IF('Week 3'!O53="","",'Week 3'!O43)</f>
        <v/>
      </c>
      <c r="C70" s="511"/>
      <c r="D70" s="511"/>
      <c r="E70" s="208">
        <f>COUNTIF('Week 3'!O53:O62,"&gt;0")</f>
        <v>0</v>
      </c>
      <c r="F70" s="45">
        <f>IF('Week 3'!P65=0,0,'Week 3'!P65)</f>
        <v>0</v>
      </c>
      <c r="G70" s="46">
        <f>IF('Week 3'!R65=0,0,'Week 3'!R65)</f>
        <v>0</v>
      </c>
      <c r="H70" s="45">
        <f>IFERROR(AVERAGE('Week 3'!O53:O62),0)</f>
        <v>0</v>
      </c>
      <c r="I70" s="44">
        <f>IF('Week 3'!P63=0,0,'Week 3'!P63)</f>
        <v>0</v>
      </c>
      <c r="J70" s="80">
        <f>IFERROR(AVERAGE('Week 3'!Q53:Q62),0)</f>
        <v>0</v>
      </c>
      <c r="K70" s="46">
        <f ca="1">IF('Week 3'!N65=0,0,'Week 3'!N65)</f>
        <v>0</v>
      </c>
      <c r="L70" s="8"/>
      <c r="M70" s="499" t="s">
        <v>201</v>
      </c>
      <c r="N70" s="500"/>
      <c r="O70" s="500"/>
      <c r="P70" s="500"/>
      <c r="Q70" s="500"/>
      <c r="R70" s="500"/>
      <c r="S70" s="500"/>
      <c r="T70" s="500"/>
      <c r="U70" s="500"/>
      <c r="V70" s="501"/>
      <c r="W70" s="8"/>
      <c r="X70" s="8"/>
      <c r="Y70" s="8"/>
      <c r="Z70" s="8"/>
      <c r="AA70" s="8"/>
      <c r="AB70" s="8"/>
      <c r="AC70" s="8"/>
      <c r="AD70" s="8"/>
      <c r="AE70" s="8"/>
      <c r="AF70" s="8"/>
      <c r="AG70" s="8"/>
      <c r="AH70" s="8"/>
      <c r="AI70" s="8"/>
      <c r="AJ70" s="8"/>
      <c r="AK70" s="8"/>
      <c r="AL70" s="8"/>
      <c r="AM70" s="8"/>
      <c r="AN70" s="8"/>
      <c r="AO70" s="8"/>
      <c r="AP70" s="8"/>
      <c r="AQ70" s="8"/>
      <c r="AR70" s="8"/>
      <c r="AS70" s="8"/>
      <c r="AT70" s="8"/>
      <c r="AU70" s="8"/>
      <c r="AV70" s="8"/>
      <c r="AW70" s="8"/>
    </row>
    <row r="71" spans="1:49" ht="30" customHeight="1" thickBot="1" x14ac:dyDescent="0.35">
      <c r="A71" s="8"/>
      <c r="B71" s="495" t="str">
        <f>IF('Week 3'!C83="","",'Week 3'!C73)</f>
        <v/>
      </c>
      <c r="C71" s="511"/>
      <c r="D71" s="511"/>
      <c r="E71" s="208">
        <f>COUNTIF('Week 3'!C83:C92,"&gt;0")</f>
        <v>0</v>
      </c>
      <c r="F71" s="45">
        <f>IF('Week 3'!D95=0,0,'Week 3'!D95)</f>
        <v>0</v>
      </c>
      <c r="G71" s="46">
        <f>IF('Week 3'!F95=0,0,'Week 3'!F95)</f>
        <v>0</v>
      </c>
      <c r="H71" s="45">
        <f>IFERROR(AVERAGE('Week 3'!C83:C92),0)</f>
        <v>0</v>
      </c>
      <c r="I71" s="44">
        <f>IF('Week 3'!E93=0,0,'Week 3'!E93)</f>
        <v>0</v>
      </c>
      <c r="J71" s="80">
        <f>IFERROR(AVERAGE('Week 3'!E83:E92),0)</f>
        <v>0</v>
      </c>
      <c r="K71" s="46">
        <f ca="1">IF('Week 3'!B95=0,0,'Week 3'!B95)</f>
        <v>0</v>
      </c>
      <c r="L71" s="8"/>
      <c r="M71" s="495"/>
      <c r="N71" s="496"/>
      <c r="O71" s="228" t="s">
        <v>204</v>
      </c>
      <c r="P71" s="224" t="s">
        <v>190</v>
      </c>
      <c r="Q71" s="224" t="s">
        <v>189</v>
      </c>
      <c r="R71" s="224" t="s">
        <v>44</v>
      </c>
      <c r="S71" s="223" t="s">
        <v>90</v>
      </c>
      <c r="T71" s="223" t="s">
        <v>70</v>
      </c>
      <c r="U71" s="223" t="s">
        <v>87</v>
      </c>
      <c r="V71" s="244" t="s">
        <v>110</v>
      </c>
      <c r="W71" s="8"/>
      <c r="X71" s="8"/>
      <c r="Y71" s="8"/>
      <c r="Z71" s="8"/>
      <c r="AA71" s="8"/>
      <c r="AB71" s="8"/>
      <c r="AC71" s="8"/>
      <c r="AD71" s="8"/>
      <c r="AE71" s="8"/>
      <c r="AF71" s="8"/>
      <c r="AG71" s="8"/>
      <c r="AH71" s="8"/>
      <c r="AI71" s="8"/>
      <c r="AJ71" s="8"/>
      <c r="AK71" s="8"/>
      <c r="AL71" s="8"/>
      <c r="AM71" s="8"/>
      <c r="AN71" s="8"/>
      <c r="AO71" s="8"/>
      <c r="AP71" s="8"/>
      <c r="AQ71" s="8"/>
      <c r="AR71" s="8"/>
      <c r="AS71" s="8"/>
      <c r="AT71" s="8"/>
      <c r="AU71" s="8"/>
      <c r="AV71" s="8"/>
      <c r="AW71" s="8"/>
    </row>
    <row r="72" spans="1:49" ht="30" customHeight="1" thickBot="1" x14ac:dyDescent="0.35">
      <c r="A72" s="8"/>
      <c r="B72" s="495" t="str">
        <f>IF('Week 3'!I83="","",'Week 3'!I73)</f>
        <v/>
      </c>
      <c r="C72" s="511"/>
      <c r="D72" s="511"/>
      <c r="E72" s="208">
        <f>COUNTIF('Week 3'!I83:I92,"&gt;0")</f>
        <v>0</v>
      </c>
      <c r="F72" s="45">
        <f>IF('Week 3'!J95=0,0,'Week 3'!J95)</f>
        <v>0</v>
      </c>
      <c r="G72" s="46">
        <f>IF('Week 3'!L95=0,0,'Week 3'!L95)</f>
        <v>0</v>
      </c>
      <c r="H72" s="45">
        <f>IFERROR(AVERAGE('Week 3'!I83:I92),0)</f>
        <v>0</v>
      </c>
      <c r="I72" s="44">
        <f>IF('Week 3'!K93=0,0,'Week 3'!K93)</f>
        <v>0</v>
      </c>
      <c r="J72" s="80">
        <f>IFERROR(AVERAGE('Week 3'!K83:K92),0)</f>
        <v>0</v>
      </c>
      <c r="K72" s="46">
        <f ca="1">IF('Week 3'!H95=0,0,'Week 3'!H95)</f>
        <v>0</v>
      </c>
      <c r="L72" s="8"/>
      <c r="M72" s="495" t="s">
        <v>47</v>
      </c>
      <c r="N72" s="496"/>
      <c r="O72" s="229">
        <f>COUNTIF(F65:F67,"&gt;0")</f>
        <v>3</v>
      </c>
      <c r="P72" s="209">
        <f>SUM(E65:E67)</f>
        <v>3</v>
      </c>
      <c r="Q72" s="48">
        <f>SUM(F65:F67)</f>
        <v>3</v>
      </c>
      <c r="R72" s="49">
        <f>SUM(G65:G67)</f>
        <v>510</v>
      </c>
      <c r="S72" s="88">
        <f>IFERROR(AVERAGEIF(H65:H67,"&gt;0"),0)</f>
        <v>1</v>
      </c>
      <c r="T72" s="241">
        <f ca="1">IFERROR(AVERAGEIF(I65:I67,"&gt;0"),0)</f>
        <v>0.716065890064983</v>
      </c>
      <c r="U72" s="225">
        <f>IFERROR(AVERAGEIF(J65:J67,"&gt;0"),0)</f>
        <v>0</v>
      </c>
      <c r="V72" s="226">
        <f>IF('Week 3'!R33="",0,'Week 3'!R33)</f>
        <v>0</v>
      </c>
      <c r="W72" s="8"/>
      <c r="X72" s="8"/>
      <c r="Y72" s="8"/>
      <c r="Z72" s="8"/>
      <c r="AA72" s="8"/>
      <c r="AB72" s="8"/>
      <c r="AC72" s="8"/>
      <c r="AD72" s="8"/>
      <c r="AE72" s="8"/>
      <c r="AF72" s="8"/>
      <c r="AG72" s="8"/>
      <c r="AH72" s="8"/>
      <c r="AI72" s="8"/>
      <c r="AJ72" s="8"/>
      <c r="AK72" s="8"/>
      <c r="AL72" s="8"/>
      <c r="AM72" s="8"/>
      <c r="AN72" s="8"/>
      <c r="AO72" s="8"/>
      <c r="AP72" s="8"/>
      <c r="AQ72" s="8"/>
      <c r="AR72" s="8"/>
      <c r="AS72" s="8"/>
      <c r="AT72" s="8"/>
      <c r="AU72" s="8"/>
      <c r="AV72" s="8"/>
      <c r="AW72" s="8"/>
    </row>
    <row r="73" spans="1:49" ht="30" customHeight="1" thickBot="1" x14ac:dyDescent="0.35">
      <c r="A73" s="8"/>
      <c r="B73" s="495" t="str">
        <f>IF('Week 3'!O83="","",'Week 3'!O73)</f>
        <v/>
      </c>
      <c r="C73" s="511"/>
      <c r="D73" s="511"/>
      <c r="E73" s="208">
        <f>COUNTIF('Week 3'!O83:O92,"&gt;0")</f>
        <v>0</v>
      </c>
      <c r="F73" s="45">
        <f>IF('Week 3'!P95=0,0,'Week 3'!P95)</f>
        <v>0</v>
      </c>
      <c r="G73" s="46">
        <f>IF('Week 3'!R95=0,0,'Week 3'!R95)</f>
        <v>0</v>
      </c>
      <c r="H73" s="45">
        <f>IFERROR(AVERAGE('Week 3'!O83:O92),0)</f>
        <v>0</v>
      </c>
      <c r="I73" s="44">
        <f>IF('Week 3'!P93=0,0,'Week 3'!P93)</f>
        <v>0</v>
      </c>
      <c r="J73" s="80">
        <f>IFERROR(AVERAGE('Week 3'!Q83:Q92),0)</f>
        <v>0</v>
      </c>
      <c r="K73" s="46">
        <f ca="1">IF('Week 3'!N95=0,0,'Week 3'!N95)</f>
        <v>0</v>
      </c>
      <c r="L73" s="8"/>
      <c r="M73" s="495" t="s">
        <v>48</v>
      </c>
      <c r="N73" s="496"/>
      <c r="O73" s="229">
        <f>COUNTIF(F68:F70,"&gt;0")</f>
        <v>1</v>
      </c>
      <c r="P73" s="209">
        <f>SUM(E68:E70)</f>
        <v>1</v>
      </c>
      <c r="Q73" s="48">
        <f>SUM(F68:F70)</f>
        <v>1</v>
      </c>
      <c r="R73" s="49">
        <f>SUM(G68:G70)</f>
        <v>150</v>
      </c>
      <c r="S73" s="88">
        <f>IFERROR(AVERAGEIF(H68:H70,"&gt;0"),0)</f>
        <v>1</v>
      </c>
      <c r="T73" s="241">
        <f ca="1">IFERROR(AVERAGEIF(I68:I70,"&gt;0"),0)</f>
        <v>0.71770334928229662</v>
      </c>
      <c r="U73" s="225">
        <f>IFERROR(AVERAGEIF(J68:J70,"&gt;0"),0)</f>
        <v>0</v>
      </c>
      <c r="V73" s="226">
        <f>IF('Week 3'!R63="",0,'Week 3'!R63)</f>
        <v>0</v>
      </c>
      <c r="W73" s="8"/>
      <c r="X73" s="8"/>
      <c r="Y73" s="8"/>
      <c r="Z73" s="8"/>
      <c r="AA73" s="8"/>
      <c r="AB73" s="8"/>
      <c r="AC73" s="8"/>
      <c r="AD73" s="8"/>
      <c r="AE73" s="8"/>
      <c r="AF73" s="8"/>
      <c r="AG73" s="8"/>
      <c r="AH73" s="8"/>
      <c r="AI73" s="8"/>
      <c r="AJ73" s="8"/>
      <c r="AK73" s="8"/>
      <c r="AL73" s="8"/>
      <c r="AM73" s="8"/>
      <c r="AN73" s="8"/>
      <c r="AO73" s="8"/>
      <c r="AP73" s="8"/>
      <c r="AQ73" s="8"/>
      <c r="AR73" s="8"/>
      <c r="AS73" s="8"/>
      <c r="AT73" s="8"/>
      <c r="AU73" s="8"/>
      <c r="AV73" s="8"/>
      <c r="AW73" s="8"/>
    </row>
    <row r="74" spans="1:49" ht="30" customHeight="1" thickBot="1" x14ac:dyDescent="0.35">
      <c r="A74" s="8"/>
      <c r="B74" s="495" t="str">
        <f>IF('Week 3'!C113="","",'Week 3'!C103)</f>
        <v/>
      </c>
      <c r="C74" s="511"/>
      <c r="D74" s="511"/>
      <c r="E74" s="208">
        <f>COUNTIF('Week 3'!C113:C122,"&gt;0")</f>
        <v>0</v>
      </c>
      <c r="F74" s="45">
        <f>IF('Week 3'!D125=0,0,'Week 3'!D125)</f>
        <v>0</v>
      </c>
      <c r="G74" s="46">
        <f>IF('Week 3'!F125=0,0,'Week 3'!F125)</f>
        <v>0</v>
      </c>
      <c r="H74" s="45">
        <f>IFERROR(AVERAGE('Week 3'!C113:C122),0)</f>
        <v>0</v>
      </c>
      <c r="I74" s="44">
        <f>IF('Week 3'!E123=0,0,'Week 3'!E123)</f>
        <v>0</v>
      </c>
      <c r="J74" s="80">
        <f>IFERROR(AVERAGE('Week 3'!E113:E122),0)</f>
        <v>0</v>
      </c>
      <c r="K74" s="46">
        <f ca="1">IF('Week 3'!B125=0,0,'Week 3'!B125)</f>
        <v>0</v>
      </c>
      <c r="L74" s="8"/>
      <c r="M74" s="495" t="s">
        <v>49</v>
      </c>
      <c r="N74" s="496"/>
      <c r="O74" s="243">
        <f>COUNTIF(F71:F73,"&gt;0")</f>
        <v>0</v>
      </c>
      <c r="P74" s="248">
        <f>SUM(E71:E73)</f>
        <v>0</v>
      </c>
      <c r="Q74" s="250">
        <f>SUM(F71:F73)</f>
        <v>0</v>
      </c>
      <c r="R74" s="246">
        <f>SUM(G71:G73)</f>
        <v>0</v>
      </c>
      <c r="S74" s="227">
        <f>IFERROR(AVERAGEIF(H71:H73,"&gt;0"),0)</f>
        <v>0</v>
      </c>
      <c r="T74" s="242">
        <f>IFERROR(AVERAGEIF(I71:I73,"&gt;0"),0)</f>
        <v>0</v>
      </c>
      <c r="U74" s="247">
        <f>IFERROR(AVERAGEIF(J71:J73,"&gt;0"),0)</f>
        <v>0</v>
      </c>
      <c r="V74" s="251">
        <f>IF('Week 3'!R93="",0,'Week 3'!R93)</f>
        <v>0</v>
      </c>
      <c r="W74" s="8"/>
      <c r="X74" s="8"/>
      <c r="Y74" s="8"/>
      <c r="Z74" s="8"/>
      <c r="AA74" s="8"/>
      <c r="AB74" s="8"/>
      <c r="AC74" s="8"/>
      <c r="AD74" s="8"/>
      <c r="AE74" s="8"/>
      <c r="AF74" s="8"/>
      <c r="AG74" s="8"/>
      <c r="AH74" s="8"/>
      <c r="AI74" s="8"/>
      <c r="AJ74" s="8"/>
      <c r="AK74" s="8"/>
      <c r="AL74" s="8"/>
      <c r="AM74" s="8"/>
      <c r="AN74" s="8"/>
      <c r="AO74" s="8"/>
      <c r="AP74" s="8"/>
      <c r="AQ74" s="8"/>
      <c r="AR74" s="8"/>
      <c r="AS74" s="8"/>
      <c r="AT74" s="8"/>
      <c r="AU74" s="8"/>
      <c r="AV74" s="8"/>
      <c r="AW74" s="8"/>
    </row>
    <row r="75" spans="1:49" ht="30" customHeight="1" thickBot="1" x14ac:dyDescent="0.35">
      <c r="A75" s="8"/>
      <c r="B75" s="495" t="str">
        <f>IF('Week 3'!I113="","",'Week 3'!I103)</f>
        <v/>
      </c>
      <c r="C75" s="511"/>
      <c r="D75" s="511"/>
      <c r="E75" s="208">
        <f>COUNTIF('Week 3'!I113:I122,"&gt;0")</f>
        <v>0</v>
      </c>
      <c r="F75" s="45">
        <f>IF('Week 3'!J125=0,0,'Week 3'!J125)</f>
        <v>0</v>
      </c>
      <c r="G75" s="46">
        <f>IF('Week 3'!L125=0,0,'Week 3'!L125)</f>
        <v>0</v>
      </c>
      <c r="H75" s="45">
        <f>IFERROR(AVERAGE('Week 3'!I113:I122),0)</f>
        <v>0</v>
      </c>
      <c r="I75" s="44">
        <f>IF('Week 3'!K123=0,0,'Week 3'!K123)</f>
        <v>0</v>
      </c>
      <c r="J75" s="80">
        <f>IFERROR(AVERAGE('Week 3'!K113:K122),0)</f>
        <v>0</v>
      </c>
      <c r="K75" s="46">
        <f ca="1">IF('Week 3'!H125=0,0,'Week 3'!H125)</f>
        <v>0</v>
      </c>
      <c r="L75" s="8"/>
      <c r="M75" s="495" t="s">
        <v>50</v>
      </c>
      <c r="N75" s="496"/>
      <c r="O75" s="229">
        <f>COUNTIF(F74:F76,"&gt;0")</f>
        <v>0</v>
      </c>
      <c r="P75" s="209">
        <f>SUM(E74:E76)</f>
        <v>0</v>
      </c>
      <c r="Q75" s="48">
        <f>SUM(F74:F76)</f>
        <v>0</v>
      </c>
      <c r="R75" s="49">
        <f>SUM(G74:G76)</f>
        <v>0</v>
      </c>
      <c r="S75" s="88">
        <f>IFERROR(AVERAGEIF(H74:H76,"&gt;0"),0)</f>
        <v>0</v>
      </c>
      <c r="T75" s="241">
        <f>IFERROR(AVERAGEIF(I74:I76,"&gt;0"),0)</f>
        <v>0</v>
      </c>
      <c r="U75" s="225">
        <f>IFERROR(AVERAGEIF(J74:J76,"&gt;0"),0)</f>
        <v>0</v>
      </c>
      <c r="V75" s="226">
        <f>IF('Week 3'!R123="",0,'Week 3'!R123)</f>
        <v>0</v>
      </c>
      <c r="W75" s="8"/>
      <c r="X75" s="8"/>
      <c r="Y75" s="8"/>
      <c r="Z75" s="8"/>
      <c r="AA75" s="8"/>
      <c r="AB75" s="8"/>
      <c r="AC75" s="8"/>
      <c r="AD75" s="8"/>
      <c r="AE75" s="8"/>
      <c r="AF75" s="8"/>
      <c r="AG75" s="8"/>
      <c r="AH75" s="8"/>
      <c r="AI75" s="8"/>
      <c r="AJ75" s="8"/>
      <c r="AK75" s="8"/>
      <c r="AL75" s="8"/>
      <c r="AM75" s="8"/>
      <c r="AN75" s="8"/>
      <c r="AO75" s="8"/>
      <c r="AP75" s="8"/>
      <c r="AQ75" s="8"/>
      <c r="AR75" s="8"/>
      <c r="AS75" s="8"/>
      <c r="AT75" s="8"/>
      <c r="AU75" s="8"/>
      <c r="AV75" s="8"/>
      <c r="AW75" s="8"/>
    </row>
    <row r="76" spans="1:49" ht="30" customHeight="1" thickBot="1" x14ac:dyDescent="0.35">
      <c r="A76" s="8"/>
      <c r="B76" s="495" t="str">
        <f>IF('Week 3'!O113="","",'Week 3'!O103)</f>
        <v/>
      </c>
      <c r="C76" s="511"/>
      <c r="D76" s="511"/>
      <c r="E76" s="209">
        <f>COUNTIF('Week 3'!O113:O122,"&gt;0")</f>
        <v>0</v>
      </c>
      <c r="F76" s="48">
        <f>IF('Week 3'!P125=0,0,'Week 3'!P125)</f>
        <v>0</v>
      </c>
      <c r="G76" s="49">
        <f>IF('Week 3'!R125=0,0,'Week 3'!R125)</f>
        <v>0</v>
      </c>
      <c r="H76" s="48">
        <f>IFERROR(AVERAGE('Week 3'!O113:O122),0)</f>
        <v>0</v>
      </c>
      <c r="I76" s="50">
        <f>IF('Week 3'!P123=0,0,'Week 3'!P123)</f>
        <v>0</v>
      </c>
      <c r="J76" s="81">
        <f>IFERROR(AVERAGE('Week 3'!Q113:Q122),0)</f>
        <v>0</v>
      </c>
      <c r="K76" s="49">
        <f ca="1">IF('Week 3'!N125=0,0,'Week 3'!N125)</f>
        <v>0</v>
      </c>
      <c r="L76" s="8"/>
      <c r="M76" s="495" t="s">
        <v>73</v>
      </c>
      <c r="N76" s="496"/>
      <c r="O76" s="239">
        <f>COUNTIF(F77:F79,"&gt;0")</f>
        <v>0</v>
      </c>
      <c r="P76" s="209">
        <f>SUM(E77:E79)</f>
        <v>0</v>
      </c>
      <c r="Q76" s="48">
        <f>SUM(F77:F79)</f>
        <v>0</v>
      </c>
      <c r="R76" s="49">
        <f>SUM(G77:G79)</f>
        <v>0</v>
      </c>
      <c r="S76" s="88">
        <f>IFERROR(AVERAGEIF(H77:H79,"&gt;0"),0)</f>
        <v>0</v>
      </c>
      <c r="T76" s="241">
        <f>IFERROR(AVERAGEIF(I77:I79,"&gt;0"),0)</f>
        <v>0</v>
      </c>
      <c r="U76" s="225">
        <f>IFERROR(AVERAGEIF(J77:J79,"&gt;0"),0)</f>
        <v>0</v>
      </c>
      <c r="V76" s="240">
        <f>IF('Week 3'!R153="",0,'Week 3'!R153)</f>
        <v>0</v>
      </c>
      <c r="W76" s="8"/>
      <c r="X76" s="8"/>
      <c r="Y76" s="8"/>
      <c r="Z76" s="8"/>
      <c r="AA76" s="8"/>
      <c r="AB76" s="8"/>
      <c r="AC76" s="8"/>
      <c r="AD76" s="8"/>
      <c r="AE76" s="8"/>
      <c r="AF76" s="8"/>
      <c r="AG76" s="8"/>
      <c r="AH76" s="8"/>
      <c r="AI76" s="8"/>
      <c r="AJ76" s="8"/>
      <c r="AK76" s="8"/>
      <c r="AL76" s="8"/>
      <c r="AM76" s="8"/>
      <c r="AN76" s="8"/>
      <c r="AO76" s="8"/>
      <c r="AP76" s="8"/>
      <c r="AQ76" s="8"/>
      <c r="AR76" s="8"/>
      <c r="AS76" s="8"/>
      <c r="AT76" s="8"/>
      <c r="AU76" s="8"/>
      <c r="AV76" s="8"/>
      <c r="AW76" s="8"/>
    </row>
    <row r="77" spans="1:49" ht="30" customHeight="1" thickBot="1" x14ac:dyDescent="0.35">
      <c r="A77" s="8"/>
      <c r="B77" s="495" t="str">
        <f>IF('Week 3'!C143="","",'Week 3'!C133)</f>
        <v/>
      </c>
      <c r="C77" s="511"/>
      <c r="D77" s="511"/>
      <c r="E77" s="208">
        <f>COUNTIF('Week 3'!C143:C152,"&gt;0")</f>
        <v>0</v>
      </c>
      <c r="F77" s="48">
        <f>IF('Week 3'!D155=0,0,'Week 3'!D155)</f>
        <v>0</v>
      </c>
      <c r="G77" s="49">
        <f>IF('Week 3'!F155=0,0,'Week 3'!F155)</f>
        <v>0</v>
      </c>
      <c r="H77" s="48">
        <f>IFERROR(AVERAGE('Week 3'!C143:C152),0)</f>
        <v>0</v>
      </c>
      <c r="I77" s="50">
        <f>IF('Week 3'!E153=0,0,'Week 3'!E153)</f>
        <v>0</v>
      </c>
      <c r="J77" s="81">
        <f>IFERROR(AVERAGE('Week 3'!E143:E152),0)</f>
        <v>0</v>
      </c>
      <c r="K77" s="182">
        <f ca="1">IF('Week 3'!B155=0,0,'Week 3'!B155)</f>
        <v>0</v>
      </c>
      <c r="L77" s="8"/>
      <c r="M77" s="10"/>
      <c r="N77" s="10"/>
      <c r="O77" s="10"/>
      <c r="P77" s="10"/>
      <c r="Q77" s="10"/>
      <c r="R77" s="10"/>
      <c r="S77" s="10"/>
      <c r="T77" s="10"/>
      <c r="U77" s="10"/>
      <c r="V77" s="10"/>
      <c r="W77" s="8"/>
      <c r="X77" s="8"/>
      <c r="Y77" s="8"/>
      <c r="Z77" s="8"/>
      <c r="AA77" s="8"/>
      <c r="AB77" s="8"/>
      <c r="AC77" s="8"/>
      <c r="AD77" s="8"/>
      <c r="AE77" s="8"/>
      <c r="AF77" s="8"/>
      <c r="AG77" s="8"/>
      <c r="AH77" s="8"/>
      <c r="AI77" s="8"/>
      <c r="AJ77" s="8"/>
      <c r="AK77" s="8"/>
      <c r="AL77" s="8"/>
      <c r="AM77" s="8"/>
      <c r="AN77" s="8"/>
      <c r="AO77" s="8"/>
      <c r="AP77" s="8"/>
      <c r="AQ77" s="8"/>
      <c r="AR77" s="8"/>
      <c r="AS77" s="8"/>
      <c r="AT77" s="8"/>
      <c r="AU77" s="8"/>
      <c r="AV77" s="8"/>
      <c r="AW77" s="8"/>
    </row>
    <row r="78" spans="1:49" ht="30" customHeight="1" thickBot="1" x14ac:dyDescent="0.35">
      <c r="A78" s="8"/>
      <c r="B78" s="495" t="str">
        <f>IF('Week 3'!I143="","",'Week 3'!I133)</f>
        <v/>
      </c>
      <c r="C78" s="511"/>
      <c r="D78" s="511"/>
      <c r="E78" s="208">
        <f>COUNTIF('Week 3'!I143:I152,"&gt;0")</f>
        <v>0</v>
      </c>
      <c r="F78" s="48">
        <f>IF('Week 3'!J155=0,0,'Week 3'!J155)</f>
        <v>0</v>
      </c>
      <c r="G78" s="49">
        <f>IF('Week 3'!L155=0,0,'Week 3'!L155)</f>
        <v>0</v>
      </c>
      <c r="H78" s="48">
        <f>IFERROR(AVERAGE('Week 3'!I143:I152),0)</f>
        <v>0</v>
      </c>
      <c r="I78" s="50">
        <f>IF('Week 3'!K153=0,0,'Week 3'!K153)</f>
        <v>0</v>
      </c>
      <c r="J78" s="81">
        <f>IFERROR(AVERAGE('Week 3'!K143:K152),0)</f>
        <v>0</v>
      </c>
      <c r="K78" s="182">
        <f ca="1">IF('Week 3'!H155=0,0,'Week 3'!H155)</f>
        <v>0</v>
      </c>
      <c r="L78" s="8"/>
      <c r="M78" s="10"/>
      <c r="N78" s="10"/>
      <c r="O78" s="10"/>
      <c r="P78" s="10"/>
      <c r="Q78" s="10"/>
      <c r="R78" s="10"/>
      <c r="S78" s="10"/>
      <c r="T78" s="10"/>
      <c r="U78" s="10"/>
      <c r="V78" s="10"/>
      <c r="W78" s="8"/>
      <c r="X78" s="8"/>
      <c r="Y78" s="8"/>
      <c r="Z78" s="8"/>
      <c r="AA78" s="8"/>
      <c r="AB78" s="8"/>
      <c r="AC78" s="8"/>
      <c r="AD78" s="8"/>
      <c r="AE78" s="8"/>
      <c r="AF78" s="8"/>
      <c r="AG78" s="8"/>
      <c r="AH78" s="8"/>
      <c r="AI78" s="8"/>
      <c r="AJ78" s="8"/>
      <c r="AK78" s="8"/>
      <c r="AL78" s="8"/>
      <c r="AM78" s="8"/>
      <c r="AN78" s="8"/>
      <c r="AO78" s="8"/>
      <c r="AP78" s="8"/>
      <c r="AQ78" s="8"/>
      <c r="AR78" s="8"/>
      <c r="AS78" s="8"/>
      <c r="AT78" s="8"/>
      <c r="AU78" s="8"/>
      <c r="AV78" s="8"/>
      <c r="AW78" s="8"/>
    </row>
    <row r="79" spans="1:49" ht="30" customHeight="1" thickBot="1" x14ac:dyDescent="0.35">
      <c r="A79" s="8"/>
      <c r="B79" s="495" t="str">
        <f>IF('Week 3'!O143="","",'Week 3'!O133)</f>
        <v/>
      </c>
      <c r="C79" s="511"/>
      <c r="D79" s="511"/>
      <c r="E79" s="209">
        <f>COUNTIF('Week 3'!O143:O152,"&gt;0")</f>
        <v>0</v>
      </c>
      <c r="F79" s="48">
        <f>IF('Week 3'!P155=0,0,'Week 3'!P155)</f>
        <v>0</v>
      </c>
      <c r="G79" s="49">
        <f>IF('Week 3'!R155=0,0,'Week 3'!R155)</f>
        <v>0</v>
      </c>
      <c r="H79" s="48">
        <f>IFERROR(AVERAGE('Week 3'!O143:O152),0)</f>
        <v>0</v>
      </c>
      <c r="I79" s="50">
        <f>IF('Week 3'!P153=0,0,'Week 3'!P153)</f>
        <v>0</v>
      </c>
      <c r="J79" s="81">
        <f>IFERROR(AVERAGE('Week 3'!Q143:Q152),0)</f>
        <v>0</v>
      </c>
      <c r="K79" s="182">
        <f ca="1">IF('Week 3'!N155=0,0,'Week 3'!N155)</f>
        <v>0</v>
      </c>
      <c r="L79" s="8"/>
      <c r="M79" s="10"/>
      <c r="N79" s="10"/>
      <c r="O79" s="10"/>
      <c r="P79" s="10"/>
      <c r="Q79" s="10"/>
      <c r="R79" s="10"/>
      <c r="S79" s="10"/>
      <c r="T79" s="10"/>
      <c r="U79" s="10"/>
      <c r="V79" s="10"/>
      <c r="W79" s="8"/>
      <c r="X79" s="8"/>
      <c r="Y79" s="8"/>
      <c r="Z79" s="8"/>
      <c r="AA79" s="8"/>
      <c r="AB79" s="8"/>
      <c r="AC79" s="8"/>
      <c r="AD79" s="8"/>
      <c r="AE79" s="8"/>
      <c r="AF79" s="8"/>
      <c r="AG79" s="8"/>
      <c r="AH79" s="8"/>
      <c r="AI79" s="8"/>
      <c r="AJ79" s="8"/>
      <c r="AK79" s="8"/>
      <c r="AL79" s="8"/>
      <c r="AM79" s="8"/>
      <c r="AN79" s="8"/>
      <c r="AO79" s="8"/>
      <c r="AP79" s="8"/>
      <c r="AQ79" s="8"/>
      <c r="AR79" s="8"/>
      <c r="AS79" s="8"/>
      <c r="AT79" s="8"/>
      <c r="AU79" s="8"/>
      <c r="AV79" s="8"/>
      <c r="AW79" s="8"/>
    </row>
    <row r="80" spans="1:49" ht="15" customHeight="1" x14ac:dyDescent="0.3">
      <c r="A80" s="8"/>
      <c r="B80" s="10"/>
      <c r="C80" s="10"/>
      <c r="D80" s="93"/>
      <c r="E80" s="194"/>
      <c r="F80" s="96"/>
      <c r="G80" s="94"/>
      <c r="H80" s="62"/>
      <c r="I80" s="95"/>
      <c r="J80" s="78"/>
      <c r="K80" s="93"/>
      <c r="L80" s="8"/>
      <c r="M80" s="8"/>
      <c r="N80" s="8"/>
      <c r="O80" s="8"/>
      <c r="P80" s="8"/>
      <c r="Q80" s="8"/>
      <c r="R80" s="8"/>
      <c r="S80" s="8"/>
      <c r="T80" s="8"/>
      <c r="U80" s="8"/>
      <c r="V80" s="8"/>
      <c r="W80" s="8"/>
      <c r="X80" s="8"/>
      <c r="Y80" s="8"/>
      <c r="Z80" s="8"/>
      <c r="AA80" s="8"/>
      <c r="AB80" s="8"/>
      <c r="AC80" s="8"/>
      <c r="AD80" s="8"/>
      <c r="AE80" s="8"/>
      <c r="AF80" s="8"/>
      <c r="AG80" s="8"/>
      <c r="AH80" s="8"/>
      <c r="AI80" s="8"/>
      <c r="AJ80" s="8"/>
      <c r="AK80" s="8"/>
      <c r="AL80" s="8"/>
      <c r="AM80" s="8"/>
      <c r="AN80" s="8"/>
      <c r="AO80" s="8"/>
      <c r="AP80" s="8"/>
      <c r="AQ80" s="8"/>
      <c r="AR80" s="8"/>
      <c r="AS80" s="8"/>
      <c r="AT80" s="8"/>
      <c r="AU80" s="8"/>
      <c r="AV80" s="8"/>
      <c r="AW80" s="8"/>
    </row>
    <row r="81" spans="1:49" ht="15" customHeight="1" x14ac:dyDescent="0.3">
      <c r="A81" s="8"/>
      <c r="B81" s="8"/>
      <c r="C81" s="8"/>
      <c r="D81" s="8"/>
      <c r="E81" s="8"/>
      <c r="F81" s="8"/>
      <c r="G81" s="8"/>
      <c r="H81" s="8"/>
      <c r="I81" s="8"/>
      <c r="J81" s="8"/>
      <c r="K81" s="8"/>
      <c r="L81" s="8"/>
      <c r="M81" s="8"/>
      <c r="N81" s="8"/>
      <c r="O81" s="8"/>
      <c r="P81" s="8"/>
      <c r="Q81" s="8"/>
      <c r="R81" s="8"/>
      <c r="S81" s="8"/>
      <c r="T81" s="8"/>
      <c r="U81" s="8"/>
      <c r="V81" s="8"/>
      <c r="W81" s="8"/>
      <c r="X81" s="8"/>
      <c r="Y81" s="8"/>
      <c r="Z81" s="8"/>
      <c r="AA81" s="8"/>
      <c r="AB81" s="8"/>
      <c r="AC81" s="8"/>
      <c r="AD81" s="8"/>
      <c r="AE81" s="8"/>
      <c r="AF81" s="8"/>
      <c r="AG81" s="8"/>
      <c r="AH81" s="8"/>
      <c r="AI81" s="8"/>
      <c r="AJ81" s="8"/>
      <c r="AK81" s="8"/>
      <c r="AL81" s="8"/>
      <c r="AM81" s="8"/>
      <c r="AN81" s="8"/>
      <c r="AO81" s="8"/>
      <c r="AP81" s="8"/>
      <c r="AQ81" s="8"/>
      <c r="AR81" s="8"/>
      <c r="AS81" s="8"/>
      <c r="AT81" s="8"/>
      <c r="AU81" s="8"/>
      <c r="AV81" s="8"/>
      <c r="AW81" s="8"/>
    </row>
    <row r="82" spans="1:49" ht="15" customHeight="1" x14ac:dyDescent="0.3">
      <c r="A82" s="8"/>
      <c r="B82" s="522" t="str">
        <f>IF('Training Plan'!B117="","",'Training Plan'!B117)</f>
        <v/>
      </c>
      <c r="C82" s="523"/>
      <c r="D82" s="524"/>
      <c r="E82" s="195"/>
      <c r="F82" s="515" t="s">
        <v>54</v>
      </c>
      <c r="G82" s="515"/>
      <c r="H82" s="515"/>
      <c r="I82" s="515"/>
      <c r="J82" s="515"/>
      <c r="K82" s="515"/>
      <c r="L82" s="515"/>
      <c r="M82" s="515"/>
      <c r="N82" s="515"/>
      <c r="O82" s="515"/>
      <c r="P82" s="515"/>
      <c r="Q82" s="515"/>
      <c r="R82" s="515"/>
      <c r="S82" s="515"/>
      <c r="T82" s="515"/>
      <c r="U82" s="515"/>
      <c r="V82" s="516"/>
      <c r="W82" s="8"/>
      <c r="X82" s="8"/>
      <c r="Y82" s="8"/>
      <c r="Z82" s="8"/>
      <c r="AA82" s="8"/>
      <c r="AB82" s="8"/>
      <c r="AC82" s="8"/>
      <c r="AD82" s="8"/>
      <c r="AE82" s="8"/>
      <c r="AF82" s="8"/>
      <c r="AG82" s="8"/>
      <c r="AH82" s="8"/>
      <c r="AI82" s="8"/>
      <c r="AJ82" s="8"/>
      <c r="AK82" s="8"/>
      <c r="AL82" s="8"/>
      <c r="AM82" s="8"/>
      <c r="AN82" s="8"/>
      <c r="AO82" s="8"/>
      <c r="AP82" s="8"/>
      <c r="AQ82" s="8"/>
      <c r="AR82" s="8"/>
      <c r="AS82" s="8"/>
      <c r="AT82" s="8"/>
      <c r="AU82" s="8"/>
      <c r="AV82" s="8"/>
      <c r="AW82" s="8"/>
    </row>
    <row r="83" spans="1:49" ht="15" customHeight="1" x14ac:dyDescent="0.3">
      <c r="A83" s="8"/>
      <c r="B83" s="525"/>
      <c r="C83" s="526"/>
      <c r="D83" s="527"/>
      <c r="E83" s="196"/>
      <c r="F83" s="518"/>
      <c r="G83" s="518"/>
      <c r="H83" s="518"/>
      <c r="I83" s="518"/>
      <c r="J83" s="518"/>
      <c r="K83" s="518"/>
      <c r="L83" s="518"/>
      <c r="M83" s="518"/>
      <c r="N83" s="518"/>
      <c r="O83" s="518"/>
      <c r="P83" s="518"/>
      <c r="Q83" s="518"/>
      <c r="R83" s="518"/>
      <c r="S83" s="518"/>
      <c r="T83" s="518"/>
      <c r="U83" s="518"/>
      <c r="V83" s="519"/>
      <c r="W83" s="8"/>
      <c r="X83" s="8"/>
      <c r="Y83" s="8"/>
      <c r="Z83" s="8"/>
      <c r="AA83" s="8"/>
      <c r="AB83" s="8"/>
      <c r="AC83" s="8"/>
      <c r="AD83" s="8"/>
      <c r="AE83" s="8"/>
      <c r="AF83" s="8"/>
      <c r="AG83" s="8"/>
      <c r="AH83" s="8"/>
      <c r="AI83" s="8"/>
      <c r="AJ83" s="8"/>
      <c r="AK83" s="8"/>
      <c r="AL83" s="8"/>
      <c r="AM83" s="8"/>
      <c r="AN83" s="8"/>
      <c r="AO83" s="8"/>
      <c r="AP83" s="8"/>
      <c r="AQ83" s="8"/>
      <c r="AR83" s="8"/>
      <c r="AS83" s="8"/>
      <c r="AT83" s="8"/>
      <c r="AU83" s="8"/>
      <c r="AV83" s="8"/>
      <c r="AW83" s="8"/>
    </row>
    <row r="84" spans="1:49" ht="15" customHeight="1" x14ac:dyDescent="0.3">
      <c r="A84" s="8"/>
      <c r="B84" s="8"/>
      <c r="C84" s="8"/>
      <c r="D84" s="8"/>
      <c r="E84" s="8"/>
      <c r="F84" s="8"/>
      <c r="G84" s="8"/>
      <c r="H84" s="8"/>
      <c r="I84" s="8"/>
      <c r="J84" s="8"/>
      <c r="K84" s="8"/>
      <c r="L84" s="8"/>
      <c r="M84" s="8"/>
      <c r="N84" s="8"/>
      <c r="O84" s="8"/>
      <c r="P84" s="8"/>
      <c r="Q84" s="8"/>
      <c r="R84" s="8"/>
      <c r="S84" s="8"/>
      <c r="T84" s="8"/>
      <c r="U84" s="8"/>
      <c r="V84" s="8"/>
      <c r="W84" s="8"/>
      <c r="X84" s="8"/>
      <c r="Y84" s="8"/>
      <c r="Z84" s="8"/>
      <c r="AA84" s="8"/>
      <c r="AB84" s="8"/>
      <c r="AC84" s="8"/>
      <c r="AD84" s="8"/>
      <c r="AE84" s="8"/>
      <c r="AF84" s="8"/>
      <c r="AG84" s="8"/>
      <c r="AH84" s="8"/>
      <c r="AI84" s="8"/>
      <c r="AJ84" s="8"/>
      <c r="AK84" s="8"/>
      <c r="AL84" s="8"/>
      <c r="AM84" s="8"/>
      <c r="AN84" s="8"/>
      <c r="AO84" s="8"/>
      <c r="AP84" s="8"/>
      <c r="AQ84" s="8"/>
      <c r="AR84" s="8"/>
      <c r="AS84" s="8"/>
      <c r="AT84" s="8"/>
      <c r="AU84" s="8"/>
      <c r="AV84" s="8"/>
      <c r="AW84" s="8"/>
    </row>
    <row r="85" spans="1:49" ht="15" customHeight="1" thickBot="1" x14ac:dyDescent="0.35">
      <c r="A85" s="8"/>
      <c r="B85" s="8"/>
      <c r="C85" s="8"/>
      <c r="D85" s="8"/>
      <c r="E85" s="8"/>
      <c r="F85" s="8"/>
      <c r="G85" s="8"/>
      <c r="H85" s="8"/>
      <c r="I85" s="8"/>
      <c r="J85" s="8"/>
      <c r="K85" s="8"/>
      <c r="L85" s="8"/>
      <c r="M85" s="8"/>
      <c r="N85" s="8"/>
      <c r="O85" s="8"/>
      <c r="P85" s="8"/>
      <c r="Q85" s="8"/>
      <c r="R85" s="8"/>
      <c r="S85" s="8"/>
      <c r="T85" s="8"/>
      <c r="U85" s="8"/>
      <c r="V85" s="8"/>
      <c r="W85" s="8"/>
      <c r="X85" s="8"/>
      <c r="Y85" s="8"/>
      <c r="Z85" s="8"/>
      <c r="AA85" s="8"/>
      <c r="AB85" s="8"/>
      <c r="AC85" s="8"/>
      <c r="AD85" s="8"/>
      <c r="AE85" s="8"/>
      <c r="AF85" s="8"/>
      <c r="AG85" s="8"/>
      <c r="AH85" s="8"/>
      <c r="AI85" s="8"/>
      <c r="AJ85" s="8"/>
      <c r="AK85" s="8"/>
      <c r="AL85" s="8"/>
      <c r="AM85" s="8"/>
      <c r="AN85" s="8"/>
      <c r="AO85" s="8"/>
      <c r="AP85" s="8"/>
      <c r="AQ85" s="8"/>
      <c r="AR85" s="8"/>
      <c r="AS85" s="8"/>
      <c r="AT85" s="8"/>
      <c r="AU85" s="8"/>
      <c r="AV85" s="8"/>
      <c r="AW85" s="8"/>
    </row>
    <row r="86" spans="1:49" ht="15" customHeight="1" x14ac:dyDescent="0.3">
      <c r="A86" s="8"/>
      <c r="B86" s="331" t="s">
        <v>77</v>
      </c>
      <c r="C86" s="332"/>
      <c r="D86" s="332"/>
      <c r="E86" s="332"/>
      <c r="F86" s="332"/>
      <c r="G86" s="332"/>
      <c r="H86" s="332"/>
      <c r="I86" s="332"/>
      <c r="J86" s="332"/>
      <c r="K86" s="333"/>
      <c r="L86" s="8"/>
      <c r="M86" s="331" t="s">
        <v>196</v>
      </c>
      <c r="N86" s="332"/>
      <c r="O86" s="332"/>
      <c r="P86" s="332"/>
      <c r="Q86" s="332"/>
      <c r="R86" s="332"/>
      <c r="S86" s="332"/>
      <c r="T86" s="332"/>
      <c r="U86" s="332"/>
      <c r="V86" s="333"/>
      <c r="W86" s="8"/>
      <c r="X86" s="8"/>
      <c r="Y86" s="8"/>
      <c r="Z86" s="8"/>
      <c r="AA86" s="8"/>
      <c r="AB86" s="8"/>
      <c r="AC86" s="8"/>
      <c r="AD86" s="8"/>
      <c r="AE86" s="8"/>
      <c r="AF86" s="8"/>
      <c r="AG86" s="8"/>
      <c r="AH86" s="8"/>
      <c r="AI86" s="8"/>
      <c r="AJ86" s="8"/>
      <c r="AK86" s="8"/>
      <c r="AL86" s="8"/>
      <c r="AM86" s="8"/>
      <c r="AN86" s="8"/>
      <c r="AO86" s="8"/>
      <c r="AP86" s="8"/>
      <c r="AQ86" s="8"/>
      <c r="AR86" s="8"/>
      <c r="AS86" s="8"/>
      <c r="AT86" s="8"/>
      <c r="AU86" s="8"/>
      <c r="AV86" s="8"/>
      <c r="AW86" s="8"/>
    </row>
    <row r="87" spans="1:49" ht="15" customHeight="1" thickBot="1" x14ac:dyDescent="0.35">
      <c r="A87" s="8"/>
      <c r="B87" s="334"/>
      <c r="C87" s="335"/>
      <c r="D87" s="335"/>
      <c r="E87" s="335"/>
      <c r="F87" s="335"/>
      <c r="G87" s="335"/>
      <c r="H87" s="335"/>
      <c r="I87" s="335"/>
      <c r="J87" s="335"/>
      <c r="K87" s="336"/>
      <c r="L87" s="8"/>
      <c r="M87" s="334"/>
      <c r="N87" s="335"/>
      <c r="O87" s="335"/>
      <c r="P87" s="335"/>
      <c r="Q87" s="335"/>
      <c r="R87" s="335"/>
      <c r="S87" s="335"/>
      <c r="T87" s="335"/>
      <c r="U87" s="335"/>
      <c r="V87" s="336"/>
      <c r="W87" s="8"/>
      <c r="X87" s="8"/>
      <c r="Y87" s="8"/>
      <c r="Z87" s="8"/>
      <c r="AA87" s="8"/>
      <c r="AB87" s="8"/>
      <c r="AC87" s="8"/>
      <c r="AD87" s="8"/>
      <c r="AE87" s="8"/>
      <c r="AF87" s="8"/>
      <c r="AG87" s="8"/>
      <c r="AH87" s="8"/>
      <c r="AI87" s="8"/>
      <c r="AJ87" s="8"/>
      <c r="AK87" s="8"/>
      <c r="AL87" s="8"/>
      <c r="AM87" s="8"/>
      <c r="AN87" s="8"/>
      <c r="AO87" s="8"/>
      <c r="AP87" s="8"/>
      <c r="AQ87" s="8"/>
      <c r="AR87" s="8"/>
      <c r="AS87" s="8"/>
      <c r="AT87" s="8"/>
      <c r="AU87" s="8"/>
      <c r="AV87" s="8"/>
      <c r="AW87" s="8"/>
    </row>
    <row r="88" spans="1:49" ht="15" customHeight="1" x14ac:dyDescent="0.3">
      <c r="A88" s="8"/>
      <c r="B88" s="451" t="s">
        <v>69</v>
      </c>
      <c r="C88" s="452"/>
      <c r="D88" s="475"/>
      <c r="E88" s="497" t="s">
        <v>190</v>
      </c>
      <c r="F88" s="497" t="s">
        <v>189</v>
      </c>
      <c r="G88" s="497" t="s">
        <v>44</v>
      </c>
      <c r="H88" s="502" t="s">
        <v>90</v>
      </c>
      <c r="I88" s="502" t="s">
        <v>70</v>
      </c>
      <c r="J88" s="502" t="s">
        <v>87</v>
      </c>
      <c r="K88" s="497" t="s">
        <v>4</v>
      </c>
      <c r="L88" s="8"/>
      <c r="M88" s="507" t="s">
        <v>69</v>
      </c>
      <c r="N88" s="508"/>
      <c r="O88" s="497" t="s">
        <v>190</v>
      </c>
      <c r="P88" s="510" t="s">
        <v>189</v>
      </c>
      <c r="Q88" s="497" t="s">
        <v>44</v>
      </c>
      <c r="R88" s="502" t="s">
        <v>90</v>
      </c>
      <c r="S88" s="512" t="s">
        <v>70</v>
      </c>
      <c r="T88" s="502" t="s">
        <v>87</v>
      </c>
      <c r="U88" s="513" t="s">
        <v>106</v>
      </c>
      <c r="V88" s="502" t="s">
        <v>92</v>
      </c>
      <c r="W88" s="8"/>
      <c r="X88" s="8"/>
      <c r="Y88" s="8"/>
      <c r="Z88" s="8"/>
      <c r="AA88" s="8"/>
      <c r="AB88" s="8"/>
      <c r="AC88" s="8"/>
      <c r="AD88" s="8"/>
      <c r="AE88" s="8"/>
      <c r="AF88" s="8"/>
      <c r="AG88" s="8"/>
      <c r="AH88" s="8"/>
      <c r="AI88" s="8"/>
      <c r="AJ88" s="8"/>
      <c r="AK88" s="8"/>
      <c r="AL88" s="8"/>
      <c r="AM88" s="8"/>
      <c r="AN88" s="8"/>
      <c r="AO88" s="8"/>
      <c r="AP88" s="8"/>
      <c r="AQ88" s="8"/>
      <c r="AR88" s="8"/>
      <c r="AS88" s="8"/>
      <c r="AT88" s="8"/>
      <c r="AU88" s="8"/>
      <c r="AV88" s="8"/>
      <c r="AW88" s="8"/>
    </row>
    <row r="89" spans="1:49" ht="15" customHeight="1" thickBot="1" x14ac:dyDescent="0.35">
      <c r="A89" s="8"/>
      <c r="B89" s="440"/>
      <c r="C89" s="453"/>
      <c r="D89" s="509"/>
      <c r="E89" s="498"/>
      <c r="F89" s="498"/>
      <c r="G89" s="498"/>
      <c r="H89" s="498"/>
      <c r="I89" s="503"/>
      <c r="J89" s="503"/>
      <c r="K89" s="498"/>
      <c r="L89" s="8"/>
      <c r="M89" s="440"/>
      <c r="N89" s="509"/>
      <c r="O89" s="498"/>
      <c r="P89" s="498"/>
      <c r="Q89" s="498"/>
      <c r="R89" s="498"/>
      <c r="S89" s="498"/>
      <c r="T89" s="503"/>
      <c r="U89" s="453"/>
      <c r="V89" s="503"/>
      <c r="W89" s="8"/>
      <c r="X89" s="8"/>
      <c r="Y89" s="8"/>
      <c r="Z89" s="8"/>
      <c r="AA89" s="8"/>
      <c r="AB89" s="8"/>
      <c r="AC89" s="8"/>
      <c r="AD89" s="8"/>
      <c r="AE89" s="8"/>
      <c r="AF89" s="8"/>
      <c r="AG89" s="8"/>
      <c r="AH89" s="8"/>
      <c r="AI89" s="8"/>
      <c r="AJ89" s="8"/>
      <c r="AK89" s="8"/>
      <c r="AL89" s="8"/>
      <c r="AM89" s="8"/>
      <c r="AN89" s="8"/>
      <c r="AO89" s="8"/>
      <c r="AP89" s="8"/>
      <c r="AQ89" s="8"/>
      <c r="AR89" s="8"/>
      <c r="AS89" s="8"/>
      <c r="AT89" s="8"/>
      <c r="AU89" s="8"/>
      <c r="AV89" s="8"/>
      <c r="AW89" s="8"/>
    </row>
    <row r="90" spans="1:49" ht="30" customHeight="1" thickBot="1" x14ac:dyDescent="0.35">
      <c r="A90" s="8"/>
      <c r="B90" s="495" t="str">
        <f>IF('Week 4'!C23="","",'Week 4'!C13)</f>
        <v>Competition Squat</v>
      </c>
      <c r="C90" s="511"/>
      <c r="D90" s="511"/>
      <c r="E90" s="208">
        <f>COUNTIF('Week 4'!C23:C32,"&gt;0")</f>
        <v>1</v>
      </c>
      <c r="F90" s="45">
        <f>IF('Week 4'!D35=0,0,'Week 4'!D35)</f>
        <v>1</v>
      </c>
      <c r="G90" s="46">
        <f>IF('Week 4'!F35=0,0,'Week 4'!F35)</f>
        <v>165</v>
      </c>
      <c r="H90" s="45">
        <f>IFERROR(AVERAGE('Week 4'!C23:C32),0)</f>
        <v>1</v>
      </c>
      <c r="I90" s="44">
        <f ca="1">IF('Week 4'!E33=0,0,'Week 4'!E33)</f>
        <v>0.71739130434782605</v>
      </c>
      <c r="J90" s="80">
        <f>IFERROR(AVERAGE('Week 4'!E23:E32),0)</f>
        <v>0</v>
      </c>
      <c r="K90" s="46">
        <f ca="1">IF('Week 4'!B35=0,0,'Week 4'!B35)</f>
        <v>230</v>
      </c>
      <c r="L90" s="8"/>
      <c r="M90" s="495" t="s">
        <v>43</v>
      </c>
      <c r="N90" s="496"/>
      <c r="O90" s="206">
        <f>SUMPRODUCT((NOT(ISERROR(FIND(M90,B90:D104))))*(E90:E104))</f>
        <v>1</v>
      </c>
      <c r="P90" s="249">
        <f>SUMPRODUCT((NOT(ISERROR(FIND(M90,B90:D104))))*(F90:F104))</f>
        <v>1</v>
      </c>
      <c r="Q90" s="245">
        <f>SUMPRODUCT((NOT(ISERROR(FIND(M90,B90:D104))))*(G90:G104))</f>
        <v>165</v>
      </c>
      <c r="R90" s="170">
        <f>IFERROR(SUMPRODUCT((NOT(ISERROR(FIND(M90,B90:D104))))*((H90:H104)/U90)),0)</f>
        <v>1</v>
      </c>
      <c r="S90" s="44">
        <f ca="1">IFERROR(SUMPRODUCT((NOT(ISERROR(FIND(M90,B90:D104))))*((I90:I104)/U90)),0)</f>
        <v>0.71739130434782605</v>
      </c>
      <c r="T90" s="80">
        <f>IFERROR(SUMPRODUCT((NOT(ISERROR(FIND(M90,B90:D104))))*((J90:J104)/U90)),0)</f>
        <v>0</v>
      </c>
      <c r="U90" s="82">
        <f>COUNTIF(B90:D104,"*Squat*")</f>
        <v>1</v>
      </c>
      <c r="V90" s="49">
        <f t="array" aca="1" ref="V90" ca="1">MAX(IF("Competition Squat"=B90:D104,K90:K104,0))</f>
        <v>230</v>
      </c>
      <c r="W90" s="8"/>
      <c r="X90" s="8"/>
      <c r="Y90" s="8"/>
      <c r="Z90" s="8"/>
      <c r="AA90" s="8"/>
      <c r="AB90" s="8"/>
      <c r="AC90" s="8"/>
      <c r="AD90" s="8"/>
      <c r="AE90" s="8"/>
      <c r="AF90" s="8"/>
      <c r="AG90" s="8"/>
      <c r="AH90" s="8"/>
      <c r="AI90" s="8"/>
      <c r="AJ90" s="8"/>
      <c r="AK90" s="8"/>
      <c r="AL90" s="8"/>
      <c r="AM90" s="8"/>
      <c r="AN90" s="8"/>
      <c r="AO90" s="8"/>
      <c r="AP90" s="8"/>
      <c r="AQ90" s="8"/>
      <c r="AR90" s="8"/>
      <c r="AS90" s="8"/>
      <c r="AT90" s="8"/>
      <c r="AU90" s="8"/>
      <c r="AV90" s="8"/>
      <c r="AW90" s="8"/>
    </row>
    <row r="91" spans="1:49" ht="30" customHeight="1" thickBot="1" x14ac:dyDescent="0.35">
      <c r="A91" s="8"/>
      <c r="B91" s="495" t="str">
        <f>IF('Week 4'!I23="","",'Week 4'!I13)</f>
        <v>Competition Bench</v>
      </c>
      <c r="C91" s="511"/>
      <c r="D91" s="511"/>
      <c r="E91" s="208">
        <f>COUNTIF('Week 4'!I23:I32,"&gt;0")</f>
        <v>1</v>
      </c>
      <c r="F91" s="45">
        <f>IF('Week 4'!J35=0,0,'Week 4'!J35)</f>
        <v>1</v>
      </c>
      <c r="G91" s="46">
        <f>IF('Week 4'!L35=0,0,'Week 4'!L35)</f>
        <v>115</v>
      </c>
      <c r="H91" s="45">
        <f>IFERROR(AVERAGE('Week 4'!I23:I32),0)</f>
        <v>1</v>
      </c>
      <c r="I91" s="44">
        <f ca="1">IF('Week 4'!K33=0,0,'Week 4'!K33)</f>
        <v>0.7142857142857143</v>
      </c>
      <c r="J91" s="80">
        <f>IFERROR(AVERAGE('Week 4'!K23:K32),0)</f>
        <v>0</v>
      </c>
      <c r="K91" s="46">
        <f ca="1">IF('Week 4'!H35=0,0,'Week 4'!H35)</f>
        <v>161</v>
      </c>
      <c r="L91" s="8"/>
      <c r="M91" s="495" t="s">
        <v>45</v>
      </c>
      <c r="N91" s="496"/>
      <c r="O91" s="206">
        <f>SUMPRODUCT((NOT(ISERROR(FIND(M91,B90:D104))))*(E90:E104))</f>
        <v>1</v>
      </c>
      <c r="P91" s="249">
        <f>SUMPRODUCT((NOT(ISERROR(FIND(M91,B90:D104))))*(F90:F104))</f>
        <v>1</v>
      </c>
      <c r="Q91" s="245">
        <f>SUMPRODUCT((NOT(ISERROR(FIND(M91,B90:D104))))*(G90:G104))</f>
        <v>115</v>
      </c>
      <c r="R91" s="170">
        <f>IFERROR(SUMPRODUCT((NOT(ISERROR(FIND(M91,B90:D104))))*(H90:H104)/U91),0)</f>
        <v>1</v>
      </c>
      <c r="S91" s="44">
        <f ca="1">IFERROR(SUMPRODUCT((NOT(ISERROR(FIND(M91,B90:D104))))*(I90:I104)/U91),0)</f>
        <v>0.7142857142857143</v>
      </c>
      <c r="T91" s="80">
        <f>IFERROR(SUMPRODUCT((NOT(ISERROR(FIND(M91,B90:D104))))*(J90:J104)/U91),0)</f>
        <v>0</v>
      </c>
      <c r="U91" s="83">
        <f>COUNTIF(B90:D104,"*Bench*")</f>
        <v>1</v>
      </c>
      <c r="V91" s="49">
        <f t="array" aca="1" ref="V91" ca="1">MAX(IF("Competition Bench"=B90:D104,K90:K104,0))</f>
        <v>161</v>
      </c>
      <c r="W91" s="8"/>
      <c r="X91" s="8"/>
      <c r="Y91" s="8"/>
      <c r="Z91" s="8"/>
      <c r="AA91" s="8"/>
      <c r="AB91" s="8"/>
      <c r="AC91" s="8"/>
      <c r="AD91" s="8"/>
      <c r="AE91" s="8"/>
      <c r="AF91" s="8"/>
      <c r="AG91" s="8"/>
      <c r="AH91" s="8"/>
      <c r="AI91" s="8"/>
      <c r="AJ91" s="8"/>
      <c r="AK91" s="8"/>
      <c r="AL91" s="8"/>
      <c r="AM91" s="8"/>
      <c r="AN91" s="8"/>
      <c r="AO91" s="8"/>
      <c r="AP91" s="8"/>
      <c r="AQ91" s="8"/>
      <c r="AR91" s="8"/>
      <c r="AS91" s="8"/>
      <c r="AT91" s="8"/>
      <c r="AU91" s="8"/>
      <c r="AV91" s="8"/>
      <c r="AW91" s="8"/>
    </row>
    <row r="92" spans="1:49" ht="30" customHeight="1" thickBot="1" x14ac:dyDescent="0.35">
      <c r="A92" s="8"/>
      <c r="B92" s="495" t="str">
        <f>IF('Week 4'!O23="","",'Week 4'!O13)</f>
        <v>Competition Deadlift</v>
      </c>
      <c r="C92" s="511"/>
      <c r="D92" s="511"/>
      <c r="E92" s="208">
        <f>COUNTIF('Week 4'!O23:O32,"&gt;0")</f>
        <v>1</v>
      </c>
      <c r="F92" s="45">
        <f>IF('Week 4'!P35=0,0,'Week 4'!P35)</f>
        <v>1</v>
      </c>
      <c r="G92" s="46">
        <f>IF('Week 4'!R35=0,0,'Week 4'!R35)</f>
        <v>215</v>
      </c>
      <c r="H92" s="45">
        <f>IFERROR(AVERAGE('Week 4'!O23:O32),0)</f>
        <v>1</v>
      </c>
      <c r="I92" s="44">
        <f ca="1">IF('Week 4'!P33=0,0,'Week 4'!P33)</f>
        <v>0.71666666666666667</v>
      </c>
      <c r="J92" s="80">
        <f>IFERROR(AVERAGE('Week 4'!Q23:Q32),0)</f>
        <v>0</v>
      </c>
      <c r="K92" s="46">
        <f ca="1">IF('Week 4'!N35=0,0,'Week 4'!N35)</f>
        <v>300</v>
      </c>
      <c r="L92" s="8"/>
      <c r="M92" s="495" t="s">
        <v>46</v>
      </c>
      <c r="N92" s="496"/>
      <c r="O92" s="207">
        <f>SUMPRODUCT((NOT(ISERROR(FIND(M92,B90:D104))))*(E90:E104))</f>
        <v>1</v>
      </c>
      <c r="P92" s="48">
        <f>SUMPRODUCT((NOT(ISERROR(FIND(M92,B90:D104))))*(F90:F104))</f>
        <v>1</v>
      </c>
      <c r="Q92" s="49">
        <f>SUMPRODUCT((NOT(ISERROR(FIND(M92,B90:D104))))*(G90:G104))</f>
        <v>215</v>
      </c>
      <c r="R92" s="88">
        <f>IFERROR(SUMPRODUCT((NOT(ISERROR(FIND(M92,B90:D104))))*(H90:H104)/U92),0)</f>
        <v>1</v>
      </c>
      <c r="S92" s="50">
        <f ca="1">IFERROR(SUMPRODUCT((NOT(ISERROR(FIND(M92,B90:D104))))*(I90:I104)/U92),0)</f>
        <v>0.71666666666666667</v>
      </c>
      <c r="T92" s="81">
        <f>IFERROR(SUMPRODUCT((NOT(ISERROR(FIND(M92,B90:D104))))*(J90:J104)/U92),0)</f>
        <v>0</v>
      </c>
      <c r="U92" s="84">
        <f>COUNTIF(B90:D104,"*Deadlift*")</f>
        <v>1</v>
      </c>
      <c r="V92" s="51">
        <f t="array" aca="1" ref="V92" ca="1">MAX(IF("Competition Deadlift"=B90:D104,K90:K104,0))</f>
        <v>300</v>
      </c>
      <c r="W92" s="8"/>
      <c r="X92" s="8"/>
      <c r="Y92" s="8"/>
      <c r="Z92" s="8"/>
      <c r="AA92" s="8"/>
      <c r="AB92" s="8"/>
      <c r="AC92" s="8"/>
      <c r="AD92" s="8"/>
      <c r="AE92" s="8"/>
      <c r="AF92" s="8"/>
      <c r="AG92" s="8"/>
      <c r="AH92" s="8"/>
      <c r="AI92" s="8"/>
      <c r="AJ92" s="8"/>
      <c r="AK92" s="8"/>
      <c r="AL92" s="8"/>
      <c r="AM92" s="8"/>
      <c r="AN92" s="8"/>
      <c r="AO92" s="8"/>
      <c r="AP92" s="8"/>
      <c r="AQ92" s="8"/>
      <c r="AR92" s="8"/>
      <c r="AS92" s="8"/>
      <c r="AT92" s="8"/>
      <c r="AU92" s="8"/>
      <c r="AV92" s="8"/>
      <c r="AW92" s="8"/>
    </row>
    <row r="93" spans="1:49" ht="30" customHeight="1" thickBot="1" x14ac:dyDescent="0.35">
      <c r="A93" s="8"/>
      <c r="B93" s="495" t="str">
        <f>IF('Week 4'!C53="","",'Week 4'!C43)</f>
        <v/>
      </c>
      <c r="C93" s="511"/>
      <c r="D93" s="511"/>
      <c r="E93" s="208">
        <f>COUNTIF('Week 4'!C53:C62,"&gt;0")</f>
        <v>0</v>
      </c>
      <c r="F93" s="45">
        <f>IF('Week 4'!D65=0,0,'Week 4'!D65)</f>
        <v>0</v>
      </c>
      <c r="G93" s="46">
        <f>IF('Week 4'!F65=0,0,'Week 4'!F65)</f>
        <v>0</v>
      </c>
      <c r="H93" s="45">
        <f>IFERROR(AVERAGE('Week 4'!C53:C62),0)</f>
        <v>0</v>
      </c>
      <c r="I93" s="44">
        <f>IF('Week 4'!E63=0,0,'Week 4'!E63)</f>
        <v>0</v>
      </c>
      <c r="J93" s="80">
        <f>IFERROR(AVERAGE('Week 4'!E53:E62),0)</f>
        <v>0</v>
      </c>
      <c r="K93" s="46">
        <f ca="1">IF('Week 4'!B65=0,0,'Week 4'!B65)</f>
        <v>0</v>
      </c>
      <c r="L93" s="8"/>
      <c r="M93" s="495" t="s">
        <v>89</v>
      </c>
      <c r="N93" s="496"/>
      <c r="O93" s="216">
        <f>SUM(O90:O92)</f>
        <v>3</v>
      </c>
      <c r="P93" s="217">
        <f>SUM(P90:P92)</f>
        <v>3</v>
      </c>
      <c r="Q93" s="218">
        <f>SUM(Q90:Q92)</f>
        <v>495</v>
      </c>
      <c r="R93" s="219">
        <f>IFERROR(AVERAGEIF(R90:R92,"&gt;0"),0)</f>
        <v>1</v>
      </c>
      <c r="S93" s="220">
        <f ca="1">IFERROR(AVERAGEIF(S90:S92,"&gt;0"),0)</f>
        <v>0.7161145617667356</v>
      </c>
      <c r="T93" s="221">
        <f>IFERROR(AVERAGEIF(T90:T92,"&gt;0"),0)</f>
        <v>0</v>
      </c>
      <c r="U93" s="222">
        <f>SUM(U90:U92)</f>
        <v>3</v>
      </c>
      <c r="V93" s="218">
        <f ca="1">SUM(V90:V92)</f>
        <v>691</v>
      </c>
      <c r="W93" s="8"/>
      <c r="X93" s="8"/>
      <c r="Y93" s="8"/>
      <c r="Z93" s="8"/>
      <c r="AA93" s="8"/>
      <c r="AB93" s="8"/>
      <c r="AC93" s="8"/>
      <c r="AD93" s="8"/>
      <c r="AE93" s="8"/>
      <c r="AF93" s="8"/>
      <c r="AG93" s="8"/>
      <c r="AH93" s="8"/>
      <c r="AI93" s="8"/>
      <c r="AJ93" s="8"/>
      <c r="AK93" s="8"/>
      <c r="AL93" s="8"/>
      <c r="AM93" s="8"/>
      <c r="AN93" s="8"/>
      <c r="AO93" s="8"/>
      <c r="AP93" s="8"/>
      <c r="AQ93" s="8"/>
      <c r="AR93" s="8"/>
      <c r="AS93" s="8"/>
      <c r="AT93" s="8"/>
      <c r="AU93" s="8"/>
      <c r="AV93" s="8"/>
      <c r="AW93" s="8"/>
    </row>
    <row r="94" spans="1:49" ht="30" customHeight="1" thickBot="1" x14ac:dyDescent="0.35">
      <c r="A94" s="8"/>
      <c r="B94" s="495" t="str">
        <f>IF('Week 4'!I53="","",'Week 4'!I43)</f>
        <v/>
      </c>
      <c r="C94" s="511"/>
      <c r="D94" s="511"/>
      <c r="E94" s="208">
        <f>COUNTIF('Week 4'!I53:I62,"&gt;0")</f>
        <v>0</v>
      </c>
      <c r="F94" s="45">
        <f>IF('Week 4'!J65=0,0,'Week 4'!J65)</f>
        <v>0</v>
      </c>
      <c r="G94" s="46">
        <f>IF('Week 4'!L65=0,0,'Week 4'!L65)</f>
        <v>0</v>
      </c>
      <c r="H94" s="45">
        <f>IFERROR(AVERAGE('Week 4'!I53:I62),0)</f>
        <v>0</v>
      </c>
      <c r="I94" s="44">
        <f>IF('Week 4'!K63=0,0,'Week 4'!K63)</f>
        <v>0</v>
      </c>
      <c r="J94" s="80">
        <f>IFERROR(AVERAGE('Week 4'!K53:K62),0)</f>
        <v>0</v>
      </c>
      <c r="K94" s="46">
        <f ca="1">IF('Week 4'!H65=0,0,'Week 4'!H65)</f>
        <v>0</v>
      </c>
      <c r="L94" s="8"/>
      <c r="M94" s="10"/>
      <c r="N94" s="10"/>
      <c r="O94" s="10"/>
      <c r="P94" s="10"/>
      <c r="Q94" s="10"/>
      <c r="R94" s="10"/>
      <c r="S94" s="10"/>
      <c r="T94" s="10"/>
      <c r="U94" s="8"/>
      <c r="V94" s="8"/>
      <c r="W94" s="8"/>
      <c r="X94" s="8"/>
      <c r="Y94" s="8"/>
      <c r="Z94" s="8"/>
      <c r="AA94" s="8"/>
      <c r="AB94" s="8"/>
      <c r="AC94" s="8"/>
      <c r="AD94" s="8"/>
      <c r="AE94" s="8"/>
      <c r="AF94" s="8"/>
      <c r="AG94" s="8"/>
      <c r="AH94" s="8"/>
      <c r="AI94" s="8"/>
      <c r="AJ94" s="8"/>
      <c r="AK94" s="8"/>
      <c r="AL94" s="8"/>
      <c r="AM94" s="8"/>
      <c r="AN94" s="8"/>
      <c r="AO94" s="8"/>
      <c r="AP94" s="8"/>
      <c r="AQ94" s="8"/>
      <c r="AR94" s="8"/>
      <c r="AS94" s="8"/>
      <c r="AT94" s="8"/>
      <c r="AU94" s="8"/>
      <c r="AV94" s="8"/>
      <c r="AW94" s="8"/>
    </row>
    <row r="95" spans="1:49" ht="30" customHeight="1" thickBot="1" x14ac:dyDescent="0.35">
      <c r="A95" s="8"/>
      <c r="B95" s="495" t="str">
        <f>IF('Week 4'!O53="","",'Week 4'!O43)</f>
        <v/>
      </c>
      <c r="C95" s="511"/>
      <c r="D95" s="511"/>
      <c r="E95" s="208">
        <f>COUNTIF('Week 4'!O53:O62,"&gt;0")</f>
        <v>0</v>
      </c>
      <c r="F95" s="45">
        <f>IF('Week 4'!P65=0,0,'Week 4'!P65)</f>
        <v>0</v>
      </c>
      <c r="G95" s="46">
        <f>IF('Week 4'!R65=0,0,'Week 4'!R65)</f>
        <v>0</v>
      </c>
      <c r="H95" s="45">
        <f>IFERROR(AVERAGE('Week 4'!O53:O62),0)</f>
        <v>0</v>
      </c>
      <c r="I95" s="44">
        <f>IF('Week 4'!P63=0,0,'Week 4'!P63)</f>
        <v>0</v>
      </c>
      <c r="J95" s="80">
        <f>IFERROR(AVERAGE('Week 4'!Q53:Q62),0)</f>
        <v>0</v>
      </c>
      <c r="K95" s="46">
        <f ca="1">IF('Week 4'!N65=0,0,'Week 4'!N65)</f>
        <v>0</v>
      </c>
      <c r="L95" s="8"/>
      <c r="M95" s="499" t="s">
        <v>201</v>
      </c>
      <c r="N95" s="500"/>
      <c r="O95" s="500"/>
      <c r="P95" s="500"/>
      <c r="Q95" s="500"/>
      <c r="R95" s="500"/>
      <c r="S95" s="500"/>
      <c r="T95" s="500"/>
      <c r="U95" s="500"/>
      <c r="V95" s="501"/>
      <c r="W95" s="8"/>
      <c r="X95" s="8"/>
      <c r="Y95" s="8"/>
      <c r="Z95" s="8"/>
      <c r="AA95" s="8"/>
      <c r="AB95" s="8"/>
      <c r="AC95" s="8"/>
      <c r="AD95" s="8"/>
      <c r="AE95" s="8"/>
      <c r="AF95" s="8"/>
      <c r="AG95" s="8"/>
      <c r="AH95" s="8"/>
      <c r="AI95" s="8"/>
      <c r="AJ95" s="8"/>
      <c r="AK95" s="8"/>
      <c r="AL95" s="8"/>
      <c r="AM95" s="8"/>
      <c r="AN95" s="8"/>
      <c r="AO95" s="8"/>
      <c r="AP95" s="8"/>
      <c r="AQ95" s="8"/>
      <c r="AR95" s="8"/>
      <c r="AS95" s="8"/>
      <c r="AT95" s="8"/>
      <c r="AU95" s="8"/>
      <c r="AV95" s="8"/>
      <c r="AW95" s="8"/>
    </row>
    <row r="96" spans="1:49" ht="30" customHeight="1" thickBot="1" x14ac:dyDescent="0.35">
      <c r="A96" s="8"/>
      <c r="B96" s="495" t="str">
        <f>IF('Week 4'!C83="","",'Week 4'!C73)</f>
        <v/>
      </c>
      <c r="C96" s="511"/>
      <c r="D96" s="511"/>
      <c r="E96" s="208">
        <f>COUNTIF('Week 4'!C83:C92,"&gt;0")</f>
        <v>0</v>
      </c>
      <c r="F96" s="45">
        <f>IF('Week 4'!D95=0,0,'Week 4'!D95)</f>
        <v>0</v>
      </c>
      <c r="G96" s="46">
        <f>IF('Week 4'!F95=0,0,'Week 4'!F95)</f>
        <v>0</v>
      </c>
      <c r="H96" s="45">
        <f>IFERROR(AVERAGE('Week 4'!C83:C92),0)</f>
        <v>0</v>
      </c>
      <c r="I96" s="44">
        <f>IF('Week 4'!E93=0,0,'Week 4'!E93)</f>
        <v>0</v>
      </c>
      <c r="J96" s="80">
        <f>IFERROR(AVERAGE('Week 4'!E83:E92),0)</f>
        <v>0</v>
      </c>
      <c r="K96" s="46">
        <f ca="1">IF('Week 4'!B95=0,0,'Week 4'!B95)</f>
        <v>0</v>
      </c>
      <c r="L96" s="8"/>
      <c r="M96" s="495"/>
      <c r="N96" s="496"/>
      <c r="O96" s="228" t="s">
        <v>204</v>
      </c>
      <c r="P96" s="224" t="s">
        <v>190</v>
      </c>
      <c r="Q96" s="224" t="s">
        <v>189</v>
      </c>
      <c r="R96" s="224" t="s">
        <v>44</v>
      </c>
      <c r="S96" s="223" t="s">
        <v>90</v>
      </c>
      <c r="T96" s="223" t="s">
        <v>70</v>
      </c>
      <c r="U96" s="223" t="s">
        <v>87</v>
      </c>
      <c r="V96" s="244" t="s">
        <v>110</v>
      </c>
      <c r="W96" s="8"/>
      <c r="X96" s="8"/>
      <c r="Y96" s="8"/>
      <c r="Z96" s="8"/>
      <c r="AA96" s="8"/>
      <c r="AB96" s="8"/>
      <c r="AC96" s="8"/>
      <c r="AD96" s="8"/>
      <c r="AE96" s="8"/>
      <c r="AF96" s="8"/>
      <c r="AG96" s="8"/>
      <c r="AH96" s="8"/>
      <c r="AI96" s="8"/>
      <c r="AJ96" s="8"/>
      <c r="AK96" s="8"/>
      <c r="AL96" s="8"/>
      <c r="AM96" s="8"/>
      <c r="AN96" s="8"/>
      <c r="AO96" s="8"/>
      <c r="AP96" s="8"/>
      <c r="AQ96" s="8"/>
      <c r="AR96" s="8"/>
      <c r="AS96" s="8"/>
      <c r="AT96" s="8"/>
      <c r="AU96" s="8"/>
      <c r="AV96" s="8"/>
      <c r="AW96" s="8"/>
    </row>
    <row r="97" spans="1:49" ht="30" customHeight="1" thickBot="1" x14ac:dyDescent="0.35">
      <c r="A97" s="8"/>
      <c r="B97" s="495" t="str">
        <f>IF('Week 4'!I83="","",'Week 4'!I73)</f>
        <v/>
      </c>
      <c r="C97" s="511"/>
      <c r="D97" s="511"/>
      <c r="E97" s="208">
        <f>COUNTIF('Week 4'!I83:I92,"&gt;0")</f>
        <v>0</v>
      </c>
      <c r="F97" s="45">
        <f>IF('Week 4'!J95=0,0,'Week 4'!J95)</f>
        <v>0</v>
      </c>
      <c r="G97" s="46">
        <f>IF('Week 4'!L95=0,0,'Week 4'!L95)</f>
        <v>0</v>
      </c>
      <c r="H97" s="45">
        <f>IFERROR(AVERAGE('Week 4'!I83:I92),0)</f>
        <v>0</v>
      </c>
      <c r="I97" s="44">
        <f>IF('Week 4'!K93=0,0,'Week 4'!K93)</f>
        <v>0</v>
      </c>
      <c r="J97" s="80">
        <f>IFERROR(AVERAGE('Week 4'!K83:K92),0)</f>
        <v>0</v>
      </c>
      <c r="K97" s="46">
        <f ca="1">IF('Week 4'!H95=0,0,'Week 4'!H95)</f>
        <v>0</v>
      </c>
      <c r="L97" s="8"/>
      <c r="M97" s="495" t="s">
        <v>47</v>
      </c>
      <c r="N97" s="496"/>
      <c r="O97" s="229">
        <f>COUNTIF(F90:F92,"&gt;0")</f>
        <v>3</v>
      </c>
      <c r="P97" s="209">
        <f>SUM(E90:E92)</f>
        <v>3</v>
      </c>
      <c r="Q97" s="48">
        <f>SUM(F90:F92)</f>
        <v>3</v>
      </c>
      <c r="R97" s="49">
        <f>SUM(G90:G92)</f>
        <v>495</v>
      </c>
      <c r="S97" s="88">
        <f>IFERROR(AVERAGEIF(H90:H92,"&gt;0"),0)</f>
        <v>1</v>
      </c>
      <c r="T97" s="241">
        <f ca="1">IFERROR(AVERAGEIF(I90:I92,"&gt;0"),0)</f>
        <v>0.7161145617667356</v>
      </c>
      <c r="U97" s="225">
        <f>IFERROR(AVERAGEIF(J90:J92,"&gt;0"),0)</f>
        <v>0</v>
      </c>
      <c r="V97" s="226">
        <f>IF('Week 4'!R33="",0,'Week 4'!R33)</f>
        <v>0</v>
      </c>
      <c r="W97" s="8"/>
      <c r="X97" s="8"/>
      <c r="Y97" s="8"/>
      <c r="Z97" s="8"/>
      <c r="AA97" s="8"/>
      <c r="AB97" s="8"/>
      <c r="AC97" s="8"/>
      <c r="AD97" s="8"/>
      <c r="AE97" s="8"/>
      <c r="AF97" s="8"/>
      <c r="AG97" s="8"/>
      <c r="AH97" s="8"/>
      <c r="AI97" s="8"/>
      <c r="AJ97" s="8"/>
      <c r="AK97" s="8"/>
      <c r="AL97" s="8"/>
      <c r="AM97" s="8"/>
      <c r="AN97" s="8"/>
      <c r="AO97" s="8"/>
      <c r="AP97" s="8"/>
      <c r="AQ97" s="8"/>
      <c r="AR97" s="8"/>
      <c r="AS97" s="8"/>
      <c r="AT97" s="8"/>
      <c r="AU97" s="8"/>
      <c r="AV97" s="8"/>
      <c r="AW97" s="8"/>
    </row>
    <row r="98" spans="1:49" ht="30" customHeight="1" thickBot="1" x14ac:dyDescent="0.35">
      <c r="A98" s="8"/>
      <c r="B98" s="495" t="str">
        <f>IF('Week 4'!O83="","",'Week 4'!O73)</f>
        <v/>
      </c>
      <c r="C98" s="511"/>
      <c r="D98" s="511"/>
      <c r="E98" s="208">
        <f>COUNTIF('Week 4'!O83:O92,"&gt;0")</f>
        <v>0</v>
      </c>
      <c r="F98" s="45">
        <f>IF('Week 4'!P95=0,0,'Week 4'!P95)</f>
        <v>0</v>
      </c>
      <c r="G98" s="46">
        <f>IF('Week 4'!R95=0,0,'Week 4'!R95)</f>
        <v>0</v>
      </c>
      <c r="H98" s="45">
        <f>IFERROR(AVERAGE('Week 4'!O83:O92),0)</f>
        <v>0</v>
      </c>
      <c r="I98" s="44">
        <f>IF('Week 4'!P93=0,0,'Week 4'!P93)</f>
        <v>0</v>
      </c>
      <c r="J98" s="80">
        <f>IFERROR(AVERAGE('Week 4'!Q83:Q92),0)</f>
        <v>0</v>
      </c>
      <c r="K98" s="46">
        <f ca="1">IF('Week 4'!N95=0,0,'Week 4'!N95)</f>
        <v>0</v>
      </c>
      <c r="L98" s="8"/>
      <c r="M98" s="495" t="s">
        <v>48</v>
      </c>
      <c r="N98" s="496"/>
      <c r="O98" s="229">
        <f>COUNTIF(F93:F95,"&gt;0")</f>
        <v>0</v>
      </c>
      <c r="P98" s="209">
        <f>SUM(E93:E95)</f>
        <v>0</v>
      </c>
      <c r="Q98" s="48">
        <f>SUM(F93:F95)</f>
        <v>0</v>
      </c>
      <c r="R98" s="49">
        <f>SUM(G93:G95)</f>
        <v>0</v>
      </c>
      <c r="S98" s="88">
        <f>IFERROR(AVERAGEIF(H93:H95,"&gt;0"),0)</f>
        <v>0</v>
      </c>
      <c r="T98" s="241">
        <f>IFERROR(AVERAGEIF(I93:I95,"&gt;0"),0)</f>
        <v>0</v>
      </c>
      <c r="U98" s="225">
        <f>IFERROR(AVERAGEIF(J93:J95,"&gt;0"),0)</f>
        <v>0</v>
      </c>
      <c r="V98" s="226">
        <f>IF('Week 4'!R63="",0,'Week 4'!R63)</f>
        <v>0</v>
      </c>
      <c r="W98" s="8"/>
      <c r="X98" s="8"/>
      <c r="Y98" s="8"/>
      <c r="Z98" s="8"/>
      <c r="AA98" s="8"/>
      <c r="AB98" s="8"/>
      <c r="AC98" s="8"/>
      <c r="AD98" s="8"/>
      <c r="AE98" s="8"/>
      <c r="AF98" s="8"/>
      <c r="AG98" s="8"/>
      <c r="AH98" s="8"/>
      <c r="AI98" s="8"/>
      <c r="AJ98" s="8"/>
      <c r="AK98" s="8"/>
      <c r="AL98" s="8"/>
      <c r="AM98" s="8"/>
      <c r="AN98" s="8"/>
      <c r="AO98" s="8"/>
      <c r="AP98" s="8"/>
      <c r="AQ98" s="8"/>
      <c r="AR98" s="8"/>
      <c r="AS98" s="8"/>
      <c r="AT98" s="8"/>
      <c r="AU98" s="8"/>
      <c r="AV98" s="8"/>
      <c r="AW98" s="8"/>
    </row>
    <row r="99" spans="1:49" ht="30" customHeight="1" thickBot="1" x14ac:dyDescent="0.35">
      <c r="A99" s="8"/>
      <c r="B99" s="495" t="str">
        <f>IF('Week 4'!C113="","",'Week 4'!C103)</f>
        <v/>
      </c>
      <c r="C99" s="511"/>
      <c r="D99" s="511"/>
      <c r="E99" s="208">
        <f>COUNTIF('Week 4'!C113:C122,"&gt;0")</f>
        <v>0</v>
      </c>
      <c r="F99" s="45">
        <f>IF('Week 4'!D125=0,0,'Week 4'!D125)</f>
        <v>0</v>
      </c>
      <c r="G99" s="46">
        <f>IF('Week 4'!F125=0,0,'Week 4'!F125)</f>
        <v>0</v>
      </c>
      <c r="H99" s="45">
        <f>IFERROR(AVERAGE('Week 4'!C113:C122),0)</f>
        <v>0</v>
      </c>
      <c r="I99" s="44">
        <f>IF('Week 4'!E123=0,0,'Week 4'!E123)</f>
        <v>0</v>
      </c>
      <c r="J99" s="80">
        <f>IFERROR(AVERAGE('Week 4'!E113:E122),0)</f>
        <v>0</v>
      </c>
      <c r="K99" s="46">
        <f ca="1">IF('Week 4'!B125=0,0,'Week 4'!B125)</f>
        <v>0</v>
      </c>
      <c r="L99" s="8"/>
      <c r="M99" s="495" t="s">
        <v>49</v>
      </c>
      <c r="N99" s="496"/>
      <c r="O99" s="243">
        <f>COUNTIF(F96:F98,"&gt;0")</f>
        <v>0</v>
      </c>
      <c r="P99" s="248">
        <f>SUM(E96:E98)</f>
        <v>0</v>
      </c>
      <c r="Q99" s="250">
        <f>SUM(F96:F98)</f>
        <v>0</v>
      </c>
      <c r="R99" s="246">
        <f>SUM(G96:G98)</f>
        <v>0</v>
      </c>
      <c r="S99" s="227">
        <f>IFERROR(AVERAGEIF(H96:H98,"&gt;0"),0)</f>
        <v>0</v>
      </c>
      <c r="T99" s="242">
        <f>IFERROR(AVERAGEIF(I96:I98,"&gt;0"),0)</f>
        <v>0</v>
      </c>
      <c r="U99" s="247">
        <f>IFERROR(AVERAGEIF(J96:J98,"&gt;0"),0)</f>
        <v>0</v>
      </c>
      <c r="V99" s="251">
        <f>IF('Week 4'!R93="",0,'Week 4'!R93)</f>
        <v>0</v>
      </c>
      <c r="W99" s="8"/>
      <c r="X99" s="8"/>
      <c r="Y99" s="8"/>
      <c r="Z99" s="8"/>
      <c r="AA99" s="8"/>
      <c r="AB99" s="8"/>
      <c r="AC99" s="8"/>
      <c r="AD99" s="8"/>
      <c r="AE99" s="8"/>
      <c r="AF99" s="8"/>
      <c r="AG99" s="8"/>
      <c r="AH99" s="8"/>
      <c r="AI99" s="8"/>
      <c r="AJ99" s="8"/>
      <c r="AK99" s="8"/>
      <c r="AL99" s="8"/>
      <c r="AM99" s="8"/>
      <c r="AN99" s="8"/>
      <c r="AO99" s="8"/>
      <c r="AP99" s="8"/>
      <c r="AQ99" s="8"/>
      <c r="AR99" s="8"/>
      <c r="AS99" s="8"/>
      <c r="AT99" s="8"/>
      <c r="AU99" s="8"/>
      <c r="AV99" s="8"/>
      <c r="AW99" s="8"/>
    </row>
    <row r="100" spans="1:49" ht="30" customHeight="1" thickBot="1" x14ac:dyDescent="0.35">
      <c r="A100" s="8"/>
      <c r="B100" s="495" t="str">
        <f>IF('Week 4'!I113="","",'Week 4'!I103)</f>
        <v/>
      </c>
      <c r="C100" s="511"/>
      <c r="D100" s="511"/>
      <c r="E100" s="208">
        <f>COUNTIF('Week 4'!I113:I122,"&gt;0")</f>
        <v>0</v>
      </c>
      <c r="F100" s="45">
        <f>IF('Week 4'!J125=0,0,'Week 4'!J125)</f>
        <v>0</v>
      </c>
      <c r="G100" s="46">
        <f>IF('Week 4'!L125=0,0,'Week 4'!L125)</f>
        <v>0</v>
      </c>
      <c r="H100" s="45">
        <f>IFERROR(AVERAGE('Week 4'!I113:I122),0)</f>
        <v>0</v>
      </c>
      <c r="I100" s="44">
        <f>IF('Week 4'!K123=0,0,'Week 4'!K123)</f>
        <v>0</v>
      </c>
      <c r="J100" s="80">
        <f>IFERROR(AVERAGE('Week 4'!K113:K122),0)</f>
        <v>0</v>
      </c>
      <c r="K100" s="46">
        <f ca="1">IF('Week 4'!H125=0,0,'Week 4'!H125)</f>
        <v>0</v>
      </c>
      <c r="L100" s="8"/>
      <c r="M100" s="495" t="s">
        <v>50</v>
      </c>
      <c r="N100" s="496"/>
      <c r="O100" s="229">
        <f>COUNTIF(F99:F101,"&gt;0")</f>
        <v>0</v>
      </c>
      <c r="P100" s="209">
        <f>SUM(E99:E101)</f>
        <v>0</v>
      </c>
      <c r="Q100" s="48">
        <f>SUM(F99:F101)</f>
        <v>0</v>
      </c>
      <c r="R100" s="49">
        <f>SUM(G99:G101)</f>
        <v>0</v>
      </c>
      <c r="S100" s="88">
        <f>IFERROR(AVERAGEIF(H99:H101,"&gt;0"),0)</f>
        <v>0</v>
      </c>
      <c r="T100" s="241">
        <f>IFERROR(AVERAGEIF(I99:I101,"&gt;0"),0)</f>
        <v>0</v>
      </c>
      <c r="U100" s="225">
        <f>IFERROR(AVERAGEIF(J99:J101,"&gt;0"),0)</f>
        <v>0</v>
      </c>
      <c r="V100" s="226">
        <f>IF('Week 4'!R123="",0,'Week 4'!R123)</f>
        <v>0</v>
      </c>
      <c r="W100" s="8"/>
      <c r="X100" s="8"/>
      <c r="Y100" s="8"/>
      <c r="Z100" s="8"/>
      <c r="AA100" s="8"/>
      <c r="AB100" s="8"/>
      <c r="AC100" s="8"/>
      <c r="AD100" s="8"/>
      <c r="AE100" s="8"/>
      <c r="AF100" s="8"/>
      <c r="AG100" s="8"/>
      <c r="AH100" s="8"/>
      <c r="AI100" s="8"/>
      <c r="AJ100" s="8"/>
      <c r="AK100" s="8"/>
      <c r="AL100" s="8"/>
      <c r="AM100" s="8"/>
      <c r="AN100" s="8"/>
      <c r="AO100" s="8"/>
      <c r="AP100" s="8"/>
      <c r="AQ100" s="8"/>
      <c r="AR100" s="8"/>
      <c r="AS100" s="8"/>
      <c r="AT100" s="8"/>
      <c r="AU100" s="8"/>
      <c r="AV100" s="8"/>
      <c r="AW100" s="8"/>
    </row>
    <row r="101" spans="1:49" ht="30" customHeight="1" thickBot="1" x14ac:dyDescent="0.35">
      <c r="A101" s="8"/>
      <c r="B101" s="495" t="str">
        <f>IF('Week 4'!O113="","",'Week 4'!O103)</f>
        <v/>
      </c>
      <c r="C101" s="511"/>
      <c r="D101" s="511"/>
      <c r="E101" s="209">
        <f>COUNTIF('Week 4'!O113:O122,"&gt;0")</f>
        <v>0</v>
      </c>
      <c r="F101" s="48">
        <f>IF('Week 4'!P125=0,0,'Week 4'!P125)</f>
        <v>0</v>
      </c>
      <c r="G101" s="49">
        <f>IF('Week 4'!R125=0,0,'Week 4'!R125)</f>
        <v>0</v>
      </c>
      <c r="H101" s="48">
        <f>IFERROR(AVERAGE('Week 4'!O113:O122),0)</f>
        <v>0</v>
      </c>
      <c r="I101" s="50">
        <f>IF('Week 4'!P123=0,0,'Week 4'!P123)</f>
        <v>0</v>
      </c>
      <c r="J101" s="81">
        <f>IFERROR(AVERAGE('Week 4'!Q113:Q122),0)</f>
        <v>0</v>
      </c>
      <c r="K101" s="49">
        <f ca="1">IF('Week 4'!N125=0,0,'Week 4'!N125)</f>
        <v>0</v>
      </c>
      <c r="L101" s="8"/>
      <c r="M101" s="495" t="s">
        <v>73</v>
      </c>
      <c r="N101" s="496"/>
      <c r="O101" s="239">
        <f>COUNTIF(F102:F104,"&gt;0")</f>
        <v>0</v>
      </c>
      <c r="P101" s="209">
        <f>SUM(E102:E104)</f>
        <v>0</v>
      </c>
      <c r="Q101" s="48">
        <f>SUM(F102:F104)</f>
        <v>0</v>
      </c>
      <c r="R101" s="49">
        <f>SUM(G102:G104)</f>
        <v>0</v>
      </c>
      <c r="S101" s="88">
        <f>IFERROR(AVERAGEIF(H102:H104,"&gt;0"),0)</f>
        <v>0</v>
      </c>
      <c r="T101" s="241">
        <f>IFERROR(AVERAGEIF(I102:I104,"&gt;0"),0)</f>
        <v>0</v>
      </c>
      <c r="U101" s="225">
        <f>IFERROR(AVERAGEIF(J102:J104,"&gt;0"),0)</f>
        <v>0</v>
      </c>
      <c r="V101" s="240">
        <f>IF('Week 4'!R153="",0,'Week 4'!R153)</f>
        <v>0</v>
      </c>
      <c r="W101" s="8"/>
      <c r="X101" s="8"/>
      <c r="Y101" s="8"/>
      <c r="Z101" s="8"/>
      <c r="AA101" s="8"/>
      <c r="AB101" s="8"/>
      <c r="AC101" s="8"/>
      <c r="AD101" s="8"/>
      <c r="AE101" s="8"/>
      <c r="AF101" s="8"/>
      <c r="AG101" s="8"/>
      <c r="AH101" s="8"/>
      <c r="AI101" s="8"/>
      <c r="AJ101" s="8"/>
      <c r="AK101" s="8"/>
      <c r="AL101" s="8"/>
      <c r="AM101" s="8"/>
      <c r="AN101" s="8"/>
      <c r="AO101" s="8"/>
      <c r="AP101" s="8"/>
      <c r="AQ101" s="8"/>
      <c r="AR101" s="8"/>
      <c r="AS101" s="8"/>
      <c r="AT101" s="8"/>
      <c r="AU101" s="8"/>
      <c r="AV101" s="8"/>
      <c r="AW101" s="8"/>
    </row>
    <row r="102" spans="1:49" ht="30" customHeight="1" thickBot="1" x14ac:dyDescent="0.35">
      <c r="A102" s="8"/>
      <c r="B102" s="495" t="str">
        <f>IF('Week 4'!C143="","",'Week 4'!C133)</f>
        <v/>
      </c>
      <c r="C102" s="511"/>
      <c r="D102" s="511"/>
      <c r="E102" s="208">
        <f>COUNTIF('Week 4'!C143:C152,"&gt;0")</f>
        <v>0</v>
      </c>
      <c r="F102" s="48">
        <f>IF('Week 4'!D155=0,0,'Week 4'!D155)</f>
        <v>0</v>
      </c>
      <c r="G102" s="49">
        <f>IF('Week 4'!F155=0,0,'Week 4'!F155)</f>
        <v>0</v>
      </c>
      <c r="H102" s="48">
        <f>IFERROR(AVERAGE('Week 4'!C143:C152),0)</f>
        <v>0</v>
      </c>
      <c r="I102" s="50">
        <f>IF('Week 4'!E153=0,0,'Week 4'!E153)</f>
        <v>0</v>
      </c>
      <c r="J102" s="81">
        <f>IFERROR(AVERAGE('Week 4'!E143:E152),0)</f>
        <v>0</v>
      </c>
      <c r="K102" s="182">
        <f ca="1">IF('Week 4'!B155=0,0,'Week 4'!B155)</f>
        <v>0</v>
      </c>
      <c r="L102" s="8"/>
      <c r="M102" s="10"/>
      <c r="N102" s="10"/>
      <c r="O102" s="10"/>
      <c r="P102" s="10"/>
      <c r="Q102" s="10"/>
      <c r="R102" s="10"/>
      <c r="S102" s="10"/>
      <c r="T102" s="10"/>
      <c r="U102" s="10"/>
      <c r="V102" s="10"/>
      <c r="W102" s="8"/>
      <c r="X102" s="8"/>
      <c r="Y102" s="8"/>
      <c r="Z102" s="8"/>
      <c r="AA102" s="8"/>
      <c r="AB102" s="8"/>
      <c r="AC102" s="8"/>
      <c r="AD102" s="8"/>
      <c r="AE102" s="8"/>
      <c r="AF102" s="8"/>
      <c r="AG102" s="8"/>
      <c r="AH102" s="8"/>
      <c r="AI102" s="8"/>
      <c r="AJ102" s="8"/>
      <c r="AK102" s="8"/>
      <c r="AL102" s="8"/>
      <c r="AM102" s="8"/>
      <c r="AN102" s="8"/>
      <c r="AO102" s="8"/>
      <c r="AP102" s="8"/>
      <c r="AQ102" s="8"/>
      <c r="AR102" s="8"/>
      <c r="AS102" s="8"/>
      <c r="AT102" s="8"/>
      <c r="AU102" s="8"/>
      <c r="AV102" s="8"/>
      <c r="AW102" s="8"/>
    </row>
    <row r="103" spans="1:49" ht="30" customHeight="1" thickBot="1" x14ac:dyDescent="0.35">
      <c r="A103" s="8"/>
      <c r="B103" s="495" t="str">
        <f>IF('Week 4'!I143="","",'Week 4'!I133)</f>
        <v/>
      </c>
      <c r="C103" s="511"/>
      <c r="D103" s="511"/>
      <c r="E103" s="208">
        <f>COUNTIF('Week 4'!I143:I152,"&gt;0")</f>
        <v>0</v>
      </c>
      <c r="F103" s="48">
        <f>IF('Week 4'!J155=0,0,'Week 4'!J155)</f>
        <v>0</v>
      </c>
      <c r="G103" s="49">
        <f>IF('Week 4'!L155=0,0,'Week 4'!L155)</f>
        <v>0</v>
      </c>
      <c r="H103" s="48">
        <f>IFERROR(AVERAGE('Week 4'!I143:I152),0)</f>
        <v>0</v>
      </c>
      <c r="I103" s="50">
        <f>IF('Week 4'!K153=0,0,'Week 4'!K153)</f>
        <v>0</v>
      </c>
      <c r="J103" s="81">
        <f>IFERROR(AVERAGE('Week 4'!K143:K152),0)</f>
        <v>0</v>
      </c>
      <c r="K103" s="182">
        <f ca="1">IF('Week 4'!H155=0,0,'Week 4'!H155)</f>
        <v>0</v>
      </c>
      <c r="L103" s="8"/>
      <c r="M103" s="10"/>
      <c r="N103" s="10"/>
      <c r="O103" s="10"/>
      <c r="P103" s="10"/>
      <c r="Q103" s="10"/>
      <c r="R103" s="10"/>
      <c r="S103" s="10"/>
      <c r="T103" s="10"/>
      <c r="U103" s="10"/>
      <c r="V103" s="10"/>
      <c r="W103" s="8"/>
      <c r="X103" s="8"/>
      <c r="Y103" s="8"/>
      <c r="Z103" s="8"/>
      <c r="AA103" s="8"/>
      <c r="AB103" s="8"/>
      <c r="AC103" s="8"/>
      <c r="AD103" s="8"/>
      <c r="AE103" s="8"/>
      <c r="AF103" s="8"/>
      <c r="AG103" s="8"/>
      <c r="AH103" s="8"/>
      <c r="AI103" s="8"/>
      <c r="AJ103" s="8"/>
      <c r="AK103" s="8"/>
      <c r="AL103" s="8"/>
      <c r="AM103" s="8"/>
      <c r="AN103" s="8"/>
      <c r="AO103" s="8"/>
      <c r="AP103" s="8"/>
      <c r="AQ103" s="8"/>
      <c r="AR103" s="8"/>
      <c r="AS103" s="8"/>
      <c r="AT103" s="8"/>
      <c r="AU103" s="8"/>
      <c r="AV103" s="8"/>
      <c r="AW103" s="8"/>
    </row>
    <row r="104" spans="1:49" ht="30" customHeight="1" thickBot="1" x14ac:dyDescent="0.35">
      <c r="A104" s="8"/>
      <c r="B104" s="495" t="str">
        <f>IF('Week 4'!O143="","",'Week 4'!O133)</f>
        <v/>
      </c>
      <c r="C104" s="511"/>
      <c r="D104" s="511"/>
      <c r="E104" s="209">
        <f>COUNTIF('Week 4'!O143:O152,"&gt;0")</f>
        <v>0</v>
      </c>
      <c r="F104" s="48">
        <f>IF('Week 4'!P155=0,0,'Week 4'!P155)</f>
        <v>0</v>
      </c>
      <c r="G104" s="49">
        <f>IF('Week 4'!R155=0,0,'Week 4'!R155)</f>
        <v>0</v>
      </c>
      <c r="H104" s="48">
        <f>IFERROR(AVERAGE('Week 4'!O143:O152),0)</f>
        <v>0</v>
      </c>
      <c r="I104" s="50">
        <f>IF('Week 4'!P153=0,0,'Week 4'!P153)</f>
        <v>0</v>
      </c>
      <c r="J104" s="81">
        <f>IFERROR(AVERAGE('Week 4'!Q143:Q152),0)</f>
        <v>0</v>
      </c>
      <c r="K104" s="182">
        <f ca="1">IF('Week 4'!N155=0,0,'Week 4'!N155)</f>
        <v>0</v>
      </c>
      <c r="L104" s="8"/>
      <c r="M104" s="10"/>
      <c r="N104" s="10"/>
      <c r="O104" s="10"/>
      <c r="P104" s="10"/>
      <c r="Q104" s="10"/>
      <c r="R104" s="10"/>
      <c r="S104" s="10"/>
      <c r="T104" s="10"/>
      <c r="U104" s="10"/>
      <c r="V104" s="10"/>
      <c r="W104" s="8"/>
      <c r="X104" s="8"/>
      <c r="Y104" s="8"/>
      <c r="Z104" s="8"/>
      <c r="AA104" s="8"/>
      <c r="AB104" s="8"/>
      <c r="AC104" s="8"/>
      <c r="AD104" s="8"/>
      <c r="AE104" s="8"/>
      <c r="AF104" s="8"/>
      <c r="AG104" s="8"/>
      <c r="AH104" s="8"/>
      <c r="AI104" s="8"/>
      <c r="AJ104" s="8"/>
      <c r="AK104" s="8"/>
      <c r="AL104" s="8"/>
      <c r="AM104" s="8"/>
      <c r="AN104" s="8"/>
      <c r="AO104" s="8"/>
      <c r="AP104" s="8"/>
      <c r="AQ104" s="8"/>
      <c r="AR104" s="8"/>
      <c r="AS104" s="8"/>
      <c r="AT104" s="8"/>
      <c r="AU104" s="8"/>
      <c r="AV104" s="8"/>
      <c r="AW104" s="8"/>
    </row>
    <row r="105" spans="1:49" ht="15" customHeight="1" x14ac:dyDescent="0.3">
      <c r="A105" s="8"/>
      <c r="B105" s="10"/>
      <c r="C105" s="10"/>
      <c r="D105" s="506"/>
      <c r="E105" s="194"/>
      <c r="F105" s="521"/>
      <c r="G105" s="520"/>
      <c r="H105" s="62"/>
      <c r="I105" s="504"/>
      <c r="J105" s="78"/>
      <c r="K105" s="506"/>
      <c r="L105" s="8"/>
      <c r="M105" s="8"/>
      <c r="N105" s="8"/>
      <c r="O105" s="8"/>
      <c r="P105" s="8"/>
      <c r="Q105" s="8"/>
      <c r="R105" s="8"/>
      <c r="S105" s="8"/>
      <c r="T105" s="8"/>
      <c r="U105" s="8"/>
      <c r="V105" s="8"/>
      <c r="W105" s="8"/>
      <c r="X105" s="8"/>
      <c r="Y105" s="8"/>
      <c r="Z105" s="8"/>
      <c r="AA105" s="8"/>
      <c r="AB105" s="8"/>
      <c r="AC105" s="8"/>
      <c r="AD105" s="8"/>
      <c r="AE105" s="8"/>
      <c r="AF105" s="8"/>
      <c r="AG105" s="8"/>
      <c r="AH105" s="8"/>
      <c r="AI105" s="8"/>
      <c r="AJ105" s="8"/>
      <c r="AK105" s="8"/>
      <c r="AL105" s="8"/>
      <c r="AM105" s="8"/>
      <c r="AN105" s="8"/>
      <c r="AO105" s="8"/>
      <c r="AP105" s="8"/>
      <c r="AQ105" s="8"/>
      <c r="AR105" s="8"/>
      <c r="AS105" s="8"/>
      <c r="AT105" s="8"/>
      <c r="AU105" s="8"/>
      <c r="AV105" s="8"/>
      <c r="AW105" s="8"/>
    </row>
    <row r="106" spans="1:49" ht="15" customHeight="1" x14ac:dyDescent="0.3">
      <c r="A106" s="8"/>
      <c r="B106" s="10"/>
      <c r="C106" s="10"/>
      <c r="D106" s="506"/>
      <c r="E106" s="194"/>
      <c r="F106" s="506"/>
      <c r="G106" s="506"/>
      <c r="H106" s="76"/>
      <c r="I106" s="505"/>
      <c r="J106" s="79"/>
      <c r="K106" s="506"/>
      <c r="L106" s="8"/>
      <c r="M106" s="8"/>
      <c r="N106" s="8"/>
      <c r="O106" s="8"/>
      <c r="P106" s="8"/>
      <c r="Q106" s="8"/>
      <c r="R106" s="8"/>
      <c r="S106" s="8"/>
      <c r="T106" s="8"/>
      <c r="U106" s="8"/>
      <c r="V106" s="8"/>
      <c r="W106" s="8"/>
      <c r="X106" s="8"/>
      <c r="Y106" s="8"/>
      <c r="Z106" s="8"/>
      <c r="AA106" s="8"/>
      <c r="AB106" s="8"/>
      <c r="AC106" s="8"/>
      <c r="AD106" s="8"/>
      <c r="AE106" s="8"/>
      <c r="AF106" s="8"/>
      <c r="AG106" s="8"/>
      <c r="AH106" s="8"/>
      <c r="AI106" s="8"/>
      <c r="AJ106" s="8"/>
      <c r="AK106" s="8"/>
      <c r="AL106" s="8"/>
      <c r="AM106" s="8"/>
      <c r="AN106" s="8"/>
      <c r="AO106" s="8"/>
      <c r="AP106" s="8"/>
      <c r="AQ106" s="8"/>
      <c r="AR106" s="8"/>
      <c r="AS106" s="8"/>
      <c r="AT106" s="8"/>
      <c r="AU106" s="8"/>
      <c r="AV106" s="8"/>
      <c r="AW106" s="8"/>
    </row>
    <row r="107" spans="1:49" ht="15" customHeight="1" x14ac:dyDescent="0.3">
      <c r="A107" s="8"/>
      <c r="B107" s="522" t="str">
        <f>IF('Training Plan'!B152="","",'Training Plan'!B152)</f>
        <v/>
      </c>
      <c r="C107" s="523"/>
      <c r="D107" s="524"/>
      <c r="E107" s="195"/>
      <c r="F107" s="515" t="s">
        <v>176</v>
      </c>
      <c r="G107" s="515"/>
      <c r="H107" s="515"/>
      <c r="I107" s="515"/>
      <c r="J107" s="515"/>
      <c r="K107" s="515"/>
      <c r="L107" s="515"/>
      <c r="M107" s="515"/>
      <c r="N107" s="515"/>
      <c r="O107" s="515"/>
      <c r="P107" s="515"/>
      <c r="Q107" s="515"/>
      <c r="R107" s="515"/>
      <c r="S107" s="515"/>
      <c r="T107" s="515"/>
      <c r="U107" s="515"/>
      <c r="V107" s="516"/>
      <c r="W107" s="8"/>
      <c r="X107" s="8"/>
      <c r="Y107" s="8"/>
      <c r="Z107" s="8"/>
      <c r="AA107" s="8"/>
      <c r="AB107" s="8"/>
      <c r="AC107" s="8"/>
      <c r="AD107" s="8"/>
      <c r="AE107" s="8"/>
      <c r="AF107" s="8"/>
      <c r="AG107" s="8"/>
      <c r="AH107" s="8"/>
      <c r="AI107" s="8"/>
      <c r="AJ107" s="8"/>
      <c r="AK107" s="8"/>
      <c r="AL107" s="8"/>
      <c r="AM107" s="8"/>
      <c r="AN107" s="8"/>
      <c r="AO107" s="8"/>
      <c r="AP107" s="8"/>
      <c r="AQ107" s="8"/>
      <c r="AR107" s="8"/>
      <c r="AS107" s="8"/>
      <c r="AT107" s="8"/>
      <c r="AU107" s="8"/>
      <c r="AV107" s="8"/>
      <c r="AW107" s="8"/>
    </row>
    <row r="108" spans="1:49" ht="15" customHeight="1" x14ac:dyDescent="0.3">
      <c r="A108" s="8"/>
      <c r="B108" s="525"/>
      <c r="C108" s="526"/>
      <c r="D108" s="527"/>
      <c r="E108" s="196"/>
      <c r="F108" s="518"/>
      <c r="G108" s="518"/>
      <c r="H108" s="518"/>
      <c r="I108" s="518"/>
      <c r="J108" s="518"/>
      <c r="K108" s="518"/>
      <c r="L108" s="518"/>
      <c r="M108" s="518"/>
      <c r="N108" s="518"/>
      <c r="O108" s="518"/>
      <c r="P108" s="518"/>
      <c r="Q108" s="518"/>
      <c r="R108" s="518"/>
      <c r="S108" s="518"/>
      <c r="T108" s="518"/>
      <c r="U108" s="518"/>
      <c r="V108" s="519"/>
      <c r="W108" s="8"/>
      <c r="X108" s="8"/>
      <c r="Y108" s="8"/>
      <c r="Z108" s="8"/>
      <c r="AA108" s="8"/>
      <c r="AB108" s="8"/>
      <c r="AC108" s="8"/>
      <c r="AD108" s="8"/>
      <c r="AE108" s="8"/>
      <c r="AF108" s="8"/>
      <c r="AG108" s="8"/>
      <c r="AH108" s="8"/>
      <c r="AI108" s="8"/>
      <c r="AJ108" s="8"/>
      <c r="AK108" s="8"/>
      <c r="AL108" s="8"/>
      <c r="AM108" s="8"/>
      <c r="AN108" s="8"/>
      <c r="AO108" s="8"/>
      <c r="AP108" s="8"/>
      <c r="AQ108" s="8"/>
      <c r="AR108" s="8"/>
      <c r="AS108" s="8"/>
      <c r="AT108" s="8"/>
      <c r="AU108" s="8"/>
      <c r="AV108" s="8"/>
      <c r="AW108" s="8"/>
    </row>
    <row r="109" spans="1:49" ht="15" customHeight="1" x14ac:dyDescent="0.3">
      <c r="A109" s="8"/>
      <c r="B109" s="8"/>
      <c r="C109" s="8"/>
      <c r="D109" s="8"/>
      <c r="E109" s="8"/>
      <c r="F109" s="8"/>
      <c r="G109" s="8"/>
      <c r="H109" s="8"/>
      <c r="I109" s="8"/>
      <c r="J109" s="8"/>
      <c r="K109" s="8"/>
      <c r="L109" s="8"/>
      <c r="M109" s="8"/>
      <c r="N109" s="8"/>
      <c r="O109" s="8"/>
      <c r="P109" s="8"/>
      <c r="Q109" s="8"/>
      <c r="R109" s="8"/>
      <c r="S109" s="8"/>
      <c r="T109" s="8"/>
      <c r="U109" s="8"/>
      <c r="V109" s="8"/>
      <c r="W109" s="8"/>
      <c r="X109" s="8"/>
      <c r="Y109" s="8"/>
      <c r="Z109" s="8"/>
      <c r="AA109" s="8"/>
      <c r="AB109" s="8"/>
      <c r="AC109" s="8"/>
      <c r="AD109" s="8"/>
      <c r="AE109" s="8"/>
      <c r="AF109" s="8"/>
      <c r="AG109" s="8"/>
      <c r="AH109" s="8"/>
      <c r="AI109" s="8"/>
      <c r="AJ109" s="8"/>
      <c r="AK109" s="8"/>
      <c r="AL109" s="8"/>
      <c r="AM109" s="8"/>
      <c r="AN109" s="8"/>
      <c r="AO109" s="8"/>
      <c r="AP109" s="8"/>
      <c r="AQ109" s="8"/>
      <c r="AR109" s="8"/>
      <c r="AS109" s="8"/>
      <c r="AT109" s="8"/>
      <c r="AU109" s="8"/>
      <c r="AV109" s="8"/>
      <c r="AW109" s="8"/>
    </row>
    <row r="110" spans="1:49" ht="15" customHeight="1" thickBot="1" x14ac:dyDescent="0.35">
      <c r="A110" s="85"/>
      <c r="B110" s="8"/>
      <c r="C110" s="8"/>
      <c r="D110" s="8"/>
      <c r="E110" s="8"/>
      <c r="F110" s="8"/>
      <c r="G110" s="8"/>
      <c r="H110" s="8"/>
      <c r="I110" s="8"/>
      <c r="J110" s="8"/>
      <c r="K110" s="8"/>
      <c r="L110" s="8"/>
      <c r="M110" s="8"/>
      <c r="N110" s="8"/>
      <c r="O110" s="8"/>
      <c r="P110" s="8"/>
      <c r="Q110" s="8"/>
      <c r="R110" s="8"/>
      <c r="S110" s="8"/>
      <c r="T110" s="8"/>
      <c r="U110" s="8"/>
      <c r="V110" s="8"/>
      <c r="W110" s="85"/>
      <c r="X110" s="85"/>
      <c r="Y110" s="85"/>
      <c r="Z110" s="8"/>
      <c r="AA110" s="8"/>
      <c r="AB110" s="8"/>
      <c r="AC110" s="8"/>
      <c r="AD110" s="8"/>
      <c r="AE110" s="8"/>
      <c r="AF110" s="8"/>
      <c r="AG110" s="8"/>
      <c r="AH110" s="8"/>
      <c r="AI110" s="8"/>
      <c r="AJ110" s="8"/>
      <c r="AK110" s="8"/>
      <c r="AL110" s="8"/>
      <c r="AM110" s="8"/>
      <c r="AN110" s="8"/>
      <c r="AO110" s="8"/>
      <c r="AP110" s="8"/>
      <c r="AQ110" s="8"/>
      <c r="AR110" s="8"/>
      <c r="AS110" s="8"/>
      <c r="AT110" s="8"/>
      <c r="AU110" s="8"/>
      <c r="AV110" s="8"/>
      <c r="AW110" s="8"/>
    </row>
    <row r="111" spans="1:49" ht="15" customHeight="1" x14ac:dyDescent="0.3">
      <c r="A111" s="85"/>
      <c r="B111" s="331" t="s">
        <v>77</v>
      </c>
      <c r="C111" s="332"/>
      <c r="D111" s="332"/>
      <c r="E111" s="332"/>
      <c r="F111" s="332"/>
      <c r="G111" s="332"/>
      <c r="H111" s="332"/>
      <c r="I111" s="332"/>
      <c r="J111" s="332"/>
      <c r="K111" s="333"/>
      <c r="L111" s="8"/>
      <c r="M111" s="331" t="s">
        <v>196</v>
      </c>
      <c r="N111" s="332"/>
      <c r="O111" s="332"/>
      <c r="P111" s="332"/>
      <c r="Q111" s="332"/>
      <c r="R111" s="332"/>
      <c r="S111" s="332"/>
      <c r="T111" s="332"/>
      <c r="U111" s="332"/>
      <c r="V111" s="333"/>
      <c r="W111" s="85"/>
      <c r="X111" s="85"/>
      <c r="Y111" s="85"/>
      <c r="Z111" s="8"/>
      <c r="AA111" s="8"/>
      <c r="AB111" s="8"/>
      <c r="AC111" s="8"/>
      <c r="AD111" s="8"/>
      <c r="AE111" s="8"/>
      <c r="AF111" s="8"/>
      <c r="AG111" s="8"/>
      <c r="AH111" s="8"/>
      <c r="AI111" s="8"/>
      <c r="AJ111" s="8"/>
      <c r="AK111" s="8"/>
      <c r="AL111" s="8"/>
      <c r="AM111" s="8"/>
      <c r="AN111" s="8"/>
      <c r="AO111" s="8"/>
      <c r="AP111" s="8"/>
      <c r="AQ111" s="8"/>
      <c r="AR111" s="8"/>
      <c r="AS111" s="8"/>
      <c r="AT111" s="8"/>
      <c r="AU111" s="8"/>
      <c r="AV111" s="8"/>
      <c r="AW111" s="8"/>
    </row>
    <row r="112" spans="1:49" ht="15" customHeight="1" thickBot="1" x14ac:dyDescent="0.35">
      <c r="A112" s="85"/>
      <c r="B112" s="334"/>
      <c r="C112" s="335"/>
      <c r="D112" s="335"/>
      <c r="E112" s="335"/>
      <c r="F112" s="335"/>
      <c r="G112" s="335"/>
      <c r="H112" s="335"/>
      <c r="I112" s="335"/>
      <c r="J112" s="335"/>
      <c r="K112" s="336"/>
      <c r="L112" s="8"/>
      <c r="M112" s="334"/>
      <c r="N112" s="335"/>
      <c r="O112" s="335"/>
      <c r="P112" s="335"/>
      <c r="Q112" s="335"/>
      <c r="R112" s="335"/>
      <c r="S112" s="335"/>
      <c r="T112" s="335"/>
      <c r="U112" s="335"/>
      <c r="V112" s="336"/>
      <c r="W112" s="85"/>
      <c r="X112" s="85"/>
      <c r="Y112" s="85"/>
      <c r="Z112" s="8"/>
      <c r="AA112" s="8"/>
      <c r="AB112" s="8"/>
      <c r="AC112" s="8"/>
      <c r="AD112" s="8"/>
      <c r="AE112" s="8"/>
      <c r="AF112" s="8"/>
      <c r="AG112" s="8"/>
      <c r="AH112" s="8"/>
      <c r="AI112" s="8"/>
      <c r="AJ112" s="8"/>
      <c r="AK112" s="8"/>
      <c r="AL112" s="8"/>
      <c r="AM112" s="8"/>
      <c r="AN112" s="8"/>
      <c r="AO112" s="8"/>
      <c r="AP112" s="8"/>
      <c r="AQ112" s="8"/>
      <c r="AR112" s="8"/>
      <c r="AS112" s="8"/>
      <c r="AT112" s="8"/>
      <c r="AU112" s="8"/>
      <c r="AV112" s="8"/>
      <c r="AW112" s="8"/>
    </row>
    <row r="113" spans="1:49" ht="15" customHeight="1" x14ac:dyDescent="0.3">
      <c r="A113" s="8"/>
      <c r="B113" s="451" t="s">
        <v>69</v>
      </c>
      <c r="C113" s="452"/>
      <c r="D113" s="475"/>
      <c r="E113" s="497" t="s">
        <v>190</v>
      </c>
      <c r="F113" s="497" t="s">
        <v>189</v>
      </c>
      <c r="G113" s="497" t="s">
        <v>44</v>
      </c>
      <c r="H113" s="502" t="s">
        <v>90</v>
      </c>
      <c r="I113" s="502" t="s">
        <v>70</v>
      </c>
      <c r="J113" s="502" t="s">
        <v>87</v>
      </c>
      <c r="K113" s="497" t="s">
        <v>4</v>
      </c>
      <c r="L113" s="8"/>
      <c r="M113" s="507" t="s">
        <v>69</v>
      </c>
      <c r="N113" s="508"/>
      <c r="O113" s="497" t="s">
        <v>190</v>
      </c>
      <c r="P113" s="510" t="s">
        <v>189</v>
      </c>
      <c r="Q113" s="497" t="s">
        <v>44</v>
      </c>
      <c r="R113" s="502" t="s">
        <v>90</v>
      </c>
      <c r="S113" s="512" t="s">
        <v>70</v>
      </c>
      <c r="T113" s="502" t="s">
        <v>87</v>
      </c>
      <c r="U113" s="513" t="s">
        <v>106</v>
      </c>
      <c r="V113" s="502" t="s">
        <v>92</v>
      </c>
      <c r="W113" s="8"/>
      <c r="X113" s="8"/>
      <c r="Y113" s="8"/>
      <c r="Z113" s="8"/>
      <c r="AA113" s="8"/>
      <c r="AB113" s="8"/>
      <c r="AC113" s="8"/>
      <c r="AD113" s="8"/>
      <c r="AE113" s="8"/>
      <c r="AF113" s="8"/>
      <c r="AG113" s="8"/>
      <c r="AH113" s="8"/>
      <c r="AI113" s="8"/>
      <c r="AJ113" s="8"/>
      <c r="AK113" s="8"/>
      <c r="AL113" s="8"/>
      <c r="AM113" s="8"/>
      <c r="AN113" s="8"/>
      <c r="AO113" s="8"/>
      <c r="AP113" s="8"/>
      <c r="AQ113" s="8"/>
      <c r="AR113" s="8"/>
      <c r="AS113" s="8"/>
      <c r="AT113" s="8"/>
      <c r="AU113" s="8"/>
      <c r="AV113" s="8"/>
      <c r="AW113" s="8"/>
    </row>
    <row r="114" spans="1:49" ht="15" customHeight="1" thickBot="1" x14ac:dyDescent="0.35">
      <c r="A114" s="8"/>
      <c r="B114" s="440"/>
      <c r="C114" s="453"/>
      <c r="D114" s="509"/>
      <c r="E114" s="498"/>
      <c r="F114" s="498"/>
      <c r="G114" s="498"/>
      <c r="H114" s="498"/>
      <c r="I114" s="503"/>
      <c r="J114" s="503"/>
      <c r="K114" s="498"/>
      <c r="L114" s="8"/>
      <c r="M114" s="440"/>
      <c r="N114" s="509"/>
      <c r="O114" s="498"/>
      <c r="P114" s="498"/>
      <c r="Q114" s="498"/>
      <c r="R114" s="498"/>
      <c r="S114" s="498"/>
      <c r="T114" s="503"/>
      <c r="U114" s="453"/>
      <c r="V114" s="503"/>
      <c r="W114" s="8"/>
      <c r="X114" s="8"/>
      <c r="Y114" s="8"/>
      <c r="Z114" s="8"/>
      <c r="AA114" s="8"/>
      <c r="AB114" s="8"/>
      <c r="AC114" s="8"/>
      <c r="AD114" s="8"/>
      <c r="AE114" s="8"/>
      <c r="AF114" s="8"/>
      <c r="AG114" s="8"/>
      <c r="AH114" s="8"/>
      <c r="AI114" s="8"/>
      <c r="AJ114" s="8"/>
      <c r="AK114" s="8"/>
      <c r="AL114" s="8"/>
      <c r="AM114" s="8"/>
      <c r="AN114" s="8"/>
      <c r="AO114" s="8"/>
      <c r="AP114" s="8"/>
      <c r="AQ114" s="8"/>
      <c r="AR114" s="8"/>
      <c r="AS114" s="8"/>
      <c r="AT114" s="8"/>
      <c r="AU114" s="8"/>
      <c r="AV114" s="8"/>
      <c r="AW114" s="8"/>
    </row>
    <row r="115" spans="1:49" ht="30" customHeight="1" thickBot="1" x14ac:dyDescent="0.35">
      <c r="A115" s="8"/>
      <c r="B115" s="495" t="str">
        <f>IF('Week 5'!C23="","",'Week 5'!C13)</f>
        <v>Competition Squat</v>
      </c>
      <c r="C115" s="511"/>
      <c r="D115" s="511"/>
      <c r="E115" s="208">
        <f>COUNTIF('Week 5'!C23:C32,"&gt;0")</f>
        <v>1</v>
      </c>
      <c r="F115" s="159">
        <f>IF('Week 5'!D35=0,0,'Week 5'!D35)</f>
        <v>1</v>
      </c>
      <c r="G115" s="158">
        <f>IF('Week 5'!F35=0,0,'Week 5'!F35)</f>
        <v>170</v>
      </c>
      <c r="H115" s="159">
        <f>IFERROR(AVERAGE('Week 5'!C23:C32),0)</f>
        <v>1</v>
      </c>
      <c r="I115" s="44">
        <f ca="1">IF('Week 5'!E33=0,0,'Week 5'!E33)</f>
        <v>0.71729957805907174</v>
      </c>
      <c r="J115" s="80">
        <f>IFERROR(AVERAGE('Week 5'!E23:E32),0)</f>
        <v>0</v>
      </c>
      <c r="K115" s="158">
        <f ca="1">IF('Week 5'!B35=0,0,'Week 5'!B35)</f>
        <v>237</v>
      </c>
      <c r="L115" s="8"/>
      <c r="M115" s="495" t="s">
        <v>43</v>
      </c>
      <c r="N115" s="496"/>
      <c r="O115" s="206">
        <f>SUMPRODUCT((NOT(ISERROR(FIND(M115,B115:D129))))*(E115:E129))</f>
        <v>1</v>
      </c>
      <c r="P115" s="249">
        <f>SUMPRODUCT((NOT(ISERROR(FIND(M115,B115:D129))))*(F115:F129))</f>
        <v>1</v>
      </c>
      <c r="Q115" s="245">
        <f>SUMPRODUCT((NOT(ISERROR(FIND(M115,B115:D129))))*(G115:G129))</f>
        <v>170</v>
      </c>
      <c r="R115" s="170">
        <f>IFERROR(SUMPRODUCT((NOT(ISERROR(FIND(M115,B115:D129))))*((H115:H129)/U115)),0)</f>
        <v>1</v>
      </c>
      <c r="S115" s="44">
        <f ca="1">IFERROR(SUMPRODUCT((NOT(ISERROR(FIND(M115,B115:D129))))*((I115:I129)/U115)),0)</f>
        <v>0.71729957805907174</v>
      </c>
      <c r="T115" s="80">
        <f>IFERROR(SUMPRODUCT((NOT(ISERROR(FIND(M115,B115:D129))))*((J115:J129)/U115)),0)</f>
        <v>0</v>
      </c>
      <c r="U115" s="82">
        <f>COUNTIF(B115:D129,"*Squat*")</f>
        <v>1</v>
      </c>
      <c r="V115" s="49">
        <f t="array" aca="1" ref="V115" ca="1">MAX(IF("Competition Squat"=B115:D129,K115:K129,0))</f>
        <v>237</v>
      </c>
      <c r="W115" s="8"/>
      <c r="X115" s="8"/>
      <c r="Y115" s="8"/>
      <c r="Z115" s="8"/>
      <c r="AA115" s="8"/>
      <c r="AB115" s="8"/>
      <c r="AC115" s="8"/>
      <c r="AD115" s="8"/>
      <c r="AE115" s="8"/>
      <c r="AF115" s="8"/>
      <c r="AG115" s="8"/>
      <c r="AH115" s="8"/>
      <c r="AI115" s="8"/>
      <c r="AJ115" s="8"/>
      <c r="AK115" s="8"/>
      <c r="AL115" s="8"/>
      <c r="AM115" s="8"/>
      <c r="AN115" s="8"/>
      <c r="AO115" s="8"/>
      <c r="AP115" s="8"/>
      <c r="AQ115" s="8"/>
      <c r="AR115" s="8"/>
      <c r="AS115" s="8"/>
      <c r="AT115" s="8"/>
      <c r="AU115" s="8"/>
      <c r="AV115" s="8"/>
      <c r="AW115" s="8"/>
    </row>
    <row r="116" spans="1:49" ht="30" customHeight="1" thickBot="1" x14ac:dyDescent="0.35">
      <c r="A116" s="8"/>
      <c r="B116" s="495" t="str">
        <f>IF('Week 5'!I23="","",'Week 5'!I13)</f>
        <v>Competition Bench</v>
      </c>
      <c r="C116" s="511"/>
      <c r="D116" s="511"/>
      <c r="E116" s="208">
        <f>COUNTIF('Week 5'!I23:I32,"&gt;0")</f>
        <v>1</v>
      </c>
      <c r="F116" s="159">
        <f>IF('Week 5'!J35=0,0,'Week 5'!J35)</f>
        <v>1</v>
      </c>
      <c r="G116" s="158">
        <f>IF('Week 5'!L35=0,0,'Week 5'!L35)</f>
        <v>120</v>
      </c>
      <c r="H116" s="159">
        <f>IFERROR(AVERAGE('Week 5'!I23:I32),0)</f>
        <v>1</v>
      </c>
      <c r="I116" s="44">
        <f ca="1">IF('Week 5'!K33=0,0,'Week 5'!K33)</f>
        <v>0.7142857142857143</v>
      </c>
      <c r="J116" s="80">
        <f>IFERROR(AVERAGE('Week 5'!K23:K32),0)</f>
        <v>0</v>
      </c>
      <c r="K116" s="158">
        <f ca="1">IF('Week 5'!H35=0,0,'Week 5'!H35)</f>
        <v>168</v>
      </c>
      <c r="L116" s="8"/>
      <c r="M116" s="495" t="s">
        <v>45</v>
      </c>
      <c r="N116" s="496"/>
      <c r="O116" s="206">
        <f>SUMPRODUCT((NOT(ISERROR(FIND(M116,B115:D129))))*(E115:E129))</f>
        <v>1</v>
      </c>
      <c r="P116" s="249">
        <f>SUMPRODUCT((NOT(ISERROR(FIND(M116,B115:D129))))*(F115:F129))</f>
        <v>1</v>
      </c>
      <c r="Q116" s="245">
        <f>SUMPRODUCT((NOT(ISERROR(FIND(M116,B115:D129))))*(G115:G129))</f>
        <v>120</v>
      </c>
      <c r="R116" s="170">
        <f>IFERROR(SUMPRODUCT((NOT(ISERROR(FIND(M116,B115:D129))))*(H115:H129)/U116),0)</f>
        <v>1</v>
      </c>
      <c r="S116" s="44">
        <f ca="1">IFERROR(SUMPRODUCT((NOT(ISERROR(FIND(M116,B115:D129))))*(I115:I129)/U116),0)</f>
        <v>0.7142857142857143</v>
      </c>
      <c r="T116" s="80">
        <f>IFERROR(SUMPRODUCT((NOT(ISERROR(FIND(M116,B115:D129))))*(J115:J129)/U116),0)</f>
        <v>0</v>
      </c>
      <c r="U116" s="83">
        <f>COUNTIF(B115:D129,"*Bench*")</f>
        <v>1</v>
      </c>
      <c r="V116" s="49">
        <f t="array" aca="1" ref="V116" ca="1">MAX(IF("Competition Bench"=B115:D129,K115:K129,0))</f>
        <v>168</v>
      </c>
      <c r="W116" s="8"/>
      <c r="X116" s="8"/>
      <c r="Y116" s="8"/>
      <c r="Z116" s="8"/>
      <c r="AA116" s="8"/>
      <c r="AB116" s="8"/>
      <c r="AC116" s="8"/>
      <c r="AD116" s="8"/>
      <c r="AE116" s="8"/>
      <c r="AF116" s="8"/>
      <c r="AG116" s="8"/>
      <c r="AH116" s="8"/>
      <c r="AI116" s="8"/>
      <c r="AJ116" s="8"/>
      <c r="AK116" s="8"/>
      <c r="AL116" s="8"/>
      <c r="AM116" s="8"/>
      <c r="AN116" s="8"/>
      <c r="AO116" s="8"/>
      <c r="AP116" s="8"/>
      <c r="AQ116" s="8"/>
      <c r="AR116" s="8"/>
      <c r="AS116" s="8"/>
      <c r="AT116" s="8"/>
      <c r="AU116" s="8"/>
      <c r="AV116" s="8"/>
      <c r="AW116" s="8"/>
    </row>
    <row r="117" spans="1:49" ht="30" customHeight="1" thickBot="1" x14ac:dyDescent="0.35">
      <c r="A117" s="8"/>
      <c r="B117" s="495" t="str">
        <f>IF('Week 5'!O23="","",'Week 5'!O13)</f>
        <v>Competition Deadlift</v>
      </c>
      <c r="C117" s="511"/>
      <c r="D117" s="511"/>
      <c r="E117" s="208">
        <f>COUNTIF('Week 5'!O23:O32,"&gt;0")</f>
        <v>1</v>
      </c>
      <c r="F117" s="159">
        <f>IF('Week 5'!P35=0,0,'Week 5'!P35)</f>
        <v>1</v>
      </c>
      <c r="G117" s="158">
        <f>IF('Week 5'!R35=0,0,'Week 5'!R35)</f>
        <v>220</v>
      </c>
      <c r="H117" s="159">
        <f>IFERROR(AVERAGE('Week 5'!O23:O32),0)</f>
        <v>1</v>
      </c>
      <c r="I117" s="44">
        <f ca="1">IF('Week 5'!P33=0,0,'Week 5'!P33)</f>
        <v>0.71661237785016285</v>
      </c>
      <c r="J117" s="80">
        <f>IFERROR(AVERAGE('Week 5'!Q23:Q32),0)</f>
        <v>0</v>
      </c>
      <c r="K117" s="158">
        <f ca="1">IF('Week 5'!N35=0,0,'Week 5'!N35)</f>
        <v>307</v>
      </c>
      <c r="L117" s="8"/>
      <c r="M117" s="495" t="s">
        <v>46</v>
      </c>
      <c r="N117" s="496"/>
      <c r="O117" s="207">
        <f>SUMPRODUCT((NOT(ISERROR(FIND(M117,B115:D129))))*(E115:E129))</f>
        <v>1</v>
      </c>
      <c r="P117" s="48">
        <f>SUMPRODUCT((NOT(ISERROR(FIND(M117,B115:D129))))*(F115:F129))</f>
        <v>1</v>
      </c>
      <c r="Q117" s="49">
        <f>SUMPRODUCT((NOT(ISERROR(FIND(M117,B115:D129))))*(G115:G129))</f>
        <v>220</v>
      </c>
      <c r="R117" s="88">
        <f>IFERROR(SUMPRODUCT((NOT(ISERROR(FIND(M117,B115:D129))))*(H115:H129)/U117),0)</f>
        <v>1</v>
      </c>
      <c r="S117" s="50">
        <f ca="1">IFERROR(SUMPRODUCT((NOT(ISERROR(FIND(M117,B115:D129))))*(I115:I129)/U117),0)</f>
        <v>0.71661237785016285</v>
      </c>
      <c r="T117" s="81">
        <f>IFERROR(SUMPRODUCT((NOT(ISERROR(FIND(M117,B115:D129))))*(J115:J129)/U117),0)</f>
        <v>0</v>
      </c>
      <c r="U117" s="84">
        <f>COUNTIF(B115:D129,"*Deadlift*")</f>
        <v>1</v>
      </c>
      <c r="V117" s="51">
        <f t="array" aca="1" ref="V117" ca="1">MAX(IF("Competition Deadlift"=B115:D129,K115:K129,0))</f>
        <v>307</v>
      </c>
      <c r="W117" s="8"/>
      <c r="X117" s="8"/>
      <c r="Y117" s="8"/>
      <c r="Z117" s="8"/>
      <c r="AA117" s="8"/>
      <c r="AB117" s="8"/>
      <c r="AC117" s="8"/>
      <c r="AD117" s="8"/>
      <c r="AE117" s="8"/>
      <c r="AF117" s="8"/>
      <c r="AG117" s="8"/>
      <c r="AH117" s="8"/>
      <c r="AI117" s="8"/>
      <c r="AJ117" s="8"/>
      <c r="AK117" s="8"/>
      <c r="AL117" s="8"/>
      <c r="AM117" s="8"/>
      <c r="AN117" s="8"/>
      <c r="AO117" s="8"/>
      <c r="AP117" s="8"/>
      <c r="AQ117" s="8"/>
      <c r="AR117" s="8"/>
      <c r="AS117" s="8"/>
      <c r="AT117" s="8"/>
      <c r="AU117" s="8"/>
      <c r="AV117" s="8"/>
      <c r="AW117" s="8"/>
    </row>
    <row r="118" spans="1:49" ht="30" customHeight="1" thickBot="1" x14ac:dyDescent="0.35">
      <c r="A118" s="8"/>
      <c r="B118" s="495" t="str">
        <f>IF('Week 5'!C53="","",'Week 5'!C43)</f>
        <v/>
      </c>
      <c r="C118" s="511"/>
      <c r="D118" s="511"/>
      <c r="E118" s="208">
        <f>COUNTIF('Week 5'!C53:C62,"&gt;0")</f>
        <v>0</v>
      </c>
      <c r="F118" s="159">
        <f>IF('Week 5'!D65=0,0,'Week 5'!D65)</f>
        <v>0</v>
      </c>
      <c r="G118" s="158">
        <f>IF('Week 5'!F65=0,0,'Week 5'!F65)</f>
        <v>0</v>
      </c>
      <c r="H118" s="159">
        <f>IFERROR(AVERAGE('Week 5'!C53:C62),0)</f>
        <v>0</v>
      </c>
      <c r="I118" s="44">
        <f>IF('Week 5'!E63=0,0,'Week 5'!E63)</f>
        <v>0</v>
      </c>
      <c r="J118" s="80">
        <f>IFERROR(AVERAGE('Week 5'!E53:E62),0)</f>
        <v>0</v>
      </c>
      <c r="K118" s="158">
        <f ca="1">IF('Week 5'!B65=0,0,'Week 5'!B65)</f>
        <v>0</v>
      </c>
      <c r="L118" s="8"/>
      <c r="M118" s="495" t="s">
        <v>89</v>
      </c>
      <c r="N118" s="496"/>
      <c r="O118" s="216">
        <f>SUM(O115:O117)</f>
        <v>3</v>
      </c>
      <c r="P118" s="217">
        <f>SUM(P115:P117)</f>
        <v>3</v>
      </c>
      <c r="Q118" s="218">
        <f>SUM(Q115:Q117)</f>
        <v>510</v>
      </c>
      <c r="R118" s="219">
        <f>IFERROR(AVERAGEIF(R115:R117,"&gt;0"),0)</f>
        <v>1</v>
      </c>
      <c r="S118" s="220">
        <f ca="1">IFERROR(AVERAGEIF(S115:S117,"&gt;0"),0)</f>
        <v>0.716065890064983</v>
      </c>
      <c r="T118" s="221">
        <f>IFERROR(AVERAGEIF(T115:T117,"&gt;0"),0)</f>
        <v>0</v>
      </c>
      <c r="U118" s="222">
        <f>SUM(U115:U117)</f>
        <v>3</v>
      </c>
      <c r="V118" s="218">
        <f ca="1">SUM(V115:V117)</f>
        <v>712</v>
      </c>
      <c r="W118" s="8"/>
      <c r="X118" s="8"/>
      <c r="Y118" s="8"/>
      <c r="Z118" s="8"/>
      <c r="AA118" s="8"/>
      <c r="AB118" s="8"/>
      <c r="AC118" s="8"/>
      <c r="AD118" s="8"/>
      <c r="AE118" s="8"/>
      <c r="AF118" s="8"/>
      <c r="AG118" s="8"/>
      <c r="AH118" s="8"/>
      <c r="AI118" s="8"/>
      <c r="AJ118" s="8"/>
      <c r="AK118" s="8"/>
      <c r="AL118" s="8"/>
      <c r="AM118" s="8"/>
      <c r="AN118" s="8"/>
      <c r="AO118" s="8"/>
      <c r="AP118" s="8"/>
      <c r="AQ118" s="8"/>
      <c r="AR118" s="8"/>
      <c r="AS118" s="8"/>
      <c r="AT118" s="8"/>
      <c r="AU118" s="8"/>
      <c r="AV118" s="8"/>
      <c r="AW118" s="8"/>
    </row>
    <row r="119" spans="1:49" ht="30" customHeight="1" thickBot="1" x14ac:dyDescent="0.35">
      <c r="A119" s="8"/>
      <c r="B119" s="495" t="str">
        <f>IF('Week 5'!I53="","",'Week 5'!I43)</f>
        <v/>
      </c>
      <c r="C119" s="511"/>
      <c r="D119" s="511"/>
      <c r="E119" s="208">
        <f>COUNTIF('Week 5'!I53:I62,"&gt;0")</f>
        <v>0</v>
      </c>
      <c r="F119" s="159">
        <f>IF('Week 5'!J65=0,0,'Week 5'!J65)</f>
        <v>0</v>
      </c>
      <c r="G119" s="158">
        <f>IF('Week 5'!L65=0,0,'Week 5'!L65)</f>
        <v>0</v>
      </c>
      <c r="H119" s="159">
        <f>IFERROR(AVERAGE('Week 5'!I53:I62),0)</f>
        <v>0</v>
      </c>
      <c r="I119" s="44">
        <f>IF('Week 5'!K63=0,0,'Week 5'!K63)</f>
        <v>0</v>
      </c>
      <c r="J119" s="80">
        <f>IFERROR(AVERAGE('Week 5'!K53:K62),0)</f>
        <v>0</v>
      </c>
      <c r="K119" s="158">
        <f ca="1">IF('Week 5'!H65=0,0,'Week 5'!H65)</f>
        <v>0</v>
      </c>
      <c r="L119" s="8"/>
      <c r="M119" s="10"/>
      <c r="N119" s="10"/>
      <c r="O119" s="10"/>
      <c r="P119" s="10"/>
      <c r="Q119" s="10"/>
      <c r="R119" s="10"/>
      <c r="S119" s="10"/>
      <c r="T119" s="10"/>
      <c r="U119" s="8"/>
      <c r="V119" s="8"/>
      <c r="W119" s="8"/>
      <c r="X119" s="8"/>
      <c r="Y119" s="8"/>
      <c r="Z119" s="8"/>
      <c r="AA119" s="8"/>
      <c r="AB119" s="8"/>
      <c r="AC119" s="8"/>
      <c r="AD119" s="8"/>
      <c r="AE119" s="8"/>
      <c r="AF119" s="8"/>
      <c r="AG119" s="8"/>
      <c r="AH119" s="8"/>
      <c r="AI119" s="8"/>
      <c r="AJ119" s="8"/>
      <c r="AK119" s="8"/>
      <c r="AL119" s="8"/>
      <c r="AM119" s="8"/>
      <c r="AN119" s="8"/>
      <c r="AO119" s="8"/>
      <c r="AP119" s="8"/>
      <c r="AQ119" s="8"/>
      <c r="AR119" s="8"/>
      <c r="AS119" s="8"/>
      <c r="AT119" s="8"/>
      <c r="AU119" s="8"/>
      <c r="AV119" s="8"/>
      <c r="AW119" s="8"/>
    </row>
    <row r="120" spans="1:49" ht="30" customHeight="1" thickBot="1" x14ac:dyDescent="0.35">
      <c r="A120" s="8"/>
      <c r="B120" s="495" t="str">
        <f>IF('Week 5'!O53="","",'Week 5'!O43)</f>
        <v/>
      </c>
      <c r="C120" s="511"/>
      <c r="D120" s="511"/>
      <c r="E120" s="208">
        <f>COUNTIF('Week 5'!O53:O62,"&gt;0")</f>
        <v>0</v>
      </c>
      <c r="F120" s="159">
        <f>IF('Week 5'!P65=0,0,'Week 5'!P65)</f>
        <v>0</v>
      </c>
      <c r="G120" s="158">
        <f>IF('Week 5'!R65=0,0,'Week 5'!R65)</f>
        <v>0</v>
      </c>
      <c r="H120" s="159">
        <f>IFERROR(AVERAGE('Week 5'!O53:O62),0)</f>
        <v>0</v>
      </c>
      <c r="I120" s="44">
        <f>IF('Week 5'!P63=0,0,'Week 5'!P63)</f>
        <v>0</v>
      </c>
      <c r="J120" s="80">
        <f>IFERROR(AVERAGE('Week 5'!Q53:Q62),0)</f>
        <v>0</v>
      </c>
      <c r="K120" s="158">
        <f ca="1">IF('Week 5'!N65=0,0,'Week 5'!N65)</f>
        <v>0</v>
      </c>
      <c r="L120" s="8"/>
      <c r="M120" s="499" t="s">
        <v>201</v>
      </c>
      <c r="N120" s="500"/>
      <c r="O120" s="500"/>
      <c r="P120" s="500"/>
      <c r="Q120" s="500"/>
      <c r="R120" s="500"/>
      <c r="S120" s="500"/>
      <c r="T120" s="500"/>
      <c r="U120" s="500"/>
      <c r="V120" s="501"/>
      <c r="W120" s="8"/>
      <c r="X120" s="8"/>
      <c r="Y120" s="8"/>
      <c r="Z120" s="8"/>
      <c r="AA120" s="8"/>
      <c r="AB120" s="8"/>
      <c r="AC120" s="8"/>
      <c r="AD120" s="8"/>
      <c r="AE120" s="8"/>
      <c r="AF120" s="8"/>
      <c r="AG120" s="8"/>
      <c r="AH120" s="8"/>
      <c r="AI120" s="8"/>
      <c r="AJ120" s="8"/>
      <c r="AK120" s="8"/>
      <c r="AL120" s="8"/>
      <c r="AM120" s="8"/>
      <c r="AN120" s="8"/>
      <c r="AO120" s="8"/>
      <c r="AP120" s="8"/>
      <c r="AQ120" s="8"/>
      <c r="AR120" s="8"/>
      <c r="AS120" s="8"/>
      <c r="AT120" s="8"/>
      <c r="AU120" s="8"/>
      <c r="AV120" s="8"/>
      <c r="AW120" s="8"/>
    </row>
    <row r="121" spans="1:49" ht="30" customHeight="1" thickBot="1" x14ac:dyDescent="0.35">
      <c r="A121" s="8"/>
      <c r="B121" s="495" t="str">
        <f>IF('Week 5'!C83="","",'Week 5'!C73)</f>
        <v/>
      </c>
      <c r="C121" s="511"/>
      <c r="D121" s="511"/>
      <c r="E121" s="208">
        <f>COUNTIF('Week 5'!C83:C92,"&gt;0")</f>
        <v>0</v>
      </c>
      <c r="F121" s="159">
        <f>IF('Week 5'!D95=0,0,'Week 5'!D95)</f>
        <v>0</v>
      </c>
      <c r="G121" s="158">
        <f>IF('Week 5'!F95=0,0,'Week 5'!F95)</f>
        <v>0</v>
      </c>
      <c r="H121" s="159">
        <f>IFERROR(AVERAGE('Week 5'!C83:C92),0)</f>
        <v>0</v>
      </c>
      <c r="I121" s="44">
        <f>IF('Week 5'!E93=0,0,'Week 5'!E93)</f>
        <v>0</v>
      </c>
      <c r="J121" s="80">
        <f>IFERROR(AVERAGE('Week 5'!E83:E92),0)</f>
        <v>0</v>
      </c>
      <c r="K121" s="158">
        <f ca="1">IF('Week 5'!B95=0,0,'Week 5'!B95)</f>
        <v>0</v>
      </c>
      <c r="L121" s="8"/>
      <c r="M121" s="495"/>
      <c r="N121" s="496"/>
      <c r="O121" s="228" t="s">
        <v>204</v>
      </c>
      <c r="P121" s="224" t="s">
        <v>190</v>
      </c>
      <c r="Q121" s="224" t="s">
        <v>189</v>
      </c>
      <c r="R121" s="224" t="s">
        <v>44</v>
      </c>
      <c r="S121" s="223" t="s">
        <v>90</v>
      </c>
      <c r="T121" s="223" t="s">
        <v>70</v>
      </c>
      <c r="U121" s="223" t="s">
        <v>87</v>
      </c>
      <c r="V121" s="244" t="s">
        <v>110</v>
      </c>
      <c r="W121" s="8"/>
      <c r="X121" s="8"/>
      <c r="Y121" s="8"/>
      <c r="Z121" s="8"/>
      <c r="AA121" s="8"/>
      <c r="AB121" s="8"/>
      <c r="AC121" s="8"/>
      <c r="AD121" s="8"/>
      <c r="AE121" s="8"/>
      <c r="AF121" s="8"/>
      <c r="AG121" s="8"/>
      <c r="AH121" s="8"/>
      <c r="AI121" s="8"/>
      <c r="AJ121" s="8"/>
      <c r="AK121" s="8"/>
      <c r="AL121" s="8"/>
      <c r="AM121" s="8"/>
      <c r="AN121" s="8"/>
      <c r="AO121" s="8"/>
      <c r="AP121" s="8"/>
      <c r="AQ121" s="8"/>
      <c r="AR121" s="8"/>
      <c r="AS121" s="8"/>
      <c r="AT121" s="8"/>
      <c r="AU121" s="8"/>
      <c r="AV121" s="8"/>
      <c r="AW121" s="8"/>
    </row>
    <row r="122" spans="1:49" ht="30" customHeight="1" thickBot="1" x14ac:dyDescent="0.35">
      <c r="A122" s="8"/>
      <c r="B122" s="495" t="str">
        <f>IF('Week 5'!I83="","",'Week 5'!I73)</f>
        <v/>
      </c>
      <c r="C122" s="511"/>
      <c r="D122" s="511"/>
      <c r="E122" s="208">
        <f>COUNTIF('Week 5'!I83:I92,"&gt;0")</f>
        <v>0</v>
      </c>
      <c r="F122" s="159">
        <f>IF('Week 5'!J95=0,0,'Week 5'!J95)</f>
        <v>0</v>
      </c>
      <c r="G122" s="158">
        <f>IF('Week 5'!L95=0,0,'Week 5'!L95)</f>
        <v>0</v>
      </c>
      <c r="H122" s="159">
        <f>IFERROR(AVERAGE('Week 5'!I83:I92),0)</f>
        <v>0</v>
      </c>
      <c r="I122" s="44">
        <f>IF('Week 5'!K93=0,0,'Week 5'!K93)</f>
        <v>0</v>
      </c>
      <c r="J122" s="80">
        <f>IFERROR(AVERAGE('Week 5'!K83:K92),0)</f>
        <v>0</v>
      </c>
      <c r="K122" s="158">
        <f ca="1">IF('Week 5'!H95=0,0,'Week 5'!H95)</f>
        <v>0</v>
      </c>
      <c r="L122" s="8"/>
      <c r="M122" s="495" t="s">
        <v>47</v>
      </c>
      <c r="N122" s="496"/>
      <c r="O122" s="229">
        <f>COUNTIF(F115:F117,"&gt;0")</f>
        <v>3</v>
      </c>
      <c r="P122" s="209">
        <f>SUM(E115:E117)</f>
        <v>3</v>
      </c>
      <c r="Q122" s="48">
        <f>SUM(F115:F117)</f>
        <v>3</v>
      </c>
      <c r="R122" s="49">
        <f>SUM(G115:G117)</f>
        <v>510</v>
      </c>
      <c r="S122" s="88">
        <f>IFERROR(AVERAGEIF(H115:H117,"&gt;0"),0)</f>
        <v>1</v>
      </c>
      <c r="T122" s="241">
        <f ca="1">IFERROR(AVERAGEIF(I115:I117,"&gt;0"),0)</f>
        <v>0.716065890064983</v>
      </c>
      <c r="U122" s="225">
        <f>IFERROR(AVERAGEIF(J115:J117,"&gt;0"),0)</f>
        <v>0</v>
      </c>
      <c r="V122" s="226">
        <f>IF('Week 5'!R33="",0,'Week 5'!R33)</f>
        <v>0</v>
      </c>
      <c r="W122" s="8"/>
      <c r="X122" s="8"/>
      <c r="Y122" s="8"/>
      <c r="Z122" s="8"/>
      <c r="AA122" s="8"/>
      <c r="AB122" s="8"/>
      <c r="AC122" s="8"/>
      <c r="AD122" s="8"/>
      <c r="AE122" s="8"/>
      <c r="AF122" s="8"/>
      <c r="AG122" s="8"/>
      <c r="AH122" s="8"/>
      <c r="AI122" s="8"/>
      <c r="AJ122" s="8"/>
      <c r="AK122" s="8"/>
      <c r="AL122" s="8"/>
      <c r="AM122" s="8"/>
      <c r="AN122" s="8"/>
      <c r="AO122" s="8"/>
      <c r="AP122" s="8"/>
      <c r="AQ122" s="8"/>
      <c r="AR122" s="8"/>
      <c r="AS122" s="8"/>
      <c r="AT122" s="8"/>
      <c r="AU122" s="8"/>
      <c r="AV122" s="8"/>
      <c r="AW122" s="8"/>
    </row>
    <row r="123" spans="1:49" ht="30" customHeight="1" thickBot="1" x14ac:dyDescent="0.35">
      <c r="A123" s="8"/>
      <c r="B123" s="495" t="str">
        <f>IF('Week 5'!O83="","",'Week 5'!O73)</f>
        <v/>
      </c>
      <c r="C123" s="511"/>
      <c r="D123" s="511"/>
      <c r="E123" s="208">
        <f>COUNTIF('Week 5'!O83:O92,"&gt;0")</f>
        <v>0</v>
      </c>
      <c r="F123" s="159">
        <f>IF('Week 5'!P95=0,0,'Week 5'!P95)</f>
        <v>0</v>
      </c>
      <c r="G123" s="158">
        <f>IF('Week 5'!R95=0,0,'Week 5'!R95)</f>
        <v>0</v>
      </c>
      <c r="H123" s="159">
        <f>IFERROR(AVERAGE('Week 5'!O83:O92),0)</f>
        <v>0</v>
      </c>
      <c r="I123" s="44">
        <f>IF('Week 5'!P93=0,0,'Week 5'!P93)</f>
        <v>0</v>
      </c>
      <c r="J123" s="80">
        <f>IFERROR(AVERAGE('Week 5'!Q83:Q92),0)</f>
        <v>0</v>
      </c>
      <c r="K123" s="158">
        <f ca="1">IF('Week 5'!N95=0,0,'Week 5'!N95)</f>
        <v>0</v>
      </c>
      <c r="L123" s="8"/>
      <c r="M123" s="495" t="s">
        <v>48</v>
      </c>
      <c r="N123" s="496"/>
      <c r="O123" s="229">
        <f>COUNTIF(F118:F120,"&gt;0")</f>
        <v>0</v>
      </c>
      <c r="P123" s="209">
        <f>SUM(E118:E120)</f>
        <v>0</v>
      </c>
      <c r="Q123" s="48">
        <f>SUM(F118:F120)</f>
        <v>0</v>
      </c>
      <c r="R123" s="49">
        <f>SUM(G118:G120)</f>
        <v>0</v>
      </c>
      <c r="S123" s="88">
        <f>IFERROR(AVERAGEIF(H118:H120,"&gt;0"),0)</f>
        <v>0</v>
      </c>
      <c r="T123" s="241">
        <f>IFERROR(AVERAGEIF(I118:I120,"&gt;0"),0)</f>
        <v>0</v>
      </c>
      <c r="U123" s="225">
        <f>IFERROR(AVERAGEIF(J118:J120,"&gt;0"),0)</f>
        <v>0</v>
      </c>
      <c r="V123" s="226">
        <f>IF('Week 5'!R63="",0,'Week 5'!R63)</f>
        <v>0</v>
      </c>
      <c r="W123" s="8"/>
      <c r="X123" s="8"/>
      <c r="Y123" s="8"/>
      <c r="Z123" s="8"/>
      <c r="AA123" s="8"/>
      <c r="AB123" s="8"/>
      <c r="AC123" s="8"/>
      <c r="AD123" s="8"/>
      <c r="AE123" s="8"/>
      <c r="AF123" s="8"/>
      <c r="AG123" s="8"/>
      <c r="AH123" s="8"/>
      <c r="AI123" s="8"/>
      <c r="AJ123" s="8"/>
      <c r="AK123" s="8"/>
      <c r="AL123" s="8"/>
      <c r="AM123" s="8"/>
      <c r="AN123" s="8"/>
      <c r="AO123" s="8"/>
      <c r="AP123" s="8"/>
      <c r="AQ123" s="8"/>
      <c r="AR123" s="8"/>
      <c r="AS123" s="8"/>
      <c r="AT123" s="8"/>
      <c r="AU123" s="8"/>
      <c r="AV123" s="8"/>
      <c r="AW123" s="8"/>
    </row>
    <row r="124" spans="1:49" ht="30" customHeight="1" thickBot="1" x14ac:dyDescent="0.35">
      <c r="A124" s="8"/>
      <c r="B124" s="495" t="str">
        <f>IF('Week 5'!C113="","",'Week 5'!C103)</f>
        <v/>
      </c>
      <c r="C124" s="511"/>
      <c r="D124" s="511"/>
      <c r="E124" s="208">
        <f>COUNTIF('Week 5'!C113:C122,"&gt;0")</f>
        <v>0</v>
      </c>
      <c r="F124" s="159">
        <f>IF('Week 5'!D125=0,0,'Week 5'!D125)</f>
        <v>0</v>
      </c>
      <c r="G124" s="158">
        <f>IF('Week 5'!F125=0,0,'Week 5'!F125)</f>
        <v>0</v>
      </c>
      <c r="H124" s="159">
        <f>IFERROR(AVERAGE('Week 5'!C113:C122),0)</f>
        <v>0</v>
      </c>
      <c r="I124" s="44">
        <f>IF('Week 5'!E123=0,0,'Week 5'!E123)</f>
        <v>0</v>
      </c>
      <c r="J124" s="80">
        <f>IFERROR(AVERAGE('Week 5'!E113:E122),0)</f>
        <v>0</v>
      </c>
      <c r="K124" s="158">
        <f ca="1">IF('Week 5'!B125=0,0,'Week 5'!B125)</f>
        <v>0</v>
      </c>
      <c r="L124" s="8"/>
      <c r="M124" s="495" t="s">
        <v>49</v>
      </c>
      <c r="N124" s="496"/>
      <c r="O124" s="243">
        <f>COUNTIF(F121:F123,"&gt;0")</f>
        <v>0</v>
      </c>
      <c r="P124" s="248">
        <f>SUM(E121:E123)</f>
        <v>0</v>
      </c>
      <c r="Q124" s="250">
        <f>SUM(F121:F123)</f>
        <v>0</v>
      </c>
      <c r="R124" s="246">
        <f>SUM(G121:G123)</f>
        <v>0</v>
      </c>
      <c r="S124" s="227">
        <f>IFERROR(AVERAGEIF(H121:H123,"&gt;0"),0)</f>
        <v>0</v>
      </c>
      <c r="T124" s="242">
        <f>IFERROR(AVERAGEIF(I121:I123,"&gt;0"),0)</f>
        <v>0</v>
      </c>
      <c r="U124" s="247">
        <f>IFERROR(AVERAGEIF(J121:J123,"&gt;0"),0)</f>
        <v>0</v>
      </c>
      <c r="V124" s="251">
        <f>IF('Week 5'!R93="",0,'Week 5'!R93)</f>
        <v>0</v>
      </c>
      <c r="W124" s="8"/>
      <c r="X124" s="8"/>
      <c r="Y124" s="8"/>
      <c r="Z124" s="8"/>
      <c r="AA124" s="8"/>
      <c r="AB124" s="8"/>
      <c r="AC124" s="8"/>
      <c r="AD124" s="8"/>
      <c r="AE124" s="8"/>
      <c r="AF124" s="8"/>
      <c r="AG124" s="8"/>
      <c r="AH124" s="8"/>
      <c r="AI124" s="8"/>
      <c r="AJ124" s="8"/>
      <c r="AK124" s="8"/>
      <c r="AL124" s="8"/>
      <c r="AM124" s="8"/>
      <c r="AN124" s="8"/>
      <c r="AO124" s="8"/>
      <c r="AP124" s="8"/>
      <c r="AQ124" s="8"/>
      <c r="AR124" s="8"/>
      <c r="AS124" s="8"/>
      <c r="AT124" s="8"/>
      <c r="AU124" s="8"/>
      <c r="AV124" s="8"/>
      <c r="AW124" s="8"/>
    </row>
    <row r="125" spans="1:49" ht="30" customHeight="1" thickBot="1" x14ac:dyDescent="0.35">
      <c r="A125" s="8"/>
      <c r="B125" s="495" t="str">
        <f>IF('Week 5'!I113="","",'Week 5'!I103)</f>
        <v/>
      </c>
      <c r="C125" s="511"/>
      <c r="D125" s="511"/>
      <c r="E125" s="208">
        <f>COUNTIF('Week 5'!I113:I122,"&gt;0")</f>
        <v>0</v>
      </c>
      <c r="F125" s="159">
        <f>IF('Week 5'!J125=0,0,'Week 5'!J125)</f>
        <v>0</v>
      </c>
      <c r="G125" s="158">
        <f>IF('Week 5'!L125=0,0,'Week 5'!L125)</f>
        <v>0</v>
      </c>
      <c r="H125" s="159">
        <f>IFERROR(AVERAGE('Week 5'!I113:I122),0)</f>
        <v>0</v>
      </c>
      <c r="I125" s="44">
        <f>IF('Week 5'!K123=0,0,'Week 5'!K123)</f>
        <v>0</v>
      </c>
      <c r="J125" s="80">
        <f>IFERROR(AVERAGE('Week 5'!K113:K122),0)</f>
        <v>0</v>
      </c>
      <c r="K125" s="158">
        <f ca="1">IF('Week 5'!H125=0,0,'Week 5'!H125)</f>
        <v>0</v>
      </c>
      <c r="L125" s="8"/>
      <c r="M125" s="495" t="s">
        <v>50</v>
      </c>
      <c r="N125" s="496"/>
      <c r="O125" s="229">
        <f>COUNTIF(F124:F126,"&gt;0")</f>
        <v>0</v>
      </c>
      <c r="P125" s="209">
        <f>SUM(E124:E126)</f>
        <v>0</v>
      </c>
      <c r="Q125" s="48">
        <f>SUM(F124:F126)</f>
        <v>0</v>
      </c>
      <c r="R125" s="49">
        <f>SUM(G124:G126)</f>
        <v>0</v>
      </c>
      <c r="S125" s="88">
        <f>IFERROR(AVERAGEIF(H124:H126,"&gt;0"),0)</f>
        <v>0</v>
      </c>
      <c r="T125" s="241">
        <f>IFERROR(AVERAGEIF(I124:I126,"&gt;0"),0)</f>
        <v>0</v>
      </c>
      <c r="U125" s="225">
        <f>IFERROR(AVERAGEIF(J124:J126,"&gt;0"),0)</f>
        <v>0</v>
      </c>
      <c r="V125" s="226">
        <f>IF('Week 5'!R123="",0,'Week 5'!R123)</f>
        <v>0</v>
      </c>
      <c r="W125" s="8"/>
      <c r="X125" s="8"/>
      <c r="Y125" s="8"/>
      <c r="Z125" s="8"/>
      <c r="AA125" s="8"/>
      <c r="AB125" s="8"/>
      <c r="AC125" s="8"/>
      <c r="AD125" s="8"/>
      <c r="AE125" s="8"/>
      <c r="AF125" s="8"/>
      <c r="AG125" s="8"/>
      <c r="AH125" s="8"/>
      <c r="AI125" s="8"/>
      <c r="AJ125" s="8"/>
      <c r="AK125" s="8"/>
      <c r="AL125" s="8"/>
      <c r="AM125" s="8"/>
      <c r="AN125" s="8"/>
      <c r="AO125" s="8"/>
      <c r="AP125" s="8"/>
      <c r="AQ125" s="8"/>
      <c r="AR125" s="8"/>
      <c r="AS125" s="8"/>
      <c r="AT125" s="8"/>
      <c r="AU125" s="8"/>
      <c r="AV125" s="8"/>
      <c r="AW125" s="8"/>
    </row>
    <row r="126" spans="1:49" ht="30" customHeight="1" thickBot="1" x14ac:dyDescent="0.35">
      <c r="A126" s="8"/>
      <c r="B126" s="495" t="str">
        <f>IF('Week 5'!O113="","",'Week 5'!O103)</f>
        <v/>
      </c>
      <c r="C126" s="511"/>
      <c r="D126" s="511"/>
      <c r="E126" s="209">
        <f>COUNTIF('Week 5'!O113:O122,"&gt;0")</f>
        <v>0</v>
      </c>
      <c r="F126" s="48">
        <f>IF('Week 5'!P125=0,0,'Week 5'!P125)</f>
        <v>0</v>
      </c>
      <c r="G126" s="49">
        <f>IF('Week 5'!R125=0,0,'Week 5'!R125)</f>
        <v>0</v>
      </c>
      <c r="H126" s="48">
        <f>IFERROR(AVERAGE('Week 5'!O113:O122),0)</f>
        <v>0</v>
      </c>
      <c r="I126" s="50">
        <f>IF('Week 5'!P123=0,0,'Week 5'!P123)</f>
        <v>0</v>
      </c>
      <c r="J126" s="81">
        <f>IFERROR(AVERAGE('Week 5'!Q113:Q122),0)</f>
        <v>0</v>
      </c>
      <c r="K126" s="49">
        <f ca="1">IF('Week 5'!N125=0,0,'Week 5'!N125)</f>
        <v>0</v>
      </c>
      <c r="L126" s="8"/>
      <c r="M126" s="495" t="s">
        <v>73</v>
      </c>
      <c r="N126" s="496"/>
      <c r="O126" s="239">
        <f>COUNTIF(F127:F129,"&gt;0")</f>
        <v>0</v>
      </c>
      <c r="P126" s="209">
        <f>SUM(E127:E129)</f>
        <v>0</v>
      </c>
      <c r="Q126" s="48">
        <f>SUM(F127:F129)</f>
        <v>0</v>
      </c>
      <c r="R126" s="49">
        <f>SUM(G127:G129)</f>
        <v>0</v>
      </c>
      <c r="S126" s="88">
        <f>IFERROR(AVERAGEIF(H127:H129,"&gt;0"),0)</f>
        <v>0</v>
      </c>
      <c r="T126" s="241">
        <f>IFERROR(AVERAGEIF(I127:I129,"&gt;0"),0)</f>
        <v>0</v>
      </c>
      <c r="U126" s="225">
        <f>IFERROR(AVERAGEIF(J127:J129,"&gt;0"),0)</f>
        <v>0</v>
      </c>
      <c r="V126" s="240">
        <f>IF('Week 5'!R153="",0,'Week 5'!R153)</f>
        <v>0</v>
      </c>
      <c r="W126" s="8"/>
      <c r="X126" s="8"/>
      <c r="Y126" s="8"/>
      <c r="Z126" s="8"/>
      <c r="AA126" s="8"/>
      <c r="AB126" s="8"/>
      <c r="AC126" s="8"/>
      <c r="AD126" s="8"/>
      <c r="AE126" s="8"/>
      <c r="AF126" s="8"/>
      <c r="AG126" s="8"/>
      <c r="AH126" s="8"/>
      <c r="AI126" s="8"/>
      <c r="AJ126" s="8"/>
      <c r="AK126" s="8"/>
      <c r="AL126" s="8"/>
      <c r="AM126" s="8"/>
      <c r="AN126" s="8"/>
      <c r="AO126" s="8"/>
      <c r="AP126" s="8"/>
      <c r="AQ126" s="8"/>
      <c r="AR126" s="8"/>
      <c r="AS126" s="8"/>
      <c r="AT126" s="8"/>
      <c r="AU126" s="8"/>
      <c r="AV126" s="8"/>
      <c r="AW126" s="8"/>
    </row>
    <row r="127" spans="1:49" ht="30" customHeight="1" thickBot="1" x14ac:dyDescent="0.35">
      <c r="A127" s="8"/>
      <c r="B127" s="495" t="str">
        <f>IF('Week 5'!C143="","",'Week 5'!C133)</f>
        <v/>
      </c>
      <c r="C127" s="511"/>
      <c r="D127" s="511"/>
      <c r="E127" s="208">
        <f>COUNTIF('Week 5'!C143:C152,"&gt;0")</f>
        <v>0</v>
      </c>
      <c r="F127" s="48">
        <f>IF('Week 5'!D155=0,0,'Week 5'!D155)</f>
        <v>0</v>
      </c>
      <c r="G127" s="49">
        <f>IF('Week 5'!F155=0,0,'Week 5'!F155)</f>
        <v>0</v>
      </c>
      <c r="H127" s="48">
        <f>IFERROR(AVERAGE('Week 5'!C143:C152),0)</f>
        <v>0</v>
      </c>
      <c r="I127" s="50">
        <f>IF('Week 5'!E153=0,0,'Week 5'!E153)</f>
        <v>0</v>
      </c>
      <c r="J127" s="81">
        <f>IFERROR(AVERAGE('Week 5'!E143:E152),0)</f>
        <v>0</v>
      </c>
      <c r="K127" s="182">
        <f ca="1">IF('Week 5'!B155=0,0,'Week 5'!B155)</f>
        <v>0</v>
      </c>
      <c r="L127" s="8"/>
      <c r="M127" s="10"/>
      <c r="N127" s="10"/>
      <c r="O127" s="10"/>
      <c r="P127" s="10"/>
      <c r="Q127" s="10"/>
      <c r="R127" s="10"/>
      <c r="S127" s="10"/>
      <c r="T127" s="10"/>
      <c r="U127" s="10"/>
      <c r="V127" s="10"/>
      <c r="W127" s="8"/>
      <c r="X127" s="8"/>
      <c r="Y127" s="8"/>
      <c r="Z127" s="8"/>
      <c r="AA127" s="8"/>
      <c r="AB127" s="8"/>
      <c r="AC127" s="8"/>
      <c r="AD127" s="8"/>
      <c r="AE127" s="8"/>
      <c r="AF127" s="8"/>
      <c r="AG127" s="8"/>
      <c r="AH127" s="8"/>
      <c r="AI127" s="8"/>
      <c r="AJ127" s="8"/>
      <c r="AK127" s="8"/>
      <c r="AL127" s="8"/>
      <c r="AM127" s="8"/>
      <c r="AN127" s="8"/>
      <c r="AO127" s="8"/>
      <c r="AP127" s="8"/>
      <c r="AQ127" s="8"/>
      <c r="AR127" s="8"/>
      <c r="AS127" s="8"/>
      <c r="AT127" s="8"/>
      <c r="AU127" s="8"/>
      <c r="AV127" s="8"/>
      <c r="AW127" s="8"/>
    </row>
    <row r="128" spans="1:49" ht="30" customHeight="1" thickBot="1" x14ac:dyDescent="0.35">
      <c r="A128" s="8"/>
      <c r="B128" s="495" t="str">
        <f>IF('Week 5'!I143="","",'Week 5'!I133)</f>
        <v/>
      </c>
      <c r="C128" s="511"/>
      <c r="D128" s="511"/>
      <c r="E128" s="208">
        <f>COUNTIF('Week 5'!I143:I152,"&gt;0")</f>
        <v>0</v>
      </c>
      <c r="F128" s="48">
        <f>IF('Week 5'!J155=0,0,'Week 5'!J155)</f>
        <v>0</v>
      </c>
      <c r="G128" s="49">
        <f>IF('Week 5'!L155=0,0,'Week 5'!L155)</f>
        <v>0</v>
      </c>
      <c r="H128" s="48">
        <f>IFERROR(AVERAGE('Week 5'!I143:I152),0)</f>
        <v>0</v>
      </c>
      <c r="I128" s="50">
        <f>IF('Week 5'!K153=0,0,'Week 5'!K153)</f>
        <v>0</v>
      </c>
      <c r="J128" s="81">
        <f>IFERROR(AVERAGE('Week 5'!K143:K152),0)</f>
        <v>0</v>
      </c>
      <c r="K128" s="182">
        <f ca="1">IF('Week 5'!H155=0,0,'Week 5'!H155)</f>
        <v>0</v>
      </c>
      <c r="L128" s="8"/>
      <c r="M128" s="10"/>
      <c r="N128" s="10"/>
      <c r="O128" s="10"/>
      <c r="P128" s="10"/>
      <c r="Q128" s="10"/>
      <c r="R128" s="10"/>
      <c r="S128" s="10"/>
      <c r="T128" s="10"/>
      <c r="U128" s="10"/>
      <c r="V128" s="10"/>
      <c r="W128" s="8"/>
      <c r="X128" s="8"/>
      <c r="Y128" s="8"/>
      <c r="Z128" s="8"/>
      <c r="AA128" s="8"/>
      <c r="AB128" s="8"/>
      <c r="AC128" s="8"/>
      <c r="AD128" s="8"/>
      <c r="AE128" s="8"/>
      <c r="AF128" s="8"/>
      <c r="AG128" s="8"/>
      <c r="AH128" s="8"/>
      <c r="AI128" s="8"/>
      <c r="AJ128" s="8"/>
      <c r="AK128" s="8"/>
      <c r="AL128" s="8"/>
      <c r="AM128" s="8"/>
      <c r="AN128" s="8"/>
      <c r="AO128" s="8"/>
      <c r="AP128" s="8"/>
      <c r="AQ128" s="8"/>
      <c r="AR128" s="8"/>
      <c r="AS128" s="8"/>
      <c r="AT128" s="8"/>
      <c r="AU128" s="8"/>
      <c r="AV128" s="8"/>
      <c r="AW128" s="8"/>
    </row>
    <row r="129" spans="1:49" ht="30" customHeight="1" thickBot="1" x14ac:dyDescent="0.35">
      <c r="A129" s="8"/>
      <c r="B129" s="495" t="str">
        <f>IF('Week 5'!O143="","",'Week 5'!O133)</f>
        <v/>
      </c>
      <c r="C129" s="511"/>
      <c r="D129" s="511"/>
      <c r="E129" s="209">
        <f>COUNTIF('Week 5'!O143:O152,"&gt;0")</f>
        <v>0</v>
      </c>
      <c r="F129" s="48">
        <f>IF('Week 5'!P155=0,0,'Week 5'!P155)</f>
        <v>0</v>
      </c>
      <c r="G129" s="49">
        <f>IF('Week 5'!R155=0,0,'Week 5'!R155)</f>
        <v>0</v>
      </c>
      <c r="H129" s="48">
        <f>IFERROR(AVERAGE('Week 5'!O143:O152),0)</f>
        <v>0</v>
      </c>
      <c r="I129" s="50">
        <f>IF('Week 5'!P153=0,0,'Week 5'!P153)</f>
        <v>0</v>
      </c>
      <c r="J129" s="81">
        <f>IFERROR(AVERAGE('Week 5'!Q143:Q152),0)</f>
        <v>0</v>
      </c>
      <c r="K129" s="182">
        <f ca="1">IF('Week 5'!N155=0,0,'Week 5'!N155)</f>
        <v>0</v>
      </c>
      <c r="L129" s="8"/>
      <c r="M129" s="10"/>
      <c r="N129" s="10"/>
      <c r="O129" s="10"/>
      <c r="P129" s="10"/>
      <c r="Q129" s="10"/>
      <c r="R129" s="10"/>
      <c r="S129" s="10"/>
      <c r="T129" s="10"/>
      <c r="U129" s="10"/>
      <c r="V129" s="10"/>
      <c r="W129" s="8"/>
      <c r="X129" s="8"/>
      <c r="Y129" s="8"/>
      <c r="Z129" s="8"/>
      <c r="AA129" s="8"/>
      <c r="AB129" s="8"/>
      <c r="AC129" s="8"/>
      <c r="AD129" s="8"/>
      <c r="AE129" s="8"/>
      <c r="AF129" s="8"/>
      <c r="AG129" s="8"/>
      <c r="AH129" s="8"/>
      <c r="AI129" s="8"/>
      <c r="AJ129" s="8"/>
      <c r="AK129" s="8"/>
      <c r="AL129" s="8"/>
      <c r="AM129" s="8"/>
      <c r="AN129" s="8"/>
      <c r="AO129" s="8"/>
      <c r="AP129" s="8"/>
      <c r="AQ129" s="8"/>
      <c r="AR129" s="8"/>
      <c r="AS129" s="8"/>
      <c r="AT129" s="8"/>
      <c r="AU129" s="8"/>
      <c r="AV129" s="8"/>
      <c r="AW129" s="8"/>
    </row>
    <row r="130" spans="1:49" ht="15" customHeight="1" x14ac:dyDescent="0.3">
      <c r="A130" s="8"/>
      <c r="B130" s="8"/>
      <c r="C130" s="8"/>
      <c r="D130" s="8"/>
      <c r="E130" s="8"/>
      <c r="F130" s="8"/>
      <c r="G130" s="8"/>
      <c r="H130" s="8"/>
      <c r="I130" s="8"/>
      <c r="J130" s="8"/>
      <c r="K130" s="8"/>
      <c r="L130" s="8"/>
      <c r="M130" s="8"/>
      <c r="N130" s="8"/>
      <c r="O130" s="8"/>
      <c r="P130" s="8"/>
      <c r="Q130" s="8"/>
      <c r="R130" s="8"/>
      <c r="S130" s="8"/>
      <c r="T130" s="8"/>
      <c r="U130" s="8"/>
      <c r="V130" s="8"/>
      <c r="W130" s="8"/>
      <c r="X130" s="8"/>
      <c r="Y130" s="8"/>
      <c r="Z130" s="8"/>
      <c r="AA130" s="8"/>
      <c r="AB130" s="8"/>
      <c r="AC130" s="8"/>
      <c r="AD130" s="8"/>
      <c r="AE130" s="8"/>
      <c r="AF130" s="8"/>
      <c r="AG130" s="8"/>
      <c r="AH130" s="8"/>
      <c r="AI130" s="8"/>
      <c r="AJ130" s="8"/>
      <c r="AK130" s="8"/>
      <c r="AL130" s="8"/>
      <c r="AM130" s="8"/>
      <c r="AN130" s="8"/>
      <c r="AO130" s="8"/>
      <c r="AP130" s="8"/>
      <c r="AQ130" s="8"/>
      <c r="AR130" s="8"/>
      <c r="AS130" s="8"/>
      <c r="AT130" s="8"/>
      <c r="AU130" s="8"/>
      <c r="AV130" s="8"/>
      <c r="AW130" s="8"/>
    </row>
    <row r="131" spans="1:49" ht="15" customHeight="1" x14ac:dyDescent="0.3">
      <c r="A131" s="8"/>
      <c r="B131" s="8"/>
      <c r="C131" s="8"/>
      <c r="D131" s="8"/>
      <c r="E131" s="8"/>
      <c r="F131" s="8"/>
      <c r="G131" s="8"/>
      <c r="H131" s="8"/>
      <c r="I131" s="8"/>
      <c r="J131" s="8"/>
      <c r="K131" s="8"/>
      <c r="L131" s="8"/>
      <c r="M131" s="8"/>
      <c r="N131" s="8"/>
      <c r="O131" s="8"/>
      <c r="P131" s="8"/>
      <c r="Q131" s="8"/>
      <c r="R131" s="8"/>
      <c r="S131" s="8"/>
      <c r="T131" s="8"/>
      <c r="U131" s="8"/>
      <c r="V131" s="8"/>
      <c r="W131" s="8"/>
      <c r="X131" s="8"/>
      <c r="Y131" s="8"/>
      <c r="Z131" s="8"/>
      <c r="AA131" s="8"/>
      <c r="AB131" s="8"/>
      <c r="AC131" s="8"/>
      <c r="AD131" s="8"/>
      <c r="AE131" s="8"/>
      <c r="AF131" s="8"/>
      <c r="AG131" s="8"/>
      <c r="AH131" s="8"/>
      <c r="AI131" s="8"/>
      <c r="AJ131" s="8"/>
      <c r="AK131" s="8"/>
      <c r="AL131" s="8"/>
      <c r="AM131" s="8"/>
      <c r="AN131" s="8"/>
      <c r="AO131" s="8"/>
      <c r="AP131" s="8"/>
      <c r="AQ131" s="8"/>
      <c r="AR131" s="8"/>
      <c r="AS131" s="8"/>
      <c r="AT131" s="8"/>
      <c r="AU131" s="8"/>
      <c r="AV131" s="8"/>
      <c r="AW131" s="8"/>
    </row>
    <row r="132" spans="1:49" ht="15" customHeight="1" x14ac:dyDescent="0.3">
      <c r="A132" s="8"/>
      <c r="B132" s="522" t="str">
        <f>IF('Training Plan'!B187="","",'Training Plan'!B187)</f>
        <v/>
      </c>
      <c r="C132" s="523"/>
      <c r="D132" s="524"/>
      <c r="E132" s="514" t="s">
        <v>178</v>
      </c>
      <c r="F132" s="515"/>
      <c r="G132" s="515"/>
      <c r="H132" s="515"/>
      <c r="I132" s="515"/>
      <c r="J132" s="515"/>
      <c r="K132" s="515"/>
      <c r="L132" s="515"/>
      <c r="M132" s="515"/>
      <c r="N132" s="515"/>
      <c r="O132" s="515"/>
      <c r="P132" s="515"/>
      <c r="Q132" s="515"/>
      <c r="R132" s="515"/>
      <c r="S132" s="515"/>
      <c r="T132" s="515"/>
      <c r="U132" s="515"/>
      <c r="V132" s="516"/>
      <c r="W132" s="8"/>
      <c r="X132" s="8"/>
      <c r="Y132" s="8"/>
      <c r="Z132" s="8"/>
      <c r="AA132" s="8"/>
      <c r="AB132" s="8"/>
      <c r="AC132" s="8"/>
      <c r="AD132" s="8"/>
      <c r="AE132" s="8"/>
      <c r="AF132" s="8"/>
      <c r="AG132" s="8"/>
      <c r="AH132" s="8"/>
      <c r="AI132" s="8"/>
      <c r="AJ132" s="8"/>
      <c r="AK132" s="8"/>
      <c r="AL132" s="8"/>
      <c r="AM132" s="8"/>
      <c r="AN132" s="8"/>
      <c r="AO132" s="8"/>
      <c r="AP132" s="8"/>
      <c r="AQ132" s="8"/>
      <c r="AR132" s="8"/>
      <c r="AS132" s="8"/>
      <c r="AT132" s="8"/>
      <c r="AU132" s="8"/>
      <c r="AV132" s="8"/>
      <c r="AW132" s="8"/>
    </row>
    <row r="133" spans="1:49" ht="15" customHeight="1" x14ac:dyDescent="0.3">
      <c r="A133" s="8"/>
      <c r="B133" s="525"/>
      <c r="C133" s="526"/>
      <c r="D133" s="527"/>
      <c r="E133" s="517"/>
      <c r="F133" s="518"/>
      <c r="G133" s="518"/>
      <c r="H133" s="518"/>
      <c r="I133" s="518"/>
      <c r="J133" s="518"/>
      <c r="K133" s="518"/>
      <c r="L133" s="518"/>
      <c r="M133" s="518"/>
      <c r="N133" s="518"/>
      <c r="O133" s="518"/>
      <c r="P133" s="518"/>
      <c r="Q133" s="518"/>
      <c r="R133" s="518"/>
      <c r="S133" s="518"/>
      <c r="T133" s="518"/>
      <c r="U133" s="518"/>
      <c r="V133" s="519"/>
      <c r="W133" s="8"/>
      <c r="X133" s="8"/>
      <c r="Y133" s="8"/>
      <c r="Z133" s="8"/>
      <c r="AA133" s="8"/>
      <c r="AB133" s="8"/>
      <c r="AC133" s="8"/>
      <c r="AD133" s="8"/>
      <c r="AE133" s="8"/>
      <c r="AF133" s="8"/>
      <c r="AG133" s="8"/>
      <c r="AH133" s="8"/>
      <c r="AI133" s="8"/>
      <c r="AJ133" s="8"/>
      <c r="AK133" s="8"/>
      <c r="AL133" s="8"/>
      <c r="AM133" s="8"/>
      <c r="AN133" s="8"/>
      <c r="AO133" s="8"/>
      <c r="AP133" s="8"/>
      <c r="AQ133" s="8"/>
      <c r="AR133" s="8"/>
      <c r="AS133" s="8"/>
      <c r="AT133" s="8"/>
      <c r="AU133" s="8"/>
      <c r="AV133" s="8"/>
      <c r="AW133" s="8"/>
    </row>
    <row r="134" spans="1:49" ht="15" customHeight="1" x14ac:dyDescent="0.3">
      <c r="A134" s="8"/>
      <c r="B134" s="8"/>
      <c r="C134" s="8"/>
      <c r="D134" s="8"/>
      <c r="E134" s="8"/>
      <c r="F134" s="8"/>
      <c r="G134" s="8"/>
      <c r="H134" s="8"/>
      <c r="I134" s="8"/>
      <c r="J134" s="8"/>
      <c r="K134" s="8"/>
      <c r="L134" s="8"/>
      <c r="M134" s="8"/>
      <c r="N134" s="8"/>
      <c r="O134" s="8"/>
      <c r="P134" s="8"/>
      <c r="Q134" s="8"/>
      <c r="R134" s="8"/>
      <c r="S134" s="8"/>
      <c r="T134" s="8"/>
      <c r="U134" s="8"/>
      <c r="V134" s="8"/>
      <c r="W134" s="8"/>
      <c r="X134" s="8"/>
      <c r="Y134" s="8"/>
      <c r="Z134" s="8"/>
      <c r="AA134" s="8"/>
      <c r="AB134" s="8"/>
      <c r="AC134" s="8"/>
      <c r="AD134" s="8"/>
      <c r="AE134" s="8"/>
      <c r="AF134" s="8"/>
      <c r="AG134" s="8"/>
      <c r="AH134" s="8"/>
      <c r="AI134" s="8"/>
      <c r="AJ134" s="8"/>
      <c r="AK134" s="8"/>
      <c r="AL134" s="8"/>
      <c r="AM134" s="8"/>
      <c r="AN134" s="8"/>
      <c r="AO134" s="8"/>
      <c r="AP134" s="8"/>
      <c r="AQ134" s="8"/>
      <c r="AR134" s="8"/>
      <c r="AS134" s="8"/>
      <c r="AT134" s="8"/>
      <c r="AU134" s="8"/>
      <c r="AV134" s="8"/>
      <c r="AW134" s="8"/>
    </row>
    <row r="135" spans="1:49" ht="15" customHeight="1" thickBot="1" x14ac:dyDescent="0.35">
      <c r="A135" s="8"/>
      <c r="B135" s="8"/>
      <c r="C135" s="8"/>
      <c r="D135" s="8"/>
      <c r="E135" s="8"/>
      <c r="F135" s="8"/>
      <c r="G135" s="8"/>
      <c r="H135" s="8"/>
      <c r="I135" s="8"/>
      <c r="J135" s="8"/>
      <c r="K135" s="8"/>
      <c r="L135" s="8"/>
      <c r="M135" s="8"/>
      <c r="N135" s="8"/>
      <c r="O135" s="8"/>
      <c r="P135" s="8"/>
      <c r="Q135" s="8"/>
      <c r="R135" s="8"/>
      <c r="S135" s="8"/>
      <c r="T135" s="8"/>
      <c r="U135" s="8"/>
      <c r="V135" s="8"/>
      <c r="W135" s="8"/>
      <c r="X135" s="8"/>
      <c r="Y135" s="8"/>
      <c r="Z135" s="8"/>
      <c r="AA135" s="8"/>
      <c r="AB135" s="8"/>
      <c r="AC135" s="8"/>
      <c r="AD135" s="8"/>
      <c r="AE135" s="8"/>
      <c r="AF135" s="8"/>
      <c r="AG135" s="8"/>
      <c r="AH135" s="8"/>
      <c r="AI135" s="8"/>
      <c r="AJ135" s="8"/>
      <c r="AK135" s="8"/>
      <c r="AL135" s="8"/>
      <c r="AM135" s="8"/>
      <c r="AN135" s="8"/>
      <c r="AO135" s="8"/>
      <c r="AP135" s="8"/>
      <c r="AQ135" s="8"/>
      <c r="AR135" s="8"/>
      <c r="AS135" s="8"/>
      <c r="AT135" s="8"/>
      <c r="AU135" s="8"/>
      <c r="AV135" s="8"/>
      <c r="AW135" s="8"/>
    </row>
    <row r="136" spans="1:49" ht="15" customHeight="1" x14ac:dyDescent="0.3">
      <c r="A136" s="8"/>
      <c r="B136" s="331" t="s">
        <v>77</v>
      </c>
      <c r="C136" s="332"/>
      <c r="D136" s="332"/>
      <c r="E136" s="332"/>
      <c r="F136" s="332"/>
      <c r="G136" s="332"/>
      <c r="H136" s="332"/>
      <c r="I136" s="332"/>
      <c r="J136" s="332"/>
      <c r="K136" s="333"/>
      <c r="L136" s="8"/>
      <c r="M136" s="331" t="s">
        <v>196</v>
      </c>
      <c r="N136" s="332"/>
      <c r="O136" s="332"/>
      <c r="P136" s="332"/>
      <c r="Q136" s="332"/>
      <c r="R136" s="332"/>
      <c r="S136" s="332"/>
      <c r="T136" s="332"/>
      <c r="U136" s="332"/>
      <c r="V136" s="333"/>
      <c r="W136" s="8"/>
      <c r="X136" s="8"/>
      <c r="Y136" s="8"/>
      <c r="Z136" s="8"/>
      <c r="AA136" s="8"/>
      <c r="AB136" s="8"/>
      <c r="AC136" s="8"/>
      <c r="AD136" s="8"/>
      <c r="AE136" s="8"/>
      <c r="AF136" s="8"/>
      <c r="AG136" s="8"/>
      <c r="AH136" s="8"/>
      <c r="AI136" s="8"/>
      <c r="AJ136" s="8"/>
      <c r="AK136" s="8"/>
      <c r="AL136" s="8"/>
      <c r="AM136" s="8"/>
      <c r="AN136" s="8"/>
      <c r="AO136" s="8"/>
      <c r="AP136" s="8"/>
      <c r="AQ136" s="8"/>
      <c r="AR136" s="8"/>
      <c r="AS136" s="8"/>
      <c r="AT136" s="8"/>
      <c r="AU136" s="8"/>
      <c r="AV136" s="8"/>
      <c r="AW136" s="8"/>
    </row>
    <row r="137" spans="1:49" ht="15" customHeight="1" thickBot="1" x14ac:dyDescent="0.35">
      <c r="A137" s="8"/>
      <c r="B137" s="334"/>
      <c r="C137" s="335"/>
      <c r="D137" s="335"/>
      <c r="E137" s="335"/>
      <c r="F137" s="335"/>
      <c r="G137" s="335"/>
      <c r="H137" s="335"/>
      <c r="I137" s="335"/>
      <c r="J137" s="335"/>
      <c r="K137" s="336"/>
      <c r="L137" s="8"/>
      <c r="M137" s="334"/>
      <c r="N137" s="335"/>
      <c r="O137" s="335"/>
      <c r="P137" s="335"/>
      <c r="Q137" s="335"/>
      <c r="R137" s="335"/>
      <c r="S137" s="335"/>
      <c r="T137" s="335"/>
      <c r="U137" s="335"/>
      <c r="V137" s="336"/>
      <c r="W137" s="8"/>
      <c r="X137" s="8"/>
      <c r="Y137" s="8"/>
      <c r="Z137" s="8"/>
      <c r="AA137" s="8"/>
      <c r="AB137" s="8"/>
      <c r="AC137" s="8"/>
      <c r="AD137" s="8"/>
      <c r="AE137" s="8"/>
      <c r="AF137" s="8"/>
      <c r="AG137" s="8"/>
      <c r="AH137" s="8"/>
      <c r="AI137" s="8"/>
      <c r="AJ137" s="8"/>
      <c r="AK137" s="8"/>
      <c r="AL137" s="8"/>
      <c r="AM137" s="8"/>
      <c r="AN137" s="8"/>
      <c r="AO137" s="8"/>
      <c r="AP137" s="8"/>
      <c r="AQ137" s="8"/>
      <c r="AR137" s="8"/>
      <c r="AS137" s="8"/>
      <c r="AT137" s="8"/>
      <c r="AU137" s="8"/>
      <c r="AV137" s="8"/>
      <c r="AW137" s="8"/>
    </row>
    <row r="138" spans="1:49" ht="15" customHeight="1" x14ac:dyDescent="0.3">
      <c r="A138" s="8"/>
      <c r="B138" s="451" t="s">
        <v>69</v>
      </c>
      <c r="C138" s="452"/>
      <c r="D138" s="452"/>
      <c r="E138" s="497" t="s">
        <v>190</v>
      </c>
      <c r="F138" s="497" t="s">
        <v>189</v>
      </c>
      <c r="G138" s="497" t="s">
        <v>44</v>
      </c>
      <c r="H138" s="502" t="s">
        <v>90</v>
      </c>
      <c r="I138" s="502" t="s">
        <v>70</v>
      </c>
      <c r="J138" s="502" t="s">
        <v>87</v>
      </c>
      <c r="K138" s="497" t="s">
        <v>4</v>
      </c>
      <c r="L138" s="8"/>
      <c r="M138" s="507" t="s">
        <v>69</v>
      </c>
      <c r="N138" s="508"/>
      <c r="O138" s="497" t="s">
        <v>190</v>
      </c>
      <c r="P138" s="510" t="s">
        <v>189</v>
      </c>
      <c r="Q138" s="497" t="s">
        <v>44</v>
      </c>
      <c r="R138" s="502" t="s">
        <v>90</v>
      </c>
      <c r="S138" s="512" t="s">
        <v>70</v>
      </c>
      <c r="T138" s="502" t="s">
        <v>87</v>
      </c>
      <c r="U138" s="513" t="s">
        <v>106</v>
      </c>
      <c r="V138" s="502" t="s">
        <v>92</v>
      </c>
      <c r="W138" s="8"/>
      <c r="X138" s="8"/>
      <c r="Y138" s="8"/>
      <c r="Z138" s="8"/>
      <c r="AA138" s="8"/>
      <c r="AB138" s="8"/>
      <c r="AC138" s="8"/>
      <c r="AD138" s="8"/>
      <c r="AE138" s="8"/>
      <c r="AF138" s="8"/>
      <c r="AG138" s="8"/>
      <c r="AH138" s="8"/>
      <c r="AI138" s="8"/>
      <c r="AJ138" s="8"/>
      <c r="AK138" s="8"/>
      <c r="AL138" s="8"/>
      <c r="AM138" s="8"/>
      <c r="AN138" s="8"/>
      <c r="AO138" s="8"/>
      <c r="AP138" s="8"/>
      <c r="AQ138" s="8"/>
      <c r="AR138" s="8"/>
      <c r="AS138" s="8"/>
      <c r="AT138" s="8"/>
      <c r="AU138" s="8"/>
      <c r="AV138" s="8"/>
      <c r="AW138" s="8"/>
    </row>
    <row r="139" spans="1:49" ht="15" customHeight="1" thickBot="1" x14ac:dyDescent="0.35">
      <c r="A139" s="8"/>
      <c r="B139" s="440"/>
      <c r="C139" s="453"/>
      <c r="D139" s="453"/>
      <c r="E139" s="498"/>
      <c r="F139" s="498"/>
      <c r="G139" s="498"/>
      <c r="H139" s="503"/>
      <c r="I139" s="503"/>
      <c r="J139" s="503"/>
      <c r="K139" s="498"/>
      <c r="L139" s="8"/>
      <c r="M139" s="440"/>
      <c r="N139" s="509"/>
      <c r="O139" s="498"/>
      <c r="P139" s="498"/>
      <c r="Q139" s="498"/>
      <c r="R139" s="498"/>
      <c r="S139" s="498"/>
      <c r="T139" s="503"/>
      <c r="U139" s="453"/>
      <c r="V139" s="503"/>
      <c r="W139" s="8"/>
      <c r="X139" s="8"/>
      <c r="Y139" s="8"/>
      <c r="Z139" s="8"/>
      <c r="AA139" s="8"/>
      <c r="AB139" s="8"/>
      <c r="AC139" s="8"/>
      <c r="AD139" s="8"/>
      <c r="AE139" s="8"/>
      <c r="AF139" s="8"/>
      <c r="AG139" s="8"/>
      <c r="AH139" s="8"/>
      <c r="AI139" s="8"/>
      <c r="AJ139" s="8"/>
      <c r="AK139" s="8"/>
      <c r="AL139" s="8"/>
      <c r="AM139" s="8"/>
      <c r="AN139" s="8"/>
      <c r="AO139" s="8"/>
      <c r="AP139" s="8"/>
      <c r="AQ139" s="8"/>
      <c r="AR139" s="8"/>
      <c r="AS139" s="8"/>
      <c r="AT139" s="8"/>
      <c r="AU139" s="8"/>
      <c r="AV139" s="8"/>
      <c r="AW139" s="8"/>
    </row>
    <row r="140" spans="1:49" ht="30" customHeight="1" thickBot="1" x14ac:dyDescent="0.35">
      <c r="A140" s="8"/>
      <c r="B140" s="495" t="str">
        <f>IF('Week 6'!C23="","",'Week 6'!C13)</f>
        <v/>
      </c>
      <c r="C140" s="511"/>
      <c r="D140" s="511"/>
      <c r="E140" s="208">
        <f>COUNTIF('Week 6'!C23:C32,"&gt;0")</f>
        <v>0</v>
      </c>
      <c r="F140" s="173">
        <f>IF('Week 6'!D35=0,0,'Week 6'!D35)</f>
        <v>0</v>
      </c>
      <c r="G140" s="172">
        <f>IF('Week 6'!F35=0,0,'Week 6'!F35)</f>
        <v>0</v>
      </c>
      <c r="H140" s="173">
        <f>IFERROR(AVERAGE('Week 6'!C23:C32),0)</f>
        <v>0</v>
      </c>
      <c r="I140" s="44">
        <f>IF('Week 6'!E33=0,0,'Week 6'!E33)</f>
        <v>0</v>
      </c>
      <c r="J140" s="80">
        <f>IFERROR(AVERAGE('Week 6'!E23:E32),0)</f>
        <v>0</v>
      </c>
      <c r="K140" s="172">
        <f ca="1">IF('Week 6'!B35=0,0,'Week 6'!B35)</f>
        <v>0</v>
      </c>
      <c r="L140" s="8"/>
      <c r="M140" s="495" t="s">
        <v>43</v>
      </c>
      <c r="N140" s="496"/>
      <c r="O140" s="206">
        <f>SUMPRODUCT((NOT(ISERROR(FIND(M140,B140:D154))))*(E140:E154))</f>
        <v>0</v>
      </c>
      <c r="P140" s="249">
        <f>SUMPRODUCT((NOT(ISERROR(FIND(M140,B140:D154))))*(F140:F154))</f>
        <v>0</v>
      </c>
      <c r="Q140" s="245">
        <f>SUMPRODUCT((NOT(ISERROR(FIND(M140,B140:D154))))*(G140:G154))</f>
        <v>0</v>
      </c>
      <c r="R140" s="170">
        <f>IFERROR(SUMPRODUCT((NOT(ISERROR(FIND(M140,B140:D154))))*((H140:H154)/U140)),0)</f>
        <v>0</v>
      </c>
      <c r="S140" s="44">
        <f>IFERROR(SUMPRODUCT((NOT(ISERROR(FIND(M140,B140:D154))))*((I140:I154)/U140)),0)</f>
        <v>0</v>
      </c>
      <c r="T140" s="80">
        <f>IFERROR(SUMPRODUCT((NOT(ISERROR(FIND(M140,B140:D154))))*((J140:J154)/U140)),0)</f>
        <v>0</v>
      </c>
      <c r="U140" s="82">
        <f>COUNTIF(B140:D154,"*Squat*")</f>
        <v>0</v>
      </c>
      <c r="V140" s="49">
        <f t="array" aca="1" ref="V140" ca="1">MAX(IF("Competition Squat"=B140:D154,K140:K154,0))</f>
        <v>0</v>
      </c>
      <c r="W140" s="8"/>
      <c r="X140" s="8"/>
      <c r="Y140" s="8"/>
      <c r="Z140" s="8"/>
      <c r="AA140" s="8"/>
      <c r="AB140" s="8"/>
      <c r="AC140" s="8"/>
      <c r="AD140" s="8"/>
      <c r="AE140" s="8"/>
      <c r="AF140" s="8"/>
      <c r="AG140" s="8"/>
      <c r="AH140" s="8"/>
      <c r="AI140" s="8"/>
      <c r="AJ140" s="8"/>
      <c r="AK140" s="8"/>
      <c r="AL140" s="8"/>
      <c r="AM140" s="8"/>
      <c r="AN140" s="8"/>
      <c r="AO140" s="8"/>
      <c r="AP140" s="8"/>
      <c r="AQ140" s="8"/>
      <c r="AR140" s="8"/>
      <c r="AS140" s="8"/>
      <c r="AT140" s="8"/>
      <c r="AU140" s="8"/>
      <c r="AV140" s="8"/>
      <c r="AW140" s="8"/>
    </row>
    <row r="141" spans="1:49" ht="30" customHeight="1" thickBot="1" x14ac:dyDescent="0.35">
      <c r="A141" s="8"/>
      <c r="B141" s="495" t="str">
        <f>IF('Week 6'!I23="","",'Week 6'!I13)</f>
        <v/>
      </c>
      <c r="C141" s="511"/>
      <c r="D141" s="511"/>
      <c r="E141" s="208">
        <f>COUNTIF('Week 6'!I23:I32,"&gt;0")</f>
        <v>0</v>
      </c>
      <c r="F141" s="173">
        <f>IF('Week 6'!J35=0,0,'Week 6'!J35)</f>
        <v>0</v>
      </c>
      <c r="G141" s="172">
        <f>IF('Week 6'!L35=0,0,'Week 6'!L35)</f>
        <v>0</v>
      </c>
      <c r="H141" s="173">
        <f>IFERROR(AVERAGE('Week 6'!I23:I32),0)</f>
        <v>0</v>
      </c>
      <c r="I141" s="44">
        <f>IF('Week 6'!K33=0,0,'Week 6'!K33)</f>
        <v>0</v>
      </c>
      <c r="J141" s="80">
        <f>IFERROR(AVERAGE('Week 6'!K23:K32),0)</f>
        <v>0</v>
      </c>
      <c r="K141" s="172">
        <f ca="1">IF('Week 6'!H35=0,0,'Week 6'!H35)</f>
        <v>0</v>
      </c>
      <c r="L141" s="8"/>
      <c r="M141" s="495" t="s">
        <v>45</v>
      </c>
      <c r="N141" s="496"/>
      <c r="O141" s="206">
        <f>SUMPRODUCT((NOT(ISERROR(FIND(M141,B140:D154))))*(E140:E154))</f>
        <v>0</v>
      </c>
      <c r="P141" s="249">
        <f>SUMPRODUCT((NOT(ISERROR(FIND(M141,B140:D154))))*(F140:F154))</f>
        <v>0</v>
      </c>
      <c r="Q141" s="245">
        <f>SUMPRODUCT((NOT(ISERROR(FIND(M141,B140:D154))))*(G140:G154))</f>
        <v>0</v>
      </c>
      <c r="R141" s="170">
        <f>IFERROR(SUMPRODUCT((NOT(ISERROR(FIND(M141,B140:D154))))*(H140:H154)/U141),0)</f>
        <v>0</v>
      </c>
      <c r="S141" s="44">
        <f>IFERROR(SUMPRODUCT((NOT(ISERROR(FIND(M141,B140:D154))))*(I140:I154)/U141),0)</f>
        <v>0</v>
      </c>
      <c r="T141" s="80">
        <f>IFERROR(SUMPRODUCT((NOT(ISERROR(FIND(M141,B140:D154))))*(J140:J154)/U141),0)</f>
        <v>0</v>
      </c>
      <c r="U141" s="83">
        <f>COUNTIF(B140:D154,"*Bench*")</f>
        <v>0</v>
      </c>
      <c r="V141" s="49">
        <f t="array" aca="1" ref="V141" ca="1">MAX(IF("Competition Bench"=B140:D154,K140:K154,0))</f>
        <v>0</v>
      </c>
      <c r="W141" s="8"/>
      <c r="X141" s="8"/>
      <c r="Y141" s="8"/>
      <c r="Z141" s="8"/>
      <c r="AA141" s="8"/>
      <c r="AB141" s="8"/>
      <c r="AC141" s="8"/>
      <c r="AD141" s="8"/>
      <c r="AE141" s="8"/>
      <c r="AF141" s="8"/>
      <c r="AG141" s="8"/>
      <c r="AH141" s="8"/>
      <c r="AI141" s="8"/>
      <c r="AJ141" s="8"/>
      <c r="AK141" s="8"/>
      <c r="AL141" s="8"/>
      <c r="AM141" s="8"/>
      <c r="AN141" s="8"/>
      <c r="AO141" s="8"/>
      <c r="AP141" s="8"/>
      <c r="AQ141" s="8"/>
      <c r="AR141" s="8"/>
      <c r="AS141" s="8"/>
      <c r="AT141" s="8"/>
      <c r="AU141" s="8"/>
      <c r="AV141" s="8"/>
      <c r="AW141" s="8"/>
    </row>
    <row r="142" spans="1:49" ht="30" customHeight="1" thickBot="1" x14ac:dyDescent="0.35">
      <c r="A142" s="8"/>
      <c r="B142" s="495" t="str">
        <f>IF('Week 6'!O23="","",'Week 6'!O13)</f>
        <v/>
      </c>
      <c r="C142" s="511"/>
      <c r="D142" s="511"/>
      <c r="E142" s="208">
        <f>COUNTIF('Week 6'!O23:O32,"&gt;0")</f>
        <v>0</v>
      </c>
      <c r="F142" s="173">
        <f>IF('Week 6'!P35=0,0,'Week 6'!P35)</f>
        <v>0</v>
      </c>
      <c r="G142" s="172">
        <f>IF('Week 6'!R35=0,0,'Week 6'!R35)</f>
        <v>0</v>
      </c>
      <c r="H142" s="173">
        <f>IFERROR(AVERAGE('Week 6'!O23:O32),0)</f>
        <v>0</v>
      </c>
      <c r="I142" s="44">
        <f>IF('Week 6'!P33=0,0,'Week 6'!P33)</f>
        <v>0</v>
      </c>
      <c r="J142" s="80">
        <f>IFERROR(AVERAGE('Week 6'!Q23:Q32),0)</f>
        <v>0</v>
      </c>
      <c r="K142" s="172">
        <f ca="1">IF('Week 6'!N35=0,0,'Week 6'!N35)</f>
        <v>0</v>
      </c>
      <c r="L142" s="8"/>
      <c r="M142" s="495" t="s">
        <v>46</v>
      </c>
      <c r="N142" s="496"/>
      <c r="O142" s="207">
        <f>SUMPRODUCT((NOT(ISERROR(FIND(M142,B140:D154))))*(E140:E154))</f>
        <v>0</v>
      </c>
      <c r="P142" s="48">
        <f>SUMPRODUCT((NOT(ISERROR(FIND(M142,B140:D154))))*(F140:F154))</f>
        <v>0</v>
      </c>
      <c r="Q142" s="49">
        <f>SUMPRODUCT((NOT(ISERROR(FIND(M142,B140:D154))))*(G140:G154))</f>
        <v>0</v>
      </c>
      <c r="R142" s="88">
        <f>IFERROR(SUMPRODUCT((NOT(ISERROR(FIND(M142,B140:D154))))*(H140:H154)/U142),0)</f>
        <v>0</v>
      </c>
      <c r="S142" s="50">
        <f>IFERROR(SUMPRODUCT((NOT(ISERROR(FIND(M142,B140:D154))))*(I140:I154)/U142),0)</f>
        <v>0</v>
      </c>
      <c r="T142" s="81">
        <f>IFERROR(SUMPRODUCT((NOT(ISERROR(FIND(M142,B140:D154))))*(J140:J154)/U142),0)</f>
        <v>0</v>
      </c>
      <c r="U142" s="84">
        <f>COUNTIF(B140:D154,"*Deadlift*")</f>
        <v>0</v>
      </c>
      <c r="V142" s="51">
        <f t="array" aca="1" ref="V142" ca="1">MAX(IF("Competition Deadlift"=B140:D154,K140:K154,0))</f>
        <v>0</v>
      </c>
      <c r="W142" s="8"/>
      <c r="X142" s="8"/>
      <c r="Y142" s="8"/>
      <c r="Z142" s="8"/>
      <c r="AA142" s="8"/>
      <c r="AB142" s="8"/>
      <c r="AC142" s="8"/>
      <c r="AD142" s="8"/>
      <c r="AE142" s="8"/>
      <c r="AF142" s="8"/>
      <c r="AG142" s="8"/>
      <c r="AH142" s="8"/>
      <c r="AI142" s="8"/>
      <c r="AJ142" s="8"/>
      <c r="AK142" s="8"/>
      <c r="AL142" s="8"/>
      <c r="AM142" s="8"/>
      <c r="AN142" s="8"/>
      <c r="AO142" s="8"/>
      <c r="AP142" s="8"/>
      <c r="AQ142" s="8"/>
      <c r="AR142" s="8"/>
      <c r="AS142" s="8"/>
      <c r="AT142" s="8"/>
      <c r="AU142" s="8"/>
      <c r="AV142" s="8"/>
      <c r="AW142" s="8"/>
    </row>
    <row r="143" spans="1:49" ht="30" customHeight="1" thickBot="1" x14ac:dyDescent="0.35">
      <c r="A143" s="8"/>
      <c r="B143" s="495" t="str">
        <f>IF('Week 6'!C53="","",'Week 6'!C43)</f>
        <v/>
      </c>
      <c r="C143" s="511"/>
      <c r="D143" s="511"/>
      <c r="E143" s="208">
        <f>COUNTIF('Week 6'!C53:C62,"&gt;0")</f>
        <v>0</v>
      </c>
      <c r="F143" s="173">
        <f>IF('Week 6'!D65=0,0,'Week 6'!D65)</f>
        <v>0</v>
      </c>
      <c r="G143" s="172">
        <f>IF('Week 6'!F65=0,0,'Week 6'!F65)</f>
        <v>0</v>
      </c>
      <c r="H143" s="173">
        <f>IFERROR(AVERAGE('Week 6'!C53:C62),0)</f>
        <v>0</v>
      </c>
      <c r="I143" s="44">
        <f>IF('Week 6'!E63=0,0,'Week 6'!E63)</f>
        <v>0</v>
      </c>
      <c r="J143" s="80">
        <f>IFERROR(AVERAGE('Week 6'!E53:E62),0)</f>
        <v>0</v>
      </c>
      <c r="K143" s="172">
        <f ca="1">IF('Week 6'!B65=0,0,'Week 6'!B65)</f>
        <v>0</v>
      </c>
      <c r="L143" s="8"/>
      <c r="M143" s="495" t="s">
        <v>89</v>
      </c>
      <c r="N143" s="496"/>
      <c r="O143" s="216">
        <f>SUM(O140:O142)</f>
        <v>0</v>
      </c>
      <c r="P143" s="217">
        <f>SUM(P140:P142)</f>
        <v>0</v>
      </c>
      <c r="Q143" s="218">
        <f>SUM(Q140:Q142)</f>
        <v>0</v>
      </c>
      <c r="R143" s="219">
        <f>IFERROR(AVERAGEIF(R140:R142,"&gt;0"),0)</f>
        <v>0</v>
      </c>
      <c r="S143" s="220">
        <f>IFERROR(AVERAGEIF(S140:S142,"&gt;0"),0)</f>
        <v>0</v>
      </c>
      <c r="T143" s="221">
        <f>IFERROR(AVERAGEIF(T140:T142,"&gt;0"),0)</f>
        <v>0</v>
      </c>
      <c r="U143" s="222">
        <f>SUM(U140:U142)</f>
        <v>0</v>
      </c>
      <c r="V143" s="218">
        <f ca="1">SUM(V140:V142)</f>
        <v>0</v>
      </c>
      <c r="W143" s="8"/>
      <c r="X143" s="8"/>
      <c r="Y143" s="8"/>
      <c r="Z143" s="8"/>
      <c r="AA143" s="8"/>
      <c r="AB143" s="8"/>
      <c r="AC143" s="8"/>
      <c r="AD143" s="8"/>
      <c r="AE143" s="8"/>
      <c r="AF143" s="8"/>
      <c r="AG143" s="8"/>
      <c r="AH143" s="8"/>
      <c r="AI143" s="8"/>
      <c r="AJ143" s="8"/>
      <c r="AK143" s="8"/>
      <c r="AL143" s="8"/>
      <c r="AM143" s="8"/>
      <c r="AN143" s="8"/>
      <c r="AO143" s="8"/>
      <c r="AP143" s="8"/>
      <c r="AQ143" s="8"/>
      <c r="AR143" s="8"/>
      <c r="AS143" s="8"/>
      <c r="AT143" s="8"/>
      <c r="AU143" s="8"/>
      <c r="AV143" s="8"/>
      <c r="AW143" s="8"/>
    </row>
    <row r="144" spans="1:49" ht="30" customHeight="1" thickBot="1" x14ac:dyDescent="0.35">
      <c r="A144" s="8"/>
      <c r="B144" s="495" t="str">
        <f>IF('Week 6'!I53="","",'Week 6'!I43)</f>
        <v/>
      </c>
      <c r="C144" s="511"/>
      <c r="D144" s="511"/>
      <c r="E144" s="208">
        <f>COUNTIF('Week 6'!I53:I62,"&gt;0")</f>
        <v>0</v>
      </c>
      <c r="F144" s="173">
        <f>IF('Week 6'!J65=0,0,'Week 6'!J65)</f>
        <v>0</v>
      </c>
      <c r="G144" s="172">
        <f>IF('Week 6'!L65=0,0,'Week 6'!L65)</f>
        <v>0</v>
      </c>
      <c r="H144" s="173">
        <f>IFERROR(AVERAGE('Week 6'!I53:I62),0)</f>
        <v>0</v>
      </c>
      <c r="I144" s="44">
        <f>IF('Week 6'!K63=0,0,'Week 6'!K63)</f>
        <v>0</v>
      </c>
      <c r="J144" s="80">
        <f>IFERROR(AVERAGE('Week 6'!K53:K62),0)</f>
        <v>0</v>
      </c>
      <c r="K144" s="172">
        <f ca="1">IF('Week 6'!H65=0,0,'Week 6'!H65)</f>
        <v>0</v>
      </c>
      <c r="L144" s="8"/>
      <c r="M144" s="10"/>
      <c r="N144" s="10"/>
      <c r="O144" s="10"/>
      <c r="P144" s="10"/>
      <c r="Q144" s="10"/>
      <c r="R144" s="10"/>
      <c r="S144" s="10"/>
      <c r="T144" s="10"/>
      <c r="U144" s="8"/>
      <c r="V144" s="8"/>
      <c r="W144" s="8"/>
      <c r="X144" s="8"/>
      <c r="Y144" s="8"/>
      <c r="Z144" s="8"/>
      <c r="AA144" s="8"/>
      <c r="AB144" s="8"/>
      <c r="AC144" s="8"/>
      <c r="AD144" s="8"/>
      <c r="AE144" s="8"/>
      <c r="AF144" s="8"/>
      <c r="AG144" s="8"/>
      <c r="AH144" s="8"/>
      <c r="AI144" s="8"/>
      <c r="AJ144" s="8"/>
      <c r="AK144" s="8"/>
      <c r="AL144" s="8"/>
      <c r="AM144" s="8"/>
      <c r="AN144" s="8"/>
      <c r="AO144" s="8"/>
      <c r="AP144" s="8"/>
      <c r="AQ144" s="8"/>
      <c r="AR144" s="8"/>
      <c r="AS144" s="8"/>
      <c r="AT144" s="8"/>
      <c r="AU144" s="8"/>
      <c r="AV144" s="8"/>
      <c r="AW144" s="8"/>
    </row>
    <row r="145" spans="1:49" ht="30" customHeight="1" thickBot="1" x14ac:dyDescent="0.35">
      <c r="A145" s="8"/>
      <c r="B145" s="495" t="str">
        <f>IF('Week 6'!O53="","",'Week 6'!O43)</f>
        <v/>
      </c>
      <c r="C145" s="511"/>
      <c r="D145" s="511"/>
      <c r="E145" s="208">
        <f>COUNTIF('Week 6'!O53:O62,"&gt;0")</f>
        <v>0</v>
      </c>
      <c r="F145" s="173">
        <f>IF('Week 6'!P65=0,0,'Week 6'!P65)</f>
        <v>0</v>
      </c>
      <c r="G145" s="172">
        <f>IF('Week 6'!R65=0,0,'Week 6'!R65)</f>
        <v>0</v>
      </c>
      <c r="H145" s="173">
        <f>IFERROR(AVERAGE('Week 6'!O53:O62),0)</f>
        <v>0</v>
      </c>
      <c r="I145" s="44">
        <f>IF('Week 6'!P63=0,0,'Week 6'!P63)</f>
        <v>0</v>
      </c>
      <c r="J145" s="80">
        <f>IFERROR(AVERAGE('Week 6'!Q53:Q62),0)</f>
        <v>0</v>
      </c>
      <c r="K145" s="172">
        <f ca="1">IF('Week 6'!N65=0,0,'Week 6'!N65)</f>
        <v>0</v>
      </c>
      <c r="L145" s="8"/>
      <c r="M145" s="499" t="s">
        <v>201</v>
      </c>
      <c r="N145" s="500"/>
      <c r="O145" s="500"/>
      <c r="P145" s="500"/>
      <c r="Q145" s="500"/>
      <c r="R145" s="500"/>
      <c r="S145" s="500"/>
      <c r="T145" s="500"/>
      <c r="U145" s="500"/>
      <c r="V145" s="501"/>
      <c r="W145" s="8"/>
      <c r="X145" s="8"/>
      <c r="Y145" s="8"/>
      <c r="Z145" s="8"/>
      <c r="AA145" s="8"/>
      <c r="AB145" s="8"/>
      <c r="AC145" s="8"/>
      <c r="AD145" s="8"/>
      <c r="AE145" s="8"/>
      <c r="AF145" s="8"/>
      <c r="AG145" s="8"/>
      <c r="AH145" s="8"/>
      <c r="AI145" s="8"/>
      <c r="AJ145" s="8"/>
      <c r="AK145" s="8"/>
      <c r="AL145" s="8"/>
      <c r="AM145" s="8"/>
      <c r="AN145" s="8"/>
      <c r="AO145" s="8"/>
      <c r="AP145" s="8"/>
      <c r="AQ145" s="8"/>
      <c r="AR145" s="8"/>
      <c r="AS145" s="8"/>
      <c r="AT145" s="8"/>
      <c r="AU145" s="8"/>
      <c r="AV145" s="8"/>
      <c r="AW145" s="8"/>
    </row>
    <row r="146" spans="1:49" ht="30" customHeight="1" thickBot="1" x14ac:dyDescent="0.35">
      <c r="A146" s="8"/>
      <c r="B146" s="495" t="str">
        <f>IF('Week 6'!C83="","",'Week 6'!C73)</f>
        <v/>
      </c>
      <c r="C146" s="511"/>
      <c r="D146" s="511"/>
      <c r="E146" s="208">
        <f>COUNTIF('Week 6'!C83:C92,"&gt;0")</f>
        <v>0</v>
      </c>
      <c r="F146" s="173">
        <f>IF('Week 6'!D95=0,0,'Week 6'!D95)</f>
        <v>0</v>
      </c>
      <c r="G146" s="172">
        <f>IF('Week 6'!F95=0,0,'Week 6'!F95)</f>
        <v>0</v>
      </c>
      <c r="H146" s="173">
        <f>IFERROR(AVERAGE('Week 6'!C83:C92),0)</f>
        <v>0</v>
      </c>
      <c r="I146" s="44">
        <f>IF('Week 6'!E93=0,0,'Week 6'!E93)</f>
        <v>0</v>
      </c>
      <c r="J146" s="80">
        <f>IFERROR(AVERAGE('Week 6'!E83:E92),0)</f>
        <v>0</v>
      </c>
      <c r="K146" s="172">
        <f ca="1">IF('Week 6'!B95=0,0,'Week 6'!B95)</f>
        <v>0</v>
      </c>
      <c r="L146" s="8"/>
      <c r="M146" s="495"/>
      <c r="N146" s="496"/>
      <c r="O146" s="228" t="s">
        <v>204</v>
      </c>
      <c r="P146" s="224" t="s">
        <v>190</v>
      </c>
      <c r="Q146" s="224" t="s">
        <v>189</v>
      </c>
      <c r="R146" s="224" t="s">
        <v>44</v>
      </c>
      <c r="S146" s="223" t="s">
        <v>90</v>
      </c>
      <c r="T146" s="223" t="s">
        <v>70</v>
      </c>
      <c r="U146" s="223" t="s">
        <v>87</v>
      </c>
      <c r="V146" s="244" t="s">
        <v>110</v>
      </c>
      <c r="W146" s="8"/>
      <c r="X146" s="8"/>
      <c r="Y146" s="8"/>
      <c r="Z146" s="8"/>
      <c r="AA146" s="8"/>
      <c r="AB146" s="8"/>
      <c r="AC146" s="8"/>
      <c r="AD146" s="8"/>
      <c r="AE146" s="8"/>
      <c r="AF146" s="8"/>
      <c r="AG146" s="8"/>
      <c r="AH146" s="8"/>
      <c r="AI146" s="8"/>
      <c r="AJ146" s="8"/>
      <c r="AK146" s="8"/>
      <c r="AL146" s="8"/>
      <c r="AM146" s="8"/>
      <c r="AN146" s="8"/>
      <c r="AO146" s="8"/>
      <c r="AP146" s="8"/>
      <c r="AQ146" s="8"/>
      <c r="AR146" s="8"/>
      <c r="AS146" s="8"/>
      <c r="AT146" s="8"/>
      <c r="AU146" s="8"/>
      <c r="AV146" s="8"/>
      <c r="AW146" s="8"/>
    </row>
    <row r="147" spans="1:49" ht="30" customHeight="1" thickBot="1" x14ac:dyDescent="0.35">
      <c r="A147" s="8"/>
      <c r="B147" s="495" t="str">
        <f>IF('Week 6'!I83="","",'Week 6'!I73)</f>
        <v/>
      </c>
      <c r="C147" s="511"/>
      <c r="D147" s="511"/>
      <c r="E147" s="208">
        <f>COUNTIF('Week 6'!I83:I92,"&gt;0")</f>
        <v>0</v>
      </c>
      <c r="F147" s="173">
        <f>IF('Week 6'!J95=0,0,'Week 6'!J95)</f>
        <v>0</v>
      </c>
      <c r="G147" s="172">
        <f>IF('Week 6'!L95=0,0,'Week 6'!L95)</f>
        <v>0</v>
      </c>
      <c r="H147" s="173">
        <f>IFERROR(AVERAGE('Week 6'!I83:I92),0)</f>
        <v>0</v>
      </c>
      <c r="I147" s="44">
        <f>IF('Week 6'!K93=0,0,'Week 6'!K93)</f>
        <v>0</v>
      </c>
      <c r="J147" s="80">
        <f>IFERROR(AVERAGE('Week 6'!K83:K92),0)</f>
        <v>0</v>
      </c>
      <c r="K147" s="172">
        <f ca="1">IF('Week 6'!H95=0,0,'Week 6'!H95)</f>
        <v>0</v>
      </c>
      <c r="L147" s="8"/>
      <c r="M147" s="495" t="s">
        <v>47</v>
      </c>
      <c r="N147" s="496"/>
      <c r="O147" s="229">
        <f>COUNTIF(F140:F142,"&gt;0")</f>
        <v>0</v>
      </c>
      <c r="P147" s="209">
        <f>SUM(E140:E142)</f>
        <v>0</v>
      </c>
      <c r="Q147" s="48">
        <f>SUM(F140:F142)</f>
        <v>0</v>
      </c>
      <c r="R147" s="49">
        <f>SUM(G140:G142)</f>
        <v>0</v>
      </c>
      <c r="S147" s="88">
        <f>IFERROR(AVERAGEIF(H140:H142,"&gt;0"),0)</f>
        <v>0</v>
      </c>
      <c r="T147" s="241">
        <f>IFERROR(AVERAGEIF(I140:I142,"&gt;0"),0)</f>
        <v>0</v>
      </c>
      <c r="U147" s="225">
        <f>IFERROR(AVERAGEIF(J140:J142,"&gt;0"),0)</f>
        <v>0</v>
      </c>
      <c r="V147" s="226">
        <f>IF('Week 6'!R33="",0,'Week 6'!R33)</f>
        <v>0</v>
      </c>
      <c r="W147" s="8"/>
      <c r="X147" s="8"/>
      <c r="Y147" s="8"/>
      <c r="Z147" s="8"/>
      <c r="AA147" s="8"/>
      <c r="AB147" s="8"/>
      <c r="AC147" s="8"/>
      <c r="AD147" s="8"/>
      <c r="AE147" s="8"/>
      <c r="AF147" s="8"/>
      <c r="AG147" s="8"/>
      <c r="AH147" s="8"/>
      <c r="AI147" s="8"/>
      <c r="AJ147" s="8"/>
      <c r="AK147" s="8"/>
      <c r="AL147" s="8"/>
      <c r="AM147" s="8"/>
      <c r="AN147" s="8"/>
      <c r="AO147" s="8"/>
      <c r="AP147" s="8"/>
      <c r="AQ147" s="8"/>
      <c r="AR147" s="8"/>
      <c r="AS147" s="8"/>
      <c r="AT147" s="8"/>
      <c r="AU147" s="8"/>
      <c r="AV147" s="8"/>
      <c r="AW147" s="8"/>
    </row>
    <row r="148" spans="1:49" ht="30" customHeight="1" thickBot="1" x14ac:dyDescent="0.35">
      <c r="A148" s="8"/>
      <c r="B148" s="495" t="str">
        <f>IF('Week 6'!O83="","",'Week 6'!O73)</f>
        <v/>
      </c>
      <c r="C148" s="511"/>
      <c r="D148" s="511"/>
      <c r="E148" s="208">
        <f>COUNTIF('Week 6'!O83:O92,"&gt;0")</f>
        <v>0</v>
      </c>
      <c r="F148" s="173">
        <f>IF('Week 6'!P95=0,0,'Week 6'!P95)</f>
        <v>0</v>
      </c>
      <c r="G148" s="172">
        <f>IF('Week 6'!R95=0,0,'Week 6'!R95)</f>
        <v>0</v>
      </c>
      <c r="H148" s="173">
        <f>IFERROR(AVERAGE('Week 6'!O83:O92),0)</f>
        <v>0</v>
      </c>
      <c r="I148" s="44">
        <f>IF('Week 6'!P93=0,0,'Week 6'!P93)</f>
        <v>0</v>
      </c>
      <c r="J148" s="80">
        <f>IFERROR(AVERAGE('Week 6'!Q83:Q92),0)</f>
        <v>0</v>
      </c>
      <c r="K148" s="172">
        <f ca="1">IF('Week 6'!N95=0,0,'Week 6'!N95)</f>
        <v>0</v>
      </c>
      <c r="L148" s="8"/>
      <c r="M148" s="495" t="s">
        <v>48</v>
      </c>
      <c r="N148" s="496"/>
      <c r="O148" s="229">
        <f>COUNTIF(F143:F145,"&gt;0")</f>
        <v>0</v>
      </c>
      <c r="P148" s="209">
        <f>SUM(E143:E145)</f>
        <v>0</v>
      </c>
      <c r="Q148" s="48">
        <f>SUM(F143:F145)</f>
        <v>0</v>
      </c>
      <c r="R148" s="49">
        <f>SUM(G143:G145)</f>
        <v>0</v>
      </c>
      <c r="S148" s="88">
        <f>IFERROR(AVERAGEIF(H143:H145,"&gt;0"),0)</f>
        <v>0</v>
      </c>
      <c r="T148" s="241">
        <f>IFERROR(AVERAGEIF(I143:I145,"&gt;0"),0)</f>
        <v>0</v>
      </c>
      <c r="U148" s="225">
        <f>IFERROR(AVERAGEIF(J143:J145,"&gt;0"),0)</f>
        <v>0</v>
      </c>
      <c r="V148" s="226">
        <f>IF('Week 6'!R63="",0,'Week 6'!R63)</f>
        <v>0</v>
      </c>
      <c r="W148" s="8"/>
      <c r="X148" s="8"/>
      <c r="Y148" s="8"/>
      <c r="Z148" s="8"/>
      <c r="AA148" s="8"/>
      <c r="AB148" s="8"/>
      <c r="AC148" s="8"/>
      <c r="AD148" s="8"/>
      <c r="AE148" s="8"/>
      <c r="AF148" s="8"/>
      <c r="AG148" s="8"/>
      <c r="AH148" s="8"/>
      <c r="AI148" s="8"/>
      <c r="AJ148" s="8"/>
      <c r="AK148" s="8"/>
      <c r="AL148" s="8"/>
      <c r="AM148" s="8"/>
      <c r="AN148" s="8"/>
      <c r="AO148" s="8"/>
      <c r="AP148" s="8"/>
      <c r="AQ148" s="8"/>
      <c r="AR148" s="8"/>
      <c r="AS148" s="8"/>
      <c r="AT148" s="8"/>
      <c r="AU148" s="8"/>
      <c r="AV148" s="8"/>
      <c r="AW148" s="8"/>
    </row>
    <row r="149" spans="1:49" ht="30" customHeight="1" thickBot="1" x14ac:dyDescent="0.35">
      <c r="A149" s="8"/>
      <c r="B149" s="495" t="str">
        <f>IF('Week 6'!C113="","",'Week 6'!C103)</f>
        <v/>
      </c>
      <c r="C149" s="511"/>
      <c r="D149" s="511"/>
      <c r="E149" s="208">
        <f>COUNTIF('Week 6'!C113:C122,"&gt;0")</f>
        <v>0</v>
      </c>
      <c r="F149" s="173">
        <f>IF('Week 6'!D125=0,0,'Week 6'!D125)</f>
        <v>0</v>
      </c>
      <c r="G149" s="172">
        <f>IF('Week 6'!F125=0,0,'Week 6'!F125)</f>
        <v>0</v>
      </c>
      <c r="H149" s="173">
        <f>IFERROR(AVERAGE('Week 6'!C113:C122),0)</f>
        <v>0</v>
      </c>
      <c r="I149" s="44">
        <f>IF('Week 6'!E123=0,0,'Week 6'!E123)</f>
        <v>0</v>
      </c>
      <c r="J149" s="80">
        <f>IFERROR(AVERAGE('Week 6'!E113:E122),0)</f>
        <v>0</v>
      </c>
      <c r="K149" s="172">
        <f ca="1">IF('Week 6'!B125=0,0,'Week 6'!B125)</f>
        <v>0</v>
      </c>
      <c r="L149" s="8"/>
      <c r="M149" s="495" t="s">
        <v>49</v>
      </c>
      <c r="N149" s="496"/>
      <c r="O149" s="243">
        <f>COUNTIF(F146:F148,"&gt;0")</f>
        <v>0</v>
      </c>
      <c r="P149" s="248">
        <f>SUM(E146:E148)</f>
        <v>0</v>
      </c>
      <c r="Q149" s="250">
        <f>SUM(F146:F148)</f>
        <v>0</v>
      </c>
      <c r="R149" s="246">
        <f>SUM(G146:G148)</f>
        <v>0</v>
      </c>
      <c r="S149" s="227">
        <f>IFERROR(AVERAGEIF(H146:H148,"&gt;0"),0)</f>
        <v>0</v>
      </c>
      <c r="T149" s="242">
        <f>IFERROR(AVERAGEIF(I146:I148,"&gt;0"),0)</f>
        <v>0</v>
      </c>
      <c r="U149" s="247">
        <f>IFERROR(AVERAGEIF(J146:J148,"&gt;0"),0)</f>
        <v>0</v>
      </c>
      <c r="V149" s="251">
        <f>IF('Week 6'!R93="",0,'Week 6'!R93)</f>
        <v>0</v>
      </c>
      <c r="W149" s="8"/>
      <c r="X149" s="8"/>
      <c r="Y149" s="8"/>
      <c r="Z149" s="8"/>
      <c r="AA149" s="8"/>
      <c r="AB149" s="8"/>
      <c r="AC149" s="8"/>
      <c r="AD149" s="8"/>
      <c r="AE149" s="8"/>
      <c r="AF149" s="8"/>
      <c r="AG149" s="8"/>
      <c r="AH149" s="8"/>
      <c r="AI149" s="8"/>
      <c r="AJ149" s="8"/>
      <c r="AK149" s="8"/>
      <c r="AL149" s="8"/>
      <c r="AM149" s="8"/>
      <c r="AN149" s="8"/>
      <c r="AO149" s="8"/>
      <c r="AP149" s="8"/>
      <c r="AQ149" s="8"/>
      <c r="AR149" s="8"/>
      <c r="AS149" s="8"/>
      <c r="AT149" s="8"/>
      <c r="AU149" s="8"/>
      <c r="AV149" s="8"/>
      <c r="AW149" s="8"/>
    </row>
    <row r="150" spans="1:49" ht="30" customHeight="1" thickBot="1" x14ac:dyDescent="0.35">
      <c r="A150" s="8"/>
      <c r="B150" s="495" t="str">
        <f>IF('Week 6'!I113="","",'Week 6'!I103)</f>
        <v/>
      </c>
      <c r="C150" s="511"/>
      <c r="D150" s="511"/>
      <c r="E150" s="208">
        <f>COUNTIF('Week 6'!I113:I122,"&gt;0")</f>
        <v>0</v>
      </c>
      <c r="F150" s="173">
        <f>IF('Week 6'!J125=0,0,'Week 6'!J125)</f>
        <v>0</v>
      </c>
      <c r="G150" s="172">
        <f>IF('Week 6'!L125=0,0,'Week 6'!L125)</f>
        <v>0</v>
      </c>
      <c r="H150" s="173">
        <f>IFERROR(AVERAGE('Week 6'!I113:I122),0)</f>
        <v>0</v>
      </c>
      <c r="I150" s="44">
        <f>IF('Week 6'!K123=0,0,'Week 6'!K123)</f>
        <v>0</v>
      </c>
      <c r="J150" s="80">
        <f>IFERROR(AVERAGE('Week 6'!K113:K122),0)</f>
        <v>0</v>
      </c>
      <c r="K150" s="172">
        <f ca="1">IF('Week 6'!H125=0,0,'Week 6'!H125)</f>
        <v>0</v>
      </c>
      <c r="L150" s="8"/>
      <c r="M150" s="495" t="s">
        <v>50</v>
      </c>
      <c r="N150" s="496"/>
      <c r="O150" s="229">
        <f>COUNTIF(F149:F151,"&gt;0")</f>
        <v>0</v>
      </c>
      <c r="P150" s="209">
        <f>SUM(E149:E151)</f>
        <v>0</v>
      </c>
      <c r="Q150" s="48">
        <f>SUM(F149:F151)</f>
        <v>0</v>
      </c>
      <c r="R150" s="49">
        <f>SUM(G149:G151)</f>
        <v>0</v>
      </c>
      <c r="S150" s="88">
        <f>IFERROR(AVERAGEIF(H149:H151,"&gt;0"),0)</f>
        <v>0</v>
      </c>
      <c r="T150" s="241">
        <f>IFERROR(AVERAGEIF(I149:I151,"&gt;0"),0)</f>
        <v>0</v>
      </c>
      <c r="U150" s="225">
        <f>IFERROR(AVERAGEIF(J149:J151,"&gt;0"),0)</f>
        <v>0</v>
      </c>
      <c r="V150" s="226">
        <f>IF('Week 6'!R123="",0,'Week 6'!R123)</f>
        <v>0</v>
      </c>
      <c r="W150" s="8"/>
      <c r="X150" s="8"/>
      <c r="Y150" s="8"/>
      <c r="Z150" s="8"/>
      <c r="AA150" s="8"/>
      <c r="AB150" s="8"/>
      <c r="AC150" s="8"/>
      <c r="AD150" s="8"/>
      <c r="AE150" s="8"/>
      <c r="AF150" s="8"/>
      <c r="AG150" s="8"/>
      <c r="AH150" s="8"/>
      <c r="AI150" s="8"/>
      <c r="AJ150" s="8"/>
      <c r="AK150" s="8"/>
      <c r="AL150" s="8"/>
      <c r="AM150" s="8"/>
      <c r="AN150" s="8"/>
      <c r="AO150" s="8"/>
      <c r="AP150" s="8"/>
      <c r="AQ150" s="8"/>
      <c r="AR150" s="8"/>
      <c r="AS150" s="8"/>
      <c r="AT150" s="8"/>
      <c r="AU150" s="8"/>
      <c r="AV150" s="8"/>
      <c r="AW150" s="8"/>
    </row>
    <row r="151" spans="1:49" ht="30" customHeight="1" thickBot="1" x14ac:dyDescent="0.35">
      <c r="A151" s="8"/>
      <c r="B151" s="495" t="str">
        <f>IF('Week 6'!O113="","",'Week 6'!O103)</f>
        <v/>
      </c>
      <c r="C151" s="511"/>
      <c r="D151" s="511"/>
      <c r="E151" s="209">
        <f>COUNTIF('Week 6'!O113:O122,"&gt;0")</f>
        <v>0</v>
      </c>
      <c r="F151" s="48">
        <f>IF('Week 6'!P125=0,0,'Week 6'!P125)</f>
        <v>0</v>
      </c>
      <c r="G151" s="49">
        <f>IF('Week 6'!R125=0,0,'Week 6'!R125)</f>
        <v>0</v>
      </c>
      <c r="H151" s="48">
        <f>IFERROR(AVERAGE('Week 6'!O113:O122),0)</f>
        <v>0</v>
      </c>
      <c r="I151" s="50">
        <f>IF('Week 6'!P123=0,0,'Week 6'!P123)</f>
        <v>0</v>
      </c>
      <c r="J151" s="81">
        <f>IFERROR(AVERAGE('Week 6'!Q113:Q122),0)</f>
        <v>0</v>
      </c>
      <c r="K151" s="49">
        <f ca="1">IF('Week 6'!N125=0,0,'Week 6'!N125)</f>
        <v>0</v>
      </c>
      <c r="L151" s="8"/>
      <c r="M151" s="495" t="s">
        <v>73</v>
      </c>
      <c r="N151" s="496"/>
      <c r="O151" s="239">
        <f>COUNTIF(F152:F154,"&gt;0")</f>
        <v>0</v>
      </c>
      <c r="P151" s="209">
        <f>SUM(E152:E154)</f>
        <v>0</v>
      </c>
      <c r="Q151" s="48">
        <f>SUM(F152:F154)</f>
        <v>0</v>
      </c>
      <c r="R151" s="49">
        <f>SUM(G152:G154)</f>
        <v>0</v>
      </c>
      <c r="S151" s="88">
        <f>IFERROR(AVERAGEIF(H152:H154,"&gt;0"),0)</f>
        <v>0</v>
      </c>
      <c r="T151" s="241">
        <f>IFERROR(AVERAGEIF(I152:I154,"&gt;0"),0)</f>
        <v>0</v>
      </c>
      <c r="U151" s="225">
        <f>IFERROR(AVERAGEIF(J152:J154,"&gt;0"),0)</f>
        <v>0</v>
      </c>
      <c r="V151" s="240">
        <f>IF('Week 6'!R153="",0,'Week 6'!R153)</f>
        <v>0</v>
      </c>
      <c r="W151" s="8"/>
      <c r="X151" s="8"/>
      <c r="Y151" s="8"/>
      <c r="Z151" s="8"/>
      <c r="AA151" s="8"/>
      <c r="AB151" s="8"/>
      <c r="AC151" s="8"/>
      <c r="AD151" s="8"/>
      <c r="AE151" s="8"/>
      <c r="AF151" s="8"/>
      <c r="AG151" s="8"/>
      <c r="AH151" s="8"/>
      <c r="AI151" s="8"/>
      <c r="AJ151" s="8"/>
      <c r="AK151" s="8"/>
      <c r="AL151" s="8"/>
      <c r="AM151" s="8"/>
      <c r="AN151" s="8"/>
      <c r="AO151" s="8"/>
      <c r="AP151" s="8"/>
      <c r="AQ151" s="8"/>
      <c r="AR151" s="8"/>
      <c r="AS151" s="8"/>
      <c r="AT151" s="8"/>
      <c r="AU151" s="8"/>
      <c r="AV151" s="8"/>
      <c r="AW151" s="8"/>
    </row>
    <row r="152" spans="1:49" ht="30" customHeight="1" thickBot="1" x14ac:dyDescent="0.35">
      <c r="A152" s="8"/>
      <c r="B152" s="495" t="str">
        <f>IF('Week 6'!C143="","",'Week 6'!C133)</f>
        <v/>
      </c>
      <c r="C152" s="511"/>
      <c r="D152" s="511"/>
      <c r="E152" s="208">
        <f>COUNTIF('Week 6'!C143:C152,"&gt;0")</f>
        <v>0</v>
      </c>
      <c r="F152" s="48">
        <f>IF('Week 6'!D155=0,0,'Week 6'!D155)</f>
        <v>0</v>
      </c>
      <c r="G152" s="49">
        <f>IF('Week 6'!F155=0,0,'Week 6'!F155)</f>
        <v>0</v>
      </c>
      <c r="H152" s="48">
        <f>IFERROR(AVERAGE('Week 6'!C143:C152),0)</f>
        <v>0</v>
      </c>
      <c r="I152" s="50">
        <f>IF('Week 6'!E153=0,0,'Week 6'!E153)</f>
        <v>0</v>
      </c>
      <c r="J152" s="81">
        <f>IFERROR(AVERAGE('Week 6'!E143:E152),0)</f>
        <v>0</v>
      </c>
      <c r="K152" s="182">
        <f ca="1">IF('Week 6'!B155=0,0,'Week 6'!B155)</f>
        <v>0</v>
      </c>
      <c r="L152" s="8"/>
      <c r="M152" s="10"/>
      <c r="N152" s="10"/>
      <c r="O152" s="10"/>
      <c r="P152" s="10"/>
      <c r="Q152" s="10"/>
      <c r="R152" s="10"/>
      <c r="S152" s="10"/>
      <c r="T152" s="10"/>
      <c r="U152" s="10"/>
      <c r="V152" s="10"/>
      <c r="W152" s="8"/>
      <c r="X152" s="8"/>
      <c r="Y152" s="8"/>
      <c r="Z152" s="8"/>
      <c r="AA152" s="8"/>
      <c r="AB152" s="8"/>
      <c r="AC152" s="8"/>
      <c r="AD152" s="8"/>
      <c r="AE152" s="8"/>
      <c r="AF152" s="8"/>
      <c r="AG152" s="8"/>
      <c r="AH152" s="8"/>
      <c r="AI152" s="8"/>
      <c r="AJ152" s="8"/>
      <c r="AK152" s="8"/>
      <c r="AL152" s="8"/>
      <c r="AM152" s="8"/>
      <c r="AN152" s="8"/>
      <c r="AO152" s="8"/>
      <c r="AP152" s="8"/>
      <c r="AQ152" s="8"/>
      <c r="AR152" s="8"/>
      <c r="AS152" s="8"/>
      <c r="AT152" s="8"/>
      <c r="AU152" s="8"/>
      <c r="AV152" s="8"/>
      <c r="AW152" s="8"/>
    </row>
    <row r="153" spans="1:49" ht="30" customHeight="1" thickBot="1" x14ac:dyDescent="0.35">
      <c r="A153" s="8"/>
      <c r="B153" s="495" t="str">
        <f>IF('Week 6'!I143="","",'Week 6'!I133)</f>
        <v/>
      </c>
      <c r="C153" s="511"/>
      <c r="D153" s="511"/>
      <c r="E153" s="208">
        <f>COUNTIF('Week 6'!I143:I152,"&gt;0")</f>
        <v>0</v>
      </c>
      <c r="F153" s="48">
        <f>IF('Week 6'!J155=0,0,'Week 6'!J155)</f>
        <v>0</v>
      </c>
      <c r="G153" s="49">
        <f>IF('Week 6'!L155=0,0,'Week 6'!L155)</f>
        <v>0</v>
      </c>
      <c r="H153" s="48">
        <f>IFERROR(AVERAGE('Week 6'!I143:I152),0)</f>
        <v>0</v>
      </c>
      <c r="I153" s="50">
        <f>IF('Week 6'!K153=0,0,'Week 6'!K153)</f>
        <v>0</v>
      </c>
      <c r="J153" s="81">
        <f>IFERROR(AVERAGE('Week 6'!K143:K152),0)</f>
        <v>0</v>
      </c>
      <c r="K153" s="182">
        <f ca="1">IF('Week 6'!H155=0,0,'Week 6'!H155)</f>
        <v>0</v>
      </c>
      <c r="L153" s="8"/>
      <c r="M153" s="10"/>
      <c r="N153" s="10"/>
      <c r="O153" s="10"/>
      <c r="P153" s="10"/>
      <c r="Q153" s="10"/>
      <c r="R153" s="10"/>
      <c r="S153" s="10"/>
      <c r="T153" s="10"/>
      <c r="U153" s="10"/>
      <c r="V153" s="10"/>
      <c r="W153" s="8"/>
      <c r="X153" s="8"/>
      <c r="Y153" s="8"/>
      <c r="Z153" s="8"/>
      <c r="AA153" s="8"/>
      <c r="AB153" s="8"/>
      <c r="AC153" s="8"/>
      <c r="AD153" s="8"/>
      <c r="AE153" s="8"/>
      <c r="AF153" s="8"/>
      <c r="AG153" s="8"/>
      <c r="AH153" s="8"/>
      <c r="AI153" s="8"/>
      <c r="AJ153" s="8"/>
      <c r="AK153" s="8"/>
      <c r="AL153" s="8"/>
      <c r="AM153" s="8"/>
      <c r="AN153" s="8"/>
      <c r="AO153" s="8"/>
      <c r="AP153" s="8"/>
      <c r="AQ153" s="8"/>
      <c r="AR153" s="8"/>
      <c r="AS153" s="8"/>
      <c r="AT153" s="8"/>
      <c r="AU153" s="8"/>
      <c r="AV153" s="8"/>
      <c r="AW153" s="8"/>
    </row>
    <row r="154" spans="1:49" ht="30" customHeight="1" thickBot="1" x14ac:dyDescent="0.35">
      <c r="A154" s="8"/>
      <c r="B154" s="495" t="str">
        <f>IF('Week 6'!O143="","",'Week 6'!O133)</f>
        <v/>
      </c>
      <c r="C154" s="511"/>
      <c r="D154" s="511"/>
      <c r="E154" s="209">
        <f>COUNTIF('Week 6'!O143:O152,"&gt;0")</f>
        <v>0</v>
      </c>
      <c r="F154" s="48">
        <f>IF('Week 6'!P155=0,0,'Week 6'!P155)</f>
        <v>0</v>
      </c>
      <c r="G154" s="49">
        <f>IF('Week 6'!R155=0,0,'Week 6'!R155)</f>
        <v>0</v>
      </c>
      <c r="H154" s="48">
        <f>IFERROR(AVERAGE('Week 6'!O143:O152),0)</f>
        <v>0</v>
      </c>
      <c r="I154" s="50">
        <f>IF('Week 6'!P153=0,0,'Week 6'!P153)</f>
        <v>0</v>
      </c>
      <c r="J154" s="81">
        <f>IFERROR(AVERAGE('Week 6'!Q143:Q152),0)</f>
        <v>0</v>
      </c>
      <c r="K154" s="182">
        <f ca="1">IF('Week 6'!N155=0,0,'Week 6'!N155)</f>
        <v>0</v>
      </c>
      <c r="L154" s="8"/>
      <c r="M154" s="10"/>
      <c r="N154" s="10"/>
      <c r="O154" s="10"/>
      <c r="P154" s="10"/>
      <c r="Q154" s="10"/>
      <c r="R154" s="10"/>
      <c r="S154" s="10"/>
      <c r="T154" s="10"/>
      <c r="U154" s="10"/>
      <c r="V154" s="10"/>
      <c r="W154" s="8"/>
      <c r="X154" s="8"/>
      <c r="Y154" s="8"/>
      <c r="Z154" s="8"/>
      <c r="AA154" s="8"/>
      <c r="AB154" s="8"/>
      <c r="AC154" s="8"/>
      <c r="AD154" s="8"/>
      <c r="AE154" s="8"/>
      <c r="AF154" s="8"/>
      <c r="AG154" s="8"/>
      <c r="AH154" s="8"/>
      <c r="AI154" s="8"/>
      <c r="AJ154" s="8"/>
      <c r="AK154" s="8"/>
      <c r="AL154" s="8"/>
      <c r="AM154" s="8"/>
      <c r="AN154" s="8"/>
      <c r="AO154" s="8"/>
      <c r="AP154" s="8"/>
      <c r="AQ154" s="8"/>
      <c r="AR154" s="8"/>
      <c r="AS154" s="8"/>
      <c r="AT154" s="8"/>
      <c r="AU154" s="8"/>
      <c r="AV154" s="8"/>
      <c r="AW154" s="8"/>
    </row>
    <row r="155" spans="1:49" ht="15" customHeight="1" x14ac:dyDescent="0.3">
      <c r="A155" s="211"/>
      <c r="B155" s="211"/>
      <c r="C155" s="211"/>
      <c r="D155" s="211"/>
      <c r="E155" s="211"/>
      <c r="F155" s="211"/>
      <c r="G155" s="211"/>
      <c r="H155" s="211"/>
      <c r="I155" s="211"/>
      <c r="J155" s="211"/>
      <c r="K155" s="211"/>
      <c r="L155" s="211"/>
      <c r="M155" s="211"/>
      <c r="N155" s="211"/>
      <c r="O155" s="211"/>
      <c r="P155" s="211"/>
      <c r="Q155" s="211"/>
      <c r="R155" s="211"/>
      <c r="S155" s="211"/>
      <c r="T155" s="211"/>
      <c r="U155" s="211"/>
      <c r="V155" s="211"/>
      <c r="W155" s="211"/>
      <c r="X155" s="8"/>
      <c r="Y155" s="8"/>
      <c r="Z155" s="8"/>
      <c r="AA155" s="8"/>
      <c r="AB155" s="8"/>
      <c r="AC155" s="8"/>
      <c r="AD155" s="8"/>
      <c r="AE155" s="8"/>
      <c r="AF155" s="8"/>
      <c r="AG155" s="8"/>
      <c r="AH155" s="8"/>
      <c r="AI155" s="8"/>
      <c r="AJ155" s="8"/>
      <c r="AK155" s="8"/>
      <c r="AL155" s="8"/>
      <c r="AM155" s="8"/>
      <c r="AN155" s="8"/>
      <c r="AO155" s="8"/>
      <c r="AP155" s="8"/>
      <c r="AQ155" s="8"/>
      <c r="AR155" s="8"/>
      <c r="AS155" s="8"/>
      <c r="AT155" s="8"/>
      <c r="AU155" s="8"/>
      <c r="AV155" s="8"/>
      <c r="AW155" s="8"/>
    </row>
    <row r="156" spans="1:49" ht="15" customHeight="1" x14ac:dyDescent="0.3">
      <c r="A156" s="211"/>
      <c r="B156" s="211"/>
      <c r="C156" s="211"/>
      <c r="D156" s="211"/>
      <c r="E156" s="211"/>
      <c r="F156" s="211"/>
      <c r="G156" s="211"/>
      <c r="H156" s="211"/>
      <c r="I156" s="211"/>
      <c r="J156" s="211"/>
      <c r="K156" s="211"/>
      <c r="L156" s="211"/>
      <c r="M156" s="211"/>
      <c r="N156" s="211"/>
      <c r="O156" s="211"/>
      <c r="P156" s="211"/>
      <c r="Q156" s="211"/>
      <c r="R156" s="211"/>
      <c r="S156" s="211"/>
      <c r="T156" s="211"/>
      <c r="U156" s="211"/>
      <c r="V156" s="211"/>
      <c r="W156" s="211"/>
      <c r="X156" s="8"/>
      <c r="Y156" s="8"/>
      <c r="Z156" s="8"/>
      <c r="AA156" s="8"/>
      <c r="AB156" s="8"/>
      <c r="AC156" s="8"/>
      <c r="AD156" s="8"/>
      <c r="AE156" s="8"/>
      <c r="AF156" s="8"/>
      <c r="AG156" s="8"/>
      <c r="AH156" s="8"/>
      <c r="AI156" s="8"/>
      <c r="AJ156" s="8"/>
      <c r="AK156" s="8"/>
      <c r="AL156" s="8"/>
      <c r="AM156" s="8"/>
      <c r="AN156" s="8"/>
      <c r="AO156" s="8"/>
      <c r="AP156" s="8"/>
      <c r="AQ156" s="8"/>
      <c r="AR156" s="8"/>
      <c r="AS156" s="8"/>
      <c r="AT156" s="8"/>
      <c r="AU156" s="8"/>
      <c r="AV156" s="8"/>
      <c r="AW156" s="8"/>
    </row>
    <row r="157" spans="1:49" ht="15" customHeight="1" x14ac:dyDescent="0.3">
      <c r="A157" s="211"/>
      <c r="B157" s="522" t="str">
        <f>IF('Training Plan'!B222="","",'Training Plan'!B222)</f>
        <v/>
      </c>
      <c r="C157" s="523"/>
      <c r="D157" s="524"/>
      <c r="E157" s="514" t="s">
        <v>192</v>
      </c>
      <c r="F157" s="515"/>
      <c r="G157" s="515"/>
      <c r="H157" s="515"/>
      <c r="I157" s="515"/>
      <c r="J157" s="515"/>
      <c r="K157" s="515"/>
      <c r="L157" s="515"/>
      <c r="M157" s="515"/>
      <c r="N157" s="515"/>
      <c r="O157" s="515"/>
      <c r="P157" s="515"/>
      <c r="Q157" s="515"/>
      <c r="R157" s="515"/>
      <c r="S157" s="515"/>
      <c r="T157" s="515"/>
      <c r="U157" s="515"/>
      <c r="V157" s="516"/>
      <c r="W157" s="211"/>
      <c r="X157" s="8"/>
      <c r="Y157" s="8"/>
      <c r="Z157" s="8"/>
      <c r="AA157" s="8"/>
      <c r="AB157" s="8"/>
      <c r="AC157" s="8"/>
      <c r="AD157" s="8"/>
      <c r="AE157" s="8"/>
      <c r="AF157" s="8"/>
      <c r="AG157" s="8"/>
      <c r="AH157" s="8"/>
      <c r="AI157" s="8"/>
      <c r="AJ157" s="8"/>
      <c r="AK157" s="8"/>
      <c r="AL157" s="8"/>
      <c r="AM157" s="8"/>
      <c r="AN157" s="8"/>
      <c r="AO157" s="8"/>
      <c r="AP157" s="8"/>
      <c r="AQ157" s="8"/>
      <c r="AR157" s="8"/>
      <c r="AS157" s="8"/>
      <c r="AT157" s="8"/>
      <c r="AU157" s="8"/>
      <c r="AV157" s="8"/>
      <c r="AW157" s="8"/>
    </row>
    <row r="158" spans="1:49" ht="15" customHeight="1" x14ac:dyDescent="0.3">
      <c r="A158" s="211"/>
      <c r="B158" s="525"/>
      <c r="C158" s="526"/>
      <c r="D158" s="527"/>
      <c r="E158" s="517"/>
      <c r="F158" s="518"/>
      <c r="G158" s="518"/>
      <c r="H158" s="518"/>
      <c r="I158" s="518"/>
      <c r="J158" s="518"/>
      <c r="K158" s="518"/>
      <c r="L158" s="518"/>
      <c r="M158" s="518"/>
      <c r="N158" s="518"/>
      <c r="O158" s="518"/>
      <c r="P158" s="518"/>
      <c r="Q158" s="518"/>
      <c r="R158" s="518"/>
      <c r="S158" s="518"/>
      <c r="T158" s="518"/>
      <c r="U158" s="518"/>
      <c r="V158" s="519"/>
      <c r="W158" s="211"/>
      <c r="X158" s="8"/>
      <c r="Y158" s="8"/>
      <c r="Z158" s="8"/>
      <c r="AA158" s="8"/>
      <c r="AB158" s="8"/>
      <c r="AC158" s="8"/>
      <c r="AD158" s="8"/>
      <c r="AE158" s="8"/>
      <c r="AF158" s="8"/>
      <c r="AG158" s="8"/>
      <c r="AH158" s="8"/>
      <c r="AI158" s="8"/>
      <c r="AJ158" s="8"/>
      <c r="AK158" s="8"/>
      <c r="AL158" s="8"/>
      <c r="AM158" s="8"/>
      <c r="AN158" s="8"/>
      <c r="AO158" s="8"/>
      <c r="AP158" s="8"/>
      <c r="AQ158" s="8"/>
      <c r="AR158" s="8"/>
      <c r="AS158" s="8"/>
      <c r="AT158" s="8"/>
      <c r="AU158" s="8"/>
      <c r="AV158" s="8"/>
      <c r="AW158" s="8"/>
    </row>
    <row r="159" spans="1:49" ht="15" customHeight="1" x14ac:dyDescent="0.3">
      <c r="A159" s="211"/>
      <c r="B159" s="8"/>
      <c r="C159" s="8"/>
      <c r="D159" s="8"/>
      <c r="E159" s="8"/>
      <c r="F159" s="8"/>
      <c r="G159" s="8"/>
      <c r="H159" s="8"/>
      <c r="I159" s="8"/>
      <c r="J159" s="8"/>
      <c r="K159" s="8"/>
      <c r="L159" s="8"/>
      <c r="M159" s="8"/>
      <c r="N159" s="8"/>
      <c r="O159" s="8"/>
      <c r="P159" s="8"/>
      <c r="Q159" s="8"/>
      <c r="R159" s="8"/>
      <c r="S159" s="8"/>
      <c r="T159" s="8"/>
      <c r="U159" s="8"/>
      <c r="V159" s="8"/>
      <c r="W159" s="211"/>
      <c r="X159" s="8"/>
      <c r="Y159" s="8"/>
      <c r="Z159" s="8"/>
      <c r="AA159" s="8"/>
      <c r="AB159" s="8"/>
      <c r="AC159" s="8"/>
      <c r="AD159" s="8"/>
      <c r="AE159" s="8"/>
      <c r="AF159" s="8"/>
      <c r="AG159" s="8"/>
      <c r="AH159" s="8"/>
      <c r="AI159" s="8"/>
      <c r="AJ159" s="8"/>
      <c r="AK159" s="8"/>
      <c r="AL159" s="8"/>
      <c r="AM159" s="8"/>
      <c r="AN159" s="8"/>
      <c r="AO159" s="8"/>
      <c r="AP159" s="8"/>
      <c r="AQ159" s="8"/>
      <c r="AR159" s="8"/>
      <c r="AS159" s="8"/>
      <c r="AT159" s="8"/>
      <c r="AU159" s="8"/>
      <c r="AV159" s="8"/>
      <c r="AW159" s="8"/>
    </row>
    <row r="160" spans="1:49" ht="15" customHeight="1" thickBot="1" x14ac:dyDescent="0.35">
      <c r="A160" s="211"/>
      <c r="B160" s="8"/>
      <c r="C160" s="8"/>
      <c r="D160" s="8"/>
      <c r="E160" s="8"/>
      <c r="F160" s="8"/>
      <c r="G160" s="8"/>
      <c r="H160" s="8"/>
      <c r="I160" s="8"/>
      <c r="J160" s="8"/>
      <c r="K160" s="8"/>
      <c r="L160" s="8"/>
      <c r="M160" s="8"/>
      <c r="N160" s="8"/>
      <c r="O160" s="8"/>
      <c r="P160" s="8"/>
      <c r="Q160" s="8"/>
      <c r="R160" s="8"/>
      <c r="S160" s="8"/>
      <c r="T160" s="8"/>
      <c r="U160" s="8"/>
      <c r="V160" s="8"/>
      <c r="W160" s="211"/>
      <c r="X160" s="8"/>
      <c r="Y160" s="8"/>
      <c r="Z160" s="8"/>
      <c r="AA160" s="8"/>
      <c r="AB160" s="8"/>
      <c r="AC160" s="8"/>
      <c r="AD160" s="8"/>
      <c r="AE160" s="8"/>
      <c r="AF160" s="8"/>
      <c r="AG160" s="8"/>
      <c r="AH160" s="8"/>
      <c r="AI160" s="8"/>
      <c r="AJ160" s="8"/>
      <c r="AK160" s="8"/>
      <c r="AL160" s="8"/>
      <c r="AM160" s="8"/>
      <c r="AN160" s="8"/>
      <c r="AO160" s="8"/>
      <c r="AP160" s="8"/>
      <c r="AQ160" s="8"/>
      <c r="AR160" s="8"/>
      <c r="AS160" s="8"/>
      <c r="AT160" s="8"/>
      <c r="AU160" s="8"/>
      <c r="AV160" s="8"/>
      <c r="AW160" s="8"/>
    </row>
    <row r="161" spans="1:49" ht="15" customHeight="1" x14ac:dyDescent="0.3">
      <c r="A161" s="211"/>
      <c r="B161" s="331" t="s">
        <v>77</v>
      </c>
      <c r="C161" s="332"/>
      <c r="D161" s="332"/>
      <c r="E161" s="332"/>
      <c r="F161" s="332"/>
      <c r="G161" s="332"/>
      <c r="H161" s="332"/>
      <c r="I161" s="332"/>
      <c r="J161" s="332"/>
      <c r="K161" s="333"/>
      <c r="L161" s="8"/>
      <c r="M161" s="331" t="s">
        <v>196</v>
      </c>
      <c r="N161" s="332"/>
      <c r="O161" s="332"/>
      <c r="P161" s="332"/>
      <c r="Q161" s="332"/>
      <c r="R161" s="332"/>
      <c r="S161" s="332"/>
      <c r="T161" s="332"/>
      <c r="U161" s="332"/>
      <c r="V161" s="333"/>
      <c r="W161" s="211"/>
      <c r="X161" s="8"/>
      <c r="Y161" s="8"/>
      <c r="Z161" s="8"/>
      <c r="AA161" s="8"/>
      <c r="AB161" s="8"/>
      <c r="AC161" s="8"/>
      <c r="AD161" s="8"/>
      <c r="AE161" s="8"/>
      <c r="AF161" s="8"/>
      <c r="AG161" s="8"/>
      <c r="AH161" s="8"/>
      <c r="AI161" s="8"/>
      <c r="AJ161" s="8"/>
      <c r="AK161" s="8"/>
      <c r="AL161" s="8"/>
      <c r="AM161" s="8"/>
      <c r="AN161" s="8"/>
      <c r="AO161" s="8"/>
      <c r="AP161" s="8"/>
      <c r="AQ161" s="8"/>
      <c r="AR161" s="8"/>
      <c r="AS161" s="8"/>
      <c r="AT161" s="8"/>
      <c r="AU161" s="8"/>
      <c r="AV161" s="8"/>
      <c r="AW161" s="8"/>
    </row>
    <row r="162" spans="1:49" ht="15" customHeight="1" thickBot="1" x14ac:dyDescent="0.35">
      <c r="A162" s="211"/>
      <c r="B162" s="334"/>
      <c r="C162" s="335"/>
      <c r="D162" s="335"/>
      <c r="E162" s="335"/>
      <c r="F162" s="335"/>
      <c r="G162" s="335"/>
      <c r="H162" s="335"/>
      <c r="I162" s="335"/>
      <c r="J162" s="335"/>
      <c r="K162" s="336"/>
      <c r="L162" s="8"/>
      <c r="M162" s="334"/>
      <c r="N162" s="335"/>
      <c r="O162" s="335"/>
      <c r="P162" s="335"/>
      <c r="Q162" s="335"/>
      <c r="R162" s="335"/>
      <c r="S162" s="335"/>
      <c r="T162" s="335"/>
      <c r="U162" s="335"/>
      <c r="V162" s="336"/>
      <c r="W162" s="211"/>
      <c r="X162" s="8"/>
      <c r="Y162" s="8"/>
      <c r="Z162" s="8"/>
      <c r="AA162" s="8"/>
      <c r="AB162" s="8"/>
      <c r="AC162" s="8"/>
      <c r="AD162" s="8"/>
      <c r="AE162" s="8"/>
      <c r="AF162" s="8"/>
      <c r="AG162" s="8"/>
      <c r="AH162" s="8"/>
      <c r="AI162" s="8"/>
      <c r="AJ162" s="8"/>
      <c r="AK162" s="8"/>
      <c r="AL162" s="8"/>
      <c r="AM162" s="8"/>
      <c r="AN162" s="8"/>
      <c r="AO162" s="8"/>
      <c r="AP162" s="8"/>
      <c r="AQ162" s="8"/>
      <c r="AR162" s="8"/>
      <c r="AS162" s="8"/>
      <c r="AT162" s="8"/>
      <c r="AU162" s="8"/>
      <c r="AV162" s="8"/>
      <c r="AW162" s="8"/>
    </row>
    <row r="163" spans="1:49" ht="15" customHeight="1" x14ac:dyDescent="0.3">
      <c r="A163" s="211"/>
      <c r="B163" s="451" t="s">
        <v>69</v>
      </c>
      <c r="C163" s="452"/>
      <c r="D163" s="452"/>
      <c r="E163" s="497" t="s">
        <v>190</v>
      </c>
      <c r="F163" s="497" t="s">
        <v>189</v>
      </c>
      <c r="G163" s="497" t="s">
        <v>44</v>
      </c>
      <c r="H163" s="502" t="s">
        <v>90</v>
      </c>
      <c r="I163" s="502" t="s">
        <v>70</v>
      </c>
      <c r="J163" s="502" t="s">
        <v>87</v>
      </c>
      <c r="K163" s="497" t="s">
        <v>4</v>
      </c>
      <c r="L163" s="8"/>
      <c r="M163" s="507" t="s">
        <v>69</v>
      </c>
      <c r="N163" s="508"/>
      <c r="O163" s="497" t="s">
        <v>190</v>
      </c>
      <c r="P163" s="510" t="s">
        <v>189</v>
      </c>
      <c r="Q163" s="497" t="s">
        <v>44</v>
      </c>
      <c r="R163" s="502" t="s">
        <v>90</v>
      </c>
      <c r="S163" s="512" t="s">
        <v>70</v>
      </c>
      <c r="T163" s="502" t="s">
        <v>87</v>
      </c>
      <c r="U163" s="513" t="s">
        <v>106</v>
      </c>
      <c r="V163" s="502" t="s">
        <v>92</v>
      </c>
      <c r="W163" s="211"/>
      <c r="X163" s="8"/>
      <c r="Y163" s="8"/>
      <c r="Z163" s="8"/>
      <c r="AA163" s="8"/>
      <c r="AB163" s="8"/>
      <c r="AC163" s="8"/>
      <c r="AD163" s="8"/>
      <c r="AE163" s="8"/>
      <c r="AF163" s="8"/>
      <c r="AG163" s="8"/>
      <c r="AH163" s="8"/>
      <c r="AI163" s="8"/>
      <c r="AJ163" s="8"/>
      <c r="AK163" s="8"/>
      <c r="AL163" s="8"/>
      <c r="AM163" s="8"/>
      <c r="AN163" s="8"/>
      <c r="AO163" s="8"/>
      <c r="AP163" s="8"/>
      <c r="AQ163" s="8"/>
      <c r="AR163" s="8"/>
      <c r="AS163" s="8"/>
      <c r="AT163" s="8"/>
      <c r="AU163" s="8"/>
      <c r="AV163" s="8"/>
      <c r="AW163" s="8"/>
    </row>
    <row r="164" spans="1:49" ht="15" customHeight="1" thickBot="1" x14ac:dyDescent="0.35">
      <c r="A164" s="211"/>
      <c r="B164" s="440"/>
      <c r="C164" s="453"/>
      <c r="D164" s="453"/>
      <c r="E164" s="498"/>
      <c r="F164" s="498"/>
      <c r="G164" s="498"/>
      <c r="H164" s="503"/>
      <c r="I164" s="503"/>
      <c r="J164" s="503"/>
      <c r="K164" s="498"/>
      <c r="L164" s="8"/>
      <c r="M164" s="440"/>
      <c r="N164" s="509"/>
      <c r="O164" s="498"/>
      <c r="P164" s="498"/>
      <c r="Q164" s="498"/>
      <c r="R164" s="498"/>
      <c r="S164" s="498"/>
      <c r="T164" s="503"/>
      <c r="U164" s="453"/>
      <c r="V164" s="503"/>
      <c r="W164" s="211"/>
      <c r="X164" s="8"/>
      <c r="Y164" s="8"/>
      <c r="Z164" s="8"/>
      <c r="AA164" s="8"/>
      <c r="AB164" s="8"/>
      <c r="AC164" s="8"/>
      <c r="AD164" s="8"/>
      <c r="AE164" s="8"/>
      <c r="AF164" s="8"/>
      <c r="AG164" s="8"/>
      <c r="AH164" s="8"/>
      <c r="AI164" s="8"/>
      <c r="AJ164" s="8"/>
      <c r="AK164" s="8"/>
      <c r="AL164" s="8"/>
      <c r="AM164" s="8"/>
      <c r="AN164" s="8"/>
      <c r="AO164" s="8"/>
      <c r="AP164" s="8"/>
      <c r="AQ164" s="8"/>
      <c r="AR164" s="8"/>
      <c r="AS164" s="8"/>
      <c r="AT164" s="8"/>
      <c r="AU164" s="8"/>
      <c r="AV164" s="8"/>
      <c r="AW164" s="8"/>
    </row>
    <row r="165" spans="1:49" ht="30" customHeight="1" thickBot="1" x14ac:dyDescent="0.35">
      <c r="A165" s="211"/>
      <c r="B165" s="495" t="str">
        <f>IF('Week 7'!C23="","",'Week 7'!C13)</f>
        <v/>
      </c>
      <c r="C165" s="511"/>
      <c r="D165" s="511"/>
      <c r="E165" s="210">
        <f>COUNTIF('Week 7'!C23:C32,"&gt;0")</f>
        <v>0</v>
      </c>
      <c r="F165" s="205">
        <f>IF('Week 7'!D35=0,0,'Week 7'!D35)</f>
        <v>0</v>
      </c>
      <c r="G165" s="204">
        <f>IF('Week 7'!F35=0,0,'Week 7'!F35)</f>
        <v>0</v>
      </c>
      <c r="H165" s="205">
        <f>IFERROR(AVERAGE('Week 7'!C23:C32),0)</f>
        <v>0</v>
      </c>
      <c r="I165" s="44">
        <f>IF('Week 7'!E33=0,0,'Week 7'!E33)</f>
        <v>0</v>
      </c>
      <c r="J165" s="80">
        <f>IFERROR(AVERAGE('Week 7'!E23:E32),0)</f>
        <v>0</v>
      </c>
      <c r="K165" s="204">
        <f ca="1">IF('Week 7'!B35=0,0,'Week 7'!B35)</f>
        <v>0</v>
      </c>
      <c r="L165" s="8"/>
      <c r="M165" s="495" t="s">
        <v>43</v>
      </c>
      <c r="N165" s="496"/>
      <c r="O165" s="206">
        <f>SUMPRODUCT((NOT(ISERROR(FIND(M165,B165:D179))))*(E165:E179))</f>
        <v>0</v>
      </c>
      <c r="P165" s="249">
        <f>SUMPRODUCT((NOT(ISERROR(FIND(M165,B165:D179))))*(F165:F179))</f>
        <v>0</v>
      </c>
      <c r="Q165" s="245">
        <f>SUMPRODUCT((NOT(ISERROR(FIND(M165,B165:D179))))*(G165:G179))</f>
        <v>0</v>
      </c>
      <c r="R165" s="170">
        <f>IFERROR(SUMPRODUCT((NOT(ISERROR(FIND(M165,B165:D179))))*((H165:H179)/U165)),0)</f>
        <v>0</v>
      </c>
      <c r="S165" s="44">
        <f>IFERROR(SUMPRODUCT((NOT(ISERROR(FIND(M165,B165:D179))))*((I165:I179)/U165)),0)</f>
        <v>0</v>
      </c>
      <c r="T165" s="80">
        <f>IFERROR(SUMPRODUCT((NOT(ISERROR(FIND(M165,B165:D179))))*((J165:J179)/U165)),0)</f>
        <v>0</v>
      </c>
      <c r="U165" s="82">
        <f>COUNTIF(B165:D179,"*Squat*")</f>
        <v>0</v>
      </c>
      <c r="V165" s="49">
        <f t="array" aca="1" ref="V165" ca="1">MAX(IF("Competition Squat"=B165:D179,K165:K179,0))</f>
        <v>0</v>
      </c>
      <c r="W165" s="211"/>
      <c r="X165" s="8"/>
      <c r="Y165" s="8"/>
      <c r="Z165" s="8"/>
      <c r="AA165" s="8"/>
      <c r="AB165" s="8"/>
      <c r="AC165" s="8"/>
      <c r="AD165" s="8"/>
      <c r="AE165" s="8"/>
      <c r="AF165" s="8"/>
      <c r="AG165" s="8"/>
      <c r="AH165" s="8"/>
      <c r="AI165" s="8"/>
      <c r="AJ165" s="8"/>
      <c r="AK165" s="8"/>
      <c r="AL165" s="8"/>
      <c r="AM165" s="8"/>
      <c r="AN165" s="8"/>
      <c r="AO165" s="8"/>
      <c r="AP165" s="8"/>
      <c r="AQ165" s="8"/>
      <c r="AR165" s="8"/>
      <c r="AS165" s="8"/>
      <c r="AT165" s="8"/>
      <c r="AU165" s="8"/>
      <c r="AV165" s="8"/>
      <c r="AW165" s="8"/>
    </row>
    <row r="166" spans="1:49" ht="30" customHeight="1" thickBot="1" x14ac:dyDescent="0.35">
      <c r="A166" s="211"/>
      <c r="B166" s="495" t="str">
        <f>IF('Week 7'!I23="","",'Week 7'!I13)</f>
        <v/>
      </c>
      <c r="C166" s="511"/>
      <c r="D166" s="511"/>
      <c r="E166" s="210">
        <f>COUNTIF('Week 7'!I23:I32,"&gt;0")</f>
        <v>0</v>
      </c>
      <c r="F166" s="205">
        <f>IF('Week 7'!J35=0,0,'Week 7'!J35)</f>
        <v>0</v>
      </c>
      <c r="G166" s="204">
        <f>IF('Week 7'!L35=0,0,'Week 7'!L35)</f>
        <v>0</v>
      </c>
      <c r="H166" s="205">
        <f>IFERROR(AVERAGE('Week 7'!I23:I32),0)</f>
        <v>0</v>
      </c>
      <c r="I166" s="44">
        <f>IF('Week 7'!K33=0,0,'Week 7'!K33)</f>
        <v>0</v>
      </c>
      <c r="J166" s="80">
        <f>IFERROR(AVERAGE('Week 7'!K23:K32),0)</f>
        <v>0</v>
      </c>
      <c r="K166" s="204">
        <f ca="1">IF('Week 7'!H35=0,0,'Week 7'!H35)</f>
        <v>0</v>
      </c>
      <c r="L166" s="8"/>
      <c r="M166" s="495" t="s">
        <v>45</v>
      </c>
      <c r="N166" s="496"/>
      <c r="O166" s="206">
        <f>SUMPRODUCT((NOT(ISERROR(FIND(M166,B165:D179))))*(E165:E179))</f>
        <v>0</v>
      </c>
      <c r="P166" s="249">
        <f>SUMPRODUCT((NOT(ISERROR(FIND(M166,B165:D179))))*(F165:F179))</f>
        <v>0</v>
      </c>
      <c r="Q166" s="245">
        <f>SUMPRODUCT((NOT(ISERROR(FIND(M166,B165:D179))))*(G165:G179))</f>
        <v>0</v>
      </c>
      <c r="R166" s="170">
        <f>IFERROR(SUMPRODUCT((NOT(ISERROR(FIND(M166,B165:D179))))*(H165:H179)/U166),0)</f>
        <v>0</v>
      </c>
      <c r="S166" s="44">
        <f>IFERROR(SUMPRODUCT((NOT(ISERROR(FIND(M166,B165:D179))))*(I165:I179)/U166),0)</f>
        <v>0</v>
      </c>
      <c r="T166" s="80">
        <f>IFERROR(SUMPRODUCT((NOT(ISERROR(FIND(M166,B165:D179))))*(J165:J179)/U166),0)</f>
        <v>0</v>
      </c>
      <c r="U166" s="83">
        <f>COUNTIF(B165:D179,"*Bench*")</f>
        <v>0</v>
      </c>
      <c r="V166" s="49">
        <f t="array" aca="1" ref="V166" ca="1">MAX(IF("Competition Bench"=B165:D179,K165:K179,0))</f>
        <v>0</v>
      </c>
      <c r="W166" s="211"/>
      <c r="X166" s="8"/>
      <c r="Y166" s="8"/>
      <c r="Z166" s="8"/>
      <c r="AA166" s="8"/>
      <c r="AB166" s="8"/>
      <c r="AC166" s="8"/>
      <c r="AD166" s="8"/>
      <c r="AE166" s="8"/>
      <c r="AF166" s="8"/>
      <c r="AG166" s="8"/>
      <c r="AH166" s="8"/>
      <c r="AI166" s="8"/>
      <c r="AJ166" s="8"/>
      <c r="AK166" s="8"/>
      <c r="AL166" s="8"/>
      <c r="AM166" s="8"/>
      <c r="AN166" s="8"/>
      <c r="AO166" s="8"/>
      <c r="AP166" s="8"/>
      <c r="AQ166" s="8"/>
      <c r="AR166" s="8"/>
      <c r="AS166" s="8"/>
      <c r="AT166" s="8"/>
      <c r="AU166" s="8"/>
      <c r="AV166" s="8"/>
      <c r="AW166" s="8"/>
    </row>
    <row r="167" spans="1:49" ht="30" customHeight="1" thickBot="1" x14ac:dyDescent="0.35">
      <c r="A167" s="211"/>
      <c r="B167" s="495" t="str">
        <f>IF('Week 7'!O23="","",'Week 7'!O13)</f>
        <v/>
      </c>
      <c r="C167" s="511"/>
      <c r="D167" s="511"/>
      <c r="E167" s="210">
        <f>COUNTIF('Week 7'!O23:O32,"&gt;0")</f>
        <v>0</v>
      </c>
      <c r="F167" s="205">
        <f>IF('Week 7'!P35=0,0,'Week 7'!P35)</f>
        <v>0</v>
      </c>
      <c r="G167" s="204">
        <f>IF('Week 7'!R35=0,0,'Week 7'!R35)</f>
        <v>0</v>
      </c>
      <c r="H167" s="205">
        <f>IFERROR(AVERAGE('Week 7'!O23:O32),0)</f>
        <v>0</v>
      </c>
      <c r="I167" s="44">
        <f>IF('Week 7'!P33=0,0,'Week 7'!P33)</f>
        <v>0</v>
      </c>
      <c r="J167" s="80">
        <f>IFERROR(AVERAGE('Week 7'!Q23:Q32),0)</f>
        <v>0</v>
      </c>
      <c r="K167" s="204">
        <f ca="1">IF('Week 7'!N35=0,0,'Week 7'!N35)</f>
        <v>0</v>
      </c>
      <c r="L167" s="8"/>
      <c r="M167" s="495" t="s">
        <v>46</v>
      </c>
      <c r="N167" s="496"/>
      <c r="O167" s="207">
        <f>SUMPRODUCT((NOT(ISERROR(FIND(M167,B165:D179))))*(E165:E179))</f>
        <v>0</v>
      </c>
      <c r="P167" s="48">
        <f>SUMPRODUCT((NOT(ISERROR(FIND(M167,B165:D179))))*(F165:F179))</f>
        <v>0</v>
      </c>
      <c r="Q167" s="49">
        <f>SUMPRODUCT((NOT(ISERROR(FIND(M167,B165:D179))))*(G165:G179))</f>
        <v>0</v>
      </c>
      <c r="R167" s="88">
        <f>IFERROR(SUMPRODUCT((NOT(ISERROR(FIND(M167,B165:D179))))*(H165:H179)/U167),0)</f>
        <v>0</v>
      </c>
      <c r="S167" s="50">
        <f>IFERROR(SUMPRODUCT((NOT(ISERROR(FIND(M167,B165:D179))))*(I165:I179)/U167),0)</f>
        <v>0</v>
      </c>
      <c r="T167" s="81">
        <f>IFERROR(SUMPRODUCT((NOT(ISERROR(FIND(M167,B165:D179))))*(J165:J179)/U167),0)</f>
        <v>0</v>
      </c>
      <c r="U167" s="84">
        <f>COUNTIF(B165:D179,"*Deadlift*")</f>
        <v>0</v>
      </c>
      <c r="V167" s="51">
        <f t="array" aca="1" ref="V167" ca="1">MAX(IF("Competition Deadlift"=B165:D179,K165:K179,0))</f>
        <v>0</v>
      </c>
      <c r="W167" s="211"/>
      <c r="X167" s="8"/>
      <c r="Y167" s="8"/>
      <c r="Z167" s="8"/>
      <c r="AA167" s="8"/>
      <c r="AB167" s="8"/>
      <c r="AC167" s="8"/>
      <c r="AD167" s="8"/>
      <c r="AE167" s="8"/>
      <c r="AF167" s="8"/>
      <c r="AG167" s="8"/>
      <c r="AH167" s="8"/>
      <c r="AI167" s="8"/>
      <c r="AJ167" s="8"/>
      <c r="AK167" s="8"/>
      <c r="AL167" s="8"/>
      <c r="AM167" s="8"/>
      <c r="AN167" s="8"/>
      <c r="AO167" s="8"/>
      <c r="AP167" s="8"/>
      <c r="AQ167" s="8"/>
      <c r="AR167" s="8"/>
      <c r="AS167" s="8"/>
      <c r="AT167" s="8"/>
      <c r="AU167" s="8"/>
      <c r="AV167" s="8"/>
      <c r="AW167" s="8"/>
    </row>
    <row r="168" spans="1:49" ht="30" customHeight="1" thickBot="1" x14ac:dyDescent="0.35">
      <c r="A168" s="211"/>
      <c r="B168" s="495" t="str">
        <f>IF('Week 7'!C53="","",'Week 7'!C43)</f>
        <v/>
      </c>
      <c r="C168" s="511"/>
      <c r="D168" s="511"/>
      <c r="E168" s="210">
        <f>COUNTIF('Week 7'!C53:C62,"&gt;0")</f>
        <v>0</v>
      </c>
      <c r="F168" s="205">
        <f>IF('Week 7'!D65=0,0,'Week 7'!D65)</f>
        <v>0</v>
      </c>
      <c r="G168" s="204">
        <f>IF('Week 7'!F65=0,0,'Week 7'!F65)</f>
        <v>0</v>
      </c>
      <c r="H168" s="205">
        <f>IFERROR(AVERAGE('Week 7'!C53:C62),0)</f>
        <v>0</v>
      </c>
      <c r="I168" s="44">
        <f>IF('Week 7'!E63=0,0,'Week 7'!E63)</f>
        <v>0</v>
      </c>
      <c r="J168" s="80">
        <f>IFERROR(AVERAGE('Week 7'!E53:E62),0)</f>
        <v>0</v>
      </c>
      <c r="K168" s="204">
        <f ca="1">IF('Week 7'!B65=0,0,'Week 7'!B65)</f>
        <v>0</v>
      </c>
      <c r="L168" s="8"/>
      <c r="M168" s="495" t="s">
        <v>89</v>
      </c>
      <c r="N168" s="496"/>
      <c r="O168" s="216">
        <f>SUM(O165:O167)</f>
        <v>0</v>
      </c>
      <c r="P168" s="217">
        <f>SUM(P165:P167)</f>
        <v>0</v>
      </c>
      <c r="Q168" s="218">
        <f>SUM(Q165:Q167)</f>
        <v>0</v>
      </c>
      <c r="R168" s="219">
        <f>IFERROR(AVERAGEIF(R165:R167,"&gt;0"),0)</f>
        <v>0</v>
      </c>
      <c r="S168" s="220">
        <f>IFERROR(AVERAGEIF(S165:S167,"&gt;0"),0)</f>
        <v>0</v>
      </c>
      <c r="T168" s="221">
        <f>IFERROR(AVERAGEIF(T165:T167,"&gt;0"),0)</f>
        <v>0</v>
      </c>
      <c r="U168" s="222">
        <f>SUM(U165:U167)</f>
        <v>0</v>
      </c>
      <c r="V168" s="218">
        <f ca="1">SUM(V165:V167)</f>
        <v>0</v>
      </c>
      <c r="W168" s="211"/>
      <c r="X168" s="8"/>
      <c r="Y168" s="8"/>
      <c r="Z168" s="8"/>
      <c r="AA168" s="8"/>
      <c r="AB168" s="8"/>
      <c r="AC168" s="8"/>
      <c r="AD168" s="8"/>
      <c r="AE168" s="8"/>
      <c r="AF168" s="8"/>
      <c r="AG168" s="8"/>
      <c r="AH168" s="8"/>
      <c r="AI168" s="8"/>
      <c r="AJ168" s="8"/>
      <c r="AK168" s="8"/>
      <c r="AL168" s="8"/>
      <c r="AM168" s="8"/>
      <c r="AN168" s="8"/>
      <c r="AO168" s="8"/>
      <c r="AP168" s="8"/>
      <c r="AQ168" s="8"/>
      <c r="AR168" s="8"/>
      <c r="AS168" s="8"/>
      <c r="AT168" s="8"/>
      <c r="AU168" s="8"/>
      <c r="AV168" s="8"/>
      <c r="AW168" s="8"/>
    </row>
    <row r="169" spans="1:49" ht="30" customHeight="1" thickBot="1" x14ac:dyDescent="0.35">
      <c r="A169" s="211"/>
      <c r="B169" s="495" t="str">
        <f>IF('Week 7'!I53="","",'Week 7'!I43)</f>
        <v/>
      </c>
      <c r="C169" s="511"/>
      <c r="D169" s="511"/>
      <c r="E169" s="210">
        <f>COUNTIF('Week 7'!I53:I62,"&gt;0")</f>
        <v>0</v>
      </c>
      <c r="F169" s="205">
        <f>IF('Week 7'!J65=0,0,'Week 7'!J65)</f>
        <v>0</v>
      </c>
      <c r="G169" s="204">
        <f>IF('Week 7'!L65=0,0,'Week 7'!L65)</f>
        <v>0</v>
      </c>
      <c r="H169" s="205">
        <f>IFERROR(AVERAGE('Week 7'!I53:I62),0)</f>
        <v>0</v>
      </c>
      <c r="I169" s="44">
        <f>IF('Week 7'!K63=0,0,'Week 7'!K63)</f>
        <v>0</v>
      </c>
      <c r="J169" s="80">
        <f>IFERROR(AVERAGE('Week 7'!K53:K62),0)</f>
        <v>0</v>
      </c>
      <c r="K169" s="204">
        <f ca="1">IF('Week 7'!H65=0,0,'Week 7'!H65)</f>
        <v>0</v>
      </c>
      <c r="L169" s="8"/>
      <c r="M169" s="10"/>
      <c r="N169" s="10"/>
      <c r="O169" s="10"/>
      <c r="P169" s="10"/>
      <c r="Q169" s="10"/>
      <c r="R169" s="10"/>
      <c r="S169" s="10"/>
      <c r="T169" s="10"/>
      <c r="U169" s="8"/>
      <c r="V169" s="8"/>
      <c r="W169" s="211"/>
      <c r="X169" s="8"/>
      <c r="Y169" s="8"/>
      <c r="Z169" s="8"/>
      <c r="AA169" s="8"/>
      <c r="AB169" s="8"/>
      <c r="AC169" s="8"/>
      <c r="AD169" s="8"/>
      <c r="AE169" s="8"/>
      <c r="AF169" s="8"/>
      <c r="AG169" s="8"/>
      <c r="AH169" s="8"/>
      <c r="AI169" s="8"/>
      <c r="AJ169" s="8"/>
      <c r="AK169" s="8"/>
      <c r="AL169" s="8"/>
      <c r="AM169" s="8"/>
      <c r="AN169" s="8"/>
      <c r="AO169" s="8"/>
      <c r="AP169" s="8"/>
      <c r="AQ169" s="8"/>
      <c r="AR169" s="8"/>
      <c r="AS169" s="8"/>
      <c r="AT169" s="8"/>
      <c r="AU169" s="8"/>
      <c r="AV169" s="8"/>
      <c r="AW169" s="8"/>
    </row>
    <row r="170" spans="1:49" ht="30" customHeight="1" thickBot="1" x14ac:dyDescent="0.35">
      <c r="A170" s="211"/>
      <c r="B170" s="495" t="str">
        <f>IF('Week 7'!O53="","",'Week 7'!O43)</f>
        <v/>
      </c>
      <c r="C170" s="511"/>
      <c r="D170" s="511"/>
      <c r="E170" s="210">
        <f>COUNTIF('Week 7'!O53:O62,"&gt;0")</f>
        <v>0</v>
      </c>
      <c r="F170" s="205">
        <f>IF('Week 7'!P65=0,0,'Week 7'!P65)</f>
        <v>0</v>
      </c>
      <c r="G170" s="204">
        <f>IF('Week 7'!R65=0,0,'Week 7'!R65)</f>
        <v>0</v>
      </c>
      <c r="H170" s="205">
        <f>IFERROR(AVERAGE('Week 7'!O53:O62),0)</f>
        <v>0</v>
      </c>
      <c r="I170" s="44">
        <f>IF('Week 7'!P63=0,0,'Week 7'!P63)</f>
        <v>0</v>
      </c>
      <c r="J170" s="80">
        <f>IFERROR(AVERAGE('Week 7'!Q53:Q62),0)</f>
        <v>0</v>
      </c>
      <c r="K170" s="204">
        <f ca="1">IF('Week 7'!N65=0,0,'Week 7'!N65)</f>
        <v>0</v>
      </c>
      <c r="L170" s="8"/>
      <c r="M170" s="499" t="s">
        <v>201</v>
      </c>
      <c r="N170" s="500"/>
      <c r="O170" s="500"/>
      <c r="P170" s="500"/>
      <c r="Q170" s="500"/>
      <c r="R170" s="500"/>
      <c r="S170" s="500"/>
      <c r="T170" s="500"/>
      <c r="U170" s="500"/>
      <c r="V170" s="501"/>
      <c r="W170" s="211"/>
      <c r="X170" s="8"/>
      <c r="Y170" s="8"/>
      <c r="Z170" s="8"/>
      <c r="AA170" s="8"/>
      <c r="AB170" s="8"/>
      <c r="AC170" s="8"/>
      <c r="AD170" s="8"/>
      <c r="AE170" s="8"/>
      <c r="AF170" s="8"/>
      <c r="AG170" s="8"/>
      <c r="AH170" s="8"/>
      <c r="AI170" s="8"/>
      <c r="AJ170" s="8"/>
      <c r="AK170" s="8"/>
      <c r="AL170" s="8"/>
      <c r="AM170" s="8"/>
      <c r="AN170" s="8"/>
      <c r="AO170" s="8"/>
      <c r="AP170" s="8"/>
      <c r="AQ170" s="8"/>
      <c r="AR170" s="8"/>
      <c r="AS170" s="8"/>
      <c r="AT170" s="8"/>
      <c r="AU170" s="8"/>
      <c r="AV170" s="8"/>
      <c r="AW170" s="8"/>
    </row>
    <row r="171" spans="1:49" ht="30" customHeight="1" thickBot="1" x14ac:dyDescent="0.35">
      <c r="A171" s="211"/>
      <c r="B171" s="495" t="str">
        <f>IF('Week 7'!C83="","",'Week 7'!C73)</f>
        <v/>
      </c>
      <c r="C171" s="511"/>
      <c r="D171" s="511"/>
      <c r="E171" s="210">
        <f>COUNTIF('Week 7'!C83:C92,"&gt;0")</f>
        <v>0</v>
      </c>
      <c r="F171" s="205">
        <f>IF('Week 7'!D95=0,0,'Week 7'!D95)</f>
        <v>0</v>
      </c>
      <c r="G171" s="204">
        <f>IF('Week 7'!F95=0,0,'Week 7'!F95)</f>
        <v>0</v>
      </c>
      <c r="H171" s="205">
        <f>IFERROR(AVERAGE('Week 7'!C83:C92),0)</f>
        <v>0</v>
      </c>
      <c r="I171" s="44">
        <f>IF('Week 7'!E93=0,0,'Week 7'!E93)</f>
        <v>0</v>
      </c>
      <c r="J171" s="80">
        <f>IFERROR(AVERAGE('Week 7'!E83:E92),0)</f>
        <v>0</v>
      </c>
      <c r="K171" s="204">
        <f ca="1">IF('Week 7'!B95=0,0,'Week 7'!B95)</f>
        <v>0</v>
      </c>
      <c r="L171" s="8"/>
      <c r="M171" s="495"/>
      <c r="N171" s="496"/>
      <c r="O171" s="228" t="s">
        <v>204</v>
      </c>
      <c r="P171" s="224" t="s">
        <v>190</v>
      </c>
      <c r="Q171" s="224" t="s">
        <v>189</v>
      </c>
      <c r="R171" s="224" t="s">
        <v>44</v>
      </c>
      <c r="S171" s="223" t="s">
        <v>90</v>
      </c>
      <c r="T171" s="223" t="s">
        <v>70</v>
      </c>
      <c r="U171" s="223" t="s">
        <v>87</v>
      </c>
      <c r="V171" s="244" t="s">
        <v>110</v>
      </c>
      <c r="W171" s="211"/>
      <c r="X171" s="20"/>
      <c r="Y171" s="20"/>
      <c r="Z171" s="20"/>
      <c r="AA171" s="20"/>
      <c r="AB171" s="20"/>
      <c r="AC171" s="20"/>
      <c r="AD171" s="20"/>
      <c r="AE171" s="20"/>
      <c r="AF171" s="20"/>
      <c r="AG171" s="20"/>
      <c r="AH171" s="20"/>
      <c r="AI171" s="20"/>
      <c r="AJ171" s="20"/>
      <c r="AK171" s="20"/>
      <c r="AL171" s="20"/>
      <c r="AM171" s="20"/>
      <c r="AN171" s="20"/>
      <c r="AO171" s="20"/>
      <c r="AP171" s="20"/>
      <c r="AQ171" s="20"/>
      <c r="AR171" s="20"/>
      <c r="AS171" s="20"/>
      <c r="AT171" s="20"/>
      <c r="AU171" s="20"/>
      <c r="AV171" s="20"/>
      <c r="AW171" s="20"/>
    </row>
    <row r="172" spans="1:49" ht="30" customHeight="1" thickBot="1" x14ac:dyDescent="0.35">
      <c r="A172" s="211"/>
      <c r="B172" s="495" t="str">
        <f>IF('Week 7'!I83="","",'Week 7'!I73)</f>
        <v/>
      </c>
      <c r="C172" s="511"/>
      <c r="D172" s="511"/>
      <c r="E172" s="210">
        <f>COUNTIF('Week 7'!I83:I92,"&gt;0")</f>
        <v>0</v>
      </c>
      <c r="F172" s="205">
        <f>IF('Week 7'!J95=0,0,'Week 7'!J95)</f>
        <v>0</v>
      </c>
      <c r="G172" s="204">
        <f>IF('Week 7'!L95=0,0,'Week 7'!L95)</f>
        <v>0</v>
      </c>
      <c r="H172" s="205">
        <f>IFERROR(AVERAGE('Week 7'!I83:I92),0)</f>
        <v>0</v>
      </c>
      <c r="I172" s="44">
        <f>IF('Week 7'!K93=0,0,'Week 7'!K93)</f>
        <v>0</v>
      </c>
      <c r="J172" s="80">
        <f>IFERROR(AVERAGE('Week 7'!K83:K92),0)</f>
        <v>0</v>
      </c>
      <c r="K172" s="204">
        <f ca="1">IF('Week 7'!H95=0,0,'Week 7'!H95)</f>
        <v>0</v>
      </c>
      <c r="L172" s="8"/>
      <c r="M172" s="495" t="s">
        <v>47</v>
      </c>
      <c r="N172" s="496"/>
      <c r="O172" s="229">
        <f>COUNTIF(F165:F167,"&gt;0")</f>
        <v>0</v>
      </c>
      <c r="P172" s="209">
        <f>SUM(E165:E167)</f>
        <v>0</v>
      </c>
      <c r="Q172" s="48">
        <f>SUM(F165:F167)</f>
        <v>0</v>
      </c>
      <c r="R172" s="49">
        <f>SUM(G165:G167)</f>
        <v>0</v>
      </c>
      <c r="S172" s="88">
        <f>IFERROR(AVERAGEIF(H165:H167,"&gt;0"),0)</f>
        <v>0</v>
      </c>
      <c r="T172" s="241">
        <f>IFERROR(AVERAGEIF(I165:I167,"&gt;0"),0)</f>
        <v>0</v>
      </c>
      <c r="U172" s="225">
        <f>IFERROR(AVERAGEIF(J165:J167,"&gt;0"),0)</f>
        <v>0</v>
      </c>
      <c r="V172" s="226">
        <f>IF('Week 7'!R33="",0,'Week 7'!R33)</f>
        <v>0</v>
      </c>
      <c r="W172" s="211"/>
      <c r="X172" s="20"/>
      <c r="Y172" s="20"/>
      <c r="Z172" s="20"/>
      <c r="AA172" s="20"/>
      <c r="AB172" s="20"/>
      <c r="AC172" s="20"/>
      <c r="AD172" s="20"/>
      <c r="AE172" s="20"/>
      <c r="AF172" s="20"/>
      <c r="AG172" s="20"/>
      <c r="AH172" s="20"/>
      <c r="AI172" s="20"/>
      <c r="AJ172" s="20"/>
      <c r="AK172" s="20"/>
      <c r="AL172" s="20"/>
      <c r="AM172" s="20"/>
      <c r="AN172" s="20"/>
      <c r="AO172" s="20"/>
      <c r="AP172" s="20"/>
      <c r="AQ172" s="20"/>
      <c r="AR172" s="20"/>
      <c r="AS172" s="20"/>
      <c r="AT172" s="20"/>
      <c r="AU172" s="20"/>
      <c r="AV172" s="20"/>
      <c r="AW172" s="20"/>
    </row>
    <row r="173" spans="1:49" ht="30" customHeight="1" thickBot="1" x14ac:dyDescent="0.35">
      <c r="A173" s="211"/>
      <c r="B173" s="495" t="str">
        <f>IF('Week 7'!O83="","",'Week 7'!O73)</f>
        <v/>
      </c>
      <c r="C173" s="511"/>
      <c r="D173" s="511"/>
      <c r="E173" s="210">
        <f>COUNTIF('Week 7'!O83:O92,"&gt;0")</f>
        <v>0</v>
      </c>
      <c r="F173" s="205">
        <f>IF('Week 7'!P95=0,0,'Week 7'!P95)</f>
        <v>0</v>
      </c>
      <c r="G173" s="204">
        <f>IF('Week 7'!R95=0,0,'Week 7'!R95)</f>
        <v>0</v>
      </c>
      <c r="H173" s="205">
        <f>IFERROR(AVERAGE('Week 7'!O83:O92),0)</f>
        <v>0</v>
      </c>
      <c r="I173" s="44">
        <f>IF('Week 7'!P93=0,0,'Week 7'!P93)</f>
        <v>0</v>
      </c>
      <c r="J173" s="80">
        <f>IFERROR(AVERAGE('Week 7'!Q83:Q92),0)</f>
        <v>0</v>
      </c>
      <c r="K173" s="204">
        <f ca="1">IF('Week 7'!N95=0,0,'Week 7'!N95)</f>
        <v>0</v>
      </c>
      <c r="L173" s="8"/>
      <c r="M173" s="495" t="s">
        <v>48</v>
      </c>
      <c r="N173" s="496"/>
      <c r="O173" s="229">
        <f>COUNTIF(F168:F170,"&gt;0")</f>
        <v>0</v>
      </c>
      <c r="P173" s="209">
        <f>SUM(E168:E170)</f>
        <v>0</v>
      </c>
      <c r="Q173" s="48">
        <f>SUM(F168:F170)</f>
        <v>0</v>
      </c>
      <c r="R173" s="49">
        <f>SUM(G168:G170)</f>
        <v>0</v>
      </c>
      <c r="S173" s="88">
        <f>IFERROR(AVERAGEIF(H168:H170,"&gt;0"),0)</f>
        <v>0</v>
      </c>
      <c r="T173" s="241">
        <f>IFERROR(AVERAGEIF(I168:I170,"&gt;0"),0)</f>
        <v>0</v>
      </c>
      <c r="U173" s="225">
        <f>IFERROR(AVERAGEIF(J168:J170,"&gt;0"),0)</f>
        <v>0</v>
      </c>
      <c r="V173" s="226">
        <f>IF('Week 7'!R63="",0,'Week 7'!R63)</f>
        <v>0</v>
      </c>
      <c r="W173" s="211"/>
      <c r="X173" s="20"/>
      <c r="Y173" s="20"/>
      <c r="Z173" s="20"/>
      <c r="AA173" s="20"/>
      <c r="AB173" s="20"/>
      <c r="AC173" s="20"/>
      <c r="AD173" s="20"/>
      <c r="AE173" s="20"/>
      <c r="AF173" s="20"/>
      <c r="AG173" s="20"/>
      <c r="AH173" s="20"/>
      <c r="AI173" s="20"/>
      <c r="AJ173" s="20"/>
      <c r="AK173" s="20"/>
      <c r="AL173" s="20"/>
      <c r="AM173" s="20"/>
      <c r="AN173" s="20"/>
      <c r="AO173" s="20"/>
      <c r="AP173" s="20"/>
      <c r="AQ173" s="20"/>
      <c r="AR173" s="20"/>
      <c r="AS173" s="20"/>
      <c r="AT173" s="20"/>
      <c r="AU173" s="20"/>
      <c r="AV173" s="20"/>
      <c r="AW173" s="20"/>
    </row>
    <row r="174" spans="1:49" ht="30" customHeight="1" thickBot="1" x14ac:dyDescent="0.35">
      <c r="A174" s="211"/>
      <c r="B174" s="495" t="str">
        <f>IF('Week 7'!C113="","",'Week 7'!C103)</f>
        <v/>
      </c>
      <c r="C174" s="511"/>
      <c r="D174" s="511"/>
      <c r="E174" s="210">
        <f>COUNTIF('Week 7'!C113:C122,"&gt;0")</f>
        <v>0</v>
      </c>
      <c r="F174" s="205">
        <f>IF('Week 7'!D125=0,0,'Week 7'!D125)</f>
        <v>0</v>
      </c>
      <c r="G174" s="204">
        <f>IF('Week 7'!F125=0,0,'Week 7'!F125)</f>
        <v>0</v>
      </c>
      <c r="H174" s="205">
        <f>IFERROR(AVERAGE('Week 7'!C113:C122),0)</f>
        <v>0</v>
      </c>
      <c r="I174" s="44">
        <f>IF('Week 7'!E123=0,0,'Week 7'!E123)</f>
        <v>0</v>
      </c>
      <c r="J174" s="80">
        <f>IFERROR(AVERAGE('Week 7'!E113:E122),0)</f>
        <v>0</v>
      </c>
      <c r="K174" s="204">
        <f ca="1">IF('Week 7'!B125=0,0,'Week 7'!B125)</f>
        <v>0</v>
      </c>
      <c r="L174" s="8"/>
      <c r="M174" s="495" t="s">
        <v>49</v>
      </c>
      <c r="N174" s="496"/>
      <c r="O174" s="243">
        <f>COUNTIF(F171:F173,"&gt;0")</f>
        <v>0</v>
      </c>
      <c r="P174" s="248">
        <f>SUM(E171:E173)</f>
        <v>0</v>
      </c>
      <c r="Q174" s="250">
        <f>SUM(F171:F173)</f>
        <v>0</v>
      </c>
      <c r="R174" s="246">
        <f>SUM(G171:G173)</f>
        <v>0</v>
      </c>
      <c r="S174" s="227">
        <f>IFERROR(AVERAGEIF(H171:H173,"&gt;0"),0)</f>
        <v>0</v>
      </c>
      <c r="T174" s="242">
        <f>IFERROR(AVERAGEIF(I171:I173,"&gt;0"),0)</f>
        <v>0</v>
      </c>
      <c r="U174" s="247">
        <f>IFERROR(AVERAGEIF(J171:J173,"&gt;0"),0)</f>
        <v>0</v>
      </c>
      <c r="V174" s="251">
        <f>IF('Week 7'!R93="",0,'Week 7'!R93)</f>
        <v>0</v>
      </c>
      <c r="W174" s="211"/>
      <c r="X174" s="20"/>
      <c r="Y174" s="20"/>
      <c r="Z174" s="20"/>
      <c r="AA174" s="20"/>
      <c r="AB174" s="20"/>
      <c r="AC174" s="20"/>
      <c r="AD174" s="20"/>
      <c r="AE174" s="20"/>
      <c r="AF174" s="20"/>
      <c r="AG174" s="20"/>
      <c r="AH174" s="20"/>
      <c r="AI174" s="20"/>
      <c r="AJ174" s="20"/>
      <c r="AK174" s="20"/>
      <c r="AL174" s="20"/>
      <c r="AM174" s="20"/>
      <c r="AN174" s="20"/>
      <c r="AO174" s="20"/>
      <c r="AP174" s="20"/>
      <c r="AQ174" s="20"/>
      <c r="AR174" s="20"/>
      <c r="AS174" s="20"/>
      <c r="AT174" s="20"/>
      <c r="AU174" s="20"/>
      <c r="AV174" s="20"/>
      <c r="AW174" s="20"/>
    </row>
    <row r="175" spans="1:49" ht="30" customHeight="1" thickBot="1" x14ac:dyDescent="0.35">
      <c r="A175" s="211"/>
      <c r="B175" s="495" t="str">
        <f>IF('Week 7'!I113="","",'Week 7'!I103)</f>
        <v/>
      </c>
      <c r="C175" s="511"/>
      <c r="D175" s="511"/>
      <c r="E175" s="210">
        <f>COUNTIF('Week 7'!I113:I122,"&gt;0")</f>
        <v>0</v>
      </c>
      <c r="F175" s="205">
        <f>IF('Week 7'!J125=0,0,'Week 7'!J125)</f>
        <v>0</v>
      </c>
      <c r="G175" s="204">
        <f>IF('Week 7'!L125=0,0,'Week 7'!L125)</f>
        <v>0</v>
      </c>
      <c r="H175" s="205">
        <f>IFERROR(AVERAGE('Week 7'!I113:I122),0)</f>
        <v>0</v>
      </c>
      <c r="I175" s="44">
        <f>IF('Week 7'!K123=0,0,'Week 7'!K123)</f>
        <v>0</v>
      </c>
      <c r="J175" s="80">
        <f>IFERROR(AVERAGE('Week 7'!K113:K122),0)</f>
        <v>0</v>
      </c>
      <c r="K175" s="204">
        <f ca="1">IF('Week 7'!H125=0,0,'Week 7'!H125)</f>
        <v>0</v>
      </c>
      <c r="L175" s="8"/>
      <c r="M175" s="495" t="s">
        <v>50</v>
      </c>
      <c r="N175" s="496"/>
      <c r="O175" s="229">
        <f>COUNTIF(F174:F176,"&gt;0")</f>
        <v>0</v>
      </c>
      <c r="P175" s="209">
        <f>SUM(E174:E176)</f>
        <v>0</v>
      </c>
      <c r="Q175" s="48">
        <f>SUM(F174:F176)</f>
        <v>0</v>
      </c>
      <c r="R175" s="49">
        <f>SUM(G174:G176)</f>
        <v>0</v>
      </c>
      <c r="S175" s="88">
        <f>IFERROR(AVERAGEIF(H174:H176,"&gt;0"),0)</f>
        <v>0</v>
      </c>
      <c r="T175" s="241">
        <f>IFERROR(AVERAGEIF(I174:I176,"&gt;0"),0)</f>
        <v>0</v>
      </c>
      <c r="U175" s="225">
        <f>IFERROR(AVERAGEIF(J174:J176,"&gt;0"),0)</f>
        <v>0</v>
      </c>
      <c r="V175" s="226">
        <f>IF('Week 7'!R123="",0,'Week 7'!R123)</f>
        <v>0</v>
      </c>
      <c r="W175" s="211"/>
      <c r="X175" s="20"/>
      <c r="Y175" s="20"/>
      <c r="Z175" s="20"/>
      <c r="AA175" s="20"/>
      <c r="AB175" s="20"/>
      <c r="AC175" s="20"/>
      <c r="AD175" s="20"/>
      <c r="AE175" s="20"/>
      <c r="AF175" s="20"/>
      <c r="AG175" s="20"/>
      <c r="AH175" s="20"/>
      <c r="AI175" s="20"/>
      <c r="AJ175" s="20"/>
      <c r="AK175" s="20"/>
      <c r="AL175" s="20"/>
      <c r="AM175" s="20"/>
      <c r="AN175" s="20"/>
      <c r="AO175" s="20"/>
      <c r="AP175" s="20"/>
      <c r="AQ175" s="20"/>
      <c r="AR175" s="20"/>
      <c r="AS175" s="20"/>
      <c r="AT175" s="20"/>
      <c r="AU175" s="20"/>
      <c r="AV175" s="20"/>
      <c r="AW175" s="20"/>
    </row>
    <row r="176" spans="1:49" ht="30" customHeight="1" thickBot="1" x14ac:dyDescent="0.35">
      <c r="A176" s="211"/>
      <c r="B176" s="495" t="str">
        <f>IF('Week 7'!O113="","",'Week 7'!O103)</f>
        <v/>
      </c>
      <c r="C176" s="511"/>
      <c r="D176" s="511"/>
      <c r="E176" s="209">
        <f>COUNTIF('Week 7'!O113:O122,"&gt;0")</f>
        <v>0</v>
      </c>
      <c r="F176" s="48">
        <f>IF('Week 7'!P125=0,0,'Week 7'!P125)</f>
        <v>0</v>
      </c>
      <c r="G176" s="49">
        <f>IF('Week 7'!R125=0,0,'Week 7'!R125)</f>
        <v>0</v>
      </c>
      <c r="H176" s="48">
        <f>IFERROR(AVERAGE('Week 7'!O113:O122),0)</f>
        <v>0</v>
      </c>
      <c r="I176" s="50">
        <f>IF('Week 7'!P123=0,0,'Week 7'!P123)</f>
        <v>0</v>
      </c>
      <c r="J176" s="81">
        <f>IFERROR(AVERAGE('Week 7'!Q113:Q122),0)</f>
        <v>0</v>
      </c>
      <c r="K176" s="49">
        <f ca="1">IF('Week 7'!N125=0,0,'Week 7'!N125)</f>
        <v>0</v>
      </c>
      <c r="L176" s="8"/>
      <c r="M176" s="495" t="s">
        <v>73</v>
      </c>
      <c r="N176" s="496"/>
      <c r="O176" s="239">
        <f>COUNTIF(F177:F179,"&gt;0")</f>
        <v>0</v>
      </c>
      <c r="P176" s="209">
        <f>SUM(E177:E179)</f>
        <v>0</v>
      </c>
      <c r="Q176" s="48">
        <f>SUM(F177:F179)</f>
        <v>0</v>
      </c>
      <c r="R176" s="49">
        <f>SUM(G177:G179)</f>
        <v>0</v>
      </c>
      <c r="S176" s="88">
        <f>IFERROR(AVERAGEIF(H177:H179,"&gt;0"),0)</f>
        <v>0</v>
      </c>
      <c r="T176" s="241">
        <f>IFERROR(AVERAGEIF(I177:I179,"&gt;0"),0)</f>
        <v>0</v>
      </c>
      <c r="U176" s="225">
        <f>IFERROR(AVERAGEIF(J177:J179,"&gt;0"),0)</f>
        <v>0</v>
      </c>
      <c r="V176" s="240">
        <f>IF('Week 7'!R153="",0,'Week 7'!R153)</f>
        <v>0</v>
      </c>
      <c r="W176" s="211"/>
      <c r="X176" s="20"/>
      <c r="Y176" s="20"/>
      <c r="Z176" s="20"/>
      <c r="AA176" s="20"/>
      <c r="AB176" s="20"/>
      <c r="AC176" s="20"/>
      <c r="AD176" s="20"/>
      <c r="AE176" s="20"/>
      <c r="AF176" s="20"/>
      <c r="AG176" s="20"/>
      <c r="AH176" s="20"/>
      <c r="AI176" s="20"/>
      <c r="AJ176" s="20"/>
      <c r="AK176" s="20"/>
      <c r="AL176" s="20"/>
      <c r="AM176" s="20"/>
      <c r="AN176" s="20"/>
      <c r="AO176" s="20"/>
      <c r="AP176" s="20"/>
      <c r="AQ176" s="20"/>
      <c r="AR176" s="20"/>
      <c r="AS176" s="20"/>
      <c r="AT176" s="20"/>
      <c r="AU176" s="20"/>
      <c r="AV176" s="20"/>
      <c r="AW176" s="20"/>
    </row>
    <row r="177" spans="1:49" ht="30" customHeight="1" thickBot="1" x14ac:dyDescent="0.35">
      <c r="A177" s="211"/>
      <c r="B177" s="495" t="str">
        <f>IF('Week 7'!C143="","",'Week 7'!C133)</f>
        <v/>
      </c>
      <c r="C177" s="511"/>
      <c r="D177" s="511"/>
      <c r="E177" s="210">
        <f>COUNTIF('Week 7'!C143:C152,"&gt;0")</f>
        <v>0</v>
      </c>
      <c r="F177" s="48">
        <f>IF('Week 7'!D155=0,0,'Week 7'!D155)</f>
        <v>0</v>
      </c>
      <c r="G177" s="49">
        <f>IF('Week 7'!F155=0,0,'Week 7'!F155)</f>
        <v>0</v>
      </c>
      <c r="H177" s="48">
        <f>IFERROR(AVERAGE('Week 7'!C143:C152),0)</f>
        <v>0</v>
      </c>
      <c r="I177" s="50">
        <f>IF('Week 7'!E153=0,0,'Week 7'!E153)</f>
        <v>0</v>
      </c>
      <c r="J177" s="81">
        <f>IFERROR(AVERAGE('Week 7'!E143:E152),0)</f>
        <v>0</v>
      </c>
      <c r="K177" s="182">
        <f ca="1">IF('Week 7'!B155=0,0,'Week 7'!B155)</f>
        <v>0</v>
      </c>
      <c r="L177" s="8"/>
      <c r="M177" s="10"/>
      <c r="N177" s="10"/>
      <c r="O177" s="10"/>
      <c r="P177" s="10"/>
      <c r="Q177" s="10"/>
      <c r="R177" s="10"/>
      <c r="S177" s="10"/>
      <c r="T177" s="10"/>
      <c r="U177" s="10"/>
      <c r="V177" s="10"/>
      <c r="W177" s="211"/>
      <c r="X177" s="20"/>
      <c r="Y177" s="20"/>
      <c r="Z177" s="20"/>
      <c r="AA177" s="20"/>
      <c r="AB177" s="20"/>
      <c r="AC177" s="20"/>
      <c r="AD177" s="20"/>
      <c r="AE177" s="20"/>
      <c r="AF177" s="20"/>
      <c r="AG177" s="20"/>
      <c r="AH177" s="20"/>
      <c r="AI177" s="20"/>
      <c r="AJ177" s="20"/>
      <c r="AK177" s="20"/>
      <c r="AL177" s="20"/>
      <c r="AM177" s="20"/>
      <c r="AN177" s="20"/>
      <c r="AO177" s="20"/>
      <c r="AP177" s="20"/>
      <c r="AQ177" s="20"/>
      <c r="AR177" s="20"/>
      <c r="AS177" s="20"/>
      <c r="AT177" s="20"/>
      <c r="AU177" s="20"/>
      <c r="AV177" s="20"/>
      <c r="AW177" s="20"/>
    </row>
    <row r="178" spans="1:49" ht="30" customHeight="1" thickBot="1" x14ac:dyDescent="0.35">
      <c r="A178" s="211"/>
      <c r="B178" s="495" t="str">
        <f>IF('Week 7'!I143="","",'Week 7'!I133)</f>
        <v/>
      </c>
      <c r="C178" s="511"/>
      <c r="D178" s="511"/>
      <c r="E178" s="210">
        <f>COUNTIF('Week 7'!I143:I152,"&gt;0")</f>
        <v>0</v>
      </c>
      <c r="F178" s="48">
        <f>IF('Week 7'!J155=0,0,'Week 7'!J155)</f>
        <v>0</v>
      </c>
      <c r="G178" s="49">
        <f>IF('Week 7'!L155=0,0,'Week 7'!L155)</f>
        <v>0</v>
      </c>
      <c r="H178" s="48">
        <f>IFERROR(AVERAGE('Week 7'!I143:I152),0)</f>
        <v>0</v>
      </c>
      <c r="I178" s="50">
        <f>IF('Week 7'!K153=0,0,'Week 7'!K153)</f>
        <v>0</v>
      </c>
      <c r="J178" s="81">
        <f>IFERROR(AVERAGE('Week 7'!K143:K152),0)</f>
        <v>0</v>
      </c>
      <c r="K178" s="182">
        <f ca="1">IF('Week 7'!H155=0,0,'Week 7'!H155)</f>
        <v>0</v>
      </c>
      <c r="L178" s="8"/>
      <c r="M178" s="10"/>
      <c r="N178" s="10"/>
      <c r="O178" s="10"/>
      <c r="P178" s="10"/>
      <c r="Q178" s="10"/>
      <c r="R178" s="10"/>
      <c r="S178" s="10"/>
      <c r="T178" s="10"/>
      <c r="U178" s="10"/>
      <c r="V178" s="10"/>
      <c r="W178" s="211"/>
      <c r="X178" s="20"/>
      <c r="Y178" s="20"/>
      <c r="Z178" s="20"/>
      <c r="AA178" s="20"/>
      <c r="AB178" s="20"/>
      <c r="AC178" s="20"/>
      <c r="AD178" s="20"/>
      <c r="AE178" s="20"/>
      <c r="AF178" s="20"/>
      <c r="AG178" s="20"/>
      <c r="AH178" s="20"/>
      <c r="AI178" s="20"/>
      <c r="AJ178" s="20"/>
      <c r="AK178" s="20"/>
      <c r="AL178" s="20"/>
      <c r="AM178" s="20"/>
      <c r="AN178" s="20"/>
      <c r="AO178" s="20"/>
      <c r="AP178" s="20"/>
      <c r="AQ178" s="20"/>
      <c r="AR178" s="20"/>
      <c r="AS178" s="20"/>
      <c r="AT178" s="20"/>
      <c r="AU178" s="20"/>
      <c r="AV178" s="20"/>
      <c r="AW178" s="20"/>
    </row>
    <row r="179" spans="1:49" ht="30" customHeight="1" thickBot="1" x14ac:dyDescent="0.35">
      <c r="A179" s="211"/>
      <c r="B179" s="495" t="str">
        <f>IF('Week 7'!O143="","",'Week 7'!O133)</f>
        <v/>
      </c>
      <c r="C179" s="511"/>
      <c r="D179" s="511"/>
      <c r="E179" s="209">
        <f>COUNTIF('Week 7'!O143:O152,"&gt;0")</f>
        <v>0</v>
      </c>
      <c r="F179" s="48">
        <f>IF('Week 7'!P155=0,0,'Week 7'!P155)</f>
        <v>0</v>
      </c>
      <c r="G179" s="49">
        <f>IF('Week 7'!R155=0,0,'Week 7'!R155)</f>
        <v>0</v>
      </c>
      <c r="H179" s="48">
        <f>IFERROR(AVERAGE('Week 7'!O143:O152),0)</f>
        <v>0</v>
      </c>
      <c r="I179" s="50">
        <f>IF('Week 7'!P153=0,0,'Week 7'!P153)</f>
        <v>0</v>
      </c>
      <c r="J179" s="81">
        <f>IFERROR(AVERAGE('Week 7'!Q143:Q152),0)</f>
        <v>0</v>
      </c>
      <c r="K179" s="182">
        <f ca="1">IF('Week 7'!N155=0,0,'Week 7'!N155)</f>
        <v>0</v>
      </c>
      <c r="L179" s="8"/>
      <c r="M179" s="10"/>
      <c r="N179" s="10"/>
      <c r="O179" s="10"/>
      <c r="P179" s="10"/>
      <c r="Q179" s="10"/>
      <c r="R179" s="10"/>
      <c r="S179" s="10"/>
      <c r="T179" s="10"/>
      <c r="U179" s="10"/>
      <c r="V179" s="10"/>
      <c r="W179" s="211"/>
      <c r="X179" s="20"/>
      <c r="Y179" s="20"/>
      <c r="Z179" s="20"/>
      <c r="AA179" s="20"/>
      <c r="AB179" s="20"/>
      <c r="AC179" s="20"/>
      <c r="AD179" s="20"/>
      <c r="AE179" s="20"/>
      <c r="AF179" s="20"/>
      <c r="AG179" s="20"/>
      <c r="AH179" s="20"/>
      <c r="AI179" s="20"/>
      <c r="AJ179" s="20"/>
      <c r="AK179" s="20"/>
      <c r="AL179" s="20"/>
      <c r="AM179" s="20"/>
      <c r="AN179" s="20"/>
      <c r="AO179" s="20"/>
      <c r="AP179" s="20"/>
      <c r="AQ179" s="20"/>
      <c r="AR179" s="20"/>
      <c r="AS179" s="20"/>
      <c r="AT179" s="20"/>
      <c r="AU179" s="20"/>
      <c r="AV179" s="20"/>
      <c r="AW179" s="20"/>
    </row>
    <row r="180" spans="1:49" ht="30" customHeight="1" x14ac:dyDescent="0.3">
      <c r="A180" s="211"/>
      <c r="B180" s="211"/>
      <c r="C180" s="211"/>
      <c r="D180" s="211"/>
      <c r="E180" s="211"/>
      <c r="F180" s="211"/>
      <c r="G180" s="211"/>
      <c r="H180" s="211"/>
      <c r="I180" s="211"/>
      <c r="J180" s="211"/>
      <c r="K180" s="211"/>
      <c r="L180" s="211"/>
      <c r="M180" s="211"/>
      <c r="N180" s="211"/>
      <c r="O180" s="211"/>
      <c r="P180" s="211"/>
      <c r="Q180" s="211"/>
      <c r="R180" s="211"/>
      <c r="S180" s="211"/>
      <c r="T180" s="211"/>
      <c r="U180" s="211"/>
      <c r="V180" s="211"/>
      <c r="W180" s="211"/>
      <c r="X180" s="20"/>
      <c r="Y180" s="20"/>
      <c r="Z180" s="20"/>
      <c r="AA180" s="20"/>
      <c r="AB180" s="20"/>
      <c r="AC180" s="20"/>
      <c r="AD180" s="20"/>
      <c r="AE180" s="20"/>
      <c r="AF180" s="20"/>
      <c r="AG180" s="20"/>
      <c r="AH180" s="20"/>
      <c r="AI180" s="20"/>
      <c r="AJ180" s="20"/>
      <c r="AK180" s="20"/>
      <c r="AL180" s="20"/>
      <c r="AM180" s="20"/>
      <c r="AN180" s="20"/>
      <c r="AO180" s="20"/>
      <c r="AP180" s="20"/>
      <c r="AQ180" s="20"/>
      <c r="AR180" s="20"/>
      <c r="AS180" s="20"/>
      <c r="AT180" s="20"/>
      <c r="AU180" s="20"/>
      <c r="AV180" s="20"/>
      <c r="AW180" s="20"/>
    </row>
    <row r="181" spans="1:49" ht="30" customHeight="1" x14ac:dyDescent="0.3">
      <c r="A181" s="211"/>
      <c r="B181" s="211"/>
      <c r="C181" s="211"/>
      <c r="D181" s="211"/>
      <c r="E181" s="211"/>
      <c r="F181" s="211"/>
      <c r="G181" s="211"/>
      <c r="H181" s="211"/>
      <c r="I181" s="211"/>
      <c r="J181" s="211"/>
      <c r="K181" s="211"/>
      <c r="L181" s="211"/>
      <c r="M181" s="211"/>
      <c r="N181" s="211"/>
      <c r="O181" s="211"/>
      <c r="P181" s="211"/>
      <c r="Q181" s="211"/>
      <c r="R181" s="211"/>
      <c r="S181" s="211"/>
      <c r="T181" s="211"/>
      <c r="U181" s="211"/>
      <c r="V181" s="211"/>
      <c r="W181" s="211"/>
      <c r="X181" s="20"/>
      <c r="Y181" s="20"/>
      <c r="Z181" s="20"/>
      <c r="AA181" s="20"/>
      <c r="AB181" s="20"/>
      <c r="AC181" s="20"/>
      <c r="AD181" s="20"/>
      <c r="AE181" s="20"/>
      <c r="AF181" s="20"/>
      <c r="AG181" s="20"/>
      <c r="AH181" s="20"/>
      <c r="AI181" s="20"/>
      <c r="AJ181" s="20"/>
      <c r="AK181" s="20"/>
      <c r="AL181" s="20"/>
      <c r="AM181" s="20"/>
      <c r="AN181" s="20"/>
      <c r="AO181" s="20"/>
      <c r="AP181" s="20"/>
      <c r="AQ181" s="20"/>
      <c r="AR181" s="20"/>
      <c r="AS181" s="20"/>
      <c r="AT181" s="20"/>
      <c r="AU181" s="20"/>
      <c r="AV181" s="20"/>
      <c r="AW181" s="20"/>
    </row>
    <row r="182" spans="1:49" ht="30" customHeight="1" x14ac:dyDescent="0.3">
      <c r="A182" s="211"/>
      <c r="B182" s="211"/>
      <c r="C182" s="211"/>
      <c r="D182" s="211"/>
      <c r="E182" s="211"/>
      <c r="F182" s="211"/>
      <c r="G182" s="211"/>
      <c r="H182" s="211"/>
      <c r="I182" s="211"/>
      <c r="J182" s="211"/>
      <c r="K182" s="211"/>
      <c r="L182" s="211"/>
      <c r="M182" s="211"/>
      <c r="N182" s="211"/>
      <c r="O182" s="211"/>
      <c r="P182" s="211"/>
      <c r="Q182" s="211"/>
      <c r="R182" s="211"/>
      <c r="S182" s="211"/>
      <c r="T182" s="211"/>
      <c r="U182" s="211"/>
      <c r="V182" s="211"/>
      <c r="W182" s="211"/>
      <c r="X182" s="20"/>
      <c r="Y182" s="20"/>
      <c r="Z182" s="20"/>
      <c r="AA182" s="20"/>
      <c r="AB182" s="20"/>
      <c r="AC182" s="20"/>
      <c r="AD182" s="20"/>
      <c r="AE182" s="20"/>
      <c r="AF182" s="20"/>
      <c r="AG182" s="20"/>
      <c r="AH182" s="20"/>
      <c r="AI182" s="20"/>
      <c r="AJ182" s="20"/>
      <c r="AK182" s="20"/>
      <c r="AL182" s="20"/>
      <c r="AM182" s="20"/>
      <c r="AN182" s="20"/>
      <c r="AO182" s="20"/>
      <c r="AP182" s="20"/>
      <c r="AQ182" s="20"/>
      <c r="AR182" s="20"/>
      <c r="AS182" s="20"/>
      <c r="AT182" s="20"/>
      <c r="AU182" s="20"/>
      <c r="AV182" s="20"/>
      <c r="AW182" s="20"/>
    </row>
    <row r="183" spans="1:49" x14ac:dyDescent="0.3">
      <c r="A183" s="211"/>
      <c r="B183" s="211"/>
      <c r="C183" s="211"/>
      <c r="D183" s="211"/>
      <c r="E183" s="211"/>
      <c r="F183" s="211"/>
      <c r="G183" s="211"/>
      <c r="H183" s="211"/>
      <c r="I183" s="211"/>
      <c r="J183" s="211"/>
      <c r="K183" s="211"/>
      <c r="L183" s="211"/>
      <c r="M183" s="211"/>
      <c r="N183" s="211"/>
      <c r="O183" s="211"/>
      <c r="P183" s="211"/>
      <c r="Q183" s="211"/>
      <c r="R183" s="211"/>
      <c r="S183" s="211"/>
      <c r="T183" s="211"/>
      <c r="U183" s="211"/>
      <c r="V183" s="211"/>
      <c r="W183" s="211"/>
      <c r="X183" s="20"/>
      <c r="Y183" s="20"/>
      <c r="Z183" s="20"/>
      <c r="AA183" s="20"/>
      <c r="AB183" s="20"/>
      <c r="AC183" s="20"/>
      <c r="AD183" s="20"/>
      <c r="AE183" s="20"/>
      <c r="AF183" s="20"/>
      <c r="AG183" s="20"/>
      <c r="AH183" s="20"/>
      <c r="AI183" s="20"/>
      <c r="AJ183" s="20"/>
      <c r="AK183" s="20"/>
      <c r="AL183" s="20"/>
      <c r="AM183" s="20"/>
      <c r="AN183" s="20"/>
      <c r="AO183" s="20"/>
      <c r="AP183" s="20"/>
      <c r="AQ183" s="20"/>
      <c r="AR183" s="20"/>
      <c r="AS183" s="20"/>
      <c r="AT183" s="20"/>
      <c r="AU183" s="20"/>
      <c r="AV183" s="20"/>
      <c r="AW183" s="20"/>
    </row>
    <row r="184" spans="1:49" x14ac:dyDescent="0.3">
      <c r="A184" s="211"/>
      <c r="B184" s="211"/>
      <c r="C184" s="211"/>
      <c r="D184" s="211"/>
      <c r="E184" s="211"/>
      <c r="F184" s="211"/>
      <c r="G184" s="211"/>
      <c r="H184" s="211"/>
      <c r="I184" s="211"/>
      <c r="J184" s="211"/>
      <c r="K184" s="211"/>
      <c r="L184" s="211"/>
      <c r="M184" s="211"/>
      <c r="N184" s="211"/>
      <c r="O184" s="211"/>
      <c r="P184" s="211"/>
      <c r="Q184" s="211"/>
      <c r="R184" s="211"/>
      <c r="S184" s="211"/>
      <c r="T184" s="211"/>
      <c r="U184" s="211"/>
      <c r="V184" s="211"/>
      <c r="W184" s="211"/>
      <c r="X184" s="20"/>
      <c r="Y184" s="20"/>
      <c r="Z184" s="20"/>
      <c r="AA184" s="20"/>
      <c r="AB184" s="20"/>
      <c r="AC184" s="20"/>
      <c r="AD184" s="20"/>
      <c r="AE184" s="20"/>
      <c r="AF184" s="20"/>
      <c r="AG184" s="20"/>
      <c r="AH184" s="20"/>
      <c r="AI184" s="20"/>
      <c r="AJ184" s="20"/>
      <c r="AK184" s="20"/>
      <c r="AL184" s="20"/>
      <c r="AM184" s="20"/>
      <c r="AN184" s="20"/>
      <c r="AO184" s="20"/>
      <c r="AP184" s="20"/>
      <c r="AQ184" s="20"/>
      <c r="AR184" s="20"/>
      <c r="AS184" s="20"/>
      <c r="AT184" s="20"/>
      <c r="AU184" s="20"/>
      <c r="AV184" s="20"/>
      <c r="AW184" s="20"/>
    </row>
    <row r="185" spans="1:49" x14ac:dyDescent="0.3">
      <c r="A185" s="211"/>
      <c r="B185" s="211"/>
      <c r="C185" s="211"/>
      <c r="D185" s="211"/>
      <c r="E185" s="211"/>
      <c r="F185" s="211"/>
      <c r="G185" s="211"/>
      <c r="H185" s="211"/>
      <c r="I185" s="211"/>
      <c r="J185" s="211"/>
      <c r="K185" s="211"/>
      <c r="L185" s="211"/>
      <c r="M185" s="211"/>
      <c r="N185" s="211"/>
      <c r="O185" s="211"/>
      <c r="P185" s="211"/>
      <c r="Q185" s="211"/>
      <c r="R185" s="211"/>
      <c r="S185" s="211"/>
      <c r="T185" s="211"/>
      <c r="U185" s="211"/>
      <c r="V185" s="211"/>
      <c r="W185" s="211"/>
      <c r="X185" s="20"/>
      <c r="Y185" s="20"/>
      <c r="Z185" s="20"/>
      <c r="AA185" s="20"/>
      <c r="AB185" s="20"/>
      <c r="AC185" s="20"/>
      <c r="AD185" s="20"/>
      <c r="AE185" s="20"/>
      <c r="AF185" s="20"/>
      <c r="AG185" s="20"/>
      <c r="AH185" s="20"/>
      <c r="AI185" s="20"/>
      <c r="AJ185" s="20"/>
      <c r="AK185" s="20"/>
      <c r="AL185" s="20"/>
      <c r="AM185" s="20"/>
      <c r="AN185" s="20"/>
      <c r="AO185" s="20"/>
      <c r="AP185" s="20"/>
      <c r="AQ185" s="20"/>
      <c r="AR185" s="20"/>
      <c r="AS185" s="20"/>
      <c r="AT185" s="20"/>
      <c r="AU185" s="20"/>
      <c r="AV185" s="20"/>
      <c r="AW185" s="20"/>
    </row>
    <row r="186" spans="1:49" x14ac:dyDescent="0.3">
      <c r="A186" s="211"/>
      <c r="B186" s="211"/>
      <c r="C186" s="211"/>
      <c r="D186" s="211"/>
      <c r="E186" s="211"/>
      <c r="F186" s="211"/>
      <c r="G186" s="211"/>
      <c r="H186" s="211"/>
      <c r="I186" s="211"/>
      <c r="J186" s="211"/>
      <c r="K186" s="211"/>
      <c r="L186" s="211"/>
      <c r="M186" s="211"/>
      <c r="N186" s="211"/>
      <c r="O186" s="211"/>
      <c r="P186" s="211"/>
      <c r="Q186" s="211"/>
      <c r="R186" s="211"/>
      <c r="S186" s="211"/>
      <c r="T186" s="211"/>
      <c r="U186" s="211"/>
      <c r="V186" s="211"/>
      <c r="W186" s="211"/>
      <c r="X186" s="20"/>
      <c r="Y186" s="20"/>
      <c r="Z186" s="20"/>
      <c r="AA186" s="20"/>
      <c r="AB186" s="20"/>
      <c r="AC186" s="20"/>
      <c r="AD186" s="20"/>
      <c r="AE186" s="20"/>
      <c r="AF186" s="20"/>
      <c r="AG186" s="20"/>
      <c r="AH186" s="20"/>
      <c r="AI186" s="20"/>
      <c r="AJ186" s="20"/>
      <c r="AK186" s="20"/>
      <c r="AL186" s="20"/>
      <c r="AM186" s="20"/>
      <c r="AN186" s="20"/>
      <c r="AO186" s="20"/>
      <c r="AP186" s="20"/>
      <c r="AQ186" s="20"/>
      <c r="AR186" s="20"/>
      <c r="AS186" s="20"/>
      <c r="AT186" s="20"/>
      <c r="AU186" s="20"/>
      <c r="AV186" s="20"/>
      <c r="AW186" s="20"/>
    </row>
    <row r="187" spans="1:49" x14ac:dyDescent="0.3">
      <c r="A187" s="211"/>
      <c r="B187" s="211"/>
      <c r="C187" s="211"/>
      <c r="D187" s="211"/>
      <c r="E187" s="211"/>
      <c r="F187" s="211"/>
      <c r="G187" s="211"/>
      <c r="H187" s="211"/>
      <c r="I187" s="211"/>
      <c r="J187" s="211"/>
      <c r="K187" s="211"/>
      <c r="L187" s="211"/>
      <c r="M187" s="211"/>
      <c r="N187" s="211"/>
      <c r="O187" s="211"/>
      <c r="P187" s="211"/>
      <c r="Q187" s="211"/>
      <c r="R187" s="211"/>
      <c r="S187" s="211"/>
      <c r="T187" s="211"/>
      <c r="U187" s="211"/>
      <c r="V187" s="211"/>
      <c r="W187" s="211"/>
      <c r="X187" s="20"/>
      <c r="Y187" s="20"/>
      <c r="Z187" s="20"/>
      <c r="AA187" s="20"/>
      <c r="AB187" s="20"/>
      <c r="AC187" s="20"/>
      <c r="AD187" s="20"/>
      <c r="AE187" s="20"/>
      <c r="AF187" s="20"/>
      <c r="AG187" s="20"/>
      <c r="AH187" s="20"/>
      <c r="AI187" s="20"/>
      <c r="AJ187" s="20"/>
      <c r="AK187" s="20"/>
      <c r="AL187" s="20"/>
      <c r="AM187" s="20"/>
      <c r="AN187" s="20"/>
      <c r="AO187" s="20"/>
      <c r="AP187" s="20"/>
      <c r="AQ187" s="20"/>
      <c r="AR187" s="20"/>
      <c r="AS187" s="20"/>
      <c r="AT187" s="20"/>
      <c r="AU187" s="20"/>
      <c r="AV187" s="20"/>
      <c r="AW187" s="20"/>
    </row>
    <row r="188" spans="1:49" x14ac:dyDescent="0.3">
      <c r="A188" s="211"/>
      <c r="B188" s="211"/>
      <c r="C188" s="211"/>
      <c r="D188" s="211"/>
      <c r="E188" s="211"/>
      <c r="F188" s="211"/>
      <c r="G188" s="211"/>
      <c r="H188" s="211"/>
      <c r="I188" s="211"/>
      <c r="J188" s="211"/>
      <c r="K188" s="211"/>
      <c r="L188" s="211"/>
      <c r="M188" s="211"/>
      <c r="N188" s="211"/>
      <c r="O188" s="211"/>
      <c r="P188" s="211"/>
      <c r="Q188" s="211"/>
      <c r="R188" s="211"/>
      <c r="S188" s="211"/>
      <c r="T188" s="211"/>
      <c r="U188" s="211"/>
      <c r="V188" s="211"/>
      <c r="W188" s="211"/>
      <c r="X188" s="20"/>
      <c r="Y188" s="20"/>
      <c r="Z188" s="20"/>
      <c r="AA188" s="20"/>
      <c r="AB188" s="20"/>
      <c r="AC188" s="20"/>
      <c r="AD188" s="20"/>
      <c r="AE188" s="20"/>
      <c r="AF188" s="20"/>
      <c r="AG188" s="20"/>
      <c r="AH188" s="20"/>
      <c r="AI188" s="20"/>
      <c r="AJ188" s="20"/>
      <c r="AK188" s="20"/>
      <c r="AL188" s="20"/>
      <c r="AM188" s="20"/>
      <c r="AN188" s="20"/>
      <c r="AO188" s="20"/>
      <c r="AP188" s="20"/>
      <c r="AQ188" s="20"/>
      <c r="AR188" s="20"/>
      <c r="AS188" s="20"/>
      <c r="AT188" s="20"/>
      <c r="AU188" s="20"/>
      <c r="AV188" s="20"/>
      <c r="AW188" s="20"/>
    </row>
    <row r="189" spans="1:49" x14ac:dyDescent="0.3">
      <c r="A189" s="211"/>
      <c r="B189" s="211"/>
      <c r="C189" s="211"/>
      <c r="D189" s="211"/>
      <c r="E189" s="211"/>
      <c r="F189" s="211"/>
      <c r="G189" s="211"/>
      <c r="H189" s="211"/>
      <c r="I189" s="211"/>
      <c r="J189" s="211"/>
      <c r="K189" s="211"/>
      <c r="L189" s="211"/>
      <c r="M189" s="211"/>
      <c r="N189" s="211"/>
      <c r="O189" s="211"/>
      <c r="P189" s="211"/>
      <c r="Q189" s="211"/>
      <c r="R189" s="211"/>
      <c r="S189" s="211"/>
      <c r="T189" s="211"/>
      <c r="U189" s="211"/>
      <c r="V189" s="211"/>
      <c r="W189" s="211"/>
      <c r="X189" s="20"/>
      <c r="Y189" s="20"/>
      <c r="Z189" s="20"/>
      <c r="AA189" s="20"/>
      <c r="AB189" s="20"/>
      <c r="AC189" s="20"/>
      <c r="AD189" s="20"/>
      <c r="AE189" s="20"/>
      <c r="AF189" s="20"/>
      <c r="AG189" s="20"/>
      <c r="AH189" s="20"/>
      <c r="AI189" s="20"/>
      <c r="AJ189" s="20"/>
      <c r="AK189" s="20"/>
      <c r="AL189" s="20"/>
      <c r="AM189" s="20"/>
      <c r="AN189" s="20"/>
      <c r="AO189" s="20"/>
      <c r="AP189" s="20"/>
      <c r="AQ189" s="20"/>
      <c r="AR189" s="20"/>
      <c r="AS189" s="20"/>
      <c r="AT189" s="20"/>
      <c r="AU189" s="20"/>
      <c r="AV189" s="20"/>
      <c r="AW189" s="20"/>
    </row>
    <row r="190" spans="1:49" x14ac:dyDescent="0.3">
      <c r="A190" s="211"/>
      <c r="B190" s="211"/>
      <c r="C190" s="211"/>
      <c r="D190" s="211"/>
      <c r="E190" s="211"/>
      <c r="F190" s="211"/>
      <c r="G190" s="211"/>
      <c r="H190" s="211"/>
      <c r="I190" s="211"/>
      <c r="J190" s="211"/>
      <c r="K190" s="211"/>
      <c r="L190" s="211"/>
      <c r="M190" s="211"/>
      <c r="N190" s="211"/>
      <c r="O190" s="211"/>
      <c r="P190" s="211"/>
      <c r="Q190" s="211"/>
      <c r="R190" s="211"/>
      <c r="S190" s="211"/>
      <c r="T190" s="211"/>
      <c r="U190" s="211"/>
      <c r="V190" s="211"/>
      <c r="W190" s="211"/>
      <c r="X190" s="20"/>
      <c r="Y190" s="20"/>
      <c r="Z190" s="20"/>
      <c r="AA190" s="20"/>
      <c r="AB190" s="20"/>
      <c r="AC190" s="20"/>
      <c r="AD190" s="20"/>
      <c r="AE190" s="20"/>
      <c r="AF190" s="20"/>
      <c r="AG190" s="20"/>
      <c r="AH190" s="20"/>
      <c r="AI190" s="20"/>
      <c r="AJ190" s="20"/>
      <c r="AK190" s="20"/>
      <c r="AL190" s="20"/>
      <c r="AM190" s="20"/>
      <c r="AN190" s="20"/>
      <c r="AO190" s="20"/>
      <c r="AP190" s="20"/>
      <c r="AQ190" s="20"/>
      <c r="AR190" s="20"/>
      <c r="AS190" s="20"/>
      <c r="AT190" s="20"/>
      <c r="AU190" s="20"/>
      <c r="AV190" s="20"/>
      <c r="AW190" s="20"/>
    </row>
    <row r="191" spans="1:49" x14ac:dyDescent="0.3">
      <c r="A191" s="211"/>
      <c r="B191" s="211"/>
      <c r="C191" s="211"/>
      <c r="D191" s="211"/>
      <c r="E191" s="211"/>
      <c r="F191" s="211"/>
      <c r="G191" s="211"/>
      <c r="H191" s="211"/>
      <c r="I191" s="211"/>
      <c r="J191" s="211"/>
      <c r="K191" s="211"/>
      <c r="L191" s="211"/>
      <c r="M191" s="211"/>
      <c r="N191" s="211"/>
      <c r="O191" s="211"/>
      <c r="P191" s="211"/>
      <c r="Q191" s="211"/>
      <c r="R191" s="211"/>
      <c r="S191" s="211"/>
      <c r="T191" s="211"/>
      <c r="U191" s="211"/>
      <c r="V191" s="211"/>
      <c r="W191" s="211"/>
      <c r="X191" s="20"/>
      <c r="Y191" s="20"/>
      <c r="Z191" s="20"/>
      <c r="AA191" s="20"/>
      <c r="AB191" s="20"/>
      <c r="AC191" s="20"/>
      <c r="AD191" s="20"/>
      <c r="AE191" s="20"/>
      <c r="AF191" s="20"/>
      <c r="AG191" s="20"/>
      <c r="AH191" s="20"/>
      <c r="AI191" s="20"/>
      <c r="AJ191" s="20"/>
      <c r="AK191" s="20"/>
      <c r="AL191" s="20"/>
      <c r="AM191" s="20"/>
      <c r="AN191" s="20"/>
      <c r="AO191" s="20"/>
      <c r="AP191" s="20"/>
      <c r="AQ191" s="20"/>
      <c r="AR191" s="20"/>
      <c r="AS191" s="20"/>
      <c r="AT191" s="20"/>
      <c r="AU191" s="20"/>
      <c r="AV191" s="20"/>
      <c r="AW191" s="20"/>
    </row>
    <row r="192" spans="1:49" x14ac:dyDescent="0.3">
      <c r="A192" s="211"/>
      <c r="B192" s="211"/>
      <c r="C192" s="211"/>
      <c r="D192" s="211"/>
      <c r="E192" s="211"/>
      <c r="F192" s="211"/>
      <c r="G192" s="211"/>
      <c r="H192" s="211"/>
      <c r="I192" s="211"/>
      <c r="J192" s="211"/>
      <c r="K192" s="211"/>
      <c r="L192" s="211"/>
      <c r="M192" s="211"/>
      <c r="N192" s="211"/>
      <c r="O192" s="211"/>
      <c r="P192" s="211"/>
      <c r="Q192" s="211"/>
      <c r="R192" s="211"/>
      <c r="S192" s="211"/>
      <c r="T192" s="211"/>
      <c r="U192" s="211"/>
      <c r="V192" s="211"/>
      <c r="W192" s="211"/>
      <c r="X192" s="20"/>
      <c r="Y192" s="20"/>
      <c r="Z192" s="20"/>
      <c r="AA192" s="20"/>
      <c r="AB192" s="20"/>
      <c r="AC192" s="20"/>
      <c r="AD192" s="20"/>
      <c r="AE192" s="20"/>
      <c r="AF192" s="20"/>
      <c r="AG192" s="20"/>
      <c r="AH192" s="20"/>
      <c r="AI192" s="20"/>
      <c r="AJ192" s="20"/>
      <c r="AK192" s="20"/>
      <c r="AL192" s="20"/>
      <c r="AM192" s="20"/>
      <c r="AN192" s="20"/>
      <c r="AO192" s="20"/>
      <c r="AP192" s="20"/>
      <c r="AQ192" s="20"/>
      <c r="AR192" s="20"/>
      <c r="AS192" s="20"/>
      <c r="AT192" s="20"/>
      <c r="AU192" s="20"/>
      <c r="AV192" s="20"/>
      <c r="AW192" s="20"/>
    </row>
    <row r="193" spans="1:49" x14ac:dyDescent="0.3">
      <c r="A193" s="211"/>
      <c r="B193" s="211"/>
      <c r="C193" s="211"/>
      <c r="D193" s="211"/>
      <c r="E193" s="211"/>
      <c r="F193" s="211"/>
      <c r="G193" s="211"/>
      <c r="H193" s="211"/>
      <c r="I193" s="211"/>
      <c r="J193" s="211"/>
      <c r="K193" s="211"/>
      <c r="L193" s="211"/>
      <c r="M193" s="211"/>
      <c r="N193" s="211"/>
      <c r="O193" s="211"/>
      <c r="P193" s="211"/>
      <c r="Q193" s="211"/>
      <c r="R193" s="211"/>
      <c r="S193" s="211"/>
      <c r="T193" s="211"/>
      <c r="U193" s="211"/>
      <c r="V193" s="211"/>
      <c r="W193" s="211"/>
      <c r="X193" s="20"/>
      <c r="Y193" s="20"/>
      <c r="Z193" s="20"/>
      <c r="AA193" s="20"/>
      <c r="AB193" s="20"/>
      <c r="AC193" s="20"/>
      <c r="AD193" s="20"/>
      <c r="AE193" s="20"/>
      <c r="AF193" s="20"/>
      <c r="AG193" s="20"/>
      <c r="AH193" s="20"/>
      <c r="AI193" s="20"/>
      <c r="AJ193" s="20"/>
      <c r="AK193" s="20"/>
      <c r="AL193" s="20"/>
      <c r="AM193" s="20"/>
      <c r="AN193" s="20"/>
      <c r="AO193" s="20"/>
      <c r="AP193" s="20"/>
      <c r="AQ193" s="20"/>
      <c r="AR193" s="20"/>
      <c r="AS193" s="20"/>
      <c r="AT193" s="20"/>
      <c r="AU193" s="20"/>
      <c r="AV193" s="20"/>
      <c r="AW193" s="20"/>
    </row>
    <row r="194" spans="1:49" x14ac:dyDescent="0.3">
      <c r="A194" s="211"/>
      <c r="B194" s="211"/>
      <c r="C194" s="211"/>
      <c r="D194" s="211"/>
      <c r="E194" s="211"/>
      <c r="F194" s="211"/>
      <c r="G194" s="211"/>
      <c r="H194" s="211"/>
      <c r="I194" s="211"/>
      <c r="J194" s="211"/>
      <c r="K194" s="211"/>
      <c r="L194" s="211"/>
      <c r="M194" s="211"/>
      <c r="N194" s="211"/>
      <c r="O194" s="211"/>
      <c r="P194" s="211"/>
      <c r="Q194" s="211"/>
      <c r="R194" s="211"/>
      <c r="S194" s="211"/>
      <c r="T194" s="211"/>
      <c r="U194" s="211"/>
      <c r="V194" s="211"/>
      <c r="W194" s="211"/>
      <c r="X194" s="20"/>
      <c r="Y194" s="20"/>
      <c r="Z194" s="20"/>
      <c r="AA194" s="20"/>
      <c r="AB194" s="20"/>
      <c r="AC194" s="20"/>
      <c r="AD194" s="20"/>
      <c r="AE194" s="20"/>
      <c r="AF194" s="20"/>
      <c r="AG194" s="20"/>
      <c r="AH194" s="20"/>
      <c r="AI194" s="20"/>
      <c r="AJ194" s="20"/>
      <c r="AK194" s="20"/>
      <c r="AL194" s="20"/>
      <c r="AM194" s="20"/>
      <c r="AN194" s="20"/>
      <c r="AO194" s="20"/>
      <c r="AP194" s="20"/>
      <c r="AQ194" s="20"/>
      <c r="AR194" s="20"/>
      <c r="AS194" s="20"/>
      <c r="AT194" s="20"/>
      <c r="AU194" s="20"/>
      <c r="AV194" s="20"/>
      <c r="AW194" s="20"/>
    </row>
    <row r="195" spans="1:49" x14ac:dyDescent="0.3">
      <c r="A195" s="211"/>
      <c r="B195" s="211"/>
      <c r="C195" s="211"/>
      <c r="D195" s="211"/>
      <c r="E195" s="211"/>
      <c r="F195" s="211"/>
      <c r="G195" s="211"/>
      <c r="H195" s="211"/>
      <c r="I195" s="211"/>
      <c r="J195" s="211"/>
      <c r="K195" s="211"/>
      <c r="L195" s="211"/>
      <c r="M195" s="211"/>
      <c r="N195" s="211"/>
      <c r="O195" s="211"/>
      <c r="P195" s="211"/>
      <c r="Q195" s="211"/>
      <c r="R195" s="211"/>
      <c r="S195" s="211"/>
      <c r="T195" s="211"/>
      <c r="U195" s="211"/>
      <c r="V195" s="211"/>
      <c r="W195" s="211"/>
      <c r="X195" s="20"/>
      <c r="Y195" s="20"/>
      <c r="Z195" s="20"/>
      <c r="AA195" s="20"/>
      <c r="AB195" s="20"/>
      <c r="AC195" s="20"/>
      <c r="AD195" s="20"/>
      <c r="AE195" s="20"/>
      <c r="AF195" s="20"/>
      <c r="AG195" s="20"/>
      <c r="AH195" s="20"/>
      <c r="AI195" s="20"/>
      <c r="AJ195" s="20"/>
      <c r="AK195" s="20"/>
      <c r="AL195" s="20"/>
      <c r="AM195" s="20"/>
      <c r="AN195" s="20"/>
      <c r="AO195" s="20"/>
      <c r="AP195" s="20"/>
      <c r="AQ195" s="20"/>
      <c r="AR195" s="20"/>
      <c r="AS195" s="20"/>
      <c r="AT195" s="20"/>
      <c r="AU195" s="20"/>
      <c r="AV195" s="20"/>
      <c r="AW195" s="20"/>
    </row>
    <row r="196" spans="1:49" x14ac:dyDescent="0.3">
      <c r="A196" s="211"/>
      <c r="B196" s="211"/>
      <c r="C196" s="211"/>
      <c r="D196" s="211"/>
      <c r="E196" s="211"/>
      <c r="F196" s="211"/>
      <c r="G196" s="211"/>
      <c r="H196" s="211"/>
      <c r="I196" s="211"/>
      <c r="J196" s="211"/>
      <c r="K196" s="211"/>
      <c r="L196" s="211"/>
      <c r="M196" s="211"/>
      <c r="N196" s="211"/>
      <c r="O196" s="211"/>
      <c r="P196" s="211"/>
      <c r="Q196" s="211"/>
      <c r="R196" s="211"/>
      <c r="S196" s="211"/>
      <c r="T196" s="211"/>
      <c r="U196" s="211"/>
      <c r="V196" s="211"/>
      <c r="W196" s="211"/>
      <c r="X196" s="20"/>
      <c r="Y196" s="20"/>
      <c r="Z196" s="20"/>
      <c r="AA196" s="20"/>
      <c r="AB196" s="20"/>
      <c r="AC196" s="20"/>
      <c r="AD196" s="20"/>
      <c r="AE196" s="20"/>
      <c r="AF196" s="20"/>
      <c r="AG196" s="20"/>
      <c r="AH196" s="20"/>
      <c r="AI196" s="20"/>
      <c r="AJ196" s="20"/>
      <c r="AK196" s="20"/>
      <c r="AL196" s="20"/>
      <c r="AM196" s="20"/>
      <c r="AN196" s="20"/>
      <c r="AO196" s="20"/>
      <c r="AP196" s="20"/>
      <c r="AQ196" s="20"/>
      <c r="AR196" s="20"/>
      <c r="AS196" s="20"/>
      <c r="AT196" s="20"/>
      <c r="AU196" s="20"/>
      <c r="AV196" s="20"/>
      <c r="AW196" s="20"/>
    </row>
    <row r="197" spans="1:49" x14ac:dyDescent="0.3">
      <c r="A197" s="211"/>
      <c r="B197" s="211"/>
      <c r="C197" s="211"/>
      <c r="D197" s="211"/>
      <c r="E197" s="211"/>
      <c r="F197" s="211"/>
      <c r="G197" s="211"/>
      <c r="H197" s="211"/>
      <c r="I197" s="211"/>
      <c r="J197" s="211"/>
      <c r="K197" s="211"/>
      <c r="L197" s="211"/>
      <c r="M197" s="211"/>
      <c r="N197" s="211"/>
      <c r="O197" s="211"/>
      <c r="P197" s="211"/>
      <c r="Q197" s="211"/>
      <c r="R197" s="211"/>
      <c r="S197" s="211"/>
      <c r="T197" s="211"/>
      <c r="U197" s="211"/>
      <c r="V197" s="211"/>
      <c r="W197" s="211"/>
      <c r="X197" s="20"/>
      <c r="Y197" s="20"/>
      <c r="Z197" s="20"/>
      <c r="AA197" s="20"/>
      <c r="AB197" s="20"/>
      <c r="AC197" s="20"/>
      <c r="AD197" s="20"/>
      <c r="AE197" s="20"/>
      <c r="AF197" s="20"/>
      <c r="AG197" s="20"/>
      <c r="AH197" s="20"/>
      <c r="AI197" s="20"/>
      <c r="AJ197" s="20"/>
      <c r="AK197" s="20"/>
      <c r="AL197" s="20"/>
      <c r="AM197" s="20"/>
      <c r="AN197" s="20"/>
      <c r="AO197" s="20"/>
      <c r="AP197" s="20"/>
      <c r="AQ197" s="20"/>
      <c r="AR197" s="20"/>
      <c r="AS197" s="20"/>
      <c r="AT197" s="20"/>
      <c r="AU197" s="20"/>
      <c r="AV197" s="20"/>
      <c r="AW197" s="20"/>
    </row>
    <row r="198" spans="1:49" x14ac:dyDescent="0.3">
      <c r="A198" s="211"/>
      <c r="B198" s="211"/>
      <c r="C198" s="211"/>
      <c r="D198" s="211"/>
      <c r="E198" s="211"/>
      <c r="F198" s="211"/>
      <c r="G198" s="211"/>
      <c r="H198" s="211"/>
      <c r="I198" s="211"/>
      <c r="J198" s="211"/>
      <c r="K198" s="211"/>
      <c r="L198" s="211"/>
      <c r="M198" s="211"/>
      <c r="N198" s="211"/>
      <c r="O198" s="211"/>
      <c r="P198" s="211"/>
      <c r="Q198" s="211"/>
      <c r="R198" s="211"/>
      <c r="S198" s="211"/>
      <c r="T198" s="211"/>
      <c r="U198" s="211"/>
      <c r="V198" s="211"/>
      <c r="W198" s="211"/>
      <c r="X198" s="20"/>
      <c r="Y198" s="20"/>
      <c r="Z198" s="20"/>
      <c r="AA198" s="20"/>
      <c r="AB198" s="20"/>
      <c r="AC198" s="20"/>
      <c r="AD198" s="20"/>
      <c r="AE198" s="20"/>
      <c r="AF198" s="20"/>
      <c r="AG198" s="20"/>
      <c r="AH198" s="20"/>
      <c r="AI198" s="20"/>
      <c r="AJ198" s="20"/>
      <c r="AK198" s="20"/>
      <c r="AL198" s="20"/>
      <c r="AM198" s="20"/>
      <c r="AN198" s="20"/>
      <c r="AO198" s="20"/>
      <c r="AP198" s="20"/>
      <c r="AQ198" s="20"/>
      <c r="AR198" s="20"/>
      <c r="AS198" s="20"/>
      <c r="AT198" s="20"/>
      <c r="AU198" s="20"/>
      <c r="AV198" s="20"/>
      <c r="AW198" s="20"/>
    </row>
    <row r="199" spans="1:49" x14ac:dyDescent="0.3">
      <c r="A199" s="211"/>
      <c r="B199" s="211"/>
      <c r="C199" s="211"/>
      <c r="D199" s="211"/>
      <c r="E199" s="211"/>
      <c r="F199" s="211"/>
      <c r="G199" s="211"/>
      <c r="H199" s="211"/>
      <c r="I199" s="211"/>
      <c r="J199" s="211"/>
      <c r="K199" s="211"/>
      <c r="L199" s="211"/>
      <c r="M199" s="211"/>
      <c r="N199" s="211"/>
      <c r="O199" s="211"/>
      <c r="P199" s="211"/>
      <c r="Q199" s="211"/>
      <c r="R199" s="211"/>
      <c r="S199" s="211"/>
      <c r="T199" s="211"/>
      <c r="U199" s="211"/>
      <c r="V199" s="211"/>
      <c r="W199" s="211"/>
      <c r="X199" s="20"/>
      <c r="Y199" s="20"/>
      <c r="Z199" s="20"/>
      <c r="AA199" s="20"/>
      <c r="AB199" s="20"/>
      <c r="AC199" s="20"/>
      <c r="AD199" s="20"/>
      <c r="AE199" s="20"/>
      <c r="AF199" s="20"/>
      <c r="AG199" s="20"/>
      <c r="AH199" s="20"/>
      <c r="AI199" s="20"/>
      <c r="AJ199" s="20"/>
      <c r="AK199" s="20"/>
      <c r="AL199" s="20"/>
      <c r="AM199" s="20"/>
      <c r="AN199" s="20"/>
      <c r="AO199" s="20"/>
      <c r="AP199" s="20"/>
      <c r="AQ199" s="20"/>
      <c r="AR199" s="20"/>
      <c r="AS199" s="20"/>
      <c r="AT199" s="20"/>
      <c r="AU199" s="20"/>
      <c r="AV199" s="20"/>
      <c r="AW199" s="20"/>
    </row>
    <row r="200" spans="1:49" x14ac:dyDescent="0.3">
      <c r="A200" s="211"/>
      <c r="B200" s="211"/>
      <c r="C200" s="211"/>
      <c r="D200" s="211"/>
      <c r="E200" s="211"/>
      <c r="F200" s="211"/>
      <c r="G200" s="211"/>
      <c r="H200" s="211"/>
      <c r="I200" s="211"/>
      <c r="J200" s="211"/>
      <c r="K200" s="211"/>
      <c r="L200" s="211"/>
      <c r="M200" s="211"/>
      <c r="N200" s="211"/>
      <c r="O200" s="211"/>
      <c r="P200" s="211"/>
      <c r="Q200" s="211"/>
      <c r="R200" s="211"/>
      <c r="S200" s="211"/>
      <c r="T200" s="211"/>
      <c r="U200" s="211"/>
      <c r="V200" s="211"/>
      <c r="W200" s="211"/>
      <c r="X200" s="20"/>
      <c r="Y200" s="20"/>
      <c r="Z200" s="20"/>
      <c r="AA200" s="20"/>
      <c r="AB200" s="20"/>
      <c r="AC200" s="20"/>
      <c r="AD200" s="20"/>
      <c r="AE200" s="20"/>
      <c r="AF200" s="20"/>
      <c r="AG200" s="20"/>
      <c r="AH200" s="20"/>
      <c r="AI200" s="20"/>
      <c r="AJ200" s="20"/>
      <c r="AK200" s="20"/>
      <c r="AL200" s="20"/>
      <c r="AM200" s="20"/>
      <c r="AN200" s="20"/>
      <c r="AO200" s="20"/>
      <c r="AP200" s="20"/>
      <c r="AQ200" s="20"/>
      <c r="AR200" s="20"/>
      <c r="AS200" s="20"/>
      <c r="AT200" s="20"/>
      <c r="AU200" s="20"/>
      <c r="AV200" s="20"/>
      <c r="AW200" s="20"/>
    </row>
    <row r="201" spans="1:49" x14ac:dyDescent="0.3">
      <c r="A201" s="211"/>
      <c r="B201" s="211"/>
      <c r="C201" s="211"/>
      <c r="D201" s="211"/>
      <c r="E201" s="211"/>
      <c r="F201" s="211"/>
      <c r="G201" s="211"/>
      <c r="H201" s="211"/>
      <c r="I201" s="211"/>
      <c r="J201" s="211"/>
      <c r="K201" s="211"/>
      <c r="L201" s="211"/>
      <c r="M201" s="211"/>
      <c r="N201" s="211"/>
      <c r="O201" s="211"/>
      <c r="P201" s="211"/>
      <c r="Q201" s="211"/>
      <c r="R201" s="211"/>
      <c r="S201" s="211"/>
      <c r="T201" s="211"/>
      <c r="U201" s="211"/>
      <c r="V201" s="211"/>
      <c r="W201" s="211"/>
      <c r="X201" s="20"/>
      <c r="Y201" s="20"/>
      <c r="Z201" s="20"/>
      <c r="AA201" s="20"/>
      <c r="AB201" s="20"/>
      <c r="AC201" s="20"/>
      <c r="AD201" s="20"/>
      <c r="AE201" s="20"/>
      <c r="AF201" s="20"/>
      <c r="AG201" s="20"/>
      <c r="AH201" s="20"/>
      <c r="AI201" s="20"/>
      <c r="AJ201" s="20"/>
      <c r="AK201" s="20"/>
      <c r="AL201" s="20"/>
      <c r="AM201" s="20"/>
      <c r="AN201" s="20"/>
      <c r="AO201" s="20"/>
      <c r="AP201" s="20"/>
      <c r="AQ201" s="20"/>
      <c r="AR201" s="20"/>
      <c r="AS201" s="20"/>
      <c r="AT201" s="20"/>
      <c r="AU201" s="20"/>
      <c r="AV201" s="20"/>
      <c r="AW201" s="20"/>
    </row>
    <row r="202" spans="1:49" x14ac:dyDescent="0.3">
      <c r="A202" s="211"/>
      <c r="B202" s="211"/>
      <c r="C202" s="211"/>
      <c r="D202" s="211"/>
      <c r="E202" s="211"/>
      <c r="F202" s="211"/>
      <c r="G202" s="211"/>
      <c r="H202" s="211"/>
      <c r="I202" s="211"/>
      <c r="J202" s="211"/>
      <c r="K202" s="211"/>
      <c r="L202" s="211"/>
      <c r="M202" s="211"/>
      <c r="N202" s="211"/>
      <c r="O202" s="211"/>
      <c r="P202" s="211"/>
      <c r="Q202" s="211"/>
      <c r="R202" s="211"/>
      <c r="S202" s="211"/>
      <c r="T202" s="211"/>
      <c r="U202" s="211"/>
      <c r="V202" s="211"/>
      <c r="W202" s="211"/>
      <c r="X202" s="20"/>
      <c r="Y202" s="20"/>
      <c r="Z202" s="20"/>
      <c r="AA202" s="20"/>
      <c r="AB202" s="20"/>
      <c r="AC202" s="20"/>
      <c r="AD202" s="20"/>
      <c r="AE202" s="20"/>
      <c r="AF202" s="20"/>
      <c r="AG202" s="20"/>
      <c r="AH202" s="20"/>
      <c r="AI202" s="20"/>
      <c r="AJ202" s="20"/>
      <c r="AK202" s="20"/>
      <c r="AL202" s="20"/>
      <c r="AM202" s="20"/>
      <c r="AN202" s="20"/>
      <c r="AO202" s="20"/>
      <c r="AP202" s="20"/>
      <c r="AQ202" s="20"/>
      <c r="AR202" s="20"/>
      <c r="AS202" s="20"/>
      <c r="AT202" s="20"/>
      <c r="AU202" s="20"/>
      <c r="AV202" s="20"/>
      <c r="AW202" s="20"/>
    </row>
    <row r="203" spans="1:49" x14ac:dyDescent="0.3">
      <c r="A203" s="211"/>
      <c r="B203" s="211"/>
      <c r="C203" s="211"/>
      <c r="D203" s="211"/>
      <c r="E203" s="211"/>
      <c r="F203" s="211"/>
      <c r="G203" s="211"/>
      <c r="H203" s="211"/>
      <c r="I203" s="211"/>
      <c r="J203" s="211"/>
      <c r="K203" s="211"/>
      <c r="L203" s="211"/>
      <c r="M203" s="211"/>
      <c r="N203" s="211"/>
      <c r="O203" s="211"/>
      <c r="P203" s="211"/>
      <c r="Q203" s="211"/>
      <c r="R203" s="211"/>
      <c r="S203" s="211"/>
      <c r="T203" s="211"/>
      <c r="U203" s="211"/>
      <c r="V203" s="211"/>
      <c r="W203" s="211"/>
      <c r="X203" s="20"/>
      <c r="Y203" s="20"/>
      <c r="Z203" s="20"/>
      <c r="AA203" s="20"/>
      <c r="AB203" s="20"/>
      <c r="AC203" s="20"/>
      <c r="AD203" s="20"/>
      <c r="AE203" s="20"/>
      <c r="AF203" s="20"/>
      <c r="AG203" s="20"/>
      <c r="AH203" s="20"/>
      <c r="AI203" s="20"/>
      <c r="AJ203" s="20"/>
      <c r="AK203" s="20"/>
      <c r="AL203" s="20"/>
      <c r="AM203" s="20"/>
      <c r="AN203" s="20"/>
      <c r="AO203" s="20"/>
      <c r="AP203" s="20"/>
      <c r="AQ203" s="20"/>
      <c r="AR203" s="20"/>
      <c r="AS203" s="20"/>
      <c r="AT203" s="20"/>
      <c r="AU203" s="20"/>
      <c r="AV203" s="20"/>
      <c r="AW203" s="20"/>
    </row>
    <row r="204" spans="1:49" x14ac:dyDescent="0.3">
      <c r="A204" s="211"/>
      <c r="B204" s="211"/>
      <c r="C204" s="211"/>
      <c r="D204" s="211"/>
      <c r="E204" s="211"/>
      <c r="F204" s="211"/>
      <c r="G204" s="211"/>
      <c r="H204" s="211"/>
      <c r="I204" s="211"/>
      <c r="J204" s="211"/>
      <c r="K204" s="211"/>
      <c r="L204" s="211"/>
      <c r="M204" s="211"/>
      <c r="N204" s="211"/>
      <c r="O204" s="211"/>
      <c r="P204" s="211"/>
      <c r="Q204" s="211"/>
      <c r="R204" s="211"/>
      <c r="S204" s="211"/>
      <c r="T204" s="211"/>
      <c r="U204" s="211"/>
      <c r="V204" s="211"/>
      <c r="W204" s="211"/>
      <c r="X204" s="20"/>
      <c r="Y204" s="20"/>
      <c r="Z204" s="20"/>
      <c r="AA204" s="20"/>
      <c r="AB204" s="20"/>
      <c r="AC204" s="20"/>
      <c r="AD204" s="20"/>
      <c r="AE204" s="20"/>
      <c r="AF204" s="20"/>
      <c r="AG204" s="20"/>
      <c r="AH204" s="20"/>
      <c r="AI204" s="20"/>
      <c r="AJ204" s="20"/>
      <c r="AK204" s="20"/>
      <c r="AL204" s="20"/>
      <c r="AM204" s="20"/>
      <c r="AN204" s="20"/>
      <c r="AO204" s="20"/>
      <c r="AP204" s="20"/>
      <c r="AQ204" s="20"/>
      <c r="AR204" s="20"/>
      <c r="AS204" s="20"/>
      <c r="AT204" s="20"/>
      <c r="AU204" s="20"/>
      <c r="AV204" s="20"/>
      <c r="AW204" s="20"/>
    </row>
    <row r="205" spans="1:49" x14ac:dyDescent="0.3">
      <c r="A205" s="211"/>
      <c r="B205" s="211"/>
      <c r="C205" s="211"/>
      <c r="D205" s="211"/>
      <c r="E205" s="211"/>
      <c r="F205" s="211"/>
      <c r="G205" s="211"/>
      <c r="H205" s="211"/>
      <c r="I205" s="211"/>
      <c r="J205" s="211"/>
      <c r="K205" s="211"/>
      <c r="L205" s="211"/>
      <c r="M205" s="211"/>
      <c r="N205" s="211"/>
      <c r="O205" s="211"/>
      <c r="P205" s="211"/>
      <c r="Q205" s="211"/>
      <c r="R205" s="211"/>
      <c r="S205" s="211"/>
      <c r="T205" s="211"/>
      <c r="U205" s="211"/>
      <c r="V205" s="211"/>
      <c r="W205" s="211"/>
      <c r="X205" s="20"/>
      <c r="Y205" s="20"/>
      <c r="Z205" s="20"/>
      <c r="AA205" s="20"/>
      <c r="AB205" s="20"/>
      <c r="AC205" s="20"/>
      <c r="AD205" s="20"/>
      <c r="AE205" s="20"/>
      <c r="AF205" s="20"/>
      <c r="AG205" s="20"/>
      <c r="AH205" s="20"/>
      <c r="AI205" s="20"/>
      <c r="AJ205" s="20"/>
      <c r="AK205" s="20"/>
      <c r="AL205" s="20"/>
      <c r="AM205" s="20"/>
      <c r="AN205" s="20"/>
      <c r="AO205" s="20"/>
      <c r="AP205" s="20"/>
      <c r="AQ205" s="20"/>
      <c r="AR205" s="20"/>
      <c r="AS205" s="20"/>
      <c r="AT205" s="20"/>
      <c r="AU205" s="20"/>
      <c r="AV205" s="20"/>
      <c r="AW205" s="20"/>
    </row>
    <row r="206" spans="1:49" x14ac:dyDescent="0.3">
      <c r="A206" s="211"/>
      <c r="B206" s="211"/>
      <c r="C206" s="211"/>
      <c r="D206" s="211"/>
      <c r="E206" s="211"/>
      <c r="F206" s="211"/>
      <c r="G206" s="211"/>
      <c r="H206" s="211"/>
      <c r="I206" s="211"/>
      <c r="J206" s="211"/>
      <c r="K206" s="211"/>
      <c r="L206" s="211"/>
      <c r="M206" s="211"/>
      <c r="N206" s="211"/>
      <c r="O206" s="211"/>
      <c r="P206" s="211"/>
      <c r="Q206" s="211"/>
      <c r="R206" s="211"/>
      <c r="S206" s="211"/>
      <c r="T206" s="211"/>
      <c r="U206" s="211"/>
      <c r="V206" s="211"/>
      <c r="W206" s="211"/>
      <c r="X206" s="20"/>
      <c r="Y206" s="20"/>
      <c r="Z206" s="20"/>
      <c r="AA206" s="20"/>
      <c r="AB206" s="20"/>
      <c r="AC206" s="20"/>
      <c r="AD206" s="20"/>
      <c r="AE206" s="20"/>
      <c r="AF206" s="20"/>
      <c r="AG206" s="20"/>
      <c r="AH206" s="20"/>
      <c r="AI206" s="20"/>
      <c r="AJ206" s="20"/>
      <c r="AK206" s="20"/>
      <c r="AL206" s="20"/>
      <c r="AM206" s="20"/>
      <c r="AN206" s="20"/>
      <c r="AO206" s="20"/>
      <c r="AP206" s="20"/>
      <c r="AQ206" s="20"/>
      <c r="AR206" s="20"/>
      <c r="AS206" s="20"/>
      <c r="AT206" s="20"/>
      <c r="AU206" s="20"/>
      <c r="AV206" s="20"/>
      <c r="AW206" s="20"/>
    </row>
    <row r="207" spans="1:49" x14ac:dyDescent="0.3">
      <c r="A207" s="211"/>
      <c r="B207" s="211"/>
      <c r="C207" s="211"/>
      <c r="D207" s="211"/>
      <c r="E207" s="211"/>
      <c r="F207" s="211"/>
      <c r="G207" s="211"/>
      <c r="H207" s="211"/>
      <c r="I207" s="211"/>
      <c r="J207" s="211"/>
      <c r="K207" s="211"/>
      <c r="L207" s="211"/>
      <c r="M207" s="211"/>
      <c r="N207" s="211"/>
      <c r="O207" s="211"/>
      <c r="P207" s="211"/>
      <c r="Q207" s="211"/>
      <c r="R207" s="211"/>
      <c r="S207" s="211"/>
      <c r="T207" s="211"/>
      <c r="U207" s="211"/>
      <c r="V207" s="211"/>
      <c r="W207" s="211"/>
      <c r="X207" s="20"/>
      <c r="Y207" s="20"/>
      <c r="Z207" s="20"/>
      <c r="AA207" s="20"/>
      <c r="AB207" s="20"/>
      <c r="AC207" s="20"/>
      <c r="AD207" s="20"/>
      <c r="AE207" s="20"/>
      <c r="AF207" s="20"/>
      <c r="AG207" s="20"/>
      <c r="AH207" s="20"/>
      <c r="AI207" s="20"/>
      <c r="AJ207" s="20"/>
      <c r="AK207" s="20"/>
      <c r="AL207" s="20"/>
      <c r="AM207" s="20"/>
      <c r="AN207" s="20"/>
      <c r="AO207" s="20"/>
      <c r="AP207" s="20"/>
      <c r="AQ207" s="20"/>
      <c r="AR207" s="20"/>
      <c r="AS207" s="20"/>
      <c r="AT207" s="20"/>
      <c r="AU207" s="20"/>
      <c r="AV207" s="20"/>
      <c r="AW207" s="20"/>
    </row>
    <row r="208" spans="1:49" x14ac:dyDescent="0.3">
      <c r="A208" s="211"/>
      <c r="B208" s="211"/>
      <c r="C208" s="211"/>
      <c r="D208" s="211"/>
      <c r="E208" s="211"/>
      <c r="F208" s="211"/>
      <c r="G208" s="211"/>
      <c r="H208" s="211"/>
      <c r="I208" s="211"/>
      <c r="J208" s="211"/>
      <c r="K208" s="211"/>
      <c r="L208" s="211"/>
      <c r="M208" s="211"/>
      <c r="N208" s="211"/>
      <c r="O208" s="211"/>
      <c r="P208" s="211"/>
      <c r="Q208" s="211"/>
      <c r="R208" s="211"/>
      <c r="S208" s="211"/>
      <c r="T208" s="211"/>
      <c r="U208" s="211"/>
      <c r="V208" s="211"/>
      <c r="W208" s="211"/>
      <c r="X208" s="20"/>
      <c r="Y208" s="20"/>
      <c r="Z208" s="20"/>
      <c r="AA208" s="20"/>
      <c r="AB208" s="20"/>
      <c r="AC208" s="20"/>
      <c r="AD208" s="20"/>
      <c r="AE208" s="20"/>
      <c r="AF208" s="20"/>
      <c r="AG208" s="20"/>
      <c r="AH208" s="20"/>
      <c r="AI208" s="20"/>
      <c r="AJ208" s="20"/>
      <c r="AK208" s="20"/>
      <c r="AL208" s="20"/>
      <c r="AM208" s="20"/>
      <c r="AN208" s="20"/>
      <c r="AO208" s="20"/>
      <c r="AP208" s="20"/>
      <c r="AQ208" s="20"/>
      <c r="AR208" s="20"/>
      <c r="AS208" s="20"/>
      <c r="AT208" s="20"/>
      <c r="AU208" s="20"/>
      <c r="AV208" s="20"/>
      <c r="AW208" s="20"/>
    </row>
    <row r="209" spans="1:49" x14ac:dyDescent="0.3">
      <c r="A209" s="211"/>
      <c r="B209" s="211"/>
      <c r="C209" s="211"/>
      <c r="D209" s="211"/>
      <c r="E209" s="211"/>
      <c r="F209" s="211"/>
      <c r="G209" s="211"/>
      <c r="H209" s="211"/>
      <c r="I209" s="211"/>
      <c r="J209" s="211"/>
      <c r="K209" s="211"/>
      <c r="L209" s="211"/>
      <c r="M209" s="211"/>
      <c r="N209" s="211"/>
      <c r="O209" s="211"/>
      <c r="P209" s="211"/>
      <c r="Q209" s="211"/>
      <c r="R209" s="211"/>
      <c r="S209" s="211"/>
      <c r="T209" s="211"/>
      <c r="U209" s="211"/>
      <c r="V209" s="211"/>
      <c r="W209" s="211"/>
      <c r="X209" s="20"/>
      <c r="Y209" s="20"/>
      <c r="Z209" s="20"/>
      <c r="AA209" s="20"/>
      <c r="AB209" s="20"/>
      <c r="AC209" s="20"/>
      <c r="AD209" s="20"/>
      <c r="AE209" s="20"/>
      <c r="AF209" s="20"/>
      <c r="AG209" s="20"/>
      <c r="AH209" s="20"/>
      <c r="AI209" s="20"/>
      <c r="AJ209" s="20"/>
      <c r="AK209" s="20"/>
      <c r="AL209" s="20"/>
      <c r="AM209" s="20"/>
      <c r="AN209" s="20"/>
      <c r="AO209" s="20"/>
      <c r="AP209" s="20"/>
      <c r="AQ209" s="20"/>
      <c r="AR209" s="20"/>
      <c r="AS209" s="20"/>
      <c r="AT209" s="20"/>
      <c r="AU209" s="20"/>
      <c r="AV209" s="20"/>
      <c r="AW209" s="20"/>
    </row>
    <row r="210" spans="1:49" x14ac:dyDescent="0.3">
      <c r="A210" s="211"/>
      <c r="B210" s="211"/>
      <c r="C210" s="211"/>
      <c r="D210" s="211"/>
      <c r="E210" s="211"/>
      <c r="F210" s="211"/>
      <c r="G210" s="211"/>
      <c r="H210" s="211"/>
      <c r="I210" s="211"/>
      <c r="J210" s="211"/>
      <c r="K210" s="211"/>
      <c r="L210" s="211"/>
      <c r="M210" s="211"/>
      <c r="N210" s="211"/>
      <c r="O210" s="211"/>
      <c r="P210" s="211"/>
      <c r="Q210" s="211"/>
      <c r="R210" s="211"/>
      <c r="S210" s="211"/>
      <c r="T210" s="211"/>
      <c r="U210" s="211"/>
      <c r="V210" s="211"/>
      <c r="W210" s="211"/>
      <c r="X210" s="20"/>
      <c r="Y210" s="20"/>
      <c r="Z210" s="20"/>
      <c r="AA210" s="20"/>
      <c r="AB210" s="20"/>
      <c r="AC210" s="20"/>
      <c r="AD210" s="20"/>
      <c r="AE210" s="20"/>
      <c r="AF210" s="20"/>
      <c r="AG210" s="20"/>
      <c r="AH210" s="20"/>
      <c r="AI210" s="20"/>
      <c r="AJ210" s="20"/>
      <c r="AK210" s="20"/>
      <c r="AL210" s="20"/>
      <c r="AM210" s="20"/>
      <c r="AN210" s="20"/>
      <c r="AO210" s="20"/>
      <c r="AP210" s="20"/>
      <c r="AQ210" s="20"/>
      <c r="AR210" s="20"/>
      <c r="AS210" s="20"/>
      <c r="AT210" s="20"/>
      <c r="AU210" s="20"/>
      <c r="AV210" s="20"/>
      <c r="AW210" s="20"/>
    </row>
    <row r="211" spans="1:49" x14ac:dyDescent="0.3">
      <c r="A211" s="211"/>
      <c r="B211" s="211"/>
      <c r="C211" s="211"/>
      <c r="D211" s="211"/>
      <c r="E211" s="211"/>
      <c r="F211" s="211"/>
      <c r="G211" s="211"/>
      <c r="H211" s="211"/>
      <c r="I211" s="211"/>
      <c r="J211" s="211"/>
      <c r="K211" s="211"/>
      <c r="L211" s="211"/>
      <c r="M211" s="211"/>
      <c r="N211" s="211"/>
      <c r="O211" s="211"/>
      <c r="P211" s="211"/>
      <c r="Q211" s="211"/>
      <c r="R211" s="211"/>
      <c r="S211" s="211"/>
      <c r="T211" s="211"/>
      <c r="U211" s="211"/>
      <c r="V211" s="211"/>
      <c r="W211" s="211"/>
      <c r="X211" s="20"/>
      <c r="Y211" s="20"/>
      <c r="Z211" s="20"/>
      <c r="AA211" s="20"/>
      <c r="AB211" s="20"/>
      <c r="AC211" s="20"/>
      <c r="AD211" s="20"/>
      <c r="AE211" s="20"/>
      <c r="AF211" s="20"/>
      <c r="AG211" s="20"/>
      <c r="AH211" s="20"/>
      <c r="AI211" s="20"/>
      <c r="AJ211" s="20"/>
      <c r="AK211" s="20"/>
      <c r="AL211" s="20"/>
      <c r="AM211" s="20"/>
      <c r="AN211" s="20"/>
      <c r="AO211" s="20"/>
      <c r="AP211" s="20"/>
      <c r="AQ211" s="20"/>
      <c r="AR211" s="20"/>
      <c r="AS211" s="20"/>
      <c r="AT211" s="20"/>
      <c r="AU211" s="20"/>
      <c r="AV211" s="20"/>
      <c r="AW211" s="20"/>
    </row>
    <row r="212" spans="1:49" x14ac:dyDescent="0.3">
      <c r="A212" s="211"/>
      <c r="B212" s="211"/>
      <c r="C212" s="211"/>
      <c r="D212" s="211"/>
      <c r="E212" s="211"/>
      <c r="F212" s="211"/>
      <c r="G212" s="211"/>
      <c r="H212" s="211"/>
      <c r="I212" s="211"/>
      <c r="J212" s="211"/>
      <c r="K212" s="211"/>
      <c r="L212" s="211"/>
      <c r="M212" s="211"/>
      <c r="N212" s="211"/>
      <c r="O212" s="211"/>
      <c r="P212" s="211"/>
      <c r="Q212" s="211"/>
      <c r="R212" s="211"/>
      <c r="S212" s="211"/>
      <c r="T212" s="211"/>
      <c r="U212" s="211"/>
      <c r="V212" s="211"/>
      <c r="W212" s="211"/>
      <c r="X212" s="20"/>
      <c r="Y212" s="20"/>
      <c r="Z212" s="20"/>
      <c r="AA212" s="20"/>
      <c r="AB212" s="20"/>
      <c r="AC212" s="20"/>
      <c r="AD212" s="20"/>
      <c r="AE212" s="20"/>
      <c r="AF212" s="20"/>
      <c r="AG212" s="20"/>
      <c r="AH212" s="20"/>
      <c r="AI212" s="20"/>
      <c r="AJ212" s="20"/>
      <c r="AK212" s="20"/>
      <c r="AL212" s="20"/>
      <c r="AM212" s="20"/>
      <c r="AN212" s="20"/>
      <c r="AO212" s="20"/>
      <c r="AP212" s="20"/>
      <c r="AQ212" s="20"/>
      <c r="AR212" s="20"/>
      <c r="AS212" s="20"/>
      <c r="AT212" s="20"/>
      <c r="AU212" s="20"/>
      <c r="AV212" s="20"/>
      <c r="AW212" s="20"/>
    </row>
    <row r="213" spans="1:49" x14ac:dyDescent="0.3">
      <c r="A213" s="211"/>
      <c r="B213" s="211"/>
      <c r="C213" s="211"/>
      <c r="D213" s="211"/>
      <c r="E213" s="211"/>
      <c r="F213" s="211"/>
      <c r="G213" s="211"/>
      <c r="H213" s="211"/>
      <c r="I213" s="211"/>
      <c r="J213" s="211"/>
      <c r="K213" s="211"/>
      <c r="L213" s="211"/>
      <c r="M213" s="211"/>
      <c r="N213" s="211"/>
      <c r="O213" s="211"/>
      <c r="P213" s="211"/>
      <c r="Q213" s="211"/>
      <c r="R213" s="211"/>
      <c r="S213" s="211"/>
      <c r="T213" s="211"/>
      <c r="U213" s="211"/>
      <c r="V213" s="211"/>
      <c r="W213" s="211"/>
      <c r="X213" s="20"/>
      <c r="Y213" s="20"/>
      <c r="Z213" s="20"/>
      <c r="AA213" s="20"/>
      <c r="AB213" s="20"/>
      <c r="AC213" s="20"/>
      <c r="AD213" s="20"/>
      <c r="AE213" s="20"/>
      <c r="AF213" s="20"/>
      <c r="AG213" s="20"/>
      <c r="AH213" s="20"/>
      <c r="AI213" s="20"/>
      <c r="AJ213" s="20"/>
      <c r="AK213" s="20"/>
      <c r="AL213" s="20"/>
      <c r="AM213" s="20"/>
      <c r="AN213" s="20"/>
      <c r="AO213" s="20"/>
      <c r="AP213" s="20"/>
      <c r="AQ213" s="20"/>
      <c r="AR213" s="20"/>
      <c r="AS213" s="20"/>
      <c r="AT213" s="20"/>
      <c r="AU213" s="20"/>
      <c r="AV213" s="20"/>
      <c r="AW213" s="20"/>
    </row>
    <row r="214" spans="1:49" x14ac:dyDescent="0.3">
      <c r="A214" s="211"/>
      <c r="B214" s="211"/>
      <c r="C214" s="211"/>
      <c r="D214" s="211"/>
      <c r="E214" s="211"/>
      <c r="F214" s="211"/>
      <c r="G214" s="211"/>
      <c r="H214" s="211"/>
      <c r="I214" s="211"/>
      <c r="J214" s="211"/>
      <c r="K214" s="211"/>
      <c r="L214" s="211"/>
      <c r="M214" s="211"/>
      <c r="N214" s="211"/>
      <c r="O214" s="211"/>
      <c r="P214" s="211"/>
      <c r="Q214" s="211"/>
      <c r="R214" s="211"/>
      <c r="S214" s="211"/>
      <c r="T214" s="211"/>
      <c r="U214" s="211"/>
      <c r="V214" s="211"/>
      <c r="W214" s="211"/>
      <c r="X214" s="20"/>
      <c r="Y214" s="20"/>
      <c r="Z214" s="20"/>
      <c r="AA214" s="20"/>
      <c r="AB214" s="20"/>
      <c r="AC214" s="20"/>
      <c r="AD214" s="20"/>
      <c r="AE214" s="20"/>
      <c r="AF214" s="20"/>
      <c r="AG214" s="20"/>
      <c r="AH214" s="20"/>
      <c r="AI214" s="20"/>
      <c r="AJ214" s="20"/>
      <c r="AK214" s="20"/>
      <c r="AL214" s="20"/>
      <c r="AM214" s="20"/>
      <c r="AN214" s="20"/>
      <c r="AO214" s="20"/>
      <c r="AP214" s="20"/>
      <c r="AQ214" s="20"/>
      <c r="AR214" s="20"/>
      <c r="AS214" s="20"/>
      <c r="AT214" s="20"/>
      <c r="AU214" s="20"/>
      <c r="AV214" s="20"/>
      <c r="AW214" s="20"/>
    </row>
    <row r="215" spans="1:49" x14ac:dyDescent="0.3">
      <c r="A215" s="211"/>
      <c r="B215" s="211"/>
      <c r="C215" s="211"/>
      <c r="D215" s="211"/>
      <c r="E215" s="211"/>
      <c r="F215" s="211"/>
      <c r="G215" s="211"/>
      <c r="H215" s="211"/>
      <c r="I215" s="211"/>
      <c r="J215" s="211"/>
      <c r="K215" s="211"/>
      <c r="L215" s="211"/>
      <c r="M215" s="211"/>
      <c r="N215" s="211"/>
      <c r="O215" s="211"/>
      <c r="P215" s="211"/>
      <c r="Q215" s="211"/>
      <c r="R215" s="211"/>
      <c r="S215" s="211"/>
      <c r="T215" s="211"/>
      <c r="U215" s="211"/>
      <c r="V215" s="211"/>
      <c r="W215" s="211"/>
      <c r="X215" s="20"/>
      <c r="Y215" s="20"/>
      <c r="Z215" s="20"/>
      <c r="AA215" s="20"/>
      <c r="AB215" s="20"/>
      <c r="AC215" s="20"/>
      <c r="AD215" s="20"/>
      <c r="AE215" s="20"/>
      <c r="AF215" s="20"/>
      <c r="AG215" s="20"/>
      <c r="AH215" s="20"/>
      <c r="AI215" s="20"/>
      <c r="AJ215" s="20"/>
      <c r="AK215" s="20"/>
      <c r="AL215" s="20"/>
      <c r="AM215" s="20"/>
      <c r="AN215" s="20"/>
      <c r="AO215" s="20"/>
      <c r="AP215" s="20"/>
      <c r="AQ215" s="20"/>
      <c r="AR215" s="20"/>
      <c r="AS215" s="20"/>
      <c r="AT215" s="20"/>
      <c r="AU215" s="20"/>
      <c r="AV215" s="20"/>
      <c r="AW215" s="20"/>
    </row>
    <row r="216" spans="1:49" x14ac:dyDescent="0.3">
      <c r="A216" s="211"/>
      <c r="B216" s="211"/>
      <c r="C216" s="211"/>
      <c r="D216" s="211"/>
      <c r="E216" s="211"/>
      <c r="F216" s="211"/>
      <c r="G216" s="211"/>
      <c r="H216" s="211"/>
      <c r="I216" s="211"/>
      <c r="J216" s="211"/>
      <c r="K216" s="211"/>
      <c r="L216" s="211"/>
      <c r="M216" s="211"/>
      <c r="N216" s="211"/>
      <c r="O216" s="211"/>
      <c r="P216" s="211"/>
      <c r="Q216" s="211"/>
      <c r="R216" s="211"/>
      <c r="S216" s="211"/>
      <c r="T216" s="211"/>
      <c r="U216" s="211"/>
      <c r="V216" s="211"/>
      <c r="W216" s="211"/>
      <c r="X216" s="20"/>
      <c r="Y216" s="20"/>
      <c r="Z216" s="20"/>
      <c r="AA216" s="20"/>
      <c r="AB216" s="20"/>
      <c r="AC216" s="20"/>
      <c r="AD216" s="20"/>
      <c r="AE216" s="20"/>
      <c r="AF216" s="20"/>
      <c r="AG216" s="20"/>
      <c r="AH216" s="20"/>
      <c r="AI216" s="20"/>
      <c r="AJ216" s="20"/>
      <c r="AK216" s="20"/>
      <c r="AL216" s="20"/>
      <c r="AM216" s="20"/>
      <c r="AN216" s="20"/>
      <c r="AO216" s="20"/>
      <c r="AP216" s="20"/>
      <c r="AQ216" s="20"/>
      <c r="AR216" s="20"/>
      <c r="AS216" s="20"/>
      <c r="AT216" s="20"/>
      <c r="AU216" s="20"/>
      <c r="AV216" s="20"/>
      <c r="AW216" s="20"/>
    </row>
    <row r="217" spans="1:49" x14ac:dyDescent="0.3">
      <c r="A217" s="211"/>
      <c r="B217" s="211"/>
      <c r="C217" s="211"/>
      <c r="D217" s="211"/>
      <c r="E217" s="211"/>
      <c r="F217" s="211"/>
      <c r="G217" s="211"/>
      <c r="H217" s="211"/>
      <c r="I217" s="211"/>
      <c r="J217" s="211"/>
      <c r="K217" s="211"/>
      <c r="L217" s="211"/>
      <c r="M217" s="211"/>
      <c r="N217" s="211"/>
      <c r="O217" s="211"/>
      <c r="P217" s="211"/>
      <c r="Q217" s="211"/>
      <c r="R217" s="211"/>
      <c r="S217" s="211"/>
      <c r="T217" s="211"/>
      <c r="U217" s="211"/>
      <c r="V217" s="211"/>
      <c r="W217" s="211"/>
      <c r="X217" s="20"/>
      <c r="Y217" s="20"/>
      <c r="Z217" s="20"/>
      <c r="AA217" s="20"/>
      <c r="AB217" s="20"/>
      <c r="AC217" s="20"/>
      <c r="AD217" s="20"/>
      <c r="AE217" s="20"/>
      <c r="AF217" s="20"/>
      <c r="AG217" s="20"/>
      <c r="AH217" s="20"/>
      <c r="AI217" s="20"/>
      <c r="AJ217" s="20"/>
      <c r="AK217" s="20"/>
      <c r="AL217" s="20"/>
      <c r="AM217" s="20"/>
      <c r="AN217" s="20"/>
      <c r="AO217" s="20"/>
      <c r="AP217" s="20"/>
      <c r="AQ217" s="20"/>
      <c r="AR217" s="20"/>
      <c r="AS217" s="20"/>
      <c r="AT217" s="20"/>
      <c r="AU217" s="20"/>
      <c r="AV217" s="20"/>
      <c r="AW217" s="20"/>
    </row>
    <row r="218" spans="1:49" x14ac:dyDescent="0.3">
      <c r="A218" s="211"/>
      <c r="B218" s="211"/>
      <c r="C218" s="211"/>
      <c r="D218" s="211"/>
      <c r="E218" s="211"/>
      <c r="F218" s="211"/>
      <c r="G218" s="211"/>
      <c r="H218" s="211"/>
      <c r="I218" s="211"/>
      <c r="J218" s="211"/>
      <c r="K218" s="211"/>
      <c r="L218" s="211"/>
      <c r="M218" s="211"/>
      <c r="N218" s="211"/>
      <c r="O218" s="211"/>
      <c r="P218" s="211"/>
      <c r="Q218" s="211"/>
      <c r="R218" s="211"/>
      <c r="S218" s="211"/>
      <c r="T218" s="211"/>
      <c r="U218" s="211"/>
      <c r="V218" s="211"/>
      <c r="W218" s="211"/>
      <c r="X218" s="20"/>
      <c r="Y218" s="20"/>
      <c r="Z218" s="20"/>
      <c r="AA218" s="20"/>
      <c r="AB218" s="20"/>
      <c r="AC218" s="20"/>
      <c r="AD218" s="20"/>
      <c r="AE218" s="20"/>
      <c r="AF218" s="20"/>
      <c r="AG218" s="20"/>
      <c r="AH218" s="20"/>
      <c r="AI218" s="20"/>
      <c r="AJ218" s="20"/>
      <c r="AK218" s="20"/>
      <c r="AL218" s="20"/>
      <c r="AM218" s="20"/>
      <c r="AN218" s="20"/>
      <c r="AO218" s="20"/>
      <c r="AP218" s="20"/>
      <c r="AQ218" s="20"/>
      <c r="AR218" s="20"/>
      <c r="AS218" s="20"/>
      <c r="AT218" s="20"/>
      <c r="AU218" s="20"/>
      <c r="AV218" s="20"/>
      <c r="AW218" s="20"/>
    </row>
    <row r="219" spans="1:49" x14ac:dyDescent="0.3">
      <c r="A219" s="211"/>
      <c r="B219" s="211"/>
      <c r="C219" s="211"/>
      <c r="D219" s="211"/>
      <c r="E219" s="211"/>
      <c r="F219" s="211"/>
      <c r="G219" s="211"/>
      <c r="H219" s="211"/>
      <c r="I219" s="211"/>
      <c r="J219" s="211"/>
      <c r="K219" s="211"/>
      <c r="L219" s="211"/>
      <c r="M219" s="211"/>
      <c r="N219" s="211"/>
      <c r="O219" s="211"/>
      <c r="P219" s="211"/>
      <c r="Q219" s="211"/>
      <c r="R219" s="211"/>
      <c r="S219" s="211"/>
      <c r="T219" s="211"/>
      <c r="U219" s="211"/>
      <c r="V219" s="211"/>
      <c r="W219" s="211"/>
      <c r="X219" s="20"/>
      <c r="Y219" s="20"/>
      <c r="Z219" s="20"/>
      <c r="AA219" s="20"/>
      <c r="AB219" s="20"/>
      <c r="AC219" s="20"/>
      <c r="AD219" s="20"/>
      <c r="AE219" s="20"/>
      <c r="AF219" s="20"/>
      <c r="AG219" s="20"/>
      <c r="AH219" s="20"/>
      <c r="AI219" s="20"/>
      <c r="AJ219" s="20"/>
      <c r="AK219" s="20"/>
      <c r="AL219" s="20"/>
      <c r="AM219" s="20"/>
      <c r="AN219" s="20"/>
      <c r="AO219" s="20"/>
      <c r="AP219" s="20"/>
      <c r="AQ219" s="20"/>
      <c r="AR219" s="20"/>
      <c r="AS219" s="20"/>
      <c r="AT219" s="20"/>
      <c r="AU219" s="20"/>
      <c r="AV219" s="20"/>
      <c r="AW219" s="20"/>
    </row>
    <row r="220" spans="1:49" x14ac:dyDescent="0.3">
      <c r="A220" s="211"/>
      <c r="B220" s="211"/>
      <c r="C220" s="211"/>
      <c r="D220" s="211"/>
      <c r="E220" s="211"/>
      <c r="F220" s="211"/>
      <c r="G220" s="211"/>
      <c r="H220" s="211"/>
      <c r="I220" s="211"/>
      <c r="J220" s="211"/>
      <c r="K220" s="211"/>
      <c r="L220" s="211"/>
      <c r="M220" s="211"/>
      <c r="N220" s="211"/>
      <c r="O220" s="211"/>
      <c r="P220" s="211"/>
      <c r="Q220" s="211"/>
      <c r="R220" s="211"/>
      <c r="S220" s="211"/>
      <c r="T220" s="211"/>
      <c r="U220" s="211"/>
      <c r="V220" s="211"/>
      <c r="W220" s="211"/>
      <c r="X220" s="20"/>
      <c r="Y220" s="20"/>
      <c r="Z220" s="20"/>
      <c r="AA220" s="20"/>
      <c r="AB220" s="20"/>
      <c r="AC220" s="20"/>
      <c r="AD220" s="20"/>
      <c r="AE220" s="20"/>
      <c r="AF220" s="20"/>
      <c r="AG220" s="20"/>
      <c r="AH220" s="20"/>
      <c r="AI220" s="20"/>
      <c r="AJ220" s="20"/>
      <c r="AK220" s="20"/>
      <c r="AL220" s="20"/>
      <c r="AM220" s="20"/>
      <c r="AN220" s="20"/>
      <c r="AO220" s="20"/>
      <c r="AP220" s="20"/>
      <c r="AQ220" s="20"/>
      <c r="AR220" s="20"/>
      <c r="AS220" s="20"/>
      <c r="AT220" s="20"/>
      <c r="AU220" s="20"/>
      <c r="AV220" s="20"/>
      <c r="AW220" s="20"/>
    </row>
    <row r="221" spans="1:49" x14ac:dyDescent="0.3">
      <c r="A221" s="211"/>
      <c r="B221" s="211"/>
      <c r="C221" s="211"/>
      <c r="D221" s="211"/>
      <c r="E221" s="211"/>
      <c r="F221" s="211"/>
      <c r="G221" s="211"/>
      <c r="H221" s="211"/>
      <c r="I221" s="211"/>
      <c r="J221" s="211"/>
      <c r="K221" s="211"/>
      <c r="L221" s="211"/>
      <c r="M221" s="211"/>
      <c r="N221" s="211"/>
      <c r="O221" s="211"/>
      <c r="P221" s="211"/>
      <c r="Q221" s="211"/>
      <c r="R221" s="211"/>
      <c r="S221" s="211"/>
      <c r="T221" s="211"/>
      <c r="U221" s="211"/>
      <c r="V221" s="211"/>
      <c r="W221" s="211"/>
      <c r="X221" s="20"/>
      <c r="Y221" s="20"/>
      <c r="Z221" s="20"/>
      <c r="AA221" s="20"/>
      <c r="AB221" s="20"/>
      <c r="AC221" s="20"/>
      <c r="AD221" s="20"/>
      <c r="AE221" s="20"/>
      <c r="AF221" s="20"/>
      <c r="AG221" s="20"/>
      <c r="AH221" s="20"/>
      <c r="AI221" s="20"/>
      <c r="AJ221" s="20"/>
      <c r="AK221" s="20"/>
      <c r="AL221" s="20"/>
      <c r="AM221" s="20"/>
      <c r="AN221" s="20"/>
      <c r="AO221" s="20"/>
      <c r="AP221" s="20"/>
      <c r="AQ221" s="20"/>
      <c r="AR221" s="20"/>
      <c r="AS221" s="20"/>
      <c r="AT221" s="20"/>
      <c r="AU221" s="20"/>
      <c r="AV221" s="20"/>
      <c r="AW221" s="20"/>
    </row>
    <row r="222" spans="1:49" x14ac:dyDescent="0.3">
      <c r="A222" s="211"/>
      <c r="B222" s="211"/>
      <c r="C222" s="211"/>
      <c r="D222" s="211"/>
      <c r="E222" s="211"/>
      <c r="F222" s="211"/>
      <c r="G222" s="211"/>
      <c r="H222" s="211"/>
      <c r="I222" s="211"/>
      <c r="J222" s="211"/>
      <c r="K222" s="211"/>
      <c r="L222" s="211"/>
      <c r="M222" s="211"/>
      <c r="N222" s="211"/>
      <c r="O222" s="211"/>
      <c r="P222" s="211"/>
      <c r="Q222" s="211"/>
      <c r="R222" s="211"/>
      <c r="S222" s="211"/>
      <c r="T222" s="211"/>
      <c r="U222" s="211"/>
      <c r="V222" s="211"/>
      <c r="W222" s="211"/>
      <c r="X222" s="20"/>
      <c r="Y222" s="20"/>
      <c r="Z222" s="20"/>
      <c r="AA222" s="20"/>
      <c r="AB222" s="20"/>
      <c r="AC222" s="20"/>
      <c r="AD222" s="20"/>
      <c r="AE222" s="20"/>
      <c r="AF222" s="20"/>
      <c r="AG222" s="20"/>
      <c r="AH222" s="20"/>
      <c r="AI222" s="20"/>
      <c r="AJ222" s="20"/>
      <c r="AK222" s="20"/>
      <c r="AL222" s="20"/>
      <c r="AM222" s="20"/>
      <c r="AN222" s="20"/>
      <c r="AO222" s="20"/>
      <c r="AP222" s="20"/>
      <c r="AQ222" s="20"/>
      <c r="AR222" s="20"/>
      <c r="AS222" s="20"/>
      <c r="AT222" s="20"/>
      <c r="AU222" s="20"/>
      <c r="AV222" s="20"/>
      <c r="AW222" s="20"/>
    </row>
    <row r="223" spans="1:49" x14ac:dyDescent="0.3">
      <c r="A223" s="211"/>
      <c r="B223" s="211"/>
      <c r="C223" s="211"/>
      <c r="D223" s="211"/>
      <c r="E223" s="211"/>
      <c r="F223" s="211"/>
      <c r="G223" s="211"/>
      <c r="H223" s="211"/>
      <c r="I223" s="211"/>
      <c r="J223" s="211"/>
      <c r="K223" s="211"/>
      <c r="L223" s="211"/>
      <c r="M223" s="211"/>
      <c r="N223" s="211"/>
      <c r="O223" s="211"/>
      <c r="P223" s="211"/>
      <c r="Q223" s="211"/>
      <c r="R223" s="211"/>
      <c r="S223" s="211"/>
      <c r="T223" s="211"/>
      <c r="U223" s="211"/>
      <c r="V223" s="211"/>
      <c r="W223" s="211"/>
      <c r="X223" s="20"/>
      <c r="Y223" s="20"/>
      <c r="Z223" s="20"/>
      <c r="AA223" s="20"/>
      <c r="AB223" s="20"/>
      <c r="AC223" s="20"/>
      <c r="AD223" s="20"/>
      <c r="AE223" s="20"/>
      <c r="AF223" s="20"/>
      <c r="AG223" s="20"/>
      <c r="AH223" s="20"/>
      <c r="AI223" s="20"/>
      <c r="AJ223" s="20"/>
      <c r="AK223" s="20"/>
      <c r="AL223" s="20"/>
      <c r="AM223" s="20"/>
      <c r="AN223" s="20"/>
      <c r="AO223" s="20"/>
      <c r="AP223" s="20"/>
      <c r="AQ223" s="20"/>
      <c r="AR223" s="20"/>
      <c r="AS223" s="20"/>
      <c r="AT223" s="20"/>
      <c r="AU223" s="20"/>
      <c r="AV223" s="20"/>
      <c r="AW223" s="20"/>
    </row>
    <row r="224" spans="1:49" x14ac:dyDescent="0.3">
      <c r="A224" s="211"/>
      <c r="B224" s="211"/>
      <c r="C224" s="211"/>
      <c r="D224" s="211"/>
      <c r="E224" s="211"/>
      <c r="F224" s="211"/>
      <c r="G224" s="211"/>
      <c r="H224" s="211"/>
      <c r="I224" s="211"/>
      <c r="J224" s="211"/>
      <c r="K224" s="211"/>
      <c r="L224" s="211"/>
      <c r="M224" s="211"/>
      <c r="N224" s="211"/>
      <c r="O224" s="211"/>
      <c r="P224" s="211"/>
      <c r="Q224" s="211"/>
      <c r="R224" s="211"/>
      <c r="S224" s="211"/>
      <c r="T224" s="211"/>
      <c r="U224" s="211"/>
      <c r="V224" s="211"/>
      <c r="W224" s="211"/>
      <c r="X224" s="20"/>
      <c r="Y224" s="20"/>
      <c r="Z224" s="20"/>
      <c r="AA224" s="20"/>
      <c r="AB224" s="20"/>
      <c r="AC224" s="20"/>
      <c r="AD224" s="20"/>
      <c r="AE224" s="20"/>
      <c r="AF224" s="20"/>
      <c r="AG224" s="20"/>
      <c r="AH224" s="20"/>
      <c r="AI224" s="20"/>
      <c r="AJ224" s="20"/>
      <c r="AK224" s="20"/>
      <c r="AL224" s="20"/>
      <c r="AM224" s="20"/>
      <c r="AN224" s="20"/>
      <c r="AO224" s="20"/>
      <c r="AP224" s="20"/>
      <c r="AQ224" s="20"/>
      <c r="AR224" s="20"/>
      <c r="AS224" s="20"/>
      <c r="AT224" s="20"/>
      <c r="AU224" s="20"/>
      <c r="AV224" s="20"/>
      <c r="AW224" s="20"/>
    </row>
    <row r="225" spans="1:49" x14ac:dyDescent="0.3">
      <c r="A225" s="211"/>
      <c r="B225" s="211"/>
      <c r="C225" s="211"/>
      <c r="D225" s="211"/>
      <c r="E225" s="211"/>
      <c r="F225" s="211"/>
      <c r="G225" s="211"/>
      <c r="H225" s="211"/>
      <c r="I225" s="211"/>
      <c r="J225" s="211"/>
      <c r="K225" s="211"/>
      <c r="L225" s="211"/>
      <c r="M225" s="211"/>
      <c r="N225" s="211"/>
      <c r="O225" s="211"/>
      <c r="P225" s="211"/>
      <c r="Q225" s="211"/>
      <c r="R225" s="211"/>
      <c r="S225" s="211"/>
      <c r="T225" s="211"/>
      <c r="U225" s="211"/>
      <c r="V225" s="211"/>
      <c r="W225" s="211"/>
      <c r="X225" s="20"/>
      <c r="Y225" s="20"/>
      <c r="Z225" s="20"/>
      <c r="AA225" s="20"/>
      <c r="AB225" s="20"/>
      <c r="AC225" s="20"/>
      <c r="AD225" s="20"/>
      <c r="AE225" s="20"/>
      <c r="AF225" s="20"/>
      <c r="AG225" s="20"/>
      <c r="AH225" s="20"/>
      <c r="AI225" s="20"/>
      <c r="AJ225" s="20"/>
      <c r="AK225" s="20"/>
      <c r="AL225" s="20"/>
      <c r="AM225" s="20"/>
      <c r="AN225" s="20"/>
      <c r="AO225" s="20"/>
      <c r="AP225" s="20"/>
      <c r="AQ225" s="20"/>
      <c r="AR225" s="20"/>
      <c r="AS225" s="20"/>
      <c r="AT225" s="20"/>
      <c r="AU225" s="20"/>
      <c r="AV225" s="20"/>
      <c r="AW225" s="20"/>
    </row>
    <row r="226" spans="1:49" x14ac:dyDescent="0.3">
      <c r="A226" s="20"/>
      <c r="B226" s="20"/>
      <c r="C226" s="20"/>
      <c r="D226" s="20"/>
      <c r="E226" s="20"/>
      <c r="F226" s="20"/>
      <c r="G226" s="20"/>
      <c r="H226" s="20"/>
      <c r="I226" s="20"/>
      <c r="J226" s="20"/>
      <c r="K226" s="20"/>
      <c r="L226" s="20"/>
      <c r="M226" s="20"/>
      <c r="N226" s="20"/>
      <c r="O226" s="20"/>
      <c r="P226" s="20"/>
      <c r="Q226" s="20"/>
      <c r="R226" s="20"/>
      <c r="S226" s="20"/>
      <c r="T226" s="20"/>
      <c r="U226" s="20"/>
      <c r="V226" s="20"/>
      <c r="W226" s="20"/>
      <c r="X226" s="20"/>
      <c r="Y226" s="20"/>
      <c r="Z226" s="20"/>
      <c r="AA226" s="20"/>
      <c r="AB226" s="20"/>
      <c r="AC226" s="20"/>
      <c r="AD226" s="20"/>
      <c r="AE226" s="20"/>
      <c r="AF226" s="20"/>
      <c r="AG226" s="20"/>
      <c r="AH226" s="20"/>
      <c r="AI226" s="20"/>
      <c r="AJ226" s="20"/>
      <c r="AK226" s="20"/>
      <c r="AL226" s="20"/>
      <c r="AM226" s="20"/>
      <c r="AN226" s="20"/>
      <c r="AO226" s="20"/>
      <c r="AP226" s="20"/>
      <c r="AQ226" s="20"/>
      <c r="AR226" s="20"/>
      <c r="AS226" s="20"/>
      <c r="AT226" s="20"/>
      <c r="AU226" s="20"/>
      <c r="AV226" s="20"/>
      <c r="AW226" s="20"/>
    </row>
  </sheetData>
  <mergeCells count="335">
    <mergeCell ref="B177:D177"/>
    <mergeCell ref="B178:D178"/>
    <mergeCell ref="B179:D179"/>
    <mergeCell ref="B166:D166"/>
    <mergeCell ref="M166:N166"/>
    <mergeCell ref="B167:D167"/>
    <mergeCell ref="M167:N167"/>
    <mergeCell ref="B168:D168"/>
    <mergeCell ref="M168:N168"/>
    <mergeCell ref="B169:D169"/>
    <mergeCell ref="B170:D170"/>
    <mergeCell ref="M170:V170"/>
    <mergeCell ref="M171:N171"/>
    <mergeCell ref="M172:N172"/>
    <mergeCell ref="M173:N173"/>
    <mergeCell ref="M174:N174"/>
    <mergeCell ref="M175:N175"/>
    <mergeCell ref="M176:N176"/>
    <mergeCell ref="P163:P164"/>
    <mergeCell ref="Q163:Q164"/>
    <mergeCell ref="R163:R164"/>
    <mergeCell ref="S163:S164"/>
    <mergeCell ref="T163:T164"/>
    <mergeCell ref="U163:U164"/>
    <mergeCell ref="V163:V164"/>
    <mergeCell ref="B171:D171"/>
    <mergeCell ref="B172:D172"/>
    <mergeCell ref="E163:E164"/>
    <mergeCell ref="F163:F164"/>
    <mergeCell ref="G163:G164"/>
    <mergeCell ref="H163:H164"/>
    <mergeCell ref="I163:I164"/>
    <mergeCell ref="J163:J164"/>
    <mergeCell ref="K163:K164"/>
    <mergeCell ref="M163:N164"/>
    <mergeCell ref="O163:O164"/>
    <mergeCell ref="B165:D165"/>
    <mergeCell ref="M165:N165"/>
    <mergeCell ref="B163:D164"/>
    <mergeCell ref="B78:D78"/>
    <mergeCell ref="B79:D79"/>
    <mergeCell ref="B102:D102"/>
    <mergeCell ref="B103:D103"/>
    <mergeCell ref="B104:D104"/>
    <mergeCell ref="B121:D121"/>
    <mergeCell ref="B122:D122"/>
    <mergeCell ref="B123:D123"/>
    <mergeCell ref="B124:D124"/>
    <mergeCell ref="M143:N143"/>
    <mergeCell ref="B144:D144"/>
    <mergeCell ref="B145:D145"/>
    <mergeCell ref="M145:V145"/>
    <mergeCell ref="B146:D146"/>
    <mergeCell ref="B157:D158"/>
    <mergeCell ref="E157:V158"/>
    <mergeCell ref="B161:K162"/>
    <mergeCell ref="M161:V162"/>
    <mergeCell ref="B151:D151"/>
    <mergeCell ref="B147:D147"/>
    <mergeCell ref="B148:D148"/>
    <mergeCell ref="B143:D143"/>
    <mergeCell ref="M146:N146"/>
    <mergeCell ref="M147:N147"/>
    <mergeCell ref="M148:N148"/>
    <mergeCell ref="M149:N149"/>
    <mergeCell ref="M150:N150"/>
    <mergeCell ref="M151:N151"/>
    <mergeCell ref="B149:D149"/>
    <mergeCell ref="B150:D150"/>
    <mergeCell ref="B152:D152"/>
    <mergeCell ref="B153:D153"/>
    <mergeCell ref="B154:D154"/>
    <mergeCell ref="B140:D140"/>
    <mergeCell ref="M140:N140"/>
    <mergeCell ref="B141:D141"/>
    <mergeCell ref="M141:N141"/>
    <mergeCell ref="B142:D142"/>
    <mergeCell ref="M142:N142"/>
    <mergeCell ref="K138:K139"/>
    <mergeCell ref="M138:N139"/>
    <mergeCell ref="P138:P139"/>
    <mergeCell ref="B7:D8"/>
    <mergeCell ref="F7:V8"/>
    <mergeCell ref="B32:D33"/>
    <mergeCell ref="F32:V33"/>
    <mergeCell ref="B57:D58"/>
    <mergeCell ref="F57:V58"/>
    <mergeCell ref="B82:D83"/>
    <mergeCell ref="F82:V83"/>
    <mergeCell ref="M11:V12"/>
    <mergeCell ref="T38:T39"/>
    <mergeCell ref="T63:T64"/>
    <mergeCell ref="H13:H14"/>
    <mergeCell ref="R13:R14"/>
    <mergeCell ref="H38:H39"/>
    <mergeCell ref="H63:H64"/>
    <mergeCell ref="R38:R39"/>
    <mergeCell ref="R63:R64"/>
    <mergeCell ref="T13:T14"/>
    <mergeCell ref="B11:K12"/>
    <mergeCell ref="J13:J14"/>
    <mergeCell ref="J38:J39"/>
    <mergeCell ref="M42:N42"/>
    <mergeCell ref="B24:D24"/>
    <mergeCell ref="B36:K37"/>
    <mergeCell ref="M136:V137"/>
    <mergeCell ref="B138:D139"/>
    <mergeCell ref="F138:F139"/>
    <mergeCell ref="G138:G139"/>
    <mergeCell ref="H138:H139"/>
    <mergeCell ref="I138:I139"/>
    <mergeCell ref="J138:J139"/>
    <mergeCell ref="T138:T139"/>
    <mergeCell ref="M121:N121"/>
    <mergeCell ref="M122:N122"/>
    <mergeCell ref="M123:N123"/>
    <mergeCell ref="M124:N124"/>
    <mergeCell ref="M125:N125"/>
    <mergeCell ref="M126:N126"/>
    <mergeCell ref="S138:S139"/>
    <mergeCell ref="U138:U139"/>
    <mergeCell ref="V138:V139"/>
    <mergeCell ref="Q138:Q139"/>
    <mergeCell ref="R138:R139"/>
    <mergeCell ref="B127:D127"/>
    <mergeCell ref="B128:D128"/>
    <mergeCell ref="B129:D129"/>
    <mergeCell ref="B132:D133"/>
    <mergeCell ref="B136:K137"/>
    <mergeCell ref="M111:V112"/>
    <mergeCell ref="B94:D94"/>
    <mergeCell ref="B95:D95"/>
    <mergeCell ref="M95:V95"/>
    <mergeCell ref="B96:D96"/>
    <mergeCell ref="B97:D97"/>
    <mergeCell ref="B98:D98"/>
    <mergeCell ref="B99:D99"/>
    <mergeCell ref="B100:D100"/>
    <mergeCell ref="B101:D101"/>
    <mergeCell ref="G105:G106"/>
    <mergeCell ref="D105:D106"/>
    <mergeCell ref="F105:F106"/>
    <mergeCell ref="B107:D108"/>
    <mergeCell ref="F107:V108"/>
    <mergeCell ref="B111:K112"/>
    <mergeCell ref="M99:N99"/>
    <mergeCell ref="M100:N100"/>
    <mergeCell ref="M101:N101"/>
    <mergeCell ref="M96:N96"/>
    <mergeCell ref="M97:N97"/>
    <mergeCell ref="M98:N98"/>
    <mergeCell ref="F38:F39"/>
    <mergeCell ref="G38:G39"/>
    <mergeCell ref="B49:D49"/>
    <mergeCell ref="B50:D50"/>
    <mergeCell ref="B51:D51"/>
    <mergeCell ref="M66:N66"/>
    <mergeCell ref="B92:D92"/>
    <mergeCell ref="M92:N92"/>
    <mergeCell ref="B93:D93"/>
    <mergeCell ref="B88:D89"/>
    <mergeCell ref="F88:F89"/>
    <mergeCell ref="G88:G89"/>
    <mergeCell ref="I88:I89"/>
    <mergeCell ref="K88:K89"/>
    <mergeCell ref="M88:N89"/>
    <mergeCell ref="M93:N93"/>
    <mergeCell ref="J88:J89"/>
    <mergeCell ref="H88:H89"/>
    <mergeCell ref="B67:D67"/>
    <mergeCell ref="M67:N67"/>
    <mergeCell ref="M68:N68"/>
    <mergeCell ref="B86:K87"/>
    <mergeCell ref="M86:V87"/>
    <mergeCell ref="B77:D77"/>
    <mergeCell ref="U88:U89"/>
    <mergeCell ref="V88:V89"/>
    <mergeCell ref="B90:D90"/>
    <mergeCell ref="M90:N90"/>
    <mergeCell ref="B91:D91"/>
    <mergeCell ref="M91:N91"/>
    <mergeCell ref="P88:P89"/>
    <mergeCell ref="Q88:Q89"/>
    <mergeCell ref="S88:S89"/>
    <mergeCell ref="R88:R89"/>
    <mergeCell ref="T88:T89"/>
    <mergeCell ref="B15:D15"/>
    <mergeCell ref="B16:D16"/>
    <mergeCell ref="S38:S39"/>
    <mergeCell ref="U38:U39"/>
    <mergeCell ref="V38:V39"/>
    <mergeCell ref="P13:P14"/>
    <mergeCell ref="Q13:Q14"/>
    <mergeCell ref="S13:S14"/>
    <mergeCell ref="U13:U14"/>
    <mergeCell ref="M13:N14"/>
    <mergeCell ref="B13:D14"/>
    <mergeCell ref="F13:F14"/>
    <mergeCell ref="G13:G14"/>
    <mergeCell ref="I13:I14"/>
    <mergeCell ref="K13:K14"/>
    <mergeCell ref="V13:V14"/>
    <mergeCell ref="M20:V20"/>
    <mergeCell ref="M15:N15"/>
    <mergeCell ref="M16:N16"/>
    <mergeCell ref="M17:N17"/>
    <mergeCell ref="M18:N18"/>
    <mergeCell ref="Q38:Q39"/>
    <mergeCell ref="B17:D17"/>
    <mergeCell ref="B18:D18"/>
    <mergeCell ref="B61:K62"/>
    <mergeCell ref="B19:D19"/>
    <mergeCell ref="B20:D20"/>
    <mergeCell ref="B22:D22"/>
    <mergeCell ref="B23:D23"/>
    <mergeCell ref="B21:D21"/>
    <mergeCell ref="B43:D43"/>
    <mergeCell ref="B44:D44"/>
    <mergeCell ref="B45:D45"/>
    <mergeCell ref="B40:D40"/>
    <mergeCell ref="B41:D41"/>
    <mergeCell ref="B42:D42"/>
    <mergeCell ref="B27:D27"/>
    <mergeCell ref="B28:D28"/>
    <mergeCell ref="B29:D29"/>
    <mergeCell ref="B38:D39"/>
    <mergeCell ref="B25:D25"/>
    <mergeCell ref="B26:D26"/>
    <mergeCell ref="B46:D46"/>
    <mergeCell ref="B47:D47"/>
    <mergeCell ref="B48:D48"/>
    <mergeCell ref="B52:D52"/>
    <mergeCell ref="B53:D53"/>
    <mergeCell ref="B54:D54"/>
    <mergeCell ref="G63:G64"/>
    <mergeCell ref="I63:I64"/>
    <mergeCell ref="K63:K64"/>
    <mergeCell ref="M63:N64"/>
    <mergeCell ref="P63:P64"/>
    <mergeCell ref="Q63:Q64"/>
    <mergeCell ref="S63:S64"/>
    <mergeCell ref="U63:U64"/>
    <mergeCell ref="V63:V64"/>
    <mergeCell ref="J63:J64"/>
    <mergeCell ref="M49:N49"/>
    <mergeCell ref="M50:N50"/>
    <mergeCell ref="M51:N51"/>
    <mergeCell ref="B65:D65"/>
    <mergeCell ref="B66:D66"/>
    <mergeCell ref="B76:D76"/>
    <mergeCell ref="B68:D68"/>
    <mergeCell ref="B69:D69"/>
    <mergeCell ref="B70:D70"/>
    <mergeCell ref="M70:V70"/>
    <mergeCell ref="B71:D71"/>
    <mergeCell ref="B72:D72"/>
    <mergeCell ref="B73:D73"/>
    <mergeCell ref="B74:D74"/>
    <mergeCell ref="B75:D75"/>
    <mergeCell ref="M71:N71"/>
    <mergeCell ref="M72:N72"/>
    <mergeCell ref="M73:N73"/>
    <mergeCell ref="M74:N74"/>
    <mergeCell ref="M75:N75"/>
    <mergeCell ref="M76:N76"/>
    <mergeCell ref="M61:V62"/>
    <mergeCell ref="B63:D64"/>
    <mergeCell ref="F63:F64"/>
    <mergeCell ref="R113:R114"/>
    <mergeCell ref="S113:S114"/>
    <mergeCell ref="T113:T114"/>
    <mergeCell ref="U113:U114"/>
    <mergeCell ref="V113:V114"/>
    <mergeCell ref="B115:D115"/>
    <mergeCell ref="M115:N115"/>
    <mergeCell ref="B116:D116"/>
    <mergeCell ref="E132:V133"/>
    <mergeCell ref="P113:P114"/>
    <mergeCell ref="A3:V4"/>
    <mergeCell ref="B176:D176"/>
    <mergeCell ref="B174:D174"/>
    <mergeCell ref="B175:D175"/>
    <mergeCell ref="B173:D173"/>
    <mergeCell ref="Q113:Q114"/>
    <mergeCell ref="B126:D126"/>
    <mergeCell ref="M116:N116"/>
    <mergeCell ref="B113:D114"/>
    <mergeCell ref="F113:F114"/>
    <mergeCell ref="G113:G114"/>
    <mergeCell ref="H113:H114"/>
    <mergeCell ref="I113:I114"/>
    <mergeCell ref="J113:J114"/>
    <mergeCell ref="K113:K114"/>
    <mergeCell ref="M113:N114"/>
    <mergeCell ref="B117:D117"/>
    <mergeCell ref="M117:N117"/>
    <mergeCell ref="B118:D118"/>
    <mergeCell ref="M118:N118"/>
    <mergeCell ref="B119:D119"/>
    <mergeCell ref="B120:D120"/>
    <mergeCell ref="M120:V120"/>
    <mergeCell ref="B125:D125"/>
    <mergeCell ref="E13:E14"/>
    <mergeCell ref="O13:O14"/>
    <mergeCell ref="E38:E39"/>
    <mergeCell ref="E63:E64"/>
    <mergeCell ref="E88:E89"/>
    <mergeCell ref="E113:E114"/>
    <mergeCell ref="E138:E139"/>
    <mergeCell ref="O38:O39"/>
    <mergeCell ref="O63:O64"/>
    <mergeCell ref="O88:O89"/>
    <mergeCell ref="O113:O114"/>
    <mergeCell ref="O138:O139"/>
    <mergeCell ref="M43:N43"/>
    <mergeCell ref="M45:V45"/>
    <mergeCell ref="K38:K39"/>
    <mergeCell ref="M40:N40"/>
    <mergeCell ref="M41:N41"/>
    <mergeCell ref="M36:V37"/>
    <mergeCell ref="I38:I39"/>
    <mergeCell ref="I105:I106"/>
    <mergeCell ref="K105:K106"/>
    <mergeCell ref="M65:N65"/>
    <mergeCell ref="M38:N39"/>
    <mergeCell ref="P38:P39"/>
    <mergeCell ref="M21:N21"/>
    <mergeCell ref="M22:N22"/>
    <mergeCell ref="M23:N23"/>
    <mergeCell ref="M24:N24"/>
    <mergeCell ref="M25:N25"/>
    <mergeCell ref="M26:N26"/>
    <mergeCell ref="M46:N46"/>
    <mergeCell ref="M47:N47"/>
    <mergeCell ref="M48:N48"/>
  </mergeCell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499984740745262"/>
  </sheetPr>
  <dimension ref="A1:AQ143"/>
  <sheetViews>
    <sheetView showGridLines="0" tabSelected="1" topLeftCell="S61" zoomScale="70" zoomScaleNormal="70" workbookViewId="0">
      <selection activeCell="AK92" sqref="AK92"/>
    </sheetView>
  </sheetViews>
  <sheetFormatPr baseColWidth="10" defaultRowHeight="14.4" x14ac:dyDescent="0.3"/>
  <cols>
    <col min="1" max="1" width="10.77734375" customWidth="1"/>
  </cols>
  <sheetData>
    <row r="1" spans="1:43" ht="15" customHeight="1" x14ac:dyDescent="0.3">
      <c r="A1" s="20"/>
      <c r="B1" s="20"/>
      <c r="C1" s="20"/>
      <c r="D1" s="20"/>
      <c r="E1" s="20"/>
      <c r="F1" s="20"/>
      <c r="G1" s="20"/>
      <c r="H1" s="20"/>
      <c r="I1" s="20"/>
      <c r="J1" s="20"/>
      <c r="K1" s="20"/>
      <c r="L1" s="20"/>
      <c r="M1" s="20"/>
      <c r="N1" s="20"/>
      <c r="O1" s="20"/>
      <c r="P1" s="20"/>
      <c r="Q1" s="20"/>
      <c r="R1" s="20"/>
      <c r="S1" s="20"/>
      <c r="T1" s="20"/>
      <c r="U1" s="20"/>
      <c r="V1" s="20"/>
      <c r="W1" s="20"/>
      <c r="X1" s="20"/>
      <c r="Y1" s="20"/>
      <c r="Z1" s="20"/>
      <c r="AA1" s="20"/>
      <c r="AB1" s="20"/>
      <c r="AC1" s="20"/>
      <c r="AD1" s="20"/>
      <c r="AE1" s="20"/>
      <c r="AF1" s="20"/>
      <c r="AG1" s="20"/>
      <c r="AH1" s="20"/>
      <c r="AI1" s="20"/>
      <c r="AJ1" s="20"/>
      <c r="AK1" s="20"/>
      <c r="AL1" s="20"/>
      <c r="AM1" s="20"/>
      <c r="AN1" s="20"/>
      <c r="AO1" s="20"/>
      <c r="AP1" s="20"/>
      <c r="AQ1" s="20"/>
    </row>
    <row r="2" spans="1:43" ht="15" customHeight="1" x14ac:dyDescent="0.3">
      <c r="A2" s="20"/>
      <c r="B2" s="20"/>
      <c r="C2" s="20"/>
      <c r="D2" s="20"/>
      <c r="E2" s="20"/>
      <c r="F2" s="20"/>
      <c r="G2" s="20"/>
      <c r="H2" s="20"/>
      <c r="I2" s="20"/>
      <c r="J2" s="20"/>
      <c r="K2" s="20"/>
      <c r="L2" s="20"/>
      <c r="M2" s="20"/>
      <c r="N2" s="20"/>
      <c r="O2" s="20"/>
      <c r="P2" s="20"/>
      <c r="Q2" s="20"/>
      <c r="R2" s="20"/>
      <c r="S2" s="20"/>
      <c r="T2" s="20"/>
      <c r="U2" s="20"/>
      <c r="V2" s="20"/>
      <c r="W2" s="20"/>
      <c r="X2" s="20"/>
      <c r="Y2" s="20"/>
      <c r="Z2" s="20"/>
      <c r="AA2" s="20"/>
      <c r="AB2" s="20"/>
      <c r="AC2" s="20"/>
      <c r="AD2" s="20"/>
      <c r="AE2" s="20"/>
      <c r="AF2" s="20"/>
      <c r="AG2" s="20"/>
      <c r="AH2" s="20"/>
      <c r="AI2" s="20"/>
      <c r="AJ2" s="20"/>
      <c r="AK2" s="20"/>
      <c r="AL2" s="20"/>
      <c r="AM2" s="20"/>
      <c r="AN2" s="20"/>
      <c r="AO2" s="20"/>
      <c r="AP2" s="20"/>
      <c r="AQ2" s="20"/>
    </row>
    <row r="3" spans="1:43" ht="15" customHeight="1" x14ac:dyDescent="0.3">
      <c r="A3" s="320" t="s">
        <v>88</v>
      </c>
      <c r="B3" s="320"/>
      <c r="C3" s="320"/>
      <c r="D3" s="320"/>
      <c r="E3" s="320"/>
      <c r="F3" s="320"/>
      <c r="G3" s="320"/>
      <c r="H3" s="320"/>
      <c r="I3" s="320"/>
      <c r="J3" s="320"/>
      <c r="K3" s="320"/>
      <c r="L3" s="320"/>
      <c r="M3" s="320"/>
      <c r="N3" s="320"/>
      <c r="O3" s="320"/>
      <c r="P3" s="320"/>
      <c r="Q3" s="320"/>
      <c r="R3" s="320"/>
      <c r="S3" s="55"/>
      <c r="T3" s="25"/>
      <c r="U3" s="25"/>
      <c r="V3" s="25"/>
      <c r="W3" s="25"/>
      <c r="X3" s="25"/>
      <c r="Y3" s="25"/>
      <c r="Z3" s="25"/>
      <c r="AA3" s="25"/>
      <c r="AB3" s="25"/>
      <c r="AC3" s="25"/>
      <c r="AD3" s="25"/>
      <c r="AE3" s="25"/>
      <c r="AF3" s="25"/>
      <c r="AG3" s="25"/>
      <c r="AH3" s="25"/>
      <c r="AI3" s="25"/>
      <c r="AJ3" s="25"/>
      <c r="AK3" s="25"/>
      <c r="AL3" s="25"/>
      <c r="AM3" s="25"/>
      <c r="AN3" s="25"/>
      <c r="AO3" s="25"/>
      <c r="AP3" s="25"/>
      <c r="AQ3" s="25"/>
    </row>
    <row r="4" spans="1:43" ht="15" customHeight="1" x14ac:dyDescent="0.3">
      <c r="A4" s="320"/>
      <c r="B4" s="320"/>
      <c r="C4" s="320"/>
      <c r="D4" s="320"/>
      <c r="E4" s="320"/>
      <c r="F4" s="320"/>
      <c r="G4" s="320"/>
      <c r="H4" s="320"/>
      <c r="I4" s="320"/>
      <c r="J4" s="320"/>
      <c r="K4" s="320"/>
      <c r="L4" s="320"/>
      <c r="M4" s="320"/>
      <c r="N4" s="320"/>
      <c r="O4" s="320"/>
      <c r="P4" s="320"/>
      <c r="Q4" s="320"/>
      <c r="R4" s="320"/>
      <c r="S4" s="55"/>
      <c r="T4" s="25"/>
      <c r="U4" s="25"/>
      <c r="V4" s="25"/>
      <c r="W4" s="25"/>
      <c r="X4" s="25"/>
      <c r="Y4" s="25"/>
      <c r="Z4" s="25"/>
      <c r="AA4" s="25"/>
      <c r="AB4" s="25"/>
      <c r="AC4" s="25"/>
      <c r="AD4" s="25"/>
      <c r="AE4" s="25"/>
      <c r="AF4" s="25"/>
      <c r="AG4" s="25"/>
      <c r="AH4" s="25"/>
      <c r="AI4" s="25"/>
      <c r="AJ4" s="25"/>
      <c r="AK4" s="25"/>
      <c r="AL4" s="25"/>
      <c r="AM4" s="25"/>
      <c r="AN4" s="25"/>
      <c r="AO4" s="25"/>
      <c r="AP4" s="25"/>
      <c r="AQ4" s="25"/>
    </row>
    <row r="5" spans="1:43" ht="15" customHeight="1" x14ac:dyDescent="0.3">
      <c r="A5" s="20"/>
      <c r="B5" s="20"/>
      <c r="C5" s="20"/>
      <c r="D5" s="20"/>
      <c r="E5" s="20"/>
      <c r="F5" s="20"/>
      <c r="G5" s="20"/>
      <c r="H5" s="20"/>
      <c r="I5" s="20"/>
      <c r="J5" s="20"/>
      <c r="K5" s="20"/>
      <c r="L5" s="20"/>
      <c r="M5" s="20"/>
      <c r="N5" s="20"/>
      <c r="O5" s="20"/>
      <c r="P5" s="20"/>
      <c r="Q5" s="20"/>
      <c r="R5" s="75"/>
      <c r="S5" s="75"/>
      <c r="T5" s="8"/>
      <c r="U5" s="8"/>
      <c r="V5" s="8"/>
      <c r="W5" s="8"/>
      <c r="X5" s="8"/>
      <c r="Y5" s="8"/>
      <c r="Z5" s="8"/>
      <c r="AA5" s="8"/>
      <c r="AB5" s="8"/>
      <c r="AC5" s="8"/>
      <c r="AD5" s="8"/>
      <c r="AE5" s="8"/>
      <c r="AF5" s="8"/>
      <c r="AG5" s="8"/>
      <c r="AH5" s="8"/>
      <c r="AI5" s="8"/>
      <c r="AJ5" s="8"/>
      <c r="AK5" s="8"/>
      <c r="AL5" s="8"/>
      <c r="AM5" s="8"/>
      <c r="AN5" s="8"/>
      <c r="AO5" s="8"/>
      <c r="AP5" s="8"/>
      <c r="AQ5" s="8"/>
    </row>
    <row r="6" spans="1:43" ht="15" customHeight="1" thickBot="1" x14ac:dyDescent="0.35">
      <c r="A6" s="20"/>
      <c r="B6" s="20"/>
      <c r="C6" s="20"/>
      <c r="D6" s="20"/>
      <c r="E6" s="20"/>
      <c r="F6" s="20"/>
      <c r="G6" s="20"/>
      <c r="H6" s="20"/>
      <c r="I6" s="20"/>
      <c r="J6" s="20"/>
      <c r="K6" s="20"/>
      <c r="L6" s="20"/>
      <c r="M6" s="20"/>
      <c r="N6" s="20"/>
      <c r="O6" s="20"/>
      <c r="P6" s="20"/>
      <c r="Q6" s="75"/>
      <c r="R6" s="2"/>
      <c r="S6" s="8"/>
      <c r="T6" s="8"/>
      <c r="U6" s="8"/>
      <c r="V6" s="8"/>
      <c r="W6" s="8"/>
      <c r="X6" s="8"/>
      <c r="Y6" s="8"/>
      <c r="Z6" s="8"/>
      <c r="AA6" s="8"/>
      <c r="AB6" s="8"/>
      <c r="AC6" s="8"/>
      <c r="AD6" s="8"/>
      <c r="AE6" s="8"/>
      <c r="AF6" s="8"/>
      <c r="AG6" s="8"/>
      <c r="AH6" s="8"/>
      <c r="AI6" s="8"/>
      <c r="AJ6" s="8"/>
      <c r="AK6" s="8"/>
      <c r="AL6" s="8"/>
      <c r="AM6" s="8"/>
      <c r="AN6" s="8"/>
      <c r="AO6" s="8"/>
      <c r="AP6" s="8"/>
      <c r="AQ6" s="8"/>
    </row>
    <row r="7" spans="1:43" ht="15" customHeight="1" x14ac:dyDescent="0.3">
      <c r="A7" s="20"/>
      <c r="B7" s="20"/>
      <c r="C7" s="20"/>
      <c r="D7" s="427" t="s">
        <v>91</v>
      </c>
      <c r="E7" s="549"/>
      <c r="F7" s="428"/>
      <c r="G7" s="373" t="s">
        <v>190</v>
      </c>
      <c r="H7" s="373" t="s">
        <v>189</v>
      </c>
      <c r="I7" s="373" t="s">
        <v>44</v>
      </c>
      <c r="J7" s="373" t="s">
        <v>212</v>
      </c>
      <c r="K7" s="373" t="s">
        <v>87</v>
      </c>
      <c r="L7" s="373" t="s">
        <v>70</v>
      </c>
      <c r="M7" s="373" t="s">
        <v>191</v>
      </c>
      <c r="N7" s="373" t="s">
        <v>210</v>
      </c>
      <c r="O7" s="373" t="s">
        <v>211</v>
      </c>
      <c r="P7" s="20"/>
      <c r="Q7" s="75"/>
      <c r="R7" s="2"/>
      <c r="S7" s="8"/>
      <c r="T7" s="8"/>
      <c r="U7" s="8"/>
      <c r="V7" s="8"/>
      <c r="W7" s="8"/>
      <c r="X7" s="8"/>
      <c r="Y7" s="8"/>
      <c r="Z7" s="8"/>
      <c r="AA7" s="8"/>
      <c r="AB7" s="8"/>
      <c r="AC7" s="8"/>
      <c r="AD7" s="8"/>
      <c r="AE7" s="8"/>
      <c r="AF7" s="8"/>
      <c r="AG7" s="8"/>
      <c r="AH7" s="8"/>
      <c r="AI7" s="8"/>
      <c r="AJ7" s="8"/>
      <c r="AK7" s="8"/>
      <c r="AL7" s="8"/>
      <c r="AM7" s="8"/>
      <c r="AN7" s="8"/>
      <c r="AO7" s="8"/>
      <c r="AP7" s="8"/>
      <c r="AQ7" s="8"/>
    </row>
    <row r="8" spans="1:43" ht="15" customHeight="1" thickBot="1" x14ac:dyDescent="0.35">
      <c r="A8" s="20"/>
      <c r="B8" s="20"/>
      <c r="C8" s="20"/>
      <c r="D8" s="429"/>
      <c r="E8" s="550"/>
      <c r="F8" s="430"/>
      <c r="G8" s="372"/>
      <c r="H8" s="372"/>
      <c r="I8" s="372"/>
      <c r="J8" s="372"/>
      <c r="K8" s="372"/>
      <c r="L8" s="372"/>
      <c r="M8" s="372"/>
      <c r="N8" s="569"/>
      <c r="O8" s="372"/>
      <c r="P8" s="20"/>
      <c r="Q8" s="75"/>
      <c r="R8" s="2"/>
      <c r="S8" s="8"/>
      <c r="T8" s="8"/>
      <c r="U8" s="8"/>
      <c r="V8" s="8"/>
      <c r="W8" s="8"/>
      <c r="X8" s="8"/>
      <c r="Y8" s="8"/>
      <c r="Z8" s="8"/>
      <c r="AA8" s="8"/>
      <c r="AB8" s="8"/>
      <c r="AC8" s="8"/>
      <c r="AD8" s="8"/>
      <c r="AE8" s="8"/>
      <c r="AF8" s="8"/>
      <c r="AG8" s="8"/>
      <c r="AH8" s="8"/>
      <c r="AI8" s="8"/>
      <c r="AJ8" s="8"/>
      <c r="AK8" s="8"/>
      <c r="AL8" s="8"/>
      <c r="AM8" s="8"/>
      <c r="AN8" s="8"/>
      <c r="AO8" s="8"/>
      <c r="AP8" s="8"/>
      <c r="AQ8" s="8"/>
    </row>
    <row r="9" spans="1:43" ht="15" customHeight="1" x14ac:dyDescent="0.3">
      <c r="A9" s="20"/>
      <c r="B9" s="20"/>
      <c r="C9" s="86"/>
      <c r="D9" s="427" t="s">
        <v>207</v>
      </c>
      <c r="E9" s="549"/>
      <c r="F9" s="428"/>
      <c r="G9" s="530">
        <f>SUM(Analysis!O15,Analysis!O40,Analysis!O65,Analysis!O90,Analysis!O115,Analysis!O140,Analysis!O165)</f>
        <v>6</v>
      </c>
      <c r="H9" s="532">
        <f>SUM(Analysis!P15,Analysis!P40,Analysis!P65,Analysis!P90,Analysis!P115,Analysis!P140,Analysis!P165)</f>
        <v>6</v>
      </c>
      <c r="I9" s="551">
        <f>SUM(Analysis!Q15,Analysis!Q40,Analysis!Q65,Analysis!Q90,Analysis!Q115,Analysis!Q140,Analysis!Q165)</f>
        <v>965</v>
      </c>
      <c r="J9" s="551">
        <f ca="1">IFERROR(AVERAGEIF(Z23:Z29,"&gt;0"),0)</f>
        <v>227.2</v>
      </c>
      <c r="K9" s="561">
        <f>IFERROR(AVERAGEIF(AE23:AE29,"&gt;0"),0)</f>
        <v>0</v>
      </c>
      <c r="L9" s="559">
        <f ca="1">IFERROR(AVERAGEIF(AJ23:AJ29,"&gt;0"),0)</f>
        <v>0.71747689691950933</v>
      </c>
      <c r="M9" s="536">
        <f>AM63</f>
        <v>1</v>
      </c>
      <c r="N9" s="528">
        <f ca="1">AK50</f>
        <v>3</v>
      </c>
      <c r="O9" s="534">
        <f>Analysis!U15+Analysis!U40+Analysis!U65+Analysis!U90+Analysis!U115+Analysis!U140+Analysis!U165</f>
        <v>6</v>
      </c>
      <c r="P9" s="86"/>
      <c r="Q9" s="75"/>
      <c r="R9" s="2"/>
      <c r="S9" s="8"/>
      <c r="T9" s="8"/>
      <c r="U9" s="13"/>
      <c r="V9" s="13"/>
      <c r="W9" s="13"/>
      <c r="X9" s="13"/>
      <c r="Y9" s="13"/>
      <c r="Z9" s="8"/>
      <c r="AA9" s="570"/>
      <c r="AB9" s="570" t="s">
        <v>52</v>
      </c>
      <c r="AC9" s="570" t="s">
        <v>55</v>
      </c>
      <c r="AD9" s="570" t="s">
        <v>53</v>
      </c>
      <c r="AE9" s="570" t="s">
        <v>54</v>
      </c>
      <c r="AF9" s="570" t="s">
        <v>176</v>
      </c>
      <c r="AG9" s="570" t="s">
        <v>178</v>
      </c>
      <c r="AH9" s="570" t="s">
        <v>192</v>
      </c>
      <c r="AI9" s="8"/>
      <c r="AJ9" s="8"/>
      <c r="AK9" s="8"/>
      <c r="AL9" s="8"/>
      <c r="AM9" s="8"/>
      <c r="AN9" s="8"/>
      <c r="AO9" s="8"/>
      <c r="AP9" s="8"/>
      <c r="AQ9" s="8"/>
    </row>
    <row r="10" spans="1:43" ht="15" customHeight="1" thickBot="1" x14ac:dyDescent="0.35">
      <c r="A10" s="20"/>
      <c r="B10" s="20"/>
      <c r="C10" s="86"/>
      <c r="D10" s="429"/>
      <c r="E10" s="550"/>
      <c r="F10" s="430"/>
      <c r="G10" s="531"/>
      <c r="H10" s="533"/>
      <c r="I10" s="552"/>
      <c r="J10" s="552"/>
      <c r="K10" s="562"/>
      <c r="L10" s="560"/>
      <c r="M10" s="537"/>
      <c r="N10" s="529"/>
      <c r="O10" s="535"/>
      <c r="P10" s="86"/>
      <c r="Q10" s="75"/>
      <c r="R10" s="2"/>
      <c r="S10" s="8"/>
      <c r="T10" s="8"/>
      <c r="U10" s="13"/>
      <c r="V10" s="13"/>
      <c r="W10" s="13"/>
      <c r="X10" s="13"/>
      <c r="Y10" s="13"/>
      <c r="Z10" s="8"/>
      <c r="AA10" s="570"/>
      <c r="AB10" s="570"/>
      <c r="AC10" s="570"/>
      <c r="AD10" s="570"/>
      <c r="AE10" s="570"/>
      <c r="AF10" s="8"/>
      <c r="AG10" s="8"/>
      <c r="AH10" s="8"/>
      <c r="AI10" s="8"/>
      <c r="AJ10" s="8"/>
      <c r="AK10" s="8"/>
      <c r="AL10" s="8"/>
      <c r="AM10" s="8"/>
      <c r="AN10" s="8"/>
      <c r="AO10" s="8"/>
      <c r="AP10" s="8"/>
      <c r="AQ10" s="8"/>
    </row>
    <row r="11" spans="1:43" ht="15" customHeight="1" x14ac:dyDescent="0.3">
      <c r="A11" s="20"/>
      <c r="B11" s="20"/>
      <c r="C11" s="20"/>
      <c r="D11" s="427" t="s">
        <v>208</v>
      </c>
      <c r="E11" s="549"/>
      <c r="F11" s="428"/>
      <c r="G11" s="530">
        <f>SUM(Analysis!O16,Analysis!O41,Analysis!O66,Analysis!O91,Analysis!O116,Analysis!O141,Analysis!O166)</f>
        <v>5</v>
      </c>
      <c r="H11" s="532">
        <f>SUM(Analysis!P16,Analysis!P41,Analysis!P66,Analysis!P91,Analysis!P116,Analysis!P141,Analysis!P166)</f>
        <v>5</v>
      </c>
      <c r="I11" s="551">
        <f>SUM(Analysis!Q16,Analysis!Q41,Analysis!Q66,Analysis!Q91,Analysis!Q116,Analysis!Q141,Analysis!Q166)</f>
        <v>565</v>
      </c>
      <c r="J11" s="551">
        <f ca="1">IFERROR(AVERAGEIF(AA23:AA29,"&gt;0"),0)</f>
        <v>158.19999999999999</v>
      </c>
      <c r="K11" s="561">
        <f>IFERROR(AVERAGEIF(AF23:AF29,"&gt;0"),0)</f>
        <v>0</v>
      </c>
      <c r="L11" s="559">
        <f ca="1">IFERROR(AVERAGEIF(AK23:AK29,"&gt;0"),0)</f>
        <v>0.7142857142857143</v>
      </c>
      <c r="M11" s="536">
        <f>AN63</f>
        <v>1</v>
      </c>
      <c r="N11" s="528">
        <f ca="1">AM50</f>
        <v>3</v>
      </c>
      <c r="O11" s="534">
        <f>Analysis!U16+Analysis!U41+Analysis!U66+Analysis!U91+Analysis!U116+Analysis!U141+Analysis!U166</f>
        <v>5</v>
      </c>
      <c r="P11" s="20"/>
      <c r="Q11" s="75"/>
      <c r="R11" s="2"/>
      <c r="S11" s="8"/>
      <c r="T11" s="8"/>
      <c r="U11" s="256"/>
      <c r="V11" s="571"/>
      <c r="W11" s="571"/>
      <c r="X11" s="571"/>
      <c r="Y11" s="571"/>
      <c r="Z11" s="8"/>
      <c r="AA11" s="570" t="s">
        <v>175</v>
      </c>
      <c r="AB11" s="572" t="str">
        <f>IFERROR(AVERAGE('Week 1'!M210:M216),"")</f>
        <v/>
      </c>
      <c r="AC11" s="572" t="str">
        <f>IFERROR(AVERAGE('Week 2'!M210:M216),"")</f>
        <v/>
      </c>
      <c r="AD11" s="572" t="str">
        <f>IFERROR(AVERAGE('Week 3'!M210:M216),"")</f>
        <v/>
      </c>
      <c r="AE11" s="572" t="str">
        <f>IFERROR(AVERAGE('Week 4'!M210:M216),"")</f>
        <v/>
      </c>
      <c r="AF11" s="573" t="str">
        <f>IFERROR(AVERAGE('Week 5'!M210:M216),"")</f>
        <v/>
      </c>
      <c r="AG11" s="573" t="str">
        <f>IFERROR(AVERAGE('Week 6'!M210:M216),"")</f>
        <v/>
      </c>
      <c r="AH11" s="573" t="str">
        <f>IFERROR(AVERAGE('Week 7'!M210:M216),"")</f>
        <v/>
      </c>
      <c r="AI11" s="8"/>
      <c r="AJ11" s="8"/>
      <c r="AK11" s="8"/>
      <c r="AL11" s="8"/>
      <c r="AM11" s="8"/>
      <c r="AN11" s="8"/>
      <c r="AO11" s="8"/>
      <c r="AP11" s="8"/>
      <c r="AQ11" s="8"/>
    </row>
    <row r="12" spans="1:43" ht="15" customHeight="1" thickBot="1" x14ac:dyDescent="0.35">
      <c r="A12" s="20"/>
      <c r="B12" s="20"/>
      <c r="C12" s="20"/>
      <c r="D12" s="429"/>
      <c r="E12" s="550"/>
      <c r="F12" s="430"/>
      <c r="G12" s="531"/>
      <c r="H12" s="533"/>
      <c r="I12" s="552"/>
      <c r="J12" s="552"/>
      <c r="K12" s="562"/>
      <c r="L12" s="560"/>
      <c r="M12" s="537"/>
      <c r="N12" s="529"/>
      <c r="O12" s="535"/>
      <c r="P12" s="20"/>
      <c r="Q12" s="75"/>
      <c r="R12" s="2"/>
      <c r="S12" s="8"/>
      <c r="T12" s="8"/>
      <c r="U12" s="13"/>
      <c r="V12" s="571"/>
      <c r="W12" s="571"/>
      <c r="X12" s="571"/>
      <c r="Y12" s="571"/>
      <c r="Z12" s="8"/>
      <c r="AA12" s="570" t="s">
        <v>174</v>
      </c>
      <c r="AB12" s="572" t="str">
        <f>IFERROR(AVERAGE('Week 1'!N210:N216),"")</f>
        <v/>
      </c>
      <c r="AC12" s="572" t="str">
        <f>IFERROR(AVERAGE('Week 2'!N210:N216),"")</f>
        <v/>
      </c>
      <c r="AD12" s="572" t="str">
        <f>IFERROR(AVERAGE('Week 3'!N210:N216),"")</f>
        <v/>
      </c>
      <c r="AE12" s="572" t="str">
        <f>IFERROR(AVERAGE('Week 4'!N210:N216),"")</f>
        <v/>
      </c>
      <c r="AF12" s="573" t="str">
        <f>IFERROR(AVERAGE('Week 5'!N210:N216),"")</f>
        <v/>
      </c>
      <c r="AG12" s="573" t="str">
        <f>IFERROR(AVERAGE('Week 6'!N210:N216),"")</f>
        <v/>
      </c>
      <c r="AH12" s="573" t="str">
        <f>IFERROR(AVERAGE('Week 7'!N210:N216),"")</f>
        <v/>
      </c>
      <c r="AI12" s="8"/>
      <c r="AJ12" s="8"/>
      <c r="AK12" s="8"/>
      <c r="AL12" s="8"/>
      <c r="AM12" s="8"/>
      <c r="AN12" s="8"/>
      <c r="AO12" s="8"/>
      <c r="AP12" s="8"/>
      <c r="AQ12" s="8"/>
    </row>
    <row r="13" spans="1:43" ht="15" customHeight="1" x14ac:dyDescent="0.3">
      <c r="A13" s="20"/>
      <c r="B13" s="20"/>
      <c r="C13" s="20"/>
      <c r="D13" s="427" t="s">
        <v>209</v>
      </c>
      <c r="E13" s="549"/>
      <c r="F13" s="428"/>
      <c r="G13" s="530">
        <f>SUM(Analysis!O17,Analysis!O42,Analysis!O67,Analysis!O92,Analysis!O117,Analysis!O142,Analysis!O167)</f>
        <v>5</v>
      </c>
      <c r="H13" s="532">
        <f>SUM(Analysis!P17,Analysis!P42,Analysis!P67,Analysis!P92,Analysis!P117,Analysis!P142,Analysis!P167)</f>
        <v>5</v>
      </c>
      <c r="I13" s="551">
        <f>SUM(Analysis!Q17,Analysis!Q42,Analysis!Q67,Analysis!Q92,Analysis!Q117,Analysis!Q142,Analysis!Q167)</f>
        <v>1065</v>
      </c>
      <c r="J13" s="551">
        <f ca="1">IFERROR(AVERAGEIF(AB23:AB29,"&gt;0"),0)</f>
        <v>297.2</v>
      </c>
      <c r="K13" s="561">
        <f>IFERROR(AVERAGEIF(AG23:AG29,"&gt;0"),0)</f>
        <v>0</v>
      </c>
      <c r="L13" s="559">
        <f ca="1">IFERROR(AVERAGEIF(AL23:AL29,"&gt;0"),0)</f>
        <v>0.71669216999824958</v>
      </c>
      <c r="M13" s="536">
        <f>AO63</f>
        <v>1</v>
      </c>
      <c r="N13" s="528">
        <f ca="1">AO50</f>
        <v>3</v>
      </c>
      <c r="O13" s="534">
        <f>Analysis!U17+Analysis!U42+Analysis!U67+Analysis!U92+Analysis!U117+Analysis!U142+Analysis!U167</f>
        <v>5</v>
      </c>
      <c r="P13" s="20"/>
      <c r="Q13" s="75"/>
      <c r="R13" s="2"/>
      <c r="S13" s="8"/>
      <c r="T13" s="8"/>
      <c r="U13" s="256"/>
      <c r="V13" s="571"/>
      <c r="W13" s="571"/>
      <c r="X13" s="571"/>
      <c r="Y13" s="571"/>
      <c r="Z13" s="8"/>
      <c r="AA13" s="570" t="s">
        <v>173</v>
      </c>
      <c r="AB13" s="572" t="str">
        <f>IFERROR(AVERAGE('Week 1'!O210:O216),"")</f>
        <v/>
      </c>
      <c r="AC13" s="572" t="str">
        <f>IFERROR(AVERAGE('Week 2'!O210:O216),"")</f>
        <v/>
      </c>
      <c r="AD13" s="572" t="str">
        <f>IFERROR(AVERAGE('Week 3'!O210:O216),"")</f>
        <v/>
      </c>
      <c r="AE13" s="572" t="str">
        <f>IFERROR(AVERAGE('Week 4'!O210:O216),"")</f>
        <v/>
      </c>
      <c r="AF13" s="573" t="str">
        <f>IFERROR(AVERAGE('Week 5'!O210:O216),"")</f>
        <v/>
      </c>
      <c r="AG13" s="573" t="str">
        <f>IFERROR(AVERAGE('Week 6'!O210:O216),"")</f>
        <v/>
      </c>
      <c r="AH13" s="573" t="str">
        <f>IFERROR(AVERAGE('Week 7'!O210:O216),"")</f>
        <v/>
      </c>
      <c r="AI13" s="8"/>
      <c r="AJ13" s="8"/>
      <c r="AK13" s="8"/>
      <c r="AL13" s="8"/>
      <c r="AM13" s="8"/>
      <c r="AN13" s="8"/>
      <c r="AO13" s="8"/>
      <c r="AP13" s="8"/>
      <c r="AQ13" s="8"/>
    </row>
    <row r="14" spans="1:43" ht="15" customHeight="1" thickBot="1" x14ac:dyDescent="0.35">
      <c r="A14" s="20"/>
      <c r="B14" s="20"/>
      <c r="C14" s="20"/>
      <c r="D14" s="429"/>
      <c r="E14" s="550"/>
      <c r="F14" s="430"/>
      <c r="G14" s="531"/>
      <c r="H14" s="533"/>
      <c r="I14" s="552"/>
      <c r="J14" s="552"/>
      <c r="K14" s="562"/>
      <c r="L14" s="535"/>
      <c r="M14" s="537"/>
      <c r="N14" s="529"/>
      <c r="O14" s="535"/>
      <c r="P14" s="20"/>
      <c r="Q14" s="75"/>
      <c r="R14" s="2"/>
      <c r="S14" s="8"/>
      <c r="T14" s="8"/>
      <c r="U14" s="13"/>
      <c r="V14" s="571"/>
      <c r="W14" s="571"/>
      <c r="X14" s="571"/>
      <c r="Y14" s="571"/>
      <c r="Z14" s="8"/>
      <c r="AA14" s="570" t="s">
        <v>111</v>
      </c>
      <c r="AB14" s="572" t="str">
        <f>IFERROR(AVERAGE('Week 1'!P210:P216),"")</f>
        <v/>
      </c>
      <c r="AC14" s="572" t="str">
        <f>IFERROR(AVERAGE('Week 2'!P210:P216),"")</f>
        <v/>
      </c>
      <c r="AD14" s="572" t="str">
        <f>IFERROR(AVERAGE('Week 3'!P210:P216),"")</f>
        <v/>
      </c>
      <c r="AE14" s="572" t="str">
        <f>IFERROR(AVERAGE('Week 4'!P210:P216),"")</f>
        <v/>
      </c>
      <c r="AF14" s="573" t="str">
        <f>IFERROR(AVERAGE('Week 5'!P210:P216),"")</f>
        <v/>
      </c>
      <c r="AG14" s="573" t="str">
        <f>IFERROR(AVERAGE('Week 6'!P210:P216),"")</f>
        <v/>
      </c>
      <c r="AH14" s="573" t="str">
        <f>IFERROR(AVERAGE('Week 7'!P210:P216),"")</f>
        <v/>
      </c>
      <c r="AI14" s="8"/>
      <c r="AJ14" s="8"/>
      <c r="AK14" s="8"/>
      <c r="AL14" s="8"/>
      <c r="AM14" s="8"/>
      <c r="AN14" s="8"/>
      <c r="AO14" s="8"/>
      <c r="AP14" s="8"/>
      <c r="AQ14" s="8"/>
    </row>
    <row r="15" spans="1:43" ht="15" customHeight="1" thickBot="1" x14ac:dyDescent="0.35">
      <c r="A15" s="20"/>
      <c r="B15" s="20"/>
      <c r="C15" s="20"/>
      <c r="D15" s="20"/>
      <c r="E15" s="20"/>
      <c r="F15" s="20"/>
      <c r="G15" s="20"/>
      <c r="H15" s="20"/>
      <c r="I15" s="20"/>
      <c r="J15" s="20"/>
      <c r="K15" s="20"/>
      <c r="L15" s="20"/>
      <c r="M15" s="20"/>
      <c r="N15" s="20"/>
      <c r="O15" s="20"/>
      <c r="P15" s="20"/>
      <c r="Q15" s="75"/>
      <c r="R15" s="2"/>
      <c r="S15" s="8"/>
      <c r="T15" s="8"/>
      <c r="U15" s="256"/>
      <c r="V15" s="571"/>
      <c r="W15" s="571"/>
      <c r="X15" s="571"/>
      <c r="Y15" s="571"/>
      <c r="Z15" s="8"/>
      <c r="AA15" s="574" t="s">
        <v>181</v>
      </c>
      <c r="AB15" s="575" t="str">
        <f t="shared" ref="AB15:AH15" si="0">IFERROR(AVERAGE(AB11:AB14),"")</f>
        <v/>
      </c>
      <c r="AC15" s="575" t="str">
        <f t="shared" si="0"/>
        <v/>
      </c>
      <c r="AD15" s="575" t="str">
        <f t="shared" si="0"/>
        <v/>
      </c>
      <c r="AE15" s="575" t="str">
        <f t="shared" si="0"/>
        <v/>
      </c>
      <c r="AF15" s="576" t="str">
        <f t="shared" si="0"/>
        <v/>
      </c>
      <c r="AG15" s="576" t="str">
        <f t="shared" si="0"/>
        <v/>
      </c>
      <c r="AH15" s="576" t="str">
        <f t="shared" si="0"/>
        <v/>
      </c>
      <c r="AI15" s="8"/>
      <c r="AJ15" s="8"/>
      <c r="AK15" s="8"/>
      <c r="AL15" s="8"/>
      <c r="AM15" s="8"/>
      <c r="AN15" s="8"/>
      <c r="AO15" s="8"/>
      <c r="AP15" s="8"/>
      <c r="AQ15" s="8"/>
    </row>
    <row r="16" spans="1:43" ht="15" customHeight="1" x14ac:dyDescent="0.3">
      <c r="A16" s="20"/>
      <c r="B16" s="20"/>
      <c r="C16" s="20"/>
      <c r="D16" s="455" t="s">
        <v>180</v>
      </c>
      <c r="E16" s="538"/>
      <c r="F16" s="538"/>
      <c r="G16" s="456"/>
      <c r="H16" s="455" t="s">
        <v>203</v>
      </c>
      <c r="I16" s="538"/>
      <c r="J16" s="538"/>
      <c r="K16" s="538"/>
      <c r="L16" s="538"/>
      <c r="M16" s="538"/>
      <c r="N16" s="538"/>
      <c r="O16" s="456"/>
      <c r="P16" s="20"/>
      <c r="Q16" s="75"/>
      <c r="R16" s="2"/>
      <c r="S16" s="8"/>
      <c r="T16" s="8"/>
      <c r="U16" s="13"/>
      <c r="V16" s="571"/>
      <c r="W16" s="571"/>
      <c r="X16" s="571"/>
      <c r="Y16" s="571"/>
      <c r="Z16" s="8"/>
      <c r="AA16" s="570"/>
      <c r="AB16" s="570"/>
      <c r="AC16" s="570"/>
      <c r="AD16" s="570"/>
      <c r="AE16" s="570"/>
      <c r="AF16" s="8"/>
      <c r="AG16" s="8"/>
      <c r="AH16" s="8"/>
      <c r="AI16" s="8"/>
      <c r="AJ16" s="8"/>
      <c r="AK16" s="8"/>
      <c r="AL16" s="8"/>
      <c r="AM16" s="8"/>
      <c r="AN16" s="8"/>
      <c r="AO16" s="8"/>
      <c r="AP16" s="8"/>
      <c r="AQ16" s="8"/>
    </row>
    <row r="17" spans="1:43" ht="15" customHeight="1" thickBot="1" x14ac:dyDescent="0.35">
      <c r="A17" s="20"/>
      <c r="B17" s="20"/>
      <c r="C17" s="20"/>
      <c r="D17" s="457"/>
      <c r="E17" s="539"/>
      <c r="F17" s="539"/>
      <c r="G17" s="458"/>
      <c r="H17" s="459"/>
      <c r="I17" s="540"/>
      <c r="J17" s="540"/>
      <c r="K17" s="540"/>
      <c r="L17" s="540"/>
      <c r="M17" s="540"/>
      <c r="N17" s="540"/>
      <c r="O17" s="460"/>
      <c r="P17" s="20"/>
      <c r="Q17" s="75"/>
      <c r="R17" s="2"/>
      <c r="S17" s="8"/>
      <c r="T17" s="8"/>
      <c r="U17" s="256"/>
      <c r="V17" s="571"/>
      <c r="W17" s="571"/>
      <c r="X17" s="571"/>
      <c r="Y17" s="571"/>
      <c r="Z17" s="8"/>
      <c r="AA17" s="8" t="s">
        <v>202</v>
      </c>
      <c r="AB17" s="575" t="str">
        <f>IFERROR(INDEX($AG$52:$AG$81,MATCH(F18,$AF$52:$AF$81,-1),1),"")</f>
        <v/>
      </c>
      <c r="AC17" s="577" t="str">
        <f>IFERROR(INDEX($AG$52:$AG$81,MATCH(F20,$AF$52:$AF$81,-1),1),"")</f>
        <v/>
      </c>
      <c r="AD17" s="577" t="str">
        <f>IFERROR(INDEX($AG$52:$AG$81,MATCH(F22,$AF$52:$AF$81,-1),1),"")</f>
        <v/>
      </c>
      <c r="AE17" s="577" t="str">
        <f>IFERROR(INDEX($AG$52:$AG$81,MATCH(F24,$AF$52:$AF$81,-1),1),"")</f>
        <v/>
      </c>
      <c r="AF17" s="577" t="str">
        <f>IFERROR(INDEX($AG$52:$AG$81,MATCH(F26,$AF$52:$AF$81,-1),1),"")</f>
        <v/>
      </c>
      <c r="AG17" s="577" t="str">
        <f>IFERROR(INDEX($AG$52:$AG$81,MATCH(F28,$AF$52:$AF$81,-1),1),"")</f>
        <v/>
      </c>
      <c r="AH17" s="577" t="str">
        <f>IFERROR(INDEX($AG$52:$AG$81,MATCH(F30,$AF$52:$AF$81,-1),1),"")</f>
        <v/>
      </c>
      <c r="AI17" s="8"/>
      <c r="AJ17" s="8"/>
      <c r="AK17" s="8"/>
      <c r="AL17" s="8"/>
      <c r="AM17" s="8"/>
      <c r="AN17" s="8"/>
      <c r="AO17" s="8"/>
      <c r="AP17" s="8"/>
      <c r="AQ17" s="8"/>
    </row>
    <row r="18" spans="1:43" ht="15" customHeight="1" x14ac:dyDescent="0.3">
      <c r="A18" s="20"/>
      <c r="B18" s="20"/>
      <c r="C18" s="20"/>
      <c r="D18" s="541" t="s">
        <v>52</v>
      </c>
      <c r="E18" s="542"/>
      <c r="F18" s="545" t="str">
        <f>IFERROR(AVERAGE('Week 1'!R33,'Week 1'!R63,'Week 1'!R93,'Week 1'!R123,'Week 1'!R153),"")</f>
        <v/>
      </c>
      <c r="G18" s="546"/>
      <c r="H18" s="102"/>
      <c r="I18" s="163"/>
      <c r="J18" s="103"/>
      <c r="K18" s="103"/>
      <c r="L18" s="103"/>
      <c r="M18" s="103"/>
      <c r="N18" s="103"/>
      <c r="O18" s="104"/>
      <c r="P18" s="20"/>
      <c r="Q18" s="75"/>
      <c r="R18" s="2"/>
      <c r="S18" s="8"/>
      <c r="T18" s="8"/>
      <c r="U18" s="13"/>
      <c r="V18" s="571"/>
      <c r="W18" s="571"/>
      <c r="X18" s="571"/>
      <c r="Y18" s="571"/>
      <c r="Z18" s="8"/>
      <c r="AA18" s="8"/>
      <c r="AB18" s="8"/>
      <c r="AC18" s="8"/>
      <c r="AD18" s="8"/>
      <c r="AE18" s="8"/>
      <c r="AF18" s="8"/>
      <c r="AG18" s="8"/>
      <c r="AH18" s="8"/>
      <c r="AI18" s="8"/>
      <c r="AJ18" s="8"/>
      <c r="AK18" s="8"/>
      <c r="AL18" s="8"/>
      <c r="AM18" s="8"/>
      <c r="AN18" s="8"/>
      <c r="AO18" s="8"/>
      <c r="AP18" s="8"/>
      <c r="AQ18" s="8"/>
    </row>
    <row r="19" spans="1:43" ht="15" customHeight="1" thickBot="1" x14ac:dyDescent="0.35">
      <c r="A19" s="20"/>
      <c r="B19" s="20"/>
      <c r="C19" s="20"/>
      <c r="D19" s="543"/>
      <c r="E19" s="544"/>
      <c r="F19" s="547"/>
      <c r="G19" s="548"/>
      <c r="H19" s="102"/>
      <c r="I19" s="162"/>
      <c r="J19" s="103"/>
      <c r="K19" s="103"/>
      <c r="L19" s="103"/>
      <c r="M19" s="103"/>
      <c r="N19" s="103"/>
      <c r="O19" s="104"/>
      <c r="P19" s="20"/>
      <c r="Q19" s="75"/>
      <c r="R19" s="2"/>
      <c r="S19" s="8"/>
      <c r="T19" s="8"/>
      <c r="U19" s="256"/>
      <c r="V19" s="571"/>
      <c r="W19" s="571"/>
      <c r="X19" s="571"/>
      <c r="Y19" s="571"/>
      <c r="Z19" s="8"/>
      <c r="AA19" s="8"/>
      <c r="AB19" s="8"/>
      <c r="AC19" s="8"/>
      <c r="AD19" s="8"/>
      <c r="AE19" s="8"/>
      <c r="AF19" s="8"/>
      <c r="AG19" s="8"/>
      <c r="AH19" s="8"/>
      <c r="AI19" s="8"/>
      <c r="AJ19" s="8"/>
      <c r="AK19" s="8"/>
      <c r="AL19" s="8"/>
      <c r="AM19" s="8"/>
      <c r="AN19" s="8"/>
      <c r="AO19" s="8"/>
      <c r="AP19" s="8"/>
      <c r="AQ19" s="8"/>
    </row>
    <row r="20" spans="1:43" ht="15" customHeight="1" x14ac:dyDescent="0.3">
      <c r="A20" s="20"/>
      <c r="B20" s="20"/>
      <c r="C20" s="20"/>
      <c r="D20" s="553" t="s">
        <v>55</v>
      </c>
      <c r="E20" s="445"/>
      <c r="F20" s="555" t="str">
        <f>IFERROR(AVERAGE('Week 2'!R33,'Week 2'!R63,'Week 2'!R93,'Week 2'!R123,'Week 2'!R153),"")</f>
        <v/>
      </c>
      <c r="G20" s="556"/>
      <c r="H20" s="107"/>
      <c r="I20" s="163"/>
      <c r="J20" s="99"/>
      <c r="K20" s="99"/>
      <c r="L20" s="99"/>
      <c r="M20" s="99"/>
      <c r="N20" s="99"/>
      <c r="O20" s="100"/>
      <c r="P20" s="20"/>
      <c r="Q20" s="75"/>
      <c r="R20" s="2"/>
      <c r="S20" s="8"/>
      <c r="T20" s="8"/>
      <c r="U20" s="13"/>
      <c r="V20" s="571"/>
      <c r="W20" s="571"/>
      <c r="X20" s="571"/>
      <c r="Y20" s="571"/>
      <c r="Z20" s="8"/>
      <c r="AA20" s="8"/>
      <c r="AB20" s="8"/>
      <c r="AC20" s="8"/>
      <c r="AD20" s="8"/>
      <c r="AE20" s="8"/>
      <c r="AF20" s="8"/>
      <c r="AG20" s="8"/>
      <c r="AH20" s="8"/>
      <c r="AI20" s="8"/>
      <c r="AJ20" s="8"/>
      <c r="AK20" s="8"/>
      <c r="AL20" s="8"/>
      <c r="AM20" s="8"/>
      <c r="AN20" s="8"/>
      <c r="AO20" s="8"/>
      <c r="AP20" s="8"/>
      <c r="AQ20" s="8"/>
    </row>
    <row r="21" spans="1:43" ht="15" customHeight="1" thickBot="1" x14ac:dyDescent="0.35">
      <c r="A21" s="20"/>
      <c r="B21" s="20"/>
      <c r="C21" s="20"/>
      <c r="D21" s="554"/>
      <c r="E21" s="446"/>
      <c r="F21" s="557"/>
      <c r="G21" s="558"/>
      <c r="H21" s="107"/>
      <c r="I21" s="163"/>
      <c r="J21" s="99"/>
      <c r="K21" s="99"/>
      <c r="L21" s="99"/>
      <c r="M21" s="99"/>
      <c r="N21" s="99"/>
      <c r="O21" s="100"/>
      <c r="P21" s="20"/>
      <c r="Q21" s="75"/>
      <c r="R21" s="2"/>
      <c r="S21" s="8"/>
      <c r="T21" s="8"/>
      <c r="U21" s="13"/>
      <c r="V21" s="571"/>
      <c r="W21" s="571"/>
      <c r="X21" s="571"/>
      <c r="Y21" s="578" t="s">
        <v>194</v>
      </c>
      <c r="Z21" s="578"/>
      <c r="AA21" s="578"/>
      <c r="AB21" s="578"/>
      <c r="AC21" s="8"/>
      <c r="AD21" s="578" t="s">
        <v>11</v>
      </c>
      <c r="AE21" s="578"/>
      <c r="AF21" s="578"/>
      <c r="AG21" s="578"/>
      <c r="AH21" s="8"/>
      <c r="AI21" s="578" t="s">
        <v>200</v>
      </c>
      <c r="AJ21" s="578"/>
      <c r="AK21" s="578"/>
      <c r="AL21" s="578"/>
      <c r="AM21" s="8"/>
      <c r="AN21" s="8"/>
      <c r="AO21" s="8"/>
      <c r="AP21" s="8"/>
      <c r="AQ21" s="8"/>
    </row>
    <row r="22" spans="1:43" ht="15" customHeight="1" x14ac:dyDescent="0.3">
      <c r="A22" s="20"/>
      <c r="B22" s="20"/>
      <c r="C22" s="20"/>
      <c r="D22" s="553" t="s">
        <v>53</v>
      </c>
      <c r="E22" s="445"/>
      <c r="F22" s="555" t="str">
        <f>IFERROR(AVERAGE('Week 3'!R33,'Week 3'!R63,'Week 3'!R93,'Week 3'!R123,'Week 3'!R153),"")</f>
        <v/>
      </c>
      <c r="G22" s="556"/>
      <c r="H22" s="107"/>
      <c r="I22" s="164"/>
      <c r="J22" s="99"/>
      <c r="K22" s="99"/>
      <c r="L22" s="99"/>
      <c r="M22" s="99"/>
      <c r="N22" s="99"/>
      <c r="O22" s="100"/>
      <c r="P22" s="20"/>
      <c r="Q22" s="75"/>
      <c r="R22" s="2"/>
      <c r="S22" s="8"/>
      <c r="T22" s="8"/>
      <c r="U22" s="13"/>
      <c r="V22" s="571"/>
      <c r="W22" s="571"/>
      <c r="X22" s="571"/>
      <c r="Y22" s="579"/>
      <c r="Z22" s="570" t="s">
        <v>43</v>
      </c>
      <c r="AA22" s="570" t="s">
        <v>45</v>
      </c>
      <c r="AB22" s="570" t="s">
        <v>46</v>
      </c>
      <c r="AC22" s="8"/>
      <c r="AD22" s="580"/>
      <c r="AE22" s="570" t="s">
        <v>43</v>
      </c>
      <c r="AF22" s="570" t="s">
        <v>45</v>
      </c>
      <c r="AG22" s="570" t="s">
        <v>46</v>
      </c>
      <c r="AH22" s="8"/>
      <c r="AI22" s="580"/>
      <c r="AJ22" s="570" t="s">
        <v>43</v>
      </c>
      <c r="AK22" s="570" t="s">
        <v>45</v>
      </c>
      <c r="AL22" s="570" t="s">
        <v>46</v>
      </c>
      <c r="AM22" s="8"/>
      <c r="AN22" s="8"/>
      <c r="AO22" s="8"/>
      <c r="AP22" s="8"/>
      <c r="AQ22" s="8"/>
    </row>
    <row r="23" spans="1:43" ht="15" customHeight="1" thickBot="1" x14ac:dyDescent="0.35">
      <c r="A23" s="20"/>
      <c r="B23" s="20"/>
      <c r="C23" s="20"/>
      <c r="D23" s="554"/>
      <c r="E23" s="446"/>
      <c r="F23" s="557"/>
      <c r="G23" s="558"/>
      <c r="H23" s="107"/>
      <c r="I23" s="164"/>
      <c r="J23" s="106"/>
      <c r="K23" s="99"/>
      <c r="L23" s="99"/>
      <c r="M23" s="99"/>
      <c r="N23" s="99"/>
      <c r="O23" s="100"/>
      <c r="P23" s="20"/>
      <c r="Q23" s="75"/>
      <c r="R23" s="2"/>
      <c r="S23" s="8"/>
      <c r="T23" s="8"/>
      <c r="U23" s="8"/>
      <c r="V23" s="8"/>
      <c r="W23" s="8"/>
      <c r="X23" s="8"/>
      <c r="Y23" s="581" t="s">
        <v>52</v>
      </c>
      <c r="Z23" s="582">
        <f ca="1">Analysis!V15</f>
        <v>209</v>
      </c>
      <c r="AA23" s="582">
        <f ca="1">Analysis!V16</f>
        <v>140</v>
      </c>
      <c r="AB23" s="582">
        <f ca="1">Analysis!V17</f>
        <v>279</v>
      </c>
      <c r="AC23" s="8"/>
      <c r="AD23" s="581" t="s">
        <v>52</v>
      </c>
      <c r="AE23" s="583">
        <f>Analysis!T15</f>
        <v>0</v>
      </c>
      <c r="AF23" s="583">
        <f>Analysis!T16</f>
        <v>0</v>
      </c>
      <c r="AG23" s="583">
        <f>Analysis!T17</f>
        <v>0</v>
      </c>
      <c r="AH23" s="8"/>
      <c r="AI23" s="581" t="s">
        <v>52</v>
      </c>
      <c r="AJ23" s="584">
        <f ca="1">Analysis!S15</f>
        <v>0.71770334928229662</v>
      </c>
      <c r="AK23" s="584">
        <f ca="1">Analysis!S16</f>
        <v>0.7142857142857143</v>
      </c>
      <c r="AL23" s="584">
        <f ca="1">Analysis!S17</f>
        <v>0.71684587813620071</v>
      </c>
      <c r="AM23" s="8"/>
      <c r="AN23" s="8"/>
      <c r="AO23" s="8"/>
      <c r="AP23" s="8"/>
      <c r="AQ23" s="8"/>
    </row>
    <row r="24" spans="1:43" ht="15" customHeight="1" x14ac:dyDescent="0.3">
      <c r="A24" s="20"/>
      <c r="B24" s="20"/>
      <c r="C24" s="20"/>
      <c r="D24" s="553" t="s">
        <v>54</v>
      </c>
      <c r="E24" s="445"/>
      <c r="F24" s="555" t="str">
        <f>IFERROR(AVERAGE('Week 4'!R33,'Week 4'!R63,'Week 4'!R93,'Week 4'!R123,'Week 4'!R153),"")</f>
        <v/>
      </c>
      <c r="G24" s="556"/>
      <c r="H24" s="107"/>
      <c r="I24" s="164"/>
      <c r="J24" s="99"/>
      <c r="K24" s="99"/>
      <c r="L24" s="99"/>
      <c r="M24" s="99"/>
      <c r="N24" s="99"/>
      <c r="O24" s="100"/>
      <c r="P24" s="20"/>
      <c r="Q24" s="75"/>
      <c r="R24" s="2"/>
      <c r="S24" s="8"/>
      <c r="T24" s="8"/>
      <c r="U24" s="8"/>
      <c r="V24" s="8"/>
      <c r="W24" s="8"/>
      <c r="X24" s="8"/>
      <c r="Y24" s="581" t="s">
        <v>55</v>
      </c>
      <c r="Z24" s="582">
        <f ca="1">Analysis!V40</f>
        <v>223</v>
      </c>
      <c r="AA24" s="582">
        <f ca="1">Analysis!V41</f>
        <v>154</v>
      </c>
      <c r="AB24" s="582">
        <f ca="1">Analysis!V42</f>
        <v>293</v>
      </c>
      <c r="AC24" s="8"/>
      <c r="AD24" s="581" t="s">
        <v>55</v>
      </c>
      <c r="AE24" s="583">
        <f>Analysis!T40</f>
        <v>0</v>
      </c>
      <c r="AF24" s="583">
        <f>Analysis!T41</f>
        <v>0</v>
      </c>
      <c r="AG24" s="583">
        <f>Analysis!T42</f>
        <v>0</v>
      </c>
      <c r="AH24" s="8"/>
      <c r="AI24" s="581" t="s">
        <v>55</v>
      </c>
      <c r="AJ24" s="584">
        <f ca="1">Analysis!S40</f>
        <v>0.71748878923766812</v>
      </c>
      <c r="AK24" s="584">
        <f ca="1">Analysis!S41</f>
        <v>0.7142857142857143</v>
      </c>
      <c r="AL24" s="584">
        <f ca="1">Analysis!S42</f>
        <v>0.71672354948805461</v>
      </c>
      <c r="AM24" s="8"/>
      <c r="AN24" s="8"/>
      <c r="AO24" s="8"/>
      <c r="AP24" s="8"/>
      <c r="AQ24" s="8"/>
    </row>
    <row r="25" spans="1:43" ht="15" customHeight="1" thickBot="1" x14ac:dyDescent="0.35">
      <c r="A25" s="20"/>
      <c r="B25" s="20"/>
      <c r="C25" s="20"/>
      <c r="D25" s="554"/>
      <c r="E25" s="446"/>
      <c r="F25" s="557"/>
      <c r="G25" s="558"/>
      <c r="H25" s="107"/>
      <c r="I25" s="164"/>
      <c r="J25" s="99"/>
      <c r="K25" s="99"/>
      <c r="L25" s="99"/>
      <c r="M25" s="99"/>
      <c r="N25" s="99"/>
      <c r="O25" s="100"/>
      <c r="P25" s="20"/>
      <c r="Q25" s="75"/>
      <c r="R25" s="2"/>
      <c r="S25" s="8"/>
      <c r="T25" s="8"/>
      <c r="U25" s="8"/>
      <c r="V25" s="8"/>
      <c r="W25" s="8"/>
      <c r="X25" s="8"/>
      <c r="Y25" s="581" t="s">
        <v>53</v>
      </c>
      <c r="Z25" s="582">
        <f ca="1">Analysis!V65</f>
        <v>237</v>
      </c>
      <c r="AA25" s="582">
        <f ca="1">Analysis!V66</f>
        <v>168</v>
      </c>
      <c r="AB25" s="582">
        <f ca="1">Analysis!V67</f>
        <v>307</v>
      </c>
      <c r="AC25" s="8"/>
      <c r="AD25" s="581" t="s">
        <v>53</v>
      </c>
      <c r="AE25" s="583">
        <f>Analysis!T65</f>
        <v>0</v>
      </c>
      <c r="AF25" s="583">
        <f>Analysis!T66</f>
        <v>0</v>
      </c>
      <c r="AG25" s="583">
        <f>Analysis!T67</f>
        <v>0</v>
      </c>
      <c r="AH25" s="8"/>
      <c r="AI25" s="581" t="s">
        <v>53</v>
      </c>
      <c r="AJ25" s="584">
        <f ca="1">Analysis!S65</f>
        <v>0.71750146367068424</v>
      </c>
      <c r="AK25" s="584">
        <f ca="1">Analysis!S66</f>
        <v>0.7142857142857143</v>
      </c>
      <c r="AL25" s="584">
        <f ca="1">Analysis!S67</f>
        <v>0.71661237785016285</v>
      </c>
      <c r="AM25" s="8"/>
      <c r="AN25" s="8"/>
      <c r="AO25" s="8"/>
      <c r="AP25" s="8"/>
      <c r="AQ25" s="8"/>
    </row>
    <row r="26" spans="1:43" ht="15" customHeight="1" x14ac:dyDescent="0.3">
      <c r="A26" s="20"/>
      <c r="B26" s="20"/>
      <c r="C26" s="20"/>
      <c r="D26" s="553" t="s">
        <v>176</v>
      </c>
      <c r="E26" s="445"/>
      <c r="F26" s="563" t="str">
        <f>IFERROR(AVERAGE('Week 5'!R33,'Week 5'!R63,'Week 5'!R93,'Week 5'!R123,'Week 5'!R153),"")</f>
        <v/>
      </c>
      <c r="G26" s="556"/>
      <c r="H26" s="107"/>
      <c r="I26" s="164"/>
      <c r="J26" s="99"/>
      <c r="K26" s="99"/>
      <c r="L26" s="99"/>
      <c r="M26" s="99"/>
      <c r="N26" s="99"/>
      <c r="O26" s="100"/>
      <c r="P26" s="20"/>
      <c r="Q26" s="75"/>
      <c r="R26" s="2"/>
      <c r="S26" s="8"/>
      <c r="T26" s="8"/>
      <c r="U26" s="8"/>
      <c r="V26" s="8"/>
      <c r="W26" s="8"/>
      <c r="X26" s="8"/>
      <c r="Y26" s="581" t="s">
        <v>54</v>
      </c>
      <c r="Z26" s="582">
        <f ca="1">Analysis!V90</f>
        <v>230</v>
      </c>
      <c r="AA26" s="582">
        <f ca="1">Analysis!V91</f>
        <v>161</v>
      </c>
      <c r="AB26" s="582">
        <f ca="1">Analysis!V92</f>
        <v>300</v>
      </c>
      <c r="AC26" s="8"/>
      <c r="AD26" s="581" t="s">
        <v>54</v>
      </c>
      <c r="AE26" s="583">
        <f>Analysis!T90</f>
        <v>0</v>
      </c>
      <c r="AF26" s="583">
        <f>Analysis!T91</f>
        <v>0</v>
      </c>
      <c r="AG26" s="583">
        <f>Analysis!T92</f>
        <v>0</v>
      </c>
      <c r="AH26" s="8"/>
      <c r="AI26" s="581" t="s">
        <v>54</v>
      </c>
      <c r="AJ26" s="584">
        <f ca="1">Analysis!S90</f>
        <v>0.71739130434782605</v>
      </c>
      <c r="AK26" s="584">
        <f ca="1">Analysis!S91</f>
        <v>0.7142857142857143</v>
      </c>
      <c r="AL26" s="584">
        <f ca="1">Analysis!S92</f>
        <v>0.71666666666666667</v>
      </c>
      <c r="AM26" s="8"/>
      <c r="AN26" s="8"/>
      <c r="AO26" s="8"/>
      <c r="AP26" s="8"/>
      <c r="AQ26" s="8"/>
    </row>
    <row r="27" spans="1:43" ht="15" customHeight="1" thickBot="1" x14ac:dyDescent="0.35">
      <c r="A27" s="20"/>
      <c r="B27" s="20"/>
      <c r="C27" s="20"/>
      <c r="D27" s="554"/>
      <c r="E27" s="446"/>
      <c r="F27" s="564"/>
      <c r="G27" s="558"/>
      <c r="H27" s="107"/>
      <c r="I27" s="164"/>
      <c r="J27" s="99"/>
      <c r="K27" s="99"/>
      <c r="L27" s="99"/>
      <c r="M27" s="99"/>
      <c r="N27" s="99"/>
      <c r="O27" s="100"/>
      <c r="P27" s="20"/>
      <c r="Q27" s="75"/>
      <c r="R27" s="2"/>
      <c r="S27" s="8"/>
      <c r="T27" s="8"/>
      <c r="U27" s="8"/>
      <c r="V27" s="8"/>
      <c r="W27" s="8"/>
      <c r="X27" s="8"/>
      <c r="Y27" s="581" t="s">
        <v>176</v>
      </c>
      <c r="Z27" s="582">
        <f ca="1">Analysis!V115</f>
        <v>237</v>
      </c>
      <c r="AA27" s="582">
        <f ca="1">Analysis!V116</f>
        <v>168</v>
      </c>
      <c r="AB27" s="582">
        <f ca="1">Analysis!V117</f>
        <v>307</v>
      </c>
      <c r="AC27" s="8"/>
      <c r="AD27" s="581" t="s">
        <v>176</v>
      </c>
      <c r="AE27" s="583">
        <f>Analysis!T115</f>
        <v>0</v>
      </c>
      <c r="AF27" s="583">
        <f>Analysis!T116</f>
        <v>0</v>
      </c>
      <c r="AG27" s="583">
        <f>Analysis!T117</f>
        <v>0</v>
      </c>
      <c r="AH27" s="8"/>
      <c r="AI27" s="581" t="s">
        <v>176</v>
      </c>
      <c r="AJ27" s="584">
        <f ca="1">Analysis!S115</f>
        <v>0.71729957805907174</v>
      </c>
      <c r="AK27" s="584">
        <f ca="1">Analysis!S116</f>
        <v>0.7142857142857143</v>
      </c>
      <c r="AL27" s="584">
        <f ca="1">Analysis!S117</f>
        <v>0.71661237785016285</v>
      </c>
      <c r="AM27" s="8"/>
      <c r="AN27" s="8"/>
      <c r="AO27" s="8"/>
      <c r="AP27" s="8"/>
      <c r="AQ27" s="8"/>
    </row>
    <row r="28" spans="1:43" ht="15" customHeight="1" x14ac:dyDescent="0.3">
      <c r="A28" s="20"/>
      <c r="B28" s="20"/>
      <c r="C28" s="20"/>
      <c r="D28" s="553" t="s">
        <v>178</v>
      </c>
      <c r="E28" s="445"/>
      <c r="F28" s="565" t="str">
        <f>IFERROR(AVERAGE('Week 6'!R33,'Week 6'!R63,'Week 6'!R93,'Week 6'!R123,'Week 6'!R153),"")</f>
        <v/>
      </c>
      <c r="G28" s="566"/>
      <c r="H28" s="107"/>
      <c r="I28" s="164"/>
      <c r="J28" s="99"/>
      <c r="K28" s="99"/>
      <c r="L28" s="99"/>
      <c r="M28" s="99"/>
      <c r="N28" s="99"/>
      <c r="O28" s="100"/>
      <c r="P28" s="20"/>
      <c r="Q28" s="75"/>
      <c r="R28" s="2"/>
      <c r="S28" s="8"/>
      <c r="T28" s="8"/>
      <c r="U28" s="8"/>
      <c r="V28" s="8"/>
      <c r="W28" s="8"/>
      <c r="X28" s="8"/>
      <c r="Y28" s="581" t="s">
        <v>178</v>
      </c>
      <c r="Z28" s="582">
        <f ca="1">Analysis!V140</f>
        <v>0</v>
      </c>
      <c r="AA28" s="582">
        <f ca="1">Analysis!V141</f>
        <v>0</v>
      </c>
      <c r="AB28" s="582">
        <f ca="1">Analysis!V142</f>
        <v>0</v>
      </c>
      <c r="AC28" s="8"/>
      <c r="AD28" s="581" t="s">
        <v>178</v>
      </c>
      <c r="AE28" s="583">
        <f>Analysis!T140</f>
        <v>0</v>
      </c>
      <c r="AF28" s="583">
        <f>Analysis!T141</f>
        <v>0</v>
      </c>
      <c r="AG28" s="583">
        <f>Analysis!T142</f>
        <v>0</v>
      </c>
      <c r="AH28" s="8"/>
      <c r="AI28" s="581" t="s">
        <v>178</v>
      </c>
      <c r="AJ28" s="584">
        <f>Analysis!S140</f>
        <v>0</v>
      </c>
      <c r="AK28" s="584">
        <f>Analysis!S141</f>
        <v>0</v>
      </c>
      <c r="AL28" s="584">
        <f>Analysis!S142</f>
        <v>0</v>
      </c>
      <c r="AM28" s="8"/>
      <c r="AN28" s="8"/>
      <c r="AO28" s="8"/>
      <c r="AP28" s="8"/>
      <c r="AQ28" s="8"/>
    </row>
    <row r="29" spans="1:43" ht="15" customHeight="1" thickBot="1" x14ac:dyDescent="0.35">
      <c r="A29" s="20"/>
      <c r="B29" s="20"/>
      <c r="C29" s="20"/>
      <c r="D29" s="554"/>
      <c r="E29" s="446"/>
      <c r="F29" s="567"/>
      <c r="G29" s="568"/>
      <c r="H29" s="107"/>
      <c r="I29" s="164"/>
      <c r="J29" s="99"/>
      <c r="K29" s="99"/>
      <c r="L29" s="99"/>
      <c r="M29" s="99"/>
      <c r="N29" s="99"/>
      <c r="O29" s="186"/>
      <c r="P29" s="20"/>
      <c r="Q29" s="75"/>
      <c r="R29" s="2"/>
      <c r="S29" s="8"/>
      <c r="T29" s="8"/>
      <c r="U29" s="8"/>
      <c r="V29" s="8"/>
      <c r="W29" s="8"/>
      <c r="X29" s="8"/>
      <c r="Y29" s="581" t="s">
        <v>192</v>
      </c>
      <c r="Z29" s="582">
        <f ca="1">Analysis!V165</f>
        <v>0</v>
      </c>
      <c r="AA29" s="582">
        <f ca="1">Analysis!V166</f>
        <v>0</v>
      </c>
      <c r="AB29" s="582">
        <f ca="1">Analysis!V167</f>
        <v>0</v>
      </c>
      <c r="AC29" s="8"/>
      <c r="AD29" s="581" t="s">
        <v>192</v>
      </c>
      <c r="AE29" s="583">
        <f>Analysis!T165</f>
        <v>0</v>
      </c>
      <c r="AF29" s="583">
        <f>Analysis!T166</f>
        <v>0</v>
      </c>
      <c r="AG29" s="583">
        <f>Analysis!T167</f>
        <v>0</v>
      </c>
      <c r="AH29" s="8"/>
      <c r="AI29" s="581" t="s">
        <v>192</v>
      </c>
      <c r="AJ29" s="584">
        <f>Analysis!S165</f>
        <v>0</v>
      </c>
      <c r="AK29" s="584">
        <f>Analysis!S166</f>
        <v>0</v>
      </c>
      <c r="AL29" s="584">
        <f>Analysis!S167</f>
        <v>0</v>
      </c>
      <c r="AM29" s="8"/>
      <c r="AN29" s="8"/>
      <c r="AO29" s="8"/>
      <c r="AP29" s="8"/>
      <c r="AQ29" s="8"/>
    </row>
    <row r="30" spans="1:43" ht="15" customHeight="1" x14ac:dyDescent="0.3">
      <c r="A30" s="20"/>
      <c r="B30" s="20"/>
      <c r="C30" s="20"/>
      <c r="D30" s="553" t="s">
        <v>192</v>
      </c>
      <c r="E30" s="445"/>
      <c r="F30" s="563" t="str">
        <f>IFERROR(AVERAGE('Week 7'!R33,'Week 7'!R63,'Week 7'!R93,'Week 7'!R123,'Week 7'!R153),"")</f>
        <v/>
      </c>
      <c r="G30" s="556"/>
      <c r="H30" s="107"/>
      <c r="I30" s="165"/>
      <c r="J30" s="99"/>
      <c r="K30" s="99"/>
      <c r="L30" s="99"/>
      <c r="M30" s="99"/>
      <c r="N30" s="99"/>
      <c r="O30" s="186"/>
      <c r="P30" s="20"/>
      <c r="Q30" s="75"/>
      <c r="R30" s="2"/>
      <c r="S30" s="8"/>
      <c r="T30" s="8"/>
      <c r="U30" s="8"/>
      <c r="V30" s="8"/>
      <c r="W30" s="8"/>
      <c r="X30" s="8"/>
      <c r="Y30" s="8"/>
      <c r="Z30" s="8"/>
      <c r="AA30" s="8"/>
      <c r="AB30" s="8"/>
      <c r="AC30" s="8"/>
      <c r="AD30" s="8"/>
      <c r="AE30" s="8"/>
      <c r="AF30" s="8"/>
      <c r="AG30" s="8"/>
      <c r="AH30" s="8"/>
      <c r="AI30" s="8"/>
      <c r="AJ30" s="8"/>
      <c r="AK30" s="8"/>
      <c r="AL30" s="8"/>
      <c r="AM30" s="8"/>
      <c r="AN30" s="8"/>
      <c r="AO30" s="8"/>
      <c r="AP30" s="8"/>
      <c r="AQ30" s="8"/>
    </row>
    <row r="31" spans="1:43" ht="15" customHeight="1" thickBot="1" x14ac:dyDescent="0.35">
      <c r="A31" s="20"/>
      <c r="B31" s="20"/>
      <c r="C31" s="20"/>
      <c r="D31" s="554"/>
      <c r="E31" s="446"/>
      <c r="F31" s="564"/>
      <c r="G31" s="558"/>
      <c r="H31" s="107"/>
      <c r="I31" s="165"/>
      <c r="J31" s="99"/>
      <c r="K31" s="99"/>
      <c r="L31" s="99"/>
      <c r="M31" s="99"/>
      <c r="N31" s="99"/>
      <c r="O31" s="186"/>
      <c r="P31" s="20"/>
      <c r="Q31" s="75"/>
      <c r="R31" s="2"/>
      <c r="S31" s="8"/>
      <c r="T31" s="8"/>
      <c r="U31" s="8"/>
      <c r="V31" s="8"/>
      <c r="W31" s="8"/>
      <c r="X31" s="8"/>
      <c r="Y31" s="8"/>
      <c r="Z31" s="8"/>
      <c r="AA31" s="8"/>
      <c r="AB31" s="8"/>
      <c r="AC31" s="8"/>
      <c r="AD31" s="8"/>
      <c r="AE31" s="8"/>
      <c r="AF31" s="8"/>
      <c r="AG31" s="8"/>
      <c r="AH31" s="8"/>
      <c r="AI31" s="8"/>
      <c r="AJ31" s="8"/>
      <c r="AK31" s="8"/>
      <c r="AL31" s="8"/>
      <c r="AM31" s="8"/>
      <c r="AN31" s="8"/>
      <c r="AO31" s="8"/>
      <c r="AP31" s="8"/>
      <c r="AQ31" s="8"/>
    </row>
    <row r="32" spans="1:43" ht="15" customHeight="1" x14ac:dyDescent="0.3">
      <c r="A32" s="20"/>
      <c r="B32" s="20"/>
      <c r="C32" s="20"/>
      <c r="D32" s="541" t="s">
        <v>181</v>
      </c>
      <c r="E32" s="542"/>
      <c r="F32" s="563" t="str">
        <f>IFERROR(AVERAGE(F18:G31),"")</f>
        <v/>
      </c>
      <c r="G32" s="556"/>
      <c r="H32" s="107"/>
      <c r="I32" s="165"/>
      <c r="J32" s="99"/>
      <c r="K32" s="99"/>
      <c r="L32" s="99"/>
      <c r="M32" s="99"/>
      <c r="N32" s="99"/>
      <c r="O32" s="186"/>
      <c r="P32" s="20"/>
      <c r="Q32" s="75"/>
      <c r="R32" s="2"/>
      <c r="S32" s="8"/>
      <c r="T32" s="8"/>
      <c r="U32" s="8"/>
      <c r="V32" s="8"/>
      <c r="W32" s="8"/>
      <c r="X32" s="8"/>
      <c r="Y32" s="8"/>
      <c r="Z32" s="8"/>
      <c r="AA32" s="8"/>
      <c r="AB32" s="8"/>
      <c r="AC32" s="8"/>
      <c r="AD32" s="8"/>
      <c r="AE32" s="8"/>
      <c r="AF32" s="8"/>
      <c r="AG32" s="8"/>
      <c r="AH32" s="8"/>
      <c r="AI32" s="8"/>
      <c r="AJ32" s="8"/>
      <c r="AK32" s="8"/>
      <c r="AL32" s="8"/>
      <c r="AM32" s="8"/>
      <c r="AN32" s="8"/>
      <c r="AO32" s="8"/>
      <c r="AP32" s="8"/>
      <c r="AQ32" s="8"/>
    </row>
    <row r="33" spans="1:43" ht="15" customHeight="1" thickBot="1" x14ac:dyDescent="0.35">
      <c r="A33" s="20"/>
      <c r="B33" s="20"/>
      <c r="C33" s="20"/>
      <c r="D33" s="543"/>
      <c r="E33" s="544"/>
      <c r="F33" s="564"/>
      <c r="G33" s="558"/>
      <c r="H33" s="167"/>
      <c r="I33" s="166"/>
      <c r="J33" s="101"/>
      <c r="K33" s="101"/>
      <c r="L33" s="101"/>
      <c r="M33" s="101"/>
      <c r="N33" s="101"/>
      <c r="O33" s="187"/>
      <c r="P33" s="20"/>
      <c r="Q33" s="75"/>
      <c r="R33" s="2"/>
      <c r="S33" s="8"/>
      <c r="T33" s="8"/>
      <c r="U33" s="8"/>
      <c r="V33" s="8"/>
      <c r="W33" s="8"/>
      <c r="X33" s="8"/>
      <c r="Y33" s="8"/>
      <c r="Z33" s="8"/>
      <c r="AA33" s="8"/>
      <c r="AB33" s="8"/>
      <c r="AC33" s="8"/>
      <c r="AD33" s="8"/>
      <c r="AE33" s="8"/>
      <c r="AF33" s="8"/>
      <c r="AG33" s="8"/>
      <c r="AH33" s="8"/>
      <c r="AI33" s="8"/>
      <c r="AJ33" s="8"/>
      <c r="AK33" s="8"/>
      <c r="AL33" s="8"/>
      <c r="AM33" s="8"/>
      <c r="AN33" s="8"/>
      <c r="AO33" s="8"/>
      <c r="AP33" s="8"/>
      <c r="AQ33" s="8"/>
    </row>
    <row r="34" spans="1:43" ht="15" customHeight="1" x14ac:dyDescent="0.3">
      <c r="A34" s="20"/>
      <c r="B34" s="20"/>
      <c r="C34" s="20"/>
      <c r="D34" s="9"/>
      <c r="E34" s="20"/>
      <c r="F34" s="20"/>
      <c r="G34" s="20"/>
      <c r="H34" s="20"/>
      <c r="I34" s="20"/>
      <c r="J34" s="20"/>
      <c r="K34" s="20"/>
      <c r="L34" s="20"/>
      <c r="M34" s="20"/>
      <c r="N34" s="20"/>
      <c r="O34" s="20"/>
      <c r="P34" s="20"/>
      <c r="Q34" s="75"/>
      <c r="R34" s="2"/>
      <c r="S34" s="8"/>
      <c r="T34" s="8"/>
      <c r="U34" s="8"/>
      <c r="V34" s="8"/>
      <c r="W34" s="8"/>
      <c r="X34" s="8"/>
      <c r="Y34" s="8"/>
      <c r="Z34" s="8"/>
      <c r="AA34" s="8"/>
      <c r="AB34" s="8"/>
      <c r="AC34" s="8"/>
      <c r="AD34" s="8"/>
      <c r="AE34" s="8"/>
      <c r="AF34" s="8"/>
      <c r="AG34" s="8"/>
      <c r="AH34" s="8"/>
      <c r="AI34" s="8"/>
      <c r="AJ34" s="8"/>
      <c r="AK34" s="8"/>
      <c r="AL34" s="8"/>
      <c r="AM34" s="8"/>
      <c r="AN34" s="8"/>
      <c r="AO34" s="8"/>
      <c r="AP34" s="8"/>
      <c r="AQ34" s="8"/>
    </row>
    <row r="35" spans="1:43" ht="15" customHeight="1" x14ac:dyDescent="0.3">
      <c r="A35" s="20"/>
      <c r="B35" s="20"/>
      <c r="C35" s="20"/>
      <c r="D35" s="20"/>
      <c r="E35" s="20"/>
      <c r="F35" s="20"/>
      <c r="G35" s="20"/>
      <c r="H35" s="20"/>
      <c r="I35" s="20"/>
      <c r="J35" s="20"/>
      <c r="K35" s="20"/>
      <c r="L35" s="20"/>
      <c r="M35" s="20"/>
      <c r="N35" s="20"/>
      <c r="O35" s="20"/>
      <c r="P35" s="20"/>
      <c r="Q35" s="75"/>
      <c r="R35" s="2"/>
      <c r="S35" s="8"/>
      <c r="T35" s="8"/>
      <c r="U35" s="8"/>
      <c r="V35" s="8"/>
      <c r="W35" s="8"/>
      <c r="X35" s="8"/>
      <c r="Y35" s="8"/>
      <c r="Z35" s="8"/>
      <c r="AA35" s="8"/>
      <c r="AB35" s="8"/>
      <c r="AC35" s="8"/>
      <c r="AD35" s="8"/>
      <c r="AE35" s="8"/>
      <c r="AF35" s="8"/>
      <c r="AG35" s="8"/>
      <c r="AH35" s="8"/>
      <c r="AI35" s="8"/>
      <c r="AJ35" s="8"/>
      <c r="AK35" s="8"/>
      <c r="AL35" s="8"/>
      <c r="AM35" s="8"/>
      <c r="AN35" s="8"/>
      <c r="AO35" s="8"/>
      <c r="AP35" s="8"/>
      <c r="AQ35" s="8"/>
    </row>
    <row r="36" spans="1:43" ht="15" customHeight="1" x14ac:dyDescent="0.3">
      <c r="A36" s="20"/>
      <c r="B36" s="20"/>
      <c r="C36" s="20"/>
      <c r="D36" s="20"/>
      <c r="E36" s="20"/>
      <c r="F36" s="20"/>
      <c r="G36" s="20"/>
      <c r="H36" s="506"/>
      <c r="I36" s="506"/>
      <c r="J36" s="506"/>
      <c r="K36" s="20"/>
      <c r="L36" s="20"/>
      <c r="M36" s="20"/>
      <c r="N36" s="20"/>
      <c r="O36" s="20"/>
      <c r="P36" s="20"/>
      <c r="Q36" s="75"/>
      <c r="R36" s="2"/>
      <c r="S36" s="8"/>
      <c r="T36" s="8"/>
      <c r="U36" s="8"/>
      <c r="V36" s="8"/>
      <c r="W36" s="8"/>
      <c r="X36" s="8"/>
      <c r="Y36" s="8"/>
      <c r="Z36" s="8"/>
      <c r="AA36" s="8"/>
      <c r="AB36" s="8"/>
      <c r="AC36" s="8"/>
      <c r="AD36" s="8"/>
      <c r="AE36" s="8"/>
      <c r="AF36" s="8"/>
      <c r="AG36" s="8"/>
      <c r="AH36" s="8"/>
      <c r="AI36" s="8"/>
      <c r="AJ36" s="8"/>
      <c r="AK36" s="8"/>
      <c r="AL36" s="8"/>
      <c r="AM36" s="8"/>
      <c r="AN36" s="8"/>
      <c r="AO36" s="8"/>
      <c r="AP36" s="8"/>
      <c r="AQ36" s="8"/>
    </row>
    <row r="37" spans="1:43" ht="15" customHeight="1" x14ac:dyDescent="0.3">
      <c r="A37" s="20"/>
      <c r="B37" s="20"/>
      <c r="C37" s="20"/>
      <c r="D37" s="20"/>
      <c r="E37" s="20"/>
      <c r="F37" s="20"/>
      <c r="G37" s="20"/>
      <c r="H37" s="11"/>
      <c r="I37" s="98"/>
      <c r="J37" s="62"/>
      <c r="K37" s="20"/>
      <c r="L37" s="20"/>
      <c r="M37" s="20"/>
      <c r="N37" s="20"/>
      <c r="O37" s="20"/>
      <c r="P37" s="20"/>
      <c r="Q37" s="75"/>
      <c r="R37" s="2"/>
      <c r="S37" s="8"/>
      <c r="T37" s="8"/>
      <c r="U37" s="8"/>
      <c r="V37" s="8"/>
      <c r="W37" s="8"/>
      <c r="X37" s="8"/>
      <c r="Y37" s="8"/>
      <c r="Z37" s="211"/>
      <c r="AA37" s="211"/>
      <c r="AB37" s="211"/>
      <c r="AC37" s="8"/>
      <c r="AD37" s="8"/>
      <c r="AE37" s="8"/>
      <c r="AF37" s="8"/>
      <c r="AG37" s="8"/>
      <c r="AH37" s="8"/>
      <c r="AI37" s="8"/>
      <c r="AJ37" s="8"/>
      <c r="AK37" s="8"/>
      <c r="AL37" s="8"/>
      <c r="AM37" s="8"/>
      <c r="AN37" s="8"/>
      <c r="AO37" s="8"/>
      <c r="AP37" s="8"/>
      <c r="AQ37" s="8"/>
    </row>
    <row r="38" spans="1:43" ht="15" customHeight="1" x14ac:dyDescent="0.3">
      <c r="A38" s="20"/>
      <c r="B38" s="20"/>
      <c r="C38" s="20"/>
      <c r="D38" s="20"/>
      <c r="E38" s="20"/>
      <c r="F38" s="20"/>
      <c r="G38" s="20"/>
      <c r="H38" s="11"/>
      <c r="I38" s="98"/>
      <c r="J38" s="62"/>
      <c r="K38" s="20"/>
      <c r="L38" s="20"/>
      <c r="M38" s="20"/>
      <c r="N38" s="20"/>
      <c r="O38" s="20"/>
      <c r="P38" s="20"/>
      <c r="Q38" s="75"/>
      <c r="R38" s="2"/>
      <c r="S38" s="8"/>
      <c r="T38" s="8"/>
      <c r="U38" s="8"/>
      <c r="V38" s="8"/>
      <c r="W38" s="8"/>
      <c r="X38" s="8"/>
      <c r="Y38" s="8"/>
      <c r="Z38" s="8"/>
      <c r="AA38" s="8"/>
      <c r="AB38" s="8"/>
      <c r="AC38" s="8"/>
      <c r="AD38" s="8"/>
      <c r="AE38" s="8"/>
      <c r="AF38" s="585" t="s">
        <v>83</v>
      </c>
      <c r="AG38" s="585"/>
      <c r="AH38" s="8"/>
      <c r="AI38" s="8"/>
      <c r="AJ38" s="8"/>
      <c r="AK38" s="8"/>
      <c r="AL38" s="8"/>
      <c r="AM38" s="8"/>
      <c r="AN38" s="8"/>
      <c r="AO38" s="8"/>
      <c r="AP38" s="8"/>
      <c r="AQ38" s="8"/>
    </row>
    <row r="39" spans="1:43" ht="15" customHeight="1" x14ac:dyDescent="0.3">
      <c r="A39" s="20"/>
      <c r="B39" s="20"/>
      <c r="C39" s="20"/>
      <c r="D39" s="20"/>
      <c r="E39" s="20"/>
      <c r="F39" s="20"/>
      <c r="G39" s="20"/>
      <c r="H39" s="11"/>
      <c r="I39" s="98"/>
      <c r="J39" s="62"/>
      <c r="K39" s="20"/>
      <c r="L39" s="20"/>
      <c r="M39" s="20"/>
      <c r="N39" s="20"/>
      <c r="O39" s="20"/>
      <c r="P39" s="20"/>
      <c r="Q39" s="75"/>
      <c r="R39" s="2"/>
      <c r="S39" s="8"/>
      <c r="T39" s="8"/>
      <c r="U39" s="8"/>
      <c r="V39" s="8"/>
      <c r="W39" s="8"/>
      <c r="X39" s="8"/>
      <c r="Y39" s="8"/>
      <c r="Z39" s="586"/>
      <c r="AA39" s="586"/>
      <c r="AB39" s="586"/>
      <c r="AC39" s="8"/>
      <c r="AD39" s="8"/>
      <c r="AE39" s="8"/>
      <c r="AF39" s="587" t="s">
        <v>52</v>
      </c>
      <c r="AG39" s="588">
        <f ca="1">Analysis!V18</f>
        <v>628</v>
      </c>
      <c r="AH39" s="8"/>
      <c r="AI39" s="8"/>
      <c r="AJ39" s="8"/>
      <c r="AK39" s="8"/>
      <c r="AL39" s="8"/>
      <c r="AM39" s="8"/>
      <c r="AN39" s="8"/>
      <c r="AO39" s="8"/>
      <c r="AP39" s="8"/>
      <c r="AQ39" s="8"/>
    </row>
    <row r="40" spans="1:43" ht="15" customHeight="1" x14ac:dyDescent="0.3">
      <c r="A40" s="20"/>
      <c r="B40" s="20"/>
      <c r="C40" s="20"/>
      <c r="D40" s="20"/>
      <c r="E40" s="20"/>
      <c r="F40" s="20"/>
      <c r="G40" s="20"/>
      <c r="H40" s="11"/>
      <c r="I40" s="98"/>
      <c r="J40" s="62"/>
      <c r="K40" s="20"/>
      <c r="L40" s="20"/>
      <c r="M40" s="20"/>
      <c r="N40" s="20"/>
      <c r="O40" s="20"/>
      <c r="P40" s="20"/>
      <c r="Q40" s="75"/>
      <c r="R40" s="2"/>
      <c r="S40" s="8"/>
      <c r="T40" s="8"/>
      <c r="U40" s="8"/>
      <c r="V40" s="8"/>
      <c r="W40" s="8"/>
      <c r="X40" s="8"/>
      <c r="Y40" s="8"/>
      <c r="Z40" s="586"/>
      <c r="AA40" s="586"/>
      <c r="AB40" s="586"/>
      <c r="AC40" s="8"/>
      <c r="AD40" s="8"/>
      <c r="AE40" s="8"/>
      <c r="AF40" s="587" t="s">
        <v>55</v>
      </c>
      <c r="AG40" s="588">
        <f ca="1">Analysis!V43</f>
        <v>670</v>
      </c>
      <c r="AH40" s="8"/>
      <c r="AI40" s="8"/>
      <c r="AJ40" s="211"/>
      <c r="AK40" s="578" t="s">
        <v>108</v>
      </c>
      <c r="AL40" s="578"/>
      <c r="AM40" s="578"/>
      <c r="AN40" s="578"/>
      <c r="AO40" s="578"/>
      <c r="AP40" s="578"/>
      <c r="AQ40" s="211"/>
    </row>
    <row r="41" spans="1:43" ht="15" customHeight="1" x14ac:dyDescent="0.3">
      <c r="A41" s="20"/>
      <c r="B41" s="20"/>
      <c r="C41" s="20"/>
      <c r="D41" s="20"/>
      <c r="E41" s="20"/>
      <c r="F41" s="20"/>
      <c r="G41" s="20"/>
      <c r="H41" s="11"/>
      <c r="I41" s="98"/>
      <c r="J41" s="62"/>
      <c r="K41" s="20"/>
      <c r="L41" s="20"/>
      <c r="M41" s="20"/>
      <c r="N41" s="20"/>
      <c r="O41" s="20"/>
      <c r="P41" s="20"/>
      <c r="Q41" s="75"/>
      <c r="R41" s="2"/>
      <c r="S41" s="8"/>
      <c r="T41" s="8"/>
      <c r="U41" s="8"/>
      <c r="V41" s="8"/>
      <c r="W41" s="8"/>
      <c r="X41" s="8"/>
      <c r="Y41" s="8"/>
      <c r="Z41" s="586"/>
      <c r="AA41" s="586"/>
      <c r="AB41" s="586"/>
      <c r="AC41" s="8"/>
      <c r="AD41" s="8"/>
      <c r="AE41" s="8"/>
      <c r="AF41" s="587" t="s">
        <v>53</v>
      </c>
      <c r="AG41" s="588">
        <f ca="1">Analysis!V68</f>
        <v>712</v>
      </c>
      <c r="AH41" s="8"/>
      <c r="AI41" s="8"/>
      <c r="AJ41" s="570"/>
      <c r="AK41" s="570" t="s">
        <v>43</v>
      </c>
      <c r="AL41" s="570" t="s">
        <v>109</v>
      </c>
      <c r="AM41" s="570" t="s">
        <v>45</v>
      </c>
      <c r="AN41" s="570" t="s">
        <v>109</v>
      </c>
      <c r="AO41" s="570" t="s">
        <v>46</v>
      </c>
      <c r="AP41" s="570" t="s">
        <v>109</v>
      </c>
      <c r="AQ41" s="8"/>
    </row>
    <row r="42" spans="1:43" ht="15" customHeight="1" x14ac:dyDescent="0.3">
      <c r="A42" s="20"/>
      <c r="B42" s="20"/>
      <c r="C42" s="20"/>
      <c r="D42" s="20"/>
      <c r="E42" s="20"/>
      <c r="F42" s="20"/>
      <c r="G42" s="20"/>
      <c r="H42" s="11"/>
      <c r="I42" s="98"/>
      <c r="J42" s="62"/>
      <c r="K42" s="20"/>
      <c r="L42" s="20"/>
      <c r="M42" s="20"/>
      <c r="N42" s="20"/>
      <c r="O42" s="20"/>
      <c r="P42" s="20"/>
      <c r="Q42" s="75"/>
      <c r="R42" s="2"/>
      <c r="S42" s="8"/>
      <c r="T42" s="8"/>
      <c r="U42" s="8"/>
      <c r="V42" s="8"/>
      <c r="W42" s="8"/>
      <c r="X42" s="8"/>
      <c r="Y42" s="8"/>
      <c r="Z42" s="586"/>
      <c r="AA42" s="586"/>
      <c r="AB42" s="586"/>
      <c r="AC42" s="8"/>
      <c r="AD42" s="8"/>
      <c r="AE42" s="8"/>
      <c r="AF42" s="587" t="s">
        <v>54</v>
      </c>
      <c r="AG42" s="588">
        <f ca="1">Analysis!V93</f>
        <v>691</v>
      </c>
      <c r="AH42" s="8"/>
      <c r="AI42" s="8"/>
      <c r="AJ42" s="570"/>
      <c r="AK42" s="599">
        <f ca="1">Z23</f>
        <v>209</v>
      </c>
      <c r="AL42" s="570">
        <v>1</v>
      </c>
      <c r="AM42" s="599">
        <f ca="1">AA23</f>
        <v>140</v>
      </c>
      <c r="AN42" s="570">
        <v>1</v>
      </c>
      <c r="AO42" s="599">
        <f ca="1">AB23</f>
        <v>279</v>
      </c>
      <c r="AP42" s="570">
        <v>1</v>
      </c>
      <c r="AQ42" s="8"/>
    </row>
    <row r="43" spans="1:43" ht="15" customHeight="1" x14ac:dyDescent="0.3">
      <c r="A43" s="20"/>
      <c r="B43" s="20"/>
      <c r="C43" s="20"/>
      <c r="D43" s="20"/>
      <c r="E43" s="20"/>
      <c r="F43" s="20"/>
      <c r="G43" s="20"/>
      <c r="H43" s="11"/>
      <c r="I43" s="98"/>
      <c r="J43" s="62"/>
      <c r="K43" s="20"/>
      <c r="L43" s="20"/>
      <c r="M43" s="20"/>
      <c r="N43" s="20"/>
      <c r="O43" s="20"/>
      <c r="P43" s="20"/>
      <c r="Q43" s="75"/>
      <c r="R43" s="2"/>
      <c r="S43" s="8"/>
      <c r="T43" s="8"/>
      <c r="U43" s="8"/>
      <c r="V43" s="8"/>
      <c r="W43" s="8"/>
      <c r="X43" s="8"/>
      <c r="Y43" s="8"/>
      <c r="Z43" s="586"/>
      <c r="AA43" s="586"/>
      <c r="AB43" s="586"/>
      <c r="AC43" s="8"/>
      <c r="AD43" s="8"/>
      <c r="AE43" s="8"/>
      <c r="AF43" s="587" t="s">
        <v>176</v>
      </c>
      <c r="AG43" s="588">
        <f ca="1">Analysis!V118</f>
        <v>712</v>
      </c>
      <c r="AH43" s="8"/>
      <c r="AI43" s="8"/>
      <c r="AJ43" s="570"/>
      <c r="AK43" s="599">
        <f ca="1">Z24</f>
        <v>223</v>
      </c>
      <c r="AL43" s="570">
        <v>2</v>
      </c>
      <c r="AM43" s="599">
        <f ca="1">AA24</f>
        <v>154</v>
      </c>
      <c r="AN43" s="570">
        <v>2</v>
      </c>
      <c r="AO43" s="599">
        <f ca="1">AB24</f>
        <v>293</v>
      </c>
      <c r="AP43" s="570">
        <v>2</v>
      </c>
      <c r="AQ43" s="8"/>
    </row>
    <row r="44" spans="1:43" ht="15" customHeight="1" x14ac:dyDescent="0.3">
      <c r="A44" s="20"/>
      <c r="B44" s="20"/>
      <c r="C44" s="20"/>
      <c r="D44" s="20"/>
      <c r="E44" s="20"/>
      <c r="F44" s="20"/>
      <c r="G44" s="20"/>
      <c r="H44" s="11"/>
      <c r="I44" s="98"/>
      <c r="J44" s="62"/>
      <c r="K44" s="20"/>
      <c r="L44" s="20"/>
      <c r="M44" s="20"/>
      <c r="N44" s="20"/>
      <c r="O44" s="20"/>
      <c r="P44" s="20"/>
      <c r="Q44" s="75"/>
      <c r="R44" s="2"/>
      <c r="S44" s="8"/>
      <c r="T44" s="8"/>
      <c r="U44" s="8"/>
      <c r="V44" s="8"/>
      <c r="W44" s="8"/>
      <c r="X44" s="8"/>
      <c r="Y44" s="578" t="s">
        <v>107</v>
      </c>
      <c r="Z44" s="578"/>
      <c r="AA44" s="578"/>
      <c r="AB44" s="578"/>
      <c r="AC44" s="8"/>
      <c r="AD44" s="8"/>
      <c r="AE44" s="8"/>
      <c r="AF44" s="587" t="s">
        <v>178</v>
      </c>
      <c r="AG44" s="588">
        <f ca="1">Analysis!V143</f>
        <v>0</v>
      </c>
      <c r="AH44" s="8"/>
      <c r="AI44" s="8"/>
      <c r="AJ44" s="570"/>
      <c r="AK44" s="599">
        <f ca="1">Z25</f>
        <v>237</v>
      </c>
      <c r="AL44" s="570">
        <v>3</v>
      </c>
      <c r="AM44" s="599">
        <f ca="1">AA25</f>
        <v>168</v>
      </c>
      <c r="AN44" s="570">
        <v>3</v>
      </c>
      <c r="AO44" s="599">
        <f ca="1">AB25</f>
        <v>307</v>
      </c>
      <c r="AP44" s="570">
        <v>3</v>
      </c>
      <c r="AQ44" s="8"/>
    </row>
    <row r="45" spans="1:43" ht="15" customHeight="1" x14ac:dyDescent="0.3">
      <c r="A45" s="20"/>
      <c r="B45" s="20"/>
      <c r="C45" s="20"/>
      <c r="D45" s="20"/>
      <c r="E45" s="20"/>
      <c r="F45" s="20"/>
      <c r="G45" s="20"/>
      <c r="H45" s="171"/>
      <c r="I45" s="171"/>
      <c r="J45" s="174"/>
      <c r="K45" s="20"/>
      <c r="L45" s="20"/>
      <c r="M45" s="20"/>
      <c r="N45" s="20"/>
      <c r="O45" s="20"/>
      <c r="P45" s="20"/>
      <c r="Q45" s="75"/>
      <c r="R45" s="2"/>
      <c r="S45" s="8"/>
      <c r="T45" s="8"/>
      <c r="U45" s="8"/>
      <c r="V45" s="8"/>
      <c r="W45" s="8"/>
      <c r="X45" s="8"/>
      <c r="Y45" s="8"/>
      <c r="Z45" s="8" t="s">
        <v>43</v>
      </c>
      <c r="AA45" s="8" t="s">
        <v>45</v>
      </c>
      <c r="AB45" s="8" t="s">
        <v>46</v>
      </c>
      <c r="AC45" s="8"/>
      <c r="AD45" s="8"/>
      <c r="AE45" s="8"/>
      <c r="AF45" s="587" t="s">
        <v>192</v>
      </c>
      <c r="AG45" s="588">
        <f ca="1">Analysis!V168</f>
        <v>0</v>
      </c>
      <c r="AH45" s="8"/>
      <c r="AI45" s="8"/>
      <c r="AJ45" s="570"/>
      <c r="AK45" s="599">
        <f ca="1">Z26</f>
        <v>230</v>
      </c>
      <c r="AL45" s="570">
        <v>4</v>
      </c>
      <c r="AM45" s="599">
        <f ca="1">AA26</f>
        <v>161</v>
      </c>
      <c r="AN45" s="570">
        <v>4</v>
      </c>
      <c r="AO45" s="599">
        <f ca="1">AB26</f>
        <v>300</v>
      </c>
      <c r="AP45" s="570">
        <v>4</v>
      </c>
      <c r="AQ45" s="8"/>
    </row>
    <row r="46" spans="1:43" ht="15" customHeight="1" x14ac:dyDescent="0.3">
      <c r="A46" s="20"/>
      <c r="B46" s="20"/>
      <c r="C46" s="20"/>
      <c r="D46" s="20"/>
      <c r="E46" s="20"/>
      <c r="F46" s="20"/>
      <c r="G46" s="20"/>
      <c r="H46" s="11"/>
      <c r="I46" s="98"/>
      <c r="J46" s="62"/>
      <c r="K46" s="20"/>
      <c r="L46" s="20"/>
      <c r="M46" s="20"/>
      <c r="N46" s="20"/>
      <c r="O46" s="20"/>
      <c r="P46" s="20"/>
      <c r="Q46" s="75"/>
      <c r="R46" s="2"/>
      <c r="S46" s="8"/>
      <c r="T46" s="8"/>
      <c r="U46" s="8"/>
      <c r="V46" s="8"/>
      <c r="W46" s="8"/>
      <c r="X46" s="8"/>
      <c r="Y46" s="8" t="s">
        <v>52</v>
      </c>
      <c r="Z46" s="589">
        <f>Analysis!Q15</f>
        <v>150</v>
      </c>
      <c r="AA46" s="589">
        <f>Analysis!Q16</f>
        <v>100</v>
      </c>
      <c r="AB46" s="589">
        <f>Analysis!Q17</f>
        <v>200</v>
      </c>
      <c r="AC46" s="8"/>
      <c r="AD46" s="8"/>
      <c r="AE46" s="8"/>
      <c r="AF46" s="587"/>
      <c r="AG46" s="588"/>
      <c r="AH46" s="8"/>
      <c r="AI46" s="8"/>
      <c r="AJ46" s="570"/>
      <c r="AK46" s="599">
        <f ca="1">Z27</f>
        <v>237</v>
      </c>
      <c r="AL46" s="570">
        <v>5</v>
      </c>
      <c r="AM46" s="599">
        <f ca="1">AA27</f>
        <v>168</v>
      </c>
      <c r="AN46" s="570">
        <v>5</v>
      </c>
      <c r="AO46" s="599">
        <f ca="1">AB27</f>
        <v>307</v>
      </c>
      <c r="AP46" s="570">
        <v>5</v>
      </c>
      <c r="AQ46" s="8"/>
    </row>
    <row r="47" spans="1:43" ht="15" customHeight="1" x14ac:dyDescent="0.3">
      <c r="A47" s="20"/>
      <c r="B47" s="20"/>
      <c r="C47" s="20"/>
      <c r="D47" s="20"/>
      <c r="E47" s="20"/>
      <c r="F47" s="20"/>
      <c r="G47" s="20"/>
      <c r="H47" s="11"/>
      <c r="I47" s="98"/>
      <c r="J47" s="62"/>
      <c r="K47" s="20"/>
      <c r="L47" s="20"/>
      <c r="M47" s="20"/>
      <c r="N47" s="20"/>
      <c r="O47" s="20"/>
      <c r="P47" s="20"/>
      <c r="Q47" s="75"/>
      <c r="R47" s="2"/>
      <c r="S47" s="8"/>
      <c r="T47" s="8"/>
      <c r="U47" s="8"/>
      <c r="V47" s="8"/>
      <c r="W47" s="8"/>
      <c r="X47" s="8"/>
      <c r="Y47" s="8" t="s">
        <v>55</v>
      </c>
      <c r="Z47" s="589">
        <f>Analysis!Q40</f>
        <v>160</v>
      </c>
      <c r="AA47" s="589">
        <f>Analysis!Q41</f>
        <v>110</v>
      </c>
      <c r="AB47" s="589">
        <f>Analysis!Q42</f>
        <v>210</v>
      </c>
      <c r="AC47" s="8"/>
      <c r="AD47" s="8"/>
      <c r="AE47" s="8"/>
      <c r="AF47" s="587"/>
      <c r="AG47" s="588"/>
      <c r="AH47" s="8"/>
      <c r="AI47" s="8"/>
      <c r="AJ47" s="570"/>
      <c r="AK47" s="599">
        <f ca="1">Z28</f>
        <v>0</v>
      </c>
      <c r="AL47" s="570">
        <v>6</v>
      </c>
      <c r="AM47" s="599">
        <f ca="1">AA28</f>
        <v>0</v>
      </c>
      <c r="AN47" s="570">
        <v>6</v>
      </c>
      <c r="AO47" s="599">
        <f ca="1">AB28</f>
        <v>0</v>
      </c>
      <c r="AP47" s="570">
        <v>6</v>
      </c>
      <c r="AQ47" s="8"/>
    </row>
    <row r="48" spans="1:43" ht="15" customHeight="1" x14ac:dyDescent="0.3">
      <c r="A48" s="20"/>
      <c r="B48" s="20"/>
      <c r="C48" s="20"/>
      <c r="D48" s="20"/>
      <c r="E48" s="20"/>
      <c r="F48" s="20"/>
      <c r="G48" s="20"/>
      <c r="H48" s="11"/>
      <c r="I48" s="98"/>
      <c r="J48" s="62"/>
      <c r="K48" s="20"/>
      <c r="L48" s="20"/>
      <c r="M48" s="20"/>
      <c r="N48" s="20"/>
      <c r="O48" s="20"/>
      <c r="P48" s="20"/>
      <c r="Q48" s="75"/>
      <c r="R48" s="2"/>
      <c r="S48" s="8"/>
      <c r="T48" s="8"/>
      <c r="U48" s="8"/>
      <c r="V48" s="8"/>
      <c r="W48" s="8"/>
      <c r="X48" s="8"/>
      <c r="Y48" s="8" t="s">
        <v>53</v>
      </c>
      <c r="Z48" s="589">
        <f>Analysis!Q65</f>
        <v>320</v>
      </c>
      <c r="AA48" s="589">
        <f>Analysis!Q66</f>
        <v>120</v>
      </c>
      <c r="AB48" s="589">
        <f>Analysis!Q67</f>
        <v>220</v>
      </c>
      <c r="AC48" s="8"/>
      <c r="AD48" s="8"/>
      <c r="AE48" s="8"/>
      <c r="AF48" s="587"/>
      <c r="AG48" s="588"/>
      <c r="AH48" s="8"/>
      <c r="AI48" s="8"/>
      <c r="AJ48" s="570"/>
      <c r="AK48" s="599">
        <f ca="1">Z29</f>
        <v>0</v>
      </c>
      <c r="AL48" s="570">
        <v>7</v>
      </c>
      <c r="AM48" s="599">
        <f ca="1">AA29</f>
        <v>0</v>
      </c>
      <c r="AN48" s="570">
        <v>7</v>
      </c>
      <c r="AO48" s="599">
        <f ca="1">AB29</f>
        <v>0</v>
      </c>
      <c r="AP48" s="570">
        <v>7</v>
      </c>
      <c r="AQ48" s="8"/>
    </row>
    <row r="49" spans="1:43" ht="15" customHeight="1" x14ac:dyDescent="0.3">
      <c r="A49" s="20"/>
      <c r="B49" s="20"/>
      <c r="C49" s="20"/>
      <c r="D49" s="20"/>
      <c r="E49" s="20"/>
      <c r="F49" s="20"/>
      <c r="G49" s="20"/>
      <c r="H49" s="11"/>
      <c r="I49" s="98"/>
      <c r="J49" s="62"/>
      <c r="K49" s="20"/>
      <c r="L49" s="20"/>
      <c r="M49" s="20"/>
      <c r="N49" s="20"/>
      <c r="O49" s="20"/>
      <c r="P49" s="20"/>
      <c r="Q49" s="75"/>
      <c r="R49" s="2"/>
      <c r="S49" s="8"/>
      <c r="T49" s="8"/>
      <c r="U49" s="8"/>
      <c r="V49" s="8"/>
      <c r="W49" s="8"/>
      <c r="X49" s="8"/>
      <c r="Y49" s="8" t="s">
        <v>54</v>
      </c>
      <c r="Z49" s="589">
        <f>Analysis!Q90</f>
        <v>165</v>
      </c>
      <c r="AA49" s="589">
        <f>Analysis!Q91</f>
        <v>115</v>
      </c>
      <c r="AB49" s="589">
        <f>Analysis!Q92</f>
        <v>215</v>
      </c>
      <c r="AC49" s="8"/>
      <c r="AD49" s="8"/>
      <c r="AE49" s="8"/>
      <c r="AF49" s="587"/>
      <c r="AG49" s="588"/>
      <c r="AH49" s="8"/>
      <c r="AI49" s="8"/>
      <c r="AJ49" s="8"/>
      <c r="AK49" s="599">
        <f ca="1">MAX(AK42:AK48)</f>
        <v>237</v>
      </c>
      <c r="AL49" s="570"/>
      <c r="AM49" s="599">
        <f ca="1">MAX(AM42:AM48)</f>
        <v>168</v>
      </c>
      <c r="AN49" s="599"/>
      <c r="AO49" s="599">
        <f ca="1">MAX(AO42:AO48)</f>
        <v>307</v>
      </c>
      <c r="AP49" s="8"/>
      <c r="AQ49" s="8"/>
    </row>
    <row r="50" spans="1:43" ht="15" customHeight="1" x14ac:dyDescent="0.3">
      <c r="A50" s="20"/>
      <c r="B50" s="20"/>
      <c r="C50" s="20"/>
      <c r="D50" s="20"/>
      <c r="E50" s="20"/>
      <c r="F50" s="20"/>
      <c r="G50" s="20"/>
      <c r="H50" s="11"/>
      <c r="I50" s="98"/>
      <c r="J50" s="62"/>
      <c r="K50" s="20"/>
      <c r="L50" s="20"/>
      <c r="M50" s="20"/>
      <c r="N50" s="20"/>
      <c r="O50" s="20"/>
      <c r="P50" s="20"/>
      <c r="Q50" s="75"/>
      <c r="R50" s="2"/>
      <c r="S50" s="8"/>
      <c r="T50" s="8"/>
      <c r="U50" s="8"/>
      <c r="V50" s="8"/>
      <c r="W50" s="8"/>
      <c r="X50" s="8"/>
      <c r="Y50" s="8" t="s">
        <v>176</v>
      </c>
      <c r="Z50" s="589">
        <f>Analysis!Q115</f>
        <v>170</v>
      </c>
      <c r="AA50" s="589">
        <f>Analysis!Q116</f>
        <v>120</v>
      </c>
      <c r="AB50" s="589">
        <f>Analysis!Q117</f>
        <v>220</v>
      </c>
      <c r="AC50" s="8"/>
      <c r="AD50" s="8"/>
      <c r="AE50" s="8"/>
      <c r="AF50" s="70"/>
      <c r="AG50" s="70"/>
      <c r="AH50" s="8"/>
      <c r="AI50" s="8"/>
      <c r="AJ50" s="8"/>
      <c r="AK50" s="570">
        <f ca="1">IF(AK49=0,0,VLOOKUP(AK49,AK42:AL48,2,0))</f>
        <v>3</v>
      </c>
      <c r="AL50" s="570"/>
      <c r="AM50" s="570">
        <f ca="1">IF(AM49=0,0,VLOOKUP(AM49,AM42:AN48,2,0))</f>
        <v>3</v>
      </c>
      <c r="AN50" s="570"/>
      <c r="AO50" s="570">
        <f ca="1">IF(AO49=0,0,VLOOKUP(AO49,AO42:AP48,2,0))</f>
        <v>3</v>
      </c>
      <c r="AP50" s="8"/>
      <c r="AQ50" s="8"/>
    </row>
    <row r="51" spans="1:43" ht="15" customHeight="1" x14ac:dyDescent="0.3">
      <c r="A51" s="20"/>
      <c r="B51" s="20"/>
      <c r="C51" s="20"/>
      <c r="D51" s="20"/>
      <c r="E51" s="20"/>
      <c r="F51" s="20"/>
      <c r="G51" s="20"/>
      <c r="H51" s="9"/>
      <c r="I51" s="9"/>
      <c r="J51" s="9"/>
      <c r="K51" s="20"/>
      <c r="L51" s="20"/>
      <c r="M51" s="20"/>
      <c r="N51" s="20"/>
      <c r="O51" s="20"/>
      <c r="P51" s="20"/>
      <c r="Q51" s="75"/>
      <c r="R51" s="2"/>
      <c r="S51" s="8"/>
      <c r="T51" s="8"/>
      <c r="U51" s="8"/>
      <c r="V51" s="8"/>
      <c r="W51" s="8"/>
      <c r="X51" s="8"/>
      <c r="Y51" s="8" t="s">
        <v>178</v>
      </c>
      <c r="Z51" s="589">
        <f>Analysis!Q140</f>
        <v>0</v>
      </c>
      <c r="AA51" s="589">
        <f>Analysis!Q141</f>
        <v>0</v>
      </c>
      <c r="AB51" s="589">
        <f>Analysis!Q142</f>
        <v>0</v>
      </c>
      <c r="AC51" s="8"/>
      <c r="AD51" s="8"/>
      <c r="AE51" s="8"/>
      <c r="AF51" s="590" t="s">
        <v>202</v>
      </c>
      <c r="AG51" s="590"/>
      <c r="AH51" s="8"/>
      <c r="AI51" s="8"/>
      <c r="AJ51" s="8"/>
      <c r="AK51" s="8"/>
      <c r="AL51" s="8"/>
      <c r="AM51" s="8"/>
      <c r="AN51" s="8"/>
      <c r="AO51" s="8"/>
      <c r="AP51" s="8"/>
      <c r="AQ51" s="8"/>
    </row>
    <row r="52" spans="1:43" ht="15" customHeight="1" x14ac:dyDescent="0.3">
      <c r="A52" s="20"/>
      <c r="B52" s="20"/>
      <c r="C52" s="20"/>
      <c r="D52" s="20"/>
      <c r="E52" s="20"/>
      <c r="F52" s="20"/>
      <c r="G52" s="20"/>
      <c r="H52" s="20"/>
      <c r="I52" s="20"/>
      <c r="J52" s="20"/>
      <c r="K52" s="20"/>
      <c r="L52" s="20"/>
      <c r="M52" s="20"/>
      <c r="N52" s="20"/>
      <c r="O52" s="20"/>
      <c r="P52" s="20"/>
      <c r="Q52" s="75"/>
      <c r="R52" s="2"/>
      <c r="S52" s="8"/>
      <c r="T52" s="8"/>
      <c r="U52" s="8"/>
      <c r="V52" s="8"/>
      <c r="W52" s="8"/>
      <c r="X52" s="8"/>
      <c r="Y52" s="8" t="s">
        <v>192</v>
      </c>
      <c r="Z52" s="589">
        <f>Analysis!Q165</f>
        <v>0</v>
      </c>
      <c r="AA52" s="589">
        <f>Analysis!Q166</f>
        <v>0</v>
      </c>
      <c r="AB52" s="589">
        <f>Analysis!Q167</f>
        <v>0</v>
      </c>
      <c r="AC52" s="8"/>
      <c r="AD52" s="8"/>
      <c r="AE52" s="8"/>
      <c r="AF52" s="587">
        <v>2000</v>
      </c>
      <c r="AG52" s="591">
        <f t="shared" ref="AG52:AG79" si="1">AG53+0.0333333333333333</f>
        <v>0.99999999999999956</v>
      </c>
      <c r="AH52" s="8"/>
      <c r="AI52" s="8"/>
      <c r="AJ52" s="8"/>
      <c r="AK52" s="8"/>
      <c r="AL52" s="8"/>
      <c r="AM52" s="8"/>
      <c r="AN52" s="8"/>
      <c r="AO52" s="8"/>
      <c r="AP52" s="8"/>
      <c r="AQ52" s="8"/>
    </row>
    <row r="53" spans="1:43" ht="15" customHeight="1" x14ac:dyDescent="0.3">
      <c r="A53" s="20"/>
      <c r="B53" s="20"/>
      <c r="C53" s="20"/>
      <c r="D53" s="20"/>
      <c r="E53" s="20"/>
      <c r="F53" s="20"/>
      <c r="G53" s="20"/>
      <c r="H53" s="20"/>
      <c r="I53" s="20"/>
      <c r="J53" s="20"/>
      <c r="K53" s="20"/>
      <c r="L53" s="20"/>
      <c r="M53" s="20"/>
      <c r="N53" s="20"/>
      <c r="O53" s="20"/>
      <c r="P53" s="20"/>
      <c r="Q53" s="75"/>
      <c r="R53" s="2"/>
      <c r="S53" s="8"/>
      <c r="T53" s="8"/>
      <c r="U53" s="8"/>
      <c r="V53" s="8"/>
      <c r="W53" s="8"/>
      <c r="X53" s="8"/>
      <c r="Y53" s="8"/>
      <c r="Z53" s="8"/>
      <c r="AA53" s="8"/>
      <c r="AB53" s="8"/>
      <c r="AC53" s="8"/>
      <c r="AD53" s="8"/>
      <c r="AE53" s="8"/>
      <c r="AF53" s="587">
        <v>1800</v>
      </c>
      <c r="AG53" s="591">
        <f t="shared" si="1"/>
        <v>0.96666666666666623</v>
      </c>
      <c r="AH53" s="8"/>
      <c r="AI53" s="8"/>
      <c r="AJ53" s="8"/>
      <c r="AK53" s="8"/>
      <c r="AL53" s="8"/>
      <c r="AM53" s="8"/>
      <c r="AN53" s="8"/>
      <c r="AO53" s="8"/>
      <c r="AP53" s="8"/>
      <c r="AQ53" s="8"/>
    </row>
    <row r="54" spans="1:43" ht="15" customHeight="1" x14ac:dyDescent="0.3">
      <c r="A54" s="20"/>
      <c r="B54" s="20"/>
      <c r="C54" s="20"/>
      <c r="D54" s="20"/>
      <c r="E54" s="20"/>
      <c r="F54" s="20"/>
      <c r="G54" s="20"/>
      <c r="H54" s="20"/>
      <c r="I54" s="20"/>
      <c r="J54" s="20"/>
      <c r="K54" s="20"/>
      <c r="L54" s="20"/>
      <c r="M54" s="20"/>
      <c r="N54" s="20"/>
      <c r="O54" s="20"/>
      <c r="P54" s="20"/>
      <c r="Q54" s="75"/>
      <c r="R54" s="2"/>
      <c r="S54" s="8"/>
      <c r="T54" s="8"/>
      <c r="U54" s="8"/>
      <c r="V54" s="8"/>
      <c r="W54" s="8"/>
      <c r="X54" s="8"/>
      <c r="Y54" s="8"/>
      <c r="Z54" s="8"/>
      <c r="AA54" s="8"/>
      <c r="AB54" s="8"/>
      <c r="AC54" s="8"/>
      <c r="AD54" s="8"/>
      <c r="AE54" s="8"/>
      <c r="AF54" s="587">
        <v>1600</v>
      </c>
      <c r="AG54" s="591">
        <f t="shared" si="1"/>
        <v>0.9333333333333329</v>
      </c>
      <c r="AH54" s="8"/>
      <c r="AI54" s="8"/>
      <c r="AJ54" s="8"/>
      <c r="AK54" s="8"/>
      <c r="AL54" s="8"/>
      <c r="AM54" s="8"/>
      <c r="AN54" s="8"/>
      <c r="AO54" s="8"/>
      <c r="AP54" s="8"/>
      <c r="AQ54" s="8"/>
    </row>
    <row r="55" spans="1:43" ht="15" customHeight="1" x14ac:dyDescent="0.3">
      <c r="A55" s="20"/>
      <c r="B55" s="20"/>
      <c r="C55" s="20"/>
      <c r="D55" s="20"/>
      <c r="E55" s="20"/>
      <c r="F55" s="20"/>
      <c r="G55" s="20"/>
      <c r="H55" s="20"/>
      <c r="I55" s="20"/>
      <c r="J55" s="20"/>
      <c r="K55" s="20"/>
      <c r="L55" s="20"/>
      <c r="M55" s="20"/>
      <c r="N55" s="20"/>
      <c r="O55" s="20"/>
      <c r="P55" s="20"/>
      <c r="Q55" s="75"/>
      <c r="R55" s="2"/>
      <c r="S55" s="8"/>
      <c r="T55" s="8"/>
      <c r="U55" s="8"/>
      <c r="V55" s="8"/>
      <c r="W55" s="8"/>
      <c r="X55" s="8"/>
      <c r="Y55" s="8"/>
      <c r="Z55" s="8"/>
      <c r="AA55" s="8"/>
      <c r="AB55" s="8"/>
      <c r="AC55" s="8"/>
      <c r="AD55" s="8"/>
      <c r="AE55" s="8"/>
      <c r="AF55" s="587">
        <v>1500</v>
      </c>
      <c r="AG55" s="591">
        <f t="shared" si="1"/>
        <v>0.89999999999999958</v>
      </c>
      <c r="AH55" s="8"/>
      <c r="AI55" s="8"/>
      <c r="AJ55" s="8"/>
      <c r="AK55" s="8"/>
      <c r="AL55" s="8"/>
      <c r="AM55" s="8"/>
      <c r="AN55" s="8"/>
      <c r="AO55" s="8"/>
      <c r="AP55" s="8"/>
      <c r="AQ55" s="8"/>
    </row>
    <row r="56" spans="1:43" ht="15" customHeight="1" x14ac:dyDescent="0.3">
      <c r="A56" s="20"/>
      <c r="B56" s="20"/>
      <c r="C56" s="20"/>
      <c r="D56" s="20"/>
      <c r="E56" s="20"/>
      <c r="F56" s="20"/>
      <c r="G56" s="20"/>
      <c r="H56" s="20"/>
      <c r="I56" s="20"/>
      <c r="J56" s="20"/>
      <c r="K56" s="20"/>
      <c r="L56" s="20"/>
      <c r="M56" s="20"/>
      <c r="N56" s="20"/>
      <c r="O56" s="20"/>
      <c r="P56" s="20"/>
      <c r="Q56" s="75"/>
      <c r="R56" s="2"/>
      <c r="S56" s="8"/>
      <c r="T56" s="8"/>
      <c r="U56" s="8"/>
      <c r="V56" s="8"/>
      <c r="W56" s="8"/>
      <c r="X56" s="8"/>
      <c r="Y56" s="578" t="s">
        <v>44</v>
      </c>
      <c r="Z56" s="578"/>
      <c r="AA56" s="578"/>
      <c r="AB56" s="578"/>
      <c r="AC56" s="8"/>
      <c r="AD56" s="8"/>
      <c r="AE56" s="8"/>
      <c r="AF56" s="587">
        <v>1400</v>
      </c>
      <c r="AG56" s="591">
        <f t="shared" si="1"/>
        <v>0.86666666666666625</v>
      </c>
      <c r="AH56" s="211"/>
      <c r="AI56" s="8"/>
      <c r="AJ56" s="8"/>
      <c r="AK56" s="8"/>
      <c r="AL56" s="578" t="s">
        <v>72</v>
      </c>
      <c r="AM56" s="578"/>
      <c r="AN56" s="578"/>
      <c r="AO56" s="578"/>
      <c r="AP56" s="8"/>
      <c r="AQ56" s="8"/>
    </row>
    <row r="57" spans="1:43" ht="15" customHeight="1" x14ac:dyDescent="0.3">
      <c r="A57" s="20"/>
      <c r="B57" s="20"/>
      <c r="C57" s="20"/>
      <c r="D57" s="20"/>
      <c r="E57" s="20"/>
      <c r="F57" s="20"/>
      <c r="G57" s="20"/>
      <c r="H57" s="20"/>
      <c r="I57" s="20"/>
      <c r="J57" s="20"/>
      <c r="K57" s="20"/>
      <c r="L57" s="20"/>
      <c r="M57" s="20"/>
      <c r="N57" s="20"/>
      <c r="O57" s="20"/>
      <c r="P57" s="20"/>
      <c r="Q57" s="75"/>
      <c r="R57" s="2"/>
      <c r="S57" s="8"/>
      <c r="T57" s="8"/>
      <c r="U57" s="8"/>
      <c r="V57" s="8"/>
      <c r="W57" s="8"/>
      <c r="X57" s="8"/>
      <c r="Y57" s="8"/>
      <c r="Z57" s="8" t="s">
        <v>43</v>
      </c>
      <c r="AA57" s="8" t="s">
        <v>45</v>
      </c>
      <c r="AB57" s="8" t="s">
        <v>46</v>
      </c>
      <c r="AC57" s="8"/>
      <c r="AD57" s="8"/>
      <c r="AE57" s="211"/>
      <c r="AF57" s="587">
        <v>1300</v>
      </c>
      <c r="AG57" s="591">
        <f t="shared" si="1"/>
        <v>0.83333333333333293</v>
      </c>
      <c r="AH57" s="8"/>
      <c r="AI57" s="8"/>
      <c r="AJ57" s="8"/>
      <c r="AK57" s="8"/>
      <c r="AL57" s="8"/>
      <c r="AM57" s="8" t="s">
        <v>43</v>
      </c>
      <c r="AN57" s="8" t="s">
        <v>45</v>
      </c>
      <c r="AO57" s="8" t="s">
        <v>46</v>
      </c>
      <c r="AP57" s="8"/>
      <c r="AQ57" s="8"/>
    </row>
    <row r="58" spans="1:43" ht="15" customHeight="1" x14ac:dyDescent="0.3">
      <c r="A58" s="20"/>
      <c r="B58" s="20"/>
      <c r="C58" s="20"/>
      <c r="D58" s="20"/>
      <c r="E58" s="20"/>
      <c r="F58" s="20"/>
      <c r="G58" s="20"/>
      <c r="H58" s="20"/>
      <c r="I58" s="20"/>
      <c r="J58" s="20"/>
      <c r="K58" s="20"/>
      <c r="L58" s="20"/>
      <c r="M58" s="20"/>
      <c r="N58" s="20"/>
      <c r="O58" s="20"/>
      <c r="P58" s="20"/>
      <c r="Q58" s="75"/>
      <c r="R58" s="2"/>
      <c r="S58" s="8"/>
      <c r="T58" s="8"/>
      <c r="U58" s="8"/>
      <c r="V58" s="8"/>
      <c r="W58" s="8"/>
      <c r="X58" s="8"/>
      <c r="Y58" s="8" t="s">
        <v>52</v>
      </c>
      <c r="Z58" s="592">
        <f>Analysis!P15</f>
        <v>1</v>
      </c>
      <c r="AA58" s="592">
        <f>Analysis!P16</f>
        <v>1</v>
      </c>
      <c r="AB58" s="592">
        <f>Analysis!P17</f>
        <v>1</v>
      </c>
      <c r="AC58" s="8"/>
      <c r="AD58" s="8"/>
      <c r="AE58" s="8"/>
      <c r="AF58" s="587">
        <v>1200</v>
      </c>
      <c r="AG58" s="591">
        <f t="shared" si="1"/>
        <v>0.7999999999999996</v>
      </c>
      <c r="AH58" s="593"/>
      <c r="AI58" s="8"/>
      <c r="AJ58" s="8"/>
      <c r="AK58" s="8"/>
      <c r="AL58" s="8" t="s">
        <v>47</v>
      </c>
      <c r="AM58" s="8">
        <f>COUNTIF('Training Plan'!C51:E67,"*Squat*")</f>
        <v>1</v>
      </c>
      <c r="AN58" s="8">
        <f>COUNTIF('Training Plan'!C51:E67,"*Bench*")</f>
        <v>1</v>
      </c>
      <c r="AO58" s="8">
        <f>COUNTIF('Training Plan'!C51:E67,"*Deadlift*")</f>
        <v>1</v>
      </c>
      <c r="AP58" s="8"/>
      <c r="AQ58" s="8"/>
    </row>
    <row r="59" spans="1:43" ht="15" customHeight="1" x14ac:dyDescent="0.3">
      <c r="A59" s="20"/>
      <c r="B59" s="20"/>
      <c r="C59" s="20"/>
      <c r="D59" s="20"/>
      <c r="E59" s="20"/>
      <c r="F59" s="20"/>
      <c r="G59" s="20"/>
      <c r="H59" s="20"/>
      <c r="I59" s="20"/>
      <c r="J59" s="20"/>
      <c r="K59" s="20"/>
      <c r="L59" s="20"/>
      <c r="M59" s="20"/>
      <c r="N59" s="20"/>
      <c r="O59" s="20"/>
      <c r="P59" s="20"/>
      <c r="Q59" s="75"/>
      <c r="R59" s="2"/>
      <c r="S59" s="8"/>
      <c r="T59" s="8"/>
      <c r="U59" s="8"/>
      <c r="V59" s="8"/>
      <c r="W59" s="8"/>
      <c r="X59" s="8"/>
      <c r="Y59" s="8" t="s">
        <v>55</v>
      </c>
      <c r="Z59" s="592">
        <f>Analysis!P40</f>
        <v>1</v>
      </c>
      <c r="AA59" s="592">
        <f>Analysis!P41</f>
        <v>1</v>
      </c>
      <c r="AB59" s="592">
        <f>Analysis!P42</f>
        <v>1</v>
      </c>
      <c r="AC59" s="8"/>
      <c r="AD59" s="8"/>
      <c r="AE59" s="8"/>
      <c r="AF59" s="587">
        <v>1150</v>
      </c>
      <c r="AG59" s="591">
        <f t="shared" si="1"/>
        <v>0.76666666666666627</v>
      </c>
      <c r="AH59" s="593"/>
      <c r="AI59" s="8"/>
      <c r="AJ59" s="8"/>
      <c r="AK59" s="8"/>
      <c r="AL59" s="8" t="s">
        <v>48</v>
      </c>
      <c r="AM59" s="8">
        <f>COUNTIF('Training Plan'!F51:H67,"*Squat*")</f>
        <v>0</v>
      </c>
      <c r="AN59" s="8">
        <f>COUNTIF('Training Plan'!F51:H67,"*Bench*")</f>
        <v>0</v>
      </c>
      <c r="AO59" s="8">
        <f>COUNTIF('Training Plan'!F51:H67,"*Deadlift*")</f>
        <v>0</v>
      </c>
      <c r="AP59" s="8"/>
      <c r="AQ59" s="8"/>
    </row>
    <row r="60" spans="1:43" ht="15" customHeight="1" x14ac:dyDescent="0.3">
      <c r="A60" s="20"/>
      <c r="B60" s="20"/>
      <c r="C60" s="20"/>
      <c r="D60" s="20"/>
      <c r="E60" s="20"/>
      <c r="F60" s="20"/>
      <c r="G60" s="20"/>
      <c r="H60" s="20"/>
      <c r="I60" s="20"/>
      <c r="J60" s="20"/>
      <c r="K60" s="20"/>
      <c r="L60" s="20"/>
      <c r="M60" s="20"/>
      <c r="N60" s="20"/>
      <c r="O60" s="20"/>
      <c r="P60" s="20"/>
      <c r="Q60" s="75"/>
      <c r="R60" s="2"/>
      <c r="S60" s="8"/>
      <c r="T60" s="8"/>
      <c r="U60" s="8"/>
      <c r="V60" s="8"/>
      <c r="W60" s="8"/>
      <c r="X60" s="8"/>
      <c r="Y60" s="8" t="s">
        <v>53</v>
      </c>
      <c r="Z60" s="592">
        <f>Analysis!P65</f>
        <v>2</v>
      </c>
      <c r="AA60" s="592">
        <f>Analysis!P66</f>
        <v>1</v>
      </c>
      <c r="AB60" s="592">
        <f>Analysis!P67</f>
        <v>1</v>
      </c>
      <c r="AC60" s="8"/>
      <c r="AD60" s="8"/>
      <c r="AE60" s="8"/>
      <c r="AF60" s="587">
        <v>1100</v>
      </c>
      <c r="AG60" s="591">
        <f t="shared" si="1"/>
        <v>0.73333333333333295</v>
      </c>
      <c r="AH60" s="593"/>
      <c r="AI60" s="8"/>
      <c r="AJ60" s="8"/>
      <c r="AK60" s="8"/>
      <c r="AL60" s="8" t="s">
        <v>49</v>
      </c>
      <c r="AM60" s="8">
        <f>COUNTIF('Training Plan'!I51:K67,"*Squat*")</f>
        <v>0</v>
      </c>
      <c r="AN60" s="8">
        <f>COUNTIF('Training Plan'!I51:K67,"*Bench*")</f>
        <v>0</v>
      </c>
      <c r="AO60" s="8">
        <f>COUNTIF('Training Plan'!I51:K67,"*Deadlift*")</f>
        <v>0</v>
      </c>
      <c r="AP60" s="8"/>
      <c r="AQ60" s="8"/>
    </row>
    <row r="61" spans="1:43" ht="15" customHeight="1" x14ac:dyDescent="0.3">
      <c r="A61" s="20"/>
      <c r="B61" s="20"/>
      <c r="C61" s="20"/>
      <c r="D61" s="20"/>
      <c r="E61" s="20"/>
      <c r="F61" s="20"/>
      <c r="G61" s="20"/>
      <c r="H61" s="20"/>
      <c r="I61" s="20"/>
      <c r="J61" s="20"/>
      <c r="K61" s="20"/>
      <c r="L61" s="20"/>
      <c r="M61" s="20"/>
      <c r="N61" s="20"/>
      <c r="O61" s="20"/>
      <c r="P61" s="20"/>
      <c r="Q61" s="75"/>
      <c r="R61" s="2"/>
      <c r="S61" s="8"/>
      <c r="T61" s="8"/>
      <c r="U61" s="8"/>
      <c r="V61" s="8"/>
      <c r="W61" s="8"/>
      <c r="X61" s="8"/>
      <c r="Y61" s="8" t="s">
        <v>54</v>
      </c>
      <c r="Z61" s="592">
        <f>Analysis!P90</f>
        <v>1</v>
      </c>
      <c r="AA61" s="592">
        <f>Analysis!P91</f>
        <v>1</v>
      </c>
      <c r="AB61" s="592">
        <f>Analysis!P92</f>
        <v>1</v>
      </c>
      <c r="AC61" s="8"/>
      <c r="AD61" s="8"/>
      <c r="AE61" s="8"/>
      <c r="AF61" s="587">
        <v>1050</v>
      </c>
      <c r="AG61" s="591">
        <f t="shared" si="1"/>
        <v>0.69999999999999962</v>
      </c>
      <c r="AH61" s="593"/>
      <c r="AI61" s="8"/>
      <c r="AJ61" s="8"/>
      <c r="AK61" s="8"/>
      <c r="AL61" s="8" t="s">
        <v>50</v>
      </c>
      <c r="AM61" s="8">
        <f>COUNTIF('Training Plan'!L51:N67,"*Squat*")</f>
        <v>0</v>
      </c>
      <c r="AN61" s="8">
        <f>COUNTIF('Training Plan'!L51:N67,"*Bench*")</f>
        <v>0</v>
      </c>
      <c r="AO61" s="8">
        <f>COUNTIF('Training Plan'!L51:N67,"*Deadlift*")</f>
        <v>0</v>
      </c>
      <c r="AP61" s="8"/>
      <c r="AQ61" s="8"/>
    </row>
    <row r="62" spans="1:43" ht="15" customHeight="1" x14ac:dyDescent="0.3">
      <c r="A62" s="20"/>
      <c r="B62" s="20"/>
      <c r="C62" s="20"/>
      <c r="D62" s="20"/>
      <c r="E62" s="20"/>
      <c r="F62" s="20"/>
      <c r="G62" s="20"/>
      <c r="H62" s="20"/>
      <c r="I62" s="20"/>
      <c r="J62" s="20"/>
      <c r="K62" s="20"/>
      <c r="L62" s="20"/>
      <c r="M62" s="20"/>
      <c r="N62" s="20"/>
      <c r="O62" s="20"/>
      <c r="P62" s="20"/>
      <c r="Q62" s="75"/>
      <c r="R62" s="2"/>
      <c r="S62" s="8"/>
      <c r="T62" s="8"/>
      <c r="U62" s="8"/>
      <c r="V62" s="8"/>
      <c r="W62" s="8"/>
      <c r="X62" s="8"/>
      <c r="Y62" s="8" t="s">
        <v>176</v>
      </c>
      <c r="Z62" s="592">
        <f>Analysis!P115</f>
        <v>1</v>
      </c>
      <c r="AA62" s="592">
        <f>Analysis!P116</f>
        <v>1</v>
      </c>
      <c r="AB62" s="592">
        <f>Analysis!P117</f>
        <v>1</v>
      </c>
      <c r="AC62" s="8"/>
      <c r="AD62" s="8"/>
      <c r="AE62" s="8"/>
      <c r="AF62" s="587">
        <v>1000</v>
      </c>
      <c r="AG62" s="591">
        <f t="shared" si="1"/>
        <v>0.6666666666666663</v>
      </c>
      <c r="AH62" s="593"/>
      <c r="AI62" s="8"/>
      <c r="AJ62" s="8"/>
      <c r="AK62" s="8"/>
      <c r="AL62" s="8" t="s">
        <v>73</v>
      </c>
      <c r="AM62" s="8">
        <f>COUNTIF('Training Plan'!O51:Q67,"*Squat*")</f>
        <v>0</v>
      </c>
      <c r="AN62" s="8">
        <f>COUNTIF('Training Plan'!O51:Q67,"*Bench*")</f>
        <v>0</v>
      </c>
      <c r="AO62" s="8">
        <f>COUNTIF('Training Plan'!O51:Q67,"*Deadlift*")</f>
        <v>0</v>
      </c>
      <c r="AP62" s="8"/>
      <c r="AQ62" s="8"/>
    </row>
    <row r="63" spans="1:43" ht="15" customHeight="1" x14ac:dyDescent="0.3">
      <c r="A63" s="20"/>
      <c r="B63" s="20"/>
      <c r="C63" s="20"/>
      <c r="D63" s="20"/>
      <c r="E63" s="20"/>
      <c r="F63" s="20"/>
      <c r="G63" s="20"/>
      <c r="H63" s="20"/>
      <c r="I63" s="20"/>
      <c r="J63" s="20"/>
      <c r="K63" s="20"/>
      <c r="L63" s="20"/>
      <c r="M63" s="20"/>
      <c r="N63" s="20"/>
      <c r="O63" s="20"/>
      <c r="P63" s="20"/>
      <c r="Q63" s="75"/>
      <c r="R63" s="2"/>
      <c r="S63" s="8"/>
      <c r="T63" s="8"/>
      <c r="U63" s="8"/>
      <c r="V63" s="8"/>
      <c r="W63" s="8"/>
      <c r="X63" s="8"/>
      <c r="Y63" s="8" t="s">
        <v>178</v>
      </c>
      <c r="Z63" s="592">
        <f>Analysis!P140</f>
        <v>0</v>
      </c>
      <c r="AA63" s="592">
        <f>Analysis!P141</f>
        <v>0</v>
      </c>
      <c r="AB63" s="592">
        <f>Analysis!P142</f>
        <v>0</v>
      </c>
      <c r="AC63" s="8"/>
      <c r="AD63" s="8"/>
      <c r="AE63" s="8"/>
      <c r="AF63" s="587">
        <v>950</v>
      </c>
      <c r="AG63" s="591">
        <f t="shared" si="1"/>
        <v>0.63333333333333297</v>
      </c>
      <c r="AH63" s="593"/>
      <c r="AI63" s="8"/>
      <c r="AJ63" s="8"/>
      <c r="AK63" s="8"/>
      <c r="AL63" s="8"/>
      <c r="AM63" s="8">
        <f>COUNTIF(AM58:AM62,"&gt;0")</f>
        <v>1</v>
      </c>
      <c r="AN63" s="8">
        <f>COUNTIF(AN58:AN62,"&gt;0")</f>
        <v>1</v>
      </c>
      <c r="AO63" s="8">
        <f>COUNTIF(AO58:AO62,"&gt;0")</f>
        <v>1</v>
      </c>
      <c r="AP63" s="8"/>
      <c r="AQ63" s="8"/>
    </row>
    <row r="64" spans="1:43" ht="15" customHeight="1" x14ac:dyDescent="0.3">
      <c r="A64" s="20"/>
      <c r="B64" s="20"/>
      <c r="C64" s="20"/>
      <c r="D64" s="20"/>
      <c r="E64" s="20"/>
      <c r="F64" s="20"/>
      <c r="G64" s="20"/>
      <c r="H64" s="20"/>
      <c r="I64" s="20"/>
      <c r="J64" s="20"/>
      <c r="K64" s="20"/>
      <c r="L64" s="20"/>
      <c r="M64" s="20"/>
      <c r="N64" s="20"/>
      <c r="O64" s="20"/>
      <c r="P64" s="20"/>
      <c r="Q64" s="75"/>
      <c r="R64" s="2"/>
      <c r="S64" s="8"/>
      <c r="T64" s="8"/>
      <c r="U64" s="8"/>
      <c r="V64" s="8"/>
      <c r="W64" s="8"/>
      <c r="X64" s="8"/>
      <c r="Y64" s="8" t="s">
        <v>192</v>
      </c>
      <c r="Z64" s="592">
        <f>Analysis!P165</f>
        <v>0</v>
      </c>
      <c r="AA64" s="592">
        <f>Analysis!P166</f>
        <v>0</v>
      </c>
      <c r="AB64" s="592">
        <f>Analysis!P167</f>
        <v>0</v>
      </c>
      <c r="AC64" s="8"/>
      <c r="AD64" s="8"/>
      <c r="AE64" s="8"/>
      <c r="AF64" s="587">
        <v>900</v>
      </c>
      <c r="AG64" s="591">
        <f t="shared" si="1"/>
        <v>0.59999999999999964</v>
      </c>
      <c r="AH64" s="594"/>
      <c r="AI64" s="8"/>
      <c r="AJ64" s="8"/>
      <c r="AK64" s="8"/>
      <c r="AL64" s="8"/>
      <c r="AM64" s="8"/>
      <c r="AN64" s="8"/>
      <c r="AO64" s="8"/>
      <c r="AP64" s="8"/>
      <c r="AQ64" s="8"/>
    </row>
    <row r="65" spans="1:43" ht="15" customHeight="1" thickBot="1" x14ac:dyDescent="0.35">
      <c r="A65" s="20"/>
      <c r="B65" s="20"/>
      <c r="C65" s="20"/>
      <c r="D65" s="20"/>
      <c r="E65" s="20"/>
      <c r="F65" s="20"/>
      <c r="G65" s="20"/>
      <c r="H65" s="20"/>
      <c r="I65" s="20"/>
      <c r="J65" s="20"/>
      <c r="K65" s="20"/>
      <c r="L65" s="20"/>
      <c r="M65" s="20"/>
      <c r="N65" s="20"/>
      <c r="O65" s="20"/>
      <c r="P65" s="20"/>
      <c r="Q65" s="75"/>
      <c r="R65" s="2"/>
      <c r="S65" s="8"/>
      <c r="T65" s="8"/>
      <c r="U65" s="8"/>
      <c r="V65" s="8"/>
      <c r="W65" s="8"/>
      <c r="X65" s="8"/>
      <c r="Y65" s="8"/>
      <c r="Z65" s="595"/>
      <c r="AA65" s="595"/>
      <c r="AB65" s="595"/>
      <c r="AC65" s="8"/>
      <c r="AD65" s="8"/>
      <c r="AE65" s="8"/>
      <c r="AF65" s="587">
        <v>850</v>
      </c>
      <c r="AG65" s="591">
        <f t="shared" si="1"/>
        <v>0.56666666666666632</v>
      </c>
      <c r="AH65" s="594"/>
      <c r="AI65" s="600"/>
      <c r="AJ65" s="600"/>
      <c r="AK65" s="600"/>
      <c r="AL65" s="600"/>
      <c r="AM65" s="600"/>
      <c r="AN65" s="600"/>
      <c r="AO65" s="600"/>
      <c r="AP65" s="600"/>
      <c r="AQ65" s="600"/>
    </row>
    <row r="66" spans="1:43" ht="15" customHeight="1" x14ac:dyDescent="0.3">
      <c r="A66" s="20"/>
      <c r="B66" s="20"/>
      <c r="C66" s="20"/>
      <c r="D66" s="20"/>
      <c r="E66" s="20"/>
      <c r="F66" s="20"/>
      <c r="G66" s="20"/>
      <c r="H66" s="20"/>
      <c r="I66" s="20"/>
      <c r="J66" s="20"/>
      <c r="K66" s="20"/>
      <c r="L66" s="20"/>
      <c r="M66" s="20"/>
      <c r="N66" s="20"/>
      <c r="O66" s="20"/>
      <c r="P66" s="20"/>
      <c r="Q66" s="75"/>
      <c r="R66" s="2"/>
      <c r="S66" s="8"/>
      <c r="T66" s="8"/>
      <c r="U66" s="8"/>
      <c r="V66" s="8"/>
      <c r="W66" s="8"/>
      <c r="X66" s="8"/>
      <c r="Y66" s="8"/>
      <c r="Z66" s="595"/>
      <c r="AA66" s="595"/>
      <c r="AB66" s="595"/>
      <c r="AC66" s="8"/>
      <c r="AD66" s="8"/>
      <c r="AE66" s="8"/>
      <c r="AF66" s="587">
        <v>800</v>
      </c>
      <c r="AG66" s="591">
        <f t="shared" si="1"/>
        <v>0.53333333333333299</v>
      </c>
      <c r="AH66" s="594"/>
      <c r="AI66" s="601"/>
      <c r="AJ66" s="602"/>
      <c r="AK66" s="602"/>
      <c r="AL66" s="602"/>
      <c r="AM66" s="602"/>
      <c r="AN66" s="602"/>
      <c r="AO66" s="602"/>
      <c r="AP66" s="602"/>
      <c r="AQ66" s="603"/>
    </row>
    <row r="67" spans="1:43" ht="15" customHeight="1" x14ac:dyDescent="0.3">
      <c r="A67" s="20"/>
      <c r="B67" s="20"/>
      <c r="C67" s="20"/>
      <c r="D67" s="20"/>
      <c r="E67" s="20"/>
      <c r="F67" s="20"/>
      <c r="G67" s="20"/>
      <c r="H67" s="20"/>
      <c r="I67" s="20"/>
      <c r="J67" s="20"/>
      <c r="K67" s="20"/>
      <c r="L67" s="20"/>
      <c r="M67" s="20"/>
      <c r="N67" s="20"/>
      <c r="O67" s="20"/>
      <c r="P67" s="20"/>
      <c r="Q67" s="75"/>
      <c r="R67" s="2"/>
      <c r="S67" s="8"/>
      <c r="T67" s="8"/>
      <c r="U67" s="8"/>
      <c r="V67" s="8"/>
      <c r="W67" s="8"/>
      <c r="X67" s="8"/>
      <c r="Y67" s="8"/>
      <c r="Z67" s="595"/>
      <c r="AA67" s="595"/>
      <c r="AB67" s="595"/>
      <c r="AC67" s="8"/>
      <c r="AD67" s="8"/>
      <c r="AE67" s="8"/>
      <c r="AF67" s="587">
        <v>750</v>
      </c>
      <c r="AG67" s="591">
        <f t="shared" si="1"/>
        <v>0.49999999999999967</v>
      </c>
      <c r="AH67" s="594"/>
      <c r="AI67" s="604"/>
      <c r="AJ67" s="605"/>
      <c r="AK67" s="606" t="s">
        <v>205</v>
      </c>
      <c r="AL67" s="606"/>
      <c r="AM67" s="606"/>
      <c r="AN67" s="606"/>
      <c r="AO67" s="606"/>
      <c r="AP67" s="606"/>
      <c r="AQ67" s="607"/>
    </row>
    <row r="68" spans="1:43" ht="15" customHeight="1" x14ac:dyDescent="0.3">
      <c r="A68" s="20"/>
      <c r="B68" s="20"/>
      <c r="C68" s="20"/>
      <c r="D68" s="20"/>
      <c r="E68" s="20"/>
      <c r="F68" s="20"/>
      <c r="G68" s="20"/>
      <c r="H68" s="20"/>
      <c r="I68" s="20"/>
      <c r="J68" s="20"/>
      <c r="K68" s="20"/>
      <c r="L68" s="20"/>
      <c r="M68" s="20"/>
      <c r="N68" s="20"/>
      <c r="O68" s="20"/>
      <c r="P68" s="20"/>
      <c r="Q68" s="75"/>
      <c r="R68" s="2"/>
      <c r="S68" s="8"/>
      <c r="T68" s="8"/>
      <c r="U68" s="8"/>
      <c r="V68" s="8"/>
      <c r="W68" s="8"/>
      <c r="X68" s="8"/>
      <c r="Y68" s="8"/>
      <c r="Z68" s="595"/>
      <c r="AA68" s="595"/>
      <c r="AB68" s="595"/>
      <c r="AC68" s="8"/>
      <c r="AD68" s="8"/>
      <c r="AE68" s="8"/>
      <c r="AF68" s="587">
        <v>700</v>
      </c>
      <c r="AG68" s="591">
        <f t="shared" si="1"/>
        <v>0.46666666666666634</v>
      </c>
      <c r="AH68" s="593"/>
      <c r="AI68" s="604"/>
      <c r="AJ68" s="605"/>
      <c r="AK68" s="608" t="s">
        <v>4</v>
      </c>
      <c r="AL68" s="608" t="s">
        <v>43</v>
      </c>
      <c r="AM68" s="608" t="s">
        <v>4</v>
      </c>
      <c r="AN68" s="608" t="s">
        <v>45</v>
      </c>
      <c r="AO68" s="608" t="s">
        <v>4</v>
      </c>
      <c r="AP68" s="608" t="s">
        <v>46</v>
      </c>
      <c r="AQ68" s="607"/>
    </row>
    <row r="69" spans="1:43" ht="15" customHeight="1" x14ac:dyDescent="0.3">
      <c r="A69" s="20"/>
      <c r="B69" s="20"/>
      <c r="C69" s="20"/>
      <c r="D69" s="20"/>
      <c r="E69" s="20"/>
      <c r="F69" s="20"/>
      <c r="G69" s="20"/>
      <c r="H69" s="20"/>
      <c r="I69" s="20"/>
      <c r="J69" s="20"/>
      <c r="K69" s="20"/>
      <c r="L69" s="20"/>
      <c r="M69" s="20"/>
      <c r="N69" s="20"/>
      <c r="O69" s="20"/>
      <c r="P69" s="20"/>
      <c r="Q69" s="75"/>
      <c r="R69" s="2"/>
      <c r="S69" s="8"/>
      <c r="T69" s="8"/>
      <c r="U69" s="8"/>
      <c r="V69" s="8"/>
      <c r="W69" s="8"/>
      <c r="X69" s="8"/>
      <c r="Y69" s="8"/>
      <c r="Z69" s="595"/>
      <c r="AA69" s="595"/>
      <c r="AB69" s="595"/>
      <c r="AC69" s="8"/>
      <c r="AD69" s="8"/>
      <c r="AE69" s="8"/>
      <c r="AF69" s="587">
        <v>650</v>
      </c>
      <c r="AG69" s="591">
        <f t="shared" si="1"/>
        <v>0.43333333333333302</v>
      </c>
      <c r="AH69" s="593"/>
      <c r="AI69" s="604"/>
      <c r="AJ69" s="605" t="s">
        <v>52</v>
      </c>
      <c r="AK69" s="588">
        <f ca="1">Z23</f>
        <v>209</v>
      </c>
      <c r="AL69" s="608">
        <f>COUNTIF(Analysis!B15:D29,"*Competition Squat*")</f>
        <v>1</v>
      </c>
      <c r="AM69" s="588">
        <f ca="1">AA23</f>
        <v>140</v>
      </c>
      <c r="AN69" s="608">
        <f>COUNTIF(Analysis!B15:D29,"*Competition Bench*")</f>
        <v>1</v>
      </c>
      <c r="AO69" s="588">
        <f ca="1">AB23</f>
        <v>279</v>
      </c>
      <c r="AP69" s="608">
        <f>COUNTIF(Analysis!B15:D29,"*Competition Deadlift*")</f>
        <v>1</v>
      </c>
      <c r="AQ69" s="607"/>
    </row>
    <row r="70" spans="1:43" ht="15" customHeight="1" x14ac:dyDescent="0.3">
      <c r="A70" s="20"/>
      <c r="B70" s="20"/>
      <c r="C70" s="20"/>
      <c r="D70" s="20"/>
      <c r="E70" s="20"/>
      <c r="F70" s="20"/>
      <c r="G70" s="20"/>
      <c r="H70" s="20"/>
      <c r="I70" s="20"/>
      <c r="J70" s="20"/>
      <c r="K70" s="20"/>
      <c r="L70" s="20"/>
      <c r="M70" s="20"/>
      <c r="N70" s="20"/>
      <c r="O70" s="20"/>
      <c r="P70" s="20"/>
      <c r="Q70" s="75"/>
      <c r="R70" s="2"/>
      <c r="S70" s="8"/>
      <c r="T70" s="8"/>
      <c r="U70" s="8"/>
      <c r="V70" s="8"/>
      <c r="W70" s="8"/>
      <c r="X70" s="8"/>
      <c r="Y70" s="8"/>
      <c r="Z70" s="595"/>
      <c r="AA70" s="595"/>
      <c r="AB70" s="595"/>
      <c r="AC70" s="8"/>
      <c r="AD70" s="8"/>
      <c r="AE70" s="8"/>
      <c r="AF70" s="587">
        <v>600</v>
      </c>
      <c r="AG70" s="591">
        <f t="shared" si="1"/>
        <v>0.39999999999999969</v>
      </c>
      <c r="AH70" s="593"/>
      <c r="AI70" s="604"/>
      <c r="AJ70" s="605" t="s">
        <v>55</v>
      </c>
      <c r="AK70" s="588">
        <f ca="1">Z24</f>
        <v>223</v>
      </c>
      <c r="AL70" s="608">
        <f>COUNTIF(Analysis!B15:D29,"*Competition Squat*")+COUNTIF(Analysis!B40:D54,"*Competition Squat*")</f>
        <v>2</v>
      </c>
      <c r="AM70" s="588">
        <f ca="1">AA24</f>
        <v>154</v>
      </c>
      <c r="AN70" s="608">
        <f>COUNTIF(Analysis!B15:D29,"*Competition Bench*")+COUNTIF(Analysis!B40:D54,"*Competition Bench*")</f>
        <v>2</v>
      </c>
      <c r="AO70" s="588">
        <f ca="1">AB24</f>
        <v>293</v>
      </c>
      <c r="AP70" s="608">
        <f>COUNTIF(Analysis!B15:D29,"*Competition Deadlift*")+COUNTIF(Analysis!B40:D54,"*Competition Deadlift*")</f>
        <v>2</v>
      </c>
      <c r="AQ70" s="607"/>
    </row>
    <row r="71" spans="1:43" ht="15" customHeight="1" x14ac:dyDescent="0.3">
      <c r="A71" s="20"/>
      <c r="B71" s="20"/>
      <c r="C71" s="20"/>
      <c r="D71" s="20"/>
      <c r="E71" s="20"/>
      <c r="F71" s="20"/>
      <c r="G71" s="20"/>
      <c r="H71" s="20"/>
      <c r="I71" s="20"/>
      <c r="J71" s="20"/>
      <c r="K71" s="20"/>
      <c r="L71" s="20"/>
      <c r="M71" s="20"/>
      <c r="N71" s="20"/>
      <c r="O71" s="20"/>
      <c r="P71" s="20"/>
      <c r="Q71" s="75"/>
      <c r="R71" s="2"/>
      <c r="S71" s="8"/>
      <c r="T71" s="8"/>
      <c r="U71" s="8"/>
      <c r="V71" s="8"/>
      <c r="W71" s="8"/>
      <c r="X71" s="8"/>
      <c r="Y71" s="8"/>
      <c r="Z71" s="8"/>
      <c r="AA71" s="8"/>
      <c r="AB71" s="8"/>
      <c r="AC71" s="8"/>
      <c r="AD71" s="8"/>
      <c r="AE71" s="8"/>
      <c r="AF71" s="587">
        <v>550</v>
      </c>
      <c r="AG71" s="591">
        <f t="shared" si="1"/>
        <v>0.36666666666666636</v>
      </c>
      <c r="AH71" s="593"/>
      <c r="AI71" s="604"/>
      <c r="AJ71" s="605" t="s">
        <v>53</v>
      </c>
      <c r="AK71" s="588">
        <f ca="1">Z25</f>
        <v>237</v>
      </c>
      <c r="AL71" s="608">
        <f>COUNTIF(Analysis!B15:D29,"*Competition Squat*")+COUNTIF(Analysis!B40:D54,"*Competition Squat*")+COUNTIF(Analysis!B65:D79,"*Competition Squat*")</f>
        <v>4</v>
      </c>
      <c r="AM71" s="588">
        <f ca="1">AA25</f>
        <v>168</v>
      </c>
      <c r="AN71" s="608">
        <f>COUNTIF(Analysis!B15:D29,"*Competition Bench*")+COUNTIF(Analysis!B40:D54,"*Competition Bench*")+COUNTIF(Analysis!B65:D79,"*Competition Bench*")</f>
        <v>3</v>
      </c>
      <c r="AO71" s="588">
        <f ca="1">AB25</f>
        <v>307</v>
      </c>
      <c r="AP71" s="608">
        <f>COUNTIF(Analysis!B15:D29,"*Competition Deadlift*")+COUNTIF(Analysis!B40:D54,"*Competition Deadlift*")+COUNTIF(Analysis!B65:D79,"*Competition Deadlift*")</f>
        <v>3</v>
      </c>
      <c r="AQ71" s="607"/>
    </row>
    <row r="72" spans="1:43" ht="15" customHeight="1" x14ac:dyDescent="0.3">
      <c r="A72" s="20"/>
      <c r="B72" s="20"/>
      <c r="C72" s="20"/>
      <c r="D72" s="20"/>
      <c r="E72" s="20"/>
      <c r="F72" s="20"/>
      <c r="G72" s="20"/>
      <c r="H72" s="20"/>
      <c r="I72" s="20"/>
      <c r="J72" s="20"/>
      <c r="K72" s="20"/>
      <c r="L72" s="20"/>
      <c r="M72" s="20"/>
      <c r="N72" s="20"/>
      <c r="O72" s="20"/>
      <c r="P72" s="20"/>
      <c r="Q72" s="75"/>
      <c r="R72" s="2"/>
      <c r="S72" s="8"/>
      <c r="T72" s="8"/>
      <c r="U72" s="8"/>
      <c r="V72" s="8"/>
      <c r="W72" s="8"/>
      <c r="X72" s="8"/>
      <c r="Y72" s="8"/>
      <c r="Z72" s="8"/>
      <c r="AA72" s="8"/>
      <c r="AB72" s="8"/>
      <c r="AC72" s="8"/>
      <c r="AD72" s="8"/>
      <c r="AE72" s="8"/>
      <c r="AF72" s="587">
        <v>500</v>
      </c>
      <c r="AG72" s="591">
        <f t="shared" si="1"/>
        <v>0.33333333333333304</v>
      </c>
      <c r="AH72" s="8"/>
      <c r="AI72" s="604"/>
      <c r="AJ72" s="605" t="s">
        <v>54</v>
      </c>
      <c r="AK72" s="588">
        <f ca="1">Z26</f>
        <v>230</v>
      </c>
      <c r="AL72" s="608">
        <f>COUNTIF(Analysis!B15:D29,"*Competition Squat*")+COUNTIF(Analysis!B40:D54,"*Competition Squat*")+COUNTIF(Analysis!B65:D79,"*Competition Squat*")+COUNTIF(Analysis!B90:D104,"*Competition Squat*")</f>
        <v>5</v>
      </c>
      <c r="AM72" s="588">
        <f ca="1">AA26</f>
        <v>161</v>
      </c>
      <c r="AN72" s="608">
        <f>COUNTIF(Analysis!B15:D29,"*Competition Bench*")+COUNTIF(Analysis!B40:D54,"*Competition Bench*")+COUNTIF(Analysis!B65:D79,"*Competition Bench*")+COUNTIF(Analysis!B90:D104,"*Competition Bench*")</f>
        <v>4</v>
      </c>
      <c r="AO72" s="588">
        <f ca="1">AB26</f>
        <v>300</v>
      </c>
      <c r="AP72" s="608">
        <f>COUNTIF(Analysis!B15:D29,"*Competition Deadlift*")+COUNTIF(Analysis!B40:D54,"*Competition Deadlift*")+COUNTIF(Analysis!B65:D79,"*Competition Deadlift*")+COUNTIF(Analysis!B90:D104,"*Competition Deadlift*")</f>
        <v>4</v>
      </c>
      <c r="AQ72" s="607"/>
    </row>
    <row r="73" spans="1:43" ht="15" customHeight="1" x14ac:dyDescent="0.3">
      <c r="A73" s="20"/>
      <c r="B73" s="20"/>
      <c r="C73" s="20"/>
      <c r="D73" s="20"/>
      <c r="E73" s="20"/>
      <c r="F73" s="20"/>
      <c r="G73" s="20"/>
      <c r="H73" s="20"/>
      <c r="I73" s="20"/>
      <c r="J73" s="20"/>
      <c r="K73" s="20"/>
      <c r="L73" s="20"/>
      <c r="M73" s="20"/>
      <c r="N73" s="20"/>
      <c r="O73" s="20"/>
      <c r="P73" s="20"/>
      <c r="Q73" s="75"/>
      <c r="R73" s="2"/>
      <c r="S73" s="8"/>
      <c r="T73" s="8"/>
      <c r="U73" s="8"/>
      <c r="V73" s="8"/>
      <c r="W73" s="8"/>
      <c r="X73" s="8"/>
      <c r="Y73" s="8"/>
      <c r="Z73" s="578" t="s">
        <v>84</v>
      </c>
      <c r="AA73" s="578"/>
      <c r="AB73" s="8"/>
      <c r="AC73" s="8"/>
      <c r="AD73" s="8"/>
      <c r="AE73" s="8"/>
      <c r="AF73" s="587">
        <v>450</v>
      </c>
      <c r="AG73" s="591">
        <f t="shared" si="1"/>
        <v>0.29999999999999971</v>
      </c>
      <c r="AH73" s="8"/>
      <c r="AI73" s="604"/>
      <c r="AJ73" s="605" t="s">
        <v>176</v>
      </c>
      <c r="AK73" s="588">
        <f ca="1">Z27</f>
        <v>237</v>
      </c>
      <c r="AL73" s="608">
        <f>COUNTIF(Analysis!B15:D29,"*Competition Squat*")+COUNTIF(Analysis!B40:D54,"*Competition Squat*")+COUNTIF(Analysis!B65:D79,"*Competition Squat*")+COUNTIF(Analysis!B90:D104,"*Competition Squat*")+COUNTIF(Analysis!B115:D129,"*Competition Squat*")</f>
        <v>6</v>
      </c>
      <c r="AM73" s="588">
        <f ca="1">AA27</f>
        <v>168</v>
      </c>
      <c r="AN73" s="608">
        <f>COUNTIF(Analysis!B15:D29,"*Competition Bench*")+COUNTIF(Analysis!B40:D54,"*Competition Bench*")+COUNTIF(Analysis!B65:D79,"*Competition Bench*")+COUNTIF(Analysis!B90:D104,"*Competition Bench*")+COUNTIF(Analysis!B115:D129,"*Competition Bench*")</f>
        <v>5</v>
      </c>
      <c r="AO73" s="588">
        <f ca="1">AB27</f>
        <v>307</v>
      </c>
      <c r="AP73" s="608">
        <f>COUNTIF(Analysis!B15:D29,"*Competition Deadlift*")+COUNTIF(Analysis!B40:D54,"*Competition Deadlift*")+COUNTIF(Analysis!B65:D79,"*Competition Deadlift*")+COUNTIF(Analysis!B90:D104,"*Competition Deadlift*")+COUNTIF(Analysis!B115:D129,"*Competition Deadlift*")</f>
        <v>5</v>
      </c>
      <c r="AQ73" s="607"/>
    </row>
    <row r="74" spans="1:43" ht="15" customHeight="1" x14ac:dyDescent="0.3">
      <c r="A74" s="20"/>
      <c r="B74" s="20"/>
      <c r="C74" s="20"/>
      <c r="D74" s="20"/>
      <c r="E74" s="20"/>
      <c r="F74" s="20"/>
      <c r="G74" s="20"/>
      <c r="H74" s="20"/>
      <c r="I74" s="20"/>
      <c r="J74" s="20"/>
      <c r="K74" s="20"/>
      <c r="L74" s="20"/>
      <c r="M74" s="20"/>
      <c r="N74" s="20"/>
      <c r="O74" s="20"/>
      <c r="P74" s="20"/>
      <c r="Q74" s="75"/>
      <c r="R74" s="2"/>
      <c r="S74" s="8"/>
      <c r="T74" s="8"/>
      <c r="U74" s="8"/>
      <c r="V74" s="8"/>
      <c r="W74" s="8"/>
      <c r="X74" s="8"/>
      <c r="Y74" s="8"/>
      <c r="Z74" s="8" t="s">
        <v>52</v>
      </c>
      <c r="AA74" s="596" t="str">
        <f>'Week 1'!N220</f>
        <v>0,0 kg</v>
      </c>
      <c r="AB74" s="8"/>
      <c r="AC74" s="578"/>
      <c r="AD74" s="578"/>
      <c r="AE74" s="8"/>
      <c r="AF74" s="587">
        <v>400</v>
      </c>
      <c r="AG74" s="591">
        <f t="shared" si="1"/>
        <v>0.26666666666666639</v>
      </c>
      <c r="AH74" s="8"/>
      <c r="AI74" s="604"/>
      <c r="AJ74" s="605" t="s">
        <v>178</v>
      </c>
      <c r="AK74" s="588">
        <f ca="1">Z28</f>
        <v>0</v>
      </c>
      <c r="AL74" s="608">
        <f>COUNTIF(Analysis!B15:D29,"*Competition Squat*")+COUNTIF(Analysis!B40:D54,"*Competition Squat*")+COUNTIF(Analysis!B65:D79,"*Competition Squat*")+COUNTIF(Analysis!B90:D104,"*Competition Squat*")+COUNTIF(Analysis!B115:D129,"*Competition Squat*")+COUNTIF(Analysis!B140:D154,"*Competition Squat*")</f>
        <v>6</v>
      </c>
      <c r="AM74" s="588">
        <f ca="1">AA28</f>
        <v>0</v>
      </c>
      <c r="AN74" s="608">
        <f>COUNTIF(Analysis!B15:D29,"*Competition Bench*")+COUNTIF(Analysis!B40:D54,"*Competition Bench*")+COUNTIF(Analysis!B65:D79,"*Competition Bench*")+COUNTIF(Analysis!B90:D104,"*Competition Bench*")+COUNTIF(Analysis!B115:D129,"*Competition Bench*")+COUNTIF(Analysis!B140:D154,"*Competition Bench*")</f>
        <v>5</v>
      </c>
      <c r="AO74" s="588">
        <f ca="1">AB28</f>
        <v>0</v>
      </c>
      <c r="AP74" s="608">
        <f>COUNTIF(Analysis!B15:D29,"*Competition Deadlift*")+COUNTIF(Analysis!B40:D54,"*Competition Deadlift*")+COUNTIF(Analysis!B65:D79,"*Competition Deadlift*")+COUNTIF(Analysis!B90:D104,"*Competition Deadlift*")+COUNTIF(Analysis!B115:D129,"*Competition Deadlift*")+COUNTIF(Analysis!B140:D154,"*Competition Deadlift*")</f>
        <v>5</v>
      </c>
      <c r="AQ74" s="607"/>
    </row>
    <row r="75" spans="1:43" ht="15" customHeight="1" x14ac:dyDescent="0.3">
      <c r="A75" s="20"/>
      <c r="B75" s="20"/>
      <c r="C75" s="20"/>
      <c r="D75" s="20"/>
      <c r="E75" s="20"/>
      <c r="F75" s="20"/>
      <c r="G75" s="20"/>
      <c r="H75" s="20"/>
      <c r="I75" s="20"/>
      <c r="J75" s="20"/>
      <c r="K75" s="20"/>
      <c r="L75" s="20"/>
      <c r="M75" s="20"/>
      <c r="N75" s="20"/>
      <c r="O75" s="20"/>
      <c r="P75" s="20"/>
      <c r="Q75" s="75"/>
      <c r="R75" s="2"/>
      <c r="S75" s="8"/>
      <c r="T75" s="8"/>
      <c r="U75" s="8"/>
      <c r="V75" s="8"/>
      <c r="W75" s="8"/>
      <c r="X75" s="8"/>
      <c r="Y75" s="8"/>
      <c r="Z75" s="8" t="s">
        <v>55</v>
      </c>
      <c r="AA75" s="596" t="str">
        <f>'Week 2'!N220</f>
        <v>0,0 kg</v>
      </c>
      <c r="AB75" s="8"/>
      <c r="AC75" s="8"/>
      <c r="AD75" s="597"/>
      <c r="AE75" s="8"/>
      <c r="AF75" s="587">
        <v>350</v>
      </c>
      <c r="AG75" s="591">
        <f t="shared" si="1"/>
        <v>0.23333333333333309</v>
      </c>
      <c r="AH75" s="8"/>
      <c r="AI75" s="604"/>
      <c r="AJ75" s="605" t="s">
        <v>192</v>
      </c>
      <c r="AK75" s="588">
        <f ca="1">Z29</f>
        <v>0</v>
      </c>
      <c r="AL75" s="608">
        <f>COUNTIF(Analysis!B15:D29,"*Competition Squat*")+COUNTIF(Analysis!B40:D54,"*Competition Squat*")+COUNTIF(Analysis!B65:D79,"*Competition Squat*")+COUNTIF(Analysis!B90:D104,"*Competition Squat*")+COUNTIF(Analysis!B115:D129,"*Competition Squat*")+COUNTIF(Analysis!B140:D154,"*Competition Squat*")+COUNTIF(Analysis!B165:D179,"*Competition Squat*")</f>
        <v>6</v>
      </c>
      <c r="AM75" s="588">
        <f ca="1">AA29</f>
        <v>0</v>
      </c>
      <c r="AN75" s="608">
        <f>COUNTIF(Analysis!B15:D29,"*Competition Bench*")+COUNTIF(Analysis!B40:D54,"*Competition Bench*")+COUNTIF(Analysis!B65:D79,"*Competition Bench*")+COUNTIF(Analysis!B90:D104,"*Competition Bench*")+COUNTIF(Analysis!B115:D129,"*Competition Bench*")+COUNTIF(Analysis!B140:D154,"*Competition Bench*")+COUNTIF(Analysis!B165:D179,"*Competition Bench*")</f>
        <v>5</v>
      </c>
      <c r="AO75" s="588">
        <f ca="1">AB29</f>
        <v>0</v>
      </c>
      <c r="AP75" s="608">
        <f>COUNTIF(Analysis!B15:D29,"*Competition Deadlift*")+COUNTIF(Analysis!B40:D54,"*Competition Deadlift*")+COUNTIF(Analysis!B65:D79,"*Competition Deadlift*")+COUNTIF(Analysis!B90:D104,"*Competition Deadlift*")+COUNTIF(Analysis!B115:D129,"*Competition Deadlift*")+COUNTIF(Analysis!B140:D154,"*Competition Deadlift*")+COUNTIF(Analysis!B165:D179,"*Competition Deadlift*")</f>
        <v>5</v>
      </c>
      <c r="AQ75" s="607"/>
    </row>
    <row r="76" spans="1:43" ht="15" customHeight="1" x14ac:dyDescent="0.3">
      <c r="A76" s="20"/>
      <c r="B76" s="20"/>
      <c r="C76" s="20"/>
      <c r="D76" s="20"/>
      <c r="E76" s="20"/>
      <c r="F76" s="20"/>
      <c r="G76" s="20"/>
      <c r="H76" s="20"/>
      <c r="I76" s="20"/>
      <c r="J76" s="20"/>
      <c r="K76" s="20"/>
      <c r="L76" s="20"/>
      <c r="M76" s="20"/>
      <c r="N76" s="20"/>
      <c r="O76" s="20"/>
      <c r="P76" s="20"/>
      <c r="Q76" s="75"/>
      <c r="R76" s="2"/>
      <c r="S76" s="8"/>
      <c r="T76" s="8"/>
      <c r="U76" s="8"/>
      <c r="V76" s="8"/>
      <c r="W76" s="8"/>
      <c r="X76" s="8"/>
      <c r="Y76" s="8"/>
      <c r="Z76" s="8" t="s">
        <v>53</v>
      </c>
      <c r="AA76" s="596" t="str">
        <f>'Week 3'!N220</f>
        <v>0,0 kg</v>
      </c>
      <c r="AB76" s="8"/>
      <c r="AC76" s="8"/>
      <c r="AD76" s="597"/>
      <c r="AE76" s="8"/>
      <c r="AF76" s="587">
        <v>300</v>
      </c>
      <c r="AG76" s="591">
        <f t="shared" si="1"/>
        <v>0.19999999999999979</v>
      </c>
      <c r="AH76" s="8"/>
      <c r="AI76" s="604"/>
      <c r="AJ76" s="605"/>
      <c r="AK76" s="608">
        <f ca="1">MAX(AK69:AK75)</f>
        <v>237</v>
      </c>
      <c r="AL76" s="608"/>
      <c r="AM76" s="608">
        <f ca="1">MAX(AM69:AM75)</f>
        <v>168</v>
      </c>
      <c r="AN76" s="608"/>
      <c r="AO76" s="608">
        <f ca="1">MAX(AO69:AO75)</f>
        <v>307</v>
      </c>
      <c r="AP76" s="608"/>
      <c r="AQ76" s="607"/>
    </row>
    <row r="77" spans="1:43" ht="15" customHeight="1" x14ac:dyDescent="0.3">
      <c r="A77" s="20"/>
      <c r="B77" s="20"/>
      <c r="C77" s="20"/>
      <c r="D77" s="20"/>
      <c r="E77" s="20"/>
      <c r="F77" s="20"/>
      <c r="G77" s="20"/>
      <c r="H77" s="20"/>
      <c r="I77" s="20"/>
      <c r="J77" s="20"/>
      <c r="K77" s="20"/>
      <c r="L77" s="20"/>
      <c r="M77" s="20"/>
      <c r="N77" s="20"/>
      <c r="O77" s="20"/>
      <c r="P77" s="20"/>
      <c r="Q77" s="75"/>
      <c r="R77" s="2"/>
      <c r="S77" s="8"/>
      <c r="T77" s="8"/>
      <c r="U77" s="8"/>
      <c r="V77" s="8"/>
      <c r="W77" s="8"/>
      <c r="X77" s="8"/>
      <c r="Y77" s="8"/>
      <c r="Z77" s="8" t="s">
        <v>54</v>
      </c>
      <c r="AA77" s="596" t="str">
        <f>'Week 4'!N220</f>
        <v>0,0 kg</v>
      </c>
      <c r="AB77" s="8"/>
      <c r="AC77" s="8"/>
      <c r="AD77" s="597"/>
      <c r="AE77" s="8"/>
      <c r="AF77" s="587">
        <v>250</v>
      </c>
      <c r="AG77" s="591">
        <f t="shared" si="1"/>
        <v>0.16666666666666649</v>
      </c>
      <c r="AH77" s="8"/>
      <c r="AI77" s="604"/>
      <c r="AJ77" s="605" t="s">
        <v>215</v>
      </c>
      <c r="AK77" s="608">
        <f ca="1">IF(AK76=0,0,VLOOKUP(AK76,AK69:AL75,2,0))</f>
        <v>4</v>
      </c>
      <c r="AL77" s="608"/>
      <c r="AM77" s="608">
        <f ca="1">IF(AM76=0,0,VLOOKUP(AM76,AM69:AN75,2,0))</f>
        <v>3</v>
      </c>
      <c r="AN77" s="608"/>
      <c r="AO77" s="608">
        <f ca="1">IF(AO76=0,0,VLOOKUP(AO76,AO69:AP75,2,0))</f>
        <v>3</v>
      </c>
      <c r="AP77" s="605"/>
      <c r="AQ77" s="607"/>
    </row>
    <row r="78" spans="1:43" ht="15" customHeight="1" x14ac:dyDescent="0.3">
      <c r="A78" s="20"/>
      <c r="B78" s="20"/>
      <c r="C78" s="20"/>
      <c r="D78" s="20"/>
      <c r="E78" s="20"/>
      <c r="F78" s="20"/>
      <c r="G78" s="20"/>
      <c r="H78" s="20"/>
      <c r="I78" s="20"/>
      <c r="J78" s="20"/>
      <c r="K78" s="20"/>
      <c r="L78" s="20"/>
      <c r="M78" s="20"/>
      <c r="N78" s="20"/>
      <c r="O78" s="20"/>
      <c r="P78" s="20"/>
      <c r="Q78" s="75"/>
      <c r="R78" s="2"/>
      <c r="S78" s="8"/>
      <c r="T78" s="8"/>
      <c r="U78" s="8"/>
      <c r="V78" s="8"/>
      <c r="W78" s="8"/>
      <c r="X78" s="8"/>
      <c r="Y78" s="8"/>
      <c r="Z78" s="8" t="s">
        <v>176</v>
      </c>
      <c r="AA78" s="8" t="str">
        <f>'Week 5'!N220</f>
        <v>0,0 kg</v>
      </c>
      <c r="AB78" s="8"/>
      <c r="AC78" s="8"/>
      <c r="AD78" s="597"/>
      <c r="AE78" s="8"/>
      <c r="AF78" s="587">
        <v>200</v>
      </c>
      <c r="AG78" s="591">
        <f t="shared" si="1"/>
        <v>0.13333333333333319</v>
      </c>
      <c r="AH78" s="8"/>
      <c r="AI78" s="604"/>
      <c r="AJ78" s="605"/>
      <c r="AK78" s="605"/>
      <c r="AL78" s="605"/>
      <c r="AM78" s="605"/>
      <c r="AN78" s="605"/>
      <c r="AO78" s="605"/>
      <c r="AP78" s="605"/>
      <c r="AQ78" s="607"/>
    </row>
    <row r="79" spans="1:43" ht="15" customHeight="1" thickBot="1" x14ac:dyDescent="0.35">
      <c r="A79" s="20"/>
      <c r="B79" s="20"/>
      <c r="C79" s="20"/>
      <c r="D79" s="20"/>
      <c r="E79" s="20"/>
      <c r="F79" s="20"/>
      <c r="G79" s="20"/>
      <c r="H79" s="20"/>
      <c r="I79" s="20"/>
      <c r="J79" s="20"/>
      <c r="K79" s="20"/>
      <c r="L79" s="20"/>
      <c r="M79" s="20"/>
      <c r="N79" s="20"/>
      <c r="O79" s="20"/>
      <c r="P79" s="20"/>
      <c r="Q79" s="75"/>
      <c r="R79" s="2"/>
      <c r="S79" s="8"/>
      <c r="T79" s="8"/>
      <c r="U79" s="8"/>
      <c r="V79" s="8"/>
      <c r="W79" s="8"/>
      <c r="X79" s="8"/>
      <c r="Y79" s="8"/>
      <c r="Z79" s="8" t="s">
        <v>178</v>
      </c>
      <c r="AA79" s="8" t="str">
        <f>'Week 6'!N220</f>
        <v>0,0 kg</v>
      </c>
      <c r="AB79" s="8"/>
      <c r="AC79" s="8"/>
      <c r="AD79" s="597"/>
      <c r="AE79" s="8"/>
      <c r="AF79" s="570">
        <v>150</v>
      </c>
      <c r="AG79" s="591">
        <f t="shared" si="1"/>
        <v>9.9999999999999895E-2</v>
      </c>
      <c r="AH79" s="8"/>
      <c r="AI79" s="609"/>
      <c r="AJ79" s="610"/>
      <c r="AK79" s="610"/>
      <c r="AL79" s="610"/>
      <c r="AM79" s="610"/>
      <c r="AN79" s="610"/>
      <c r="AO79" s="610"/>
      <c r="AP79" s="610"/>
      <c r="AQ79" s="611"/>
    </row>
    <row r="80" spans="1:43" ht="15" customHeight="1" x14ac:dyDescent="0.3">
      <c r="A80" s="20"/>
      <c r="B80" s="20"/>
      <c r="C80" s="20"/>
      <c r="D80" s="20"/>
      <c r="E80" s="20"/>
      <c r="F80" s="20"/>
      <c r="G80" s="20"/>
      <c r="H80" s="20"/>
      <c r="I80" s="20"/>
      <c r="J80" s="20"/>
      <c r="K80" s="20"/>
      <c r="L80" s="20"/>
      <c r="M80" s="20"/>
      <c r="N80" s="20"/>
      <c r="O80" s="20"/>
      <c r="P80" s="20"/>
      <c r="Q80" s="75"/>
      <c r="R80" s="2"/>
      <c r="S80" s="8"/>
      <c r="T80" s="8"/>
      <c r="U80" s="8"/>
      <c r="V80" s="8"/>
      <c r="W80" s="8"/>
      <c r="X80" s="8"/>
      <c r="Y80" s="8"/>
      <c r="Z80" s="8" t="s">
        <v>192</v>
      </c>
      <c r="AA80" s="8" t="str">
        <f>'Week 7'!N220</f>
        <v>0,0 kg</v>
      </c>
      <c r="AB80" s="8"/>
      <c r="AC80" s="8"/>
      <c r="AD80" s="597"/>
      <c r="AE80" s="8"/>
      <c r="AF80" s="570">
        <v>100</v>
      </c>
      <c r="AG80" s="591">
        <f>AG81+0.0333333333333333</f>
        <v>6.6666666666666596E-2</v>
      </c>
      <c r="AH80" s="8"/>
      <c r="AI80" s="600"/>
      <c r="AJ80" s="600"/>
      <c r="AK80" s="600"/>
      <c r="AL80" s="600"/>
      <c r="AM80" s="600"/>
      <c r="AN80" s="600"/>
      <c r="AO80" s="600"/>
      <c r="AP80" s="600"/>
      <c r="AQ80" s="600"/>
    </row>
    <row r="81" spans="1:43" ht="15" customHeight="1" x14ac:dyDescent="0.3">
      <c r="A81" s="20"/>
      <c r="B81" s="20"/>
      <c r="C81" s="20"/>
      <c r="D81" s="20"/>
      <c r="E81" s="20"/>
      <c r="F81" s="20"/>
      <c r="G81" s="20"/>
      <c r="H81" s="20"/>
      <c r="I81" s="20"/>
      <c r="J81" s="20"/>
      <c r="K81" s="20"/>
      <c r="L81" s="20"/>
      <c r="M81" s="20"/>
      <c r="N81" s="20"/>
      <c r="O81" s="20"/>
      <c r="P81" s="20"/>
      <c r="Q81" s="75"/>
      <c r="R81" s="2"/>
      <c r="S81" s="8"/>
      <c r="T81" s="8"/>
      <c r="U81" s="8"/>
      <c r="V81" s="8"/>
      <c r="W81" s="8"/>
      <c r="X81" s="8"/>
      <c r="Y81" s="8"/>
      <c r="Z81" s="8"/>
      <c r="AA81" s="8"/>
      <c r="AB81" s="8"/>
      <c r="AC81" s="8"/>
      <c r="AD81" s="597"/>
      <c r="AE81" s="8"/>
      <c r="AF81" s="570">
        <v>50</v>
      </c>
      <c r="AG81" s="591">
        <v>3.3333333333333298E-2</v>
      </c>
      <c r="AH81" s="8"/>
      <c r="AI81" s="612" t="s">
        <v>216</v>
      </c>
      <c r="AJ81" s="613"/>
      <c r="AK81" s="613"/>
      <c r="AL81" s="613"/>
      <c r="AM81" s="613"/>
      <c r="AN81" s="613"/>
      <c r="AO81" s="613"/>
      <c r="AP81" s="613"/>
      <c r="AQ81" s="613"/>
    </row>
    <row r="82" spans="1:43" ht="15" customHeight="1" x14ac:dyDescent="0.3">
      <c r="A82" s="20"/>
      <c r="B82" s="20"/>
      <c r="C82" s="20"/>
      <c r="D82" s="20"/>
      <c r="E82" s="20"/>
      <c r="F82" s="20"/>
      <c r="G82" s="20"/>
      <c r="H82" s="20"/>
      <c r="I82" s="20"/>
      <c r="J82" s="20"/>
      <c r="K82" s="20"/>
      <c r="L82" s="20"/>
      <c r="M82" s="20"/>
      <c r="N82" s="20"/>
      <c r="O82" s="20"/>
      <c r="P82" s="20"/>
      <c r="Q82" s="75"/>
      <c r="R82" s="2"/>
      <c r="S82" s="8"/>
      <c r="T82" s="8"/>
      <c r="U82" s="8"/>
      <c r="V82" s="8"/>
      <c r="W82" s="8"/>
      <c r="X82" s="8"/>
      <c r="Y82" s="8"/>
      <c r="Z82" s="8"/>
      <c r="AA82" s="8"/>
      <c r="AB82" s="8"/>
      <c r="AC82" s="8"/>
      <c r="AD82" s="597"/>
      <c r="AE82" s="8"/>
      <c r="AF82" s="8"/>
      <c r="AG82" s="598"/>
      <c r="AH82" s="8"/>
      <c r="AI82" s="613"/>
      <c r="AJ82" s="613"/>
      <c r="AK82" s="613"/>
      <c r="AL82" s="613"/>
      <c r="AM82" s="613"/>
      <c r="AN82" s="613"/>
      <c r="AO82" s="613"/>
      <c r="AP82" s="613"/>
      <c r="AQ82" s="613"/>
    </row>
    <row r="83" spans="1:43" ht="15" customHeight="1" x14ac:dyDescent="0.3">
      <c r="A83" s="20"/>
      <c r="B83" s="20"/>
      <c r="C83" s="20"/>
      <c r="D83" s="20"/>
      <c r="E83" s="20"/>
      <c r="F83" s="20"/>
      <c r="G83" s="20"/>
      <c r="H83" s="20"/>
      <c r="I83" s="20"/>
      <c r="J83" s="20"/>
      <c r="K83" s="20"/>
      <c r="L83" s="20"/>
      <c r="M83" s="20"/>
      <c r="N83" s="20"/>
      <c r="O83" s="20"/>
      <c r="P83" s="20"/>
      <c r="Q83" s="75"/>
      <c r="R83" s="2"/>
      <c r="S83" s="8"/>
      <c r="T83" s="8"/>
      <c r="U83" s="8"/>
      <c r="V83" s="8"/>
      <c r="W83" s="8"/>
      <c r="X83" s="8"/>
      <c r="Y83" s="8"/>
      <c r="Z83" s="8"/>
      <c r="AA83" s="8"/>
      <c r="AB83" s="8"/>
      <c r="AC83" s="8"/>
      <c r="AD83" s="597"/>
      <c r="AE83" s="8"/>
      <c r="AF83" s="8"/>
      <c r="AG83" s="598"/>
      <c r="AH83" s="8"/>
      <c r="AI83" s="613"/>
      <c r="AJ83" s="613"/>
      <c r="AK83" s="613"/>
      <c r="AL83" s="613"/>
      <c r="AM83" s="613"/>
      <c r="AN83" s="613"/>
      <c r="AO83" s="613"/>
      <c r="AP83" s="613"/>
      <c r="AQ83" s="613"/>
    </row>
    <row r="84" spans="1:43" ht="15" customHeight="1" x14ac:dyDescent="0.3">
      <c r="A84" s="20"/>
      <c r="B84" s="20"/>
      <c r="C84" s="20"/>
      <c r="D84" s="20"/>
      <c r="E84" s="20"/>
      <c r="F84" s="20"/>
      <c r="G84" s="20"/>
      <c r="H84" s="20"/>
      <c r="I84" s="20"/>
      <c r="J84" s="20"/>
      <c r="K84" s="20"/>
      <c r="L84" s="20"/>
      <c r="M84" s="20"/>
      <c r="N84" s="20"/>
      <c r="O84" s="20"/>
      <c r="P84" s="20"/>
      <c r="Q84" s="75"/>
      <c r="R84" s="2"/>
      <c r="S84" s="8"/>
      <c r="T84" s="8"/>
      <c r="U84" s="8"/>
      <c r="V84" s="8"/>
      <c r="W84" s="8"/>
      <c r="X84" s="8"/>
      <c r="Y84" s="8"/>
      <c r="Z84" s="8"/>
      <c r="AA84" s="8"/>
      <c r="AB84" s="8"/>
      <c r="AC84" s="8"/>
      <c r="AD84" s="597"/>
      <c r="AE84" s="8"/>
      <c r="AF84" s="8"/>
      <c r="AG84" s="598"/>
      <c r="AH84" s="8"/>
      <c r="AI84" s="613"/>
      <c r="AJ84" s="613"/>
      <c r="AK84" s="613"/>
      <c r="AL84" s="613"/>
      <c r="AM84" s="613"/>
      <c r="AN84" s="613"/>
      <c r="AO84" s="613"/>
      <c r="AP84" s="613"/>
      <c r="AQ84" s="613"/>
    </row>
    <row r="85" spans="1:43" ht="15" customHeight="1" x14ac:dyDescent="0.3">
      <c r="A85" s="20"/>
      <c r="B85" s="20"/>
      <c r="C85" s="20"/>
      <c r="D85" s="20"/>
      <c r="E85" s="20"/>
      <c r="F85" s="20"/>
      <c r="G85" s="20"/>
      <c r="H85" s="20"/>
      <c r="I85" s="20"/>
      <c r="J85" s="20"/>
      <c r="K85" s="20"/>
      <c r="L85" s="20"/>
      <c r="M85" s="20"/>
      <c r="N85" s="20"/>
      <c r="O85" s="20"/>
      <c r="P85" s="20"/>
      <c r="Q85" s="75"/>
      <c r="R85" s="2"/>
      <c r="S85" s="8"/>
      <c r="T85" s="8"/>
      <c r="U85" s="8"/>
      <c r="V85" s="8"/>
      <c r="W85" s="8"/>
      <c r="X85" s="8"/>
      <c r="Y85" s="8"/>
      <c r="Z85" s="8"/>
      <c r="AA85" s="8"/>
      <c r="AB85" s="8"/>
      <c r="AC85" s="8"/>
      <c r="AD85" s="597"/>
      <c r="AE85" s="8"/>
      <c r="AF85" s="8"/>
      <c r="AG85" s="598"/>
      <c r="AH85" s="8"/>
      <c r="AI85" s="613"/>
      <c r="AJ85" s="613"/>
      <c r="AK85" s="613"/>
      <c r="AL85" s="613"/>
      <c r="AM85" s="613"/>
      <c r="AN85" s="613"/>
      <c r="AO85" s="613"/>
      <c r="AP85" s="613"/>
      <c r="AQ85" s="613"/>
    </row>
    <row r="86" spans="1:43" ht="15" customHeight="1" x14ac:dyDescent="0.3">
      <c r="A86" s="20"/>
      <c r="B86" s="20"/>
      <c r="C86" s="20"/>
      <c r="D86" s="20"/>
      <c r="E86" s="20"/>
      <c r="F86" s="20"/>
      <c r="G86" s="20"/>
      <c r="H86" s="20"/>
      <c r="I86" s="20"/>
      <c r="J86" s="20"/>
      <c r="K86" s="20"/>
      <c r="L86" s="20"/>
      <c r="M86" s="20"/>
      <c r="N86" s="20"/>
      <c r="O86" s="20"/>
      <c r="P86" s="20"/>
      <c r="Q86" s="75"/>
      <c r="R86" s="2"/>
      <c r="S86" s="8"/>
      <c r="T86" s="8"/>
      <c r="U86" s="8"/>
      <c r="V86" s="8"/>
      <c r="W86" s="8"/>
      <c r="X86" s="8"/>
      <c r="Y86" s="8"/>
      <c r="Z86" s="8"/>
      <c r="AA86" s="8"/>
      <c r="AB86" s="8"/>
      <c r="AC86" s="8"/>
      <c r="AD86" s="597"/>
      <c r="AE86" s="8"/>
      <c r="AF86" s="8"/>
      <c r="AG86" s="598"/>
      <c r="AH86" s="8"/>
      <c r="AI86" s="613"/>
      <c r="AJ86" s="613"/>
      <c r="AK86" s="613"/>
      <c r="AL86" s="613"/>
      <c r="AM86" s="613"/>
      <c r="AN86" s="613"/>
      <c r="AO86" s="613"/>
      <c r="AP86" s="613"/>
      <c r="AQ86" s="613"/>
    </row>
    <row r="87" spans="1:43" ht="15" customHeight="1" x14ac:dyDescent="0.3">
      <c r="A87" s="20"/>
      <c r="B87" s="20"/>
      <c r="C87" s="20"/>
      <c r="D87" s="20"/>
      <c r="E87" s="20"/>
      <c r="F87" s="20"/>
      <c r="G87" s="20"/>
      <c r="H87" s="20"/>
      <c r="I87" s="20"/>
      <c r="J87" s="20"/>
      <c r="K87" s="20"/>
      <c r="L87" s="20"/>
      <c r="M87" s="20"/>
      <c r="N87" s="20"/>
      <c r="O87" s="20"/>
      <c r="P87" s="20"/>
      <c r="Q87" s="75"/>
      <c r="R87" s="2"/>
      <c r="S87" s="8"/>
      <c r="T87" s="8"/>
      <c r="U87" s="8"/>
      <c r="V87" s="8"/>
      <c r="W87" s="8"/>
      <c r="X87" s="8"/>
      <c r="Y87" s="8"/>
      <c r="Z87" s="8"/>
      <c r="AA87" s="8"/>
      <c r="AB87" s="8"/>
      <c r="AC87" s="8"/>
      <c r="AD87" s="597"/>
      <c r="AE87" s="8"/>
      <c r="AF87" s="8"/>
      <c r="AG87" s="598"/>
      <c r="AH87" s="8"/>
      <c r="AI87" s="613"/>
      <c r="AJ87" s="613"/>
      <c r="AK87" s="613"/>
      <c r="AL87" s="613"/>
      <c r="AM87" s="613"/>
      <c r="AN87" s="613"/>
      <c r="AO87" s="613"/>
      <c r="AP87" s="613"/>
      <c r="AQ87" s="613"/>
    </row>
    <row r="88" spans="1:43" ht="15" customHeight="1" x14ac:dyDescent="0.3">
      <c r="A88" s="20"/>
      <c r="B88" s="20"/>
      <c r="C88" s="20"/>
      <c r="D88" s="20"/>
      <c r="E88" s="20"/>
      <c r="F88" s="20"/>
      <c r="G88" s="20"/>
      <c r="H88" s="20"/>
      <c r="I88" s="20"/>
      <c r="J88" s="20"/>
      <c r="K88" s="20"/>
      <c r="L88" s="20"/>
      <c r="M88" s="20"/>
      <c r="N88" s="20"/>
      <c r="O88" s="20"/>
      <c r="P88" s="20"/>
      <c r="Q88" s="75"/>
      <c r="R88" s="2"/>
      <c r="S88" s="8"/>
      <c r="T88" s="8"/>
      <c r="U88" s="8"/>
      <c r="V88" s="8"/>
      <c r="W88" s="8"/>
      <c r="X88" s="8"/>
      <c r="Y88" s="8"/>
      <c r="Z88" s="8"/>
      <c r="AA88" s="8"/>
      <c r="AB88" s="8"/>
      <c r="AC88" s="8"/>
      <c r="AD88" s="8"/>
      <c r="AE88" s="8"/>
      <c r="AF88" s="8"/>
      <c r="AG88" s="8"/>
      <c r="AH88" s="8"/>
      <c r="AI88" s="613"/>
      <c r="AJ88" s="613"/>
      <c r="AK88" s="613"/>
      <c r="AL88" s="613"/>
      <c r="AM88" s="613"/>
      <c r="AN88" s="613"/>
      <c r="AO88" s="613"/>
      <c r="AP88" s="613"/>
      <c r="AQ88" s="613"/>
    </row>
    <row r="89" spans="1:43" x14ac:dyDescent="0.3">
      <c r="A89" s="20"/>
      <c r="B89" s="20"/>
      <c r="C89" s="20"/>
      <c r="D89" s="20"/>
      <c r="E89" s="20"/>
      <c r="F89" s="20"/>
      <c r="G89" s="20"/>
      <c r="H89" s="20"/>
      <c r="I89" s="20"/>
      <c r="J89" s="20"/>
      <c r="K89" s="20"/>
      <c r="L89" s="20"/>
      <c r="M89" s="20"/>
      <c r="N89" s="20"/>
      <c r="O89" s="20"/>
      <c r="P89" s="20"/>
      <c r="Q89" s="75"/>
      <c r="R89" s="2"/>
      <c r="S89" s="8"/>
      <c r="T89" s="8"/>
      <c r="U89" s="8"/>
      <c r="V89" s="8"/>
      <c r="W89" s="8"/>
      <c r="X89" s="8"/>
      <c r="Y89" s="8"/>
      <c r="Z89" s="8"/>
      <c r="AA89" s="8"/>
      <c r="AB89" s="8"/>
      <c r="AC89" s="8"/>
      <c r="AD89" s="8"/>
      <c r="AE89" s="8"/>
      <c r="AF89" s="8"/>
      <c r="AG89" s="8"/>
      <c r="AH89" s="8"/>
      <c r="AI89" s="613"/>
      <c r="AJ89" s="613"/>
      <c r="AK89" s="613"/>
      <c r="AL89" s="613"/>
      <c r="AM89" s="613"/>
      <c r="AN89" s="613"/>
      <c r="AO89" s="613"/>
      <c r="AP89" s="613"/>
      <c r="AQ89" s="613"/>
    </row>
    <row r="90" spans="1:43" x14ac:dyDescent="0.3">
      <c r="A90" s="20"/>
      <c r="B90" s="20"/>
      <c r="C90" s="20"/>
      <c r="D90" s="20"/>
      <c r="E90" s="20"/>
      <c r="F90" s="20"/>
      <c r="G90" s="20"/>
      <c r="H90" s="20"/>
      <c r="I90" s="20"/>
      <c r="J90" s="20"/>
      <c r="K90" s="20"/>
      <c r="L90" s="20"/>
      <c r="M90" s="20"/>
      <c r="N90" s="20"/>
      <c r="O90" s="20"/>
      <c r="P90" s="20"/>
      <c r="Q90" s="75"/>
      <c r="R90" s="2"/>
      <c r="S90" s="8"/>
      <c r="T90" s="8"/>
      <c r="U90" s="8"/>
      <c r="V90" s="8"/>
      <c r="W90" s="8"/>
      <c r="X90" s="8"/>
      <c r="Y90" s="8"/>
      <c r="Z90" s="8"/>
      <c r="AA90" s="8"/>
      <c r="AB90" s="8"/>
      <c r="AC90" s="8"/>
      <c r="AD90" s="8"/>
      <c r="AE90" s="8"/>
      <c r="AF90" s="8"/>
      <c r="AG90" s="8"/>
      <c r="AH90" s="8"/>
      <c r="AI90" s="8"/>
      <c r="AJ90" s="8"/>
      <c r="AK90" s="8"/>
      <c r="AL90" s="8"/>
      <c r="AM90" s="8"/>
      <c r="AN90" s="8"/>
      <c r="AO90" s="8"/>
      <c r="AP90" s="8"/>
      <c r="AQ90" s="8"/>
    </row>
    <row r="91" spans="1:43" x14ac:dyDescent="0.3">
      <c r="A91" s="20"/>
      <c r="B91" s="20"/>
      <c r="C91" s="20"/>
      <c r="D91" s="20"/>
      <c r="E91" s="20"/>
      <c r="F91" s="20"/>
      <c r="G91" s="20"/>
      <c r="H91" s="20"/>
      <c r="I91" s="20"/>
      <c r="J91" s="20"/>
      <c r="K91" s="20"/>
      <c r="L91" s="20"/>
      <c r="M91" s="20"/>
      <c r="N91" s="20"/>
      <c r="O91" s="20"/>
      <c r="P91" s="20"/>
      <c r="Q91" s="75"/>
      <c r="R91" s="2"/>
      <c r="S91" s="8"/>
      <c r="T91" s="8"/>
      <c r="U91" s="8"/>
      <c r="V91" s="8"/>
      <c r="W91" s="8"/>
      <c r="X91" s="8"/>
      <c r="Y91" s="8"/>
      <c r="Z91" s="8"/>
      <c r="AA91" s="8"/>
      <c r="AB91" s="8"/>
      <c r="AC91" s="8"/>
      <c r="AD91" s="8"/>
      <c r="AE91" s="8"/>
      <c r="AF91" s="8"/>
      <c r="AG91" s="8"/>
      <c r="AH91" s="8"/>
      <c r="AI91" s="8"/>
      <c r="AJ91" s="8"/>
      <c r="AK91" s="8"/>
      <c r="AL91" s="8"/>
      <c r="AM91" s="8"/>
      <c r="AN91" s="8"/>
      <c r="AO91" s="8"/>
      <c r="AP91" s="8"/>
      <c r="AQ91" s="8"/>
    </row>
    <row r="92" spans="1:43" x14ac:dyDescent="0.3">
      <c r="A92" s="20"/>
      <c r="B92" s="20"/>
      <c r="C92" s="20"/>
      <c r="D92" s="20"/>
      <c r="E92" s="20"/>
      <c r="F92" s="20"/>
      <c r="G92" s="20"/>
      <c r="H92" s="20"/>
      <c r="I92" s="20"/>
      <c r="J92" s="20"/>
      <c r="K92" s="20"/>
      <c r="L92" s="20"/>
      <c r="M92" s="20"/>
      <c r="N92" s="20"/>
      <c r="O92" s="20"/>
      <c r="P92" s="20"/>
      <c r="Q92" s="75"/>
      <c r="R92" s="2"/>
      <c r="S92" s="8"/>
      <c r="T92" s="8"/>
      <c r="U92" s="8"/>
      <c r="V92" s="8"/>
      <c r="W92" s="8"/>
      <c r="X92" s="8"/>
      <c r="Y92" s="8"/>
      <c r="Z92" s="8"/>
      <c r="AA92" s="8"/>
      <c r="AB92" s="8"/>
      <c r="AC92" s="8"/>
      <c r="AD92" s="8"/>
      <c r="AE92" s="8"/>
      <c r="AF92" s="8"/>
      <c r="AG92" s="8"/>
      <c r="AH92" s="8"/>
      <c r="AI92" s="8"/>
      <c r="AJ92" s="8"/>
      <c r="AK92" s="8"/>
      <c r="AL92" s="8"/>
      <c r="AM92" s="8"/>
      <c r="AN92" s="8"/>
      <c r="AO92" s="8"/>
      <c r="AP92" s="8"/>
      <c r="AQ92" s="8"/>
    </row>
    <row r="93" spans="1:43" x14ac:dyDescent="0.3">
      <c r="A93" s="20"/>
      <c r="B93" s="20"/>
      <c r="C93" s="20"/>
      <c r="D93" s="20"/>
      <c r="E93" s="20"/>
      <c r="F93" s="20"/>
      <c r="G93" s="20"/>
      <c r="H93" s="20"/>
      <c r="I93" s="20"/>
      <c r="J93" s="20"/>
      <c r="K93" s="20"/>
      <c r="L93" s="20"/>
      <c r="M93" s="20"/>
      <c r="N93" s="20"/>
      <c r="O93" s="20"/>
      <c r="P93" s="20"/>
      <c r="Q93" s="75"/>
      <c r="R93" s="2"/>
      <c r="S93" s="8"/>
      <c r="T93" s="8"/>
      <c r="U93" s="8"/>
      <c r="V93" s="8"/>
      <c r="W93" s="8"/>
      <c r="X93" s="8"/>
      <c r="Y93" s="8"/>
      <c r="Z93" s="8"/>
      <c r="AA93" s="8"/>
      <c r="AB93" s="8"/>
      <c r="AC93" s="8"/>
      <c r="AD93" s="8"/>
      <c r="AE93" s="8"/>
      <c r="AF93" s="8"/>
      <c r="AG93" s="8"/>
      <c r="AH93" s="8"/>
      <c r="AI93" s="8"/>
      <c r="AJ93" s="8"/>
      <c r="AK93" s="8"/>
      <c r="AL93" s="8"/>
      <c r="AM93" s="8"/>
      <c r="AN93" s="8"/>
      <c r="AO93" s="8"/>
      <c r="AP93" s="8"/>
      <c r="AQ93" s="8"/>
    </row>
    <row r="94" spans="1:43" x14ac:dyDescent="0.3">
      <c r="A94" s="20"/>
      <c r="B94" s="20"/>
      <c r="C94" s="20"/>
      <c r="D94" s="20"/>
      <c r="E94" s="20"/>
      <c r="F94" s="20"/>
      <c r="G94" s="20"/>
      <c r="H94" s="20"/>
      <c r="I94" s="20"/>
      <c r="J94" s="20"/>
      <c r="K94" s="20"/>
      <c r="L94" s="20"/>
      <c r="M94" s="20"/>
      <c r="N94" s="20"/>
      <c r="O94" s="20"/>
      <c r="P94" s="20"/>
      <c r="Q94" s="20"/>
      <c r="R94" s="2"/>
      <c r="S94" s="8"/>
      <c r="T94" s="8"/>
      <c r="U94" s="8"/>
      <c r="V94" s="8"/>
      <c r="W94" s="8"/>
      <c r="X94" s="8"/>
      <c r="Y94" s="8"/>
      <c r="Z94" s="8"/>
      <c r="AA94" s="8"/>
      <c r="AB94" s="8"/>
      <c r="AC94" s="8"/>
      <c r="AD94" s="8"/>
      <c r="AE94" s="8"/>
      <c r="AF94" s="8"/>
      <c r="AG94" s="8"/>
      <c r="AH94" s="8"/>
      <c r="AI94" s="8"/>
      <c r="AJ94" s="8"/>
      <c r="AK94" s="8"/>
      <c r="AL94" s="8"/>
      <c r="AM94" s="8"/>
      <c r="AN94" s="8"/>
      <c r="AO94" s="8"/>
      <c r="AP94" s="8"/>
      <c r="AQ94" s="8"/>
    </row>
    <row r="95" spans="1:43" x14ac:dyDescent="0.3">
      <c r="A95" s="20"/>
      <c r="B95" s="20"/>
      <c r="C95" s="20"/>
      <c r="D95" s="20"/>
      <c r="E95" s="20"/>
      <c r="F95" s="20"/>
      <c r="G95" s="20"/>
      <c r="H95" s="20"/>
      <c r="I95" s="20"/>
      <c r="J95" s="20"/>
      <c r="K95" s="20"/>
      <c r="L95" s="20"/>
      <c r="M95" s="20"/>
      <c r="N95" s="20"/>
      <c r="O95" s="20"/>
      <c r="P95" s="20"/>
      <c r="Q95" s="20"/>
      <c r="R95" s="2"/>
      <c r="S95" s="8"/>
      <c r="T95" s="8"/>
      <c r="U95" s="8"/>
      <c r="V95" s="8"/>
      <c r="W95" s="8"/>
      <c r="X95" s="8"/>
      <c r="Y95" s="8"/>
      <c r="Z95" s="8"/>
      <c r="AA95" s="8"/>
      <c r="AB95" s="8"/>
      <c r="AC95" s="8"/>
      <c r="AD95" s="8"/>
      <c r="AE95" s="8"/>
      <c r="AF95" s="8"/>
      <c r="AG95" s="8"/>
      <c r="AH95" s="8"/>
      <c r="AI95" s="8"/>
      <c r="AJ95" s="8"/>
      <c r="AK95" s="8"/>
      <c r="AL95" s="8"/>
      <c r="AM95" s="8"/>
      <c r="AN95" s="8"/>
      <c r="AO95" s="8"/>
      <c r="AP95" s="8"/>
      <c r="AQ95" s="8"/>
    </row>
    <row r="96" spans="1:43" x14ac:dyDescent="0.3">
      <c r="A96" s="20"/>
      <c r="B96" s="20"/>
      <c r="C96" s="20"/>
      <c r="D96" s="20"/>
      <c r="E96" s="20"/>
      <c r="F96" s="20"/>
      <c r="G96" s="20"/>
      <c r="H96" s="20"/>
      <c r="I96" s="20"/>
      <c r="J96" s="20"/>
      <c r="K96" s="20"/>
      <c r="L96" s="20"/>
      <c r="M96" s="20"/>
      <c r="N96" s="20"/>
      <c r="O96" s="20"/>
      <c r="P96" s="20"/>
      <c r="Q96" s="20"/>
      <c r="R96" s="2"/>
      <c r="S96" s="8"/>
      <c r="T96" s="8"/>
      <c r="U96" s="8"/>
      <c r="V96" s="8"/>
      <c r="W96" s="8"/>
      <c r="X96" s="8"/>
      <c r="Y96" s="8"/>
      <c r="Z96" s="8"/>
      <c r="AA96" s="8"/>
      <c r="AB96" s="8"/>
      <c r="AC96" s="8"/>
      <c r="AD96" s="8"/>
      <c r="AE96" s="8"/>
      <c r="AF96" s="8"/>
      <c r="AG96" s="8"/>
      <c r="AH96" s="8"/>
      <c r="AI96" s="8"/>
      <c r="AJ96" s="8"/>
      <c r="AK96" s="8"/>
      <c r="AL96" s="8"/>
      <c r="AM96" s="8"/>
      <c r="AN96" s="8"/>
      <c r="AO96" s="8"/>
      <c r="AP96" s="8"/>
      <c r="AQ96" s="8"/>
    </row>
    <row r="97" spans="1:43" x14ac:dyDescent="0.3">
      <c r="A97" s="20"/>
      <c r="B97" s="20"/>
      <c r="C97" s="20"/>
      <c r="D97" s="20"/>
      <c r="E97" s="20"/>
      <c r="F97" s="20"/>
      <c r="G97" s="20"/>
      <c r="H97" s="20"/>
      <c r="I97" s="20"/>
      <c r="J97" s="20"/>
      <c r="K97" s="20"/>
      <c r="L97" s="20"/>
      <c r="M97" s="20"/>
      <c r="N97" s="20"/>
      <c r="O97" s="20"/>
      <c r="P97" s="20"/>
      <c r="Q97" s="20"/>
      <c r="R97" s="2"/>
      <c r="S97" s="8"/>
      <c r="T97" s="8"/>
      <c r="U97" s="8"/>
      <c r="V97" s="8"/>
      <c r="W97" s="8"/>
      <c r="X97" s="8"/>
      <c r="Y97" s="8"/>
      <c r="Z97" s="8"/>
      <c r="AA97" s="8"/>
      <c r="AB97" s="8"/>
      <c r="AC97" s="8"/>
      <c r="AD97" s="8"/>
      <c r="AE97" s="8"/>
      <c r="AF97" s="8"/>
      <c r="AG97" s="8"/>
      <c r="AH97" s="8"/>
      <c r="AI97" s="8"/>
      <c r="AJ97" s="8"/>
      <c r="AK97" s="8"/>
      <c r="AL97" s="8"/>
      <c r="AM97" s="8"/>
      <c r="AN97" s="8"/>
      <c r="AO97" s="8"/>
      <c r="AP97" s="8"/>
      <c r="AQ97" s="8"/>
    </row>
    <row r="98" spans="1:43" x14ac:dyDescent="0.3">
      <c r="A98" s="20"/>
      <c r="B98" s="20"/>
      <c r="C98" s="20"/>
      <c r="D98" s="20"/>
      <c r="E98" s="20"/>
      <c r="F98" s="20"/>
      <c r="G98" s="20"/>
      <c r="H98" s="20"/>
      <c r="I98" s="20"/>
      <c r="J98" s="20"/>
      <c r="K98" s="20"/>
      <c r="L98" s="20"/>
      <c r="M98" s="20"/>
      <c r="N98" s="20"/>
      <c r="O98" s="20"/>
      <c r="P98" s="20"/>
      <c r="Q98" s="20"/>
      <c r="R98" s="2"/>
      <c r="S98" s="8"/>
      <c r="T98" s="8"/>
      <c r="U98" s="8"/>
      <c r="V98" s="8"/>
      <c r="W98" s="8"/>
      <c r="X98" s="8"/>
      <c r="Y98" s="8"/>
      <c r="Z98" s="8"/>
      <c r="AA98" s="8"/>
      <c r="AB98" s="8"/>
      <c r="AC98" s="8"/>
      <c r="AD98" s="8"/>
      <c r="AE98" s="8"/>
      <c r="AF98" s="8"/>
      <c r="AG98" s="8"/>
      <c r="AH98" s="8"/>
      <c r="AI98" s="8"/>
      <c r="AJ98" s="8"/>
      <c r="AK98" s="8"/>
      <c r="AL98" s="8"/>
      <c r="AM98" s="8"/>
      <c r="AN98" s="8"/>
      <c r="AO98" s="8"/>
      <c r="AP98" s="8"/>
      <c r="AQ98" s="8"/>
    </row>
    <row r="99" spans="1:43" x14ac:dyDescent="0.3">
      <c r="A99" s="20"/>
      <c r="B99" s="20"/>
      <c r="C99" s="20"/>
      <c r="D99" s="20"/>
      <c r="E99" s="20"/>
      <c r="F99" s="20"/>
      <c r="G99" s="20"/>
      <c r="H99" s="20"/>
      <c r="I99" s="20"/>
      <c r="J99" s="20"/>
      <c r="K99" s="20"/>
      <c r="L99" s="20"/>
      <c r="M99" s="20"/>
      <c r="N99" s="20"/>
      <c r="O99" s="20"/>
      <c r="P99" s="20"/>
      <c r="Q99" s="20"/>
      <c r="R99" s="2"/>
      <c r="S99" s="8"/>
      <c r="T99" s="8"/>
      <c r="U99" s="8"/>
      <c r="V99" s="8"/>
      <c r="W99" s="8"/>
      <c r="X99" s="8"/>
      <c r="Y99" s="8"/>
      <c r="Z99" s="8"/>
      <c r="AA99" s="8"/>
      <c r="AB99" s="8"/>
      <c r="AC99" s="8"/>
      <c r="AD99" s="8"/>
      <c r="AE99" s="8"/>
      <c r="AF99" s="8"/>
      <c r="AG99" s="8"/>
      <c r="AH99" s="8"/>
      <c r="AI99" s="8"/>
      <c r="AJ99" s="8"/>
      <c r="AK99" s="8"/>
      <c r="AL99" s="8"/>
      <c r="AM99" s="8"/>
      <c r="AN99" s="8"/>
      <c r="AO99" s="8"/>
      <c r="AP99" s="8"/>
      <c r="AQ99" s="8"/>
    </row>
    <row r="100" spans="1:43" x14ac:dyDescent="0.3">
      <c r="A100" s="20"/>
      <c r="B100" s="20"/>
      <c r="C100" s="20"/>
      <c r="D100" s="20"/>
      <c r="E100" s="20"/>
      <c r="F100" s="20"/>
      <c r="G100" s="20"/>
      <c r="H100" s="20"/>
      <c r="I100" s="20"/>
      <c r="J100" s="20"/>
      <c r="K100" s="20"/>
      <c r="L100" s="20"/>
      <c r="M100" s="20"/>
      <c r="N100" s="20"/>
      <c r="O100" s="20"/>
      <c r="P100" s="20"/>
      <c r="Q100" s="20"/>
      <c r="R100" s="2"/>
      <c r="S100" s="8"/>
      <c r="T100" s="8"/>
      <c r="U100" s="8"/>
      <c r="V100" s="8"/>
      <c r="W100" s="8"/>
      <c r="X100" s="8"/>
      <c r="Y100" s="8"/>
      <c r="Z100" s="8"/>
      <c r="AA100" s="8"/>
      <c r="AB100" s="8"/>
      <c r="AC100" s="8"/>
      <c r="AD100" s="8"/>
      <c r="AE100" s="8"/>
      <c r="AF100" s="8"/>
      <c r="AG100" s="8"/>
      <c r="AH100" s="8"/>
      <c r="AI100" s="8"/>
      <c r="AJ100" s="8"/>
      <c r="AK100" s="8"/>
      <c r="AL100" s="8"/>
      <c r="AM100" s="8"/>
      <c r="AN100" s="8"/>
      <c r="AO100" s="8"/>
      <c r="AP100" s="8"/>
      <c r="AQ100" s="8"/>
    </row>
    <row r="101" spans="1:43" x14ac:dyDescent="0.3">
      <c r="A101" s="20"/>
      <c r="B101" s="20"/>
      <c r="C101" s="20"/>
      <c r="D101" s="20"/>
      <c r="E101" s="20"/>
      <c r="F101" s="20"/>
      <c r="G101" s="20"/>
      <c r="H101" s="20"/>
      <c r="I101" s="20"/>
      <c r="J101" s="20"/>
      <c r="K101" s="20"/>
      <c r="L101" s="20"/>
      <c r="M101" s="20"/>
      <c r="N101" s="20"/>
      <c r="O101" s="20"/>
      <c r="P101" s="20"/>
      <c r="Q101" s="20"/>
      <c r="R101" s="2"/>
      <c r="S101" s="8"/>
      <c r="T101" s="8"/>
      <c r="U101" s="8"/>
      <c r="V101" s="8"/>
      <c r="W101" s="8"/>
      <c r="X101" s="8"/>
      <c r="Y101" s="8"/>
      <c r="Z101" s="8"/>
      <c r="AA101" s="8"/>
      <c r="AB101" s="8"/>
      <c r="AC101" s="8"/>
      <c r="AD101" s="8"/>
      <c r="AE101" s="8"/>
      <c r="AF101" s="8"/>
      <c r="AG101" s="8"/>
      <c r="AH101" s="8"/>
      <c r="AI101" s="8"/>
      <c r="AJ101" s="8"/>
      <c r="AK101" s="8"/>
      <c r="AL101" s="8"/>
      <c r="AM101" s="8"/>
      <c r="AN101" s="8"/>
      <c r="AO101" s="8"/>
      <c r="AP101" s="8"/>
      <c r="AQ101" s="8"/>
    </row>
    <row r="102" spans="1:43" x14ac:dyDescent="0.3">
      <c r="A102" s="20"/>
      <c r="B102" s="20"/>
      <c r="C102" s="20"/>
      <c r="D102" s="20"/>
      <c r="E102" s="20"/>
      <c r="F102" s="20"/>
      <c r="G102" s="20"/>
      <c r="H102" s="20"/>
      <c r="I102" s="20"/>
      <c r="J102" s="20"/>
      <c r="K102" s="20"/>
      <c r="L102" s="20"/>
      <c r="M102" s="20"/>
      <c r="N102" s="20"/>
      <c r="O102" s="20"/>
      <c r="P102" s="20"/>
      <c r="Q102" s="20"/>
      <c r="R102" s="2"/>
      <c r="S102" s="8"/>
      <c r="T102" s="8"/>
      <c r="U102" s="8"/>
      <c r="V102" s="8"/>
      <c r="W102" s="8"/>
      <c r="X102" s="8"/>
      <c r="Y102" s="8"/>
      <c r="Z102" s="8"/>
      <c r="AA102" s="8"/>
      <c r="AB102" s="8"/>
      <c r="AC102" s="8"/>
      <c r="AD102" s="8"/>
      <c r="AE102" s="8"/>
      <c r="AF102" s="8"/>
      <c r="AG102" s="8"/>
      <c r="AH102" s="8"/>
      <c r="AI102" s="8"/>
      <c r="AJ102" s="8"/>
      <c r="AK102" s="8"/>
      <c r="AL102" s="8"/>
      <c r="AM102" s="8"/>
      <c r="AN102" s="8"/>
      <c r="AO102" s="8"/>
      <c r="AP102" s="8"/>
      <c r="AQ102" s="8"/>
    </row>
    <row r="103" spans="1:43" x14ac:dyDescent="0.3">
      <c r="A103" s="20"/>
      <c r="B103" s="20"/>
      <c r="C103" s="20"/>
      <c r="D103" s="20"/>
      <c r="E103" s="20"/>
      <c r="F103" s="20"/>
      <c r="G103" s="20"/>
      <c r="H103" s="20"/>
      <c r="I103" s="20"/>
      <c r="J103" s="20"/>
      <c r="K103" s="20"/>
      <c r="L103" s="20"/>
      <c r="M103" s="20"/>
      <c r="N103" s="20"/>
      <c r="O103" s="20"/>
      <c r="P103" s="20"/>
      <c r="Q103" s="20"/>
      <c r="R103" s="2"/>
      <c r="S103" s="8"/>
      <c r="T103" s="8"/>
      <c r="U103" s="8"/>
      <c r="V103" s="8"/>
      <c r="W103" s="8"/>
      <c r="X103" s="8"/>
      <c r="Y103" s="8"/>
      <c r="Z103" s="8"/>
      <c r="AA103" s="8"/>
      <c r="AB103" s="8"/>
      <c r="AC103" s="8"/>
      <c r="AD103" s="8"/>
      <c r="AE103" s="8"/>
      <c r="AF103" s="8"/>
      <c r="AG103" s="8"/>
      <c r="AH103" s="8"/>
      <c r="AI103" s="8"/>
      <c r="AJ103" s="8"/>
      <c r="AK103" s="8"/>
      <c r="AL103" s="8"/>
      <c r="AM103" s="8"/>
      <c r="AN103" s="8"/>
      <c r="AO103" s="8"/>
      <c r="AP103" s="8"/>
      <c r="AQ103" s="8"/>
    </row>
    <row r="104" spans="1:43" x14ac:dyDescent="0.3">
      <c r="A104" s="20"/>
      <c r="B104" s="20"/>
      <c r="C104" s="20"/>
      <c r="D104" s="20"/>
      <c r="E104" s="20"/>
      <c r="F104" s="20"/>
      <c r="G104" s="20"/>
      <c r="H104" s="20"/>
      <c r="I104" s="20"/>
      <c r="J104" s="20"/>
      <c r="K104" s="20"/>
      <c r="L104" s="20"/>
      <c r="M104" s="20"/>
      <c r="N104" s="20"/>
      <c r="O104" s="20"/>
      <c r="P104" s="20"/>
      <c r="Q104" s="20"/>
      <c r="R104" s="2"/>
      <c r="S104" s="8"/>
      <c r="T104" s="8"/>
      <c r="U104" s="8"/>
      <c r="V104" s="8"/>
      <c r="W104" s="8"/>
      <c r="X104" s="8"/>
      <c r="Y104" s="8"/>
      <c r="Z104" s="8"/>
      <c r="AA104" s="8"/>
      <c r="AB104" s="8"/>
      <c r="AC104" s="8"/>
      <c r="AD104" s="8"/>
      <c r="AE104" s="8"/>
      <c r="AF104" s="8"/>
      <c r="AG104" s="8"/>
      <c r="AH104" s="8"/>
      <c r="AI104" s="8"/>
      <c r="AJ104" s="8"/>
      <c r="AK104" s="8"/>
      <c r="AL104" s="8"/>
      <c r="AM104" s="8"/>
      <c r="AN104" s="8"/>
      <c r="AO104" s="8"/>
      <c r="AP104" s="8"/>
      <c r="AQ104" s="8"/>
    </row>
    <row r="105" spans="1:43" x14ac:dyDescent="0.3">
      <c r="A105" s="20"/>
      <c r="B105" s="20"/>
      <c r="C105" s="20"/>
      <c r="D105" s="20"/>
      <c r="E105" s="20"/>
      <c r="F105" s="20"/>
      <c r="G105" s="20"/>
      <c r="H105" s="20"/>
      <c r="I105" s="20"/>
      <c r="J105" s="20"/>
      <c r="K105" s="20"/>
      <c r="L105" s="20"/>
      <c r="M105" s="20"/>
      <c r="N105" s="20"/>
      <c r="O105" s="20"/>
      <c r="P105" s="20"/>
      <c r="Q105" s="20"/>
      <c r="R105" s="2"/>
      <c r="S105" s="8"/>
      <c r="T105" s="8"/>
      <c r="U105" s="8"/>
      <c r="V105" s="8"/>
      <c r="W105" s="8"/>
      <c r="X105" s="8"/>
      <c r="Y105" s="8"/>
      <c r="Z105" s="8"/>
      <c r="AA105" s="8"/>
      <c r="AB105" s="8"/>
      <c r="AC105" s="8"/>
      <c r="AD105" s="8"/>
      <c r="AE105" s="8"/>
      <c r="AF105" s="8"/>
      <c r="AG105" s="8"/>
      <c r="AH105" s="8"/>
      <c r="AI105" s="8"/>
      <c r="AJ105" s="8"/>
      <c r="AK105" s="8"/>
      <c r="AL105" s="8"/>
      <c r="AM105" s="8"/>
      <c r="AN105" s="8"/>
      <c r="AO105" s="8"/>
      <c r="AP105" s="8"/>
      <c r="AQ105" s="8"/>
    </row>
    <row r="106" spans="1:43" x14ac:dyDescent="0.3">
      <c r="A106" s="20"/>
      <c r="B106" s="20"/>
      <c r="C106" s="20"/>
      <c r="D106" s="20"/>
      <c r="E106" s="20"/>
      <c r="F106" s="20"/>
      <c r="G106" s="20"/>
      <c r="H106" s="20"/>
      <c r="I106" s="20"/>
      <c r="J106" s="20"/>
      <c r="K106" s="20"/>
      <c r="L106" s="20"/>
      <c r="M106" s="20"/>
      <c r="N106" s="20"/>
      <c r="O106" s="20"/>
      <c r="P106" s="20"/>
      <c r="Q106" s="20"/>
      <c r="R106" s="2"/>
      <c r="S106" s="8"/>
      <c r="T106" s="8"/>
      <c r="U106" s="8"/>
      <c r="V106" s="8"/>
      <c r="W106" s="8"/>
      <c r="X106" s="8"/>
      <c r="Y106" s="8"/>
      <c r="Z106" s="8"/>
      <c r="AA106" s="8"/>
      <c r="AB106" s="8"/>
      <c r="AC106" s="8"/>
      <c r="AD106" s="8"/>
      <c r="AE106" s="8"/>
      <c r="AF106" s="8"/>
      <c r="AG106" s="8"/>
      <c r="AH106" s="8"/>
      <c r="AI106" s="8"/>
      <c r="AJ106" s="8"/>
      <c r="AK106" s="8"/>
      <c r="AL106" s="8"/>
      <c r="AM106" s="8"/>
      <c r="AN106" s="8"/>
      <c r="AO106" s="8"/>
      <c r="AP106" s="8"/>
      <c r="AQ106" s="8"/>
    </row>
    <row r="107" spans="1:43" x14ac:dyDescent="0.3">
      <c r="A107" s="20"/>
      <c r="B107" s="20"/>
      <c r="C107" s="20"/>
      <c r="D107" s="20"/>
      <c r="E107" s="20"/>
      <c r="F107" s="20"/>
      <c r="G107" s="20"/>
      <c r="H107" s="20"/>
      <c r="I107" s="20"/>
      <c r="J107" s="20"/>
      <c r="K107" s="20"/>
      <c r="L107" s="20"/>
      <c r="M107" s="20"/>
      <c r="N107" s="20"/>
      <c r="O107" s="20"/>
      <c r="P107" s="20"/>
      <c r="Q107" s="20"/>
      <c r="R107" s="2"/>
      <c r="S107" s="8"/>
      <c r="T107" s="8"/>
      <c r="U107" s="8"/>
      <c r="V107" s="8"/>
      <c r="W107" s="8"/>
      <c r="X107" s="8"/>
      <c r="Y107" s="8"/>
      <c r="Z107" s="8"/>
      <c r="AA107" s="8"/>
      <c r="AB107" s="8"/>
      <c r="AC107" s="8"/>
      <c r="AD107" s="8"/>
      <c r="AE107" s="8"/>
      <c r="AF107" s="8"/>
      <c r="AG107" s="8"/>
      <c r="AH107" s="8"/>
      <c r="AI107" s="8"/>
      <c r="AJ107" s="8"/>
      <c r="AK107" s="8"/>
      <c r="AL107" s="8"/>
      <c r="AM107" s="8"/>
      <c r="AN107" s="8"/>
      <c r="AO107" s="8"/>
      <c r="AP107" s="8"/>
      <c r="AQ107" s="8"/>
    </row>
    <row r="108" spans="1:43" x14ac:dyDescent="0.3">
      <c r="A108" s="20"/>
      <c r="B108" s="20"/>
      <c r="C108" s="20"/>
      <c r="D108" s="20"/>
      <c r="E108" s="20"/>
      <c r="F108" s="20"/>
      <c r="G108" s="20"/>
      <c r="H108" s="20"/>
      <c r="I108" s="20"/>
      <c r="J108" s="20"/>
      <c r="K108" s="20"/>
      <c r="L108" s="20"/>
      <c r="M108" s="20"/>
      <c r="N108" s="20"/>
      <c r="O108" s="20"/>
      <c r="P108" s="20"/>
      <c r="Q108" s="20"/>
      <c r="R108" s="2"/>
      <c r="S108" s="8"/>
      <c r="T108" s="8"/>
      <c r="U108" s="8"/>
      <c r="V108" s="8"/>
      <c r="W108" s="8"/>
      <c r="X108" s="8"/>
      <c r="Y108" s="8"/>
      <c r="Z108" s="8"/>
      <c r="AA108" s="8"/>
      <c r="AB108" s="8"/>
      <c r="AC108" s="8"/>
      <c r="AD108" s="8"/>
      <c r="AE108" s="8"/>
      <c r="AF108" s="8"/>
      <c r="AG108" s="8"/>
      <c r="AH108" s="8"/>
      <c r="AI108" s="8"/>
      <c r="AJ108" s="8"/>
      <c r="AK108" s="8"/>
      <c r="AL108" s="8"/>
      <c r="AM108" s="8"/>
      <c r="AN108" s="8"/>
      <c r="AO108" s="8"/>
      <c r="AP108" s="8"/>
      <c r="AQ108" s="8"/>
    </row>
    <row r="109" spans="1:43" x14ac:dyDescent="0.3">
      <c r="A109" s="20"/>
      <c r="B109" s="20"/>
      <c r="C109" s="20"/>
      <c r="D109" s="20"/>
      <c r="E109" s="20"/>
      <c r="F109" s="20"/>
      <c r="G109" s="20"/>
      <c r="H109" s="20"/>
      <c r="I109" s="20"/>
      <c r="J109" s="20"/>
      <c r="K109" s="20"/>
      <c r="L109" s="20"/>
      <c r="M109" s="20"/>
      <c r="N109" s="20"/>
      <c r="O109" s="20"/>
      <c r="P109" s="20"/>
      <c r="Q109" s="20"/>
      <c r="R109" s="2"/>
      <c r="S109" s="8"/>
      <c r="T109" s="8"/>
      <c r="U109" s="8"/>
      <c r="V109" s="8"/>
      <c r="W109" s="8"/>
      <c r="X109" s="8"/>
      <c r="Y109" s="8"/>
      <c r="Z109" s="8"/>
      <c r="AA109" s="8"/>
      <c r="AB109" s="8"/>
      <c r="AC109" s="8"/>
      <c r="AD109" s="8"/>
      <c r="AE109" s="8"/>
      <c r="AF109" s="8"/>
      <c r="AG109" s="8"/>
      <c r="AH109" s="8"/>
      <c r="AI109" s="8"/>
      <c r="AJ109" s="8"/>
      <c r="AK109" s="8"/>
      <c r="AL109" s="8"/>
      <c r="AM109" s="8"/>
      <c r="AN109" s="8"/>
      <c r="AO109" s="8"/>
      <c r="AP109" s="8"/>
      <c r="AQ109" s="8"/>
    </row>
    <row r="110" spans="1:43" x14ac:dyDescent="0.3">
      <c r="A110" s="20"/>
      <c r="B110" s="20"/>
      <c r="C110" s="20"/>
      <c r="D110" s="20"/>
      <c r="E110" s="20"/>
      <c r="F110" s="20"/>
      <c r="G110" s="20"/>
      <c r="H110" s="20"/>
      <c r="I110" s="20"/>
      <c r="J110" s="20"/>
      <c r="K110" s="20"/>
      <c r="L110" s="20"/>
      <c r="M110" s="20"/>
      <c r="N110" s="20"/>
      <c r="O110" s="20"/>
      <c r="P110" s="20"/>
      <c r="Q110" s="20"/>
      <c r="R110" s="2"/>
      <c r="S110" s="8"/>
      <c r="T110" s="8"/>
      <c r="U110" s="8"/>
      <c r="V110" s="8"/>
      <c r="W110" s="8"/>
      <c r="X110" s="8"/>
      <c r="Y110" s="8"/>
      <c r="Z110" s="8"/>
      <c r="AA110" s="8"/>
      <c r="AB110" s="8"/>
      <c r="AC110" s="8"/>
      <c r="AD110" s="8"/>
      <c r="AE110" s="8"/>
      <c r="AF110" s="8"/>
      <c r="AG110" s="8"/>
      <c r="AH110" s="8"/>
      <c r="AI110" s="8"/>
      <c r="AJ110" s="8"/>
      <c r="AK110" s="8"/>
      <c r="AL110" s="8"/>
      <c r="AM110" s="8"/>
      <c r="AN110" s="8"/>
      <c r="AO110" s="8"/>
      <c r="AP110" s="8"/>
      <c r="AQ110" s="8"/>
    </row>
    <row r="111" spans="1:43" x14ac:dyDescent="0.3">
      <c r="A111" s="20"/>
      <c r="B111" s="20"/>
      <c r="C111" s="20"/>
      <c r="D111" s="20"/>
      <c r="E111" s="20"/>
      <c r="F111" s="20"/>
      <c r="G111" s="20"/>
      <c r="H111" s="20"/>
      <c r="I111" s="20"/>
      <c r="J111" s="20"/>
      <c r="K111" s="20"/>
      <c r="L111" s="20"/>
      <c r="M111" s="20"/>
      <c r="N111" s="20"/>
      <c r="O111" s="20"/>
      <c r="P111" s="20"/>
      <c r="Q111" s="20"/>
      <c r="R111" s="2"/>
      <c r="S111" s="8"/>
      <c r="T111" s="8"/>
      <c r="U111" s="8"/>
      <c r="V111" s="8"/>
      <c r="W111" s="8"/>
      <c r="X111" s="8"/>
      <c r="Y111" s="8"/>
      <c r="Z111" s="8"/>
      <c r="AA111" s="8"/>
      <c r="AB111" s="8"/>
      <c r="AC111" s="8"/>
      <c r="AD111" s="8"/>
      <c r="AE111" s="8"/>
      <c r="AF111" s="8"/>
      <c r="AG111" s="8"/>
      <c r="AH111" s="8"/>
      <c r="AI111" s="8"/>
      <c r="AJ111" s="8"/>
      <c r="AK111" s="8"/>
      <c r="AL111" s="8"/>
      <c r="AM111" s="8"/>
      <c r="AN111" s="8"/>
      <c r="AO111" s="8"/>
      <c r="AP111" s="8"/>
      <c r="AQ111" s="8"/>
    </row>
    <row r="112" spans="1:43" x14ac:dyDescent="0.3">
      <c r="A112" s="20"/>
      <c r="B112" s="20"/>
      <c r="C112" s="20"/>
      <c r="D112" s="20"/>
      <c r="E112" s="20"/>
      <c r="F112" s="20"/>
      <c r="G112" s="20"/>
      <c r="H112" s="20"/>
      <c r="I112" s="20"/>
      <c r="J112" s="20"/>
      <c r="K112" s="20"/>
      <c r="L112" s="20"/>
      <c r="M112" s="20"/>
      <c r="N112" s="20"/>
      <c r="O112" s="20"/>
      <c r="P112" s="20"/>
      <c r="Q112" s="20"/>
      <c r="R112" s="2"/>
      <c r="S112" s="8"/>
      <c r="T112" s="8"/>
      <c r="U112" s="8"/>
      <c r="V112" s="8"/>
      <c r="W112" s="8"/>
      <c r="X112" s="8"/>
      <c r="Y112" s="8"/>
      <c r="Z112" s="8"/>
      <c r="AA112" s="8"/>
      <c r="AB112" s="8"/>
      <c r="AC112" s="8"/>
      <c r="AD112" s="8"/>
      <c r="AE112" s="8"/>
      <c r="AF112" s="8"/>
      <c r="AG112" s="8"/>
      <c r="AH112" s="8"/>
      <c r="AI112" s="8"/>
      <c r="AJ112" s="8"/>
      <c r="AK112" s="8"/>
      <c r="AL112" s="8"/>
      <c r="AM112" s="8"/>
      <c r="AN112" s="8"/>
      <c r="AO112" s="8"/>
      <c r="AP112" s="8"/>
      <c r="AQ112" s="8"/>
    </row>
    <row r="113" spans="1:43" x14ac:dyDescent="0.3">
      <c r="A113" s="20"/>
      <c r="B113" s="20"/>
      <c r="C113" s="20"/>
      <c r="D113" s="20"/>
      <c r="E113" s="20"/>
      <c r="F113" s="20"/>
      <c r="G113" s="20"/>
      <c r="H113" s="20"/>
      <c r="I113" s="20"/>
      <c r="J113" s="20"/>
      <c r="K113" s="20"/>
      <c r="L113" s="20"/>
      <c r="M113" s="20"/>
      <c r="N113" s="20"/>
      <c r="O113" s="20"/>
      <c r="P113" s="20"/>
      <c r="Q113" s="20"/>
      <c r="R113" s="2"/>
      <c r="S113" s="8"/>
      <c r="T113" s="8"/>
      <c r="U113" s="8"/>
      <c r="V113" s="8"/>
      <c r="W113" s="8"/>
      <c r="X113" s="8"/>
      <c r="Y113" s="8"/>
      <c r="Z113" s="8"/>
      <c r="AA113" s="8"/>
      <c r="AB113" s="8"/>
      <c r="AC113" s="8"/>
      <c r="AD113" s="8"/>
      <c r="AE113" s="8"/>
      <c r="AF113" s="8"/>
      <c r="AG113" s="8"/>
      <c r="AH113" s="8"/>
      <c r="AI113" s="8"/>
      <c r="AJ113" s="8"/>
      <c r="AK113" s="8"/>
      <c r="AL113" s="8"/>
      <c r="AM113" s="8"/>
      <c r="AN113" s="8"/>
      <c r="AO113" s="8"/>
      <c r="AP113" s="8"/>
      <c r="AQ113" s="8"/>
    </row>
    <row r="114" spans="1:43" x14ac:dyDescent="0.3">
      <c r="A114" s="20"/>
      <c r="B114" s="20"/>
      <c r="C114" s="20"/>
      <c r="D114" s="20"/>
      <c r="E114" s="20"/>
      <c r="F114" s="20"/>
      <c r="G114" s="20"/>
      <c r="H114" s="20"/>
      <c r="I114" s="20"/>
      <c r="J114" s="20"/>
      <c r="K114" s="20"/>
      <c r="L114" s="20"/>
      <c r="M114" s="20"/>
      <c r="N114" s="20"/>
      <c r="O114" s="20"/>
      <c r="P114" s="20"/>
      <c r="Q114" s="20"/>
      <c r="R114" s="2"/>
      <c r="S114" s="8"/>
      <c r="T114" s="8"/>
      <c r="U114" s="8"/>
      <c r="V114" s="8"/>
      <c r="W114" s="8"/>
      <c r="X114" s="8"/>
      <c r="Y114" s="8"/>
      <c r="Z114" s="8"/>
      <c r="AA114" s="8"/>
      <c r="AB114" s="8"/>
      <c r="AC114" s="8"/>
      <c r="AD114" s="8"/>
      <c r="AE114" s="8"/>
      <c r="AF114" s="8"/>
      <c r="AG114" s="8"/>
      <c r="AH114" s="8"/>
      <c r="AI114" s="8"/>
      <c r="AJ114" s="8"/>
      <c r="AK114" s="8"/>
      <c r="AL114" s="8"/>
      <c r="AM114" s="8"/>
      <c r="AN114" s="8"/>
      <c r="AO114" s="8"/>
      <c r="AP114" s="8"/>
      <c r="AQ114" s="8"/>
    </row>
    <row r="115" spans="1:43" x14ac:dyDescent="0.3">
      <c r="A115" s="20"/>
      <c r="B115" s="20"/>
      <c r="C115" s="20"/>
      <c r="D115" s="20"/>
      <c r="E115" s="20"/>
      <c r="F115" s="20"/>
      <c r="G115" s="20"/>
      <c r="H115" s="20"/>
      <c r="I115" s="20"/>
      <c r="J115" s="20"/>
      <c r="K115" s="20"/>
      <c r="L115" s="20"/>
      <c r="M115" s="20"/>
      <c r="N115" s="20"/>
      <c r="O115" s="20"/>
      <c r="P115" s="20"/>
      <c r="Q115" s="20"/>
      <c r="R115" s="2"/>
      <c r="S115" s="8"/>
      <c r="T115" s="8"/>
      <c r="U115" s="8"/>
      <c r="V115" s="8"/>
      <c r="W115" s="8"/>
      <c r="X115" s="8"/>
      <c r="Y115" s="8"/>
      <c r="Z115" s="8"/>
      <c r="AA115" s="8"/>
      <c r="AB115" s="8"/>
      <c r="AC115" s="8"/>
      <c r="AD115" s="8"/>
      <c r="AE115" s="8"/>
      <c r="AF115" s="8"/>
      <c r="AG115" s="8"/>
      <c r="AH115" s="8"/>
      <c r="AI115" s="8"/>
      <c r="AJ115" s="8"/>
      <c r="AK115" s="8"/>
      <c r="AL115" s="8"/>
      <c r="AM115" s="8"/>
      <c r="AN115" s="8"/>
      <c r="AO115" s="8"/>
      <c r="AP115" s="8"/>
      <c r="AQ115" s="8"/>
    </row>
    <row r="116" spans="1:43" x14ac:dyDescent="0.3">
      <c r="A116" s="20"/>
      <c r="B116" s="20"/>
      <c r="C116" s="20"/>
      <c r="D116" s="20"/>
      <c r="E116" s="20"/>
      <c r="F116" s="20"/>
      <c r="G116" s="20"/>
      <c r="H116" s="20"/>
      <c r="I116" s="20"/>
      <c r="J116" s="20"/>
      <c r="K116" s="20"/>
      <c r="L116" s="20"/>
      <c r="M116" s="20"/>
      <c r="N116" s="20"/>
      <c r="O116" s="20"/>
      <c r="P116" s="20"/>
      <c r="Q116" s="20"/>
      <c r="R116" s="2"/>
      <c r="S116" s="8"/>
      <c r="T116" s="8"/>
      <c r="U116" s="8"/>
      <c r="V116" s="8"/>
      <c r="W116" s="8"/>
      <c r="X116" s="8"/>
      <c r="Y116" s="8"/>
      <c r="Z116" s="8"/>
      <c r="AA116" s="8"/>
      <c r="AB116" s="8"/>
      <c r="AC116" s="8"/>
      <c r="AD116" s="8"/>
      <c r="AE116" s="8"/>
      <c r="AF116" s="8"/>
      <c r="AG116" s="8"/>
      <c r="AH116" s="8"/>
      <c r="AI116" s="8"/>
      <c r="AJ116" s="8"/>
      <c r="AK116" s="8"/>
      <c r="AL116" s="8"/>
      <c r="AM116" s="8"/>
      <c r="AN116" s="8"/>
      <c r="AO116" s="8"/>
      <c r="AP116" s="8"/>
      <c r="AQ116" s="8"/>
    </row>
    <row r="117" spans="1:43" x14ac:dyDescent="0.3">
      <c r="A117" s="20"/>
      <c r="B117" s="20"/>
      <c r="C117" s="20"/>
      <c r="D117" s="20"/>
      <c r="E117" s="20"/>
      <c r="F117" s="20"/>
      <c r="G117" s="20"/>
      <c r="H117" s="20"/>
      <c r="I117" s="20"/>
      <c r="J117" s="20"/>
      <c r="K117" s="20"/>
      <c r="L117" s="20"/>
      <c r="M117" s="20"/>
      <c r="N117" s="20"/>
      <c r="O117" s="20"/>
      <c r="P117" s="20"/>
      <c r="Q117" s="20"/>
      <c r="R117" s="2"/>
      <c r="S117" s="8"/>
      <c r="T117" s="8"/>
      <c r="U117" s="8"/>
      <c r="V117" s="8"/>
      <c r="W117" s="8"/>
      <c r="X117" s="8"/>
      <c r="Y117" s="8"/>
      <c r="Z117" s="8"/>
      <c r="AA117" s="8"/>
      <c r="AB117" s="8"/>
      <c r="AC117" s="8"/>
      <c r="AD117" s="8"/>
      <c r="AE117" s="8"/>
      <c r="AF117" s="8"/>
      <c r="AG117" s="8"/>
      <c r="AH117" s="8"/>
      <c r="AI117" s="8"/>
      <c r="AJ117" s="8"/>
      <c r="AK117" s="8"/>
      <c r="AL117" s="8"/>
      <c r="AM117" s="8"/>
      <c r="AN117" s="8"/>
      <c r="AO117" s="8"/>
      <c r="AP117" s="8"/>
      <c r="AQ117" s="8"/>
    </row>
    <row r="118" spans="1:43" x14ac:dyDescent="0.3">
      <c r="A118" s="20"/>
      <c r="B118" s="20"/>
      <c r="C118" s="20"/>
      <c r="D118" s="20"/>
      <c r="E118" s="20"/>
      <c r="F118" s="20"/>
      <c r="G118" s="20"/>
      <c r="H118" s="20"/>
      <c r="I118" s="20"/>
      <c r="J118" s="20"/>
      <c r="K118" s="20"/>
      <c r="L118" s="20"/>
      <c r="M118" s="20"/>
      <c r="N118" s="20"/>
      <c r="O118" s="20"/>
      <c r="P118" s="20"/>
      <c r="Q118" s="20"/>
      <c r="R118" s="2"/>
      <c r="S118" s="8"/>
      <c r="T118" s="8"/>
      <c r="U118" s="8"/>
      <c r="V118" s="8"/>
      <c r="W118" s="8"/>
      <c r="X118" s="8"/>
      <c r="Y118" s="8"/>
      <c r="Z118" s="8"/>
      <c r="AA118" s="8"/>
      <c r="AB118" s="8"/>
      <c r="AC118" s="8"/>
      <c r="AD118" s="8"/>
      <c r="AE118" s="8"/>
      <c r="AF118" s="8"/>
      <c r="AG118" s="8"/>
      <c r="AH118" s="8"/>
      <c r="AI118" s="8"/>
      <c r="AJ118" s="8"/>
      <c r="AK118" s="8"/>
      <c r="AL118" s="8"/>
      <c r="AM118" s="8"/>
      <c r="AN118" s="8"/>
      <c r="AO118" s="8"/>
      <c r="AP118" s="8"/>
      <c r="AQ118" s="8"/>
    </row>
    <row r="119" spans="1:43" x14ac:dyDescent="0.3">
      <c r="A119" s="20"/>
      <c r="B119" s="20"/>
      <c r="C119" s="20"/>
      <c r="D119" s="20"/>
      <c r="E119" s="20"/>
      <c r="F119" s="20"/>
      <c r="G119" s="20"/>
      <c r="H119" s="20"/>
      <c r="I119" s="20"/>
      <c r="J119" s="20"/>
      <c r="K119" s="20"/>
      <c r="L119" s="20"/>
      <c r="M119" s="20"/>
      <c r="N119" s="20"/>
      <c r="O119" s="20"/>
      <c r="P119" s="20"/>
      <c r="Q119" s="20"/>
      <c r="R119" s="2"/>
      <c r="S119" s="8"/>
      <c r="T119" s="8"/>
      <c r="U119" s="8"/>
      <c r="V119" s="8"/>
      <c r="W119" s="8"/>
      <c r="X119" s="8"/>
      <c r="Y119" s="8"/>
      <c r="Z119" s="8"/>
      <c r="AA119" s="8"/>
      <c r="AB119" s="8"/>
      <c r="AC119" s="8"/>
      <c r="AD119" s="8"/>
      <c r="AE119" s="8"/>
      <c r="AF119" s="8"/>
      <c r="AG119" s="8"/>
      <c r="AH119" s="8"/>
      <c r="AI119" s="8"/>
      <c r="AJ119" s="8"/>
      <c r="AK119" s="8"/>
      <c r="AL119" s="8"/>
      <c r="AM119" s="8"/>
      <c r="AN119" s="8"/>
      <c r="AO119" s="8"/>
      <c r="AP119" s="8"/>
      <c r="AQ119" s="8"/>
    </row>
    <row r="120" spans="1:43" x14ac:dyDescent="0.3">
      <c r="A120" s="20"/>
      <c r="B120" s="20"/>
      <c r="C120" s="20"/>
      <c r="D120" s="20"/>
      <c r="E120" s="20"/>
      <c r="F120" s="20"/>
      <c r="G120" s="20"/>
      <c r="H120" s="20"/>
      <c r="I120" s="20"/>
      <c r="J120" s="20"/>
      <c r="K120" s="20"/>
      <c r="L120" s="20"/>
      <c r="M120" s="20"/>
      <c r="N120" s="20"/>
      <c r="O120" s="20"/>
      <c r="P120" s="20"/>
      <c r="Q120" s="20"/>
      <c r="R120" s="2"/>
      <c r="S120" s="8"/>
      <c r="T120" s="8"/>
      <c r="U120" s="8"/>
      <c r="V120" s="8"/>
      <c r="W120" s="8"/>
      <c r="X120" s="8"/>
      <c r="Y120" s="8"/>
      <c r="Z120" s="8"/>
      <c r="AA120" s="8"/>
      <c r="AB120" s="8"/>
      <c r="AC120" s="8"/>
      <c r="AD120" s="8"/>
      <c r="AE120" s="8"/>
      <c r="AF120" s="8"/>
      <c r="AG120" s="8"/>
      <c r="AH120" s="8"/>
      <c r="AI120" s="8"/>
      <c r="AJ120" s="8"/>
      <c r="AK120" s="8"/>
      <c r="AL120" s="8"/>
      <c r="AM120" s="8"/>
      <c r="AN120" s="8"/>
      <c r="AO120" s="8"/>
      <c r="AP120" s="8"/>
      <c r="AQ120" s="8"/>
    </row>
    <row r="121" spans="1:43" x14ac:dyDescent="0.3">
      <c r="A121" s="20"/>
      <c r="B121" s="20"/>
      <c r="C121" s="20"/>
      <c r="D121" s="20"/>
      <c r="E121" s="20"/>
      <c r="F121" s="20"/>
      <c r="G121" s="20"/>
      <c r="H121" s="20"/>
      <c r="I121" s="20"/>
      <c r="J121" s="20"/>
      <c r="K121" s="20"/>
      <c r="L121" s="20"/>
      <c r="M121" s="20"/>
      <c r="N121" s="20"/>
      <c r="O121" s="20"/>
      <c r="P121" s="20"/>
      <c r="Q121" s="20"/>
      <c r="R121" s="2"/>
      <c r="S121" s="8"/>
      <c r="T121" s="8"/>
      <c r="U121" s="8"/>
      <c r="V121" s="8"/>
      <c r="W121" s="8"/>
      <c r="X121" s="8"/>
      <c r="Y121" s="8"/>
      <c r="Z121" s="8"/>
      <c r="AA121" s="8"/>
      <c r="AB121" s="8"/>
      <c r="AC121" s="8"/>
      <c r="AD121" s="8"/>
      <c r="AE121" s="8"/>
      <c r="AF121" s="8"/>
      <c r="AG121" s="8"/>
      <c r="AH121" s="8"/>
      <c r="AI121" s="8"/>
      <c r="AJ121" s="8"/>
      <c r="AK121" s="8"/>
      <c r="AL121" s="8"/>
      <c r="AM121" s="8"/>
      <c r="AN121" s="8"/>
      <c r="AO121" s="8"/>
      <c r="AP121" s="8"/>
      <c r="AQ121" s="8"/>
    </row>
    <row r="122" spans="1:43" x14ac:dyDescent="0.3">
      <c r="A122" s="20"/>
      <c r="B122" s="20"/>
      <c r="C122" s="20"/>
      <c r="D122" s="20"/>
      <c r="E122" s="20"/>
      <c r="F122" s="20"/>
      <c r="G122" s="20"/>
      <c r="H122" s="20"/>
      <c r="I122" s="20"/>
      <c r="J122" s="20"/>
      <c r="K122" s="20"/>
      <c r="L122" s="20"/>
      <c r="M122" s="20"/>
      <c r="N122" s="20"/>
      <c r="O122" s="20"/>
      <c r="P122" s="20"/>
      <c r="Q122" s="20"/>
      <c r="R122" s="2"/>
      <c r="S122" s="8"/>
      <c r="T122" s="8"/>
      <c r="U122" s="8"/>
      <c r="V122" s="8"/>
      <c r="W122" s="8"/>
      <c r="X122" s="8"/>
      <c r="Y122" s="8"/>
      <c r="Z122" s="8"/>
      <c r="AA122" s="8"/>
      <c r="AB122" s="8"/>
      <c r="AC122" s="8"/>
      <c r="AD122" s="8"/>
      <c r="AE122" s="8"/>
      <c r="AF122" s="8"/>
      <c r="AG122" s="8"/>
      <c r="AH122" s="8"/>
      <c r="AI122" s="8"/>
      <c r="AJ122" s="8"/>
      <c r="AK122" s="8"/>
      <c r="AL122" s="8"/>
      <c r="AM122" s="8"/>
      <c r="AN122" s="8"/>
      <c r="AO122" s="8"/>
      <c r="AP122" s="8"/>
      <c r="AQ122" s="8"/>
    </row>
    <row r="123" spans="1:43" x14ac:dyDescent="0.3">
      <c r="A123" s="20"/>
      <c r="B123" s="20"/>
      <c r="C123" s="20"/>
      <c r="D123" s="20"/>
      <c r="E123" s="20"/>
      <c r="F123" s="20"/>
      <c r="G123" s="20"/>
      <c r="H123" s="20"/>
      <c r="I123" s="20"/>
      <c r="J123" s="20"/>
      <c r="K123" s="20"/>
      <c r="L123" s="20"/>
      <c r="M123" s="20"/>
      <c r="N123" s="20"/>
      <c r="O123" s="20"/>
      <c r="P123" s="20"/>
      <c r="Q123" s="20"/>
      <c r="R123" s="2"/>
      <c r="S123" s="8"/>
      <c r="T123" s="8"/>
      <c r="U123" s="8"/>
      <c r="V123" s="8"/>
      <c r="W123" s="8"/>
      <c r="X123" s="8"/>
      <c r="Y123" s="8"/>
      <c r="Z123" s="8"/>
      <c r="AA123" s="8"/>
      <c r="AB123" s="8"/>
      <c r="AC123" s="8"/>
      <c r="AD123" s="8"/>
      <c r="AE123" s="8"/>
      <c r="AF123" s="8"/>
      <c r="AG123" s="8"/>
      <c r="AH123" s="8"/>
      <c r="AI123" s="8"/>
      <c r="AJ123" s="8"/>
      <c r="AK123" s="8"/>
      <c r="AL123" s="8"/>
      <c r="AM123" s="8"/>
      <c r="AN123" s="8"/>
      <c r="AO123" s="8"/>
      <c r="AP123" s="8"/>
      <c r="AQ123" s="8"/>
    </row>
    <row r="124" spans="1:43" x14ac:dyDescent="0.3">
      <c r="A124" s="20"/>
      <c r="B124" s="20"/>
      <c r="C124" s="20"/>
      <c r="D124" s="20"/>
      <c r="E124" s="20"/>
      <c r="F124" s="20"/>
      <c r="G124" s="20"/>
      <c r="H124" s="20"/>
      <c r="I124" s="20"/>
      <c r="J124" s="20"/>
      <c r="K124" s="20"/>
      <c r="L124" s="20"/>
      <c r="M124" s="20"/>
      <c r="N124" s="20"/>
      <c r="O124" s="20"/>
      <c r="P124" s="20"/>
      <c r="Q124" s="20"/>
      <c r="R124" s="2"/>
      <c r="S124" s="8"/>
      <c r="T124" s="8"/>
      <c r="U124" s="8"/>
      <c r="V124" s="8"/>
      <c r="W124" s="8"/>
      <c r="X124" s="8"/>
      <c r="Y124" s="8"/>
      <c r="Z124" s="8"/>
      <c r="AA124" s="8"/>
      <c r="AB124" s="8"/>
      <c r="AC124" s="8"/>
      <c r="AD124" s="8"/>
      <c r="AE124" s="8"/>
      <c r="AF124" s="8"/>
      <c r="AG124" s="8"/>
      <c r="AH124" s="8"/>
      <c r="AI124" s="8"/>
      <c r="AJ124" s="8"/>
      <c r="AK124" s="8"/>
      <c r="AL124" s="8"/>
      <c r="AM124" s="8"/>
      <c r="AN124" s="8"/>
      <c r="AO124" s="8"/>
      <c r="AP124" s="8"/>
      <c r="AQ124" s="8"/>
    </row>
    <row r="125" spans="1:43" x14ac:dyDescent="0.3">
      <c r="A125" s="20"/>
      <c r="B125" s="20"/>
      <c r="C125" s="20"/>
      <c r="D125" s="20"/>
      <c r="E125" s="20"/>
      <c r="F125" s="20"/>
      <c r="G125" s="20"/>
      <c r="H125" s="20"/>
      <c r="I125" s="20"/>
      <c r="J125" s="20"/>
      <c r="K125" s="20"/>
      <c r="L125" s="20"/>
      <c r="M125" s="20"/>
      <c r="N125" s="20"/>
      <c r="O125" s="20"/>
      <c r="P125" s="20"/>
      <c r="Q125" s="20"/>
      <c r="R125" s="2"/>
      <c r="S125" s="8"/>
      <c r="T125" s="8"/>
      <c r="U125" s="8"/>
      <c r="V125" s="8"/>
      <c r="W125" s="8"/>
      <c r="X125" s="8"/>
      <c r="Y125" s="8"/>
      <c r="Z125" s="8"/>
      <c r="AA125" s="8"/>
      <c r="AB125" s="8"/>
      <c r="AC125" s="8"/>
      <c r="AD125" s="8"/>
      <c r="AE125" s="8"/>
      <c r="AF125" s="8"/>
      <c r="AG125" s="8"/>
      <c r="AH125" s="8"/>
      <c r="AI125" s="8"/>
      <c r="AJ125" s="8"/>
      <c r="AK125" s="8"/>
      <c r="AL125" s="8"/>
      <c r="AM125" s="8"/>
      <c r="AN125" s="8"/>
      <c r="AO125" s="8"/>
      <c r="AP125" s="8"/>
      <c r="AQ125" s="8"/>
    </row>
    <row r="126" spans="1:43" x14ac:dyDescent="0.3">
      <c r="A126" s="20"/>
      <c r="B126" s="20"/>
      <c r="C126" s="20"/>
      <c r="D126" s="20"/>
      <c r="E126" s="20"/>
      <c r="F126" s="20"/>
      <c r="G126" s="20"/>
      <c r="H126" s="20"/>
      <c r="I126" s="20"/>
      <c r="J126" s="20"/>
      <c r="K126" s="20"/>
      <c r="L126" s="20"/>
      <c r="M126" s="20"/>
      <c r="N126" s="20"/>
      <c r="O126" s="20"/>
      <c r="P126" s="20"/>
      <c r="Q126" s="20"/>
      <c r="R126" s="2"/>
      <c r="S126" s="8"/>
      <c r="T126" s="8"/>
      <c r="U126" s="8"/>
      <c r="V126" s="8"/>
      <c r="W126" s="8"/>
      <c r="X126" s="8"/>
      <c r="Y126" s="8"/>
      <c r="Z126" s="8"/>
      <c r="AA126" s="8"/>
      <c r="AB126" s="8"/>
      <c r="AC126" s="8"/>
      <c r="AD126" s="8"/>
      <c r="AE126" s="8"/>
      <c r="AF126" s="8"/>
      <c r="AG126" s="8"/>
      <c r="AH126" s="8"/>
      <c r="AI126" s="8"/>
      <c r="AJ126" s="8"/>
      <c r="AK126" s="8"/>
      <c r="AL126" s="8"/>
      <c r="AM126" s="8"/>
      <c r="AN126" s="8"/>
      <c r="AO126" s="8"/>
      <c r="AP126" s="8"/>
      <c r="AQ126" s="8"/>
    </row>
    <row r="127" spans="1:43" x14ac:dyDescent="0.3">
      <c r="A127" s="20"/>
      <c r="B127" s="20"/>
      <c r="C127" s="20"/>
      <c r="D127" s="20"/>
      <c r="E127" s="20"/>
      <c r="F127" s="20"/>
      <c r="G127" s="20"/>
      <c r="H127" s="20"/>
      <c r="I127" s="20"/>
      <c r="J127" s="20"/>
      <c r="K127" s="20"/>
      <c r="L127" s="20"/>
      <c r="M127" s="20"/>
      <c r="N127" s="20"/>
      <c r="O127" s="20"/>
      <c r="P127" s="20"/>
      <c r="Q127" s="20"/>
      <c r="R127" s="2"/>
      <c r="S127" s="8"/>
      <c r="T127" s="8"/>
      <c r="U127" s="8"/>
      <c r="V127" s="8"/>
      <c r="W127" s="8"/>
      <c r="X127" s="8"/>
      <c r="Y127" s="8"/>
      <c r="Z127" s="8"/>
      <c r="AA127" s="8"/>
      <c r="AB127" s="8"/>
      <c r="AC127" s="8"/>
      <c r="AD127" s="8"/>
      <c r="AE127" s="8"/>
      <c r="AF127" s="8"/>
      <c r="AG127" s="8"/>
      <c r="AH127" s="8"/>
      <c r="AI127" s="8"/>
      <c r="AJ127" s="8"/>
      <c r="AK127" s="8"/>
      <c r="AL127" s="8"/>
      <c r="AM127" s="8"/>
      <c r="AN127" s="8"/>
      <c r="AO127" s="8"/>
      <c r="AP127" s="8"/>
      <c r="AQ127" s="8"/>
    </row>
    <row r="128" spans="1:43" x14ac:dyDescent="0.3">
      <c r="A128" s="20"/>
      <c r="B128" s="20"/>
      <c r="C128" s="20"/>
      <c r="D128" s="20"/>
      <c r="E128" s="20"/>
      <c r="F128" s="20"/>
      <c r="G128" s="20"/>
      <c r="H128" s="20"/>
      <c r="I128" s="20"/>
      <c r="J128" s="20"/>
      <c r="K128" s="20"/>
      <c r="L128" s="20"/>
      <c r="M128" s="20"/>
      <c r="N128" s="20"/>
      <c r="O128" s="20"/>
      <c r="P128" s="20"/>
      <c r="Q128" s="20"/>
      <c r="R128" s="2"/>
      <c r="S128" s="8"/>
      <c r="T128" s="8"/>
      <c r="U128" s="8"/>
      <c r="V128" s="8"/>
      <c r="W128" s="8"/>
      <c r="X128" s="8"/>
      <c r="Y128" s="8"/>
      <c r="Z128" s="8"/>
      <c r="AA128" s="8"/>
      <c r="AB128" s="8"/>
      <c r="AC128" s="8"/>
      <c r="AD128" s="8"/>
      <c r="AE128" s="8"/>
      <c r="AF128" s="8"/>
      <c r="AG128" s="8"/>
      <c r="AH128" s="8"/>
      <c r="AI128" s="8"/>
      <c r="AJ128" s="8"/>
      <c r="AK128" s="8"/>
      <c r="AL128" s="8"/>
      <c r="AM128" s="8"/>
      <c r="AN128" s="8"/>
      <c r="AO128" s="8"/>
      <c r="AP128" s="8"/>
      <c r="AQ128" s="8"/>
    </row>
    <row r="129" spans="1:43" x14ac:dyDescent="0.3">
      <c r="A129" s="20"/>
      <c r="B129" s="20"/>
      <c r="C129" s="20"/>
      <c r="D129" s="20"/>
      <c r="E129" s="20"/>
      <c r="F129" s="20"/>
      <c r="G129" s="20"/>
      <c r="H129" s="20"/>
      <c r="I129" s="20"/>
      <c r="J129" s="20"/>
      <c r="K129" s="20"/>
      <c r="L129" s="20"/>
      <c r="M129" s="20"/>
      <c r="N129" s="20"/>
      <c r="O129" s="20"/>
      <c r="P129" s="20"/>
      <c r="Q129" s="20"/>
      <c r="R129" s="2"/>
      <c r="S129" s="8"/>
      <c r="T129" s="8"/>
      <c r="U129" s="8"/>
      <c r="V129" s="8"/>
      <c r="W129" s="8"/>
      <c r="X129" s="8"/>
      <c r="Y129" s="8"/>
      <c r="Z129" s="8"/>
      <c r="AA129" s="8"/>
      <c r="AB129" s="8"/>
      <c r="AC129" s="8"/>
      <c r="AD129" s="8"/>
      <c r="AE129" s="8"/>
      <c r="AF129" s="8"/>
      <c r="AG129" s="8"/>
      <c r="AH129" s="8"/>
      <c r="AI129" s="8"/>
      <c r="AJ129" s="8"/>
      <c r="AK129" s="8"/>
      <c r="AL129" s="8"/>
      <c r="AM129" s="8"/>
      <c r="AN129" s="8"/>
      <c r="AO129" s="8"/>
      <c r="AP129" s="8"/>
      <c r="AQ129" s="8"/>
    </row>
    <row r="130" spans="1:43" x14ac:dyDescent="0.3">
      <c r="A130" s="20"/>
      <c r="B130" s="20"/>
      <c r="C130" s="20"/>
      <c r="D130" s="20"/>
      <c r="E130" s="20"/>
      <c r="F130" s="20"/>
      <c r="G130" s="20"/>
      <c r="H130" s="20"/>
      <c r="I130" s="20"/>
      <c r="J130" s="20"/>
      <c r="K130" s="20"/>
      <c r="L130" s="20"/>
      <c r="M130" s="20"/>
      <c r="N130" s="20"/>
      <c r="O130" s="20"/>
      <c r="P130" s="20"/>
      <c r="Q130" s="20"/>
      <c r="R130" s="2"/>
      <c r="S130" s="8"/>
      <c r="T130" s="8"/>
      <c r="U130" s="8"/>
      <c r="V130" s="8"/>
      <c r="W130" s="8"/>
      <c r="X130" s="8"/>
      <c r="Y130" s="8"/>
      <c r="Z130" s="8"/>
      <c r="AA130" s="8"/>
      <c r="AB130" s="8"/>
      <c r="AC130" s="8"/>
      <c r="AD130" s="8"/>
      <c r="AE130" s="8"/>
      <c r="AF130" s="8"/>
      <c r="AG130" s="8"/>
      <c r="AH130" s="8"/>
      <c r="AI130" s="8"/>
      <c r="AJ130" s="8"/>
      <c r="AK130" s="8"/>
      <c r="AL130" s="8"/>
      <c r="AM130" s="8"/>
      <c r="AN130" s="8"/>
      <c r="AO130" s="8"/>
      <c r="AP130" s="8"/>
      <c r="AQ130" s="8"/>
    </row>
    <row r="131" spans="1:43" x14ac:dyDescent="0.3">
      <c r="A131" s="20"/>
      <c r="B131" s="20"/>
      <c r="C131" s="20"/>
      <c r="D131" s="20"/>
      <c r="E131" s="20"/>
      <c r="F131" s="20"/>
      <c r="G131" s="20"/>
      <c r="H131" s="20"/>
      <c r="I131" s="20"/>
      <c r="J131" s="20"/>
      <c r="K131" s="20"/>
      <c r="L131" s="20"/>
      <c r="M131" s="20"/>
      <c r="N131" s="20"/>
      <c r="O131" s="20"/>
      <c r="P131" s="20"/>
      <c r="Q131" s="20"/>
      <c r="R131" s="2"/>
      <c r="S131" s="8"/>
      <c r="T131" s="8"/>
      <c r="U131" s="8"/>
      <c r="V131" s="8"/>
      <c r="W131" s="8"/>
      <c r="X131" s="8"/>
      <c r="Y131" s="8"/>
      <c r="Z131" s="8"/>
      <c r="AA131" s="8"/>
      <c r="AB131" s="8"/>
      <c r="AC131" s="8"/>
      <c r="AD131" s="8"/>
      <c r="AE131" s="8"/>
      <c r="AF131" s="8"/>
      <c r="AG131" s="8"/>
      <c r="AH131" s="8"/>
      <c r="AI131" s="8"/>
      <c r="AJ131" s="8"/>
      <c r="AK131" s="8"/>
      <c r="AL131" s="8"/>
      <c r="AM131" s="8"/>
      <c r="AN131" s="8"/>
      <c r="AO131" s="8"/>
      <c r="AP131" s="8"/>
      <c r="AQ131" s="8"/>
    </row>
    <row r="132" spans="1:43" x14ac:dyDescent="0.3">
      <c r="A132" s="20"/>
      <c r="B132" s="20"/>
      <c r="C132" s="20"/>
      <c r="D132" s="20"/>
      <c r="E132" s="20"/>
      <c r="F132" s="20"/>
      <c r="G132" s="20"/>
      <c r="H132" s="20"/>
      <c r="I132" s="20"/>
      <c r="J132" s="20"/>
      <c r="K132" s="20"/>
      <c r="L132" s="20"/>
      <c r="M132" s="20"/>
      <c r="N132" s="20"/>
      <c r="O132" s="20"/>
      <c r="P132" s="20"/>
      <c r="Q132" s="20"/>
      <c r="R132" s="2"/>
      <c r="S132" s="8"/>
      <c r="T132" s="8"/>
      <c r="U132" s="8"/>
      <c r="V132" s="8"/>
      <c r="W132" s="8"/>
      <c r="X132" s="8"/>
      <c r="Y132" s="8"/>
      <c r="Z132" s="8"/>
      <c r="AA132" s="8"/>
      <c r="AB132" s="8"/>
      <c r="AC132" s="8"/>
      <c r="AD132" s="8"/>
      <c r="AE132" s="8"/>
      <c r="AF132" s="8"/>
      <c r="AG132" s="8"/>
      <c r="AH132" s="8"/>
      <c r="AI132" s="8"/>
      <c r="AJ132" s="8"/>
      <c r="AK132" s="8"/>
      <c r="AL132" s="8"/>
      <c r="AM132" s="8"/>
      <c r="AN132" s="8"/>
      <c r="AO132" s="8"/>
      <c r="AP132" s="8"/>
      <c r="AQ132" s="8"/>
    </row>
    <row r="133" spans="1:43" x14ac:dyDescent="0.3">
      <c r="A133" s="20"/>
      <c r="B133" s="20"/>
      <c r="C133" s="20"/>
      <c r="D133" s="20"/>
      <c r="E133" s="20"/>
      <c r="F133" s="20"/>
      <c r="G133" s="20"/>
      <c r="H133" s="20"/>
      <c r="I133" s="20"/>
      <c r="J133" s="20"/>
      <c r="K133" s="20"/>
      <c r="L133" s="20"/>
      <c r="M133" s="20"/>
      <c r="N133" s="20"/>
      <c r="O133" s="20"/>
      <c r="P133" s="20"/>
      <c r="Q133" s="20"/>
      <c r="R133" s="2"/>
      <c r="S133" s="8"/>
      <c r="T133" s="8"/>
      <c r="U133" s="8"/>
      <c r="V133" s="8"/>
      <c r="W133" s="8"/>
      <c r="X133" s="8"/>
      <c r="Y133" s="8"/>
      <c r="Z133" s="8"/>
      <c r="AA133" s="8"/>
      <c r="AB133" s="8"/>
      <c r="AC133" s="8"/>
      <c r="AD133" s="8"/>
      <c r="AE133" s="8"/>
      <c r="AF133" s="8"/>
      <c r="AG133" s="8"/>
      <c r="AH133" s="8"/>
      <c r="AI133" s="8"/>
      <c r="AJ133" s="8"/>
      <c r="AK133" s="8"/>
      <c r="AL133" s="8"/>
      <c r="AM133" s="8"/>
      <c r="AN133" s="8"/>
      <c r="AO133" s="8"/>
      <c r="AP133" s="8"/>
      <c r="AQ133" s="8"/>
    </row>
    <row r="134" spans="1:43" x14ac:dyDescent="0.3">
      <c r="A134" s="20"/>
      <c r="B134" s="20"/>
      <c r="C134" s="20"/>
      <c r="D134" s="20"/>
      <c r="E134" s="20"/>
      <c r="F134" s="20"/>
      <c r="G134" s="20"/>
      <c r="H134" s="20"/>
      <c r="I134" s="20"/>
      <c r="J134" s="20"/>
      <c r="K134" s="20"/>
      <c r="L134" s="20"/>
      <c r="M134" s="20"/>
      <c r="N134" s="20"/>
      <c r="O134" s="20"/>
      <c r="P134" s="20"/>
      <c r="Q134" s="20"/>
      <c r="R134" s="2"/>
      <c r="S134" s="8"/>
      <c r="T134" s="8"/>
      <c r="U134" s="8"/>
      <c r="V134" s="8"/>
      <c r="W134" s="8"/>
      <c r="X134" s="8"/>
      <c r="Y134" s="8"/>
      <c r="Z134" s="8"/>
      <c r="AA134" s="8"/>
      <c r="AB134" s="8"/>
      <c r="AC134" s="8"/>
      <c r="AD134" s="8"/>
      <c r="AE134" s="8"/>
      <c r="AF134" s="8"/>
      <c r="AG134" s="8"/>
      <c r="AH134" s="8"/>
      <c r="AI134" s="8"/>
      <c r="AJ134" s="8"/>
      <c r="AK134" s="8"/>
      <c r="AL134" s="8"/>
      <c r="AM134" s="8"/>
      <c r="AN134" s="8"/>
      <c r="AO134" s="8"/>
      <c r="AP134" s="8"/>
      <c r="AQ134" s="8"/>
    </row>
    <row r="135" spans="1:43" x14ac:dyDescent="0.3">
      <c r="A135" s="20"/>
      <c r="B135" s="20"/>
      <c r="C135" s="20"/>
      <c r="D135" s="20"/>
      <c r="E135" s="20"/>
      <c r="F135" s="20"/>
      <c r="G135" s="20"/>
      <c r="H135" s="20"/>
      <c r="I135" s="20"/>
      <c r="J135" s="20"/>
      <c r="K135" s="20"/>
      <c r="L135" s="20"/>
      <c r="M135" s="20"/>
      <c r="N135" s="20"/>
      <c r="O135" s="20"/>
      <c r="P135" s="20"/>
      <c r="Q135" s="20"/>
      <c r="R135" s="2"/>
      <c r="S135" s="8"/>
      <c r="T135" s="8"/>
      <c r="U135" s="8"/>
      <c r="V135" s="8"/>
      <c r="W135" s="8"/>
      <c r="X135" s="8"/>
      <c r="Y135" s="8"/>
      <c r="Z135" s="8"/>
      <c r="AA135" s="8"/>
      <c r="AB135" s="8"/>
      <c r="AC135" s="8"/>
      <c r="AD135" s="8"/>
      <c r="AE135" s="8"/>
      <c r="AF135" s="8"/>
      <c r="AG135" s="8"/>
      <c r="AH135" s="8"/>
      <c r="AI135" s="8"/>
      <c r="AJ135" s="8"/>
      <c r="AK135" s="8"/>
      <c r="AL135" s="8"/>
      <c r="AM135" s="8"/>
      <c r="AN135" s="8"/>
      <c r="AO135" s="8"/>
      <c r="AP135" s="8"/>
      <c r="AQ135" s="8"/>
    </row>
    <row r="136" spans="1:43" x14ac:dyDescent="0.3">
      <c r="A136" s="20"/>
      <c r="B136" s="20"/>
      <c r="C136" s="20"/>
      <c r="D136" s="20"/>
      <c r="E136" s="20"/>
      <c r="F136" s="20"/>
      <c r="G136" s="20"/>
      <c r="H136" s="20"/>
      <c r="I136" s="20"/>
      <c r="J136" s="20"/>
      <c r="K136" s="20"/>
      <c r="L136" s="20"/>
      <c r="M136" s="20"/>
      <c r="N136" s="20"/>
      <c r="O136" s="20"/>
      <c r="P136" s="20"/>
      <c r="Q136" s="20"/>
      <c r="R136" s="20"/>
      <c r="S136" s="8"/>
      <c r="T136" s="8"/>
      <c r="U136" s="8"/>
      <c r="V136" s="8"/>
      <c r="W136" s="8"/>
      <c r="X136" s="8"/>
      <c r="Y136" s="8"/>
      <c r="Z136" s="8"/>
      <c r="AA136" s="8"/>
      <c r="AB136" s="8"/>
      <c r="AC136" s="8"/>
      <c r="AD136" s="8"/>
      <c r="AE136" s="8"/>
      <c r="AF136" s="8"/>
      <c r="AG136" s="8"/>
      <c r="AH136" s="8"/>
      <c r="AI136" s="8"/>
      <c r="AJ136" s="8"/>
      <c r="AK136" s="8"/>
      <c r="AL136" s="8"/>
      <c r="AM136" s="8"/>
      <c r="AN136" s="8"/>
      <c r="AO136" s="8"/>
      <c r="AP136" s="8"/>
      <c r="AQ136" s="8"/>
    </row>
    <row r="137" spans="1:43" x14ac:dyDescent="0.3">
      <c r="A137" s="20"/>
      <c r="B137" s="20"/>
      <c r="C137" s="20"/>
      <c r="D137" s="20"/>
      <c r="E137" s="20"/>
      <c r="F137" s="20"/>
      <c r="G137" s="20"/>
      <c r="H137" s="20"/>
      <c r="I137" s="20"/>
      <c r="J137" s="20"/>
      <c r="K137" s="20"/>
      <c r="L137" s="20"/>
      <c r="M137" s="20"/>
      <c r="N137" s="20"/>
      <c r="O137" s="20"/>
      <c r="P137" s="20"/>
      <c r="Q137" s="20"/>
      <c r="R137" s="20"/>
      <c r="S137" s="8"/>
      <c r="T137" s="8"/>
      <c r="U137" s="8"/>
      <c r="V137" s="8"/>
      <c r="W137" s="8"/>
      <c r="X137" s="8"/>
      <c r="Y137" s="8"/>
      <c r="Z137" s="8"/>
      <c r="AA137" s="8"/>
      <c r="AB137" s="8"/>
      <c r="AC137" s="8"/>
      <c r="AD137" s="8"/>
      <c r="AE137" s="8"/>
      <c r="AF137" s="8"/>
      <c r="AG137" s="8"/>
      <c r="AH137" s="8"/>
      <c r="AI137" s="8"/>
      <c r="AJ137" s="8"/>
      <c r="AK137" s="8"/>
      <c r="AL137" s="8"/>
      <c r="AM137" s="8"/>
      <c r="AN137" s="8"/>
      <c r="AO137" s="8"/>
      <c r="AP137" s="8"/>
      <c r="AQ137" s="8"/>
    </row>
    <row r="138" spans="1:43" x14ac:dyDescent="0.3">
      <c r="A138" s="20"/>
      <c r="B138" s="20"/>
      <c r="C138" s="20"/>
      <c r="D138" s="20"/>
      <c r="E138" s="20"/>
      <c r="F138" s="20"/>
      <c r="G138" s="20"/>
      <c r="H138" s="20"/>
      <c r="I138" s="20"/>
      <c r="J138" s="20"/>
      <c r="K138" s="20"/>
      <c r="L138" s="20"/>
      <c r="M138" s="20"/>
      <c r="N138" s="20"/>
      <c r="O138" s="20"/>
      <c r="P138" s="20"/>
      <c r="Q138" s="20"/>
      <c r="R138" s="20"/>
      <c r="S138" s="8"/>
      <c r="T138" s="8"/>
      <c r="U138" s="8"/>
      <c r="V138" s="8"/>
      <c r="W138" s="8"/>
      <c r="X138" s="8"/>
      <c r="Y138" s="8"/>
      <c r="Z138" s="8"/>
      <c r="AA138" s="8"/>
      <c r="AB138" s="8"/>
      <c r="AC138" s="8"/>
      <c r="AD138" s="8"/>
      <c r="AE138" s="8"/>
      <c r="AF138" s="8"/>
      <c r="AG138" s="8"/>
      <c r="AH138" s="8"/>
      <c r="AI138" s="8"/>
      <c r="AJ138" s="8"/>
      <c r="AK138" s="8"/>
      <c r="AL138" s="8"/>
      <c r="AM138" s="8"/>
      <c r="AN138" s="8"/>
      <c r="AO138" s="8"/>
      <c r="AP138" s="8"/>
      <c r="AQ138" s="8"/>
    </row>
    <row r="139" spans="1:43" x14ac:dyDescent="0.3">
      <c r="A139" s="20"/>
      <c r="B139" s="20"/>
      <c r="C139" s="20"/>
      <c r="D139" s="20"/>
      <c r="E139" s="20"/>
      <c r="F139" s="20"/>
      <c r="G139" s="20"/>
      <c r="H139" s="20"/>
      <c r="I139" s="20"/>
      <c r="J139" s="20"/>
      <c r="K139" s="20"/>
      <c r="L139" s="20"/>
      <c r="M139" s="20"/>
      <c r="N139" s="20"/>
      <c r="O139" s="20"/>
      <c r="P139" s="20"/>
      <c r="Q139" s="20"/>
      <c r="R139" s="20"/>
      <c r="S139" s="8"/>
      <c r="T139" s="8"/>
      <c r="U139" s="8"/>
      <c r="V139" s="8"/>
      <c r="W139" s="8"/>
      <c r="X139" s="8"/>
      <c r="Y139" s="8"/>
      <c r="Z139" s="8"/>
      <c r="AA139" s="8"/>
      <c r="AB139" s="8"/>
      <c r="AC139" s="8"/>
      <c r="AD139" s="8"/>
      <c r="AE139" s="8"/>
      <c r="AF139" s="8"/>
      <c r="AG139" s="8"/>
      <c r="AH139" s="8"/>
      <c r="AI139" s="8"/>
      <c r="AJ139" s="8"/>
      <c r="AK139" s="8"/>
      <c r="AL139" s="8"/>
      <c r="AM139" s="8"/>
      <c r="AN139" s="8"/>
      <c r="AO139" s="8"/>
      <c r="AP139" s="8"/>
      <c r="AQ139" s="8"/>
    </row>
    <row r="140" spans="1:43" x14ac:dyDescent="0.3">
      <c r="A140" s="20"/>
      <c r="B140" s="20"/>
      <c r="C140" s="20"/>
      <c r="D140" s="20"/>
      <c r="E140" s="20"/>
      <c r="F140" s="20"/>
      <c r="G140" s="20"/>
      <c r="H140" s="20"/>
      <c r="I140" s="20"/>
      <c r="J140" s="20"/>
      <c r="K140" s="20"/>
      <c r="L140" s="20"/>
      <c r="M140" s="20"/>
      <c r="N140" s="20"/>
      <c r="O140" s="20"/>
      <c r="P140" s="20"/>
      <c r="Q140" s="20"/>
      <c r="R140" s="20"/>
      <c r="S140" s="20"/>
      <c r="T140" s="75"/>
      <c r="U140" s="8"/>
      <c r="V140" s="8"/>
      <c r="W140" s="8"/>
      <c r="X140" s="8"/>
      <c r="Y140" s="8"/>
      <c r="Z140" s="8"/>
      <c r="AA140" s="8"/>
      <c r="AB140" s="8"/>
      <c r="AC140" s="8"/>
      <c r="AD140" s="8"/>
      <c r="AE140" s="8"/>
      <c r="AF140" s="8"/>
      <c r="AG140" s="8"/>
      <c r="AH140" s="8"/>
      <c r="AI140" s="8"/>
      <c r="AJ140" s="8"/>
      <c r="AK140" s="8"/>
      <c r="AL140" s="8"/>
      <c r="AM140" s="8"/>
      <c r="AN140" s="8"/>
      <c r="AO140" s="8"/>
      <c r="AP140" s="8"/>
      <c r="AQ140" s="20"/>
    </row>
    <row r="141" spans="1:43" x14ac:dyDescent="0.3">
      <c r="A141" s="20"/>
      <c r="B141" s="20"/>
      <c r="C141" s="20"/>
      <c r="D141" s="20"/>
      <c r="E141" s="20"/>
      <c r="F141" s="20"/>
      <c r="G141" s="20"/>
      <c r="H141" s="20"/>
      <c r="I141" s="20"/>
      <c r="J141" s="20"/>
      <c r="K141" s="20"/>
      <c r="L141" s="20"/>
      <c r="M141" s="20"/>
      <c r="N141" s="20"/>
      <c r="O141" s="20"/>
      <c r="P141" s="20"/>
      <c r="Q141" s="20"/>
      <c r="R141" s="20"/>
      <c r="S141" s="20"/>
      <c r="T141" s="20"/>
      <c r="U141" s="8"/>
      <c r="V141" s="8"/>
      <c r="W141" s="8"/>
      <c r="X141" s="8"/>
      <c r="Y141" s="8"/>
      <c r="Z141" s="8"/>
      <c r="AA141" s="8"/>
      <c r="AB141" s="8"/>
      <c r="AC141" s="8"/>
      <c r="AD141" s="8"/>
      <c r="AE141" s="8"/>
      <c r="AF141" s="8"/>
      <c r="AG141" s="8"/>
      <c r="AH141" s="8"/>
      <c r="AI141" s="8"/>
      <c r="AJ141" s="8"/>
      <c r="AK141" s="8"/>
      <c r="AL141" s="8"/>
      <c r="AM141" s="8"/>
      <c r="AN141" s="8"/>
      <c r="AO141" s="8"/>
      <c r="AP141" s="8"/>
      <c r="AQ141" s="20"/>
    </row>
    <row r="142" spans="1:43" x14ac:dyDescent="0.3">
      <c r="U142" s="231"/>
      <c r="V142" s="231"/>
      <c r="W142" s="231"/>
      <c r="X142" s="231"/>
      <c r="Y142" s="231"/>
      <c r="Z142" s="231"/>
      <c r="AA142" s="231"/>
      <c r="AB142" s="231"/>
      <c r="AC142" s="231"/>
      <c r="AD142" s="231"/>
      <c r="AE142" s="231"/>
      <c r="AF142" s="231"/>
      <c r="AG142" s="231"/>
      <c r="AH142" s="231"/>
      <c r="AI142" s="232"/>
      <c r="AJ142" s="232"/>
      <c r="AK142" s="232"/>
      <c r="AL142" s="232"/>
      <c r="AM142" s="232"/>
      <c r="AN142" s="232"/>
      <c r="AO142" s="232"/>
      <c r="AP142" s="232"/>
      <c r="AQ142" s="138"/>
    </row>
    <row r="143" spans="1:43" x14ac:dyDescent="0.3">
      <c r="AI143" s="138"/>
      <c r="AJ143" s="138"/>
      <c r="AK143" s="138"/>
      <c r="AL143" s="138"/>
      <c r="AM143" s="138"/>
      <c r="AN143" s="138"/>
      <c r="AO143" s="138"/>
      <c r="AP143" s="138"/>
      <c r="AQ143" s="138"/>
    </row>
  </sheetData>
  <mergeCells count="73">
    <mergeCell ref="AD21:AG21"/>
    <mergeCell ref="AI21:AL21"/>
    <mergeCell ref="AK67:AP67"/>
    <mergeCell ref="AI81:AQ89"/>
    <mergeCell ref="AK40:AP40"/>
    <mergeCell ref="AL56:AO56"/>
    <mergeCell ref="Y44:AB44"/>
    <mergeCell ref="Y56:AB56"/>
    <mergeCell ref="N7:N8"/>
    <mergeCell ref="I13:I14"/>
    <mergeCell ref="I11:I12"/>
    <mergeCell ref="I9:I10"/>
    <mergeCell ref="I7:I8"/>
    <mergeCell ref="M7:M8"/>
    <mergeCell ref="L7:L8"/>
    <mergeCell ref="K7:K8"/>
    <mergeCell ref="J7:J8"/>
    <mergeCell ref="N11:N12"/>
    <mergeCell ref="N9:N10"/>
    <mergeCell ref="O9:O10"/>
    <mergeCell ref="M13:M14"/>
    <mergeCell ref="L13:L14"/>
    <mergeCell ref="K13:K14"/>
    <mergeCell ref="D22:E23"/>
    <mergeCell ref="F22:G23"/>
    <mergeCell ref="D24:E25"/>
    <mergeCell ref="F24:G25"/>
    <mergeCell ref="F30:G31"/>
    <mergeCell ref="F28:G29"/>
    <mergeCell ref="F26:G27"/>
    <mergeCell ref="D30:E31"/>
    <mergeCell ref="D26:E27"/>
    <mergeCell ref="D28:E29"/>
    <mergeCell ref="AF38:AG38"/>
    <mergeCell ref="Z73:AA73"/>
    <mergeCell ref="D32:E33"/>
    <mergeCell ref="F32:G33"/>
    <mergeCell ref="H36:J36"/>
    <mergeCell ref="AC74:AD74"/>
    <mergeCell ref="AF51:AG51"/>
    <mergeCell ref="H7:H8"/>
    <mergeCell ref="A3:R4"/>
    <mergeCell ref="D7:F8"/>
    <mergeCell ref="D9:F10"/>
    <mergeCell ref="D11:F12"/>
    <mergeCell ref="M9:M10"/>
    <mergeCell ref="L9:L10"/>
    <mergeCell ref="J9:J10"/>
    <mergeCell ref="K9:K10"/>
    <mergeCell ref="G11:G12"/>
    <mergeCell ref="L11:L12"/>
    <mergeCell ref="K11:K12"/>
    <mergeCell ref="J11:J12"/>
    <mergeCell ref="H11:H12"/>
    <mergeCell ref="H9:H10"/>
    <mergeCell ref="G9:G10"/>
    <mergeCell ref="O11:O12"/>
    <mergeCell ref="M11:M12"/>
    <mergeCell ref="D16:G17"/>
    <mergeCell ref="H16:O17"/>
    <mergeCell ref="H13:H14"/>
    <mergeCell ref="D18:E19"/>
    <mergeCell ref="F18:G19"/>
    <mergeCell ref="O13:O14"/>
    <mergeCell ref="D13:F14"/>
    <mergeCell ref="J13:J14"/>
    <mergeCell ref="D20:E21"/>
    <mergeCell ref="F20:G21"/>
    <mergeCell ref="N13:N14"/>
    <mergeCell ref="G13:G14"/>
    <mergeCell ref="G7:G8"/>
    <mergeCell ref="O7:O8"/>
    <mergeCell ref="Y21:AB21"/>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12</vt:i4>
      </vt:variant>
    </vt:vector>
  </HeadingPairs>
  <TitlesOfParts>
    <vt:vector size="12" baseType="lpstr">
      <vt:lpstr>Training Plan</vt:lpstr>
      <vt:lpstr>Indications &amp; Informations</vt:lpstr>
      <vt:lpstr>Calculators</vt:lpstr>
      <vt:lpstr>Week 1</vt:lpstr>
      <vt:lpstr>Week 2</vt:lpstr>
      <vt:lpstr>Week 3</vt:lpstr>
      <vt:lpstr>Week 4</vt:lpstr>
      <vt:lpstr>Week 5</vt:lpstr>
      <vt:lpstr>Week 6</vt:lpstr>
      <vt:lpstr>Week 7</vt:lpstr>
      <vt:lpstr>Analysis</vt:lpstr>
      <vt:lpstr>Block Review</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 Lourenco</dc:creator>
  <cp:lastModifiedBy>David Lourenco</cp:lastModifiedBy>
  <cp:lastPrinted>2019-06-01T11:20:51Z</cp:lastPrinted>
  <dcterms:created xsi:type="dcterms:W3CDTF">2018-04-21T21:14:04Z</dcterms:created>
  <dcterms:modified xsi:type="dcterms:W3CDTF">2019-08-26T17:03:54Z</dcterms:modified>
</cp:coreProperties>
</file>