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mc:AlternateContent xmlns:mc="http://schemas.openxmlformats.org/markup-compatibility/2006">
    <mc:Choice Requires="x15">
      <x15ac:absPath xmlns:x15ac="http://schemas.microsoft.com/office/spreadsheetml/2010/11/ac" url="C:\Users\badol\Desktop\"/>
    </mc:Choice>
  </mc:AlternateContent>
  <workbookProtection lockStructure="1"/>
  <bookViews>
    <workbookView xWindow="0" yWindow="0" windowWidth="28800" windowHeight="12405" activeTab="1"/>
  </bookViews>
  <sheets>
    <sheet name="Installation" sheetId="2" r:id="rId1"/>
    <sheet name="MIAE" sheetId="1" r:id="rId2"/>
    <sheet name="MMOOF" sheetId="3" r:id="rId3"/>
    <sheet name="SIAS" sheetId="4" r:id="rId4"/>
    <sheet name="ST" sheetId="5" r:id="rId5"/>
    <sheet name="SA" sheetId="6" r:id="rId6"/>
    <sheet name="SOAAL" sheetId="7" r:id="rId7"/>
    <sheet name="SEA" sheetId="8" r:id="rId8"/>
  </sheets>
  <definedNames>
    <definedName name="_xlnm.Print_Titles" localSheetId="1">MIAE!$6:$6</definedName>
    <definedName name="IndicateurPourcent">MIAE!$AT$1</definedName>
    <definedName name="ListeCatégorie">Installation!$B$5:$B$11</definedName>
    <definedName name="ListeEmployés">Installation!$C$5:$C$11</definedName>
    <definedName name="TitreColonne1">MIAE!$B$6</definedName>
    <definedName name="TitreColonne2">TableauCatégorieetEmployé[[#Headers],[Nom de la catégorie]]</definedName>
  </definedNames>
  <calcPr calcId="152511"/>
</workbook>
</file>

<file path=xl/calcChain.xml><?xml version="1.0" encoding="utf-8"?>
<calcChain xmlns="http://schemas.openxmlformats.org/spreadsheetml/2006/main">
  <c r="BB17" i="1" l="1"/>
  <c r="BB13" i="1"/>
  <c r="BE9" i="1"/>
  <c r="BD9" i="1"/>
  <c r="BC9" i="1"/>
  <c r="AY13" i="1"/>
  <c r="AD22" i="1"/>
  <c r="Q7" i="1" l="1"/>
  <c r="R22" i="1"/>
  <c r="S22" i="1"/>
  <c r="T22" i="1"/>
  <c r="Q12" i="1"/>
  <c r="AL22" i="1"/>
  <c r="AI22" i="1"/>
  <c r="AP7" i="1" l="1"/>
  <c r="AS7" i="1"/>
  <c r="AT7" i="1"/>
  <c r="Q8" i="1"/>
  <c r="AP8" i="1"/>
  <c r="AS8" i="1"/>
  <c r="AT8" i="1"/>
  <c r="Q9" i="1"/>
  <c r="AP9" i="1"/>
  <c r="AS9" i="1"/>
  <c r="AT9" i="1"/>
  <c r="Q10" i="1"/>
  <c r="AP10" i="1"/>
  <c r="AS10" i="1"/>
  <c r="AT10" i="1"/>
  <c r="Q11" i="1"/>
  <c r="AP11" i="1"/>
  <c r="AS11" i="1"/>
  <c r="AT11" i="1"/>
  <c r="AP12" i="1"/>
  <c r="AS12" i="1"/>
  <c r="AT12" i="1"/>
  <c r="Q13" i="1"/>
  <c r="AP13" i="1"/>
  <c r="AT13" i="1"/>
  <c r="Q14" i="1"/>
  <c r="AP14" i="1"/>
  <c r="AT14" i="1"/>
  <c r="Q15" i="1"/>
  <c r="AP15" i="1"/>
  <c r="AT15" i="1"/>
  <c r="Q16" i="1"/>
  <c r="AP16" i="1"/>
  <c r="AT16" i="1"/>
  <c r="Q17" i="1"/>
  <c r="AP17" i="1"/>
  <c r="AT17" i="1"/>
  <c r="Q18" i="1"/>
  <c r="AP18" i="1"/>
  <c r="AT18" i="1"/>
  <c r="Q19" i="1"/>
  <c r="AP19" i="1"/>
  <c r="AT19" i="1"/>
  <c r="Q20" i="1"/>
  <c r="AP20" i="1"/>
  <c r="AS20" i="1"/>
  <c r="AT20" i="1"/>
  <c r="Q21" i="1"/>
  <c r="AP21" i="1"/>
  <c r="AS21" i="1"/>
  <c r="AT21" i="1"/>
  <c r="AU22" i="1"/>
  <c r="AQ21" i="1" l="1"/>
  <c r="AR21" i="1" s="1"/>
  <c r="AQ20" i="1"/>
  <c r="AR20" i="1" s="1"/>
  <c r="AQ18" i="1"/>
  <c r="AR18" i="1" s="1"/>
  <c r="AQ16" i="1"/>
  <c r="AR16" i="1" s="1"/>
  <c r="AQ14" i="1"/>
  <c r="AR14" i="1" s="1"/>
  <c r="AQ11" i="1"/>
  <c r="AR11" i="1" s="1"/>
  <c r="AQ10" i="1"/>
  <c r="AR10" i="1" s="1"/>
  <c r="AQ9" i="1"/>
  <c r="AR9" i="1" s="1"/>
  <c r="AQ8" i="1"/>
  <c r="AR8" i="1" s="1"/>
  <c r="AQ7" i="1"/>
  <c r="AR7" i="1" s="1"/>
  <c r="AQ19" i="1"/>
  <c r="AR19" i="1" s="1"/>
  <c r="AQ17" i="1"/>
  <c r="AR17" i="1" s="1"/>
  <c r="AQ15" i="1"/>
  <c r="AR15" i="1" s="1"/>
  <c r="AQ13" i="1"/>
  <c r="AR13" i="1" s="1"/>
  <c r="AQ12" i="1"/>
  <c r="AR12" i="1" s="1"/>
  <c r="Q22" i="1"/>
  <c r="AV18" i="1"/>
  <c r="AV16" i="1"/>
  <c r="AU16" i="1" s="1"/>
  <c r="AV14" i="1"/>
  <c r="AV19" i="1"/>
  <c r="AV17" i="1"/>
  <c r="AU17" i="1" s="1"/>
  <c r="AV15" i="1"/>
  <c r="AV13" i="1"/>
  <c r="AU13" i="1" s="1"/>
  <c r="AV21" i="1"/>
  <c r="AU21" i="1" s="1"/>
  <c r="AV11" i="1"/>
  <c r="AV9" i="1"/>
  <c r="AV7" i="1"/>
  <c r="AV20" i="1"/>
  <c r="AV12" i="1"/>
  <c r="AV10" i="1"/>
  <c r="AU10" i="1" s="1"/>
  <c r="AV8" i="1"/>
  <c r="AY9" i="1" l="1"/>
  <c r="BB9" i="1"/>
  <c r="AU15" i="1"/>
  <c r="AU19" i="1"/>
  <c r="AU14" i="1"/>
  <c r="AU18" i="1"/>
  <c r="AU9" i="1"/>
  <c r="AU20" i="1"/>
  <c r="AU8" i="1"/>
  <c r="AU12" i="1"/>
  <c r="AU7" i="1"/>
  <c r="AU11" i="1"/>
</calcChain>
</file>

<file path=xl/sharedStrings.xml><?xml version="1.0" encoding="utf-8"?>
<sst xmlns="http://schemas.openxmlformats.org/spreadsheetml/2006/main" count="134" uniqueCount="87">
  <si>
    <t>Affecté à</t>
  </si>
  <si>
    <t>Employé 1</t>
  </si>
  <si>
    <t>Estimé
Début</t>
  </si>
  <si>
    <t>Estimé 
Fin</t>
  </si>
  <si>
    <t>Durée estimée (en jours)</t>
  </si>
  <si>
    <t>Réel 
Début</t>
  </si>
  <si>
    <t>Réel
Fin</t>
  </si>
  <si>
    <t>Durée réelle (en jours)</t>
  </si>
  <si>
    <t>Installation</t>
  </si>
  <si>
    <t>Nom de la catégorie</t>
  </si>
  <si>
    <t>Nom de l’employé</t>
  </si>
  <si>
    <t>DGA A/UCAF/SPEBCG</t>
  </si>
  <si>
    <t>BADOL Virginie</t>
  </si>
  <si>
    <t>PETIT Audrey</t>
  </si>
  <si>
    <t>DESERT Danièle</t>
  </si>
  <si>
    <t>DESCHAMPS Chantal</t>
  </si>
  <si>
    <t>MARTOT Fabrina</t>
  </si>
  <si>
    <t>DELAMBRE Monique</t>
  </si>
  <si>
    <t>ALIKER Jean-François</t>
  </si>
  <si>
    <t>Colonne1</t>
  </si>
  <si>
    <t>Traité par</t>
  </si>
  <si>
    <t>Date CE</t>
  </si>
  <si>
    <t>IMPUTATION</t>
  </si>
  <si>
    <t>s</t>
  </si>
  <si>
    <t>Article</t>
  </si>
  <si>
    <t>Fonction</t>
  </si>
  <si>
    <t>Code 
AP/EP/CP</t>
  </si>
  <si>
    <t>OPERATION</t>
  </si>
  <si>
    <t xml:space="preserve">Libellé </t>
  </si>
  <si>
    <t>TIERS</t>
  </si>
  <si>
    <t>Code2</t>
  </si>
  <si>
    <t>Raison social</t>
  </si>
  <si>
    <t>Code1</t>
  </si>
  <si>
    <t>Code nature analytique</t>
  </si>
  <si>
    <t>Description nature analytique</t>
  </si>
  <si>
    <t>Type AP/EP/CP</t>
  </si>
  <si>
    <t>ENGAGEMENT</t>
  </si>
  <si>
    <t>MANDATEMENT</t>
  </si>
  <si>
    <t>N° Pré-engagement</t>
  </si>
  <si>
    <t>N° Pré-mandatement</t>
  </si>
  <si>
    <t>Date Pré-mandatement</t>
  </si>
  <si>
    <t>Date de 
réception</t>
  </si>
  <si>
    <t>MONTANT TOTAL A ENGAGER</t>
  </si>
  <si>
    <t>PRE-MANDATEMENT</t>
  </si>
  <si>
    <t>Date mandat</t>
  </si>
  <si>
    <t>N° BJ</t>
  </si>
  <si>
    <t>N° mandat</t>
  </si>
  <si>
    <t>Date de paiement</t>
  </si>
  <si>
    <t>ECHEANCIER</t>
  </si>
  <si>
    <t>2 019</t>
  </si>
  <si>
    <t>2 020</t>
  </si>
  <si>
    <t>2 021</t>
  </si>
  <si>
    <t>Montant</t>
  </si>
  <si>
    <t>DELAI DE TRAITEMENT</t>
  </si>
  <si>
    <t>Observation2</t>
  </si>
  <si>
    <t>TITRE DE RECETTE</t>
  </si>
  <si>
    <t>N° Titre 
de recette</t>
  </si>
  <si>
    <t>Date Titre de recette</t>
  </si>
  <si>
    <t>Châpitre</t>
  </si>
  <si>
    <t>Date pré-Engagement</t>
  </si>
  <si>
    <t>Pièces 
jointes1</t>
  </si>
  <si>
    <t>Observation
pièces1</t>
  </si>
  <si>
    <t>Pièces 
jointes2</t>
  </si>
  <si>
    <t>Observation
pièces2</t>
  </si>
  <si>
    <t>PRE-ENGAGEMENT</t>
  </si>
  <si>
    <t>CONTRÔLE DE GESTION</t>
  </si>
  <si>
    <t>Indicateur durée réelle excédentaire/déficitaire (en jour)</t>
  </si>
  <si>
    <t>DDEE - Mission Innovation et Animation Economique (MIAE)</t>
  </si>
  <si>
    <t>TRANCHE DE FINANCEMENT</t>
  </si>
  <si>
    <t>Nombre</t>
  </si>
  <si>
    <t>Réalisé</t>
  </si>
  <si>
    <t>Reste à raliser</t>
  </si>
  <si>
    <t>REPARTITION BUDGET</t>
  </si>
  <si>
    <t>Investissement</t>
  </si>
  <si>
    <t>Fonctionnement</t>
  </si>
  <si>
    <t>Montant2</t>
  </si>
  <si>
    <t>Montant3</t>
  </si>
  <si>
    <t>Montant4</t>
  </si>
  <si>
    <t>MANDAT</t>
  </si>
  <si>
    <t>Date  validation Engagement</t>
  </si>
  <si>
    <t xml:space="preserve">N° </t>
  </si>
  <si>
    <t>Intitulé</t>
  </si>
  <si>
    <t>DELIBERATION / ARRETE</t>
  </si>
  <si>
    <t>Montant total</t>
  </si>
  <si>
    <t xml:space="preserve">BUDGET GLOBAL </t>
  </si>
  <si>
    <t xml:space="preserve">en % </t>
  </si>
  <si>
    <t>en % / montant engagé</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</si>
</sst>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quot;Over/Under flag&quot;;&quot;&quot;;&quot;&quot;"/>
    <numFmt numFmtId="165" formatCode="_-* #,##0.00\ [$€-40C]_-;\-* #,##0.00\ [$€-40C]_-;_-* &quot;-&quot;??\ [$€-40C]_-;_-@_-"/>
  </numFmts>
  <fonts count="18" x14ac:knownFonts="1">
    <font>
      <sz val="11"/>
      <color theme="3" tint="-0.499984740745262"/>
      <name val="Century Gothic"/>
      <family val="2"/>
      <scheme val="minor"/>
    </font>
    <font>
      <b/>
      <sz val="11"/>
      <color rgb="FF3F3F3F"/>
      <name val="Century Gothic"/>
      <family val="2"/>
      <scheme val="minor"/>
    </font>
    <font>
      <sz val="8"/>
      <color theme="3"/>
      <name val="Century Gothic"/>
      <family val="2"/>
      <scheme val="minor"/>
    </font>
    <font>
      <sz val="24"/>
      <color theme="3"/>
      <name val="Century Gothic"/>
      <family val="2"/>
      <scheme val="minor"/>
    </font>
    <font>
      <sz val="24"/>
      <color theme="3"/>
      <name val="Century Gothic"/>
      <family val="2"/>
      <scheme val="major"/>
    </font>
    <font>
      <b/>
      <sz val="12"/>
      <color theme="9" tint="-0.499984740745262"/>
      <name val="Century Gothic"/>
      <family val="2"/>
      <scheme val="minor"/>
    </font>
    <font>
      <b/>
      <sz val="11"/>
      <color theme="2" tint="-0.89996032593768116"/>
      <name val="Century Gothic"/>
      <family val="2"/>
      <scheme val="minor"/>
    </font>
    <font>
      <sz val="11"/>
      <color theme="2" tint="-0.89992980742820516"/>
      <name val="Century Gothic"/>
      <family val="2"/>
      <scheme val="minor"/>
    </font>
    <font>
      <sz val="11"/>
      <color theme="2" tint="-0.89989928891872917"/>
      <name val="Century Gothic"/>
      <family val="2"/>
      <scheme val="minor"/>
    </font>
    <font>
      <sz val="11"/>
      <color theme="0"/>
      <name val="Century Gothic"/>
      <family val="2"/>
      <scheme val="minor"/>
    </font>
    <font>
      <b/>
      <sz val="11"/>
      <color theme="9"/>
      <name val="Century Gothic"/>
      <family val="2"/>
      <scheme val="minor"/>
    </font>
    <font>
      <b/>
      <sz val="11"/>
      <color theme="0"/>
      <name val="Century Gothic"/>
      <family val="2"/>
      <scheme val="minor"/>
    </font>
    <font>
      <b/>
      <sz val="11"/>
      <color theme="3" tint="-0.499984740745262"/>
      <name val="Century Gothic"/>
      <family val="2"/>
      <scheme val="minor"/>
    </font>
    <font>
      <b/>
      <sz val="12"/>
      <color theme="1" tint="0.499984740745262"/>
      <name val="Century Gothic"/>
      <family val="2"/>
      <scheme val="minor"/>
    </font>
    <font>
      <sz val="22"/>
      <color theme="0"/>
      <name val="Century Gothic"/>
      <family val="2"/>
      <scheme val="minor"/>
    </font>
    <font>
      <sz val="20"/>
      <color theme="3" tint="-0.499984740745262"/>
      <name val="Century Gothic"/>
      <family val="2"/>
      <scheme val="minor"/>
    </font>
    <font>
      <b/>
      <sz val="12"/>
      <color theme="3" tint="-0.499984740745262"/>
      <name val="Century Gothic"/>
      <family val="2"/>
      <scheme val="minor"/>
    </font>
    <font>
      <sz val="12"/>
      <color theme="3" tint="-0.499984740745262"/>
      <name val="Century Gothic"/>
      <family val="2"/>
      <scheme val="minor"/>
    </font>
  </fonts>
  <fills count="10">
    <fill>
      <patternFill patternType="none"/>
    </fill>
    <fill>
      <patternFill patternType="gray125"/>
    </fill>
    <fill>
      <patternFill patternType="solid">
        <fgColor theme="2"/>
        <bgColor indexed="64"/>
      </patternFill>
    </fill>
    <fill>
      <patternFill patternType="solid">
        <fgColor rgb="FFFFFFCC"/>
      </patternFill>
    </fill>
    <fill>
      <patternFill patternType="solid">
        <fgColor theme="9"/>
        <bgColor indexed="64"/>
      </patternFill>
    </fill>
    <fill>
      <patternFill patternType="solid">
        <fgColor theme="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theme="0" tint="-0.34998626667073579"/>
        <bgColor indexed="64"/>
      </patternFill>
    </fill>
  </fills>
  <borders count="111">
    <border>
      <left/>
      <right/>
      <top/>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theme="9"/>
      </left>
      <right style="thin">
        <color theme="9"/>
      </right>
      <top style="thin">
        <color theme="9"/>
      </top>
      <bottom style="thin">
        <color theme="9"/>
      </bottom>
      <diagonal/>
    </border>
    <border>
      <left style="thin">
        <color auto="1"/>
      </left>
      <right/>
      <top/>
      <bottom/>
      <diagonal/>
    </border>
    <border>
      <left style="thick">
        <color theme="0"/>
      </left>
      <right/>
      <top/>
      <bottom/>
      <diagonal/>
    </border>
    <border>
      <left/>
      <right style="thick">
        <color theme="0"/>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medium">
        <color indexed="64"/>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bottom style="double">
        <color indexed="64"/>
      </bottom>
      <diagonal/>
    </border>
    <border>
      <left/>
      <right style="thin">
        <color indexed="64"/>
      </right>
      <top style="double">
        <color indexed="64"/>
      </top>
      <bottom style="medium">
        <color indexed="64"/>
      </bottom>
      <diagonal/>
    </border>
    <border>
      <left/>
      <right style="double">
        <color indexed="64"/>
      </right>
      <top/>
      <bottom style="medium">
        <color indexed="64"/>
      </bottom>
      <diagonal/>
    </border>
    <border>
      <left/>
      <right style="double">
        <color indexed="64"/>
      </right>
      <top/>
      <bottom/>
      <diagonal/>
    </border>
    <border>
      <left style="thin">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medium">
        <color indexed="64"/>
      </bottom>
      <diagonal/>
    </border>
    <border>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diagonal/>
    </border>
    <border>
      <left/>
      <right style="double">
        <color indexed="64"/>
      </right>
      <top/>
      <bottom style="double">
        <color indexed="64"/>
      </bottom>
      <diagonal/>
    </border>
    <border>
      <left style="double">
        <color indexed="64"/>
      </left>
      <right style="medium">
        <color indexed="64"/>
      </right>
      <top style="thin">
        <color indexed="64"/>
      </top>
      <bottom style="double">
        <color indexed="64"/>
      </bottom>
      <diagonal/>
    </border>
    <border>
      <left style="double">
        <color indexed="64"/>
      </left>
      <right/>
      <top/>
      <bottom/>
      <diagonal/>
    </border>
    <border>
      <left/>
      <right style="double">
        <color indexed="64"/>
      </right>
      <top/>
      <bottom style="thin">
        <color indexed="64"/>
      </bottom>
      <diagonal/>
    </border>
    <border>
      <left style="thin">
        <color indexed="64"/>
      </left>
      <right style="double">
        <color indexed="64"/>
      </right>
      <top style="thin">
        <color auto="1"/>
      </top>
      <bottom style="thin">
        <color auto="1"/>
      </bottom>
      <diagonal/>
    </border>
    <border>
      <left/>
      <right style="thin">
        <color indexed="64"/>
      </right>
      <top style="thin">
        <color auto="1"/>
      </top>
      <bottom style="thin">
        <color auto="1"/>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double">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indexed="64"/>
      </right>
      <top style="thin">
        <color indexed="64"/>
      </top>
      <bottom/>
      <diagonal/>
    </border>
    <border>
      <left style="thin">
        <color auto="1"/>
      </left>
      <right style="double">
        <color indexed="64"/>
      </right>
      <top style="thin">
        <color auto="1"/>
      </top>
      <bottom style="thin">
        <color indexed="64"/>
      </bottom>
      <diagonal/>
    </border>
    <border>
      <left/>
      <right style="double">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double">
        <color indexed="64"/>
      </left>
      <right style="thin">
        <color indexed="64"/>
      </right>
      <top/>
      <bottom style="thin">
        <color indexed="64"/>
      </bottom>
      <diagonal/>
    </border>
    <border>
      <left style="double">
        <color indexed="64"/>
      </left>
      <right style="thin">
        <color indexed="64"/>
      </right>
      <top/>
      <bottom/>
      <diagonal/>
    </border>
    <border>
      <left style="double">
        <color indexed="64"/>
      </left>
      <right style="medium">
        <color indexed="64"/>
      </right>
      <top style="thin">
        <color indexed="64"/>
      </top>
      <bottom style="thin">
        <color indexed="64"/>
      </bottom>
      <diagonal/>
    </border>
    <border>
      <left style="double">
        <color indexed="64"/>
      </left>
      <right style="medium">
        <color indexed="64"/>
      </right>
      <top/>
      <bottom style="medium">
        <color indexed="64"/>
      </bottom>
      <diagonal/>
    </border>
    <border>
      <left/>
      <right style="medium">
        <color theme="9" tint="-0.249977111117893"/>
      </right>
      <top/>
      <bottom style="double">
        <color indexed="64"/>
      </bottom>
      <diagonal/>
    </border>
    <border>
      <left style="medium">
        <color theme="9" tint="-0.249977111117893"/>
      </left>
      <right/>
      <top style="medium">
        <color theme="9" tint="-0.249977111117893"/>
      </top>
      <bottom style="double">
        <color indexed="64"/>
      </bottom>
      <diagonal/>
    </border>
    <border>
      <left/>
      <right/>
      <top style="medium">
        <color theme="9" tint="-0.249977111117893"/>
      </top>
      <bottom style="double">
        <color indexed="64"/>
      </bottom>
      <diagonal/>
    </border>
    <border>
      <left/>
      <right style="medium">
        <color theme="9" tint="-0.249977111117893"/>
      </right>
      <top style="medium">
        <color theme="9" tint="-0.249977111117893"/>
      </top>
      <bottom style="double">
        <color indexed="64"/>
      </bottom>
      <diagonal/>
    </border>
    <border>
      <left style="medium">
        <color theme="9" tint="-0.249977111117893"/>
      </left>
      <right style="thin">
        <color indexed="64"/>
      </right>
      <top style="double">
        <color indexed="64"/>
      </top>
      <bottom style="thin">
        <color indexed="64"/>
      </bottom>
      <diagonal/>
    </border>
    <border>
      <left style="medium">
        <color theme="9" tint="-0.249977111117893"/>
      </left>
      <right style="thin">
        <color indexed="64"/>
      </right>
      <top style="thin">
        <color indexed="64"/>
      </top>
      <bottom style="thin">
        <color indexed="64"/>
      </bottom>
      <diagonal/>
    </border>
    <border>
      <left style="thin">
        <color indexed="64"/>
      </left>
      <right style="medium">
        <color theme="9" tint="-0.249977111117893"/>
      </right>
      <top style="thin">
        <color indexed="64"/>
      </top>
      <bottom style="thin">
        <color indexed="64"/>
      </bottom>
      <diagonal/>
    </border>
    <border>
      <left style="thin">
        <color indexed="64"/>
      </left>
      <right style="medium">
        <color theme="9" tint="-0.249977111117893"/>
      </right>
      <top style="thin">
        <color indexed="64"/>
      </top>
      <bottom style="double">
        <color indexed="64"/>
      </bottom>
      <diagonal/>
    </border>
    <border>
      <left style="thin">
        <color indexed="64"/>
      </left>
      <right style="medium">
        <color theme="9" tint="-0.249977111117893"/>
      </right>
      <top/>
      <bottom style="thin">
        <color indexed="64"/>
      </bottom>
      <diagonal/>
    </border>
    <border>
      <left style="thin">
        <color indexed="64"/>
      </left>
      <right style="medium">
        <color theme="9" tint="-0.249977111117893"/>
      </right>
      <top style="double">
        <color indexed="64"/>
      </top>
      <bottom style="thin">
        <color indexed="64"/>
      </bottom>
      <diagonal/>
    </border>
    <border>
      <left style="thin">
        <color indexed="64"/>
      </left>
      <right style="medium">
        <color theme="9" tint="-0.249977111117893"/>
      </right>
      <top/>
      <bottom style="medium">
        <color indexed="64"/>
      </bottom>
      <diagonal/>
    </border>
    <border>
      <left style="medium">
        <color theme="9" tint="-0.249977111117893"/>
      </left>
      <right style="medium">
        <color theme="9" tint="-0.249977111117893"/>
      </right>
      <top/>
      <bottom/>
      <diagonal/>
    </border>
    <border>
      <left style="medium">
        <color theme="9" tint="-0.249977111117893"/>
      </left>
      <right style="thin">
        <color indexed="64"/>
      </right>
      <top style="thin">
        <color indexed="64"/>
      </top>
      <bottom style="medium">
        <color theme="9" tint="-0.249977111117893"/>
      </bottom>
      <diagonal/>
    </border>
    <border>
      <left style="thin">
        <color indexed="64"/>
      </left>
      <right style="medium">
        <color theme="9" tint="-0.249977111117893"/>
      </right>
      <top style="thin">
        <color indexed="64"/>
      </top>
      <bottom style="medium">
        <color theme="9" tint="-0.249977111117893"/>
      </bottom>
      <diagonal/>
    </border>
    <border>
      <left style="medium">
        <color theme="9" tint="-0.249977111117893"/>
      </left>
      <right/>
      <top style="medium">
        <color indexed="64"/>
      </top>
      <bottom style="medium">
        <color theme="9" tint="-0.249977111117893"/>
      </bottom>
      <diagonal/>
    </border>
    <border>
      <left/>
      <right style="medium">
        <color theme="9" tint="-0.249977111117893"/>
      </right>
      <top style="medium">
        <color indexed="64"/>
      </top>
      <bottom style="medium">
        <color theme="9" tint="-0.249977111117893"/>
      </bottom>
      <diagonal/>
    </border>
    <border>
      <left style="thin">
        <color indexed="64"/>
      </left>
      <right style="medium">
        <color theme="9" tint="-0.249977111117893"/>
      </right>
      <top style="medium">
        <color theme="9" tint="-0.249977111117893"/>
      </top>
      <bottom style="thin">
        <color indexed="64"/>
      </bottom>
      <diagonal/>
    </border>
    <border>
      <left style="double">
        <color indexed="64"/>
      </left>
      <right/>
      <top style="double">
        <color indexed="64"/>
      </top>
      <bottom style="thin">
        <color indexed="64"/>
      </bottom>
      <diagonal/>
    </border>
    <border>
      <left/>
      <right style="thin">
        <color indexed="64"/>
      </right>
      <top style="double">
        <color indexed="64"/>
      </top>
      <bottom/>
      <diagonal/>
    </border>
    <border>
      <left style="medium">
        <color indexed="64"/>
      </left>
      <right style="thin">
        <color indexed="64"/>
      </right>
      <top style="double">
        <color indexed="64"/>
      </top>
      <bottom/>
      <diagonal/>
    </border>
    <border>
      <left/>
      <right style="double">
        <color indexed="64"/>
      </right>
      <top style="double">
        <color indexed="64"/>
      </top>
      <bottom/>
      <diagonal/>
    </border>
    <border>
      <left style="double">
        <color indexed="64"/>
      </left>
      <right style="thin">
        <color indexed="64"/>
      </right>
      <top/>
      <bottom style="medium">
        <color indexed="64"/>
      </bottom>
      <diagonal/>
    </border>
    <border>
      <left style="medium">
        <color theme="9" tint="-0.249977111117893"/>
      </left>
      <right style="medium">
        <color theme="9"/>
      </right>
      <top/>
      <bottom/>
      <diagonal/>
    </border>
    <border>
      <left style="medium">
        <color theme="9" tint="-0.249977111117893"/>
      </left>
      <right style="thin">
        <color indexed="64"/>
      </right>
      <top style="medium">
        <color theme="9" tint="-0.249977111117893"/>
      </top>
      <bottom style="thin">
        <color indexed="64"/>
      </bottom>
      <diagonal/>
    </border>
    <border>
      <left style="medium">
        <color theme="9" tint="-0.249977111117893"/>
      </left>
      <right/>
      <top/>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auto="1"/>
      </left>
      <right style="thin">
        <color auto="1"/>
      </right>
      <top style="thin">
        <color auto="1"/>
      </top>
      <bottom style="medium">
        <color theme="9" tint="-0.249977111117893"/>
      </bottom>
      <diagonal/>
    </border>
    <border>
      <left style="thin">
        <color indexed="64"/>
      </left>
      <right style="thin">
        <color auto="1"/>
      </right>
      <top style="medium">
        <color theme="9" tint="-0.249977111117893"/>
      </top>
      <bottom style="thin">
        <color auto="1"/>
      </bottom>
      <diagonal/>
    </border>
    <border>
      <left/>
      <right style="medium">
        <color theme="9" tint="-0.249977111117893"/>
      </right>
      <top/>
      <bottom style="medium">
        <color theme="9" tint="-0.249977111117893"/>
      </bottom>
      <diagonal/>
    </border>
    <border>
      <left style="medium">
        <color theme="9" tint="-0.249977111117893"/>
      </left>
      <right/>
      <top/>
      <bottom style="medium">
        <color theme="9" tint="-0.249977111117893"/>
      </bottom>
      <diagonal/>
    </border>
    <border>
      <left/>
      <right/>
      <top/>
      <bottom style="medium">
        <color theme="9" tint="-0.249977111117893"/>
      </bottom>
      <diagonal/>
    </border>
    <border>
      <left/>
      <right style="thin">
        <color auto="1"/>
      </right>
      <top style="medium">
        <color theme="9" tint="-0.249977111117893"/>
      </top>
      <bottom style="thin">
        <color auto="1"/>
      </bottom>
      <diagonal/>
    </border>
    <border>
      <left/>
      <right style="thin">
        <color auto="1"/>
      </right>
      <top style="thin">
        <color auto="1"/>
      </top>
      <bottom style="medium">
        <color theme="9" tint="-0.249977111117893"/>
      </bottom>
      <diagonal/>
    </border>
    <border>
      <left/>
      <right/>
      <top style="medium">
        <color theme="9" tint="-0.249977111117893"/>
      </top>
      <bottom style="medium">
        <color indexed="64"/>
      </bottom>
      <diagonal/>
    </border>
    <border>
      <left/>
      <right/>
      <top style="medium">
        <color indexed="64"/>
      </top>
      <bottom style="medium">
        <color theme="9" tint="-0.249977111117893"/>
      </bottom>
      <diagonal/>
    </border>
    <border>
      <left style="thin">
        <color indexed="64"/>
      </left>
      <right/>
      <top/>
      <bottom style="thin">
        <color indexed="64"/>
      </bottom>
      <diagonal/>
    </border>
    <border>
      <left style="thin">
        <color indexed="64"/>
      </left>
      <right/>
      <top style="thin">
        <color indexed="64"/>
      </top>
      <bottom style="medium">
        <color theme="9" tint="-0.249977111117893"/>
      </bottom>
      <diagonal/>
    </border>
  </borders>
  <cellStyleXfs count="16">
    <xf numFmtId="0" fontId="0" fillId="0" borderId="0">
      <alignment vertical="center"/>
    </xf>
    <xf numFmtId="0" fontId="3" fillId="0" borderId="0" applyNumberFormat="0" applyFill="0" applyBorder="0" applyProtection="0">
      <alignment horizontal="left" vertical="center" indent="1"/>
    </xf>
    <xf numFmtId="9" fontId="5" fillId="0" borderId="3" applyProtection="0">
      <alignment horizontal="center" vertical="center"/>
    </xf>
    <xf numFmtId="0" fontId="1" fillId="2" borderId="1" applyNumberFormat="0" applyFont="0" applyBorder="0" applyProtection="0">
      <alignment horizontal="right" vertical="center" indent="2"/>
    </xf>
    <xf numFmtId="3" fontId="8" fillId="0" borderId="0" applyFill="0" applyBorder="0" applyProtection="0">
      <alignment horizontal="left" vertical="center" indent="1"/>
    </xf>
    <xf numFmtId="0" fontId="8" fillId="0" borderId="0" applyFill="0" applyBorder="0" applyProtection="0">
      <alignment horizontal="left" vertical="center" wrapText="1" indent="1"/>
    </xf>
    <xf numFmtId="0" fontId="6" fillId="0" borderId="0" applyNumberFormat="0" applyBorder="0" applyProtection="0">
      <alignment horizontal="left" vertical="center" wrapText="1" indent="1"/>
    </xf>
    <xf numFmtId="0" fontId="2" fillId="3" borderId="2" applyNumberFormat="0" applyFont="0" applyAlignment="0" applyProtection="0"/>
    <xf numFmtId="14" fontId="7" fillId="0" borderId="0" applyFill="0" applyBorder="0" applyProtection="0">
      <alignment horizontal="right" vertical="center" indent="2"/>
    </xf>
    <xf numFmtId="0" fontId="4" fillId="0" borderId="0" applyNumberFormat="0" applyFill="0" applyBorder="0" applyAlignment="0" applyProtection="0"/>
    <xf numFmtId="164" fontId="10" fillId="0" borderId="0" applyFill="0" applyProtection="0">
      <alignment horizontal="left" vertical="center" indent="1"/>
    </xf>
    <xf numFmtId="0" fontId="6" fillId="0" borderId="5" applyNumberFormat="0" applyFill="0" applyProtection="0">
      <alignment horizontal="left" vertical="center" wrapText="1" indent="2"/>
    </xf>
    <xf numFmtId="164" fontId="9" fillId="0" borderId="4">
      <alignment horizontal="right" vertical="center"/>
    </xf>
    <xf numFmtId="14" fontId="7" fillId="0" borderId="5">
      <alignment horizontal="left" vertical="center" indent="2"/>
    </xf>
    <xf numFmtId="3" fontId="8" fillId="2" borderId="0" applyBorder="0">
      <alignment horizontal="left" vertical="center" indent="1"/>
    </xf>
    <xf numFmtId="3" fontId="8" fillId="2" borderId="6">
      <alignment horizontal="left" vertical="center" indent="1"/>
    </xf>
  </cellStyleXfs>
  <cellXfs count="238">
    <xf numFmtId="0" fontId="0" fillId="0" borderId="0" xfId="0">
      <alignment vertical="center"/>
    </xf>
    <xf numFmtId="0" fontId="0" fillId="0" borderId="0" xfId="0" applyProtection="1">
      <alignment vertical="center"/>
    </xf>
    <xf numFmtId="0" fontId="3" fillId="0" borderId="0" xfId="1" applyAlignment="1" applyProtection="1">
      <alignment vertical="center"/>
    </xf>
    <xf numFmtId="9" fontId="5" fillId="0" borderId="3" xfId="2" applyProtection="1">
      <alignment horizontal="center" vertical="center"/>
    </xf>
    <xf numFmtId="0" fontId="4" fillId="0" borderId="0" xfId="9" applyAlignment="1">
      <alignment vertical="center"/>
    </xf>
    <xf numFmtId="0" fontId="8" fillId="0" borderId="0" xfId="5" applyNumberFormat="1" applyFont="1" applyBorder="1" applyAlignment="1">
      <alignment horizontal="left" vertical="center" wrapText="1" indent="1"/>
    </xf>
    <xf numFmtId="0" fontId="6" fillId="0" borderId="0" xfId="6" applyFont="1" applyFill="1" applyBorder="1" applyAlignment="1">
      <alignment horizontal="left" vertical="center" wrapText="1" indent="1"/>
    </xf>
    <xf numFmtId="0" fontId="0" fillId="0" borderId="0" xfId="0" applyAlignment="1" applyProtection="1">
      <alignment horizontal="center" vertical="center"/>
    </xf>
    <xf numFmtId="3" fontId="8" fillId="5" borderId="7" xfId="14" applyNumberFormat="1" applyFont="1" applyFill="1" applyBorder="1" applyAlignment="1">
      <alignment horizontal="left" vertical="center" indent="1"/>
    </xf>
    <xf numFmtId="3" fontId="8" fillId="5" borderId="7" xfId="14" applyNumberFormat="1" applyFont="1" applyFill="1" applyBorder="1" applyAlignment="1">
      <alignment horizontal="center" vertical="center"/>
    </xf>
    <xf numFmtId="3" fontId="8" fillId="5" borderId="8" xfId="14" applyNumberFormat="1" applyFont="1" applyFill="1" applyBorder="1" applyAlignment="1">
      <alignment horizontal="left" vertical="center" indent="1"/>
    </xf>
    <xf numFmtId="14" fontId="0" fillId="0" borderId="0" xfId="8" applyFont="1" applyAlignment="1" applyProtection="1">
      <alignment horizontal="center" vertical="center"/>
    </xf>
    <xf numFmtId="0" fontId="0" fillId="0" borderId="0" xfId="0" applyAlignment="1">
      <alignment horizontal="center" vertical="center"/>
    </xf>
    <xf numFmtId="0" fontId="8" fillId="2" borderId="8" xfId="5" applyNumberFormat="1" applyFont="1" applyFill="1" applyBorder="1" applyAlignment="1">
      <alignment horizontal="left" vertical="center" wrapText="1" indent="1"/>
    </xf>
    <xf numFmtId="14" fontId="7" fillId="2" borderId="7" xfId="8" applyNumberFormat="1" applyFont="1" applyFill="1" applyBorder="1" applyAlignment="1">
      <alignment horizontal="center" vertical="center"/>
    </xf>
    <xf numFmtId="164" fontId="9" fillId="2" borderId="7" xfId="12" applyNumberFormat="1" applyFont="1" applyFill="1" applyBorder="1" applyAlignment="1">
      <alignment horizontal="center" vertical="center"/>
    </xf>
    <xf numFmtId="3" fontId="8" fillId="5" borderId="8" xfId="14" applyNumberFormat="1" applyFont="1" applyFill="1" applyBorder="1" applyAlignment="1">
      <alignment horizontal="center" vertical="center"/>
    </xf>
    <xf numFmtId="9" fontId="5" fillId="0" borderId="0" xfId="2" applyBorder="1" applyProtection="1">
      <alignment horizontal="center" vertical="center"/>
    </xf>
    <xf numFmtId="14" fontId="8" fillId="5" borderId="9" xfId="5" applyNumberFormat="1" applyFont="1" applyFill="1" applyBorder="1" applyAlignment="1">
      <alignment horizontal="center" vertical="center" wrapText="1"/>
    </xf>
    <xf numFmtId="0" fontId="0" fillId="0" borderId="0" xfId="0" applyBorder="1" applyProtection="1">
      <alignment vertical="center"/>
    </xf>
    <xf numFmtId="0" fontId="0" fillId="0" borderId="0" xfId="0" applyBorder="1" applyAlignment="1">
      <alignment horizontal="center" vertical="center"/>
    </xf>
    <xf numFmtId="9" fontId="5" fillId="0" borderId="16" xfId="2" applyBorder="1" applyProtection="1">
      <alignment horizontal="center" vertical="center"/>
    </xf>
    <xf numFmtId="0" fontId="0" fillId="0" borderId="16" xfId="0" applyBorder="1" applyProtection="1">
      <alignment vertical="center"/>
    </xf>
    <xf numFmtId="3" fontId="8" fillId="5" borderId="17" xfId="14" applyNumberFormat="1" applyFont="1" applyFill="1" applyBorder="1" applyAlignment="1">
      <alignment horizontal="left" vertical="center" indent="1"/>
    </xf>
    <xf numFmtId="3" fontId="8" fillId="5" borderId="14" xfId="14" applyNumberFormat="1" applyFont="1" applyFill="1" applyBorder="1" applyAlignment="1">
      <alignment horizontal="left" vertical="center" indent="1"/>
    </xf>
    <xf numFmtId="3" fontId="8" fillId="5" borderId="21" xfId="14" applyNumberFormat="1" applyFont="1" applyFill="1" applyBorder="1" applyAlignment="1">
      <alignment horizontal="left" vertical="center" indent="1"/>
    </xf>
    <xf numFmtId="3" fontId="8" fillId="5" borderId="21" xfId="14" applyNumberFormat="1" applyFont="1" applyFill="1" applyBorder="1" applyAlignment="1">
      <alignment horizontal="center" vertical="center"/>
    </xf>
    <xf numFmtId="3" fontId="8" fillId="5" borderId="18" xfId="14" applyNumberFormat="1" applyFont="1" applyFill="1" applyBorder="1" applyAlignment="1">
      <alignment horizontal="center" vertical="center"/>
    </xf>
    <xf numFmtId="3" fontId="8" fillId="5" borderId="18" xfId="14" applyNumberFormat="1" applyFont="1" applyFill="1" applyBorder="1" applyAlignment="1">
      <alignment horizontal="left" vertical="center" indent="1"/>
    </xf>
    <xf numFmtId="14" fontId="7" fillId="2" borderId="18" xfId="8" applyNumberFormat="1" applyFont="1" applyFill="1" applyBorder="1" applyAlignment="1">
      <alignment horizontal="center" vertical="center"/>
    </xf>
    <xf numFmtId="164" fontId="9" fillId="2" borderId="18" xfId="12" applyNumberFormat="1" applyFont="1" applyFill="1" applyBorder="1" applyAlignment="1">
      <alignment horizontal="center" vertical="center"/>
    </xf>
    <xf numFmtId="3" fontId="8" fillId="5" borderId="10" xfId="14" applyNumberFormat="1" applyFont="1" applyFill="1" applyBorder="1" applyAlignment="1">
      <alignment horizontal="left" vertical="center" indent="1"/>
    </xf>
    <xf numFmtId="3" fontId="8" fillId="7" borderId="31" xfId="14" applyNumberFormat="1" applyFont="1" applyFill="1" applyBorder="1" applyAlignment="1">
      <alignment horizontal="left" vertical="center" indent="1"/>
    </xf>
    <xf numFmtId="3" fontId="8" fillId="7" borderId="25" xfId="14" applyNumberFormat="1" applyFont="1" applyFill="1" applyBorder="1" applyAlignment="1">
      <alignment horizontal="center" vertical="center"/>
    </xf>
    <xf numFmtId="3" fontId="8" fillId="7" borderId="24" xfId="14" applyNumberFormat="1" applyFont="1" applyFill="1" applyBorder="1" applyAlignment="1">
      <alignment horizontal="center" vertical="center"/>
    </xf>
    <xf numFmtId="3" fontId="8" fillId="7" borderId="25" xfId="14" applyNumberFormat="1" applyFont="1" applyFill="1" applyBorder="1" applyAlignment="1">
      <alignment horizontal="left" vertical="center" indent="1"/>
    </xf>
    <xf numFmtId="3" fontId="8" fillId="7" borderId="24" xfId="14" applyNumberFormat="1" applyFont="1" applyFill="1" applyBorder="1" applyAlignment="1">
      <alignment horizontal="left" vertical="center" indent="1"/>
    </xf>
    <xf numFmtId="14" fontId="7" fillId="8" borderId="24" xfId="8" applyNumberFormat="1" applyFont="1" applyFill="1" applyBorder="1" applyAlignment="1">
      <alignment horizontal="center" vertical="center"/>
    </xf>
    <xf numFmtId="3" fontId="8" fillId="8" borderId="24" xfId="15" applyNumberFormat="1" applyFont="1" applyFill="1" applyBorder="1" applyAlignment="1">
      <alignment horizontal="center" vertical="center"/>
    </xf>
    <xf numFmtId="14" fontId="7" fillId="8" borderId="24" xfId="13" applyNumberFormat="1" applyFont="1" applyFill="1" applyBorder="1" applyAlignment="1">
      <alignment horizontal="center" vertical="center"/>
    </xf>
    <xf numFmtId="164" fontId="9" fillId="8" borderId="24" xfId="12" applyNumberFormat="1" applyFont="1" applyFill="1" applyBorder="1" applyAlignment="1">
      <alignment horizontal="center" vertical="center"/>
    </xf>
    <xf numFmtId="3" fontId="8" fillId="5" borderId="11" xfId="14" applyNumberFormat="1" applyFont="1" applyFill="1" applyBorder="1" applyAlignment="1">
      <alignment horizontal="left" vertical="center" indent="1"/>
    </xf>
    <xf numFmtId="3" fontId="8" fillId="5" borderId="22" xfId="14" applyNumberFormat="1" applyFont="1" applyFill="1" applyBorder="1" applyAlignment="1">
      <alignment horizontal="left" vertical="center" indent="1"/>
    </xf>
    <xf numFmtId="3" fontId="8" fillId="5" borderId="7" xfId="14" applyNumberFormat="1" applyFont="1" applyFill="1" applyBorder="1" applyAlignment="1">
      <alignment horizontal="center" vertical="center" wrapText="1"/>
    </xf>
    <xf numFmtId="0" fontId="0" fillId="5" borderId="0" xfId="0" applyFill="1" applyBorder="1" applyAlignment="1">
      <alignment horizontal="center" vertical="center"/>
    </xf>
    <xf numFmtId="14" fontId="7" fillId="5" borderId="0" xfId="8" applyNumberFormat="1" applyFont="1" applyFill="1" applyBorder="1" applyAlignment="1">
      <alignment horizontal="center" vertical="center"/>
    </xf>
    <xf numFmtId="0" fontId="15" fillId="0" borderId="0" xfId="0" applyFont="1" applyProtection="1">
      <alignment vertical="center"/>
    </xf>
    <xf numFmtId="14" fontId="8" fillId="5" borderId="8" xfId="5" applyNumberFormat="1" applyFont="1" applyFill="1" applyBorder="1" applyAlignment="1">
      <alignment horizontal="center" vertical="center" wrapText="1"/>
    </xf>
    <xf numFmtId="14" fontId="8" fillId="5" borderId="21" xfId="5" applyNumberFormat="1" applyFont="1" applyFill="1" applyBorder="1" applyAlignment="1">
      <alignment horizontal="center" vertical="center" wrapText="1"/>
    </xf>
    <xf numFmtId="3" fontId="8" fillId="5" borderId="36" xfId="14" applyNumberFormat="1" applyFont="1" applyFill="1" applyBorder="1" applyAlignment="1">
      <alignment horizontal="left" vertical="center" indent="1"/>
    </xf>
    <xf numFmtId="3" fontId="8" fillId="5" borderId="38" xfId="14" applyNumberFormat="1" applyFont="1" applyFill="1" applyBorder="1" applyAlignment="1">
      <alignment horizontal="left" vertical="center" indent="1"/>
    </xf>
    <xf numFmtId="3" fontId="8" fillId="5" borderId="0" xfId="14" applyNumberFormat="1" applyFont="1" applyFill="1" applyBorder="1" applyAlignment="1">
      <alignment horizontal="left" vertical="center" indent="1"/>
    </xf>
    <xf numFmtId="3" fontId="8" fillId="5" borderId="37" xfId="14" applyNumberFormat="1" applyFont="1" applyFill="1" applyBorder="1" applyAlignment="1">
      <alignment horizontal="left" vertical="center" indent="1"/>
    </xf>
    <xf numFmtId="3" fontId="8" fillId="5" borderId="39" xfId="14" applyNumberFormat="1" applyFont="1" applyFill="1" applyBorder="1" applyAlignment="1">
      <alignment horizontal="left" vertical="center" indent="1"/>
    </xf>
    <xf numFmtId="3" fontId="8" fillId="5" borderId="40" xfId="14" applyNumberFormat="1" applyFont="1" applyFill="1" applyBorder="1" applyAlignment="1">
      <alignment horizontal="left" vertical="center" indent="1"/>
    </xf>
    <xf numFmtId="3" fontId="8" fillId="5" borderId="41" xfId="14" applyNumberFormat="1" applyFont="1" applyFill="1" applyBorder="1" applyAlignment="1">
      <alignment horizontal="left" vertical="center" indent="1"/>
    </xf>
    <xf numFmtId="3" fontId="8" fillId="5" borderId="42" xfId="14" applyNumberFormat="1" applyFont="1" applyFill="1" applyBorder="1" applyAlignment="1">
      <alignment horizontal="left" vertical="center" indent="1"/>
    </xf>
    <xf numFmtId="3" fontId="8" fillId="5" borderId="33" xfId="14" applyNumberFormat="1" applyFont="1" applyFill="1" applyBorder="1" applyAlignment="1">
      <alignment horizontal="left" vertical="center" indent="1"/>
    </xf>
    <xf numFmtId="3" fontId="8" fillId="5" borderId="29" xfId="14" applyNumberFormat="1" applyFont="1" applyFill="1" applyBorder="1" applyAlignment="1">
      <alignment horizontal="left" vertical="center" indent="1"/>
    </xf>
    <xf numFmtId="3" fontId="8" fillId="7" borderId="43" xfId="14" applyNumberFormat="1" applyFont="1" applyFill="1" applyBorder="1" applyAlignment="1">
      <alignment horizontal="left" vertical="center" indent="1"/>
    </xf>
    <xf numFmtId="3" fontId="8" fillId="5" borderId="45" xfId="14" applyNumberFormat="1" applyFont="1" applyFill="1" applyBorder="1" applyAlignment="1">
      <alignment horizontal="left" vertical="center" indent="1"/>
    </xf>
    <xf numFmtId="0" fontId="0" fillId="0" borderId="50" xfId="0" applyBorder="1">
      <alignment vertical="center"/>
    </xf>
    <xf numFmtId="0" fontId="0" fillId="0" borderId="28" xfId="0" applyBorder="1" applyProtection="1">
      <alignment vertical="center"/>
    </xf>
    <xf numFmtId="0" fontId="0" fillId="0" borderId="33" xfId="0" applyBorder="1" applyProtection="1">
      <alignment vertical="center"/>
    </xf>
    <xf numFmtId="0" fontId="0" fillId="0" borderId="48" xfId="0" applyBorder="1" applyProtection="1">
      <alignment vertical="center"/>
    </xf>
    <xf numFmtId="14" fontId="8" fillId="5" borderId="42" xfId="5" applyNumberFormat="1" applyFont="1" applyFill="1" applyBorder="1" applyAlignment="1">
      <alignment horizontal="center" vertical="center" wrapText="1"/>
    </xf>
    <xf numFmtId="14" fontId="8" fillId="5" borderId="52" xfId="5" applyNumberFormat="1" applyFont="1" applyFill="1" applyBorder="1" applyAlignment="1">
      <alignment horizontal="center" vertical="center" wrapText="1"/>
    </xf>
    <xf numFmtId="14" fontId="8" fillId="5" borderId="29" xfId="5" applyNumberFormat="1" applyFont="1" applyFill="1" applyBorder="1" applyAlignment="1">
      <alignment horizontal="center" vertical="center" wrapText="1"/>
    </xf>
    <xf numFmtId="14" fontId="8" fillId="7" borderId="43" xfId="5" applyNumberFormat="1" applyFont="1" applyFill="1" applyBorder="1" applyAlignment="1">
      <alignment horizontal="center" vertical="center" wrapText="1"/>
    </xf>
    <xf numFmtId="0" fontId="8" fillId="5" borderId="53" xfId="5" applyNumberFormat="1" applyFont="1" applyFill="1" applyBorder="1" applyAlignment="1">
      <alignment horizontal="center" vertical="center" wrapText="1"/>
    </xf>
    <xf numFmtId="0" fontId="8" fillId="5" borderId="8" xfId="5" applyNumberFormat="1" applyFont="1" applyFill="1" applyBorder="1" applyAlignment="1">
      <alignment horizontal="center" vertical="center" wrapText="1"/>
    </xf>
    <xf numFmtId="14" fontId="8" fillId="7" borderId="25" xfId="5" applyNumberFormat="1" applyFont="1" applyFill="1" applyBorder="1" applyAlignment="1">
      <alignment horizontal="center" vertical="center" wrapText="1"/>
    </xf>
    <xf numFmtId="0" fontId="0" fillId="5" borderId="33" xfId="0" applyFill="1" applyBorder="1" applyProtection="1">
      <alignment vertical="center"/>
    </xf>
    <xf numFmtId="0" fontId="8" fillId="5" borderId="54" xfId="5" applyNumberFormat="1" applyFont="1" applyFill="1" applyBorder="1" applyAlignment="1">
      <alignment horizontal="center" vertical="center" wrapText="1"/>
    </xf>
    <xf numFmtId="3" fontId="8" fillId="5" borderId="55" xfId="14" applyNumberFormat="1" applyFont="1" applyFill="1" applyBorder="1" applyAlignment="1">
      <alignment horizontal="left" vertical="center" indent="1"/>
    </xf>
    <xf numFmtId="3" fontId="8" fillId="5" borderId="42" xfId="14" applyNumberFormat="1" applyFont="1" applyFill="1" applyBorder="1" applyAlignment="1">
      <alignment horizontal="left" vertical="center" wrapText="1" indent="1"/>
    </xf>
    <xf numFmtId="3" fontId="8" fillId="5" borderId="55" xfId="14" applyNumberFormat="1" applyFont="1" applyFill="1" applyBorder="1" applyAlignment="1">
      <alignment horizontal="left" vertical="center" wrapText="1" indent="1"/>
    </xf>
    <xf numFmtId="3" fontId="8" fillId="7" borderId="56" xfId="14" applyNumberFormat="1" applyFont="1" applyFill="1" applyBorder="1" applyAlignment="1">
      <alignment horizontal="left" vertical="center" wrapText="1" indent="1"/>
    </xf>
    <xf numFmtId="3" fontId="8" fillId="5" borderId="54" xfId="14" applyNumberFormat="1" applyFont="1" applyFill="1" applyBorder="1" applyAlignment="1">
      <alignment horizontal="left" vertical="center" indent="1"/>
    </xf>
    <xf numFmtId="3" fontId="8" fillId="5" borderId="42" xfId="14" applyNumberFormat="1" applyFont="1" applyFill="1" applyBorder="1" applyAlignment="1">
      <alignment horizontal="center" vertical="center"/>
    </xf>
    <xf numFmtId="3" fontId="8" fillId="5" borderId="61" xfId="14" applyNumberFormat="1" applyFont="1" applyFill="1" applyBorder="1" applyAlignment="1">
      <alignment horizontal="left" vertical="center" indent="1"/>
    </xf>
    <xf numFmtId="3" fontId="8" fillId="5" borderId="62" xfId="14" applyNumberFormat="1" applyFont="1" applyFill="1" applyBorder="1" applyAlignment="1">
      <alignment horizontal="left" vertical="center" indent="1"/>
    </xf>
    <xf numFmtId="14" fontId="7" fillId="2" borderId="8" xfId="8" applyNumberFormat="1" applyFont="1" applyFill="1" applyBorder="1" applyAlignment="1">
      <alignment horizontal="center" vertical="center"/>
    </xf>
    <xf numFmtId="0" fontId="8" fillId="2" borderId="9" xfId="5" applyNumberFormat="1" applyFont="1" applyFill="1" applyBorder="1" applyAlignment="1">
      <alignment horizontal="left" vertical="center" wrapText="1" indent="1"/>
    </xf>
    <xf numFmtId="14" fontId="7" fillId="2" borderId="21" xfId="8" applyNumberFormat="1" applyFont="1" applyFill="1" applyBorder="1" applyAlignment="1">
      <alignment horizontal="center" vertical="center"/>
    </xf>
    <xf numFmtId="14" fontId="7" fillId="8" borderId="25" xfId="8" applyNumberFormat="1" applyFont="1" applyFill="1" applyBorder="1" applyAlignment="1">
      <alignment horizontal="center" vertical="center"/>
    </xf>
    <xf numFmtId="0" fontId="8" fillId="2" borderId="20" xfId="5" applyNumberFormat="1" applyFont="1" applyFill="1" applyBorder="1" applyAlignment="1">
      <alignment horizontal="left" vertical="center" wrapText="1" indent="1"/>
    </xf>
    <xf numFmtId="3" fontId="8" fillId="5" borderId="29" xfId="14" applyNumberFormat="1" applyFont="1" applyFill="1" applyBorder="1" applyAlignment="1">
      <alignment horizontal="center" vertical="center"/>
    </xf>
    <xf numFmtId="3" fontId="8" fillId="7" borderId="43" xfId="14" applyNumberFormat="1" applyFont="1" applyFill="1" applyBorder="1" applyAlignment="1">
      <alignment horizontal="center" vertical="center"/>
    </xf>
    <xf numFmtId="3" fontId="8" fillId="5" borderId="64" xfId="14" applyNumberFormat="1" applyFont="1" applyFill="1" applyBorder="1" applyAlignment="1">
      <alignment horizontal="left" vertical="center" indent="1"/>
    </xf>
    <xf numFmtId="3" fontId="8" fillId="5" borderId="65" xfId="14" applyNumberFormat="1" applyFont="1" applyFill="1" applyBorder="1" applyAlignment="1">
      <alignment horizontal="left" vertical="center" indent="1"/>
    </xf>
    <xf numFmtId="3" fontId="8" fillId="7" borderId="32" xfId="14" applyNumberFormat="1" applyFont="1" applyFill="1" applyBorder="1" applyAlignment="1">
      <alignment horizontal="left" vertical="center" indent="1"/>
    </xf>
    <xf numFmtId="3" fontId="8" fillId="5" borderId="66" xfId="14" applyNumberFormat="1" applyFont="1" applyFill="1" applyBorder="1" applyAlignment="1">
      <alignment horizontal="left" vertical="center" indent="1"/>
    </xf>
    <xf numFmtId="0" fontId="0" fillId="0" borderId="30" xfId="0" applyBorder="1" applyAlignment="1" applyProtection="1">
      <alignment horizontal="center" vertical="center"/>
    </xf>
    <xf numFmtId="0" fontId="0" fillId="0" borderId="0" xfId="0" applyBorder="1" applyAlignment="1" applyProtection="1">
      <alignment horizontal="center" vertical="center"/>
    </xf>
    <xf numFmtId="0" fontId="0" fillId="0" borderId="15" xfId="0" applyBorder="1" applyProtection="1">
      <alignment vertical="center"/>
    </xf>
    <xf numFmtId="14" fontId="11" fillId="9" borderId="10" xfId="6" applyNumberFormat="1" applyFont="1" applyFill="1" applyBorder="1" applyAlignment="1">
      <alignment horizontal="center" vertical="center" wrapText="1"/>
    </xf>
    <xf numFmtId="164" fontId="11" fillId="9" borderId="10" xfId="10" applyNumberFormat="1" applyFont="1" applyFill="1" applyBorder="1" applyAlignment="1">
      <alignment horizontal="center" vertical="center" wrapText="1"/>
    </xf>
    <xf numFmtId="14" fontId="11" fillId="9" borderId="26" xfId="6" applyNumberFormat="1" applyFont="1" applyFill="1" applyBorder="1" applyAlignment="1">
      <alignment horizontal="center" vertical="center" wrapText="1"/>
    </xf>
    <xf numFmtId="3" fontId="6" fillId="6" borderId="57" xfId="6" applyNumberFormat="1" applyFont="1" applyFill="1" applyBorder="1" applyAlignment="1">
      <alignment horizontal="center" vertical="center" wrapText="1"/>
    </xf>
    <xf numFmtId="3" fontId="6" fillId="6" borderId="10" xfId="6" applyNumberFormat="1" applyFont="1" applyFill="1" applyBorder="1" applyAlignment="1">
      <alignment horizontal="center" vertical="center" wrapText="1"/>
    </xf>
    <xf numFmtId="3" fontId="6" fillId="6" borderId="46" xfId="6" applyNumberFormat="1" applyFont="1" applyFill="1" applyBorder="1" applyAlignment="1">
      <alignment horizontal="center" vertical="center" wrapText="1"/>
    </xf>
    <xf numFmtId="14" fontId="8" fillId="5" borderId="46" xfId="5" applyNumberFormat="1" applyFont="1" applyFill="1" applyBorder="1" applyAlignment="1">
      <alignment horizontal="center" vertical="center" wrapText="1"/>
    </xf>
    <xf numFmtId="3" fontId="8" fillId="5" borderId="46" xfId="14" applyNumberFormat="1" applyFont="1" applyFill="1" applyBorder="1" applyAlignment="1">
      <alignment horizontal="left" vertical="center" indent="1"/>
    </xf>
    <xf numFmtId="3" fontId="8" fillId="5" borderId="46" xfId="14" applyNumberFormat="1" applyFont="1" applyFill="1" applyBorder="1" applyAlignment="1">
      <alignment horizontal="left" vertical="center" wrapText="1" indent="1"/>
    </xf>
    <xf numFmtId="14" fontId="11" fillId="9" borderId="4" xfId="6" applyNumberFormat="1" applyFont="1" applyFill="1" applyBorder="1" applyAlignment="1">
      <alignment horizontal="center" vertical="center" wrapText="1" shrinkToFit="1"/>
    </xf>
    <xf numFmtId="0" fontId="8" fillId="5" borderId="69" xfId="5" applyNumberFormat="1" applyFont="1" applyFill="1" applyBorder="1" applyAlignment="1">
      <alignment horizontal="left" vertical="center" wrapText="1" indent="1"/>
    </xf>
    <xf numFmtId="0" fontId="8" fillId="5" borderId="49" xfId="5" applyNumberFormat="1" applyFont="1" applyFill="1" applyBorder="1" applyAlignment="1">
      <alignment horizontal="left" vertical="center" wrapText="1" indent="1"/>
    </xf>
    <xf numFmtId="3" fontId="8" fillId="7" borderId="70" xfId="14" applyNumberFormat="1" applyFont="1" applyFill="1" applyBorder="1" applyAlignment="1">
      <alignment horizontal="left" vertical="center" indent="1"/>
    </xf>
    <xf numFmtId="0" fontId="8" fillId="8" borderId="12" xfId="5" applyNumberFormat="1" applyFont="1" applyFill="1" applyBorder="1" applyAlignment="1">
      <alignment horizontal="left" vertical="center" wrapText="1" indent="1"/>
    </xf>
    <xf numFmtId="14" fontId="11" fillId="9" borderId="75" xfId="6" applyNumberFormat="1" applyFont="1" applyFill="1" applyBorder="1" applyAlignment="1">
      <alignment horizontal="center" vertical="center" wrapText="1" shrinkToFit="1"/>
    </xf>
    <xf numFmtId="14" fontId="7" fillId="2" borderId="76" xfId="8" applyNumberFormat="1" applyFont="1" applyFill="1" applyBorder="1" applyAlignment="1">
      <alignment horizontal="center" vertical="center"/>
    </xf>
    <xf numFmtId="0" fontId="8" fillId="2" borderId="77" xfId="5" applyNumberFormat="1" applyFont="1" applyFill="1" applyBorder="1" applyAlignment="1">
      <alignment horizontal="left" vertical="center" wrapText="1" indent="1"/>
    </xf>
    <xf numFmtId="0" fontId="8" fillId="2" borderId="78" xfId="5" applyNumberFormat="1" applyFont="1" applyFill="1" applyBorder="1" applyAlignment="1">
      <alignment horizontal="left" vertical="center" wrapText="1" indent="1"/>
    </xf>
    <xf numFmtId="0" fontId="8" fillId="8" borderId="79" xfId="5" applyNumberFormat="1" applyFont="1" applyFill="1" applyBorder="1" applyAlignment="1">
      <alignment horizontal="left" vertical="center" wrapText="1" indent="1"/>
    </xf>
    <xf numFmtId="3" fontId="11" fillId="9" borderId="80" xfId="6" applyNumberFormat="1" applyFont="1" applyFill="1" applyBorder="1" applyAlignment="1">
      <alignment horizontal="center" vertical="center" wrapText="1"/>
    </xf>
    <xf numFmtId="3" fontId="8" fillId="2" borderId="77" xfId="14" applyNumberFormat="1" applyFont="1" applyFill="1" applyBorder="1" applyAlignment="1">
      <alignment horizontal="center" vertical="center"/>
    </xf>
    <xf numFmtId="3" fontId="8" fillId="2" borderId="78" xfId="14" applyNumberFormat="1" applyFont="1" applyFill="1" applyBorder="1" applyAlignment="1">
      <alignment horizontal="center" vertical="center"/>
    </xf>
    <xf numFmtId="3" fontId="8" fillId="8" borderId="81" xfId="14" applyNumberFormat="1" applyFont="1" applyFill="1" applyBorder="1" applyAlignment="1">
      <alignment horizontal="center" vertical="center"/>
    </xf>
    <xf numFmtId="0" fontId="12" fillId="2" borderId="12" xfId="0" applyFont="1" applyFill="1" applyBorder="1" applyAlignment="1" applyProtection="1">
      <alignment horizontal="center" vertical="center"/>
    </xf>
    <xf numFmtId="0" fontId="0" fillId="2" borderId="83" xfId="0" applyFill="1" applyBorder="1" applyAlignment="1" applyProtection="1">
      <alignment horizontal="center" vertical="center"/>
    </xf>
    <xf numFmtId="0" fontId="0" fillId="2" borderId="84" xfId="0" applyFill="1" applyBorder="1" applyAlignment="1" applyProtection="1">
      <alignment horizontal="center" vertical="center"/>
    </xf>
    <xf numFmtId="0" fontId="12" fillId="2" borderId="79" xfId="0" applyFont="1" applyFill="1" applyBorder="1" applyAlignment="1" applyProtection="1">
      <alignment horizontal="center" vertical="center"/>
    </xf>
    <xf numFmtId="0" fontId="12" fillId="2" borderId="87" xfId="0" applyFont="1" applyFill="1" applyBorder="1" applyAlignment="1" applyProtection="1">
      <alignment horizontal="center" vertical="center"/>
    </xf>
    <xf numFmtId="0" fontId="12" fillId="4" borderId="30" xfId="0" applyFont="1" applyFill="1" applyBorder="1" applyAlignment="1" applyProtection="1">
      <alignment horizontal="center" vertical="center"/>
    </xf>
    <xf numFmtId="0" fontId="0" fillId="0" borderId="0" xfId="0" applyAlignment="1">
      <alignment horizontal="center" vertical="center" wrapText="1"/>
    </xf>
    <xf numFmtId="0" fontId="0" fillId="0" borderId="27" xfId="0" applyBorder="1" applyAlignment="1">
      <alignment horizontal="center" vertical="center" wrapText="1"/>
    </xf>
    <xf numFmtId="0" fontId="0" fillId="0" borderId="26" xfId="0" applyBorder="1" applyAlignment="1">
      <alignment horizontal="center" vertical="center" wrapText="1"/>
    </xf>
    <xf numFmtId="0" fontId="0" fillId="0" borderId="58" xfId="0" applyBorder="1" applyAlignment="1">
      <alignment horizontal="center" vertical="center" wrapText="1"/>
    </xf>
    <xf numFmtId="14" fontId="11" fillId="9" borderId="23" xfId="6" applyNumberFormat="1" applyFont="1" applyFill="1" applyBorder="1" applyAlignment="1">
      <alignment horizontal="center" vertical="center" wrapText="1" shrinkToFit="1"/>
    </xf>
    <xf numFmtId="0" fontId="0" fillId="0" borderId="34" xfId="0" applyBorder="1" applyAlignment="1">
      <alignment horizontal="center" vertical="center"/>
    </xf>
    <xf numFmtId="0" fontId="0" fillId="0" borderId="34" xfId="0" applyBorder="1" applyAlignment="1">
      <alignment horizontal="center" vertical="center" wrapText="1"/>
    </xf>
    <xf numFmtId="0" fontId="0" fillId="0" borderId="88" xfId="0" applyBorder="1" applyAlignment="1">
      <alignment horizontal="center" vertical="center" wrapText="1"/>
    </xf>
    <xf numFmtId="3" fontId="8" fillId="6" borderId="8" xfId="14" applyNumberFormat="1" applyFont="1" applyFill="1" applyBorder="1" applyAlignment="1">
      <alignment horizontal="right" vertical="center" wrapText="1" indent="1"/>
    </xf>
    <xf numFmtId="3" fontId="8" fillId="6" borderId="7" xfId="14" applyNumberFormat="1" applyFont="1" applyFill="1" applyBorder="1" applyAlignment="1">
      <alignment horizontal="right" vertical="center" wrapText="1" indent="1"/>
    </xf>
    <xf numFmtId="3" fontId="8" fillId="6" borderId="42" xfId="14" applyNumberFormat="1" applyFont="1" applyFill="1" applyBorder="1" applyAlignment="1">
      <alignment horizontal="right" vertical="center" wrapText="1" indent="1"/>
    </xf>
    <xf numFmtId="165" fontId="8" fillId="6" borderId="8" xfId="14" applyNumberFormat="1" applyFont="1" applyFill="1" applyBorder="1" applyAlignment="1">
      <alignment horizontal="right" vertical="center" wrapText="1" indent="1"/>
    </xf>
    <xf numFmtId="165" fontId="8" fillId="6" borderId="7" xfId="14" applyNumberFormat="1" applyFont="1" applyFill="1" applyBorder="1" applyAlignment="1">
      <alignment horizontal="right" vertical="center" wrapText="1" indent="1"/>
    </xf>
    <xf numFmtId="165" fontId="8" fillId="6" borderId="42" xfId="14" applyNumberFormat="1" applyFont="1" applyFill="1" applyBorder="1" applyAlignment="1">
      <alignment horizontal="right" vertical="center" wrapText="1" indent="1"/>
    </xf>
    <xf numFmtId="165" fontId="8" fillId="6" borderId="21" xfId="14" applyNumberFormat="1" applyFont="1" applyFill="1" applyBorder="1" applyAlignment="1">
      <alignment horizontal="right" vertical="center" wrapText="1" indent="1"/>
    </xf>
    <xf numFmtId="165" fontId="8" fillId="6" borderId="18" xfId="14" applyNumberFormat="1" applyFont="1" applyFill="1" applyBorder="1" applyAlignment="1">
      <alignment horizontal="right" vertical="center" wrapText="1" indent="1"/>
    </xf>
    <xf numFmtId="165" fontId="8" fillId="6" borderId="29" xfId="14" applyNumberFormat="1" applyFont="1" applyFill="1" applyBorder="1" applyAlignment="1">
      <alignment horizontal="right" vertical="center" wrapText="1" indent="1"/>
    </xf>
    <xf numFmtId="165" fontId="8" fillId="6" borderId="12" xfId="14" applyNumberFormat="1" applyFont="1" applyFill="1" applyBorder="1" applyAlignment="1">
      <alignment horizontal="right" vertical="center" wrapText="1" indent="1"/>
    </xf>
    <xf numFmtId="165" fontId="8" fillId="6" borderId="10" xfId="14" applyNumberFormat="1" applyFont="1" applyFill="1" applyBorder="1" applyAlignment="1">
      <alignment horizontal="right" vertical="center" wrapText="1" indent="1"/>
    </xf>
    <xf numFmtId="165" fontId="8" fillId="6" borderId="46" xfId="14" applyNumberFormat="1" applyFont="1" applyFill="1" applyBorder="1" applyAlignment="1">
      <alignment horizontal="right" vertical="center" wrapText="1" indent="1"/>
    </xf>
    <xf numFmtId="3" fontId="8" fillId="5" borderId="67" xfId="14" applyNumberFormat="1" applyFont="1" applyFill="1" applyBorder="1" applyAlignment="1">
      <alignment horizontal="left" vertical="center" indent="1"/>
    </xf>
    <xf numFmtId="14" fontId="8" fillId="5" borderId="67" xfId="5" applyNumberFormat="1" applyFont="1" applyFill="1" applyBorder="1" applyAlignment="1">
      <alignment horizontal="center" vertical="center" wrapText="1"/>
    </xf>
    <xf numFmtId="0" fontId="0" fillId="0" borderId="35" xfId="0" applyBorder="1" applyAlignment="1">
      <alignment horizontal="center" vertical="center" wrapText="1"/>
    </xf>
    <xf numFmtId="0" fontId="0" fillId="0" borderId="91" xfId="0" applyBorder="1" applyAlignment="1">
      <alignment horizontal="center" vertical="center" wrapText="1"/>
    </xf>
    <xf numFmtId="3" fontId="8" fillId="5" borderId="33" xfId="14" applyNumberFormat="1" applyFont="1" applyFill="1" applyBorder="1" applyAlignment="1">
      <alignment horizontal="center" vertical="center"/>
    </xf>
    <xf numFmtId="3" fontId="8" fillId="5" borderId="44" xfId="14" applyNumberFormat="1" applyFont="1" applyFill="1" applyBorder="1" applyAlignment="1">
      <alignment horizontal="center" vertical="center"/>
    </xf>
    <xf numFmtId="3" fontId="8" fillId="5" borderId="61" xfId="14" applyNumberFormat="1" applyFont="1" applyFill="1" applyBorder="1" applyAlignment="1">
      <alignment horizontal="center" vertical="center"/>
    </xf>
    <xf numFmtId="3" fontId="8" fillId="5" borderId="51" xfId="14" applyNumberFormat="1" applyFont="1" applyFill="1" applyBorder="1" applyAlignment="1">
      <alignment horizontal="center" vertical="center"/>
    </xf>
    <xf numFmtId="0" fontId="0" fillId="0" borderId="59" xfId="0" applyBorder="1" applyAlignment="1">
      <alignment horizontal="center" vertical="center"/>
    </xf>
    <xf numFmtId="3" fontId="8" fillId="5" borderId="68" xfId="14" applyNumberFormat="1" applyFont="1" applyFill="1" applyBorder="1" applyAlignment="1">
      <alignment horizontal="center" vertical="center"/>
    </xf>
    <xf numFmtId="3" fontId="8" fillId="5" borderId="63" xfId="14" applyNumberFormat="1" applyFont="1" applyFill="1" applyBorder="1" applyAlignment="1">
      <alignment horizontal="center" vertical="center"/>
    </xf>
    <xf numFmtId="3" fontId="8" fillId="5" borderId="54" xfId="14" applyNumberFormat="1" applyFont="1" applyFill="1" applyBorder="1" applyAlignment="1">
      <alignment horizontal="center" vertical="center"/>
    </xf>
    <xf numFmtId="3" fontId="8" fillId="5" borderId="67" xfId="14" applyNumberFormat="1" applyFont="1" applyFill="1" applyBorder="1" applyAlignment="1">
      <alignment horizontal="center" vertical="center"/>
    </xf>
    <xf numFmtId="3" fontId="8" fillId="5" borderId="66" xfId="14" applyNumberFormat="1" applyFont="1" applyFill="1" applyBorder="1" applyAlignment="1">
      <alignment horizontal="center" vertical="center"/>
    </xf>
    <xf numFmtId="3" fontId="8" fillId="7" borderId="92" xfId="14" applyNumberFormat="1" applyFont="1" applyFill="1" applyBorder="1" applyAlignment="1">
      <alignment horizontal="center" vertical="center"/>
    </xf>
    <xf numFmtId="0" fontId="0" fillId="0" borderId="93" xfId="0" applyBorder="1" applyProtection="1">
      <alignment vertical="center"/>
    </xf>
    <xf numFmtId="0" fontId="0" fillId="0" borderId="95" xfId="0" applyBorder="1" applyProtection="1">
      <alignment vertical="center"/>
    </xf>
    <xf numFmtId="0" fontId="12" fillId="2" borderId="94" xfId="0" applyFont="1" applyFill="1" applyBorder="1" applyAlignment="1" applyProtection="1">
      <alignment horizontal="center" vertical="center"/>
    </xf>
    <xf numFmtId="165" fontId="0" fillId="2" borderId="84" xfId="0" applyNumberFormat="1" applyFill="1" applyBorder="1" applyAlignment="1" applyProtection="1">
      <alignment horizontal="center" vertical="center"/>
    </xf>
    <xf numFmtId="0" fontId="0" fillId="0" borderId="82" xfId="0" applyBorder="1">
      <alignment vertical="center"/>
    </xf>
    <xf numFmtId="0" fontId="0" fillId="5" borderId="0" xfId="0" applyFill="1" applyAlignment="1" applyProtection="1">
      <alignment horizontal="center" vertical="center"/>
    </xf>
    <xf numFmtId="0" fontId="0" fillId="5" borderId="0" xfId="0" applyFill="1" applyBorder="1" applyAlignment="1" applyProtection="1">
      <alignment horizontal="center" vertical="center"/>
    </xf>
    <xf numFmtId="0" fontId="9" fillId="5" borderId="0" xfId="0" applyFont="1" applyFill="1">
      <alignment vertical="center"/>
    </xf>
    <xf numFmtId="0" fontId="14" fillId="5" borderId="0" xfId="0" applyFont="1" applyFill="1" applyBorder="1" applyAlignment="1">
      <alignment vertical="center"/>
    </xf>
    <xf numFmtId="3" fontId="8" fillId="5" borderId="64" xfId="14" applyNumberFormat="1" applyFont="1" applyFill="1" applyBorder="1" applyAlignment="1">
      <alignment horizontal="center" vertical="center"/>
    </xf>
    <xf numFmtId="165" fontId="8" fillId="7" borderId="43" xfId="14" applyNumberFormat="1" applyFont="1" applyFill="1" applyBorder="1" applyAlignment="1">
      <alignment horizontal="left" vertical="center" indent="1"/>
    </xf>
    <xf numFmtId="14" fontId="11" fillId="9" borderId="12" xfId="11" applyNumberFormat="1" applyFont="1" applyFill="1" applyBorder="1" applyAlignment="1">
      <alignment horizontal="center" vertical="center" wrapText="1"/>
    </xf>
    <xf numFmtId="14" fontId="7" fillId="2" borderId="53" xfId="13" applyNumberFormat="1" applyFont="1" applyFill="1" applyBorder="1" applyAlignment="1">
      <alignment horizontal="center" vertical="center"/>
    </xf>
    <xf numFmtId="0" fontId="11" fillId="9" borderId="96" xfId="6" applyNumberFormat="1" applyFont="1" applyFill="1" applyBorder="1" applyAlignment="1">
      <alignment horizontal="center" vertical="center" wrapText="1"/>
    </xf>
    <xf numFmtId="3" fontId="8" fillId="2" borderId="97" xfId="15" applyNumberFormat="1" applyFont="1" applyFill="1" applyBorder="1" applyAlignment="1">
      <alignment horizontal="center" vertical="center"/>
    </xf>
    <xf numFmtId="3" fontId="8" fillId="2" borderId="9" xfId="15" applyNumberFormat="1" applyFont="1" applyFill="1" applyBorder="1" applyAlignment="1">
      <alignment horizontal="center" vertical="center"/>
    </xf>
    <xf numFmtId="14" fontId="7" fillId="2" borderId="98" xfId="13" applyNumberFormat="1" applyFont="1" applyFill="1" applyBorder="1" applyAlignment="1">
      <alignment horizontal="center" vertical="center"/>
    </xf>
    <xf numFmtId="14" fontId="7" fillId="2" borderId="21" xfId="13" applyNumberFormat="1" applyFont="1" applyFill="1" applyBorder="1" applyAlignment="1">
      <alignment horizontal="center" vertical="center"/>
    </xf>
    <xf numFmtId="3" fontId="8" fillId="2" borderId="99" xfId="15" applyNumberFormat="1" applyFont="1" applyFill="1" applyBorder="1" applyAlignment="1">
      <alignment horizontal="center" vertical="center"/>
    </xf>
    <xf numFmtId="44" fontId="0" fillId="4" borderId="53" xfId="0" applyNumberFormat="1" applyFill="1" applyBorder="1">
      <alignment vertical="center"/>
    </xf>
    <xf numFmtId="44" fontId="0" fillId="4" borderId="66" xfId="0" applyNumberFormat="1" applyFill="1" applyBorder="1">
      <alignment vertical="center"/>
    </xf>
    <xf numFmtId="44" fontId="12" fillId="4" borderId="12" xfId="0" applyNumberFormat="1" applyFont="1" applyFill="1" applyBorder="1">
      <alignment vertical="center"/>
    </xf>
    <xf numFmtId="0" fontId="0" fillId="0" borderId="89" xfId="0" applyBorder="1" applyAlignment="1" applyProtection="1">
      <alignment horizontal="center" vertical="center" wrapText="1"/>
      <protection locked="0"/>
    </xf>
    <xf numFmtId="0" fontId="0" fillId="0" borderId="60" xfId="0" applyBorder="1" applyAlignment="1" applyProtection="1">
      <alignment horizontal="center" vertical="center" wrapText="1"/>
      <protection locked="0"/>
    </xf>
    <xf numFmtId="0" fontId="0" fillId="0" borderId="90"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27" xfId="0" applyBorder="1" applyAlignment="1" applyProtection="1">
      <alignment horizontal="center" vertical="center" wrapText="1"/>
      <protection locked="0"/>
    </xf>
    <xf numFmtId="0" fontId="0" fillId="0" borderId="26" xfId="0" applyBorder="1" applyAlignment="1" applyProtection="1">
      <alignment horizontal="center" vertical="center" wrapText="1"/>
      <protection locked="0"/>
    </xf>
    <xf numFmtId="0" fontId="0" fillId="0" borderId="26" xfId="0" applyBorder="1" applyAlignment="1" applyProtection="1">
      <alignment horizontal="center" vertical="center"/>
      <protection locked="0"/>
    </xf>
    <xf numFmtId="165" fontId="8" fillId="5" borderId="42" xfId="14" applyNumberFormat="1" applyFont="1" applyFill="1" applyBorder="1" applyAlignment="1">
      <alignment horizontal="left" vertical="center" indent="1"/>
    </xf>
    <xf numFmtId="165" fontId="8" fillId="5" borderId="29" xfId="14" applyNumberFormat="1" applyFont="1" applyFill="1" applyBorder="1" applyAlignment="1">
      <alignment horizontal="left" vertical="center" indent="1"/>
    </xf>
    <xf numFmtId="44" fontId="0" fillId="2" borderId="84" xfId="0" applyNumberFormat="1" applyFill="1" applyBorder="1" applyAlignment="1" applyProtection="1">
      <alignment horizontal="center" vertical="center"/>
    </xf>
    <xf numFmtId="44" fontId="0" fillId="2" borderId="100" xfId="0" applyNumberFormat="1" applyFill="1" applyBorder="1" applyAlignment="1" applyProtection="1">
      <alignment horizontal="center" vertical="center"/>
    </xf>
    <xf numFmtId="44" fontId="0" fillId="2" borderId="106" xfId="0" applyNumberFormat="1" applyFill="1" applyBorder="1" applyAlignment="1" applyProtection="1">
      <alignment horizontal="center" vertical="center"/>
    </xf>
    <xf numFmtId="0" fontId="0" fillId="2" borderId="105" xfId="0" applyFont="1" applyFill="1" applyBorder="1" applyAlignment="1" applyProtection="1">
      <alignment horizontal="center" vertical="center"/>
    </xf>
    <xf numFmtId="0" fontId="0" fillId="2" borderId="101" xfId="0" applyFont="1" applyFill="1" applyBorder="1" applyAlignment="1" applyProtection="1">
      <alignment horizontal="center" vertical="center"/>
    </xf>
    <xf numFmtId="0" fontId="0" fillId="2" borderId="87" xfId="0" applyFont="1" applyFill="1" applyBorder="1" applyAlignment="1" applyProtection="1">
      <alignment horizontal="center" vertical="center"/>
    </xf>
    <xf numFmtId="0" fontId="12" fillId="5" borderId="0" xfId="0" applyFont="1" applyFill="1" applyBorder="1" applyAlignment="1" applyProtection="1">
      <alignment horizontal="center" vertical="center"/>
    </xf>
    <xf numFmtId="0" fontId="0" fillId="5" borderId="0" xfId="0" applyFill="1" applyProtection="1">
      <alignment vertical="center"/>
    </xf>
    <xf numFmtId="0" fontId="11" fillId="8" borderId="85" xfId="0" applyFont="1" applyFill="1" applyBorder="1" applyAlignment="1" applyProtection="1">
      <alignment horizontal="center" vertical="center"/>
    </xf>
    <xf numFmtId="0" fontId="0" fillId="0" borderId="86" xfId="0" applyBorder="1" applyAlignment="1">
      <alignment horizontal="center" vertical="center"/>
    </xf>
    <xf numFmtId="0" fontId="11" fillId="8" borderId="103" xfId="0" applyFont="1" applyFill="1" applyBorder="1" applyAlignment="1" applyProtection="1">
      <alignment horizontal="center" vertical="center"/>
    </xf>
    <xf numFmtId="0" fontId="0" fillId="0" borderId="104" xfId="0" applyBorder="1" applyAlignment="1">
      <alignment horizontal="center" vertical="center"/>
    </xf>
    <xf numFmtId="0" fontId="0" fillId="0" borderId="102" xfId="0" applyBorder="1" applyAlignment="1">
      <alignment horizontal="center" vertical="center"/>
    </xf>
    <xf numFmtId="0" fontId="14" fillId="2" borderId="0" xfId="0" applyFont="1" applyFill="1" applyBorder="1" applyAlignment="1">
      <alignment horizontal="center" vertical="center"/>
    </xf>
    <xf numFmtId="0" fontId="4" fillId="0" borderId="0" xfId="9" applyFont="1" applyAlignment="1" applyProtection="1">
      <alignment vertical="center"/>
    </xf>
    <xf numFmtId="0" fontId="13" fillId="5" borderId="0" xfId="0" applyFont="1" applyFill="1" applyBorder="1" applyAlignment="1">
      <alignment horizontal="center" vertical="center"/>
    </xf>
    <xf numFmtId="0" fontId="13" fillId="2" borderId="72" xfId="0" applyFont="1" applyFill="1" applyBorder="1" applyAlignment="1">
      <alignment horizontal="center" vertical="center"/>
    </xf>
    <xf numFmtId="0" fontId="13" fillId="2" borderId="73" xfId="0" applyFont="1" applyFill="1" applyBorder="1" applyAlignment="1">
      <alignment horizontal="center" vertical="center"/>
    </xf>
    <xf numFmtId="0" fontId="13" fillId="2" borderId="74" xfId="0" applyFont="1" applyFill="1" applyBorder="1" applyAlignment="1">
      <alignment horizontal="center" vertical="center"/>
    </xf>
    <xf numFmtId="0" fontId="16" fillId="4" borderId="13" xfId="0" applyFont="1" applyFill="1" applyBorder="1" applyAlignment="1" applyProtection="1">
      <alignment horizontal="center" vertical="center"/>
    </xf>
    <xf numFmtId="0" fontId="17" fillId="0" borderId="13" xfId="0" applyFont="1" applyBorder="1" applyAlignment="1">
      <alignment horizontal="center" vertical="center"/>
    </xf>
    <xf numFmtId="0" fontId="17" fillId="0" borderId="44" xfId="0" applyFont="1" applyBorder="1" applyAlignment="1">
      <alignment horizontal="center" vertical="center"/>
    </xf>
    <xf numFmtId="0" fontId="17" fillId="0" borderId="28" xfId="0" applyFont="1" applyBorder="1" applyAlignment="1">
      <alignment horizontal="center" vertical="center"/>
    </xf>
    <xf numFmtId="0" fontId="17" fillId="0" borderId="48" xfId="0" applyFont="1" applyBorder="1" applyAlignment="1">
      <alignment horizontal="center" vertical="center"/>
    </xf>
    <xf numFmtId="0" fontId="14" fillId="2" borderId="28" xfId="0" applyFont="1" applyFill="1" applyBorder="1" applyAlignment="1">
      <alignment horizontal="center" vertical="center"/>
    </xf>
    <xf numFmtId="0" fontId="14" fillId="2" borderId="71" xfId="0" applyFont="1" applyFill="1" applyBorder="1" applyAlignment="1">
      <alignment horizontal="center" vertical="center"/>
    </xf>
    <xf numFmtId="0" fontId="16" fillId="4" borderId="44" xfId="0" applyFont="1" applyFill="1" applyBorder="1" applyAlignment="1" applyProtection="1">
      <alignment horizontal="center" vertical="center"/>
    </xf>
    <xf numFmtId="0" fontId="16" fillId="4" borderId="28" xfId="0" applyFont="1" applyFill="1" applyBorder="1" applyAlignment="1" applyProtection="1">
      <alignment horizontal="center" vertical="center"/>
    </xf>
    <xf numFmtId="0" fontId="16" fillId="4" borderId="48" xfId="0" applyFont="1" applyFill="1" applyBorder="1" applyAlignment="1" applyProtection="1">
      <alignment horizontal="center" vertical="center"/>
    </xf>
    <xf numFmtId="0" fontId="16" fillId="4" borderId="47" xfId="0" applyFont="1" applyFill="1" applyBorder="1" applyAlignment="1" applyProtection="1">
      <alignment horizontal="center" vertical="center"/>
    </xf>
    <xf numFmtId="0" fontId="16" fillId="4" borderId="30" xfId="0" applyFont="1" applyFill="1" applyBorder="1" applyAlignment="1" applyProtection="1">
      <alignment horizontal="center" vertical="center"/>
    </xf>
    <xf numFmtId="0" fontId="16" fillId="4" borderId="63" xfId="0" applyFont="1" applyFill="1" applyBorder="1" applyAlignment="1" applyProtection="1">
      <alignment horizontal="center" vertical="center"/>
    </xf>
    <xf numFmtId="0" fontId="16" fillId="4" borderId="14" xfId="0" applyFont="1" applyFill="1" applyBorder="1" applyAlignment="1">
      <alignment horizontal="center" vertical="center"/>
    </xf>
    <xf numFmtId="0" fontId="16" fillId="4" borderId="55" xfId="0" applyFont="1" applyFill="1" applyBorder="1" applyAlignment="1">
      <alignment horizontal="center" vertical="center"/>
    </xf>
    <xf numFmtId="0" fontId="12" fillId="6" borderId="19" xfId="0" applyFont="1" applyFill="1" applyBorder="1" applyAlignment="1">
      <alignment horizontal="center" vertical="center"/>
    </xf>
    <xf numFmtId="0" fontId="0" fillId="6" borderId="22" xfId="0" applyFill="1" applyBorder="1" applyAlignment="1">
      <alignment horizontal="center" vertical="center"/>
    </xf>
    <xf numFmtId="0" fontId="0" fillId="6" borderId="65" xfId="0" applyFill="1" applyBorder="1" applyAlignment="1">
      <alignment horizontal="center" vertical="center"/>
    </xf>
    <xf numFmtId="0" fontId="16" fillId="4" borderId="50" xfId="0" applyFont="1" applyFill="1" applyBorder="1" applyAlignment="1" applyProtection="1">
      <alignment horizontal="center" vertical="center"/>
    </xf>
    <xf numFmtId="0" fontId="16" fillId="4" borderId="0" xfId="0" applyFont="1" applyFill="1" applyBorder="1" applyAlignment="1" applyProtection="1">
      <alignment horizontal="center" vertical="center"/>
    </xf>
    <xf numFmtId="0" fontId="16" fillId="4" borderId="33" xfId="0" applyFont="1" applyFill="1" applyBorder="1" applyAlignment="1" applyProtection="1">
      <alignment horizontal="center" vertical="center"/>
    </xf>
    <xf numFmtId="0" fontId="0" fillId="0" borderId="107" xfId="0" applyBorder="1" applyProtection="1">
      <alignment vertical="center"/>
    </xf>
    <xf numFmtId="0" fontId="0" fillId="0" borderId="108" xfId="0" applyBorder="1" applyAlignment="1">
      <alignment horizontal="center" vertical="center"/>
    </xf>
    <xf numFmtId="0" fontId="12" fillId="2" borderId="109" xfId="0" applyFont="1" applyFill="1" applyBorder="1" applyAlignment="1" applyProtection="1">
      <alignment horizontal="center" vertical="center"/>
    </xf>
    <xf numFmtId="165" fontId="0" fillId="2" borderId="110" xfId="0" applyNumberFormat="1" applyFill="1" applyBorder="1" applyAlignment="1" applyProtection="1">
      <alignment horizontal="center" vertical="center"/>
    </xf>
    <xf numFmtId="0" fontId="0" fillId="0" borderId="95" xfId="0" applyBorder="1" applyAlignment="1">
      <alignment horizontal="center" vertical="center"/>
    </xf>
    <xf numFmtId="0" fontId="12" fillId="5" borderId="95" xfId="0" applyFont="1" applyFill="1" applyBorder="1" applyAlignment="1" applyProtection="1">
      <alignment horizontal="center" vertical="center"/>
    </xf>
    <xf numFmtId="0" fontId="0" fillId="2" borderId="87" xfId="0" applyFill="1" applyBorder="1" applyAlignment="1" applyProtection="1">
      <alignment horizontal="center" vertical="center" wrapText="1"/>
    </xf>
  </cellXfs>
  <cellStyles count="16">
    <cellStyle name="Colonne grise" xfId="14"/>
    <cellStyle name="Commentaire" xfId="7" builtinId="10" customBuiltin="1"/>
    <cellStyle name="Date" xfId="8"/>
    <cellStyle name="Début réel" xfId="13"/>
    <cellStyle name="Durée estimée" xfId="15"/>
    <cellStyle name="Entrée" xfId="2" builtinId="20" customBuiltin="1"/>
    <cellStyle name="Indicateur" xfId="12"/>
    <cellStyle name="Normal" xfId="0" builtinId="0" customBuiltin="1"/>
    <cellStyle name="Numéros" xfId="4"/>
    <cellStyle name="Sortie" xfId="3" builtinId="21" customBuiltin="1"/>
    <cellStyle name="Texte" xfId="5"/>
    <cellStyle name="Titre" xfId="9" builtinId="15" customBuiltin="1"/>
    <cellStyle name="Titre 1" xfId="1" builtinId="16" customBuiltin="1"/>
    <cellStyle name="Titre 2" xfId="6" builtinId="17" customBuiltin="1"/>
    <cellStyle name="Titre 3" xfId="10" builtinId="18" customBuiltin="1"/>
    <cellStyle name="Titre 4" xfId="11" builtinId="19" customBuiltin="1"/>
  </cellStyles>
  <dxfs count="105">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2"/>
        </patternFill>
      </fill>
      <alignment horizontal="center" vertical="center" textRotation="0" wrapText="0" indent="0" justifyLastLine="0" shrinkToFit="0" readingOrder="0"/>
      <border diagonalUp="0" diagonalDown="0" outline="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11"/>
        <color theme="0"/>
        <name val="Century Gothic"/>
        <scheme val="minor"/>
      </font>
      <numFmt numFmtId="164" formatCode="&quot;Over/Under flag&quot;;&quot;&quot;;&quot;&quot;"/>
      <fill>
        <patternFill patternType="solid">
          <fgColor indexed="64"/>
          <bgColor theme="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92980742820516"/>
        <name val="Century Gothic"/>
        <scheme val="minor"/>
      </font>
      <numFmt numFmtId="19" formatCode="dd/mm/yyyy"/>
      <fill>
        <patternFill patternType="solid">
          <fgColor indexed="64"/>
          <bgColor theme="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92980742820516"/>
        <name val="Century Gothic"/>
        <scheme val="minor"/>
      </font>
      <numFmt numFmtId="19" formatCode="dd/mm/yyyy"/>
      <fill>
        <patternFill patternType="solid">
          <fgColor indexed="64"/>
          <bgColor theme="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92980742820516"/>
        <name val="Century Gothic"/>
        <scheme val="minor"/>
      </font>
      <numFmt numFmtId="19" formatCode="dd/mm/yyyy"/>
      <fill>
        <patternFill patternType="solid">
          <fgColor indexed="64"/>
          <bgColor theme="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92980742820516"/>
        <name val="Century Gothic"/>
        <scheme val="minor"/>
      </font>
      <numFmt numFmtId="19" formatCode="dd/mm/yyyy"/>
      <fill>
        <patternFill patternType="solid">
          <fgColor indexed="64"/>
          <bgColor theme="2"/>
        </patternFill>
      </fill>
      <alignment horizontal="center" vertical="center" textRotation="0" wrapText="0"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89928891872917"/>
        <name val="Century Gothic"/>
        <scheme val="minor"/>
      </font>
      <numFmt numFmtId="0" formatCode="General"/>
      <fill>
        <patternFill patternType="solid">
          <fgColor indexed="64"/>
          <bgColor theme="2"/>
        </patternFill>
      </fill>
      <alignment horizontal="left" vertical="center" textRotation="0" wrapText="1"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2" tint="-0.89989928891872917"/>
        <name val="Century Gothic"/>
        <scheme val="minor"/>
      </font>
      <numFmt numFmtId="0" formatCode="General"/>
      <fill>
        <patternFill patternType="solid">
          <fgColor indexed="64"/>
          <bgColor theme="2"/>
        </patternFill>
      </fill>
      <alignment horizontal="left" vertical="center" textRotation="0" wrapText="1"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2" tint="-0.89989928891872917"/>
        <name val="Century Gothic"/>
        <scheme val="minor"/>
      </font>
      <numFmt numFmtId="0" formatCode="General"/>
      <fill>
        <patternFill patternType="solid">
          <fgColor indexed="64"/>
          <bgColor theme="2"/>
        </patternFill>
      </fill>
      <alignment horizontal="left" vertical="center" textRotation="0" wrapText="1" indent="1"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right/>
        <top style="thin">
          <color indexed="64"/>
        </top>
        <bottom style="double">
          <color indexed="64"/>
        </bottom>
        <vertical/>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thin">
          <color indexed="64"/>
        </left>
        <right style="thin">
          <color indexed="64"/>
        </right>
        <top style="thin">
          <color auto="1"/>
        </top>
        <bottom style="thin">
          <color auto="1"/>
        </bottom>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right/>
        <top style="thin">
          <color indexed="64"/>
        </top>
        <bottom style="double">
          <color indexed="64"/>
        </bottom>
        <vertical/>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thin">
          <color auto="1"/>
        </left>
        <right style="medium">
          <color indexed="64"/>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medium">
          <color indexed="64"/>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thin">
          <color indexed="64"/>
        </left>
        <right style="double">
          <color indexed="64"/>
        </right>
        <top style="thin">
          <color auto="1"/>
        </top>
        <bottom style="thin">
          <color auto="1"/>
        </bottom>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thin">
          <color indexed="64"/>
        </left>
        <right style="thin">
          <color indexed="64"/>
        </right>
        <top/>
        <bottom/>
        <vertical style="thin">
          <color indexed="64"/>
        </vertical>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medium">
          <color indexed="64"/>
        </left>
        <right style="thin">
          <color indexed="64"/>
        </right>
        <top/>
        <bottom/>
        <vertical style="thin">
          <color indexed="64"/>
        </vertical>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thin">
          <color auto="1"/>
        </left>
        <right style="medium">
          <color indexed="64"/>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medium">
          <color indexed="64"/>
        </left>
        <right style="thin">
          <color auto="1"/>
        </right>
        <top style="thin">
          <color auto="1"/>
        </top>
        <bottom style="thin">
          <color auto="1"/>
        </bottom>
        <vertical style="thin">
          <color auto="1"/>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right" vertical="center" textRotation="0" wrapText="1" indent="1" justifyLastLine="0" shrinkToFit="0" readingOrder="0"/>
      <border diagonalUp="0" diagonalDown="0">
        <left/>
        <right style="medium">
          <color indexed="64"/>
        </right>
        <top/>
        <bottom/>
        <vertical/>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righ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right" vertical="center" textRotation="0" wrapText="1" indent="1" justifyLastLine="0" shrinkToFit="0" readingOrder="0"/>
      <border diagonalUp="0" diagonalDown="0">
        <left style="medium">
          <color indexed="64"/>
        </left>
        <right/>
        <top/>
        <bottom/>
        <vertical/>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center" vertical="center" textRotation="0" wrapText="0" indent="0" justifyLastLine="0" shrinkToFit="0" readingOrder="0"/>
      <border diagonalUp="0" diagonalDown="0">
        <left/>
        <right style="double">
          <color indexed="64"/>
        </right>
        <top style="thin">
          <color indexed="64"/>
        </top>
        <bottom style="double">
          <color indexed="64"/>
        </bottom>
        <vertical/>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center" vertical="center" textRotation="0" wrapText="0" indent="0" justifyLastLine="0" shrinkToFit="0" readingOrder="0"/>
      <border diagonalUp="0" diagonalDown="0">
        <left/>
        <right style="double">
          <color indexed="64"/>
        </right>
        <top style="thin">
          <color indexed="64"/>
        </top>
        <bottom style="double">
          <color indexed="64"/>
        </bottom>
        <vertical/>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thin">
          <color indexed="64"/>
        </left>
        <right style="medium">
          <color indexed="64"/>
        </right>
        <top style="thin">
          <color auto="1"/>
        </top>
        <bottom style="thin">
          <color auto="1"/>
        </bottom>
        <vertical style="thin">
          <color indexed="64"/>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medium">
          <color indexed="64"/>
        </left>
        <right style="thin">
          <color indexed="64"/>
        </right>
        <top style="thin">
          <color auto="1"/>
        </top>
        <bottom style="thin">
          <color auto="1"/>
        </bottom>
        <vertical style="thin">
          <color indexed="64"/>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thin">
          <color indexed="64"/>
        </left>
        <right style="medium">
          <color indexed="64"/>
        </right>
        <top style="thin">
          <color auto="1"/>
        </top>
        <bottom style="thin">
          <color auto="1"/>
        </bottom>
        <vertical style="thin">
          <color indexed="64"/>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3" formatCode="#,##0"/>
      <fill>
        <patternFill patternType="solid">
          <fgColor indexed="64"/>
          <bgColor theme="0"/>
        </patternFill>
      </fill>
      <alignment horizontal="left" vertical="center" textRotation="0" wrapText="0" indent="1" justifyLastLine="0" shrinkToFit="0" readingOrder="0"/>
      <border diagonalUp="0" diagonalDown="0">
        <left style="medium">
          <color indexed="64"/>
        </left>
        <right style="thin">
          <color indexed="64"/>
        </right>
        <top style="thin">
          <color auto="1"/>
        </top>
        <bottom style="thin">
          <color auto="1"/>
        </bottom>
        <vertical style="thin">
          <color indexed="64"/>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19" formatCode="dd/mm/yyyy"/>
      <fill>
        <patternFill>
          <fgColor indexed="64"/>
          <bgColor theme="0"/>
        </patternFill>
      </fill>
      <alignment horizontal="center" vertical="center" textRotation="0" wrapText="1" indent="0" justifyLastLine="0" shrinkToFit="0" readingOrder="0"/>
      <border diagonalUp="0" diagonalDown="0">
        <left style="thin">
          <color indexed="64"/>
        </left>
        <right style="medium">
          <color indexed="64"/>
        </right>
        <top style="thin">
          <color auto="1"/>
        </top>
        <bottom style="thin">
          <color auto="1"/>
        </bottom>
        <vertical style="thin">
          <color indexed="64"/>
        </vertical>
        <horizontal style="thin">
          <color auto="1"/>
        </horizontal>
      </border>
    </dxf>
    <dxf>
      <font>
        <b val="0"/>
        <i val="0"/>
        <strike val="0"/>
        <condense val="0"/>
        <extend val="0"/>
        <outline val="0"/>
        <shadow val="0"/>
        <u val="none"/>
        <vertAlign val="baseline"/>
        <sz val="11"/>
        <color theme="2" tint="-0.89989928891872917"/>
        <name val="Century Gothic"/>
        <scheme val="minor"/>
      </font>
      <numFmt numFmtId="0" formatCode="General"/>
      <fill>
        <patternFill>
          <fgColor indexed="64"/>
          <bgColor theme="0"/>
        </patternFill>
      </fill>
      <alignment horizontal="center" vertical="center" textRotation="0" wrapText="1" indent="0" justifyLastLine="0" shrinkToFit="0" readingOrder="0"/>
      <border diagonalUp="0" diagonalDown="0">
        <left style="medium">
          <color indexed="64"/>
        </left>
        <right style="thin">
          <color indexed="64"/>
        </right>
        <top style="thin">
          <color auto="1"/>
        </top>
        <bottom style="thin">
          <color auto="1"/>
        </bottom>
        <vertical style="thin">
          <color indexed="64"/>
        </vertical>
        <horizontal style="thin">
          <color auto="1"/>
        </horizontal>
      </border>
    </dxf>
    <dxf>
      <border outline="0">
        <bottom style="thin">
          <color theme="9"/>
        </bottom>
      </border>
    </dxf>
    <dxf>
      <fill>
        <patternFill patternType="none">
          <fgColor indexed="64"/>
          <bgColor auto="1"/>
        </patternFill>
      </fill>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i val="0"/>
        <color theme="4" tint="-0.499984740745262"/>
      </font>
    </dxf>
    <dxf>
      <font>
        <b val="0"/>
        <i val="0"/>
        <strike val="0"/>
        <condense val="0"/>
        <extend val="0"/>
        <outline val="0"/>
        <shadow val="0"/>
        <u val="none"/>
        <vertAlign val="baseline"/>
        <sz val="11"/>
        <color theme="2" tint="-0.89989928891872917"/>
        <name val="Century Gothic"/>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scheme val="minor"/>
      </font>
      <numFmt numFmtId="0" formatCode="General"/>
      <alignment horizontal="left" vertical="center" textRotation="0" wrapText="1" indent="1" justifyLastLine="0" shrinkToFit="0" readingOrder="0"/>
    </dxf>
    <dxf>
      <border outline="0">
        <bottom style="thin">
          <color theme="9"/>
        </bottom>
      </border>
    </dxf>
    <dxf>
      <font>
        <b val="0"/>
        <i val="0"/>
        <strike val="0"/>
        <condense val="0"/>
        <extend val="0"/>
        <outline val="0"/>
        <shadow val="0"/>
        <u val="none"/>
        <vertAlign val="baseline"/>
        <sz val="11"/>
        <color theme="2" tint="-0.89989928891872917"/>
        <name val="Century Gothic"/>
        <scheme val="minor"/>
      </font>
      <alignment horizontal="left" vertical="center" textRotation="0" wrapText="1" indent="1" justifyLastLine="0" shrinkToFit="0" readingOrder="0"/>
    </dxf>
    <dxf>
      <font>
        <b/>
        <i val="0"/>
        <strike val="0"/>
        <condense val="0"/>
        <extend val="0"/>
        <outline val="0"/>
        <shadow val="0"/>
        <u val="none"/>
        <vertAlign val="baseline"/>
        <sz val="11"/>
        <color theme="2" tint="-0.89996032593768116"/>
        <name val="Century Gothic"/>
        <scheme val="minor"/>
      </font>
      <fill>
        <patternFill patternType="none">
          <fgColor indexed="64"/>
          <bgColor auto="1"/>
        </patternFill>
      </fill>
      <alignment horizontal="left" vertical="center" textRotation="0" wrapText="1" indent="1" justifyLastLine="0" shrinkToFit="0" readingOrder="0"/>
    </dxf>
    <dxf>
      <font>
        <b/>
        <i val="0"/>
        <color theme="2" tint="-0.89996032593768116"/>
      </font>
      <fill>
        <patternFill>
          <bgColor theme="9"/>
        </patternFill>
      </fill>
      <border>
        <bottom/>
      </border>
    </dxf>
    <dxf>
      <font>
        <b val="0"/>
        <i val="0"/>
        <color theme="2" tint="-0.749961851863155"/>
      </font>
      <border>
        <bottom style="thin">
          <color theme="9"/>
        </bottom>
        <horizontal style="thin">
          <color theme="3" tint="0.59996337778862885"/>
        </horizontal>
      </border>
    </dxf>
  </dxfs>
  <tableStyles count="1" defaultTableStyle="TableStyleMedium2" defaultPivotStyle="PivotStyleMedium2">
    <tableStyle name="Style de tableau personnalisé" pivot="0" count="2">
      <tableStyleElement type="wholeTable" dxfId="104"/>
      <tableStyleElement type="headerRow" dxfId="103"/>
    </tableStyle>
  </tableStyles>
  <extLst>
    <ext xmlns:x14="http://schemas.microsoft.com/office/spreadsheetml/2009/9/main" uri="{EB79DEF2-80B8-43e5-95BD-54CBDDF9020C}">
      <x14:slicerStyles defaultSlicerStyle="SlicerStyleDark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Suivi de projet'!A1"/></Relationships>
</file>

<file path=xl/drawings/_rels/drawing2.xml.rels><?xml version="1.0" encoding="UTF-8" standalone="yes"?>
<Relationships xmlns="http://schemas.openxmlformats.org/package/2006/relationships"><Relationship Id="rId1" Type="http://schemas.openxmlformats.org/officeDocument/2006/relationships/hyperlink" Target="#Installation!A1"/></Relationships>
</file>

<file path=xl/drawings/_rels/drawing3.xml.rels><?xml version="1.0" encoding="UTF-8" standalone="yes"?>
<Relationships xmlns="http://schemas.openxmlformats.org/package/2006/relationships"><Relationship Id="rId1" Type="http://schemas.openxmlformats.org/officeDocument/2006/relationships/hyperlink" Target="#Installation!A1"/></Relationships>
</file>

<file path=xl/drawings/drawing1.xml><?xml version="1.0" encoding="utf-8"?>
<xdr:wsDr xmlns:xdr="http://schemas.openxmlformats.org/drawingml/2006/spreadsheetDrawing" xmlns:a="http://schemas.openxmlformats.org/drawingml/2006/main">
  <xdr:twoCellAnchor editAs="oneCell">
    <xdr:from>
      <xdr:col>0</xdr:col>
      <xdr:colOff>181934</xdr:colOff>
      <xdr:row>1</xdr:row>
      <xdr:rowOff>6351</xdr:rowOff>
    </xdr:from>
    <xdr:to>
      <xdr:col>1</xdr:col>
      <xdr:colOff>895094</xdr:colOff>
      <xdr:row>2</xdr:row>
      <xdr:rowOff>25400</xdr:rowOff>
    </xdr:to>
    <xdr:sp macro="" textlink="">
      <xdr:nvSpPr>
        <xdr:cNvPr id="3" name="Bouton Projets" descr="Bouton de navigation Projets. Cliquez pour afficher la feuille de calcul Projets." title="Bouton de navigation - Projets">
          <a:hlinkClick xmlns:r="http://schemas.openxmlformats.org/officeDocument/2006/relationships" r:id="rId1" tooltip="Cliquez ici pour afficher Projets"/>
          <a:extLst>
            <a:ext uri="{FF2B5EF4-FFF2-40B4-BE49-F238E27FC236}">
              <a16:creationId xmlns:a16="http://schemas.microsoft.com/office/drawing/2014/main" xmlns="" id="{00000000-0008-0000-0100-000003000000}"/>
            </a:ext>
          </a:extLst>
        </xdr:cNvPr>
        <xdr:cNvSpPr txBox="1">
          <a:spLocks noChangeAspect="1"/>
        </xdr:cNvSpPr>
      </xdr:nvSpPr>
      <xdr:spPr>
        <a:xfrm>
          <a:off x="181934" y="578490"/>
          <a:ext cx="914400" cy="274754"/>
        </a:xfrm>
        <a:prstGeom prst="rect">
          <a:avLst/>
        </a:prstGeom>
        <a:solidFill>
          <a:schemeClr val="tx2">
            <a:lumMod val="50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overflow" horzOverflow="overflow" wrap="none" lIns="0" tIns="0" rIns="0" bIns="0" rtlCol="0" anchor="ctr"/>
        <a:lstStyle/>
        <a:p>
          <a:pPr algn="ctr" rtl="0"/>
          <a:r>
            <a:rPr lang="fr" sz="1100" b="1"/>
            <a:t>PROJETS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43</xdr:col>
      <xdr:colOff>465</xdr:colOff>
      <xdr:row>0</xdr:row>
      <xdr:rowOff>6351</xdr:rowOff>
    </xdr:from>
    <xdr:to>
      <xdr:col>44</xdr:col>
      <xdr:colOff>85725</xdr:colOff>
      <xdr:row>0</xdr:row>
      <xdr:rowOff>283846</xdr:rowOff>
    </xdr:to>
    <xdr:sp macro="" textlink="">
      <xdr:nvSpPr>
        <xdr:cNvPr id="3" name="Bouton Paramètres" descr="Bouton de navigation de configuration. Cliquez pour afficher la feuille de calcul de configuration." title="Bouton de navigation - Configuration.">
          <a:hlinkClick xmlns:r="http://schemas.openxmlformats.org/officeDocument/2006/relationships" r:id="rId1" tooltip="Cliquez ici pour afficher la configuration"/>
          <a:extLst>
            <a:ext uri="{FF2B5EF4-FFF2-40B4-BE49-F238E27FC236}">
              <a16:creationId xmlns:a16="http://schemas.microsoft.com/office/drawing/2014/main" xmlns="" id="{00000000-0008-0000-0000-000003000000}"/>
            </a:ext>
          </a:extLst>
        </xdr:cNvPr>
        <xdr:cNvSpPr txBox="1">
          <a:spLocks noChangeAspect="1"/>
        </xdr:cNvSpPr>
      </xdr:nvSpPr>
      <xdr:spPr>
        <a:xfrm>
          <a:off x="200490" y="825501"/>
          <a:ext cx="1380660" cy="277495"/>
        </a:xfrm>
        <a:prstGeom prst="rect">
          <a:avLst/>
        </a:prstGeom>
        <a:solidFill>
          <a:schemeClr val="tx2">
            <a:lumMod val="7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overflow" horzOverflow="overflow" wrap="none" lIns="0" tIns="0" rIns="0" bIns="0" rtlCol="0" anchor="ctr"/>
        <a:lstStyle/>
        <a:p>
          <a:pPr algn="ctr" rtl="0"/>
          <a:r>
            <a:rPr lang="fr" sz="1100" b="1"/>
            <a:t>CONFIGURATION</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43</xdr:col>
      <xdr:colOff>465</xdr:colOff>
      <xdr:row>0</xdr:row>
      <xdr:rowOff>0</xdr:rowOff>
    </xdr:from>
    <xdr:to>
      <xdr:col>45</xdr:col>
      <xdr:colOff>9525</xdr:colOff>
      <xdr:row>0</xdr:row>
      <xdr:rowOff>277495</xdr:rowOff>
    </xdr:to>
    <xdr:sp macro="" textlink="">
      <xdr:nvSpPr>
        <xdr:cNvPr id="3" name="Bouton Paramètres" descr="Bouton de navigation de configuration. Cliquez pour afficher la feuille de calcul de configuration." title="Bouton de navigation - Configuration.">
          <a:hlinkClick xmlns:r="http://schemas.openxmlformats.org/officeDocument/2006/relationships" r:id="rId1" tooltip="Cliquez ici pour afficher la configuration"/>
          <a:extLst>
            <a:ext uri="{FF2B5EF4-FFF2-40B4-BE49-F238E27FC236}">
              <a16:creationId xmlns:a16="http://schemas.microsoft.com/office/drawing/2014/main" xmlns="" id="{00000000-0008-0000-0000-000003000000}"/>
            </a:ext>
          </a:extLst>
        </xdr:cNvPr>
        <xdr:cNvSpPr txBox="1">
          <a:spLocks noChangeAspect="1"/>
        </xdr:cNvSpPr>
      </xdr:nvSpPr>
      <xdr:spPr>
        <a:xfrm>
          <a:off x="53397615" y="6351"/>
          <a:ext cx="1380660" cy="277495"/>
        </a:xfrm>
        <a:prstGeom prst="rect">
          <a:avLst/>
        </a:prstGeom>
        <a:solidFill>
          <a:schemeClr val="tx2">
            <a:lumMod val="7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overflow" horzOverflow="overflow" wrap="none" lIns="0" tIns="0" rIns="0" bIns="0" rtlCol="0" anchor="ctr"/>
        <a:lstStyle/>
        <a:p>
          <a:pPr algn="ctr" rtl="0"/>
          <a:r>
            <a:rPr lang="fr" sz="1100" b="1"/>
            <a:t>CONFIGURATION</a:t>
          </a:r>
        </a:p>
      </xdr:txBody>
    </xdr:sp>
    <xdr:clientData fPrintsWithSheet="0"/>
  </xdr:twoCellAnchor>
</xdr:wsDr>
</file>

<file path=xl/tables/table1.xml><?xml version="1.0" encoding="utf-8"?>
<table xmlns="http://schemas.openxmlformats.org/spreadsheetml/2006/main" id="2" name="TableauCatégorieetEmployé" displayName="TableauCatégorieetEmployé" ref="B4:C11" totalsRowShown="0" headerRowDxfId="102" dataDxfId="101" tableBorderDxfId="100" headerRowCellStyle="Titre 2" dataCellStyle="Texte">
  <autoFilter ref="B4:C11"/>
  <sortState ref="B5:C10">
    <sortCondition ref="C4:C10"/>
  </sortState>
  <tableColumns count="2">
    <tableColumn id="1" name="Nom de la catégorie" dataDxfId="99" dataCellStyle="Texte"/>
    <tableColumn id="2" name="Nom de l’employé" dataDxfId="98" dataCellStyle="Texte"/>
  </tableColumns>
  <tableStyleInfo name="Style de tableau personnalisé" showFirstColumn="0" showLastColumn="0" showRowStripes="1" showColumnStripes="0"/>
</table>
</file>

<file path=xl/tables/table2.xml><?xml version="1.0" encoding="utf-8"?>
<table xmlns="http://schemas.openxmlformats.org/spreadsheetml/2006/main" id="1" name="SuiviActions" displayName="SuiviActions" ref="B6:AW22" totalsRowShown="0" headerRowDxfId="47" tableBorderDxfId="46">
  <autoFilter ref="B6:AW22"/>
  <tableColumns count="48">
    <tableColumn id="1" name="Date de _x000a_réception" dataDxfId="45" dataCellStyle="Texte"/>
    <tableColumn id="24" name="Date CE" dataDxfId="44" dataCellStyle="Texte"/>
    <tableColumn id="20" name="Code1" dataDxfId="43" dataCellStyle="Colonne grise"/>
    <tableColumn id="19" name="Raison social" dataDxfId="42" dataCellStyle="Colonne grise"/>
    <tableColumn id="28" name="Code2" dataDxfId="41" dataCellStyle="Colonne grise"/>
    <tableColumn id="29" name="Libellé " dataDxfId="40" dataCellStyle="Colonne grise"/>
    <tableColumn id="18" name="Châpitre" dataDxfId="39" dataCellStyle="Colonne grise"/>
    <tableColumn id="17" name="Article" dataDxfId="38" dataCellStyle="Colonne grise"/>
    <tableColumn id="10" name="Fonction" dataDxfId="37" dataCellStyle="Colonne grise"/>
    <tableColumn id="6" name="Code _x000a_AP/EP/CP" dataDxfId="36" dataCellStyle="Colonne grise"/>
    <tableColumn id="11" name="Code nature analytique" dataDxfId="35" dataCellStyle="Colonne grise"/>
    <tableColumn id="23" name="Description nature analytique" dataDxfId="34" dataCellStyle="Colonne grise"/>
    <tableColumn id="30" name="Type AP/EP/CP" dataDxfId="33" dataCellStyle="Colonne grise"/>
    <tableColumn id="62" name="N° " dataDxfId="32" dataCellStyle="Colonne grise"/>
    <tableColumn id="61" name="Intitulé" dataDxfId="31" dataCellStyle="Colonne grise"/>
    <tableColumn id="58" name="Montant" dataCellStyle="Normal">
      <calculatedColumnFormula>SUM(#REF!)</calculatedColumnFormula>
    </tableColumn>
    <tableColumn id="57" name="2 019" dataDxfId="30" dataCellStyle="Colonne grise"/>
    <tableColumn id="56" name="2 020" dataDxfId="29" dataCellStyle="Colonne grise"/>
    <tableColumn id="55" name="2 021" dataDxfId="28" dataCellStyle="Colonne grise"/>
    <tableColumn id="52" name="Pièces _x000a_jointes1" dataDxfId="27" dataCellStyle="Colonne grise"/>
    <tableColumn id="51" name="Observation_x000a_pièces1" dataDxfId="26" dataCellStyle="Colonne grise"/>
    <tableColumn id="22" name="N° Pré-engagement" dataDxfId="25" dataCellStyle="Colonne grise"/>
    <tableColumn id="31" name="Date pré-Engagement" dataDxfId="24" dataCellStyle="Colonne grise"/>
    <tableColumn id="21" name="Date  validation Engagement" dataDxfId="23" dataCellStyle="Colonne grise"/>
    <tableColumn id="54" name="Pièces _x000a_jointes2" dataDxfId="22" dataCellStyle="Colonne grise"/>
    <tableColumn id="53" name="Observation_x000a_pièces2" dataDxfId="21" dataCellStyle="Colonne grise"/>
    <tableColumn id="34" name="N° Pré-mandatement" dataDxfId="20" dataCellStyle="Colonne grise"/>
    <tableColumn id="33" name="Date Pré-mandatement" dataDxfId="19" dataCellStyle="Colonne grise"/>
    <tableColumn id="67" name="Montant2" dataDxfId="18" dataCellStyle="Colonne grise"/>
    <tableColumn id="26" name="N° BJ" dataDxfId="17" dataCellStyle="Colonne grise"/>
    <tableColumn id="25" name="N° mandat" dataDxfId="16" dataCellStyle="Colonne grise"/>
    <tableColumn id="16" name="Date mandat" dataDxfId="15" dataCellStyle="Colonne grise"/>
    <tableColumn id="2" name="Date de paiement" dataDxfId="14" dataCellStyle="Colonne grise"/>
    <tableColumn id="65" name="Montant3" dataDxfId="13" dataCellStyle="Colonne grise"/>
    <tableColumn id="48" name="N° Titre _x000a_de recette" dataDxfId="12" dataCellStyle="Colonne grise"/>
    <tableColumn id="46" name="Date Titre de recette" dataDxfId="11" dataCellStyle="Colonne grise"/>
    <tableColumn id="64" name="Montant4" dataDxfId="10" dataCellStyle="Colonne grise"/>
    <tableColumn id="36" name="Observation2" dataDxfId="9" dataCellStyle="Texte"/>
    <tableColumn id="3" name="Affecté à" dataDxfId="8" dataCellStyle="Texte"/>
    <tableColumn id="27" name="Traité par" dataDxfId="7" dataCellStyle="Texte"/>
    <tableColumn id="4" name="Estimé_x000a_Début" dataDxfId="6" dataCellStyle="Date">
      <calculatedColumnFormula>#REF!</calculatedColumnFormula>
    </tableColumn>
    <tableColumn id="5" name="Estimé _x000a_Fin" dataDxfId="5" dataCellStyle="Date">
      <calculatedColumnFormula>#REF!+10</calculatedColumnFormula>
    </tableColumn>
    <tableColumn id="7" name="Durée estimée (en jours)" dataDxfId="4" dataCellStyle="Durée estimée">
      <calculatedColumnFormula>IF(COUNTA(MIAE!$AP7,MIAE!$AQ7)&lt;&gt;2,"",DAYS360(MIAE!$AP7,MIAE!$AQ7,FALSE))</calculatedColumnFormula>
    </tableColumn>
    <tableColumn id="8" name="Réel _x000a_Début" dataDxfId="3" dataCellStyle="Début réel"/>
    <tableColumn id="9" name="Réel_x000a_Fin" dataDxfId="2" dataCellStyle="Date"/>
    <tableColumn id="12" name="Indicateur durée réelle excédentaire/déficitaire (en jour)" dataDxfId="1" dataCellStyle="Indicateur">
      <calculatedColumnFormula>IFERROR(IF(#REF!=0,"",IF(ABS((#REF!-#REF!)/#REF!)&gt;IndicateurPourcent,1,0)),"")</calculatedColumnFormula>
    </tableColumn>
    <tableColumn id="13" name="Durée réelle (en jours)" dataDxfId="0" dataCellStyle="Colonne grise">
      <calculatedColumnFormula>IF(COUNTA(MIAE!$AS7,MIAE!$AT7)&lt;&gt;2,"",DAYS360(MIAE!$AS7,MIAE!$AT7,FALSE))</calculatedColumnFormula>
    </tableColumn>
    <tableColumn id="41" name="Colonne1" dataCellStyle="Normal"/>
  </tableColumns>
  <tableStyleInfo name="Style de tableau personnalisé" showFirstColumn="0" showLastColumn="0" showRowStripes="1" showColumnStripes="0"/>
</table>
</file>

<file path=xl/theme/theme1.xml><?xml version="1.0" encoding="utf-8"?>
<a:theme xmlns:a="http://schemas.openxmlformats.org/drawingml/2006/main" name="Office Theme">
  <a:themeElements>
    <a:clrScheme name="072_Project_Tracker">
      <a:dk1>
        <a:sysClr val="windowText" lastClr="000000"/>
      </a:dk1>
      <a:lt1>
        <a:sysClr val="window" lastClr="FFFFFF"/>
      </a:lt1>
      <a:dk2>
        <a:srgbClr val="4C483D"/>
      </a:dk2>
      <a:lt2>
        <a:srgbClr val="E4E3E2"/>
      </a:lt2>
      <a:accent1>
        <a:srgbClr val="FF5959"/>
      </a:accent1>
      <a:accent2>
        <a:srgbClr val="8DBB70"/>
      </a:accent2>
      <a:accent3>
        <a:srgbClr val="F0BB44"/>
      </a:accent3>
      <a:accent4>
        <a:srgbClr val="61ADBF"/>
      </a:accent4>
      <a:accent5>
        <a:srgbClr val="A3648B"/>
      </a:accent5>
      <a:accent6>
        <a:srgbClr val="F8943F"/>
      </a:accent6>
      <a:hlink>
        <a:srgbClr val="61ADBF"/>
      </a:hlink>
      <a:folHlink>
        <a:srgbClr val="A3648B"/>
      </a:folHlink>
    </a:clrScheme>
    <a:fontScheme name="085_Weekly_Time_Plann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3"/>
    <pageSetUpPr fitToPage="1"/>
  </sheetPr>
  <dimension ref="B1:C11"/>
  <sheetViews>
    <sheetView showGridLines="0" zoomScaleNormal="100" workbookViewId="0">
      <pane ySplit="4" topLeftCell="A5" activePane="bottomLeft" state="frozen"/>
      <selection pane="bottomLeft"/>
    </sheetView>
  </sheetViews>
  <sheetFormatPr baseColWidth="10" defaultColWidth="9" defaultRowHeight="30" customHeight="1" x14ac:dyDescent="0.3"/>
  <cols>
    <col min="1" max="1" width="2.625" customWidth="1"/>
    <col min="2" max="3" width="25.625" customWidth="1"/>
    <col min="4" max="4" width="2.625" customWidth="1"/>
  </cols>
  <sheetData>
    <row r="1" spans="2:3" ht="65.099999999999994" customHeight="1" x14ac:dyDescent="0.3">
      <c r="B1" s="4" t="s">
        <v>8</v>
      </c>
    </row>
    <row r="2" spans="2:3" ht="20.25" customHeight="1" x14ac:dyDescent="0.3"/>
    <row r="3" spans="2:3" ht="20.25" customHeight="1" x14ac:dyDescent="0.3"/>
    <row r="4" spans="2:3" ht="50.1" customHeight="1" x14ac:dyDescent="0.3">
      <c r="B4" s="6" t="s">
        <v>9</v>
      </c>
      <c r="C4" s="6" t="s">
        <v>10</v>
      </c>
    </row>
    <row r="5" spans="2:3" ht="30" customHeight="1" x14ac:dyDescent="0.3">
      <c r="B5" s="5" t="s">
        <v>11</v>
      </c>
      <c r="C5" s="5" t="s">
        <v>18</v>
      </c>
    </row>
    <row r="6" spans="2:3" ht="30" customHeight="1" x14ac:dyDescent="0.3">
      <c r="B6" s="5" t="s">
        <v>11</v>
      </c>
      <c r="C6" s="5" t="s">
        <v>12</v>
      </c>
    </row>
    <row r="7" spans="2:3" ht="30" customHeight="1" x14ac:dyDescent="0.3">
      <c r="B7" s="5" t="s">
        <v>11</v>
      </c>
      <c r="C7" s="5" t="s">
        <v>17</v>
      </c>
    </row>
    <row r="8" spans="2:3" ht="30" customHeight="1" x14ac:dyDescent="0.3">
      <c r="B8" s="5" t="s">
        <v>11</v>
      </c>
      <c r="C8" s="5" t="s">
        <v>15</v>
      </c>
    </row>
    <row r="9" spans="2:3" ht="30" customHeight="1" x14ac:dyDescent="0.3">
      <c r="B9" s="5" t="s">
        <v>11</v>
      </c>
      <c r="C9" s="5" t="s">
        <v>14</v>
      </c>
    </row>
    <row r="10" spans="2:3" ht="30" customHeight="1" x14ac:dyDescent="0.3">
      <c r="B10" s="5" t="s">
        <v>11</v>
      </c>
      <c r="C10" s="5" t="s">
        <v>16</v>
      </c>
    </row>
    <row r="11" spans="2:3" ht="30" customHeight="1" x14ac:dyDescent="0.3">
      <c r="B11" s="5" t="s">
        <v>11</v>
      </c>
      <c r="C11" s="5" t="s">
        <v>13</v>
      </c>
    </row>
  </sheetData>
  <dataValidations count="3">
    <dataValidation allowBlank="1" showInputMessage="1" prompt="La feuille de calc. de config. contient une liste personnalisable de catég. de projet et de noms d’employés. Ces listes sont utilisées en tant que listes déroul. dans la feuille de calc. de suivi de projet. Elles peuvent avoir des nbres d’élém. différents" sqref="A1"/>
    <dataValidation allowBlank="1" showInputMessage="1" showErrorMessage="1" prompt="Entrez dans cette colonne le nom de l’employé qui sera utilisé en tant qu’options de la liste déroulante Affecté à de la feuille de calcul Suivi de projet" sqref="C4"/>
    <dataValidation allowBlank="1" showInputMessage="1" showErrorMessage="1" prompt="Entrez dans cette colonne les catégories de projet qui seront utilisées comme options de la liste déroulante Catégorie de la feuille de calcul Suivi de projet" sqref="B4"/>
  </dataValidations>
  <pageMargins left="0.7" right="0.7" top="0.75" bottom="0.75" header="0.3" footer="0.3"/>
  <pageSetup paperSize="9" fitToHeight="0"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9"/>
    <pageSetUpPr autoPageBreaks="0" fitToPage="1"/>
  </sheetPr>
  <dimension ref="A1:BJ24"/>
  <sheetViews>
    <sheetView showGridLines="0" tabSelected="1" topLeftCell="AT1" zoomScaleNormal="100" workbookViewId="0">
      <pane ySplit="6" topLeftCell="A10" activePane="bottomLeft" state="frozen"/>
      <selection pane="bottomLeft" activeCell="BD15" sqref="BD15"/>
    </sheetView>
  </sheetViews>
  <sheetFormatPr baseColWidth="10" defaultColWidth="9" defaultRowHeight="30" customHeight="1" x14ac:dyDescent="0.3"/>
  <cols>
    <col min="1" max="1" width="2.625" style="1" customWidth="1"/>
    <col min="2" max="2" width="13.5" style="1" customWidth="1"/>
    <col min="3" max="3" width="14.125" style="1" customWidth="1"/>
    <col min="4" max="4" width="11.125" style="1" bestFit="1" customWidth="1"/>
    <col min="5" max="5" width="27.375" style="1" customWidth="1"/>
    <col min="6" max="6" width="11.125" style="1" bestFit="1" customWidth="1"/>
    <col min="7" max="7" width="29.5" style="1" customWidth="1"/>
    <col min="8" max="8" width="11.75" style="1" customWidth="1"/>
    <col min="9" max="12" width="14.25" style="1" customWidth="1"/>
    <col min="13" max="13" width="38.25" style="1" customWidth="1"/>
    <col min="14" max="14" width="18.375" style="1" bestFit="1" customWidth="1"/>
    <col min="15" max="16" width="18.375" style="1" customWidth="1"/>
    <col min="17" max="17" width="18.5" style="1" customWidth="1"/>
    <col min="18" max="20" width="15.625" style="1" customWidth="1"/>
    <col min="21" max="22" width="13.875" style="1" bestFit="1" customWidth="1"/>
    <col min="23" max="25" width="14.25" style="1" customWidth="1"/>
    <col min="26" max="27" width="13.875" style="1" bestFit="1" customWidth="1"/>
    <col min="28" max="36" width="14.25" style="1" customWidth="1"/>
    <col min="37" max="38" width="17.125" style="1" customWidth="1"/>
    <col min="39" max="39" width="35.25" customWidth="1"/>
    <col min="40" max="41" width="19" customWidth="1"/>
    <col min="42" max="42" width="10.625" bestFit="1" customWidth="1"/>
    <col min="43" max="43" width="19.25" style="7" customWidth="1"/>
    <col min="44" max="44" width="17" style="12" customWidth="1"/>
    <col min="45" max="45" width="15.625" style="11" customWidth="1"/>
    <col min="46" max="46" width="16" style="7" customWidth="1"/>
    <col min="47" max="47" width="18.5" style="7" customWidth="1"/>
    <col min="48" max="48" width="19.25" style="11" customWidth="1"/>
    <col min="49" max="49" width="2.5" style="7" customWidth="1"/>
    <col min="50" max="50" width="21.125" style="12" customWidth="1"/>
    <col min="51" max="51" width="23.75" style="12" customWidth="1"/>
    <col min="53" max="53" width="23.375" customWidth="1"/>
    <col min="54" max="57" width="21.125" customWidth="1"/>
    <col min="63" max="63" width="9.5" style="1" customWidth="1"/>
    <col min="64" max="64" width="13" style="1" customWidth="1"/>
    <col min="65" max="65" width="25.625" style="1" customWidth="1"/>
    <col min="66" max="66" width="2.625" style="1" customWidth="1"/>
    <col min="67" max="16384" width="9" style="1"/>
  </cols>
  <sheetData>
    <row r="1" spans="1:62" ht="65.099999999999994" customHeight="1" x14ac:dyDescent="0.3">
      <c r="B1" s="205" t="s">
        <v>67</v>
      </c>
      <c r="C1" s="205"/>
      <c r="D1" s="205"/>
      <c r="E1" s="205"/>
      <c r="F1" s="205"/>
      <c r="G1" s="205"/>
      <c r="H1" s="205"/>
      <c r="I1" s="205"/>
      <c r="AN1" s="1"/>
      <c r="AO1" s="1"/>
      <c r="AP1" s="7"/>
      <c r="AQ1" s="20"/>
      <c r="AR1" s="1"/>
      <c r="AS1" s="3"/>
      <c r="AT1" s="3">
        <v>0.25</v>
      </c>
      <c r="AU1" s="1"/>
      <c r="AV1" s="7"/>
      <c r="AX1" s="7"/>
      <c r="AY1" s="7"/>
      <c r="AZ1" s="1"/>
      <c r="BA1" s="1"/>
      <c r="BB1" s="1"/>
      <c r="BC1" s="1"/>
      <c r="BD1" s="1"/>
      <c r="BE1" s="1"/>
      <c r="BF1" s="1"/>
      <c r="BG1" s="1"/>
      <c r="BH1" s="1"/>
      <c r="BI1" s="1"/>
      <c r="BJ1" s="1"/>
    </row>
    <row r="2" spans="1:62" ht="20.25" customHeight="1" x14ac:dyDescent="0.3">
      <c r="A2" s="2"/>
      <c r="AP2" s="11"/>
      <c r="AQ2" s="11"/>
      <c r="AR2" s="7"/>
      <c r="AT2" s="11"/>
      <c r="AV2" s="7"/>
      <c r="AX2" s="7"/>
      <c r="AY2" s="7"/>
      <c r="AZ2" s="1"/>
      <c r="BA2" s="1"/>
      <c r="BB2" s="1"/>
      <c r="BC2" s="1"/>
      <c r="BD2" s="1"/>
      <c r="BE2" s="1"/>
      <c r="BF2" s="1"/>
      <c r="BG2" s="1"/>
      <c r="BH2" s="1"/>
      <c r="BI2" s="1"/>
      <c r="BJ2" s="1"/>
    </row>
    <row r="3" spans="1:62" ht="20.25" customHeight="1" x14ac:dyDescent="0.3">
      <c r="A3" s="2"/>
      <c r="D3" s="17"/>
      <c r="E3" s="17"/>
      <c r="F3" s="22"/>
      <c r="G3" s="22"/>
      <c r="Q3" s="19"/>
      <c r="R3" s="19"/>
      <c r="U3" s="21"/>
      <c r="V3" s="21"/>
      <c r="Z3" s="21"/>
      <c r="AA3" s="21"/>
      <c r="AE3" s="22"/>
      <c r="AF3" s="22"/>
      <c r="AG3" s="22"/>
      <c r="AH3" s="22"/>
      <c r="AI3" s="19"/>
      <c r="AN3" s="45"/>
      <c r="AO3" s="44"/>
      <c r="AP3" s="206"/>
      <c r="AQ3" s="206"/>
      <c r="AR3" s="206"/>
      <c r="AS3" s="206"/>
      <c r="AT3" s="206"/>
      <c r="AU3" s="206"/>
      <c r="AV3" s="206"/>
      <c r="AW3" s="206"/>
      <c r="AX3" s="206"/>
      <c r="AY3" s="1"/>
      <c r="AZ3" s="1"/>
      <c r="BA3" s="1"/>
      <c r="BB3" s="1"/>
      <c r="BC3" s="1"/>
      <c r="BD3" s="1"/>
      <c r="BE3" s="1"/>
      <c r="BF3" s="1"/>
      <c r="BG3" s="1"/>
      <c r="BH3" s="1"/>
      <c r="BI3" s="1"/>
      <c r="BJ3" s="1"/>
    </row>
    <row r="4" spans="1:62" ht="36" customHeight="1" thickBot="1" x14ac:dyDescent="0.35">
      <c r="A4" s="2"/>
      <c r="B4" s="46">
        <v>2019</v>
      </c>
      <c r="C4" s="63"/>
      <c r="D4" s="210" t="s">
        <v>29</v>
      </c>
      <c r="E4" s="217"/>
      <c r="F4" s="220" t="s">
        <v>27</v>
      </c>
      <c r="G4" s="217"/>
      <c r="H4" s="220" t="s">
        <v>22</v>
      </c>
      <c r="I4" s="210"/>
      <c r="J4" s="210"/>
      <c r="K4" s="210"/>
      <c r="L4" s="210"/>
      <c r="M4" s="210"/>
      <c r="N4" s="217"/>
      <c r="O4" s="220" t="s">
        <v>82</v>
      </c>
      <c r="P4" s="210"/>
      <c r="Q4" s="222" t="s">
        <v>42</v>
      </c>
      <c r="R4" s="223"/>
      <c r="S4" s="223"/>
      <c r="T4" s="224"/>
      <c r="U4" s="210" t="s">
        <v>64</v>
      </c>
      <c r="V4" s="211"/>
      <c r="W4" s="211"/>
      <c r="X4" s="211"/>
      <c r="Y4" s="212"/>
      <c r="Z4" s="220" t="s">
        <v>43</v>
      </c>
      <c r="AA4" s="210"/>
      <c r="AB4" s="210"/>
      <c r="AC4" s="210"/>
      <c r="AD4" s="217"/>
      <c r="AE4" s="220" t="s">
        <v>37</v>
      </c>
      <c r="AF4" s="210"/>
      <c r="AG4" s="210"/>
      <c r="AH4" s="210"/>
      <c r="AI4" s="217"/>
      <c r="AJ4" s="228" t="s">
        <v>55</v>
      </c>
      <c r="AK4" s="229"/>
      <c r="AL4" s="230"/>
      <c r="AM4" s="61"/>
      <c r="AN4" s="204" t="s">
        <v>65</v>
      </c>
      <c r="AO4" s="204"/>
      <c r="AP4" s="204"/>
      <c r="AQ4" s="204"/>
      <c r="AR4" s="204"/>
      <c r="AS4" s="204"/>
      <c r="AT4" s="204"/>
      <c r="AU4" s="204"/>
      <c r="AV4" s="204"/>
      <c r="AW4" s="168"/>
      <c r="AX4" s="168"/>
      <c r="AY4" s="165"/>
      <c r="AZ4" s="1"/>
      <c r="BA4" s="1"/>
      <c r="BB4" s="1"/>
      <c r="BC4" s="1"/>
      <c r="BD4" s="1"/>
      <c r="BE4" s="1"/>
      <c r="BF4" s="1"/>
      <c r="BG4" s="1"/>
      <c r="BH4" s="1"/>
      <c r="BI4" s="1"/>
      <c r="BJ4" s="1"/>
    </row>
    <row r="5" spans="1:62" ht="20.25" customHeight="1" thickBot="1" x14ac:dyDescent="0.35">
      <c r="A5" s="19"/>
      <c r="B5" s="62"/>
      <c r="C5" s="64"/>
      <c r="D5" s="218"/>
      <c r="E5" s="219"/>
      <c r="F5" s="221" t="s">
        <v>27</v>
      </c>
      <c r="G5" s="219"/>
      <c r="H5" s="221"/>
      <c r="I5" s="218"/>
      <c r="J5" s="218"/>
      <c r="K5" s="218"/>
      <c r="L5" s="218"/>
      <c r="M5" s="218"/>
      <c r="N5" s="219"/>
      <c r="O5" s="221"/>
      <c r="P5" s="218"/>
      <c r="Q5" s="124"/>
      <c r="R5" s="225" t="s">
        <v>48</v>
      </c>
      <c r="S5" s="226"/>
      <c r="T5" s="227"/>
      <c r="U5" s="213"/>
      <c r="V5" s="213"/>
      <c r="W5" s="213"/>
      <c r="X5" s="213"/>
      <c r="Y5" s="214"/>
      <c r="Z5" s="221"/>
      <c r="AA5" s="218"/>
      <c r="AB5" s="218"/>
      <c r="AC5" s="218"/>
      <c r="AD5" s="219"/>
      <c r="AE5" s="221"/>
      <c r="AF5" s="218"/>
      <c r="AG5" s="218"/>
      <c r="AH5" s="218"/>
      <c r="AI5" s="219"/>
      <c r="AJ5" s="221"/>
      <c r="AK5" s="218"/>
      <c r="AL5" s="219"/>
      <c r="AM5" s="93"/>
      <c r="AN5" s="215"/>
      <c r="AO5" s="216"/>
      <c r="AP5" s="207" t="s">
        <v>53</v>
      </c>
      <c r="AQ5" s="208"/>
      <c r="AR5" s="208"/>
      <c r="AS5" s="208"/>
      <c r="AT5" s="208"/>
      <c r="AU5" s="208"/>
      <c r="AV5" s="209"/>
      <c r="AW5" s="166"/>
      <c r="AX5" s="165"/>
      <c r="AY5" s="165"/>
      <c r="AZ5" s="1"/>
      <c r="BA5" s="1"/>
      <c r="BB5" s="1"/>
      <c r="BC5" s="1"/>
      <c r="BD5" s="1"/>
      <c r="BE5" s="1"/>
      <c r="BF5" s="1"/>
      <c r="BG5" s="1"/>
      <c r="BH5" s="1"/>
      <c r="BI5" s="1"/>
      <c r="BJ5" s="1"/>
    </row>
    <row r="6" spans="1:62" ht="57.75" customHeight="1" thickTop="1" thickBot="1" x14ac:dyDescent="0.35">
      <c r="A6" s="95"/>
      <c r="B6" s="184" t="s">
        <v>41</v>
      </c>
      <c r="C6" s="183" t="s">
        <v>21</v>
      </c>
      <c r="D6" s="182" t="s">
        <v>32</v>
      </c>
      <c r="E6" s="183" t="s">
        <v>31</v>
      </c>
      <c r="F6" s="185" t="s">
        <v>30</v>
      </c>
      <c r="G6" s="183" t="s">
        <v>28</v>
      </c>
      <c r="H6" s="185" t="s">
        <v>58</v>
      </c>
      <c r="I6" s="186" t="s">
        <v>24</v>
      </c>
      <c r="J6" s="186" t="s">
        <v>25</v>
      </c>
      <c r="K6" s="186" t="s">
        <v>26</v>
      </c>
      <c r="L6" s="187" t="s">
        <v>33</v>
      </c>
      <c r="M6" s="188" t="s">
        <v>34</v>
      </c>
      <c r="N6" s="130" t="s">
        <v>35</v>
      </c>
      <c r="O6" s="153" t="s">
        <v>80</v>
      </c>
      <c r="P6" s="12" t="s">
        <v>81</v>
      </c>
      <c r="Q6" s="128" t="s">
        <v>52</v>
      </c>
      <c r="R6" s="99" t="s">
        <v>49</v>
      </c>
      <c r="S6" s="100" t="s">
        <v>50</v>
      </c>
      <c r="T6" s="101" t="s">
        <v>51</v>
      </c>
      <c r="U6" s="147" t="s">
        <v>60</v>
      </c>
      <c r="V6" s="147" t="s">
        <v>61</v>
      </c>
      <c r="W6" s="147" t="s">
        <v>38</v>
      </c>
      <c r="X6" s="147" t="s">
        <v>59</v>
      </c>
      <c r="Y6" s="148" t="s">
        <v>79</v>
      </c>
      <c r="Z6" s="125" t="s">
        <v>62</v>
      </c>
      <c r="AA6" s="126" t="s">
        <v>63</v>
      </c>
      <c r="AB6" s="126" t="s">
        <v>39</v>
      </c>
      <c r="AC6" s="126" t="s">
        <v>40</v>
      </c>
      <c r="AD6" s="131" t="s">
        <v>75</v>
      </c>
      <c r="AE6" s="132" t="s">
        <v>45</v>
      </c>
      <c r="AF6" s="126" t="s">
        <v>46</v>
      </c>
      <c r="AG6" s="127" t="s">
        <v>44</v>
      </c>
      <c r="AH6" s="125" t="s">
        <v>47</v>
      </c>
      <c r="AI6" s="131" t="s">
        <v>76</v>
      </c>
      <c r="AJ6" s="132" t="s">
        <v>56</v>
      </c>
      <c r="AK6" s="127" t="s">
        <v>57</v>
      </c>
      <c r="AL6" s="131" t="s">
        <v>77</v>
      </c>
      <c r="AM6" s="125" t="s">
        <v>54</v>
      </c>
      <c r="AN6" s="129" t="s">
        <v>0</v>
      </c>
      <c r="AO6" s="105" t="s">
        <v>20</v>
      </c>
      <c r="AP6" s="110" t="s">
        <v>2</v>
      </c>
      <c r="AQ6" s="98" t="s">
        <v>3</v>
      </c>
      <c r="AR6" s="173" t="s">
        <v>4</v>
      </c>
      <c r="AS6" s="171" t="s">
        <v>5</v>
      </c>
      <c r="AT6" s="96" t="s">
        <v>6</v>
      </c>
      <c r="AU6" s="97" t="s">
        <v>66</v>
      </c>
      <c r="AV6" s="115" t="s">
        <v>7</v>
      </c>
      <c r="AW6" s="167" t="s">
        <v>19</v>
      </c>
      <c r="AX6"/>
      <c r="AY6" s="165"/>
      <c r="AZ6" s="1"/>
      <c r="BA6" s="1"/>
      <c r="BB6" s="1"/>
      <c r="BC6" s="1"/>
      <c r="BD6" s="1"/>
      <c r="BE6" s="1"/>
      <c r="BF6" s="1"/>
      <c r="BG6" s="1"/>
      <c r="BH6" s="1"/>
      <c r="BI6" s="1"/>
      <c r="BJ6" s="1"/>
    </row>
    <row r="7" spans="1:62" ht="30" customHeight="1" thickBot="1" x14ac:dyDescent="0.35">
      <c r="A7" s="72">
        <v>1</v>
      </c>
      <c r="B7" s="146">
        <v>43445</v>
      </c>
      <c r="C7" s="102"/>
      <c r="D7" s="145"/>
      <c r="E7" s="103"/>
      <c r="F7" s="145"/>
      <c r="G7" s="104"/>
      <c r="H7" s="16"/>
      <c r="I7" s="9"/>
      <c r="J7" s="9"/>
      <c r="K7" s="9"/>
      <c r="L7" s="9"/>
      <c r="M7" s="43"/>
      <c r="N7" s="79"/>
      <c r="O7" s="154"/>
      <c r="P7" s="149"/>
      <c r="Q7" s="179">
        <f>SUM(SuiviActions[[#This Row],[2 019]:[2 021]])</f>
        <v>0</v>
      </c>
      <c r="R7" s="136"/>
      <c r="S7" s="137"/>
      <c r="T7" s="138"/>
      <c r="U7" s="145"/>
      <c r="V7" s="31"/>
      <c r="W7" s="31"/>
      <c r="X7" s="31"/>
      <c r="Y7" s="103"/>
      <c r="Z7" s="10"/>
      <c r="AA7" s="8"/>
      <c r="AB7" s="8"/>
      <c r="AC7" s="8"/>
      <c r="AD7" s="56"/>
      <c r="AE7" s="10"/>
      <c r="AF7" s="8"/>
      <c r="AG7" s="8"/>
      <c r="AH7" s="8"/>
      <c r="AI7" s="56"/>
      <c r="AJ7" s="10"/>
      <c r="AK7" s="8"/>
      <c r="AL7" s="41"/>
      <c r="AM7" s="106"/>
      <c r="AN7" s="13" t="s">
        <v>1</v>
      </c>
      <c r="AO7" s="112" t="s">
        <v>1</v>
      </c>
      <c r="AP7" s="82">
        <f>SuiviActions[[#This Row],[Date de 
réception]]</f>
        <v>43445</v>
      </c>
      <c r="AQ7" s="14">
        <f>SuiviActions[[#This Row],[Estimé
Début]]+10</f>
        <v>43455</v>
      </c>
      <c r="AR7" s="174">
        <f>IF(COUNTA(MIAE!$AP7,MIAE!$AQ7)&lt;&gt;2,"",DAYS360(MIAE!$AP7,MIAE!$AQ7,FALSE))</f>
        <v>10</v>
      </c>
      <c r="AS7" s="172">
        <f ca="1">TODAY()+3</f>
        <v>43450</v>
      </c>
      <c r="AT7" s="14">
        <f ca="1">TODAY()+5</f>
        <v>43452</v>
      </c>
      <c r="AU7" s="15">
        <f ca="1">IFERROR(IF(SuiviActions[Durée réelle (en jours)]=0,"",IF(ABS((SuiviActions[[#This Row],[Durée réelle (en jours)]]-SuiviActions[[#This Row],[Durée estimée (en jours)]])/SuiviActions[[#This Row],[Durée estimée (en jours)]])&gt;IndicateurPourcent,1,0)),"")</f>
        <v>1</v>
      </c>
      <c r="AV7" s="116">
        <f ca="1">IF(COUNTA(MIAE!$AS7,MIAE!$AT7)&lt;&gt;2,"",DAYS360(MIAE!$AS7,MIAE!$AT7,FALSE))</f>
        <v>2</v>
      </c>
      <c r="AW7"/>
      <c r="AX7" s="199" t="s">
        <v>64</v>
      </c>
      <c r="AY7" s="200"/>
      <c r="AZ7" s="1"/>
      <c r="BA7" s="201" t="s">
        <v>36</v>
      </c>
      <c r="BB7" s="202"/>
      <c r="BC7" s="202"/>
      <c r="BD7" s="202"/>
      <c r="BE7" s="203"/>
      <c r="BF7" s="1"/>
      <c r="BG7" s="1"/>
      <c r="BH7" s="1"/>
      <c r="BI7" s="1"/>
      <c r="BJ7" s="1"/>
    </row>
    <row r="8" spans="1:62" ht="30" customHeight="1" x14ac:dyDescent="0.3">
      <c r="A8" s="72">
        <v>2</v>
      </c>
      <c r="B8" s="47"/>
      <c r="C8" s="65"/>
      <c r="D8" s="10"/>
      <c r="E8" s="56"/>
      <c r="F8" s="10"/>
      <c r="G8" s="75"/>
      <c r="H8" s="16"/>
      <c r="I8" s="9"/>
      <c r="J8" s="9"/>
      <c r="K8" s="9"/>
      <c r="L8" s="9"/>
      <c r="M8" s="9"/>
      <c r="N8" s="79"/>
      <c r="O8" s="155"/>
      <c r="P8" s="150"/>
      <c r="Q8" s="179">
        <f>SUM(SuiviActions[[#This Row],[2 019]:[2 021]])</f>
        <v>0</v>
      </c>
      <c r="R8" s="136"/>
      <c r="S8" s="137"/>
      <c r="T8" s="138"/>
      <c r="U8" s="10"/>
      <c r="V8" s="8"/>
      <c r="W8" s="8"/>
      <c r="X8" s="8"/>
      <c r="Y8" s="80"/>
      <c r="Z8" s="10"/>
      <c r="AA8" s="8"/>
      <c r="AB8" s="8"/>
      <c r="AC8" s="8"/>
      <c r="AD8" s="56"/>
      <c r="AE8" s="10"/>
      <c r="AF8" s="8"/>
      <c r="AG8" s="8"/>
      <c r="AH8" s="8"/>
      <c r="AI8" s="56"/>
      <c r="AJ8" s="10"/>
      <c r="AK8" s="8"/>
      <c r="AL8" s="41"/>
      <c r="AM8" s="106"/>
      <c r="AN8" s="13" t="s">
        <v>1</v>
      </c>
      <c r="AO8" s="112" t="s">
        <v>1</v>
      </c>
      <c r="AP8" s="82">
        <f>SuiviActions[[#This Row],[Date de 
réception]]</f>
        <v>0</v>
      </c>
      <c r="AQ8" s="14">
        <f>SuiviActions[[#This Row],[Estimé
Début]]+10</f>
        <v>10</v>
      </c>
      <c r="AR8" s="174">
        <f>IF(COUNTA(MIAE!$AP8,MIAE!$AQ8)&lt;&gt;2,"",DAYS360(MIAE!$AP8,MIAE!$AQ8,FALSE))</f>
        <v>10</v>
      </c>
      <c r="AS8" s="172">
        <f ca="1">TODAY()+6</f>
        <v>43453</v>
      </c>
      <c r="AT8" s="14">
        <f ca="1">TODAY()+10</f>
        <v>43457</v>
      </c>
      <c r="AU8" s="15">
        <f ca="1">IFERROR(IF(SuiviActions[Durée réelle (en jours)]=0,"",IF(ABS((SuiviActions[[#This Row],[Durée réelle (en jours)]]-SuiviActions[[#This Row],[Durée estimée (en jours)]])/SuiviActions[[#This Row],[Durée estimée (en jours)]])&gt;IndicateurPourcent,1,0)),"")</f>
        <v>1</v>
      </c>
      <c r="AV8" s="116">
        <f ca="1">IF(COUNTA(MIAE!$AS8,MIAE!$AT8)&lt;&gt;2,"",DAYS360(MIAE!$AS8,MIAE!$AT8,FALSE))</f>
        <v>4</v>
      </c>
      <c r="AW8"/>
      <c r="AX8" s="162" t="s">
        <v>69</v>
      </c>
      <c r="AY8" s="122" t="s">
        <v>52</v>
      </c>
      <c r="AZ8" s="1"/>
      <c r="BA8" s="162" t="s">
        <v>69</v>
      </c>
      <c r="BB8" s="123" t="s">
        <v>83</v>
      </c>
      <c r="BC8" s="194">
        <v>2019</v>
      </c>
      <c r="BD8" s="195">
        <v>2020</v>
      </c>
      <c r="BE8" s="196">
        <v>2021</v>
      </c>
      <c r="BF8" s="1"/>
      <c r="BG8" s="1"/>
      <c r="BH8" s="1"/>
      <c r="BI8" s="1"/>
      <c r="BJ8" s="1"/>
    </row>
    <row r="9" spans="1:62" ht="30" customHeight="1" thickBot="1" x14ac:dyDescent="0.35">
      <c r="A9" s="72">
        <v>3</v>
      </c>
      <c r="B9" s="47"/>
      <c r="C9" s="65"/>
      <c r="D9" s="10"/>
      <c r="E9" s="56"/>
      <c r="F9" s="10"/>
      <c r="G9" s="75"/>
      <c r="H9" s="16"/>
      <c r="I9" s="9"/>
      <c r="J9" s="9"/>
      <c r="K9" s="9"/>
      <c r="L9" s="9"/>
      <c r="M9" s="9"/>
      <c r="N9" s="79"/>
      <c r="O9" s="156"/>
      <c r="P9" s="151"/>
      <c r="Q9" s="179">
        <f>SUM(SuiviActions[[#This Row],[2 019]:[2 021]])</f>
        <v>0</v>
      </c>
      <c r="R9" s="136"/>
      <c r="S9" s="137"/>
      <c r="T9" s="138"/>
      <c r="U9" s="10"/>
      <c r="V9" s="8"/>
      <c r="W9" s="8"/>
      <c r="X9" s="8"/>
      <c r="Y9" s="80"/>
      <c r="Z9" s="10"/>
      <c r="AA9" s="8"/>
      <c r="AB9" s="8"/>
      <c r="AC9" s="8"/>
      <c r="AD9" s="56"/>
      <c r="AE9" s="10"/>
      <c r="AF9" s="8"/>
      <c r="AG9" s="8"/>
      <c r="AH9" s="8"/>
      <c r="AI9" s="56"/>
      <c r="AJ9" s="10"/>
      <c r="AK9" s="8"/>
      <c r="AL9" s="41"/>
      <c r="AM9" s="106"/>
      <c r="AN9" s="13" t="s">
        <v>1</v>
      </c>
      <c r="AO9" s="112" t="s">
        <v>1</v>
      </c>
      <c r="AP9" s="82">
        <f>SuiviActions[[#This Row],[Date de 
réception]]</f>
        <v>0</v>
      </c>
      <c r="AQ9" s="14">
        <f>SuiviActions[[#This Row],[Estimé
Début]]+10</f>
        <v>10</v>
      </c>
      <c r="AR9" s="174">
        <f>IF(COUNTA(MIAE!$AP9,MIAE!$AQ9)&lt;&gt;2,"",DAYS360(MIAE!$AP9,MIAE!$AQ9,FALSE))</f>
        <v>10</v>
      </c>
      <c r="AS9" s="172">
        <f ca="1">TODAY()+5</f>
        <v>43452</v>
      </c>
      <c r="AT9" s="14">
        <f ca="1">TODAY()+9</f>
        <v>43456</v>
      </c>
      <c r="AU9" s="15">
        <f ca="1">IFERROR(IF(SuiviActions[Durée réelle (en jours)]=0,"",IF(ABS((SuiviActions[[#This Row],[Durée réelle (en jours)]]-SuiviActions[[#This Row],[Durée estimée (en jours)]])/SuiviActions[[#This Row],[Durée estimée (en jours)]])&gt;IndicateurPourcent,1,0)),"")</f>
        <v>1</v>
      </c>
      <c r="AV9" s="116">
        <f ca="1">IF(COUNTA(MIAE!$AS9,MIAE!$AT9)&lt;&gt;2,"",DAYS360(MIAE!$AS9,MIAE!$AT9,FALSE))</f>
        <v>4</v>
      </c>
      <c r="AW9"/>
      <c r="AX9" s="120"/>
      <c r="AY9" s="163">
        <f>Q22</f>
        <v>0</v>
      </c>
      <c r="AZ9" s="1"/>
      <c r="BA9" s="120"/>
      <c r="BB9" s="191">
        <f>Q22</f>
        <v>0</v>
      </c>
      <c r="BC9" s="193">
        <f>R22</f>
        <v>0</v>
      </c>
      <c r="BD9" s="192">
        <f>S22</f>
        <v>0</v>
      </c>
      <c r="BE9" s="191">
        <f>T22</f>
        <v>0</v>
      </c>
      <c r="BF9" s="1"/>
      <c r="BG9" s="1"/>
      <c r="BH9" s="1"/>
      <c r="BI9" s="1"/>
      <c r="BJ9" s="1"/>
    </row>
    <row r="10" spans="1:62" ht="30" customHeight="1" thickBot="1" x14ac:dyDescent="0.35">
      <c r="A10" s="72">
        <v>4</v>
      </c>
      <c r="B10" s="47"/>
      <c r="C10" s="65"/>
      <c r="D10" s="10"/>
      <c r="E10" s="56"/>
      <c r="F10" s="10"/>
      <c r="G10" s="75"/>
      <c r="H10" s="16"/>
      <c r="I10" s="9"/>
      <c r="J10" s="9"/>
      <c r="K10" s="9"/>
      <c r="L10" s="9"/>
      <c r="M10" s="9"/>
      <c r="N10" s="79"/>
      <c r="O10" s="156"/>
      <c r="P10" s="151"/>
      <c r="Q10" s="179">
        <f>SUM(SuiviActions[[#This Row],[2 019]:[2 021]])</f>
        <v>0</v>
      </c>
      <c r="R10" s="142"/>
      <c r="S10" s="143"/>
      <c r="T10" s="144"/>
      <c r="U10" s="10"/>
      <c r="V10" s="8"/>
      <c r="W10" s="8"/>
      <c r="X10" s="8"/>
      <c r="Y10" s="80"/>
      <c r="Z10" s="10"/>
      <c r="AA10" s="8"/>
      <c r="AB10" s="8"/>
      <c r="AC10" s="8"/>
      <c r="AD10" s="56"/>
      <c r="AE10" s="10"/>
      <c r="AF10" s="8"/>
      <c r="AG10" s="8"/>
      <c r="AH10" s="8"/>
      <c r="AI10" s="56"/>
      <c r="AJ10" s="10"/>
      <c r="AK10" s="8"/>
      <c r="AL10" s="41"/>
      <c r="AM10" s="106"/>
      <c r="AN10" s="13" t="s">
        <v>1</v>
      </c>
      <c r="AO10" s="112" t="s">
        <v>1</v>
      </c>
      <c r="AP10" s="82">
        <f>SuiviActions[[#This Row],[Date de 
réception]]</f>
        <v>0</v>
      </c>
      <c r="AQ10" s="14">
        <f>SuiviActions[[#This Row],[Estimé
Début]]+10</f>
        <v>10</v>
      </c>
      <c r="AR10" s="174">
        <f>IF(COUNTA(MIAE!$AP10,MIAE!$AQ10)&lt;&gt;2,"",DAYS360(MIAE!$AP10,MIAE!$AQ10,FALSE))</f>
        <v>10</v>
      </c>
      <c r="AS10" s="172">
        <f ca="1">TODAY()+2</f>
        <v>43449</v>
      </c>
      <c r="AT10" s="14">
        <f ca="1">TODAY()+2</f>
        <v>43449</v>
      </c>
      <c r="AU10" s="15" t="str">
        <f ca="1">IFERROR(IF(SuiviActions[Durée réelle (en jours)]=0,"",IF(ABS((SuiviActions[[#This Row],[Durée réelle (en jours)]]-SuiviActions[[#This Row],[Durée estimée (en jours)]])/SuiviActions[[#This Row],[Durée estimée (en jours)]])&gt;IndicateurPourcent,1,0)),"")</f>
        <v/>
      </c>
      <c r="AV10" s="116">
        <f ca="1">IF(COUNTA(MIAE!$AS10,MIAE!$AT10)&lt;&gt;2,"",DAYS360(MIAE!$AS10,MIAE!$AT10,FALSE))</f>
        <v>0</v>
      </c>
      <c r="AW10"/>
      <c r="AZ10" s="1"/>
      <c r="BA10" s="1"/>
      <c r="BB10" s="1"/>
      <c r="BC10" s="231"/>
      <c r="BD10" s="1"/>
      <c r="BE10" s="1"/>
      <c r="BF10" s="1"/>
      <c r="BG10" s="1"/>
      <c r="BH10" s="1"/>
      <c r="BI10" s="1"/>
      <c r="BJ10" s="1"/>
    </row>
    <row r="11" spans="1:62" ht="30" customHeight="1" thickBot="1" x14ac:dyDescent="0.35">
      <c r="A11" s="72">
        <v>5</v>
      </c>
      <c r="B11" s="47"/>
      <c r="C11" s="65"/>
      <c r="D11" s="10"/>
      <c r="E11" s="56"/>
      <c r="F11" s="10"/>
      <c r="G11" s="75"/>
      <c r="H11" s="16"/>
      <c r="I11" s="9"/>
      <c r="J11" s="9"/>
      <c r="K11" s="9"/>
      <c r="L11" s="9"/>
      <c r="M11" s="9"/>
      <c r="N11" s="79"/>
      <c r="O11" s="157"/>
      <c r="P11" s="152"/>
      <c r="Q11" s="179">
        <f>SUM(SuiviActions[[#This Row],[2 019]:[2 021]])</f>
        <v>0</v>
      </c>
      <c r="R11" s="136"/>
      <c r="S11" s="137"/>
      <c r="T11" s="138"/>
      <c r="U11" s="10"/>
      <c r="V11" s="8"/>
      <c r="W11" s="8"/>
      <c r="X11" s="8"/>
      <c r="Y11" s="80"/>
      <c r="Z11" s="10"/>
      <c r="AA11" s="8"/>
      <c r="AB11" s="8"/>
      <c r="AC11" s="8"/>
      <c r="AD11" s="56"/>
      <c r="AE11" s="10"/>
      <c r="AF11" s="8"/>
      <c r="AG11" s="8"/>
      <c r="AH11" s="8"/>
      <c r="AI11" s="56"/>
      <c r="AJ11" s="10"/>
      <c r="AK11" s="8"/>
      <c r="AL11" s="41"/>
      <c r="AM11" s="106"/>
      <c r="AN11" s="13" t="s">
        <v>1</v>
      </c>
      <c r="AO11" s="112" t="s">
        <v>1</v>
      </c>
      <c r="AP11" s="82">
        <f>SuiviActions[[#This Row],[Date de 
réception]]</f>
        <v>0</v>
      </c>
      <c r="AQ11" s="14">
        <f>SuiviActions[[#This Row],[Estimé
Début]]+10</f>
        <v>10</v>
      </c>
      <c r="AR11" s="174">
        <f>IF(COUNTA(MIAE!$AP11,MIAE!$AQ11)&lt;&gt;2,"",DAYS360(MIAE!$AP11,MIAE!$AQ11,FALSE))</f>
        <v>10</v>
      </c>
      <c r="AS11" s="172">
        <f ca="1">TODAY()+4</f>
        <v>43451</v>
      </c>
      <c r="AT11" s="14">
        <f ca="1">TODAY()+15</f>
        <v>43462</v>
      </c>
      <c r="AU11" s="15">
        <f ca="1">IFERROR(IF(SuiviActions[Durée réelle (en jours)]=0,"",IF(ABS((SuiviActions[[#This Row],[Durée réelle (en jours)]]-SuiviActions[[#This Row],[Durée estimée (en jours)]])/SuiviActions[[#This Row],[Durée estimée (en jours)]])&gt;IndicateurPourcent,1,0)),"")</f>
        <v>0</v>
      </c>
      <c r="AV11" s="116">
        <f ca="1">IF(COUNTA(MIAE!$AS11,MIAE!$AT11)&lt;&gt;2,"",DAYS360(MIAE!$AS11,MIAE!$AT11,FALSE))</f>
        <v>11</v>
      </c>
      <c r="AW11"/>
      <c r="AX11" s="199" t="s">
        <v>43</v>
      </c>
      <c r="AY11" s="200"/>
      <c r="AZ11" s="1"/>
      <c r="BA11" s="199" t="s">
        <v>78</v>
      </c>
      <c r="BB11" s="232"/>
      <c r="BC11" s="200"/>
      <c r="BD11" s="235"/>
      <c r="BE11" s="20"/>
      <c r="BF11" s="1"/>
      <c r="BG11" s="1"/>
      <c r="BH11" s="1"/>
      <c r="BI11" s="1"/>
      <c r="BJ11" s="1"/>
    </row>
    <row r="12" spans="1:62" ht="30" customHeight="1" x14ac:dyDescent="0.3">
      <c r="A12" s="72">
        <v>6</v>
      </c>
      <c r="B12" s="47"/>
      <c r="C12" s="65"/>
      <c r="D12" s="10"/>
      <c r="E12" s="56"/>
      <c r="F12" s="10"/>
      <c r="G12" s="75"/>
      <c r="H12" s="16"/>
      <c r="I12" s="9"/>
      <c r="J12" s="9"/>
      <c r="K12" s="9"/>
      <c r="L12" s="9"/>
      <c r="M12" s="9"/>
      <c r="N12" s="79"/>
      <c r="O12" s="156"/>
      <c r="P12" s="169"/>
      <c r="Q12" s="179">
        <f>SUM(SuiviActions[[#This Row],[2 019]:[2 021]])</f>
        <v>0</v>
      </c>
      <c r="R12" s="136"/>
      <c r="S12" s="137"/>
      <c r="T12" s="138"/>
      <c r="U12" s="10"/>
      <c r="V12" s="8"/>
      <c r="W12" s="8"/>
      <c r="X12" s="8"/>
      <c r="Y12" s="80"/>
      <c r="Z12" s="10"/>
      <c r="AA12" s="8"/>
      <c r="AB12" s="8"/>
      <c r="AC12" s="8"/>
      <c r="AD12" s="56"/>
      <c r="AE12" s="10"/>
      <c r="AF12" s="8"/>
      <c r="AG12" s="8"/>
      <c r="AH12" s="8"/>
      <c r="AI12" s="56"/>
      <c r="AJ12" s="10"/>
      <c r="AK12" s="8"/>
      <c r="AL12" s="41"/>
      <c r="AM12" s="106"/>
      <c r="AN12" s="13" t="s">
        <v>1</v>
      </c>
      <c r="AO12" s="83" t="s">
        <v>1</v>
      </c>
      <c r="AP12" s="111">
        <f>SuiviActions[[#This Row],[Date de 
réception]]</f>
        <v>0</v>
      </c>
      <c r="AQ12" s="14">
        <f>SuiviActions[[#This Row],[Estimé
Début]]+10</f>
        <v>10</v>
      </c>
      <c r="AR12" s="174">
        <f>IF(COUNTA(MIAE!$AP12,MIAE!$AQ12)&lt;&gt;2,"",DAYS360(MIAE!$AP12,MIAE!$AQ12,FALSE))</f>
        <v>10</v>
      </c>
      <c r="AS12" s="172">
        <f ca="1">TODAY()+9</f>
        <v>43456</v>
      </c>
      <c r="AT12" s="14">
        <f ca="1">TODAY()+22</f>
        <v>43469</v>
      </c>
      <c r="AU12" s="15">
        <f ca="1">IFERROR(IF(SuiviActions[Durée réelle (en jours)]=0,"",IF(ABS((SuiviActions[[#This Row],[Durée réelle (en jours)]]-SuiviActions[[#This Row],[Durée estimée (en jours)]])/SuiviActions[[#This Row],[Durée estimée (en jours)]])&gt;IndicateurPourcent,1,0)),"")</f>
        <v>0</v>
      </c>
      <c r="AV12" s="116">
        <f ca="1">IF(COUNTA(MIAE!$AS12,MIAE!$AT12)&lt;&gt;2,"",DAYS360(MIAE!$AS12,MIAE!$AT12,FALSE))</f>
        <v>12</v>
      </c>
      <c r="AW12" s="164"/>
      <c r="AX12" s="119" t="s">
        <v>69</v>
      </c>
      <c r="AY12" s="122" t="s">
        <v>52</v>
      </c>
      <c r="AZ12" s="160"/>
      <c r="BA12" s="119" t="s">
        <v>69</v>
      </c>
      <c r="BB12" s="233" t="s">
        <v>52</v>
      </c>
      <c r="BC12" s="237" t="s">
        <v>86</v>
      </c>
      <c r="BD12" s="236"/>
      <c r="BE12" s="197"/>
      <c r="BF12" s="1"/>
      <c r="BG12" s="1"/>
      <c r="BH12" s="1"/>
      <c r="BI12" s="1"/>
      <c r="BJ12" s="1"/>
    </row>
    <row r="13" spans="1:62" ht="30" customHeight="1" thickBot="1" x14ac:dyDescent="0.35">
      <c r="A13" s="72">
        <v>7</v>
      </c>
      <c r="B13" s="69"/>
      <c r="C13" s="66"/>
      <c r="D13" s="10"/>
      <c r="E13" s="56"/>
      <c r="F13" s="10"/>
      <c r="G13" s="56"/>
      <c r="H13" s="16"/>
      <c r="I13" s="9"/>
      <c r="J13" s="9"/>
      <c r="K13" s="9"/>
      <c r="L13" s="9"/>
      <c r="M13" s="9"/>
      <c r="N13" s="79"/>
      <c r="O13" s="156"/>
      <c r="P13" s="169"/>
      <c r="Q13" s="179">
        <f>SUM(SuiviActions[[#This Row],[2 019]:[2 021]])</f>
        <v>0</v>
      </c>
      <c r="R13" s="133"/>
      <c r="S13" s="134"/>
      <c r="T13" s="135"/>
      <c r="U13" s="55"/>
      <c r="V13" s="50"/>
      <c r="W13" s="50"/>
      <c r="X13" s="50"/>
      <c r="Y13" s="81"/>
      <c r="Z13" s="52"/>
      <c r="AA13" s="49"/>
      <c r="AB13" s="49"/>
      <c r="AC13" s="49"/>
      <c r="AD13" s="60"/>
      <c r="AE13" s="10"/>
      <c r="AF13" s="8"/>
      <c r="AG13" s="24"/>
      <c r="AH13" s="49"/>
      <c r="AI13" s="60"/>
      <c r="AJ13" s="23"/>
      <c r="AK13" s="8"/>
      <c r="AL13" s="41"/>
      <c r="AM13" s="106"/>
      <c r="AN13" s="13" t="s">
        <v>1</v>
      </c>
      <c r="AO13" s="83" t="s">
        <v>1</v>
      </c>
      <c r="AP13" s="111">
        <f>SuiviActions[[#This Row],[Date de 
réception]]</f>
        <v>0</v>
      </c>
      <c r="AQ13" s="14">
        <f>SuiviActions[[#This Row],[Estimé
Début]]+10</f>
        <v>10</v>
      </c>
      <c r="AR13" s="175">
        <f>IF(COUNTA(MIAE!$AP13,MIAE!$AQ13)&lt;&gt;2,"",DAYS360(MIAE!$AP13,MIAE!$AQ13,FALSE))</f>
        <v>10</v>
      </c>
      <c r="AS13" s="176">
        <v>43459</v>
      </c>
      <c r="AT13" s="14">
        <f t="shared" ref="AT13:AT19" ca="1" si="0">TODAY()+22</f>
        <v>43469</v>
      </c>
      <c r="AU13" s="15">
        <f ca="1">IFERROR(IF(SuiviActions[Durée réelle (en jours)]=0,"",IF(ABS((SuiviActions[[#This Row],[Durée réelle (en jours)]]-SuiviActions[[#This Row],[Durée estimée (en jours)]])/SuiviActions[[#This Row],[Durée estimée (en jours)]])&gt;IndicateurPourcent,1,0)),"")</f>
        <v>0</v>
      </c>
      <c r="AV13" s="116">
        <f ca="1">IF(COUNTA(MIAE!$AS13,MIAE!$AT13)&lt;&gt;2,"",DAYS360(MIAE!$AS13,MIAE!$AT13,FALSE))</f>
        <v>9</v>
      </c>
      <c r="AW13"/>
      <c r="AX13" s="120"/>
      <c r="AY13" s="191">
        <f>AD22</f>
        <v>0</v>
      </c>
      <c r="AZ13" s="1"/>
      <c r="BA13" s="120"/>
      <c r="BB13" s="234">
        <f>AI22</f>
        <v>0</v>
      </c>
      <c r="BC13" s="121"/>
      <c r="BD13" s="166"/>
      <c r="BE13" s="166"/>
      <c r="BF13" s="1"/>
      <c r="BG13" s="1"/>
      <c r="BH13" s="1"/>
      <c r="BI13" s="1"/>
      <c r="BJ13" s="1"/>
    </row>
    <row r="14" spans="1:62" ht="30" customHeight="1" thickBot="1" x14ac:dyDescent="0.35">
      <c r="A14" s="72">
        <v>8</v>
      </c>
      <c r="B14" s="69"/>
      <c r="C14" s="66"/>
      <c r="D14" s="52"/>
      <c r="E14" s="74"/>
      <c r="F14" s="52"/>
      <c r="G14" s="60"/>
      <c r="H14" s="16"/>
      <c r="I14" s="9"/>
      <c r="J14" s="9"/>
      <c r="K14" s="9"/>
      <c r="L14" s="9"/>
      <c r="M14" s="9"/>
      <c r="N14" s="79"/>
      <c r="O14" s="156"/>
      <c r="P14" s="169"/>
      <c r="Q14" s="179">
        <f>SUM(SuiviActions[[#This Row],[2 019]:[2 021]])</f>
        <v>0</v>
      </c>
      <c r="R14" s="133"/>
      <c r="S14" s="134"/>
      <c r="T14" s="135"/>
      <c r="U14" s="55"/>
      <c r="V14" s="53"/>
      <c r="W14" s="53"/>
      <c r="X14" s="53"/>
      <c r="Y14" s="81"/>
      <c r="Z14" s="10"/>
      <c r="AA14" s="8"/>
      <c r="AB14" s="8"/>
      <c r="AC14" s="8"/>
      <c r="AD14" s="189"/>
      <c r="AE14" s="10"/>
      <c r="AF14" s="8"/>
      <c r="AG14" s="8"/>
      <c r="AH14" s="8"/>
      <c r="AI14" s="56"/>
      <c r="AJ14" s="10"/>
      <c r="AK14" s="8"/>
      <c r="AL14" s="41"/>
      <c r="AM14" s="106"/>
      <c r="AN14" s="13" t="s">
        <v>1</v>
      </c>
      <c r="AO14" s="112" t="s">
        <v>1</v>
      </c>
      <c r="AP14" s="82">
        <f>SuiviActions[[#This Row],[Date de 
réception]]</f>
        <v>0</v>
      </c>
      <c r="AQ14" s="14">
        <f>SuiviActions[[#This Row],[Estimé
Début]]+10</f>
        <v>10</v>
      </c>
      <c r="AR14" s="174">
        <f>IF(COUNTA(MIAE!$AP14,MIAE!$AQ14)&lt;&gt;2,"",DAYS360(MIAE!$AP14,MIAE!$AQ14,FALSE))</f>
        <v>10</v>
      </c>
      <c r="AS14" s="172">
        <v>43459</v>
      </c>
      <c r="AT14" s="14">
        <f t="shared" ca="1" si="0"/>
        <v>43469</v>
      </c>
      <c r="AU14" s="15">
        <f ca="1">IFERROR(IF(SuiviActions[Durée réelle (en jours)]=0,"",IF(ABS((SuiviActions[[#This Row],[Durée réelle (en jours)]]-SuiviActions[[#This Row],[Durée estimée (en jours)]])/SuiviActions[[#This Row],[Durée estimée (en jours)]])&gt;IndicateurPourcent,1,0)),"")</f>
        <v>0</v>
      </c>
      <c r="AV14" s="116">
        <f ca="1">IF(COUNTA(MIAE!$AS14,MIAE!$AT14)&lt;&gt;2,"",DAYS360(MIAE!$AS14,MIAE!$AT14,FALSE))</f>
        <v>9</v>
      </c>
      <c r="AW14"/>
      <c r="AZ14" s="1"/>
      <c r="BA14" s="1"/>
      <c r="BB14" s="1"/>
      <c r="BC14" s="198"/>
      <c r="BD14" s="198"/>
      <c r="BE14" s="198"/>
      <c r="BF14" s="1"/>
      <c r="BG14" s="1"/>
      <c r="BH14" s="1"/>
      <c r="BI14" s="1"/>
      <c r="BJ14" s="1"/>
    </row>
    <row r="15" spans="1:62" ht="30" customHeight="1" thickBot="1" x14ac:dyDescent="0.35">
      <c r="A15" s="72">
        <v>9</v>
      </c>
      <c r="B15" s="70"/>
      <c r="C15" s="65"/>
      <c r="D15" s="10"/>
      <c r="E15" s="56"/>
      <c r="F15" s="10"/>
      <c r="G15" s="56"/>
      <c r="H15" s="16"/>
      <c r="I15" s="9"/>
      <c r="J15" s="9"/>
      <c r="K15" s="9"/>
      <c r="L15" s="9"/>
      <c r="M15" s="9"/>
      <c r="N15" s="79"/>
      <c r="O15" s="156"/>
      <c r="P15" s="169"/>
      <c r="Q15" s="179">
        <f>SUM(SuiviActions[[#This Row],[2 019]:[2 021]])</f>
        <v>0</v>
      </c>
      <c r="R15" s="133"/>
      <c r="S15" s="134"/>
      <c r="T15" s="135"/>
      <c r="U15" s="51"/>
      <c r="V15" s="8"/>
      <c r="W15" s="8"/>
      <c r="X15" s="8"/>
      <c r="Y15" s="57"/>
      <c r="Z15" s="10"/>
      <c r="AA15" s="8"/>
      <c r="AB15" s="8"/>
      <c r="AC15" s="8"/>
      <c r="AD15" s="189"/>
      <c r="AE15" s="10"/>
      <c r="AF15" s="8"/>
      <c r="AG15" s="8"/>
      <c r="AH15" s="8"/>
      <c r="AI15" s="56"/>
      <c r="AJ15" s="10"/>
      <c r="AK15" s="8"/>
      <c r="AL15" s="41"/>
      <c r="AM15" s="106"/>
      <c r="AN15" s="13" t="s">
        <v>1</v>
      </c>
      <c r="AO15" s="112" t="s">
        <v>1</v>
      </c>
      <c r="AP15" s="82">
        <f>SuiviActions[[#This Row],[Date de 
réception]]</f>
        <v>0</v>
      </c>
      <c r="AQ15" s="14">
        <f>SuiviActions[[#This Row],[Estimé
Début]]+10</f>
        <v>10</v>
      </c>
      <c r="AR15" s="174">
        <f>IF(COUNTA(MIAE!$AP15,MIAE!$AQ15)&lt;&gt;2,"",DAYS360(MIAE!$AP15,MIAE!$AQ15,FALSE))</f>
        <v>10</v>
      </c>
      <c r="AS15" s="172">
        <v>43459</v>
      </c>
      <c r="AT15" s="14">
        <f t="shared" ca="1" si="0"/>
        <v>43469</v>
      </c>
      <c r="AU15" s="15">
        <f ca="1">IFERROR(IF(SuiviActions[Durée réelle (en jours)]=0,"",IF(ABS((SuiviActions[[#This Row],[Durée réelle (en jours)]]-SuiviActions[[#This Row],[Durée estimée (en jours)]])/SuiviActions[[#This Row],[Durée estimée (en jours)]])&gt;IndicateurPourcent,1,0)),"")</f>
        <v>0</v>
      </c>
      <c r="AV15" s="116">
        <f ca="1">IF(COUNTA(MIAE!$AS15,MIAE!$AT15)&lt;&gt;2,"",DAYS360(MIAE!$AS15,MIAE!$AT15,FALSE))</f>
        <v>9</v>
      </c>
      <c r="AW15"/>
      <c r="AX15" s="199" t="s">
        <v>84</v>
      </c>
      <c r="AY15" s="200"/>
      <c r="AZ15" s="1"/>
      <c r="BA15" s="199" t="s">
        <v>55</v>
      </c>
      <c r="BB15" s="200"/>
      <c r="BC15" s="44"/>
      <c r="BD15" s="44"/>
      <c r="BE15" s="44"/>
      <c r="BF15" s="1"/>
      <c r="BG15" s="1"/>
      <c r="BH15" s="1"/>
      <c r="BI15" s="1"/>
      <c r="BJ15" s="1"/>
    </row>
    <row r="16" spans="1:62" ht="30" customHeight="1" x14ac:dyDescent="0.3">
      <c r="A16" s="72">
        <v>10</v>
      </c>
      <c r="B16" s="73"/>
      <c r="C16" s="66"/>
      <c r="D16" s="52"/>
      <c r="E16" s="60"/>
      <c r="F16" s="52"/>
      <c r="G16" s="60"/>
      <c r="H16" s="16"/>
      <c r="I16" s="9"/>
      <c r="J16" s="9"/>
      <c r="K16" s="9"/>
      <c r="L16" s="9"/>
      <c r="M16" s="9"/>
      <c r="N16" s="79"/>
      <c r="O16" s="156"/>
      <c r="P16" s="169"/>
      <c r="Q16" s="179">
        <f>SUM(SuiviActions[[#This Row],[2 019]:[2 021]])</f>
        <v>0</v>
      </c>
      <c r="R16" s="133"/>
      <c r="S16" s="134"/>
      <c r="T16" s="135"/>
      <c r="U16" s="55"/>
      <c r="V16" s="54"/>
      <c r="W16" s="54"/>
      <c r="X16" s="54"/>
      <c r="Y16" s="81"/>
      <c r="Z16" s="10"/>
      <c r="AA16" s="8"/>
      <c r="AB16" s="8"/>
      <c r="AC16" s="8"/>
      <c r="AD16" s="189"/>
      <c r="AE16" s="10"/>
      <c r="AF16" s="8"/>
      <c r="AG16" s="8"/>
      <c r="AH16" s="8"/>
      <c r="AI16" s="56"/>
      <c r="AJ16" s="10"/>
      <c r="AK16" s="8"/>
      <c r="AL16" s="41"/>
      <c r="AM16" s="106"/>
      <c r="AN16" s="13" t="s">
        <v>1</v>
      </c>
      <c r="AO16" s="112" t="s">
        <v>1</v>
      </c>
      <c r="AP16" s="82">
        <f>SuiviActions[[#This Row],[Date de 
réception]]</f>
        <v>0</v>
      </c>
      <c r="AQ16" s="14">
        <f>SuiviActions[[#This Row],[Estimé
Début]]+10</f>
        <v>10</v>
      </c>
      <c r="AR16" s="174">
        <f>IF(COUNTA(MIAE!$AP16,MIAE!$AQ16)&lt;&gt;2,"",DAYS360(MIAE!$AP16,MIAE!$AQ16,FALSE))</f>
        <v>10</v>
      </c>
      <c r="AS16" s="172">
        <v>43459</v>
      </c>
      <c r="AT16" s="14">
        <f t="shared" ca="1" si="0"/>
        <v>43469</v>
      </c>
      <c r="AU16" s="15">
        <f ca="1">IFERROR(IF(SuiviActions[Durée réelle (en jours)]=0,"",IF(ABS((SuiviActions[[#This Row],[Durée réelle (en jours)]]-SuiviActions[[#This Row],[Durée estimée (en jours)]])/SuiviActions[[#This Row],[Durée estimée (en jours)]])&gt;IndicateurPourcent,1,0)),"")</f>
        <v>0</v>
      </c>
      <c r="AV16" s="116">
        <f ca="1">IF(COUNTA(MIAE!$AS16,MIAE!$AT16)&lt;&gt;2,"",DAYS360(MIAE!$AS16,MIAE!$AT16,FALSE))</f>
        <v>9</v>
      </c>
      <c r="AW16"/>
      <c r="AX16" s="162" t="s">
        <v>70</v>
      </c>
      <c r="AY16" s="123" t="s">
        <v>71</v>
      </c>
      <c r="AZ16" s="161" t="s">
        <v>85</v>
      </c>
      <c r="BA16" s="162" t="s">
        <v>69</v>
      </c>
      <c r="BB16" s="122" t="s">
        <v>52</v>
      </c>
      <c r="BC16" s="197"/>
      <c r="BD16" s="197"/>
      <c r="BE16" s="197"/>
      <c r="BF16" s="1"/>
      <c r="BG16" s="1"/>
      <c r="BH16" s="1"/>
      <c r="BI16" s="1"/>
      <c r="BJ16" s="1"/>
    </row>
    <row r="17" spans="1:62" ht="30" customHeight="1" thickBot="1" x14ac:dyDescent="0.35">
      <c r="A17" s="72">
        <v>11</v>
      </c>
      <c r="B17" s="70"/>
      <c r="C17" s="65"/>
      <c r="D17" s="10"/>
      <c r="E17" s="56"/>
      <c r="F17" s="10"/>
      <c r="G17" s="56"/>
      <c r="H17" s="16"/>
      <c r="I17" s="9"/>
      <c r="J17" s="9"/>
      <c r="K17" s="9"/>
      <c r="L17" s="9"/>
      <c r="M17" s="9"/>
      <c r="N17" s="79"/>
      <c r="O17" s="156"/>
      <c r="P17" s="169"/>
      <c r="Q17" s="179">
        <f>SUM(SuiviActions[[#This Row],[2 019]:[2 021]])</f>
        <v>0</v>
      </c>
      <c r="R17" s="133"/>
      <c r="S17" s="134"/>
      <c r="T17" s="135"/>
      <c r="U17" s="55"/>
      <c r="V17" s="50"/>
      <c r="W17" s="50"/>
      <c r="X17" s="50"/>
      <c r="Y17" s="81"/>
      <c r="Z17" s="10"/>
      <c r="AA17" s="8"/>
      <c r="AB17" s="8"/>
      <c r="AC17" s="8"/>
      <c r="AD17" s="189"/>
      <c r="AE17" s="10"/>
      <c r="AF17" s="8"/>
      <c r="AG17" s="8"/>
      <c r="AH17" s="8"/>
      <c r="AI17" s="56"/>
      <c r="AJ17" s="10"/>
      <c r="AK17" s="8"/>
      <c r="AL17" s="41"/>
      <c r="AM17" s="106"/>
      <c r="AN17" s="13" t="s">
        <v>1</v>
      </c>
      <c r="AO17" s="112" t="s">
        <v>1</v>
      </c>
      <c r="AP17" s="82">
        <f>SuiviActions[[#This Row],[Date de 
réception]]</f>
        <v>0</v>
      </c>
      <c r="AQ17" s="14">
        <f>SuiviActions[[#This Row],[Estimé
Début]]+10</f>
        <v>10</v>
      </c>
      <c r="AR17" s="174">
        <f>IF(COUNTA(MIAE!$AP17,MIAE!$AQ17)&lt;&gt;2,"",DAYS360(MIAE!$AP17,MIAE!$AQ17,FALSE))</f>
        <v>10</v>
      </c>
      <c r="AS17" s="172">
        <v>43459</v>
      </c>
      <c r="AT17" s="14">
        <f t="shared" ca="1" si="0"/>
        <v>43469</v>
      </c>
      <c r="AU17" s="15">
        <f ca="1">IFERROR(IF(SuiviActions[Durée réelle (en jours)]=0,"",IF(ABS((SuiviActions[[#This Row],[Durée réelle (en jours)]]-SuiviActions[[#This Row],[Durée estimée (en jours)]])/SuiviActions[[#This Row],[Durée estimée (en jours)]])&gt;IndicateurPourcent,1,0)),"")</f>
        <v>0</v>
      </c>
      <c r="AV17" s="116">
        <f ca="1">IF(COUNTA(MIAE!$AS17,MIAE!$AT17)&lt;&gt;2,"",DAYS360(MIAE!$AS17,MIAE!$AT17,FALSE))</f>
        <v>9</v>
      </c>
      <c r="AW17"/>
      <c r="AX17" s="120"/>
      <c r="AY17" s="121"/>
      <c r="AZ17" s="1"/>
      <c r="BA17" s="120"/>
      <c r="BB17" s="163">
        <f>AL22</f>
        <v>0</v>
      </c>
      <c r="BC17" s="166"/>
      <c r="BD17" s="166"/>
      <c r="BE17" s="166"/>
      <c r="BF17" s="1"/>
      <c r="BG17" s="1"/>
      <c r="BH17" s="1"/>
      <c r="BI17" s="1"/>
      <c r="BJ17" s="1"/>
    </row>
    <row r="18" spans="1:62" ht="30" customHeight="1" thickBot="1" x14ac:dyDescent="0.35">
      <c r="A18" s="72">
        <v>12</v>
      </c>
      <c r="B18" s="70"/>
      <c r="C18" s="18"/>
      <c r="D18" s="78"/>
      <c r="E18" s="56"/>
      <c r="F18" s="10"/>
      <c r="G18" s="56"/>
      <c r="H18" s="16"/>
      <c r="I18" s="9"/>
      <c r="J18" s="9"/>
      <c r="K18" s="9"/>
      <c r="L18" s="9"/>
      <c r="M18" s="9"/>
      <c r="N18" s="79"/>
      <c r="O18" s="156"/>
      <c r="P18" s="169"/>
      <c r="Q18" s="179">
        <f>SUM(SuiviActions[[#This Row],[2 019]:[2 021]])</f>
        <v>0</v>
      </c>
      <c r="R18" s="133"/>
      <c r="S18" s="134"/>
      <c r="T18" s="135"/>
      <c r="U18" s="55"/>
      <c r="V18" s="50"/>
      <c r="W18" s="50"/>
      <c r="X18" s="50"/>
      <c r="Y18" s="81"/>
      <c r="Z18" s="10"/>
      <c r="AA18" s="8"/>
      <c r="AB18" s="8"/>
      <c r="AC18" s="8"/>
      <c r="AD18" s="189"/>
      <c r="AE18" s="10"/>
      <c r="AF18" s="8"/>
      <c r="AG18" s="8"/>
      <c r="AH18" s="8"/>
      <c r="AI18" s="56"/>
      <c r="AJ18" s="10"/>
      <c r="AK18" s="8"/>
      <c r="AL18" s="41"/>
      <c r="AM18" s="106"/>
      <c r="AN18" s="13" t="s">
        <v>1</v>
      </c>
      <c r="AO18" s="112" t="s">
        <v>1</v>
      </c>
      <c r="AP18" s="82">
        <f>SuiviActions[[#This Row],[Date de 
réception]]</f>
        <v>0</v>
      </c>
      <c r="AQ18" s="14">
        <f>SuiviActions[[#This Row],[Estimé
Début]]+10</f>
        <v>10</v>
      </c>
      <c r="AR18" s="174">
        <f>IF(COUNTA(MIAE!$AP18,MIAE!$AQ18)&lt;&gt;2,"",DAYS360(MIAE!$AP18,MIAE!$AQ18,FALSE))</f>
        <v>10</v>
      </c>
      <c r="AS18" s="172">
        <v>43459</v>
      </c>
      <c r="AT18" s="14">
        <f t="shared" ca="1" si="0"/>
        <v>43469</v>
      </c>
      <c r="AU18" s="15">
        <f ca="1">IFERROR(IF(SuiviActions[Durée réelle (en jours)]=0,"",IF(ABS((SuiviActions[[#This Row],[Durée réelle (en jours)]]-SuiviActions[[#This Row],[Durée estimée (en jours)]])/SuiviActions[[#This Row],[Durée estimée (en jours)]])&gt;IndicateurPourcent,1,0)),"")</f>
        <v>0</v>
      </c>
      <c r="AV18" s="116">
        <f ca="1">IF(COUNTA(MIAE!$AS18,MIAE!$AT18)&lt;&gt;2,"",DAYS360(MIAE!$AS18,MIAE!$AT18,FALSE))</f>
        <v>9</v>
      </c>
      <c r="AW18"/>
      <c r="AZ18" s="1"/>
      <c r="BA18" s="1"/>
      <c r="BB18" s="1"/>
      <c r="BC18" s="1"/>
      <c r="BD18" s="1"/>
      <c r="BE18" s="1"/>
      <c r="BF18" s="1"/>
      <c r="BG18" s="1"/>
      <c r="BH18" s="1"/>
      <c r="BI18" s="1"/>
      <c r="BJ18" s="1"/>
    </row>
    <row r="19" spans="1:62" ht="30" customHeight="1" thickBot="1" x14ac:dyDescent="0.35">
      <c r="A19" s="72">
        <v>13</v>
      </c>
      <c r="B19" s="70"/>
      <c r="C19" s="65"/>
      <c r="D19" s="10"/>
      <c r="E19" s="56"/>
      <c r="F19" s="10"/>
      <c r="G19" s="56"/>
      <c r="H19" s="16"/>
      <c r="I19" s="9"/>
      <c r="J19" s="9"/>
      <c r="K19" s="9"/>
      <c r="L19" s="9"/>
      <c r="M19" s="9"/>
      <c r="N19" s="79"/>
      <c r="O19" s="156"/>
      <c r="P19" s="169"/>
      <c r="Q19" s="179">
        <f>SUM(SuiviActions[[#This Row],[2 019]:[2 021]])</f>
        <v>0</v>
      </c>
      <c r="R19" s="133"/>
      <c r="S19" s="134"/>
      <c r="T19" s="135"/>
      <c r="U19" s="55"/>
      <c r="V19" s="50"/>
      <c r="W19" s="50"/>
      <c r="X19" s="50"/>
      <c r="Y19" s="89"/>
      <c r="Z19" s="10"/>
      <c r="AA19" s="8"/>
      <c r="AB19" s="8"/>
      <c r="AC19" s="8"/>
      <c r="AD19" s="189"/>
      <c r="AE19" s="10"/>
      <c r="AF19" s="8"/>
      <c r="AG19" s="8"/>
      <c r="AH19" s="8"/>
      <c r="AI19" s="56"/>
      <c r="AJ19" s="10"/>
      <c r="AK19" s="8"/>
      <c r="AL19" s="41"/>
      <c r="AM19" s="106"/>
      <c r="AN19" s="13" t="s">
        <v>1</v>
      </c>
      <c r="AO19" s="112" t="s">
        <v>1</v>
      </c>
      <c r="AP19" s="82">
        <f>SuiviActions[[#This Row],[Date de 
réception]]</f>
        <v>0</v>
      </c>
      <c r="AQ19" s="14">
        <f>SuiviActions[[#This Row],[Estimé
Début]]+10</f>
        <v>10</v>
      </c>
      <c r="AR19" s="174">
        <f>IF(COUNTA(MIAE!$AP19,MIAE!$AQ19)&lt;&gt;2,"",DAYS360(MIAE!$AP19,MIAE!$AQ19,FALSE))</f>
        <v>10</v>
      </c>
      <c r="AS19" s="172">
        <v>43459</v>
      </c>
      <c r="AT19" s="14">
        <f t="shared" ca="1" si="0"/>
        <v>43469</v>
      </c>
      <c r="AU19" s="15">
        <f ca="1">IFERROR(IF(SuiviActions[Durée réelle (en jours)]=0,"",IF(ABS((SuiviActions[[#This Row],[Durée réelle (en jours)]]-SuiviActions[[#This Row],[Durée estimée (en jours)]])/SuiviActions[[#This Row],[Durée estimée (en jours)]])&gt;IndicateurPourcent,1,0)),"")</f>
        <v>0</v>
      </c>
      <c r="AV19" s="116">
        <f ca="1">IF(COUNTA(MIAE!$AS19,MIAE!$AT19)&lt;&gt;2,"",DAYS360(MIAE!$AS19,MIAE!$AT19,FALSE))</f>
        <v>9</v>
      </c>
      <c r="AW19"/>
      <c r="AX19" s="199" t="s">
        <v>72</v>
      </c>
      <c r="AY19" s="200"/>
      <c r="AZ19" s="1"/>
      <c r="BA19" s="1"/>
      <c r="BB19" s="1"/>
      <c r="BC19" s="1"/>
      <c r="BD19" s="1"/>
      <c r="BE19" s="1"/>
      <c r="BF19" s="1"/>
      <c r="BG19" s="1"/>
      <c r="BH19" s="1"/>
      <c r="BI19" s="1"/>
      <c r="BJ19" s="1"/>
    </row>
    <row r="20" spans="1:62" ht="30" customHeight="1" x14ac:dyDescent="0.3">
      <c r="A20" s="72">
        <v>14</v>
      </c>
      <c r="B20" s="47"/>
      <c r="C20" s="65"/>
      <c r="D20" s="10"/>
      <c r="E20" s="56"/>
      <c r="F20" s="10"/>
      <c r="G20" s="75"/>
      <c r="H20" s="16"/>
      <c r="I20" s="9"/>
      <c r="J20" s="9"/>
      <c r="K20" s="9"/>
      <c r="L20" s="9"/>
      <c r="M20" s="9"/>
      <c r="N20" s="79"/>
      <c r="O20" s="156"/>
      <c r="P20" s="169"/>
      <c r="Q20" s="179">
        <f>SUM(SuiviActions[[#This Row],[2 019]:[2 021]])</f>
        <v>0</v>
      </c>
      <c r="R20" s="136"/>
      <c r="S20" s="137"/>
      <c r="T20" s="138"/>
      <c r="U20" s="10"/>
      <c r="V20" s="8"/>
      <c r="W20" s="8"/>
      <c r="X20" s="8"/>
      <c r="Y20" s="80"/>
      <c r="Z20" s="10"/>
      <c r="AA20" s="8"/>
      <c r="AB20" s="8"/>
      <c r="AC20" s="8"/>
      <c r="AD20" s="189"/>
      <c r="AE20" s="10"/>
      <c r="AF20" s="8"/>
      <c r="AG20" s="8"/>
      <c r="AH20" s="8"/>
      <c r="AI20" s="56"/>
      <c r="AJ20" s="10"/>
      <c r="AK20" s="8"/>
      <c r="AL20" s="41"/>
      <c r="AM20" s="106"/>
      <c r="AN20" s="13" t="s">
        <v>1</v>
      </c>
      <c r="AO20" s="112" t="s">
        <v>1</v>
      </c>
      <c r="AP20" s="82">
        <f>SuiviActions[[#This Row],[Date de 
réception]]</f>
        <v>0</v>
      </c>
      <c r="AQ20" s="14">
        <f>SuiviActions[[#This Row],[Estimé
Début]]+10</f>
        <v>10</v>
      </c>
      <c r="AR20" s="174">
        <f>IF(COUNTA(MIAE!$AP20,MIAE!$AQ20)&lt;&gt;2,"",DAYS360(MIAE!$AP20,MIAE!$AQ20,FALSE))</f>
        <v>10</v>
      </c>
      <c r="AS20" s="172">
        <f ca="1">TODAY()+9</f>
        <v>43456</v>
      </c>
      <c r="AT20" s="14">
        <f ca="1">TODAY()+10</f>
        <v>43457</v>
      </c>
      <c r="AU20" s="15">
        <f ca="1">IFERROR(IF(SuiviActions[Durée réelle (en jours)]=0,"",IF(ABS((SuiviActions[[#This Row],[Durée réelle (en jours)]]-SuiviActions[[#This Row],[Durée estimée (en jours)]])/SuiviActions[[#This Row],[Durée estimée (en jours)]])&gt;IndicateurPourcent,1,0)),"")</f>
        <v>1</v>
      </c>
      <c r="AV20" s="116">
        <f ca="1">IF(COUNTA(MIAE!$AS20,MIAE!$AT20)&lt;&gt;2,"",DAYS360(MIAE!$AS20,MIAE!$AT20,FALSE))</f>
        <v>1</v>
      </c>
      <c r="AW20"/>
      <c r="AX20" s="162" t="s">
        <v>73</v>
      </c>
      <c r="AY20" s="122" t="s">
        <v>74</v>
      </c>
      <c r="AZ20" s="1"/>
      <c r="BA20" s="1"/>
      <c r="BB20" s="1"/>
      <c r="BC20" s="1"/>
      <c r="BD20" s="1"/>
      <c r="BE20" s="1"/>
      <c r="BF20" s="1"/>
      <c r="BG20" s="1"/>
      <c r="BH20" s="1"/>
      <c r="BI20" s="1"/>
      <c r="BJ20" s="1"/>
    </row>
    <row r="21" spans="1:62" ht="30" customHeight="1" thickBot="1" x14ac:dyDescent="0.35">
      <c r="A21" s="72">
        <v>15</v>
      </c>
      <c r="B21" s="48"/>
      <c r="C21" s="67"/>
      <c r="D21" s="25"/>
      <c r="E21" s="58"/>
      <c r="F21" s="23"/>
      <c r="G21" s="76"/>
      <c r="H21" s="26"/>
      <c r="I21" s="27"/>
      <c r="J21" s="27"/>
      <c r="K21" s="27"/>
      <c r="L21" s="27"/>
      <c r="M21" s="27"/>
      <c r="N21" s="87"/>
      <c r="O21" s="158"/>
      <c r="P21" s="87"/>
      <c r="Q21" s="180">
        <f>SUM(SuiviActions[[#This Row],[2 019]:[2 021]])</f>
        <v>0</v>
      </c>
      <c r="R21" s="139"/>
      <c r="S21" s="140"/>
      <c r="T21" s="141"/>
      <c r="U21" s="25"/>
      <c r="V21" s="28"/>
      <c r="W21" s="28"/>
      <c r="X21" s="28"/>
      <c r="Y21" s="90"/>
      <c r="Z21" s="92"/>
      <c r="AA21" s="28"/>
      <c r="AB21" s="28"/>
      <c r="AC21" s="28"/>
      <c r="AD21" s="190"/>
      <c r="AE21" s="23"/>
      <c r="AF21" s="28"/>
      <c r="AG21" s="28"/>
      <c r="AH21" s="28"/>
      <c r="AI21" s="58"/>
      <c r="AJ21" s="25"/>
      <c r="AK21" s="28"/>
      <c r="AL21" s="42"/>
      <c r="AM21" s="107"/>
      <c r="AN21" s="86" t="s">
        <v>1</v>
      </c>
      <c r="AO21" s="113" t="s">
        <v>1</v>
      </c>
      <c r="AP21" s="84">
        <f>SuiviActions[[#This Row],[Date de 
réception]]</f>
        <v>0</v>
      </c>
      <c r="AQ21" s="29">
        <f>SuiviActions[[#This Row],[Estimé
Début]]+10</f>
        <v>10</v>
      </c>
      <c r="AR21" s="178">
        <f>IF(COUNTA(MIAE!$AP21,MIAE!$AQ21)&lt;&gt;2,"",DAYS360(MIAE!$AP21,MIAE!$AQ21,FALSE))</f>
        <v>10</v>
      </c>
      <c r="AS21" s="177">
        <f ca="1">TODAY()+0</f>
        <v>43447</v>
      </c>
      <c r="AT21" s="29">
        <f ca="1">TODAY()</f>
        <v>43447</v>
      </c>
      <c r="AU21" s="30" t="str">
        <f ca="1">IFERROR(IF(SuiviActions[Durée réelle (en jours)]=0,"",IF(ABS((SuiviActions[[#This Row],[Durée réelle (en jours)]]-SuiviActions[[#This Row],[Durée estimée (en jours)]])/SuiviActions[[#This Row],[Durée estimée (en jours)]])&gt;IndicateurPourcent,1,0)),"")</f>
        <v/>
      </c>
      <c r="AV21" s="117">
        <f ca="1">IF(COUNTA(MIAE!$AS21,MIAE!$AT21)&lt;&gt;2,"",DAYS360(MIAE!$AS21,MIAE!$AT21,FALSE))</f>
        <v>0</v>
      </c>
      <c r="AW21"/>
      <c r="AX21" s="120"/>
      <c r="AY21" s="121"/>
      <c r="AZ21" s="1"/>
      <c r="BA21" s="1"/>
      <c r="BB21" s="1"/>
      <c r="BC21" s="1"/>
      <c r="BD21" s="1"/>
      <c r="BE21" s="1"/>
      <c r="BF21" s="1"/>
      <c r="BG21" s="1"/>
      <c r="BH21" s="1"/>
      <c r="BI21" s="1"/>
      <c r="BJ21" s="1"/>
    </row>
    <row r="22" spans="1:62" ht="30" customHeight="1" thickTop="1" thickBot="1" x14ac:dyDescent="0.35">
      <c r="A22" s="72"/>
      <c r="B22" s="71"/>
      <c r="C22" s="68"/>
      <c r="D22" s="35"/>
      <c r="E22" s="59"/>
      <c r="F22" s="32"/>
      <c r="G22" s="77"/>
      <c r="H22" s="33"/>
      <c r="I22" s="34"/>
      <c r="J22" s="34"/>
      <c r="K22" s="34"/>
      <c r="L22" s="34"/>
      <c r="M22" s="34"/>
      <c r="N22" s="88"/>
      <c r="O22" s="159"/>
      <c r="P22" s="88"/>
      <c r="Q22" s="181">
        <f>SUBTOTAL(109,Q7:Q21)</f>
        <v>0</v>
      </c>
      <c r="R22" s="181">
        <f t="shared" ref="R22:T22" si="1">SUBTOTAL(109,R7:R21)</f>
        <v>0</v>
      </c>
      <c r="S22" s="181">
        <f t="shared" si="1"/>
        <v>0</v>
      </c>
      <c r="T22" s="181">
        <f t="shared" si="1"/>
        <v>0</v>
      </c>
      <c r="U22" s="35"/>
      <c r="V22" s="36"/>
      <c r="W22" s="36"/>
      <c r="X22" s="36"/>
      <c r="Y22" s="91"/>
      <c r="Z22" s="35"/>
      <c r="AA22" s="36"/>
      <c r="AB22" s="36"/>
      <c r="AC22" s="36"/>
      <c r="AD22" s="170">
        <f>SUBTOTAL(109,AD7:AD21)</f>
        <v>0</v>
      </c>
      <c r="AE22" s="32"/>
      <c r="AF22" s="36"/>
      <c r="AG22" s="36"/>
      <c r="AH22" s="36"/>
      <c r="AI22" s="170">
        <f>SUBTOTAL(109,AI7:AI21)</f>
        <v>0</v>
      </c>
      <c r="AJ22" s="35"/>
      <c r="AK22" s="36"/>
      <c r="AL22" s="170">
        <f>SUBTOTAL(109,AL7:AL21)</f>
        <v>0</v>
      </c>
      <c r="AM22" s="108"/>
      <c r="AN22" s="109"/>
      <c r="AO22" s="114"/>
      <c r="AP22" s="85"/>
      <c r="AQ22" s="37"/>
      <c r="AR22" s="38"/>
      <c r="AS22" s="39"/>
      <c r="AT22" s="37"/>
      <c r="AU22" s="40" t="str">
        <f>IFERROR(IF(SuiviActions[Durée réelle (en jours)]=0,"",IF(ABS((SuiviActions[[#This Row],[Durée réelle (en jours)]]-SuiviActions[[#This Row],[Durée estimée (en jours)]])/SuiviActions[[#This Row],[Durée estimée (en jours)]])&gt;IndicateurPourcent,1,0)),"")</f>
        <v/>
      </c>
      <c r="AV22" s="118"/>
      <c r="AW22"/>
      <c r="AZ22" s="1"/>
      <c r="BA22" s="1"/>
      <c r="BB22" s="1"/>
      <c r="BC22" s="1"/>
      <c r="BD22" s="1"/>
      <c r="BE22" s="1"/>
      <c r="BF22" s="1"/>
      <c r="BG22" s="1"/>
      <c r="BH22" s="1"/>
      <c r="BI22" s="1"/>
      <c r="BJ22" s="1"/>
    </row>
    <row r="23" spans="1:62" ht="30" customHeight="1" x14ac:dyDescent="0.3">
      <c r="AW23" s="94"/>
    </row>
    <row r="24" spans="1:62" ht="30" customHeight="1" x14ac:dyDescent="0.3">
      <c r="H24" s="1" t="s">
        <v>68</v>
      </c>
    </row>
  </sheetData>
  <mergeCells count="22">
    <mergeCell ref="AN4:AV4"/>
    <mergeCell ref="B1:I1"/>
    <mergeCell ref="AP3:AX3"/>
    <mergeCell ref="AP5:AV5"/>
    <mergeCell ref="U4:Y5"/>
    <mergeCell ref="AN5:AO5"/>
    <mergeCell ref="D4:E5"/>
    <mergeCell ref="F4:G5"/>
    <mergeCell ref="Q4:T4"/>
    <mergeCell ref="R5:T5"/>
    <mergeCell ref="H4:N5"/>
    <mergeCell ref="O4:P5"/>
    <mergeCell ref="Z4:AD5"/>
    <mergeCell ref="AE4:AI5"/>
    <mergeCell ref="AJ4:AL5"/>
    <mergeCell ref="AX19:AY19"/>
    <mergeCell ref="AX11:AY11"/>
    <mergeCell ref="AX15:AY15"/>
    <mergeCell ref="AX7:AY7"/>
    <mergeCell ref="BA15:BB15"/>
    <mergeCell ref="BA7:BE7"/>
    <mergeCell ref="BA11:BC11"/>
  </mergeCells>
  <conditionalFormatting sqref="AV8:AW22">
    <cfRule type="expression" dxfId="97" priority="46">
      <formula>(ABS((AV8-AR8))/AR8)&gt;IndicateurPourcent</formula>
    </cfRule>
  </conditionalFormatting>
  <conditionalFormatting sqref="I8:J22">
    <cfRule type="expression" dxfId="96" priority="64">
      <formula>(ABS((I8-AS8))/AS8)&gt;IndicateurPourcent</formula>
    </cfRule>
  </conditionalFormatting>
  <conditionalFormatting sqref="H8:H22">
    <cfRule type="expression" dxfId="95" priority="66">
      <formula>(ABS((H8-AS8))/AS8)&gt;IndicateurPourcent</formula>
    </cfRule>
  </conditionalFormatting>
  <conditionalFormatting sqref="T8:T21">
    <cfRule type="expression" dxfId="94" priority="68">
      <formula>(ABS((T8-AV8))/AV8)&gt;IndicateurPourcent</formula>
    </cfRule>
  </conditionalFormatting>
  <conditionalFormatting sqref="K8:M22">
    <cfRule type="expression" dxfId="93" priority="70">
      <formula>(ABS((K8-AT8))/AT8)&gt;IndicateurPourcent</formula>
    </cfRule>
  </conditionalFormatting>
  <conditionalFormatting sqref="AK7:AL9 AK19:AL21 AK22">
    <cfRule type="expression" dxfId="92" priority="72">
      <formula>(ABS((AK7-AY7))/AY7)&gt;IndicateurPourcent</formula>
    </cfRule>
  </conditionalFormatting>
  <conditionalFormatting sqref="Y7:Y22">
    <cfRule type="expression" dxfId="91" priority="74">
      <formula>(ABS((Y7-AV7))/AV7)&gt;IndicateurPourcent</formula>
    </cfRule>
  </conditionalFormatting>
  <conditionalFormatting sqref="D8:D22">
    <cfRule type="expression" dxfId="90" priority="76">
      <formula>(ABS((D8-AS8))/AS8)&gt;IndicateurPourcent</formula>
    </cfRule>
  </conditionalFormatting>
  <conditionalFormatting sqref="E7:G22">
    <cfRule type="expression" dxfId="89" priority="37">
      <formula>(ABS((E7-AS7))/AS7)&gt;IndicateurPourcent</formula>
    </cfRule>
  </conditionalFormatting>
  <conditionalFormatting sqref="V8:V22">
    <cfRule type="expression" dxfId="88" priority="84">
      <formula>(ABS((V8-AT8))/AT8)&gt;IndicateurPourcent</formula>
    </cfRule>
  </conditionalFormatting>
  <conditionalFormatting sqref="W7:W22 U7:U22">
    <cfRule type="expression" dxfId="87" priority="91">
      <formula>(ABS((U7-AT7))/AT7)&gt;IndicateurPourcent</formula>
    </cfRule>
  </conditionalFormatting>
  <conditionalFormatting sqref="S8:S21">
    <cfRule type="expression" dxfId="86" priority="101">
      <formula>(ABS((S8-AV8))/AV8)&gt;IndicateurPourcent</formula>
    </cfRule>
  </conditionalFormatting>
  <conditionalFormatting sqref="R8:R21">
    <cfRule type="expression" dxfId="85" priority="103">
      <formula>(ABS((R8-AV8))/AV8)&gt;IndicateurPourcent</formula>
    </cfRule>
  </conditionalFormatting>
  <conditionalFormatting sqref="AG7:AG9 AG19:AG22">
    <cfRule type="expression" dxfId="84" priority="106">
      <formula>(ABS((AG7-AX7))/AX7)&gt;IndicateurPourcent</formula>
    </cfRule>
  </conditionalFormatting>
  <conditionalFormatting sqref="AF7:AF9 AF19:AF22">
    <cfRule type="expression" dxfId="83" priority="109">
      <formula>(ABS((AF7-AX7))/AX7)&gt;IndicateurPourcent</formula>
    </cfRule>
  </conditionalFormatting>
  <conditionalFormatting sqref="AJ19:AJ22">
    <cfRule type="expression" dxfId="82" priority="111">
      <formula>(ABS((AJ19-AY19))/AY19)&gt;IndicateurPourcent</formula>
    </cfRule>
  </conditionalFormatting>
  <conditionalFormatting sqref="AJ7:AJ9">
    <cfRule type="expression" dxfId="81" priority="116">
      <formula>(ABS((AJ7-AY7))/AY7)&gt;IndicateurPourcent</formula>
    </cfRule>
  </conditionalFormatting>
  <conditionalFormatting sqref="AV7:AW7">
    <cfRule type="expression" dxfId="80" priority="12">
      <formula>(ABS((AV7-AR7))/AR7)&gt;IndicateurPourcent</formula>
    </cfRule>
  </conditionalFormatting>
  <conditionalFormatting sqref="I7:J7">
    <cfRule type="expression" dxfId="79" priority="14">
      <formula>(ABS((I7-AS7))/AS7)&gt;IndicateurPourcent</formula>
    </cfRule>
  </conditionalFormatting>
  <conditionalFormatting sqref="H7">
    <cfRule type="expression" dxfId="78" priority="15">
      <formula>(ABS((H7-AS7))/AS7)&gt;IndicateurPourcent</formula>
    </cfRule>
  </conditionalFormatting>
  <conditionalFormatting sqref="T7">
    <cfRule type="expression" dxfId="77" priority="16">
      <formula>(ABS((T7-AV7))/AV7)&gt;IndicateurPourcent</formula>
    </cfRule>
  </conditionalFormatting>
  <conditionalFormatting sqref="K7:M7">
    <cfRule type="expression" dxfId="76" priority="17">
      <formula>(ABS((K7-AT7))/AT7)&gt;IndicateurPourcent</formula>
    </cfRule>
  </conditionalFormatting>
  <conditionalFormatting sqref="AE7:AE9 AE19:AE22">
    <cfRule type="expression" dxfId="75" priority="19">
      <formula>(ABS((AE7-AX7))/AX7)&gt;IndicateurPourcent</formula>
    </cfRule>
  </conditionalFormatting>
  <conditionalFormatting sqref="D7">
    <cfRule type="expression" dxfId="74" priority="20">
      <formula>(ABS((D7-AS7))/AS7)&gt;IndicateurPourcent</formula>
    </cfRule>
  </conditionalFormatting>
  <conditionalFormatting sqref="V7">
    <cfRule type="expression" dxfId="73" priority="22">
      <formula>(ABS((V7-AT7))/AT7)&gt;IndicateurPourcent</formula>
    </cfRule>
  </conditionalFormatting>
  <conditionalFormatting sqref="S7">
    <cfRule type="expression" dxfId="72" priority="30">
      <formula>(ABS((S7-AV7))/AV7)&gt;IndicateurPourcent</formula>
    </cfRule>
  </conditionalFormatting>
  <conditionalFormatting sqref="R7">
    <cfRule type="expression" dxfId="71" priority="31">
      <formula>(ABS((R7-AV7))/AV7)&gt;IndicateurPourcent</formula>
    </cfRule>
  </conditionalFormatting>
  <conditionalFormatting sqref="AM22">
    <cfRule type="expression" dxfId="70" priority="6">
      <formula>(ABS((AM22-AZ22))/AZ22)&gt;IndicateurPourcent</formula>
    </cfRule>
  </conditionalFormatting>
  <conditionalFormatting sqref="R22:T22 Q7:Q22">
    <cfRule type="expression" dxfId="69" priority="122">
      <formula>(ABS((Q7-AV7))/AV7)&gt;IndicateurPourcent</formula>
    </cfRule>
  </conditionalFormatting>
  <conditionalFormatting sqref="AA7:AA22">
    <cfRule type="expression" dxfId="68" priority="125">
      <formula>(ABS((AA7-#REF!))/#REF!)&gt;IndicateurPourcent</formula>
    </cfRule>
  </conditionalFormatting>
  <conditionalFormatting sqref="Z7:Z22">
    <cfRule type="expression" dxfId="67" priority="126">
      <formula>(ABS((Z7-#REF!))/#REF!)&gt;IndicateurPourcent</formula>
    </cfRule>
  </conditionalFormatting>
  <conditionalFormatting sqref="X7:X22">
    <cfRule type="expression" dxfId="66" priority="143">
      <formula>(ABS((X7-#REF!))/#REF!)&gt;IndicateurPourcent</formula>
    </cfRule>
  </conditionalFormatting>
  <conditionalFormatting sqref="AC7:AD22">
    <cfRule type="expression" dxfId="65" priority="144">
      <formula>(ABS((AC7-#REF!))/#REF!)&gt;IndicateurPourcent</formula>
    </cfRule>
  </conditionalFormatting>
  <conditionalFormatting sqref="AB7:AB22">
    <cfRule type="expression" dxfId="64" priority="147">
      <formula>(ABS((AB7-#REF!))/#REF!)&gt;IndicateurPourcent</formula>
    </cfRule>
  </conditionalFormatting>
  <conditionalFormatting sqref="N7:P22">
    <cfRule type="expression" dxfId="63" priority="149">
      <formula>(ABS((N7-#REF!))/#REF!)&gt;IndicateurPourcent</formula>
    </cfRule>
  </conditionalFormatting>
  <conditionalFormatting sqref="AK10:AL11 AK15:AL15">
    <cfRule type="expression" dxfId="62" priority="151">
      <formula>(ABS((AK10-#REF!))/#REF!)&gt;IndicateurPourcent</formula>
    </cfRule>
  </conditionalFormatting>
  <conditionalFormatting sqref="AG10:AG11 AG15">
    <cfRule type="expression" dxfId="61" priority="153">
      <formula>(ABS((AG10-#REF!))/#REF!)&gt;IndicateurPourcent</formula>
    </cfRule>
  </conditionalFormatting>
  <conditionalFormatting sqref="AF10:AF11 AF15">
    <cfRule type="expression" dxfId="60" priority="155">
      <formula>(ABS((AF10-#REF!))/#REF!)&gt;IndicateurPourcent</formula>
    </cfRule>
  </conditionalFormatting>
  <conditionalFormatting sqref="AH10:AJ11 AH15:AJ15">
    <cfRule type="expression" dxfId="59" priority="159">
      <formula>(ABS((AH10-#REF!))/#REF!)&gt;IndicateurPourcent</formula>
    </cfRule>
  </conditionalFormatting>
  <conditionalFormatting sqref="AE10:AE11 AE15">
    <cfRule type="expression" dxfId="58" priority="161">
      <formula>(ABS((AE10-#REF!))/#REF!)&gt;IndicateurPourcent</formula>
    </cfRule>
  </conditionalFormatting>
  <conditionalFormatting sqref="AK12:AL14 AK16:AL18">
    <cfRule type="expression" dxfId="57" priority="163">
      <formula>(ABS((AK12-AY11))/AY11)&gt;IndicateurPourcent</formula>
    </cfRule>
  </conditionalFormatting>
  <conditionalFormatting sqref="AG12:AG14 AG16:AG18">
    <cfRule type="expression" dxfId="56" priority="166">
      <formula>(ABS((AG12-AX11))/AX11)&gt;IndicateurPourcent</formula>
    </cfRule>
  </conditionalFormatting>
  <conditionalFormatting sqref="AF12:AF14 AF16:AF18">
    <cfRule type="expression" dxfId="55" priority="169">
      <formula>(ABS((AF12-AX11))/AX11)&gt;IndicateurPourcent</formula>
    </cfRule>
  </conditionalFormatting>
  <conditionalFormatting sqref="AJ16:AJ18">
    <cfRule type="expression" dxfId="54" priority="172">
      <formula>(ABS((AJ16-AY15))/AY15)&gt;IndicateurPourcent</formula>
    </cfRule>
  </conditionalFormatting>
  <conditionalFormatting sqref="AJ12:AJ14">
    <cfRule type="expression" dxfId="53" priority="175">
      <formula>(ABS((AJ12-AY11))/AY11)&gt;IndicateurPourcent</formula>
    </cfRule>
  </conditionalFormatting>
  <conditionalFormatting sqref="AE12:AE14 AE16:AE18">
    <cfRule type="expression" dxfId="52" priority="178">
      <formula>(ABS((AE12-AX11))/AX11)&gt;IndicateurPourcent</formula>
    </cfRule>
  </conditionalFormatting>
  <conditionalFormatting sqref="AH7:AI9 AH19:AI22">
    <cfRule type="expression" dxfId="51" priority="182">
      <formula>(ABS((AH7-AX7))/AX7)&gt;IndicateurPourcent</formula>
    </cfRule>
  </conditionalFormatting>
  <conditionalFormatting sqref="AH12:AI14 AH16:AI18">
    <cfRule type="expression" dxfId="50" priority="190">
      <formula>(ABS((AH12-AX11))/AX11)&gt;IndicateurPourcent</formula>
    </cfRule>
  </conditionalFormatting>
  <conditionalFormatting sqref="AW6">
    <cfRule type="expression" dxfId="49" priority="2">
      <formula>(ABS((AW6-AS6))/AS6)&gt;IndicateurPourcent</formula>
    </cfRule>
  </conditionalFormatting>
  <conditionalFormatting sqref="AL22">
    <cfRule type="expression" dxfId="48" priority="1">
      <formula>(ABS((AL22-BF22))/BF22)&gt;IndicateurPourcent</formula>
    </cfRule>
  </conditionalFormatting>
  <dataValidations xWindow="429" yWindow="560" count="12">
    <dataValidation allowBlank="1" showInputMessage="1" prompt="Entrez des projets dans cette feuille de suivi de projet. Définissez le pourcent. supér./infér. à marquer en D2. Pour le travail et la durée réels (en heures et jours), les val. excéd./déficit. s’affichent en rouge et en gras avec un indic. en col. K et M" sqref="A1"/>
    <dataValidation allowBlank="1" showInputMessage="1" showErrorMessage="1" prompt="Entrer les noms de projet dans cette colonne" sqref="B6:C6"/>
    <dataValidation allowBlank="1" showInputMessage="1" showErrorMessage="1" prompt="Entrez la date de début estimée du projet dans cette colonne" sqref="AP6"/>
    <dataValidation allowBlank="1" showInputMessage="1" showErrorMessage="1" prompt="Entrez la date de fin estimée du projet dans cette colonne" sqref="AQ6"/>
    <dataValidation allowBlank="1" showInputMessage="1" showErrorMessage="1" prompt="Entrez la durée estimée du projet (en jours) dans cette colonne" sqref="AR6"/>
    <dataValidation allowBlank="1" showInputMessage="1" showErrorMessage="1" prompt="Entrez la date de début réelle du projet dans cette colonne" sqref="AS6"/>
    <dataValidation allowBlank="1" showInputMessage="1" showErrorMessage="1" prompt="Entrez la date de fin réelle du projet dans cette colonne" sqref="AT6"/>
    <dataValidation allowBlank="1" showInputMessage="1" showErrorMessage="1" prompt="Icône Indic. titre de tabl. suivi de projet pour val. excéd. ou déficit. de durée réelle (en j) ; seules les val. de la col. N répondant aux critères d’excéd./déficit produisent une icône indic. dans chaque cell. (col. N). Les autres cellules sont vides" sqref="AU6"/>
    <dataValidation allowBlank="1" showInputMessage="1" showErrorMessage="1" prompt="Entrez la durée réelle du projet (en jours). Les valeurs répondant aux critères d’excès/de déficit sont affichées en rouge et en gras et elles génèrent une icône indicateur dans la colonne M à gauche" sqref="AV6:AW6 D6:AL6"/>
    <dataValidation allowBlank="1" showInputMessage="1" showErrorMessage="1" prompt="Pourcentage d'excédent/de déficit personnalisable utilisé pour mettre en évidence dans le tableau de projets la durée réelle de travail en heures et en jours qui dépasse ce chiffre ou se situe en deçà de celui-ci" sqref="Z3:AA3 D3:E3 AS1:AT1 U3:V3"/>
    <dataValidation allowBlank="1" showInputMessage="1" showErrorMessage="1" prompt="Sélectionnez le nom de l’employé dans la liste déroulante de chaque cellule dans cette colonne. Les options sont définies dans la feuille de calcul Configuration. Press ALT+DOWN ARROW to navigate the list, then ENTER to make a selection" sqref="AM6:AO6"/>
    <dataValidation type="list" allowBlank="1" showInputMessage="1" showErrorMessage="1" error="Sélectionnez un employé dans la liste ou créez un employé à afficher dans cette liste à partir de la feuille de calcul Configuration." sqref="AM7:AO22">
      <formula1>ListeEmployés</formula1>
    </dataValidation>
  </dataValidations>
  <printOptions horizontalCentered="1"/>
  <pageMargins left="0.25" right="0.25" top="0.5" bottom="0.5" header="0.3" footer="0.3"/>
  <pageSetup paperSize="9" fitToHeight="0" orientation="landscape" r:id="rId1"/>
  <headerFooter differentFirst="1">
    <oddFooter>&amp;CPage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62" id="{136B1933-ABA4-46F0-A1B3-AE0D99AE777F}">
            <x14:iconSet custom="1">
              <x14:cfvo type="percent">
                <xm:f>0</xm:f>
              </x14:cfvo>
              <x14:cfvo type="num">
                <xm:f>0</xm:f>
              </x14:cfvo>
              <x14:cfvo type="num">
                <xm:f>1</xm:f>
              </x14:cfvo>
              <x14:cfIcon iconSet="NoIcons" iconId="0"/>
              <x14:cfIcon iconSet="NoIcons" iconId="0"/>
              <x14:cfIcon iconSet="3Flags" iconId="0"/>
            </x14:iconSet>
          </x14:cfRule>
          <xm:sqref>AU8:AU22</xm:sqref>
        </x14:conditionalFormatting>
        <x14:conditionalFormatting xmlns:xm="http://schemas.microsoft.com/office/excel/2006/main">
          <x14:cfRule type="iconSet" priority="13" id="{12251042-92C3-4E38-BE50-E58F69366976}">
            <x14:iconSet custom="1">
              <x14:cfvo type="percent">
                <xm:f>0</xm:f>
              </x14:cfvo>
              <x14:cfvo type="num">
                <xm:f>0</xm:f>
              </x14:cfvo>
              <x14:cfvo type="num">
                <xm:f>1</xm:f>
              </x14:cfvo>
              <x14:cfIcon iconSet="NoIcons" iconId="0"/>
              <x14:cfIcon iconSet="NoIcons" iconId="0"/>
              <x14:cfIcon iconSet="3Flags" iconId="0"/>
            </x14:iconSet>
          </x14:cfRule>
          <xm:sqref>AU7</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M1:BG1"/>
  <sheetViews>
    <sheetView workbookViewId="0">
      <pane ySplit="1" topLeftCell="A2" activePane="bottomLeft" state="frozen"/>
      <selection pane="bottomLeft" activeCell="G11" sqref="G11"/>
    </sheetView>
  </sheetViews>
  <sheetFormatPr baseColWidth="10" defaultColWidth="9" defaultRowHeight="30" customHeight="1" x14ac:dyDescent="0.3"/>
  <cols>
    <col min="1" max="38" width="9" style="1"/>
    <col min="43" max="43" width="9" style="7"/>
    <col min="44" max="44" width="9" style="12"/>
    <col min="45" max="45" width="9" style="11"/>
    <col min="46" max="47" width="9" style="7"/>
    <col min="48" max="48" width="9" style="11"/>
    <col min="49" max="49" width="9" style="7"/>
    <col min="50" max="51" width="9" style="12"/>
    <col min="60" max="16384" width="9" style="1"/>
  </cols>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
  <sheetViews>
    <sheetView workbookViewId="0"/>
  </sheetViews>
  <sheetFormatPr baseColWidth="10" defaultRowHeight="16.5" x14ac:dyDescent="0.3"/>
  <sheetData>
    <row r="1" spans="1:1" x14ac:dyDescent="0.3">
      <c r="A1" t="s">
        <v>23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
  <sheetViews>
    <sheetView workbookViewId="0"/>
  </sheetViews>
  <sheetFormatPr baseColWidth="10" defaultRowHeight="16.5" x14ac:dyDescent="0.3"/>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
  <sheetViews>
    <sheetView workbookViewId="0"/>
  </sheetViews>
  <sheetFormatPr baseColWidth="10" defaultRowHeight="16.5" x14ac:dyDescent="0.3"/>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
  <sheetViews>
    <sheetView workbookViewId="0"/>
  </sheetViews>
  <sheetFormatPr baseColWidth="10" defaultRowHeight="16.5" x14ac:dyDescent="0.3"/>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
  <sheetViews>
    <sheetView workbookViewId="0">
      <selection activeCell="H29" sqref="H29"/>
    </sheetView>
  </sheetViews>
  <sheetFormatPr baseColWidth="10" defaultRowHeight="16.5"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6</vt:i4>
      </vt:variant>
    </vt:vector>
  </HeadingPairs>
  <TitlesOfParts>
    <vt:vector size="14" baseType="lpstr">
      <vt:lpstr>Installation</vt:lpstr>
      <vt:lpstr>MIAE</vt:lpstr>
      <vt:lpstr>MMOOF</vt:lpstr>
      <vt:lpstr>SIAS</vt:lpstr>
      <vt:lpstr>ST</vt:lpstr>
      <vt:lpstr>SA</vt:lpstr>
      <vt:lpstr>SOAAL</vt:lpstr>
      <vt:lpstr>SEA</vt:lpstr>
      <vt:lpstr>MIAE!Impression_des_titres</vt:lpstr>
      <vt:lpstr>IndicateurPourcent</vt:lpstr>
      <vt:lpstr>ListeCatégorie</vt:lpstr>
      <vt:lpstr>ListeEmployés</vt:lpstr>
      <vt:lpstr>TitreColonne1</vt:lpstr>
      <vt:lpstr>TitreColonne2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BADOL Virginie</dc:creator>
  <cp:lastModifiedBy>BADOL Virginie</cp:lastModifiedBy>
  <dcterms:created xsi:type="dcterms:W3CDTF">2016-08-03T05:15:41Z</dcterms:created>
  <dcterms:modified xsi:type="dcterms:W3CDTF">2018-12-13T12:14:49Z</dcterms:modified>
</cp:coreProperties>
</file>