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lexandre\Documents\Semestre 5\informatique\vba planning\"/>
    </mc:Choice>
  </mc:AlternateContent>
  <xr:revisionPtr revIDLastSave="0" documentId="13_ncr:1_{CA8DD1D4-FC03-499C-879D-31F93F421043}" xr6:coauthVersionLast="40" xr6:coauthVersionMax="40" xr10:uidLastSave="{00000000-0000-0000-0000-000000000000}"/>
  <bookViews>
    <workbookView xWindow="0" yWindow="0" windowWidth="20385" windowHeight="8025" activeTab="1" xr2:uid="{00000000-000D-0000-FFFF-FFFF00000000}"/>
  </bookViews>
  <sheets>
    <sheet name="calendrier" sheetId="7" r:id="rId1"/>
    <sheet name="saisie" sheetId="9" r:id="rId2"/>
    <sheet name="emploi du temps" sheetId="11" r:id="rId3"/>
    <sheet name="données" sheetId="10" state="hidden" r:id="rId4"/>
  </sheets>
  <definedNames>
    <definedName name="activite">saisie!$N$8:$N$11</definedName>
    <definedName name="emploi_du_temps">'emploi du temps'!$B$2:$H$14</definedName>
    <definedName name="mois" localSheetId="0">calendrier!$I$4</definedName>
    <definedName name="PlageDeSaisie">saisie!$B$3:$H$15</definedName>
    <definedName name="type">saisie!$N$8:$N$11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5" i="9" l="1"/>
  <c r="A23" i="10"/>
  <c r="A22" i="10"/>
  <c r="A21" i="10"/>
  <c r="A20" i="10"/>
  <c r="A19" i="10"/>
  <c r="A18" i="10"/>
  <c r="A17" i="10" l="1"/>
  <c r="A16" i="10"/>
  <c r="A15" i="10" l="1"/>
  <c r="A14" i="10"/>
  <c r="A13" i="10"/>
  <c r="A12" i="10" l="1"/>
  <c r="A11" i="10"/>
  <c r="A10" i="10"/>
  <c r="A9" i="10"/>
  <c r="A8" i="10"/>
  <c r="A7" i="10"/>
  <c r="A6" i="10" l="1"/>
  <c r="A5" i="10"/>
  <c r="A4" i="10"/>
  <c r="A3" i="10" l="1"/>
  <c r="A2" i="10"/>
  <c r="E7" i="9" l="1"/>
  <c r="G4" i="9"/>
  <c r="H9" i="9"/>
  <c r="C7" i="9"/>
  <c r="F12" i="9"/>
  <c r="G12" i="9"/>
  <c r="E6" i="9"/>
  <c r="E10" i="9"/>
  <c r="B6" i="9"/>
  <c r="B5" i="9"/>
  <c r="B13" i="9"/>
  <c r="B9" i="9"/>
  <c r="B4" i="9"/>
  <c r="B8" i="9"/>
  <c r="B15" i="9"/>
  <c r="B7" i="9"/>
  <c r="B3" i="9"/>
  <c r="B12" i="9"/>
  <c r="B11" i="9"/>
  <c r="B14" i="9"/>
  <c r="B10" i="9"/>
  <c r="C2" i="9"/>
  <c r="C6" i="9" s="1"/>
  <c r="C4" i="9" l="1"/>
  <c r="C8" i="9"/>
  <c r="D2" i="9"/>
  <c r="C11" i="9"/>
  <c r="C3" i="9"/>
  <c r="C10" i="9"/>
  <c r="C15" i="9"/>
  <c r="C9" i="9"/>
  <c r="C12" i="9"/>
  <c r="C13" i="9"/>
  <c r="C14" i="9"/>
  <c r="D12" i="9"/>
  <c r="C5" i="9"/>
  <c r="B3" i="7"/>
  <c r="A5" i="7" l="1"/>
  <c r="A6" i="7" s="1"/>
  <c r="A7" i="7" s="1"/>
  <c r="A8" i="7" s="1"/>
  <c r="A9" i="7" s="1"/>
  <c r="A10" i="7" s="1"/>
  <c r="D9" i="9"/>
  <c r="D4" i="9"/>
  <c r="D7" i="9"/>
  <c r="D5" i="9"/>
  <c r="D15" i="9"/>
  <c r="D10" i="9"/>
  <c r="E2" i="9"/>
  <c r="E14" i="9" s="1"/>
  <c r="D6" i="9"/>
  <c r="D13" i="9"/>
  <c r="D8" i="9"/>
  <c r="D3" i="9"/>
  <c r="D11" i="9"/>
  <c r="E9" i="9"/>
  <c r="D14" i="9"/>
  <c r="E8" i="9"/>
  <c r="B5" i="7"/>
  <c r="C5" i="7" s="1"/>
  <c r="D5" i="7" s="1"/>
  <c r="E13" i="9" l="1"/>
  <c r="E3" i="9"/>
  <c r="E15" i="9"/>
  <c r="E4" i="9"/>
  <c r="E5" i="9"/>
  <c r="F2" i="9"/>
  <c r="F11" i="9" s="1"/>
  <c r="E12" i="9"/>
  <c r="E11" i="9"/>
  <c r="E5" i="7"/>
  <c r="F5" i="7" s="1"/>
  <c r="F8" i="9" l="1"/>
  <c r="F9" i="9"/>
  <c r="G2" i="9"/>
  <c r="F3" i="9"/>
  <c r="F10" i="9"/>
  <c r="F13" i="9"/>
  <c r="F7" i="9"/>
  <c r="F15" i="9"/>
  <c r="F5" i="9"/>
  <c r="F4" i="9"/>
  <c r="F6" i="9"/>
  <c r="F14" i="9"/>
  <c r="G5" i="7"/>
  <c r="H5" i="7" s="1"/>
  <c r="B6" i="7" s="1"/>
  <c r="G11" i="9" l="1"/>
  <c r="G10" i="9"/>
  <c r="H2" i="9"/>
  <c r="G3" i="9"/>
  <c r="G14" i="9"/>
  <c r="G15" i="9"/>
  <c r="G9" i="9"/>
  <c r="G7" i="9"/>
  <c r="G8" i="9"/>
  <c r="G6" i="9"/>
  <c r="G13" i="9"/>
  <c r="C6" i="7"/>
  <c r="D6" i="7" s="1"/>
  <c r="E6" i="7" s="1"/>
  <c r="B4" i="7"/>
  <c r="C4" i="7"/>
  <c r="H13" i="9" l="1"/>
  <c r="H11" i="9"/>
  <c r="H8" i="9"/>
  <c r="H14" i="9"/>
  <c r="H7" i="9"/>
  <c r="H4" i="9"/>
  <c r="H12" i="9"/>
  <c r="H3" i="9"/>
  <c r="H6" i="9"/>
  <c r="H15" i="9"/>
  <c r="H5" i="9"/>
  <c r="H10" i="9"/>
  <c r="D4" i="7"/>
  <c r="E4" i="7" l="1"/>
  <c r="F6" i="7"/>
  <c r="G6" i="7" s="1"/>
  <c r="F4" i="7" l="1"/>
  <c r="H6" i="7" l="1"/>
  <c r="G4" i="7"/>
  <c r="B7" i="7" l="1"/>
  <c r="C7" i="7" s="1"/>
  <c r="D7" i="7" s="1"/>
  <c r="H4" i="7"/>
  <c r="E7" i="7" l="1"/>
  <c r="F7" i="7" l="1"/>
  <c r="G7" i="7" l="1"/>
  <c r="H7" i="7" s="1"/>
  <c r="B8" i="7" s="1"/>
  <c r="C8" i="7" s="1"/>
  <c r="D8" i="7" s="1"/>
  <c r="E8" i="7" s="1"/>
  <c r="F8" i="7" s="1"/>
  <c r="G8" i="7" s="1"/>
  <c r="H8" i="7" s="1"/>
  <c r="B9" i="7" s="1"/>
  <c r="C9" i="7" s="1"/>
  <c r="D9" i="7" s="1"/>
  <c r="E9" i="7" s="1"/>
  <c r="F9" i="7" s="1"/>
  <c r="G9" i="7" s="1"/>
  <c r="H9" i="7" s="1"/>
  <c r="B10" i="7" s="1"/>
  <c r="C10" i="7" s="1"/>
  <c r="D10" i="7" s="1"/>
  <c r="E10" i="7" s="1"/>
  <c r="F10" i="7" s="1"/>
  <c r="G10" i="7" s="1"/>
  <c r="H10" i="7" s="1"/>
</calcChain>
</file>

<file path=xl/sharedStrings.xml><?xml version="1.0" encoding="utf-8"?>
<sst xmlns="http://schemas.openxmlformats.org/spreadsheetml/2006/main" count="131" uniqueCount="21">
  <si>
    <t xml:space="preserve">semaine </t>
  </si>
  <si>
    <t>LUN</t>
  </si>
  <si>
    <t>MAR</t>
  </si>
  <si>
    <t>MER</t>
  </si>
  <si>
    <t>JEU</t>
  </si>
  <si>
    <t>VEN</t>
  </si>
  <si>
    <t>SAM</t>
  </si>
  <si>
    <t>DIM</t>
  </si>
  <si>
    <t>Cle</t>
  </si>
  <si>
    <t>Date</t>
  </si>
  <si>
    <t>Heure</t>
  </si>
  <si>
    <t>Activité</t>
  </si>
  <si>
    <t>Sport</t>
  </si>
  <si>
    <t>Laisser une ligne au minimum</t>
  </si>
  <si>
    <t xml:space="preserve">loisir </t>
  </si>
  <si>
    <t xml:space="preserve">repas </t>
  </si>
  <si>
    <t>cours</t>
  </si>
  <si>
    <t>sport</t>
  </si>
  <si>
    <t/>
  </si>
  <si>
    <t xml:space="preserve">              date
heure</t>
  </si>
  <si>
    <t>activite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</si>
</sst>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"/>
    <numFmt numFmtId="165" formatCode="mmmm"/>
    <numFmt numFmtId="166" formatCode="dd/mm/yyyy"/>
  </numFmts>
  <fonts count="14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26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5"/>
      <color theme="1"/>
      <name val="Calibri"/>
      <family val="2"/>
      <scheme val="minor"/>
    </font>
    <font>
      <b/>
      <sz val="15"/>
      <color theme="0"/>
      <name val="Calibri"/>
      <family val="2"/>
      <scheme val="minor"/>
    </font>
    <font>
      <sz val="12"/>
      <color rgb="FF000000"/>
      <name val="Calibri"/>
      <family val="2"/>
    </font>
    <font>
      <sz val="11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14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37">
    <xf numFmtId="0" fontId="0" fillId="0" borderId="0" xfId="0"/>
    <xf numFmtId="14" fontId="0" fillId="0" borderId="0" xfId="0" applyNumberFormat="1"/>
    <xf numFmtId="0" fontId="2" fillId="0" borderId="0" xfId="1"/>
    <xf numFmtId="164" fontId="2" fillId="0" borderId="1" xfId="1" applyNumberFormat="1" applyBorder="1" applyAlignment="1">
      <alignment horizontal="left" vertical="top"/>
    </xf>
    <xf numFmtId="164" fontId="2" fillId="0" borderId="2" xfId="1" applyNumberFormat="1" applyBorder="1" applyAlignment="1">
      <alignment horizontal="left" vertical="top"/>
    </xf>
    <xf numFmtId="164" fontId="2" fillId="0" borderId="3" xfId="1" applyNumberFormat="1" applyBorder="1" applyAlignment="1">
      <alignment horizontal="left" vertical="top"/>
    </xf>
    <xf numFmtId="0" fontId="3" fillId="2" borderId="4" xfId="1" applyFont="1" applyFill="1" applyBorder="1" applyAlignment="1">
      <alignment horizontal="center" vertical="center"/>
    </xf>
    <xf numFmtId="164" fontId="1" fillId="0" borderId="1" xfId="1" applyNumberFormat="1" applyFont="1" applyBorder="1" applyAlignment="1">
      <alignment horizontal="left" vertical="top" wrapText="1"/>
    </xf>
    <xf numFmtId="0" fontId="2" fillId="0" borderId="0" xfId="1" applyAlignment="1">
      <alignment wrapText="1"/>
    </xf>
    <xf numFmtId="164" fontId="1" fillId="0" borderId="2" xfId="1" applyNumberFormat="1" applyFont="1" applyBorder="1" applyAlignment="1">
      <alignment horizontal="left" vertical="top" wrapText="1"/>
    </xf>
    <xf numFmtId="164" fontId="0" fillId="0" borderId="0" xfId="0" applyNumberFormat="1" applyFill="1" applyAlignment="1">
      <alignment horizontal="left" vertical="top"/>
    </xf>
    <xf numFmtId="20" fontId="0" fillId="0" borderId="0" xfId="0" applyNumberFormat="1"/>
    <xf numFmtId="0" fontId="0" fillId="0" borderId="0" xfId="0" applyAlignment="1">
      <alignment vertical="center" wrapText="1"/>
    </xf>
    <xf numFmtId="0" fontId="3" fillId="2" borderId="4" xfId="1" applyFont="1" applyFill="1" applyBorder="1" applyAlignment="1">
      <alignment horizontal="center" vertical="center" wrapText="1"/>
    </xf>
    <xf numFmtId="14" fontId="6" fillId="0" borderId="0" xfId="0" applyNumberFormat="1" applyFont="1" applyAlignment="1">
      <alignment horizontal="center" vertical="center" wrapText="1"/>
    </xf>
    <xf numFmtId="0" fontId="8" fillId="0" borderId="1" xfId="0" applyFont="1" applyBorder="1" applyAlignment="1">
      <alignment horizontal="left" vertical="top"/>
    </xf>
    <xf numFmtId="165" fontId="4" fillId="3" borderId="1" xfId="1" applyNumberFormat="1" applyFont="1" applyFill="1" applyBorder="1" applyAlignment="1">
      <alignment horizontal="center" vertical="center"/>
    </xf>
    <xf numFmtId="0" fontId="5" fillId="4" borderId="0" xfId="1" applyFont="1" applyFill="1" applyAlignment="1" applyProtection="1">
      <alignment horizontal="center" vertical="center"/>
      <protection locked="0"/>
    </xf>
    <xf numFmtId="0" fontId="5" fillId="4" borderId="5" xfId="1" applyFont="1" applyFill="1" applyBorder="1" applyAlignment="1" applyProtection="1">
      <alignment horizontal="center" vertical="center"/>
      <protection locked="0"/>
    </xf>
    <xf numFmtId="166" fontId="7" fillId="2" borderId="1" xfId="0" applyNumberFormat="1" applyFont="1" applyFill="1" applyBorder="1" applyAlignment="1">
      <alignment horizontal="center" vertical="center"/>
    </xf>
    <xf numFmtId="166" fontId="7" fillId="2" borderId="3" xfId="0" applyNumberFormat="1" applyFont="1" applyFill="1" applyBorder="1" applyAlignment="1">
      <alignment horizontal="center" vertical="center"/>
    </xf>
    <xf numFmtId="166" fontId="7" fillId="2" borderId="6" xfId="0" applyNumberFormat="1" applyFont="1" applyFill="1" applyBorder="1" applyAlignment="1">
      <alignment horizontal="center" vertical="center" wrapText="1"/>
    </xf>
    <xf numFmtId="0" fontId="11" fillId="0" borderId="0" xfId="1" applyFont="1"/>
    <xf numFmtId="0" fontId="3" fillId="2" borderId="7" xfId="1" applyFont="1" applyFill="1" applyBorder="1" applyAlignment="1">
      <alignment horizontal="center" vertical="center"/>
    </xf>
    <xf numFmtId="165" fontId="4" fillId="3" borderId="3" xfId="1" applyNumberFormat="1" applyFont="1" applyFill="1" applyBorder="1" applyAlignment="1">
      <alignment horizontal="center" vertical="center"/>
    </xf>
    <xf numFmtId="0" fontId="2" fillId="0" borderId="0" xfId="1" applyBorder="1"/>
    <xf numFmtId="0" fontId="2" fillId="3" borderId="8" xfId="1" applyFill="1" applyBorder="1"/>
    <xf numFmtId="0" fontId="2" fillId="5" borderId="0" xfId="1" applyFill="1"/>
    <xf numFmtId="0" fontId="2" fillId="3" borderId="1" xfId="1" applyFill="1" applyBorder="1" applyAlignment="1">
      <alignment horizontal="center" vertical="center"/>
    </xf>
    <xf numFmtId="0" fontId="2" fillId="3" borderId="0" xfId="1" applyFill="1" applyAlignment="1">
      <alignment horizontal="center"/>
    </xf>
    <xf numFmtId="0" fontId="2" fillId="3" borderId="1" xfId="1" applyFill="1" applyBorder="1" applyAlignment="1">
      <alignment horizontal="center"/>
    </xf>
    <xf numFmtId="0" fontId="13" fillId="2" borderId="2" xfId="1" applyFont="1" applyFill="1" applyBorder="1" applyAlignment="1">
      <alignment horizontal="center" vertical="center"/>
    </xf>
    <xf numFmtId="0" fontId="0" fillId="2" borderId="0" xfId="0" applyFill="1" applyAlignment="1">
      <alignment vertical="center" wrapText="1"/>
    </xf>
    <xf numFmtId="0" fontId="0" fillId="6" borderId="0" xfId="0" applyFill="1" applyAlignment="1">
      <alignment vertical="center" wrapText="1"/>
    </xf>
    <xf numFmtId="20" fontId="12" fillId="7" borderId="0" xfId="0" applyNumberFormat="1" applyFont="1" applyFill="1" applyAlignment="1">
      <alignment vertical="center" wrapText="1"/>
    </xf>
    <xf numFmtId="20" fontId="9" fillId="2" borderId="1" xfId="0" applyNumberFormat="1" applyFont="1" applyFill="1" applyBorder="1" applyAlignment="1">
      <alignment horizontal="center" vertical="center"/>
    </xf>
    <xf numFmtId="20" fontId="9" fillId="2" borderId="2" xfId="0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7A64D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Spin" dx="16" fmlaLink="$I$4" max="12" min="1" page="10" val="4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914400</xdr:colOff>
          <xdr:row>2</xdr:row>
          <xdr:rowOff>0</xdr:rowOff>
        </xdr:from>
        <xdr:to>
          <xdr:col>8</xdr:col>
          <xdr:colOff>0</xdr:colOff>
          <xdr:row>3</xdr:row>
          <xdr:rowOff>0</xdr:rowOff>
        </xdr:to>
        <xdr:sp macro="" textlink="">
          <xdr:nvSpPr>
            <xdr:cNvPr id="7169" name="Spinner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0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8</xdr:col>
      <xdr:colOff>161925</xdr:colOff>
      <xdr:row>1</xdr:row>
      <xdr:rowOff>104775</xdr:rowOff>
    </xdr:from>
    <xdr:to>
      <xdr:col>12</xdr:col>
      <xdr:colOff>361950</xdr:colOff>
      <xdr:row>3</xdr:row>
      <xdr:rowOff>123825</xdr:rowOff>
    </xdr:to>
    <xdr:sp macro="" textlink="">
      <xdr:nvSpPr>
        <xdr:cNvPr id="2" name="Flèche gauch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9067800" y="295275"/>
          <a:ext cx="1800225" cy="495300"/>
        </a:xfrm>
        <a:prstGeom prst="leftArrow">
          <a:avLst/>
        </a:prstGeom>
        <a:solidFill>
          <a:schemeClr val="tx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104775</xdr:colOff>
      <xdr:row>2</xdr:row>
      <xdr:rowOff>66674</xdr:rowOff>
    </xdr:from>
    <xdr:to>
      <xdr:col>12</xdr:col>
      <xdr:colOff>295275</xdr:colOff>
      <xdr:row>2</xdr:row>
      <xdr:rowOff>266699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9410700" y="447674"/>
          <a:ext cx="1390650" cy="200025"/>
        </a:xfrm>
        <a:prstGeom prst="rect">
          <a:avLst/>
        </a:prstGeom>
        <a:solidFill>
          <a:schemeClr val="tx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Saisir le mois</a:t>
          </a:r>
        </a:p>
      </xdr:txBody>
    </xdr:sp>
    <xdr:clientData/>
  </xdr:twoCellAnchor>
  <xdr:twoCellAnchor>
    <xdr:from>
      <xdr:col>8</xdr:col>
      <xdr:colOff>295275</xdr:colOff>
      <xdr:row>6</xdr:row>
      <xdr:rowOff>9525</xdr:rowOff>
    </xdr:from>
    <xdr:to>
      <xdr:col>13</xdr:col>
      <xdr:colOff>377825</xdr:colOff>
      <xdr:row>7</xdr:row>
      <xdr:rowOff>60325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9201150" y="2057400"/>
          <a:ext cx="2082800" cy="565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/>
            <a:t>cliquer sur un jour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114300</xdr:colOff>
          <xdr:row>4</xdr:row>
          <xdr:rowOff>419100</xdr:rowOff>
        </xdr:from>
        <xdr:to>
          <xdr:col>23</xdr:col>
          <xdr:colOff>0</xdr:colOff>
          <xdr:row>6</xdr:row>
          <xdr:rowOff>314325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0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31296</xdr:colOff>
          <xdr:row>7</xdr:row>
          <xdr:rowOff>77561</xdr:rowOff>
        </xdr:from>
        <xdr:to>
          <xdr:col>11</xdr:col>
          <xdr:colOff>269421</xdr:colOff>
          <xdr:row>9</xdr:row>
          <xdr:rowOff>258536</xdr:rowOff>
        </xdr:to>
        <xdr:sp macro="" textlink="">
          <xdr:nvSpPr>
            <xdr:cNvPr id="8196" name="Button 4" hidden="1">
              <a:extLst>
                <a:ext uri="{63B3BB69-23CF-44E3-9099-C40C66FF867C}">
                  <a14:compatExt spid="_x0000_s8196"/>
                </a:ext>
                <a:ext uri="{FF2B5EF4-FFF2-40B4-BE49-F238E27FC236}">
                  <a16:creationId xmlns:a16="http://schemas.microsoft.com/office/drawing/2014/main" id="{00000000-0008-0000-0100-000004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emploi du temps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39461</xdr:colOff>
          <xdr:row>2</xdr:row>
          <xdr:rowOff>295275</xdr:rowOff>
        </xdr:from>
        <xdr:to>
          <xdr:col>11</xdr:col>
          <xdr:colOff>315686</xdr:colOff>
          <xdr:row>5</xdr:row>
          <xdr:rowOff>247650</xdr:rowOff>
        </xdr:to>
        <xdr:sp macro="" textlink="">
          <xdr:nvSpPr>
            <xdr:cNvPr id="8197" name="Button 5" hidden="1">
              <a:extLst>
                <a:ext uri="{63B3BB69-23CF-44E3-9099-C40C66FF867C}">
                  <a14:compatExt spid="_x0000_s8197"/>
                </a:ext>
                <a:ext uri="{FF2B5EF4-FFF2-40B4-BE49-F238E27FC236}">
                  <a16:creationId xmlns:a16="http://schemas.microsoft.com/office/drawing/2014/main" id="{00000000-0008-0000-0100-000005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657225</xdr:colOff>
          <xdr:row>3</xdr:row>
          <xdr:rowOff>314325</xdr:rowOff>
        </xdr:from>
        <xdr:to>
          <xdr:col>15</xdr:col>
          <xdr:colOff>66675</xdr:colOff>
          <xdr:row>5</xdr:row>
          <xdr:rowOff>228600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2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data" displayName="Tdata" ref="A1:D23" totalsRowShown="0">
  <autoFilter ref="A1:D23" xr:uid="{00000000-0009-0000-0100-000001000000}"/>
  <tableColumns count="4">
    <tableColumn id="1" xr3:uid="{00000000-0010-0000-0000-000001000000}" name="Cle">
      <calculatedColumnFormula>Tdata[Date]&amp;"|"&amp;Tdata[Heure]*24</calculatedColumnFormula>
    </tableColumn>
    <tableColumn id="2" xr3:uid="{00000000-0010-0000-0000-000002000000}" name="Date"/>
    <tableColumn id="3" xr3:uid="{00000000-0010-0000-0000-000003000000}" name="Heure"/>
    <tableColumn id="4" xr3:uid="{00000000-0010-0000-0000-000004000000}" name="Activité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mois"/>
  <dimension ref="A1:M26"/>
  <sheetViews>
    <sheetView showGridLines="0" zoomScaleNormal="100" workbookViewId="0">
      <selection activeCell="A5" sqref="A5"/>
    </sheetView>
  </sheetViews>
  <sheetFormatPr baseColWidth="10" defaultColWidth="5.25" defaultRowHeight="15" x14ac:dyDescent="0.25"/>
  <cols>
    <col min="1" max="1" width="11.5" style="2" customWidth="1"/>
    <col min="2" max="8" width="15.5" style="2" customWidth="1"/>
    <col min="9" max="16384" width="5.25" style="2"/>
  </cols>
  <sheetData>
    <row r="1" spans="1:13" x14ac:dyDescent="0.25">
      <c r="A1" s="27"/>
      <c r="B1" s="17">
        <v>2018</v>
      </c>
      <c r="C1" s="17"/>
      <c r="D1" s="17"/>
      <c r="E1" s="17"/>
      <c r="F1" s="17"/>
      <c r="G1" s="17"/>
      <c r="H1" s="17"/>
    </row>
    <row r="2" spans="1:13" x14ac:dyDescent="0.25">
      <c r="A2" s="27"/>
      <c r="B2" s="18"/>
      <c r="C2" s="18"/>
      <c r="D2" s="18"/>
      <c r="E2" s="18"/>
      <c r="F2" s="18"/>
      <c r="G2" s="18"/>
      <c r="H2" s="18"/>
    </row>
    <row r="3" spans="1:13" ht="22.5" customHeight="1" x14ac:dyDescent="0.25">
      <c r="A3" s="26"/>
      <c r="B3" s="24">
        <f>EDATE(DATE(B1,I4,1),0)</f>
        <v>43191</v>
      </c>
      <c r="C3" s="16"/>
      <c r="D3" s="16"/>
      <c r="E3" s="16"/>
      <c r="F3" s="16"/>
      <c r="G3" s="16"/>
      <c r="H3" s="16"/>
    </row>
    <row r="4" spans="1:13" ht="27.75" customHeight="1" x14ac:dyDescent="0.25">
      <c r="A4" s="31" t="s">
        <v>0</v>
      </c>
      <c r="B4" s="23" t="str">
        <f t="shared" ref="B4:H4" si="0">UPPER(TEXT(B6,"jjj"))</f>
        <v>LUN</v>
      </c>
      <c r="C4" s="6" t="str">
        <f t="shared" si="0"/>
        <v>MAR</v>
      </c>
      <c r="D4" s="6" t="str">
        <f t="shared" si="0"/>
        <v>MER</v>
      </c>
      <c r="E4" s="6" t="str">
        <f t="shared" si="0"/>
        <v>JEU</v>
      </c>
      <c r="F4" s="6" t="str">
        <f t="shared" si="0"/>
        <v>VEN</v>
      </c>
      <c r="G4" s="6" t="str">
        <f t="shared" si="0"/>
        <v>SAM</v>
      </c>
      <c r="H4" s="6" t="str">
        <f t="shared" si="0"/>
        <v>DIM</v>
      </c>
      <c r="I4" s="22">
        <v>4</v>
      </c>
    </row>
    <row r="5" spans="1:13" ht="40.5" customHeight="1" x14ac:dyDescent="0.25">
      <c r="A5" s="28">
        <f>_xlfn.ISOWEEKNUM(B3)</f>
        <v>13</v>
      </c>
      <c r="B5" s="3" t="str">
        <f>IF(WEEKDAY(B3)=2,B3,"")</f>
        <v/>
      </c>
      <c r="C5" s="3" t="str">
        <f>IF(B5&lt;&gt;"",B5+1,IF(WEEKDAY(B3)=3,B3,""))</f>
        <v/>
      </c>
      <c r="D5" s="3" t="str">
        <f>IF(C5&lt;&gt;"",C5+1,IF(WEEKDAY(B3)=4,B3,""))</f>
        <v/>
      </c>
      <c r="E5" s="3" t="str">
        <f>IF(D5&lt;&gt;"",D5+1,IF(WEEKDAY(B3)=5,B3,""))</f>
        <v/>
      </c>
      <c r="F5" s="5" t="str">
        <f>IF(E5&lt;&gt;"",E5+1,IF(WEEKDAY(B3)=6,B3,""))</f>
        <v/>
      </c>
      <c r="G5" s="5" t="str">
        <f>IF(F5&lt;&gt;"",F5+1,IF(WEEKDAY(B3)=7,B3,""))</f>
        <v/>
      </c>
      <c r="H5" s="5">
        <f>IF(G5&lt;&gt;"",G5+1,IF(WEEKDAY(B3)=1,B3,""))</f>
        <v>43191</v>
      </c>
    </row>
    <row r="6" spans="1:13" ht="40.5" customHeight="1" x14ac:dyDescent="0.25">
      <c r="A6" s="29">
        <f>A5+1</f>
        <v>14</v>
      </c>
      <c r="B6" s="4">
        <f>H5+1</f>
        <v>43192</v>
      </c>
      <c r="C6" s="4">
        <f t="shared" ref="C6:H6" si="1">B6+1</f>
        <v>43193</v>
      </c>
      <c r="D6" s="4">
        <f t="shared" ref="D6:E8" si="2">C6+1</f>
        <v>43194</v>
      </c>
      <c r="E6" s="4">
        <f t="shared" si="2"/>
        <v>43195</v>
      </c>
      <c r="F6" s="4">
        <f t="shared" si="1"/>
        <v>43196</v>
      </c>
      <c r="G6" s="9">
        <f>F6+1</f>
        <v>43197</v>
      </c>
      <c r="H6" s="4">
        <f t="shared" si="1"/>
        <v>43198</v>
      </c>
      <c r="K6" s="8"/>
    </row>
    <row r="7" spans="1:13" ht="40.5" customHeight="1" x14ac:dyDescent="0.25">
      <c r="A7" s="30">
        <f>A6+1</f>
        <v>15</v>
      </c>
      <c r="B7" s="3">
        <f>H6+1</f>
        <v>43199</v>
      </c>
      <c r="C7" s="3">
        <f>B7+1</f>
        <v>43200</v>
      </c>
      <c r="D7" s="3">
        <f t="shared" si="2"/>
        <v>43201</v>
      </c>
      <c r="E7" s="7">
        <f t="shared" si="2"/>
        <v>43202</v>
      </c>
      <c r="F7" s="10">
        <f>E7+1</f>
        <v>43203</v>
      </c>
      <c r="G7" s="3">
        <f>F7+1</f>
        <v>43204</v>
      </c>
      <c r="H7" s="3">
        <f t="shared" ref="F7:H8" si="3">G7+1</f>
        <v>43205</v>
      </c>
    </row>
    <row r="8" spans="1:13" ht="40.5" customHeight="1" x14ac:dyDescent="0.25">
      <c r="A8" s="30">
        <f>A7+1</f>
        <v>16</v>
      </c>
      <c r="B8" s="3">
        <f>H7+1</f>
        <v>43206</v>
      </c>
      <c r="C8" s="3">
        <f>B8+1</f>
        <v>43207</v>
      </c>
      <c r="D8" s="3">
        <f t="shared" si="2"/>
        <v>43208</v>
      </c>
      <c r="E8" s="3">
        <f t="shared" si="2"/>
        <v>43209</v>
      </c>
      <c r="F8" s="3">
        <f t="shared" si="3"/>
        <v>43210</v>
      </c>
      <c r="G8" s="3">
        <f t="shared" si="3"/>
        <v>43211</v>
      </c>
      <c r="H8" s="3">
        <f t="shared" si="3"/>
        <v>43212</v>
      </c>
    </row>
    <row r="9" spans="1:13" ht="40.5" customHeight="1" x14ac:dyDescent="0.25">
      <c r="A9" s="29">
        <f>A8+1</f>
        <v>17</v>
      </c>
      <c r="B9" s="3">
        <f>IF(H8&lt;EOMONTH(B3,0),H8+1,"")</f>
        <v>43213</v>
      </c>
      <c r="C9" s="3">
        <f>IF(B9&lt;EOMONTH(B3,0),B9+1,"")</f>
        <v>43214</v>
      </c>
      <c r="D9" s="3">
        <f>IF(C9&lt;EOMONTH(B3,0),C9+1,"")</f>
        <v>43215</v>
      </c>
      <c r="E9" s="3">
        <f>IF(D9&lt;EOMONTH(B3,0),D9+1,"")</f>
        <v>43216</v>
      </c>
      <c r="F9" s="3">
        <f>IF(E9&lt;EOMONTH(B3,0),E9+1,"")</f>
        <v>43217</v>
      </c>
      <c r="G9" s="3">
        <f>IF(F9&lt;EOMONTH(B3,0),F9+1,"")</f>
        <v>43218</v>
      </c>
      <c r="H9" s="3">
        <f>IF(G9&lt;EOMONTH(B3,0),G9+1,"")</f>
        <v>43219</v>
      </c>
    </row>
    <row r="10" spans="1:13" ht="40.5" customHeight="1" x14ac:dyDescent="0.25">
      <c r="A10" s="30">
        <f>A9+1</f>
        <v>18</v>
      </c>
      <c r="B10" s="3">
        <f>IF(H9&lt;EOMONTH(B3,0),H9+1,"")</f>
        <v>43220</v>
      </c>
      <c r="C10" s="3" t="str">
        <f>IF(B10&lt;EOMONTH(B3,0),B10+1,"")</f>
        <v/>
      </c>
      <c r="D10" s="3" t="str">
        <f>IF(C10&lt;EOMONTH(B3,0),C10+1,"")</f>
        <v/>
      </c>
      <c r="E10" s="3" t="str">
        <f>IF(D10&lt;EOMONTH(B3,0),D10+1,"")</f>
        <v/>
      </c>
      <c r="F10" s="3" t="str">
        <f>IF(E10&lt;EOMONTH(B3,0),E10+1,"")</f>
        <v/>
      </c>
      <c r="G10" s="3" t="str">
        <f>IF(F10&lt;EOMONTH(B3,0),F10+1,"")</f>
        <v/>
      </c>
      <c r="H10" s="3" t="str">
        <f>IF(G10&lt;EOMONTH(B3,0),G10+1,"")</f>
        <v/>
      </c>
      <c r="M10" s="25"/>
    </row>
    <row r="14" spans="1:13" ht="15.75" x14ac:dyDescent="0.25">
      <c r="A14"/>
      <c r="B14"/>
    </row>
    <row r="15" spans="1:13" ht="15.75" x14ac:dyDescent="0.25">
      <c r="A15"/>
      <c r="B15"/>
    </row>
    <row r="16" spans="1:13" ht="15.75" x14ac:dyDescent="0.25">
      <c r="A16"/>
      <c r="B16"/>
    </row>
    <row r="17" spans="1:2" ht="15.75" x14ac:dyDescent="0.25">
      <c r="A17"/>
      <c r="B17"/>
    </row>
    <row r="18" spans="1:2" ht="15.75" x14ac:dyDescent="0.25">
      <c r="A18"/>
      <c r="B18"/>
    </row>
    <row r="19" spans="1:2" ht="15.75" x14ac:dyDescent="0.25">
      <c r="A19"/>
      <c r="B19"/>
    </row>
    <row r="20" spans="1:2" ht="15.75" x14ac:dyDescent="0.25">
      <c r="A20"/>
      <c r="B20"/>
    </row>
    <row r="21" spans="1:2" ht="15.75" x14ac:dyDescent="0.25">
      <c r="A21"/>
      <c r="B21"/>
    </row>
    <row r="22" spans="1:2" ht="15.75" x14ac:dyDescent="0.25">
      <c r="A22"/>
      <c r="B22"/>
    </row>
    <row r="23" spans="1:2" ht="15.75" x14ac:dyDescent="0.25">
      <c r="A23"/>
      <c r="B23"/>
    </row>
    <row r="24" spans="1:2" ht="15.75" x14ac:dyDescent="0.25">
      <c r="A24"/>
      <c r="B24"/>
    </row>
    <row r="25" spans="1:2" ht="15.75" x14ac:dyDescent="0.25">
      <c r="A25"/>
      <c r="B25"/>
    </row>
    <row r="26" spans="1:2" ht="15.75" x14ac:dyDescent="0.25">
      <c r="A26"/>
      <c r="B26"/>
    </row>
  </sheetData>
  <mergeCells count="2">
    <mergeCell ref="B3:H3"/>
    <mergeCell ref="B1:H2"/>
  </mergeCells>
  <dataValidations count="1">
    <dataValidation type="whole" allowBlank="1" showInputMessage="1" showErrorMessage="1" sqref="I4" xr:uid="{00000000-0002-0000-0000-000000000000}">
      <formula1>1</formula1>
      <formula2>12</formula2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Spinner 1">
              <controlPr defaultSize="0" autoPict="0">
                <anchor moveWithCells="1" sizeWithCells="1">
                  <from>
                    <xdr:col>7</xdr:col>
                    <xdr:colOff>914400</xdr:colOff>
                    <xdr:row>2</xdr:row>
                    <xdr:rowOff>0</xdr:rowOff>
                  </from>
                  <to>
                    <xdr:col>8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Button 2">
              <controlPr defaultSize="0" print="0" autoFill="0" autoPict="0" macro="[0]!afficher_menu">
                <anchor moveWithCells="1" sizeWithCells="1">
                  <from>
                    <xdr:col>20</xdr:col>
                    <xdr:colOff>114300</xdr:colOff>
                    <xdr:row>4</xdr:row>
                    <xdr:rowOff>419100</xdr:rowOff>
                  </from>
                  <to>
                    <xdr:col>23</xdr:col>
                    <xdr:colOff>0</xdr:colOff>
                    <xdr:row>6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em"/>
  <dimension ref="A1:N15"/>
  <sheetViews>
    <sheetView tabSelected="1" zoomScale="70" zoomScaleNormal="70" workbookViewId="0">
      <selection activeCell="G5" sqref="G5"/>
    </sheetView>
  </sheetViews>
  <sheetFormatPr baseColWidth="10" defaultColWidth="10.625" defaultRowHeight="25.5" customHeight="1" x14ac:dyDescent="0.25"/>
  <cols>
    <col min="1" max="1" width="10.625" style="12"/>
    <col min="2" max="8" width="20.125" style="12" customWidth="1"/>
    <col min="9" max="16384" width="10.625" style="12"/>
  </cols>
  <sheetData>
    <row r="1" spans="1:14" ht="25.5" customHeight="1" x14ac:dyDescent="0.25">
      <c r="A1" s="32"/>
      <c r="B1" s="13" t="s">
        <v>1</v>
      </c>
      <c r="C1" s="13" t="s">
        <v>2</v>
      </c>
      <c r="D1" s="13" t="s">
        <v>3</v>
      </c>
      <c r="E1" s="13" t="s">
        <v>4</v>
      </c>
      <c r="F1" s="13" t="s">
        <v>5</v>
      </c>
      <c r="G1" s="13" t="s">
        <v>6</v>
      </c>
      <c r="H1" s="13" t="s">
        <v>7</v>
      </c>
    </row>
    <row r="2" spans="1:14" ht="25.5" customHeight="1" x14ac:dyDescent="0.25">
      <c r="A2" s="33"/>
      <c r="B2" s="14">
        <v>43122</v>
      </c>
      <c r="C2" s="14">
        <f>B2+1</f>
        <v>43123</v>
      </c>
      <c r="D2" s="14">
        <f t="shared" ref="D2:H2" si="0">C2+1</f>
        <v>43124</v>
      </c>
      <c r="E2" s="14">
        <f t="shared" si="0"/>
        <v>43125</v>
      </c>
      <c r="F2" s="14">
        <f t="shared" si="0"/>
        <v>43126</v>
      </c>
      <c r="G2" s="14">
        <f t="shared" si="0"/>
        <v>43127</v>
      </c>
      <c r="H2" s="14">
        <f t="shared" si="0"/>
        <v>43128</v>
      </c>
    </row>
    <row r="3" spans="1:14" ht="25.5" customHeight="1" x14ac:dyDescent="0.25">
      <c r="A3" s="34">
        <v>0.33333333333333331</v>
      </c>
      <c r="B3" s="12" t="str">
        <f>IFERROR(VLOOKUP(B$2*1&amp;"|"&amp;$A3*24,Tdata[],4,0),"")</f>
        <v/>
      </c>
      <c r="C3" s="12" t="str">
        <f>IFERROR(VLOOKUP(C$2*1&amp;"|"&amp;$A3*24,Tdata[],4,0),"")</f>
        <v/>
      </c>
      <c r="D3" s="12" t="str">
        <f>IFERROR(VLOOKUP(D$2*1&amp;"|"&amp;$A3*24,Tdata[],4,0),"")</f>
        <v/>
      </c>
      <c r="E3" s="12" t="str">
        <f>IFERROR(VLOOKUP(E$2*1&amp;"|"&amp;$A3*24,Tdata[],4,0),"")</f>
        <v/>
      </c>
      <c r="F3" s="12" t="str">
        <f>IFERROR(VLOOKUP(F$2*1&amp;"|"&amp;$A3*24,Tdata[],4,0),"")</f>
        <v/>
      </c>
      <c r="G3" s="12" t="str">
        <f>IFERROR(VLOOKUP(G$2*1&amp;"|"&amp;$A3*24,Tdata[],4,0),"")</f>
        <v/>
      </c>
      <c r="H3" s="12" t="str">
        <f>IFERROR(VLOOKUP(H$2*1&amp;"|"&amp;$A3*24,Tdata[],4,0),"")</f>
        <v/>
      </c>
    </row>
    <row r="4" spans="1:14" ht="25.5" customHeight="1" x14ac:dyDescent="0.25">
      <c r="A4" s="34">
        <v>0.375</v>
      </c>
      <c r="B4" s="12" t="str">
        <f>IFERROR(VLOOKUP(B$2*1&amp;"|"&amp;$A4*24,Tdata[],4,0),"")</f>
        <v/>
      </c>
      <c r="C4" s="12" t="str">
        <f>IFERROR(VLOOKUP(C$2*1&amp;"|"&amp;$A4*24,Tdata[],4,0),"")</f>
        <v/>
      </c>
      <c r="D4" s="12" t="str">
        <f>IFERROR(VLOOKUP(D$2*1&amp;"|"&amp;$A4*24,Tdata[],4,0),"")</f>
        <v/>
      </c>
      <c r="E4" s="12" t="str">
        <f>IFERROR(VLOOKUP(E$2*1&amp;"|"&amp;$A4*24,Tdata[],4,0),"")</f>
        <v/>
      </c>
      <c r="F4" s="12" t="str">
        <f>IFERROR(VLOOKUP(F$2*1&amp;"|"&amp;$A4*24,Tdata[],4,0),"")</f>
        <v/>
      </c>
      <c r="G4" s="12" t="str">
        <f>IFERROR(VLOOKUP(G$2*1&amp;"|"&amp;$A4*24,Tdata[],4,0),"")</f>
        <v>cours</v>
      </c>
      <c r="H4" s="12" t="str">
        <f>IFERROR(VLOOKUP(H$2*1&amp;"|"&amp;$A4*24,Tdata[],4,0),"")</f>
        <v/>
      </c>
    </row>
    <row r="5" spans="1:14" ht="25.5" customHeight="1" x14ac:dyDescent="0.25">
      <c r="A5" s="34">
        <v>0.41666666666666702</v>
      </c>
      <c r="B5" s="12" t="str">
        <f>IFERROR(VLOOKUP(B$2*1&amp;"|"&amp;$A5*24,Tdata[],4,0),"")</f>
        <v/>
      </c>
      <c r="C5" s="12" t="str">
        <f>IFERROR(VLOOKUP(C$2*1&amp;"|"&amp;$A5*24,Tdata[],4,0),"")</f>
        <v/>
      </c>
      <c r="D5" s="12" t="str">
        <f>IFERROR(VLOOKUP(D$2*1&amp;"|"&amp;$A5*24,Tdata[],4,0),"")</f>
        <v/>
      </c>
      <c r="E5" s="12" t="str">
        <f>IFERROR(VLOOKUP(E$2*1&amp;"|"&amp;$A5*24,Tdata[],4,0),"")</f>
        <v/>
      </c>
      <c r="F5" s="12" t="str">
        <f>IFERROR(VLOOKUP(F$2*1&amp;"|"&amp;$A5*24,Tdata[],4,0),"")</f>
        <v/>
      </c>
      <c r="G5" s="12" t="str">
        <f>IFERROR(VLOOKUP(G$2*1&amp;"|"&amp;$A5*24,Tdata[],4,0),"")</f>
        <v>cours</v>
      </c>
      <c r="H5" s="12" t="str">
        <f>IFERROR(VLOOKUP(H$2*1&amp;"|"&amp;$A5*24,Tdata[],4,0),"")</f>
        <v/>
      </c>
    </row>
    <row r="6" spans="1:14" ht="25.5" customHeight="1" x14ac:dyDescent="0.25">
      <c r="A6" s="34">
        <v>0.45833333333333298</v>
      </c>
      <c r="B6" s="12" t="str">
        <f>IFERROR(VLOOKUP(B$2*1&amp;"|"&amp;$A6*24,Tdata[],4,0),"")</f>
        <v/>
      </c>
      <c r="C6" s="12" t="str">
        <f>IFERROR(VLOOKUP(C$2*1&amp;"|"&amp;$A6*24,Tdata[],4,0),"")</f>
        <v/>
      </c>
      <c r="D6" s="12" t="str">
        <f>IFERROR(VLOOKUP(D$2*1&amp;"|"&amp;$A6*24,Tdata[],4,0),"")</f>
        <v/>
      </c>
      <c r="E6" s="12" t="str">
        <f>IFERROR(VLOOKUP(E$2*1&amp;"|"&amp;$A6*24,Tdata[],4,0),"")</f>
        <v/>
      </c>
      <c r="F6" s="12" t="str">
        <f>IFERROR(VLOOKUP(F$2*1&amp;"|"&amp;$A6*24,Tdata[],4,0),"")</f>
        <v/>
      </c>
      <c r="G6" s="12" t="str">
        <f>IFERROR(VLOOKUP(G$2*1&amp;"|"&amp;$A6*24,Tdata[],4,0),"")</f>
        <v/>
      </c>
      <c r="H6" s="12" t="str">
        <f>IFERROR(VLOOKUP(H$2*1&amp;"|"&amp;$A6*24,Tdata[],4,0),"")</f>
        <v/>
      </c>
    </row>
    <row r="7" spans="1:14" ht="25.5" customHeight="1" x14ac:dyDescent="0.25">
      <c r="A7" s="34">
        <v>0.5</v>
      </c>
      <c r="B7" s="12" t="str">
        <f>IFERROR(VLOOKUP(B$2*1&amp;"|"&amp;$A7*24,Tdata[],4,0),"")</f>
        <v/>
      </c>
      <c r="C7" s="12" t="str">
        <f>IFERROR(VLOOKUP(C$2*1&amp;"|"&amp;$A7*24,Tdata[],4,0),"")</f>
        <v>sport</v>
      </c>
      <c r="D7" s="12" t="str">
        <f>IFERROR(VLOOKUP(D$2*1&amp;"|"&amp;$A7*24,Tdata[],4,0),"")</f>
        <v/>
      </c>
      <c r="E7" s="12" t="str">
        <f>IFERROR(VLOOKUP(E$2*1&amp;"|"&amp;$A7*24,Tdata[],4,0),"")</f>
        <v xml:space="preserve">loisir </v>
      </c>
      <c r="F7" s="12" t="str">
        <f>IFERROR(VLOOKUP(F$2*1&amp;"|"&amp;$A7*24,Tdata[],4,0),"")</f>
        <v/>
      </c>
      <c r="G7" s="12" t="str">
        <f>IFERROR(VLOOKUP(G$2*1&amp;"|"&amp;$A7*24,Tdata[],4,0),"")</f>
        <v/>
      </c>
      <c r="H7" s="12" t="str">
        <f>IFERROR(VLOOKUP(H$2*1&amp;"|"&amp;$A7*24,Tdata[],4,0),"")</f>
        <v/>
      </c>
      <c r="N7" s="12" t="s">
        <v>20</v>
      </c>
    </row>
    <row r="8" spans="1:14" ht="25.5" customHeight="1" x14ac:dyDescent="0.25">
      <c r="A8" s="34">
        <v>0.54166666666666596</v>
      </c>
      <c r="B8" s="12" t="str">
        <f>IFERROR(VLOOKUP(B$2*1&amp;"|"&amp;$A8*24,Tdata[],4,0),"")</f>
        <v/>
      </c>
      <c r="C8" s="12" t="str">
        <f>IFERROR(VLOOKUP(C$2*1&amp;"|"&amp;$A8*24,Tdata[],4,0),"")</f>
        <v/>
      </c>
      <c r="D8" s="12" t="str">
        <f>IFERROR(VLOOKUP(D$2*1&amp;"|"&amp;$A8*24,Tdata[],4,0),"")</f>
        <v/>
      </c>
      <c r="E8" s="12" t="str">
        <f>IFERROR(VLOOKUP(E$2*1&amp;"|"&amp;$A8*24,Tdata[],4,0),"")</f>
        <v/>
      </c>
      <c r="F8" s="12" t="str">
        <f>IFERROR(VLOOKUP(F$2*1&amp;"|"&amp;$A8*24,Tdata[],4,0),"")</f>
        <v/>
      </c>
      <c r="G8" s="12" t="str">
        <f>IFERROR(VLOOKUP(G$2*1&amp;"|"&amp;$A8*24,Tdata[],4,0),"")</f>
        <v/>
      </c>
      <c r="H8" s="12" t="str">
        <f>IFERROR(VLOOKUP(H$2*1&amp;"|"&amp;$A8*24,Tdata[],4,0),"")</f>
        <v/>
      </c>
      <c r="N8" s="12" t="s">
        <v>14</v>
      </c>
    </row>
    <row r="9" spans="1:14" ht="25.5" customHeight="1" x14ac:dyDescent="0.25">
      <c r="A9" s="34">
        <v>0.58333333333333304</v>
      </c>
      <c r="B9" s="12" t="str">
        <f>IFERROR(VLOOKUP(B$2*1&amp;"|"&amp;$A9*24,Tdata[],4,0),"")</f>
        <v/>
      </c>
      <c r="C9" s="12" t="str">
        <f>IFERROR(VLOOKUP(C$2*1&amp;"|"&amp;$A9*24,Tdata[],4,0),"")</f>
        <v/>
      </c>
      <c r="D9" s="12" t="str">
        <f>IFERROR(VLOOKUP(D$2*1&amp;"|"&amp;$A9*24,Tdata[],4,0),"")</f>
        <v/>
      </c>
      <c r="E9" s="12" t="str">
        <f>IFERROR(VLOOKUP(E$2*1&amp;"|"&amp;$A9*24,Tdata[],4,0),"")</f>
        <v/>
      </c>
      <c r="F9" s="12" t="str">
        <f>IFERROR(VLOOKUP(F$2*1&amp;"|"&amp;$A9*24,Tdata[],4,0),"")</f>
        <v/>
      </c>
      <c r="G9" s="12" t="str">
        <f>IFERROR(VLOOKUP(G$2*1&amp;"|"&amp;$A9*24,Tdata[],4,0),"")</f>
        <v/>
      </c>
      <c r="H9" s="12" t="str">
        <f>IFERROR(VLOOKUP(H$2*1&amp;"|"&amp;$A9*24,Tdata[],4,0),"")</f>
        <v>cours</v>
      </c>
      <c r="N9" s="12" t="s">
        <v>15</v>
      </c>
    </row>
    <row r="10" spans="1:14" ht="25.5" customHeight="1" x14ac:dyDescent="0.25">
      <c r="A10" s="34">
        <v>0.625</v>
      </c>
      <c r="B10" s="12" t="str">
        <f>IFERROR(VLOOKUP(B$2*1&amp;"|"&amp;$A10*24,Tdata[],4,0),"")</f>
        <v/>
      </c>
      <c r="C10" s="12" t="str">
        <f>IFERROR(VLOOKUP(C$2*1&amp;"|"&amp;$A10*24,Tdata[],4,0),"")</f>
        <v/>
      </c>
      <c r="D10" s="12" t="str">
        <f>IFERROR(VLOOKUP(D$2*1&amp;"|"&amp;$A10*24,Tdata[],4,0),"")</f>
        <v/>
      </c>
      <c r="E10" s="12" t="str">
        <f>IFERROR(VLOOKUP(E$2*1&amp;"|"&amp;$A10*24,Tdata[],4,0),"")</f>
        <v>cours</v>
      </c>
      <c r="F10" s="12" t="str">
        <f>IFERROR(VLOOKUP(F$2*1&amp;"|"&amp;$A10*24,Tdata[],4,0),"")</f>
        <v/>
      </c>
      <c r="G10" s="12" t="str">
        <f>IFERROR(VLOOKUP(G$2*1&amp;"|"&amp;$A10*24,Tdata[],4,0),"")</f>
        <v/>
      </c>
      <c r="H10" s="12" t="str">
        <f>IFERROR(VLOOKUP(H$2*1&amp;"|"&amp;$A10*24,Tdata[],4,0),"")</f>
        <v/>
      </c>
      <c r="N10" s="12" t="s">
        <v>16</v>
      </c>
    </row>
    <row r="11" spans="1:14" ht="25.5" customHeight="1" x14ac:dyDescent="0.25">
      <c r="A11" s="34">
        <v>0.66666666666666596</v>
      </c>
      <c r="B11" s="12" t="str">
        <f>IFERROR(VLOOKUP(B$2*1&amp;"|"&amp;$A11*24,Tdata[],4,0),"")</f>
        <v/>
      </c>
      <c r="C11" s="12" t="str">
        <f>IFERROR(VLOOKUP(C$2*1&amp;"|"&amp;$A11*24,Tdata[],4,0),"")</f>
        <v/>
      </c>
      <c r="D11" s="12" t="str">
        <f>IFERROR(VLOOKUP(D$2*1&amp;"|"&amp;$A11*24,Tdata[],4,0),"")</f>
        <v/>
      </c>
      <c r="E11" s="12" t="str">
        <f>IFERROR(VLOOKUP(E$2*1&amp;"|"&amp;$A11*24,Tdata[],4,0),"")</f>
        <v/>
      </c>
      <c r="F11" s="12" t="str">
        <f>IFERROR(VLOOKUP(F$2*1&amp;"|"&amp;$A11*24,Tdata[],4,0),"")</f>
        <v/>
      </c>
      <c r="G11" s="12" t="str">
        <f>IFERROR(VLOOKUP(G$2*1&amp;"|"&amp;$A11*24,Tdata[],4,0),"")</f>
        <v/>
      </c>
      <c r="H11" s="12" t="str">
        <f>IFERROR(VLOOKUP(H$2*1&amp;"|"&amp;$A11*24,Tdata[],4,0),"")</f>
        <v/>
      </c>
      <c r="N11" s="33" t="s">
        <v>17</v>
      </c>
    </row>
    <row r="12" spans="1:14" ht="25.5" customHeight="1" x14ac:dyDescent="0.25">
      <c r="A12" s="34">
        <v>0.70833333333333304</v>
      </c>
      <c r="B12" s="12" t="str">
        <f>IFERROR(VLOOKUP(B$2*1&amp;"|"&amp;$A12*24,Tdata[],4,0),"")</f>
        <v/>
      </c>
      <c r="C12" s="12" t="str">
        <f>IFERROR(VLOOKUP(C$2*1&amp;"|"&amp;$A12*24,Tdata[],4,0),"")</f>
        <v/>
      </c>
      <c r="D12" s="12" t="str">
        <f>IFERROR(VLOOKUP(D$2*1&amp;"|"&amp;$A12*24,Tdata[],4,0),"")</f>
        <v/>
      </c>
      <c r="E12" s="12" t="str">
        <f>IFERROR(VLOOKUP(E$2*1&amp;"|"&amp;$A12*24,Tdata[],4,0),"")</f>
        <v/>
      </c>
      <c r="F12" s="12" t="str">
        <f>IFERROR(VLOOKUP(F$2*1&amp;"|"&amp;$A12*24,Tdata[],4,0),"")</f>
        <v>sport</v>
      </c>
      <c r="G12" s="12" t="str">
        <f>IFERROR(VLOOKUP(G$2*1&amp;"|"&amp;$A12*24,Tdata[],4,0),"")</f>
        <v xml:space="preserve">loisir </v>
      </c>
      <c r="H12" s="12" t="str">
        <f>IFERROR(VLOOKUP(H$2*1&amp;"|"&amp;$A12*24,Tdata[],4,0),"")</f>
        <v/>
      </c>
    </row>
    <row r="13" spans="1:14" ht="25.5" customHeight="1" x14ac:dyDescent="0.25">
      <c r="A13" s="34">
        <v>0.75</v>
      </c>
      <c r="B13" s="12" t="str">
        <f>IFERROR(VLOOKUP(B$2*1&amp;"|"&amp;$A13*24,Tdata[],4,0),"")</f>
        <v/>
      </c>
      <c r="C13" s="12" t="str">
        <f>IFERROR(VLOOKUP(C$2*1&amp;"|"&amp;$A13*24,Tdata[],4,0),"")</f>
        <v/>
      </c>
      <c r="D13" s="12" t="str">
        <f>IFERROR(VLOOKUP(D$2*1&amp;"|"&amp;$A13*24,Tdata[],4,0),"")</f>
        <v/>
      </c>
      <c r="E13" s="12" t="str">
        <f>IFERROR(VLOOKUP(E$2*1&amp;"|"&amp;$A13*24,Tdata[],4,0),"")</f>
        <v/>
      </c>
      <c r="F13" s="12" t="str">
        <f>IFERROR(VLOOKUP(F$2*1&amp;"|"&amp;$A13*24,Tdata[],4,0),"")</f>
        <v/>
      </c>
      <c r="G13" s="12" t="str">
        <f>IFERROR(VLOOKUP(G$2*1&amp;"|"&amp;$A13*24,Tdata[],4,0),"")</f>
        <v/>
      </c>
      <c r="H13" s="12" t="str">
        <f>IFERROR(VLOOKUP(H$2*1&amp;"|"&amp;$A13*24,Tdata[],4,0),"")</f>
        <v/>
      </c>
    </row>
    <row r="14" spans="1:14" ht="25.5" customHeight="1" x14ac:dyDescent="0.25">
      <c r="A14" s="34">
        <v>0.79166666666666696</v>
      </c>
      <c r="B14" s="12" t="str">
        <f>IFERROR(VLOOKUP(B$2*1&amp;"|"&amp;$A14*24,Tdata[],4,0),"")</f>
        <v/>
      </c>
      <c r="C14" s="12" t="str">
        <f>IFERROR(VLOOKUP(C$2*1&amp;"|"&amp;$A14*24,Tdata[],4,0),"")</f>
        <v/>
      </c>
      <c r="D14" s="12" t="str">
        <f>IFERROR(VLOOKUP(D$2*1&amp;"|"&amp;$A14*24,Tdata[],4,0),"")</f>
        <v/>
      </c>
      <c r="E14" s="12" t="str">
        <f>IFERROR(VLOOKUP(E$2*1&amp;"|"&amp;$A14*24,Tdata[],4,0),"")</f>
        <v/>
      </c>
      <c r="F14" s="12" t="str">
        <f>IFERROR(VLOOKUP(F$2*1&amp;"|"&amp;$A14*24,Tdata[],4,0),"")</f>
        <v/>
      </c>
      <c r="G14" s="12" t="str">
        <f>IFERROR(VLOOKUP(G$2*1&amp;"|"&amp;$A14*24,Tdata[],4,0),"")</f>
        <v/>
      </c>
      <c r="H14" s="12" t="str">
        <f>IFERROR(VLOOKUP(H$2*1&amp;"|"&amp;$A14*24,Tdata[],4,0),"")</f>
        <v/>
      </c>
    </row>
    <row r="15" spans="1:14" ht="25.5" customHeight="1" x14ac:dyDescent="0.25">
      <c r="A15" s="34">
        <v>0.83333333333333304</v>
      </c>
      <c r="B15" s="12" t="str">
        <f>IFERROR(VLOOKUP(B$2*1&amp;"|"&amp;$A15*24,Tdata[],4,0),"")</f>
        <v/>
      </c>
      <c r="C15" s="12" t="str">
        <f>IFERROR(VLOOKUP(C$2*1&amp;"|"&amp;$A15*24,Tdata[],4,0),"")</f>
        <v/>
      </c>
      <c r="D15" s="12" t="str">
        <f>IFERROR(VLOOKUP(D$2*1&amp;"|"&amp;$A15*24,Tdata[],4,0),"")</f>
        <v/>
      </c>
      <c r="E15" s="12" t="str">
        <f>IFERROR(VLOOKUP(E$2*1&amp;"|"&amp;$A15*24,Tdata[],4,0),"")</f>
        <v/>
      </c>
      <c r="F15" s="12" t="str">
        <f>IFERROR(VLOOKUP(F$2*1&amp;"|"&amp;$A15*24,Tdata[],4,0),"")</f>
        <v/>
      </c>
      <c r="G15" s="12" t="str">
        <f>IFERROR(VLOOKUP(G$2*1&amp;"|"&amp;$A15*24,Tdata[],4,0),"")</f>
        <v/>
      </c>
      <c r="H15" s="12" t="str">
        <f>IFERROR(VLOOKUP(H$2*1&amp;"|"&amp;$A15*24,Tdata[],4,0),"")</f>
        <v/>
      </c>
    </row>
  </sheetData>
  <conditionalFormatting sqref="N11">
    <cfRule type="containsText" dxfId="0" priority="1" operator="containsText" text="sport">
      <formula>NOT(ISERROR(SEARCH("sport",N11)))</formula>
    </cfRule>
  </conditionalFormatting>
  <dataValidations count="1">
    <dataValidation type="list" allowBlank="1" showInputMessage="1" showErrorMessage="1" sqref="B3:H15" xr:uid="{BF09C3B0-1F43-4675-9D87-26E7C62F0095}">
      <formula1>$N$8:$N$11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6" r:id="rId4" name="Button 4">
              <controlPr defaultSize="0" print="0" autoFill="0" autoPict="0" macro="[0]!CreationAgenda">
                <anchor moveWithCells="1" sizeWithCells="1">
                  <from>
                    <xdr:col>10</xdr:col>
                    <xdr:colOff>28575</xdr:colOff>
                    <xdr:row>7</xdr:row>
                    <xdr:rowOff>76200</xdr:rowOff>
                  </from>
                  <to>
                    <xdr:col>11</xdr:col>
                    <xdr:colOff>266700</xdr:colOff>
                    <xdr:row>9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7" r:id="rId5" name="Button 5">
              <controlPr defaultSize="0" print="0" autoFill="0" autoPict="0" macro="[0]!afficher_menu">
                <anchor moveWithCells="1" sizeWithCells="1">
                  <from>
                    <xdr:col>10</xdr:col>
                    <xdr:colOff>38100</xdr:colOff>
                    <xdr:row>2</xdr:row>
                    <xdr:rowOff>295275</xdr:rowOff>
                  </from>
                  <to>
                    <xdr:col>11</xdr:col>
                    <xdr:colOff>314325</xdr:colOff>
                    <xdr:row>5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453D02-40FD-4D1C-A5F0-BFC3FC7D249D}">
  <sheetPr codeName="Feuil2"/>
  <dimension ref="A1:H14"/>
  <sheetViews>
    <sheetView showGridLines="0" zoomScale="55" zoomScaleNormal="55" workbookViewId="0"/>
  </sheetViews>
  <sheetFormatPr baseColWidth="10" defaultRowHeight="15.75" x14ac:dyDescent="0.25"/>
  <cols>
    <col min="1" max="8" width="20.625" customWidth="1"/>
  </cols>
  <sheetData>
    <row r="1" spans="1:8" ht="50.1" customHeight="1" x14ac:dyDescent="0.25">
      <c r="A1" s="21" t="s">
        <v>19</v>
      </c>
      <c r="B1" s="20">
        <v>43122</v>
      </c>
      <c r="C1" s="19">
        <v>43123</v>
      </c>
      <c r="D1" s="19">
        <v>43124</v>
      </c>
      <c r="E1" s="19">
        <v>43125</v>
      </c>
      <c r="F1" s="19">
        <v>43126</v>
      </c>
      <c r="G1" s="19">
        <v>43127</v>
      </c>
      <c r="H1" s="19">
        <v>43128</v>
      </c>
    </row>
    <row r="2" spans="1:8" ht="39.950000000000003" customHeight="1" x14ac:dyDescent="0.25">
      <c r="A2" s="36">
        <v>0.33333333333333331</v>
      </c>
      <c r="B2" s="15" t="s">
        <v>18</v>
      </c>
      <c r="C2" s="15" t="s">
        <v>18</v>
      </c>
      <c r="D2" s="15" t="s">
        <v>18</v>
      </c>
      <c r="E2" s="15" t="s">
        <v>18</v>
      </c>
      <c r="F2" s="15" t="s">
        <v>18</v>
      </c>
      <c r="G2" s="15" t="s">
        <v>18</v>
      </c>
      <c r="H2" s="15" t="s">
        <v>18</v>
      </c>
    </row>
    <row r="3" spans="1:8" ht="39.950000000000003" customHeight="1" x14ac:dyDescent="0.25">
      <c r="A3" s="35">
        <v>0.375</v>
      </c>
      <c r="B3" s="15" t="s">
        <v>18</v>
      </c>
      <c r="C3" s="15" t="s">
        <v>18</v>
      </c>
      <c r="D3" s="15" t="s">
        <v>18</v>
      </c>
      <c r="E3" s="15" t="s">
        <v>18</v>
      </c>
      <c r="F3" s="15" t="s">
        <v>18</v>
      </c>
      <c r="G3" s="15" t="s">
        <v>18</v>
      </c>
      <c r="H3" s="15" t="s">
        <v>18</v>
      </c>
    </row>
    <row r="4" spans="1:8" ht="39.950000000000003" customHeight="1" x14ac:dyDescent="0.25">
      <c r="A4" s="35">
        <v>0.41666666666666702</v>
      </c>
      <c r="B4" s="15" t="s">
        <v>18</v>
      </c>
      <c r="C4" s="15" t="s">
        <v>18</v>
      </c>
      <c r="D4" s="15" t="s">
        <v>18</v>
      </c>
      <c r="E4" s="15" t="s">
        <v>18</v>
      </c>
      <c r="F4" s="15" t="s">
        <v>18</v>
      </c>
      <c r="G4" s="15" t="s">
        <v>18</v>
      </c>
      <c r="H4" s="15" t="s">
        <v>18</v>
      </c>
    </row>
    <row r="5" spans="1:8" ht="39.950000000000003" customHeight="1" x14ac:dyDescent="0.25">
      <c r="A5" s="35">
        <v>0.45833333333333298</v>
      </c>
      <c r="B5" s="15" t="s">
        <v>18</v>
      </c>
      <c r="C5" s="15" t="s">
        <v>18</v>
      </c>
      <c r="D5" s="15" t="s">
        <v>18</v>
      </c>
      <c r="E5" s="15" t="s">
        <v>18</v>
      </c>
      <c r="F5" s="15" t="s">
        <v>18</v>
      </c>
      <c r="G5" s="15" t="s">
        <v>18</v>
      </c>
      <c r="H5" s="15" t="s">
        <v>18</v>
      </c>
    </row>
    <row r="6" spans="1:8" ht="39.950000000000003" customHeight="1" x14ac:dyDescent="0.25">
      <c r="A6" s="35">
        <v>0.5</v>
      </c>
      <c r="B6" s="15" t="s">
        <v>18</v>
      </c>
      <c r="C6" s="15" t="s">
        <v>18</v>
      </c>
      <c r="D6" s="15" t="s">
        <v>18</v>
      </c>
      <c r="E6" s="15" t="s">
        <v>18</v>
      </c>
      <c r="F6" s="15" t="s">
        <v>18</v>
      </c>
      <c r="G6" s="15" t="s">
        <v>18</v>
      </c>
      <c r="H6" s="15" t="s">
        <v>18</v>
      </c>
    </row>
    <row r="7" spans="1:8" ht="39.950000000000003" customHeight="1" x14ac:dyDescent="0.25">
      <c r="A7" s="35">
        <v>0.54166666666666596</v>
      </c>
      <c r="B7" s="15" t="s">
        <v>18</v>
      </c>
      <c r="C7" s="15" t="s">
        <v>18</v>
      </c>
      <c r="D7" s="15" t="s">
        <v>18</v>
      </c>
      <c r="E7" s="15" t="s">
        <v>18</v>
      </c>
      <c r="F7" s="15" t="s">
        <v>18</v>
      </c>
      <c r="G7" s="15" t="s">
        <v>18</v>
      </c>
      <c r="H7" s="15" t="s">
        <v>18</v>
      </c>
    </row>
    <row r="8" spans="1:8" ht="39.950000000000003" customHeight="1" x14ac:dyDescent="0.25">
      <c r="A8" s="35">
        <v>0.58333333333333304</v>
      </c>
      <c r="B8" s="15" t="s">
        <v>18</v>
      </c>
      <c r="C8" s="15" t="s">
        <v>18</v>
      </c>
      <c r="D8" s="15" t="s">
        <v>18</v>
      </c>
      <c r="E8" s="15" t="s">
        <v>18</v>
      </c>
      <c r="F8" s="15" t="s">
        <v>18</v>
      </c>
      <c r="G8" s="15" t="s">
        <v>18</v>
      </c>
      <c r="H8" s="15" t="s">
        <v>16</v>
      </c>
    </row>
    <row r="9" spans="1:8" ht="39.950000000000003" customHeight="1" x14ac:dyDescent="0.25">
      <c r="A9" s="35">
        <v>0.625</v>
      </c>
      <c r="B9" s="15" t="s">
        <v>18</v>
      </c>
      <c r="C9" s="15" t="s">
        <v>18</v>
      </c>
      <c r="D9" s="15" t="s">
        <v>18</v>
      </c>
      <c r="E9" s="15" t="s">
        <v>16</v>
      </c>
      <c r="F9" s="15" t="s">
        <v>18</v>
      </c>
      <c r="G9" s="15" t="s">
        <v>18</v>
      </c>
      <c r="H9" s="15" t="s">
        <v>18</v>
      </c>
    </row>
    <row r="10" spans="1:8" ht="39.950000000000003" customHeight="1" x14ac:dyDescent="0.25">
      <c r="A10" s="35">
        <v>0.66666666666666596</v>
      </c>
      <c r="B10" s="15" t="s">
        <v>18</v>
      </c>
      <c r="C10" s="15" t="s">
        <v>18</v>
      </c>
      <c r="D10" s="15" t="s">
        <v>18</v>
      </c>
      <c r="E10" s="15" t="s">
        <v>18</v>
      </c>
      <c r="F10" s="15" t="s">
        <v>18</v>
      </c>
      <c r="G10" s="15" t="s">
        <v>18</v>
      </c>
      <c r="H10" s="15" t="s">
        <v>18</v>
      </c>
    </row>
    <row r="11" spans="1:8" ht="39.950000000000003" customHeight="1" x14ac:dyDescent="0.25">
      <c r="A11" s="35">
        <v>0.70833333333333304</v>
      </c>
      <c r="B11" s="15" t="s">
        <v>18</v>
      </c>
      <c r="C11" s="15" t="s">
        <v>18</v>
      </c>
      <c r="D11" s="15" t="s">
        <v>18</v>
      </c>
      <c r="E11" s="15" t="s">
        <v>18</v>
      </c>
      <c r="F11" s="15" t="s">
        <v>17</v>
      </c>
      <c r="G11" s="15" t="s">
        <v>14</v>
      </c>
      <c r="H11" s="15" t="s">
        <v>18</v>
      </c>
    </row>
    <row r="12" spans="1:8" ht="39.950000000000003" customHeight="1" x14ac:dyDescent="0.25">
      <c r="A12" s="35">
        <v>0.75</v>
      </c>
      <c r="B12" s="15" t="s">
        <v>18</v>
      </c>
      <c r="C12" s="15" t="s">
        <v>18</v>
      </c>
      <c r="D12" s="15" t="s">
        <v>18</v>
      </c>
      <c r="E12" s="15" t="s">
        <v>18</v>
      </c>
      <c r="F12" s="15" t="s">
        <v>18</v>
      </c>
      <c r="G12" s="15" t="s">
        <v>18</v>
      </c>
      <c r="H12" s="15" t="s">
        <v>18</v>
      </c>
    </row>
    <row r="13" spans="1:8" ht="39.950000000000003" customHeight="1" x14ac:dyDescent="0.25">
      <c r="A13" s="35">
        <v>0.79166666666666696</v>
      </c>
      <c r="B13" s="15" t="s">
        <v>18</v>
      </c>
      <c r="C13" s="15" t="s">
        <v>18</v>
      </c>
      <c r="D13" s="15" t="s">
        <v>18</v>
      </c>
      <c r="E13" s="15" t="s">
        <v>18</v>
      </c>
      <c r="F13" s="15" t="s">
        <v>18</v>
      </c>
      <c r="G13" s="15" t="s">
        <v>18</v>
      </c>
      <c r="H13" s="15" t="s">
        <v>18</v>
      </c>
    </row>
    <row r="14" spans="1:8" ht="39.950000000000003" customHeight="1" x14ac:dyDescent="0.25">
      <c r="A14" s="35">
        <v>0.83333333333333304</v>
      </c>
      <c r="B14" s="15" t="s">
        <v>18</v>
      </c>
      <c r="C14" s="15" t="s">
        <v>18</v>
      </c>
      <c r="D14" s="15" t="s">
        <v>18</v>
      </c>
      <c r="E14" s="15" t="s">
        <v>18</v>
      </c>
      <c r="F14" s="15" t="s">
        <v>18</v>
      </c>
      <c r="G14" s="15" t="s">
        <v>18</v>
      </c>
      <c r="H14" s="15" t="s">
        <v>18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0]!afficher_menu">
                <anchor moveWithCells="1" sizeWithCells="1">
                  <from>
                    <xdr:col>13</xdr:col>
                    <xdr:colOff>657225</xdr:colOff>
                    <xdr:row>3</xdr:row>
                    <xdr:rowOff>314325</xdr:rowOff>
                  </from>
                  <to>
                    <xdr:col>15</xdr:col>
                    <xdr:colOff>66675</xdr:colOff>
                    <xdr:row>5</xdr:row>
                    <xdr:rowOff>228600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D23"/>
  <sheetViews>
    <sheetView workbookViewId="0">
      <selection activeCell="D3" sqref="D3"/>
    </sheetView>
  </sheetViews>
  <sheetFormatPr baseColWidth="10" defaultRowHeight="15.75" x14ac:dyDescent="0.25"/>
  <cols>
    <col min="1" max="1" width="17" customWidth="1"/>
    <col min="4" max="4" width="25.25" bestFit="1" customWidth="1"/>
  </cols>
  <sheetData>
    <row r="1" spans="1:4" x14ac:dyDescent="0.25">
      <c r="A1" t="s">
        <v>8</v>
      </c>
      <c r="B1" t="s">
        <v>9</v>
      </c>
      <c r="C1" t="s">
        <v>10</v>
      </c>
      <c r="D1" t="s">
        <v>11</v>
      </c>
    </row>
    <row r="2" spans="1:4" x14ac:dyDescent="0.25">
      <c r="A2" t="str">
        <f>Tdata[Date]&amp;"|"&amp;Tdata[Heure]*24</f>
        <v>43100|8</v>
      </c>
      <c r="B2" s="1">
        <v>43100</v>
      </c>
      <c r="C2" s="11">
        <v>0.33333333333333331</v>
      </c>
      <c r="D2" t="s">
        <v>13</v>
      </c>
    </row>
    <row r="3" spans="1:4" x14ac:dyDescent="0.25">
      <c r="A3" t="str">
        <f>Tdata[Date]&amp;"|"&amp;Tdata[Heure]*24</f>
        <v>43249|11</v>
      </c>
      <c r="B3" s="1">
        <v>43249</v>
      </c>
      <c r="C3" s="11">
        <v>0.45833333333333298</v>
      </c>
      <c r="D3" t="s">
        <v>12</v>
      </c>
    </row>
    <row r="4" spans="1:4" x14ac:dyDescent="0.25">
      <c r="A4" t="str">
        <f>Tdata[Date]&amp;"|"&amp;Tdata[Heure]*24</f>
        <v>43228|11</v>
      </c>
      <c r="B4" s="1">
        <v>43228</v>
      </c>
      <c r="C4" s="11">
        <v>0.45833333333333298</v>
      </c>
      <c r="D4" t="s">
        <v>16</v>
      </c>
    </row>
    <row r="5" spans="1:4" x14ac:dyDescent="0.25">
      <c r="A5" t="str">
        <f>Tdata[Date]&amp;"|"&amp;Tdata[Heure]*24</f>
        <v>43229|12</v>
      </c>
      <c r="B5" s="1">
        <v>43229</v>
      </c>
      <c r="C5" s="11">
        <v>0.5</v>
      </c>
      <c r="D5" t="s">
        <v>16</v>
      </c>
    </row>
    <row r="6" spans="1:4" x14ac:dyDescent="0.25">
      <c r="A6" t="str">
        <f>Tdata[Date]&amp;"|"&amp;Tdata[Heure]*24</f>
        <v>43231|13</v>
      </c>
      <c r="B6" s="1">
        <v>43231</v>
      </c>
      <c r="C6" s="11">
        <v>0.54166666666666596</v>
      </c>
      <c r="D6" t="s">
        <v>15</v>
      </c>
    </row>
    <row r="7" spans="1:4" x14ac:dyDescent="0.25">
      <c r="A7" t="str">
        <f>Tdata[Date]&amp;"|"&amp;Tdata[Heure]*24</f>
        <v>43245|14</v>
      </c>
      <c r="B7" s="1">
        <v>43245</v>
      </c>
      <c r="C7" s="11">
        <v>0.58333333333333304</v>
      </c>
      <c r="D7" t="s">
        <v>17</v>
      </c>
    </row>
    <row r="8" spans="1:4" x14ac:dyDescent="0.25">
      <c r="A8" t="str">
        <f>Tdata[Date]&amp;"|"&amp;Tdata[Heure]*24</f>
        <v>43246|16</v>
      </c>
      <c r="B8" s="1">
        <v>43246</v>
      </c>
      <c r="C8" s="11">
        <v>0.66666666666666596</v>
      </c>
      <c r="D8" t="s">
        <v>16</v>
      </c>
    </row>
    <row r="9" spans="1:4" x14ac:dyDescent="0.25">
      <c r="A9" t="str">
        <f>Tdata[Date]&amp;"|"&amp;Tdata[Heure]*24</f>
        <v>43247|18</v>
      </c>
      <c r="B9" s="1">
        <v>43247</v>
      </c>
      <c r="C9" s="11">
        <v>0.75</v>
      </c>
      <c r="D9" t="s">
        <v>17</v>
      </c>
    </row>
    <row r="10" spans="1:4" x14ac:dyDescent="0.25">
      <c r="A10" t="str">
        <f>Tdata[Date]&amp;"|"&amp;Tdata[Heure]*24</f>
        <v>43243|14</v>
      </c>
      <c r="B10" s="1">
        <v>43243</v>
      </c>
      <c r="C10" s="11">
        <v>0.58333333333333304</v>
      </c>
      <c r="D10" t="s">
        <v>16</v>
      </c>
    </row>
    <row r="11" spans="1:4" x14ac:dyDescent="0.25">
      <c r="A11" t="str">
        <f>Tdata[Date]&amp;"|"&amp;Tdata[Heure]*24</f>
        <v>43242|13</v>
      </c>
      <c r="B11" s="1">
        <v>43242</v>
      </c>
      <c r="C11" s="11">
        <v>0.54166666666666596</v>
      </c>
      <c r="D11" t="s">
        <v>15</v>
      </c>
    </row>
    <row r="12" spans="1:4" x14ac:dyDescent="0.25">
      <c r="A12" t="str">
        <f>Tdata[Date]&amp;"|"&amp;Tdata[Heure]*24</f>
        <v>43241|11</v>
      </c>
      <c r="B12" s="1">
        <v>43241</v>
      </c>
      <c r="C12" s="11">
        <v>0.45833333333333298</v>
      </c>
      <c r="D12" t="s">
        <v>14</v>
      </c>
    </row>
    <row r="13" spans="1:4" x14ac:dyDescent="0.25">
      <c r="A13" t="str">
        <f>Tdata[Date]&amp;"|"&amp;Tdata[Heure]*24</f>
        <v>43240|16</v>
      </c>
      <c r="B13" s="1">
        <v>43240</v>
      </c>
      <c r="C13" s="11">
        <v>0.66666666666666596</v>
      </c>
      <c r="D13" t="s">
        <v>15</v>
      </c>
    </row>
    <row r="14" spans="1:4" x14ac:dyDescent="0.25">
      <c r="A14" t="str">
        <f>Tdata[Date]&amp;"|"&amp;Tdata[Heure]*24</f>
        <v>43238|16</v>
      </c>
      <c r="B14" s="1">
        <v>43238</v>
      </c>
      <c r="C14" s="11">
        <v>0.66666666666666596</v>
      </c>
      <c r="D14" t="s">
        <v>17</v>
      </c>
    </row>
    <row r="15" spans="1:4" x14ac:dyDescent="0.25">
      <c r="A15" t="str">
        <f>Tdata[Date]&amp;"|"&amp;Tdata[Heure]*24</f>
        <v>43240|14</v>
      </c>
      <c r="B15" s="1">
        <v>43240</v>
      </c>
      <c r="C15" s="11">
        <v>0.58333333333333304</v>
      </c>
      <c r="D15" t="s">
        <v>14</v>
      </c>
    </row>
    <row r="16" spans="1:4" x14ac:dyDescent="0.25">
      <c r="A16" t="str">
        <f>Tdata[Date]&amp;"|"&amp;Tdata[Heure]*24</f>
        <v>43125|15</v>
      </c>
      <c r="B16" s="1">
        <v>43125</v>
      </c>
      <c r="C16" s="11">
        <v>0.625</v>
      </c>
      <c r="D16" t="s">
        <v>16</v>
      </c>
    </row>
    <row r="17" spans="1:4" x14ac:dyDescent="0.25">
      <c r="A17" t="str">
        <f>Tdata[Date]&amp;"|"&amp;Tdata[Heure]*24</f>
        <v>43126|17</v>
      </c>
      <c r="B17" s="1">
        <v>43126</v>
      </c>
      <c r="C17" s="11">
        <v>0.70833333333333304</v>
      </c>
      <c r="D17" t="s">
        <v>17</v>
      </c>
    </row>
    <row r="18" spans="1:4" x14ac:dyDescent="0.25">
      <c r="A18" t="str">
        <f>Tdata[Date]&amp;"|"&amp;Tdata[Heure]*24</f>
        <v>43127|17</v>
      </c>
      <c r="B18" s="1">
        <v>43127</v>
      </c>
      <c r="C18" s="11">
        <v>0.70833333333333304</v>
      </c>
      <c r="D18" t="s">
        <v>14</v>
      </c>
    </row>
    <row r="19" spans="1:4" x14ac:dyDescent="0.25">
      <c r="A19" t="str">
        <f>Tdata[Date]&amp;"|"&amp;Tdata[Heure]*24</f>
        <v>43128|14</v>
      </c>
      <c r="B19" s="1">
        <v>43128</v>
      </c>
      <c r="C19" s="11">
        <v>0.58333333333333304</v>
      </c>
      <c r="D19" t="s">
        <v>16</v>
      </c>
    </row>
    <row r="20" spans="1:4" x14ac:dyDescent="0.25">
      <c r="A20" t="str">
        <f>Tdata[Date]&amp;"|"&amp;Tdata[Heure]*24</f>
        <v>43123|12</v>
      </c>
      <c r="B20" s="1">
        <v>43123</v>
      </c>
      <c r="C20" s="11">
        <v>0.5</v>
      </c>
      <c r="D20" t="s">
        <v>17</v>
      </c>
    </row>
    <row r="21" spans="1:4" x14ac:dyDescent="0.25">
      <c r="A21" t="str">
        <f>Tdata[Date]&amp;"|"&amp;Tdata[Heure]*24</f>
        <v>43125|12</v>
      </c>
      <c r="B21" s="1">
        <v>43125</v>
      </c>
      <c r="C21" s="11">
        <v>0.5</v>
      </c>
      <c r="D21" t="s">
        <v>14</v>
      </c>
    </row>
    <row r="22" spans="1:4" x14ac:dyDescent="0.25">
      <c r="A22" t="str">
        <f>Tdata[Date]&amp;"|"&amp;Tdata[Heure]*24</f>
        <v>43127|9</v>
      </c>
      <c r="B22" s="1">
        <v>43127</v>
      </c>
      <c r="C22" s="11">
        <v>0.375</v>
      </c>
      <c r="D22" t="s">
        <v>16</v>
      </c>
    </row>
    <row r="23" spans="1:4" x14ac:dyDescent="0.25">
      <c r="A23" t="str">
        <f>Tdata[Date]&amp;"|"&amp;Tdata[Heure]*24</f>
        <v>43127|10</v>
      </c>
      <c r="B23" s="1">
        <v>43127</v>
      </c>
      <c r="C23" s="11">
        <v>0.41666666666666702</v>
      </c>
      <c r="D23" t="s">
        <v>16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calendrier</vt:lpstr>
      <vt:lpstr>saisie</vt:lpstr>
      <vt:lpstr>emploi du temps</vt:lpstr>
      <vt:lpstr>données</vt:lpstr>
      <vt:lpstr>activite</vt:lpstr>
      <vt:lpstr>emploi_du_temps</vt:lpstr>
      <vt:lpstr>calendrier!mois</vt:lpstr>
      <vt:lpstr>PlageDeSaisie</vt:lpstr>
      <vt:lpstr>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alexandre</cp:lastModifiedBy>
  <dcterms:created xsi:type="dcterms:W3CDTF">2018-10-24T07:30:16Z</dcterms:created>
  <dcterms:modified xsi:type="dcterms:W3CDTF">2018-12-13T15:05:52Z</dcterms:modified>
</cp:coreProperties>
</file>