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VOISE\Desktop\"/>
    </mc:Choice>
  </mc:AlternateContent>
  <bookViews>
    <workbookView xWindow="0" yWindow="465" windowWidth="28800" windowHeight="15960"/>
  </bookViews>
  <sheets>
    <sheet name="Calcul de Rentabilité" sheetId="18" r:id="rId1"/>
    <sheet name="Détails mensuel" sheetId="23" r:id="rId2"/>
    <sheet name="simulation prêt Vide" sheetId="20" r:id="rId3"/>
  </sheets>
  <definedNames>
    <definedName name="_xlnm.Print_Area" localSheetId="2">'simulation prêt Vide'!$C$1:$I$254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18" l="1"/>
  <c r="E5" i="23"/>
  <c r="E6" i="23"/>
  <c r="E7" i="23"/>
  <c r="E8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E23" i="23"/>
  <c r="E24" i="23"/>
  <c r="E25" i="23"/>
  <c r="E26" i="23"/>
  <c r="E27" i="23"/>
  <c r="E4" i="23"/>
  <c r="D5" i="20"/>
  <c r="D36" i="18" l="1"/>
  <c r="D25" i="18"/>
  <c r="D52" i="18" l="1"/>
  <c r="C5" i="23"/>
  <c r="C6" i="23"/>
  <c r="C14" i="23"/>
  <c r="C22" i="23"/>
  <c r="C16" i="23"/>
  <c r="C20" i="23"/>
  <c r="C7" i="23"/>
  <c r="C15" i="23"/>
  <c r="C23" i="23"/>
  <c r="C24" i="23"/>
  <c r="C13" i="23"/>
  <c r="C21" i="23"/>
  <c r="C8" i="23"/>
  <c r="C9" i="23"/>
  <c r="C17" i="23"/>
  <c r="C25" i="23"/>
  <c r="C19" i="23"/>
  <c r="C12" i="23"/>
  <c r="C10" i="23"/>
  <c r="C18" i="23"/>
  <c r="C26" i="23"/>
  <c r="C11" i="23"/>
  <c r="C27" i="23"/>
  <c r="C4" i="23"/>
  <c r="F5" i="20"/>
  <c r="D10" i="20"/>
  <c r="G14" i="18"/>
  <c r="D20" i="18"/>
  <c r="D19" i="18"/>
  <c r="D22" i="18" s="1"/>
  <c r="D37" i="18" s="1"/>
  <c r="L13" i="18" l="1"/>
  <c r="L27" i="18"/>
  <c r="L34" i="18"/>
  <c r="L20" i="18"/>
  <c r="L41" i="18"/>
  <c r="D54" i="18"/>
  <c r="D59" i="18"/>
  <c r="L25" i="18" s="1"/>
  <c r="D51" i="18"/>
  <c r="D56" i="18"/>
  <c r="L39" i="18" s="1"/>
  <c r="L29" i="18" l="1"/>
  <c r="L28" i="18"/>
  <c r="L43" i="18"/>
  <c r="L42" i="18"/>
  <c r="B5" i="20"/>
  <c r="B254" i="20" l="1"/>
  <c r="B253" i="20"/>
  <c r="B252" i="20"/>
  <c r="B251" i="20"/>
  <c r="B250" i="20"/>
  <c r="B249" i="20"/>
  <c r="B248" i="20"/>
  <c r="B247" i="20"/>
  <c r="B246" i="20"/>
  <c r="B245" i="20"/>
  <c r="B244" i="20"/>
  <c r="B243" i="20"/>
  <c r="B242" i="20"/>
  <c r="B241" i="20"/>
  <c r="B240" i="20"/>
  <c r="B239" i="20"/>
  <c r="B238" i="20"/>
  <c r="B237" i="20"/>
  <c r="B236" i="20"/>
  <c r="B235" i="20"/>
  <c r="B234" i="20"/>
  <c r="B233" i="20"/>
  <c r="B232" i="20"/>
  <c r="B231" i="20"/>
  <c r="B230" i="20"/>
  <c r="B229" i="20"/>
  <c r="B228" i="20"/>
  <c r="B227" i="20"/>
  <c r="B226" i="20"/>
  <c r="B225" i="20"/>
  <c r="B224" i="20"/>
  <c r="B223" i="20"/>
  <c r="B222" i="20"/>
  <c r="B221" i="20"/>
  <c r="B220" i="20"/>
  <c r="B219" i="20"/>
  <c r="B218" i="20"/>
  <c r="B217" i="20"/>
  <c r="B216" i="20"/>
  <c r="B215" i="20"/>
  <c r="B214" i="20"/>
  <c r="B213" i="20"/>
  <c r="B212" i="20"/>
  <c r="B211" i="20"/>
  <c r="B210" i="20"/>
  <c r="B209" i="20"/>
  <c r="B208" i="20"/>
  <c r="B207" i="20"/>
  <c r="B206" i="20"/>
  <c r="B205" i="20"/>
  <c r="B204" i="20"/>
  <c r="B203" i="20"/>
  <c r="B202" i="20"/>
  <c r="B201" i="20"/>
  <c r="B200" i="20"/>
  <c r="B199" i="20"/>
  <c r="B198" i="20"/>
  <c r="B197" i="20"/>
  <c r="B196" i="20"/>
  <c r="B195" i="20"/>
  <c r="B194" i="20"/>
  <c r="B193" i="20"/>
  <c r="B192" i="20"/>
  <c r="B191" i="20"/>
  <c r="B190" i="20"/>
  <c r="B189" i="20"/>
  <c r="B188" i="20"/>
  <c r="B187" i="20"/>
  <c r="B186" i="20"/>
  <c r="B185" i="20"/>
  <c r="B184" i="20"/>
  <c r="B183" i="20"/>
  <c r="B182" i="20"/>
  <c r="B181" i="20"/>
  <c r="B180" i="20"/>
  <c r="B179" i="20"/>
  <c r="B178" i="20"/>
  <c r="B177" i="20"/>
  <c r="B176" i="20"/>
  <c r="B175" i="20"/>
  <c r="B174" i="20"/>
  <c r="B173" i="20"/>
  <c r="B172" i="20"/>
  <c r="B171" i="20"/>
  <c r="B170" i="20"/>
  <c r="B169" i="20"/>
  <c r="B168" i="20"/>
  <c r="B167" i="20"/>
  <c r="B166" i="20"/>
  <c r="B165" i="20"/>
  <c r="B164" i="20"/>
  <c r="B163" i="20"/>
  <c r="B162" i="20"/>
  <c r="B161" i="20"/>
  <c r="B160" i="20"/>
  <c r="B159" i="20"/>
  <c r="B158" i="20"/>
  <c r="B157" i="20"/>
  <c r="B156" i="20"/>
  <c r="B155" i="20"/>
  <c r="B154" i="20"/>
  <c r="B153" i="20"/>
  <c r="B152" i="20"/>
  <c r="B151" i="20"/>
  <c r="B150" i="20"/>
  <c r="B149" i="20"/>
  <c r="B148" i="20"/>
  <c r="B147" i="20"/>
  <c r="B146" i="20"/>
  <c r="B145" i="20"/>
  <c r="B144" i="20"/>
  <c r="B143" i="20"/>
  <c r="B142" i="20"/>
  <c r="B141" i="20"/>
  <c r="B140" i="20"/>
  <c r="B139" i="20"/>
  <c r="B138" i="20"/>
  <c r="B137" i="20"/>
  <c r="B136" i="20"/>
  <c r="B135" i="20"/>
  <c r="B134" i="20"/>
  <c r="B133" i="20"/>
  <c r="B132" i="20"/>
  <c r="B131" i="20"/>
  <c r="B130" i="20"/>
  <c r="B129" i="20"/>
  <c r="B128" i="20"/>
  <c r="B127" i="20"/>
  <c r="B126" i="20"/>
  <c r="B125" i="20"/>
  <c r="B124" i="20"/>
  <c r="B123" i="20"/>
  <c r="B122" i="20"/>
  <c r="B121" i="20"/>
  <c r="B120" i="20"/>
  <c r="B119" i="20"/>
  <c r="B118" i="20"/>
  <c r="B117" i="20"/>
  <c r="B116" i="20"/>
  <c r="B115" i="20"/>
  <c r="B114" i="20"/>
  <c r="B113" i="20"/>
  <c r="B112" i="20"/>
  <c r="B111" i="20"/>
  <c r="B110" i="20"/>
  <c r="B109" i="20"/>
  <c r="B108" i="20"/>
  <c r="B107" i="20"/>
  <c r="B106" i="20"/>
  <c r="B105" i="20"/>
  <c r="B104" i="20"/>
  <c r="B103" i="20"/>
  <c r="B102" i="20"/>
  <c r="B101" i="20"/>
  <c r="B100" i="20"/>
  <c r="B99" i="20"/>
  <c r="B98" i="20"/>
  <c r="B97" i="20"/>
  <c r="B96" i="20"/>
  <c r="B95" i="20"/>
  <c r="B94" i="20"/>
  <c r="B93" i="20"/>
  <c r="B92" i="20"/>
  <c r="B91" i="20"/>
  <c r="B90" i="20"/>
  <c r="B89" i="20"/>
  <c r="B88" i="20"/>
  <c r="B87" i="20"/>
  <c r="B86" i="20"/>
  <c r="B85" i="20"/>
  <c r="B84" i="20"/>
  <c r="B83" i="20"/>
  <c r="B82" i="20"/>
  <c r="B81" i="20"/>
  <c r="B80" i="20"/>
  <c r="B79" i="20"/>
  <c r="B78" i="20"/>
  <c r="B77" i="20"/>
  <c r="B76" i="20"/>
  <c r="B75" i="20"/>
  <c r="B74" i="20"/>
  <c r="B73" i="20"/>
  <c r="B72" i="20"/>
  <c r="B71" i="20"/>
  <c r="B70" i="20"/>
  <c r="B69" i="20"/>
  <c r="B68" i="20"/>
  <c r="B67" i="20"/>
  <c r="B66" i="20"/>
  <c r="B65" i="20"/>
  <c r="B64" i="20"/>
  <c r="B63" i="20"/>
  <c r="B62" i="20"/>
  <c r="B61" i="20"/>
  <c r="B60" i="20"/>
  <c r="B59" i="20"/>
  <c r="B58" i="20"/>
  <c r="B57" i="20"/>
  <c r="B56" i="20"/>
  <c r="B55" i="20"/>
  <c r="B54" i="20"/>
  <c r="B53" i="20"/>
  <c r="B52" i="20"/>
  <c r="B51" i="20"/>
  <c r="B50" i="20"/>
  <c r="B49" i="20"/>
  <c r="B48" i="20"/>
  <c r="B47" i="20"/>
  <c r="B46" i="20"/>
  <c r="B45" i="20"/>
  <c r="B44" i="20"/>
  <c r="B43" i="20"/>
  <c r="B42" i="20"/>
  <c r="B41" i="20"/>
  <c r="B40" i="20"/>
  <c r="B39" i="20"/>
  <c r="B38" i="20"/>
  <c r="B37" i="20"/>
  <c r="B36" i="20"/>
  <c r="B35" i="20"/>
  <c r="B34" i="20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F10" i="20"/>
  <c r="H5" i="20" s="1"/>
  <c r="E15" i="20" l="1"/>
  <c r="F217" i="20" l="1"/>
  <c r="F48" i="20"/>
  <c r="F52" i="20"/>
  <c r="F56" i="20"/>
  <c r="F60" i="20"/>
  <c r="F21" i="20"/>
  <c r="F37" i="20"/>
  <c r="F53" i="20"/>
  <c r="F65" i="20"/>
  <c r="F73" i="20"/>
  <c r="F81" i="20"/>
  <c r="F89" i="20"/>
  <c r="F97" i="20"/>
  <c r="F105" i="20"/>
  <c r="F113" i="20"/>
  <c r="F121" i="20"/>
  <c r="F129" i="20"/>
  <c r="F137" i="20"/>
  <c r="F145" i="20"/>
  <c r="F26" i="20"/>
  <c r="F42" i="20"/>
  <c r="F58" i="20"/>
  <c r="F75" i="20"/>
  <c r="F91" i="20"/>
  <c r="F107" i="20"/>
  <c r="F123" i="20"/>
  <c r="F139" i="20"/>
  <c r="F209" i="20"/>
  <c r="F253" i="20"/>
  <c r="F237" i="20"/>
  <c r="F240" i="20"/>
  <c r="F224" i="20"/>
  <c r="F208" i="20"/>
  <c r="F192" i="20"/>
  <c r="F176" i="20"/>
  <c r="F160" i="20"/>
  <c r="F16" i="20"/>
  <c r="F36" i="20"/>
  <c r="F205" i="20"/>
  <c r="F33" i="20"/>
  <c r="F57" i="20"/>
  <c r="F69" i="20"/>
  <c r="F78" i="20"/>
  <c r="F90" i="20"/>
  <c r="F101" i="20"/>
  <c r="F110" i="20"/>
  <c r="F122" i="20"/>
  <c r="F133" i="20"/>
  <c r="F142" i="20"/>
  <c r="F30" i="20"/>
  <c r="F50" i="20"/>
  <c r="F71" i="20"/>
  <c r="F95" i="20"/>
  <c r="F115" i="20"/>
  <c r="F135" i="20"/>
  <c r="F245" i="20"/>
  <c r="F225" i="20"/>
  <c r="F236" i="20"/>
  <c r="F216" i="20"/>
  <c r="F196" i="20"/>
  <c r="F172" i="20"/>
  <c r="F152" i="20"/>
  <c r="F247" i="20"/>
  <c r="F239" i="20"/>
  <c r="F231" i="20"/>
  <c r="F223" i="20"/>
  <c r="F207" i="20"/>
  <c r="F222" i="20"/>
  <c r="F206" i="20"/>
  <c r="F189" i="20"/>
  <c r="F181" i="20"/>
  <c r="F173" i="20"/>
  <c r="F32" i="20"/>
  <c r="F197" i="20"/>
  <c r="F28" i="20"/>
  <c r="F17" i="20"/>
  <c r="F41" i="20"/>
  <c r="F61" i="20"/>
  <c r="F70" i="20"/>
  <c r="F82" i="20"/>
  <c r="F93" i="20"/>
  <c r="F102" i="20"/>
  <c r="F114" i="20"/>
  <c r="F125" i="20"/>
  <c r="F134" i="20"/>
  <c r="F146" i="20"/>
  <c r="F34" i="20"/>
  <c r="F54" i="20"/>
  <c r="F79" i="20"/>
  <c r="F99" i="20"/>
  <c r="F119" i="20"/>
  <c r="F143" i="20"/>
  <c r="F241" i="20"/>
  <c r="F252" i="20"/>
  <c r="F232" i="20"/>
  <c r="F212" i="20"/>
  <c r="F188" i="20"/>
  <c r="F168" i="20"/>
  <c r="F254" i="20"/>
  <c r="F246" i="20"/>
  <c r="F238" i="20"/>
  <c r="F230" i="20"/>
  <c r="F219" i="20"/>
  <c r="F203" i="20"/>
  <c r="F218" i="20"/>
  <c r="F202" i="20"/>
  <c r="F194" i="20"/>
  <c r="F186" i="20"/>
  <c r="F178" i="20"/>
  <c r="F170" i="20"/>
  <c r="F221" i="20"/>
  <c r="F24" i="20"/>
  <c r="F44" i="20"/>
  <c r="F25" i="20"/>
  <c r="F45" i="20"/>
  <c r="F62" i="20"/>
  <c r="F74" i="20"/>
  <c r="F85" i="20"/>
  <c r="F94" i="20"/>
  <c r="F106" i="20"/>
  <c r="F117" i="20"/>
  <c r="F126" i="20"/>
  <c r="F138" i="20"/>
  <c r="F18" i="20"/>
  <c r="F38" i="20"/>
  <c r="F63" i="20"/>
  <c r="F83" i="20"/>
  <c r="F103" i="20"/>
  <c r="F127" i="20"/>
  <c r="F147" i="20"/>
  <c r="F233" i="20"/>
  <c r="F248" i="20"/>
  <c r="F228" i="20"/>
  <c r="F204" i="20"/>
  <c r="F184" i="20"/>
  <c r="F164" i="20"/>
  <c r="F251" i="20"/>
  <c r="F243" i="20"/>
  <c r="F235" i="20"/>
  <c r="F227" i="20"/>
  <c r="F215" i="20"/>
  <c r="F199" i="20"/>
  <c r="F214" i="20"/>
  <c r="F198" i="20"/>
  <c r="F193" i="20"/>
  <c r="F185" i="20"/>
  <c r="F177" i="20"/>
  <c r="F169" i="20"/>
  <c r="F161" i="20"/>
  <c r="F153" i="20"/>
  <c r="F144" i="20"/>
  <c r="F128" i="20"/>
  <c r="F112" i="20"/>
  <c r="F96" i="20"/>
  <c r="F80" i="20"/>
  <c r="F64" i="20"/>
  <c r="F27" i="20"/>
  <c r="F43" i="20"/>
  <c r="F59" i="20"/>
  <c r="F163" i="20"/>
  <c r="F179" i="20"/>
  <c r="F20" i="20"/>
  <c r="F40" i="20"/>
  <c r="F213" i="20"/>
  <c r="F29" i="20"/>
  <c r="F49" i="20"/>
  <c r="F66" i="20"/>
  <c r="F77" i="20"/>
  <c r="F86" i="20"/>
  <c r="F98" i="20"/>
  <c r="F109" i="20"/>
  <c r="F118" i="20"/>
  <c r="F130" i="20"/>
  <c r="F141" i="20"/>
  <c r="F22" i="20"/>
  <c r="F46" i="20"/>
  <c r="F67" i="20"/>
  <c r="F87" i="20"/>
  <c r="F111" i="20"/>
  <c r="F131" i="20"/>
  <c r="F201" i="20"/>
  <c r="F249" i="20"/>
  <c r="F229" i="20"/>
  <c r="F200" i="20"/>
  <c r="F250" i="20"/>
  <c r="F211" i="20"/>
  <c r="F190" i="20"/>
  <c r="F165" i="20"/>
  <c r="F154" i="20"/>
  <c r="F140" i="20"/>
  <c r="F120" i="20"/>
  <c r="F100" i="20"/>
  <c r="F76" i="20"/>
  <c r="F19" i="20"/>
  <c r="F39" i="20"/>
  <c r="F151" i="20"/>
  <c r="F171" i="20"/>
  <c r="F191" i="20"/>
  <c r="F220" i="20"/>
  <c r="F180" i="20"/>
  <c r="F242" i="20"/>
  <c r="F195" i="20"/>
  <c r="F182" i="20"/>
  <c r="F162" i="20"/>
  <c r="F150" i="20"/>
  <c r="F136" i="20"/>
  <c r="F116" i="20"/>
  <c r="F92" i="20"/>
  <c r="F72" i="20"/>
  <c r="F23" i="20"/>
  <c r="F47" i="20"/>
  <c r="F155" i="20"/>
  <c r="F175" i="20"/>
  <c r="F157" i="20"/>
  <c r="F124" i="20"/>
  <c r="F84" i="20"/>
  <c r="F35" i="20"/>
  <c r="F167" i="20"/>
  <c r="F244" i="20"/>
  <c r="F156" i="20"/>
  <c r="F234" i="20"/>
  <c r="F210" i="20"/>
  <c r="F174" i="20"/>
  <c r="F158" i="20"/>
  <c r="F149" i="20"/>
  <c r="F132" i="20"/>
  <c r="F108" i="20"/>
  <c r="F88" i="20"/>
  <c r="F68" i="20"/>
  <c r="F31" i="20"/>
  <c r="F51" i="20"/>
  <c r="F159" i="20"/>
  <c r="F183" i="20"/>
  <c r="F226" i="20"/>
  <c r="F166" i="20"/>
  <c r="F148" i="20"/>
  <c r="F104" i="20"/>
  <c r="F15" i="20"/>
  <c r="F55" i="20"/>
  <c r="F187" i="20"/>
  <c r="D15" i="20" l="1"/>
  <c r="G15" i="20" s="1"/>
  <c r="E16" i="20" s="1"/>
  <c r="D16" i="20" l="1"/>
  <c r="G16" i="20" l="1"/>
  <c r="E17" i="20" s="1"/>
  <c r="D17" i="20" l="1"/>
  <c r="G17" i="20" l="1"/>
  <c r="E18" i="20" s="1"/>
  <c r="D18" i="20" l="1"/>
  <c r="G18" i="20" l="1"/>
  <c r="E19" i="20" s="1"/>
  <c r="D19" i="20" l="1"/>
  <c r="G19" i="20" s="1"/>
  <c r="E20" i="20" s="1"/>
  <c r="D20" i="20" s="1"/>
  <c r="G20" i="20" s="1"/>
  <c r="E21" i="20" s="1"/>
  <c r="D21" i="20" s="1"/>
  <c r="G21" i="20" s="1"/>
  <c r="E22" i="20" s="1"/>
  <c r="D22" i="20" s="1"/>
  <c r="G22" i="20" s="1"/>
  <c r="E23" i="20" l="1"/>
  <c r="D23" i="20" s="1"/>
  <c r="G23" i="20" s="1"/>
  <c r="E24" i="20" l="1"/>
  <c r="D24" i="20" s="1"/>
  <c r="G24" i="20" s="1"/>
  <c r="E25" i="20" s="1"/>
  <c r="D25" i="20" s="1"/>
  <c r="G25" i="20" s="1"/>
  <c r="E26" i="20" s="1"/>
  <c r="D26" i="20" l="1"/>
  <c r="G26" i="20" l="1"/>
  <c r="E27" i="20" l="1"/>
  <c r="D27" i="20" s="1"/>
  <c r="G27" i="20" s="1"/>
  <c r="E28" i="20" l="1"/>
  <c r="D28" i="20" s="1"/>
  <c r="G28" i="20" s="1"/>
  <c r="E29" i="20" s="1"/>
  <c r="D29" i="20" s="1"/>
  <c r="G29" i="20" s="1"/>
  <c r="E30" i="20" s="1"/>
  <c r="D30" i="20" s="1"/>
  <c r="G30" i="20" s="1"/>
  <c r="E31" i="20" s="1"/>
  <c r="D31" i="20" s="1"/>
  <c r="G31" i="20" s="1"/>
  <c r="E32" i="20" l="1"/>
  <c r="D32" i="20" s="1"/>
  <c r="G32" i="20" s="1"/>
  <c r="E33" i="20" s="1"/>
  <c r="D33" i="20" s="1"/>
  <c r="G33" i="20" s="1"/>
  <c r="E34" i="20" s="1"/>
  <c r="D34" i="20" s="1"/>
  <c r="G34" i="20" s="1"/>
  <c r="E35" i="20" s="1"/>
  <c r="D35" i="20" s="1"/>
  <c r="G35" i="20" s="1"/>
  <c r="E36" i="20" l="1"/>
  <c r="D36" i="20" s="1"/>
  <c r="G36" i="20" s="1"/>
  <c r="E37" i="20" s="1"/>
  <c r="D37" i="20" s="1"/>
  <c r="G37" i="20" s="1"/>
  <c r="E38" i="20" s="1"/>
  <c r="D38" i="20" s="1"/>
  <c r="G38" i="20" s="1"/>
  <c r="E39" i="20" l="1"/>
  <c r="D39" i="20" s="1"/>
  <c r="G39" i="20" s="1"/>
  <c r="E40" i="20" l="1"/>
  <c r="D40" i="20" s="1"/>
  <c r="G40" i="20" s="1"/>
  <c r="E41" i="20" l="1"/>
  <c r="D41" i="20" s="1"/>
  <c r="G41" i="20" s="1"/>
  <c r="E42" i="20" l="1"/>
  <c r="D42" i="20" s="1"/>
  <c r="G42" i="20" s="1"/>
  <c r="E43" i="20" l="1"/>
  <c r="D43" i="20" s="1"/>
  <c r="G43" i="20" s="1"/>
  <c r="E44" i="20" l="1"/>
  <c r="D44" i="20" s="1"/>
  <c r="G44" i="20" s="1"/>
  <c r="E45" i="20" l="1"/>
  <c r="D45" i="20" s="1"/>
  <c r="G45" i="20" s="1"/>
  <c r="E46" i="20" l="1"/>
  <c r="D46" i="20" s="1"/>
  <c r="G46" i="20" s="1"/>
  <c r="E47" i="20" l="1"/>
  <c r="D47" i="20" s="1"/>
  <c r="G47" i="20" s="1"/>
  <c r="E48" i="20" l="1"/>
  <c r="D48" i="20" s="1"/>
  <c r="G48" i="20" s="1"/>
  <c r="E49" i="20" l="1"/>
  <c r="D49" i="20" s="1"/>
  <c r="G49" i="20" s="1"/>
  <c r="E50" i="20" l="1"/>
  <c r="D50" i="20" s="1"/>
  <c r="G50" i="20" s="1"/>
  <c r="E51" i="20" l="1"/>
  <c r="D51" i="20" s="1"/>
  <c r="G51" i="20" s="1"/>
  <c r="E52" i="20" l="1"/>
  <c r="D52" i="20" s="1"/>
  <c r="G52" i="20" s="1"/>
  <c r="E53" i="20" l="1"/>
  <c r="D53" i="20" s="1"/>
  <c r="G53" i="20" s="1"/>
  <c r="E54" i="20" l="1"/>
  <c r="D54" i="20" s="1"/>
  <c r="G54" i="20" s="1"/>
  <c r="E55" i="20" l="1"/>
  <c r="D55" i="20" s="1"/>
  <c r="G55" i="20" s="1"/>
  <c r="E56" i="20" l="1"/>
  <c r="D56" i="20" s="1"/>
  <c r="G56" i="20" s="1"/>
  <c r="E57" i="20" l="1"/>
  <c r="D57" i="20" s="1"/>
  <c r="G57" i="20" s="1"/>
  <c r="E58" i="20" l="1"/>
  <c r="D58" i="20" s="1"/>
  <c r="G58" i="20" s="1"/>
  <c r="E59" i="20" l="1"/>
  <c r="D59" i="20" s="1"/>
  <c r="G59" i="20" s="1"/>
  <c r="E60" i="20" l="1"/>
  <c r="D60" i="20" s="1"/>
  <c r="G60" i="20" s="1"/>
  <c r="E61" i="20" l="1"/>
  <c r="D61" i="20" s="1"/>
  <c r="G61" i="20" s="1"/>
  <c r="E62" i="20" l="1"/>
  <c r="D62" i="20" s="1"/>
  <c r="G62" i="20" s="1"/>
  <c r="E63" i="20" l="1"/>
  <c r="D63" i="20" s="1"/>
  <c r="G63" i="20" s="1"/>
  <c r="E64" i="20" l="1"/>
  <c r="D64" i="20" s="1"/>
  <c r="G64" i="20" s="1"/>
  <c r="E65" i="20" l="1"/>
  <c r="D65" i="20" s="1"/>
  <c r="G65" i="20" s="1"/>
  <c r="E66" i="20" l="1"/>
  <c r="D66" i="20" s="1"/>
  <c r="G66" i="20" s="1"/>
  <c r="E67" i="20" l="1"/>
  <c r="D67" i="20" s="1"/>
  <c r="G67" i="20" s="1"/>
  <c r="E68" i="20" l="1"/>
  <c r="D68" i="20" s="1"/>
  <c r="G68" i="20" s="1"/>
  <c r="E69" i="20" l="1"/>
  <c r="D69" i="20" s="1"/>
  <c r="G69" i="20" s="1"/>
  <c r="E70" i="20" l="1"/>
  <c r="D70" i="20" s="1"/>
  <c r="G70" i="20" s="1"/>
  <c r="E71" i="20" l="1"/>
  <c r="D71" i="20" s="1"/>
  <c r="G71" i="20" s="1"/>
  <c r="E72" i="20" l="1"/>
  <c r="D72" i="20" s="1"/>
  <c r="G72" i="20" s="1"/>
  <c r="E73" i="20" l="1"/>
  <c r="D73" i="20" s="1"/>
  <c r="G73" i="20" s="1"/>
  <c r="E74" i="20" l="1"/>
  <c r="D74" i="20" s="1"/>
  <c r="G74" i="20" s="1"/>
  <c r="E75" i="20" l="1"/>
  <c r="D75" i="20" s="1"/>
  <c r="G75" i="20" s="1"/>
  <c r="E76" i="20" l="1"/>
  <c r="D76" i="20" s="1"/>
  <c r="G76" i="20" s="1"/>
  <c r="E77" i="20" l="1"/>
  <c r="D77" i="20" s="1"/>
  <c r="G77" i="20" s="1"/>
  <c r="E78" i="20" l="1"/>
  <c r="D78" i="20" s="1"/>
  <c r="G78" i="20" s="1"/>
  <c r="E79" i="20" l="1"/>
  <c r="D79" i="20" s="1"/>
  <c r="G79" i="20" s="1"/>
  <c r="E80" i="20" l="1"/>
  <c r="D80" i="20" s="1"/>
  <c r="G80" i="20" s="1"/>
  <c r="E81" i="20" l="1"/>
  <c r="D81" i="20" s="1"/>
  <c r="G81" i="20" s="1"/>
  <c r="E82" i="20" l="1"/>
  <c r="D82" i="20" s="1"/>
  <c r="G82" i="20" s="1"/>
  <c r="E83" i="20" l="1"/>
  <c r="D83" i="20" s="1"/>
  <c r="G83" i="20" s="1"/>
  <c r="E84" i="20" l="1"/>
  <c r="D84" i="20" s="1"/>
  <c r="G84" i="20" s="1"/>
  <c r="E85" i="20" l="1"/>
  <c r="D85" i="20" s="1"/>
  <c r="G85" i="20" s="1"/>
  <c r="E86" i="20" l="1"/>
  <c r="D86" i="20" s="1"/>
  <c r="G86" i="20" s="1"/>
  <c r="E87" i="20" l="1"/>
  <c r="D87" i="20" s="1"/>
  <c r="G87" i="20" s="1"/>
  <c r="E88" i="20" l="1"/>
  <c r="D88" i="20" s="1"/>
  <c r="G88" i="20" s="1"/>
  <c r="E89" i="20" l="1"/>
  <c r="D89" i="20" s="1"/>
  <c r="G89" i="20" s="1"/>
  <c r="E90" i="20" l="1"/>
  <c r="D90" i="20" s="1"/>
  <c r="G90" i="20" s="1"/>
  <c r="E91" i="20" l="1"/>
  <c r="D91" i="20" s="1"/>
  <c r="G91" i="20" s="1"/>
  <c r="E92" i="20" l="1"/>
  <c r="D92" i="20" s="1"/>
  <c r="G92" i="20" s="1"/>
  <c r="E93" i="20" l="1"/>
  <c r="D93" i="20" s="1"/>
  <c r="G93" i="20" s="1"/>
  <c r="E94" i="20" l="1"/>
  <c r="D94" i="20" s="1"/>
  <c r="G94" i="20" s="1"/>
  <c r="E95" i="20" l="1"/>
  <c r="D95" i="20" s="1"/>
  <c r="G95" i="20" s="1"/>
  <c r="E96" i="20" l="1"/>
  <c r="D96" i="20" s="1"/>
  <c r="G96" i="20" s="1"/>
  <c r="E97" i="20" l="1"/>
  <c r="D97" i="20" s="1"/>
  <c r="G97" i="20" s="1"/>
  <c r="E98" i="20" l="1"/>
  <c r="D98" i="20" s="1"/>
  <c r="G98" i="20" s="1"/>
  <c r="E99" i="20" l="1"/>
  <c r="D99" i="20" s="1"/>
  <c r="G99" i="20" s="1"/>
  <c r="E100" i="20" l="1"/>
  <c r="D100" i="20" s="1"/>
  <c r="G100" i="20" s="1"/>
  <c r="E101" i="20" l="1"/>
  <c r="D101" i="20" s="1"/>
  <c r="G101" i="20" s="1"/>
  <c r="E102" i="20" l="1"/>
  <c r="D102" i="20" s="1"/>
  <c r="G102" i="20" s="1"/>
  <c r="E103" i="20" l="1"/>
  <c r="D103" i="20" s="1"/>
  <c r="G103" i="20" s="1"/>
  <c r="E104" i="20" l="1"/>
  <c r="D104" i="20" s="1"/>
  <c r="G104" i="20" s="1"/>
  <c r="E105" i="20" l="1"/>
  <c r="D105" i="20" s="1"/>
  <c r="G105" i="20" s="1"/>
  <c r="E106" i="20" l="1"/>
  <c r="D106" i="20" s="1"/>
  <c r="G106" i="20" s="1"/>
  <c r="E107" i="20" l="1"/>
  <c r="D107" i="20" s="1"/>
  <c r="G107" i="20" s="1"/>
  <c r="E108" i="20" l="1"/>
  <c r="D108" i="20" s="1"/>
  <c r="G108" i="20" s="1"/>
  <c r="E109" i="20" l="1"/>
  <c r="D109" i="20" s="1"/>
  <c r="G109" i="20" s="1"/>
  <c r="E110" i="20" l="1"/>
  <c r="D110" i="20" s="1"/>
  <c r="G110" i="20" s="1"/>
  <c r="E111" i="20" l="1"/>
  <c r="D111" i="20" s="1"/>
  <c r="G111" i="20" s="1"/>
  <c r="E112" i="20" l="1"/>
  <c r="D112" i="20" s="1"/>
  <c r="G112" i="20" s="1"/>
  <c r="E113" i="20" l="1"/>
  <c r="D113" i="20" s="1"/>
  <c r="G113" i="20" s="1"/>
  <c r="E114" i="20" l="1"/>
  <c r="D114" i="20" s="1"/>
  <c r="G114" i="20" s="1"/>
  <c r="E115" i="20" l="1"/>
  <c r="D115" i="20" s="1"/>
  <c r="G115" i="20" s="1"/>
  <c r="E116" i="20" l="1"/>
  <c r="D116" i="20" s="1"/>
  <c r="G116" i="20" s="1"/>
  <c r="E117" i="20" l="1"/>
  <c r="D117" i="20" s="1"/>
  <c r="G117" i="20" s="1"/>
  <c r="E118" i="20" l="1"/>
  <c r="D118" i="20" s="1"/>
  <c r="G118" i="20" s="1"/>
  <c r="E119" i="20" l="1"/>
  <c r="D119" i="20" s="1"/>
  <c r="G119" i="20" s="1"/>
  <c r="E120" i="20" l="1"/>
  <c r="D120" i="20" s="1"/>
  <c r="G120" i="20" s="1"/>
  <c r="E121" i="20" l="1"/>
  <c r="D121" i="20" s="1"/>
  <c r="G121" i="20" s="1"/>
  <c r="E122" i="20" l="1"/>
  <c r="D122" i="20" s="1"/>
  <c r="G122" i="20" s="1"/>
  <c r="E123" i="20" l="1"/>
  <c r="D123" i="20" s="1"/>
  <c r="G123" i="20" s="1"/>
  <c r="E124" i="20" l="1"/>
  <c r="D124" i="20" s="1"/>
  <c r="G124" i="20" s="1"/>
  <c r="E125" i="20" l="1"/>
  <c r="D125" i="20" s="1"/>
  <c r="G125" i="20" s="1"/>
  <c r="E126" i="20" l="1"/>
  <c r="D126" i="20" s="1"/>
  <c r="G126" i="20" s="1"/>
  <c r="E127" i="20" l="1"/>
  <c r="D127" i="20" s="1"/>
  <c r="G127" i="20" s="1"/>
  <c r="E128" i="20" l="1"/>
  <c r="D128" i="20" s="1"/>
  <c r="G128" i="20" s="1"/>
  <c r="E129" i="20" l="1"/>
  <c r="D129" i="20" s="1"/>
  <c r="G129" i="20" s="1"/>
  <c r="E130" i="20" l="1"/>
  <c r="D130" i="20" s="1"/>
  <c r="G130" i="20" s="1"/>
  <c r="E131" i="20" l="1"/>
  <c r="D131" i="20" s="1"/>
  <c r="G131" i="20" s="1"/>
  <c r="E132" i="20" l="1"/>
  <c r="D132" i="20" s="1"/>
  <c r="G132" i="20" s="1"/>
  <c r="E133" i="20" l="1"/>
  <c r="D133" i="20" s="1"/>
  <c r="G133" i="20" s="1"/>
  <c r="E134" i="20" l="1"/>
  <c r="D134" i="20" s="1"/>
  <c r="G134" i="20" s="1"/>
  <c r="E135" i="20" l="1"/>
  <c r="D135" i="20" s="1"/>
  <c r="G135" i="20" s="1"/>
  <c r="E136" i="20" l="1"/>
  <c r="D136" i="20" s="1"/>
  <c r="G136" i="20" s="1"/>
  <c r="E137" i="20" l="1"/>
  <c r="D137" i="20" s="1"/>
  <c r="G137" i="20" s="1"/>
  <c r="E138" i="20" l="1"/>
  <c r="D138" i="20" s="1"/>
  <c r="G138" i="20" s="1"/>
  <c r="E139" i="20" l="1"/>
  <c r="D139" i="20" s="1"/>
  <c r="G139" i="20" s="1"/>
  <c r="E140" i="20" l="1"/>
  <c r="D140" i="20" s="1"/>
  <c r="G140" i="20" s="1"/>
  <c r="E141" i="20" l="1"/>
  <c r="D141" i="20" s="1"/>
  <c r="G141" i="20" s="1"/>
  <c r="E142" i="20" l="1"/>
  <c r="D142" i="20" s="1"/>
  <c r="G142" i="20" s="1"/>
  <c r="E143" i="20" l="1"/>
  <c r="D143" i="20" s="1"/>
  <c r="G143" i="20" s="1"/>
  <c r="E144" i="20" l="1"/>
  <c r="D144" i="20" s="1"/>
  <c r="G144" i="20" s="1"/>
  <c r="E145" i="20" l="1"/>
  <c r="D145" i="20" s="1"/>
  <c r="G145" i="20" s="1"/>
  <c r="E146" i="20" l="1"/>
  <c r="D146" i="20" s="1"/>
  <c r="G146" i="20" s="1"/>
  <c r="E147" i="20" l="1"/>
  <c r="D147" i="20" s="1"/>
  <c r="G147" i="20" s="1"/>
  <c r="E148" i="20" l="1"/>
  <c r="D148" i="20" s="1"/>
  <c r="G148" i="20" s="1"/>
  <c r="E149" i="20" l="1"/>
  <c r="D149" i="20" s="1"/>
  <c r="G149" i="20" s="1"/>
  <c r="E150" i="20" l="1"/>
  <c r="D150" i="20" s="1"/>
  <c r="G150" i="20" s="1"/>
  <c r="E151" i="20" l="1"/>
  <c r="D151" i="20" s="1"/>
  <c r="G151" i="20" s="1"/>
  <c r="E152" i="20" l="1"/>
  <c r="D152" i="20" s="1"/>
  <c r="G152" i="20" s="1"/>
  <c r="E153" i="20" l="1"/>
  <c r="D153" i="20" s="1"/>
  <c r="G153" i="20" s="1"/>
  <c r="E154" i="20" l="1"/>
  <c r="D154" i="20" s="1"/>
  <c r="G154" i="20" s="1"/>
  <c r="E155" i="20" l="1"/>
  <c r="D155" i="20" s="1"/>
  <c r="G155" i="20" s="1"/>
  <c r="E156" i="20" l="1"/>
  <c r="D156" i="20" s="1"/>
  <c r="G156" i="20" s="1"/>
  <c r="E157" i="20" l="1"/>
  <c r="D157" i="20" s="1"/>
  <c r="G157" i="20" s="1"/>
  <c r="E158" i="20" l="1"/>
  <c r="D158" i="20" s="1"/>
  <c r="G158" i="20" s="1"/>
  <c r="E159" i="20" l="1"/>
  <c r="D159" i="20" s="1"/>
  <c r="G159" i="20" s="1"/>
  <c r="E160" i="20" l="1"/>
  <c r="D160" i="20" s="1"/>
  <c r="G160" i="20" s="1"/>
  <c r="E161" i="20" l="1"/>
  <c r="D161" i="20" s="1"/>
  <c r="G161" i="20" s="1"/>
  <c r="E162" i="20" l="1"/>
  <c r="D162" i="20" s="1"/>
  <c r="G162" i="20" s="1"/>
  <c r="E163" i="20" l="1"/>
  <c r="D163" i="20" s="1"/>
  <c r="G163" i="20" s="1"/>
  <c r="E164" i="20" l="1"/>
  <c r="D164" i="20" s="1"/>
  <c r="G164" i="20" s="1"/>
  <c r="E165" i="20" l="1"/>
  <c r="D165" i="20" s="1"/>
  <c r="G165" i="20" s="1"/>
  <c r="E166" i="20" l="1"/>
  <c r="D166" i="20" s="1"/>
  <c r="G166" i="20" s="1"/>
  <c r="E167" i="20" l="1"/>
  <c r="D167" i="20" s="1"/>
  <c r="G167" i="20" s="1"/>
  <c r="E168" i="20" l="1"/>
  <c r="D168" i="20" s="1"/>
  <c r="G168" i="20" s="1"/>
  <c r="E169" i="20" l="1"/>
  <c r="D169" i="20" s="1"/>
  <c r="G169" i="20" s="1"/>
  <c r="E170" i="20" l="1"/>
  <c r="D170" i="20" s="1"/>
  <c r="G170" i="20" s="1"/>
  <c r="E171" i="20" l="1"/>
  <c r="D171" i="20" s="1"/>
  <c r="G171" i="20" s="1"/>
  <c r="E172" i="20" l="1"/>
  <c r="D172" i="20" s="1"/>
  <c r="G172" i="20" s="1"/>
  <c r="E173" i="20" l="1"/>
  <c r="D173" i="20" s="1"/>
  <c r="G173" i="20" s="1"/>
  <c r="E174" i="20" l="1"/>
  <c r="D174" i="20" s="1"/>
  <c r="G174" i="20" s="1"/>
  <c r="E175" i="20" l="1"/>
  <c r="D175" i="20" s="1"/>
  <c r="G175" i="20" s="1"/>
  <c r="E176" i="20" l="1"/>
  <c r="D176" i="20" s="1"/>
  <c r="G176" i="20" s="1"/>
  <c r="E177" i="20" l="1"/>
  <c r="D177" i="20" s="1"/>
  <c r="G177" i="20" s="1"/>
  <c r="E178" i="20" l="1"/>
  <c r="D178" i="20" s="1"/>
  <c r="G178" i="20" s="1"/>
  <c r="E179" i="20" l="1"/>
  <c r="D179" i="20" s="1"/>
  <c r="G179" i="20" s="1"/>
  <c r="E180" i="20" l="1"/>
  <c r="D180" i="20" s="1"/>
  <c r="G180" i="20" s="1"/>
  <c r="E181" i="20" l="1"/>
  <c r="D181" i="20" s="1"/>
  <c r="G181" i="20" s="1"/>
  <c r="E182" i="20" l="1"/>
  <c r="D182" i="20" s="1"/>
  <c r="G182" i="20" s="1"/>
  <c r="E183" i="20" l="1"/>
  <c r="D183" i="20" s="1"/>
  <c r="G183" i="20" s="1"/>
  <c r="E184" i="20" l="1"/>
  <c r="D184" i="20" s="1"/>
  <c r="G184" i="20" s="1"/>
  <c r="E185" i="20" l="1"/>
  <c r="D185" i="20" s="1"/>
  <c r="G185" i="20" s="1"/>
  <c r="E186" i="20" l="1"/>
  <c r="D186" i="20" s="1"/>
  <c r="G186" i="20" s="1"/>
  <c r="E187" i="20" l="1"/>
  <c r="D187" i="20" s="1"/>
  <c r="G187" i="20" s="1"/>
  <c r="E188" i="20" l="1"/>
  <c r="D188" i="20" s="1"/>
  <c r="G188" i="20" s="1"/>
  <c r="E189" i="20" l="1"/>
  <c r="D189" i="20" s="1"/>
  <c r="G189" i="20" s="1"/>
  <c r="E190" i="20" l="1"/>
  <c r="D190" i="20" s="1"/>
  <c r="G190" i="20" s="1"/>
  <c r="E191" i="20" l="1"/>
  <c r="D191" i="20" s="1"/>
  <c r="G191" i="20" s="1"/>
  <c r="E192" i="20" l="1"/>
  <c r="D192" i="20" s="1"/>
  <c r="G192" i="20" s="1"/>
  <c r="E193" i="20" l="1"/>
  <c r="D193" i="20" s="1"/>
  <c r="G193" i="20" s="1"/>
  <c r="E194" i="20" l="1"/>
  <c r="D194" i="20" s="1"/>
  <c r="G194" i="20" s="1"/>
  <c r="E195" i="20" l="1"/>
  <c r="D195" i="20" s="1"/>
  <c r="G195" i="20" s="1"/>
  <c r="E196" i="20" l="1"/>
  <c r="D196" i="20" s="1"/>
  <c r="G196" i="20" s="1"/>
  <c r="E197" i="20" l="1"/>
  <c r="D197" i="20" s="1"/>
  <c r="G197" i="20" s="1"/>
  <c r="E198" i="20" l="1"/>
  <c r="D198" i="20" s="1"/>
  <c r="G198" i="20" s="1"/>
  <c r="E199" i="20" l="1"/>
  <c r="D199" i="20" s="1"/>
  <c r="G199" i="20" s="1"/>
  <c r="E200" i="20" l="1"/>
  <c r="D200" i="20" s="1"/>
  <c r="G200" i="20" s="1"/>
  <c r="E201" i="20" l="1"/>
  <c r="D201" i="20" s="1"/>
  <c r="G201" i="20" s="1"/>
  <c r="E202" i="20" l="1"/>
  <c r="D202" i="20" s="1"/>
  <c r="G202" i="20" s="1"/>
  <c r="E203" i="20" l="1"/>
  <c r="D203" i="20" s="1"/>
  <c r="G203" i="20" s="1"/>
  <c r="E204" i="20" l="1"/>
  <c r="D204" i="20" s="1"/>
  <c r="G204" i="20" s="1"/>
  <c r="E205" i="20" l="1"/>
  <c r="D205" i="20" s="1"/>
  <c r="G205" i="20" s="1"/>
  <c r="E206" i="20" l="1"/>
  <c r="D206" i="20" s="1"/>
  <c r="G206" i="20" s="1"/>
  <c r="E207" i="20" l="1"/>
  <c r="D207" i="20" s="1"/>
  <c r="G207" i="20" s="1"/>
  <c r="E208" i="20" l="1"/>
  <c r="D208" i="20" s="1"/>
  <c r="G208" i="20" s="1"/>
  <c r="E209" i="20" l="1"/>
  <c r="D209" i="20" s="1"/>
  <c r="G209" i="20" s="1"/>
  <c r="E210" i="20" l="1"/>
  <c r="D210" i="20" s="1"/>
  <c r="G210" i="20" s="1"/>
  <c r="E211" i="20" l="1"/>
  <c r="D211" i="20" s="1"/>
  <c r="G211" i="20" s="1"/>
  <c r="E212" i="20" l="1"/>
  <c r="D212" i="20" s="1"/>
  <c r="G212" i="20" s="1"/>
  <c r="E213" i="20" l="1"/>
  <c r="D213" i="20" s="1"/>
  <c r="G213" i="20" s="1"/>
  <c r="E214" i="20" l="1"/>
  <c r="D214" i="20" s="1"/>
  <c r="G214" i="20" s="1"/>
  <c r="E215" i="20" l="1"/>
  <c r="D215" i="20" s="1"/>
  <c r="G215" i="20" s="1"/>
  <c r="E216" i="20" l="1"/>
  <c r="D216" i="20" s="1"/>
  <c r="G216" i="20" s="1"/>
  <c r="E217" i="20" l="1"/>
  <c r="D217" i="20" s="1"/>
  <c r="G217" i="20" s="1"/>
  <c r="E218" i="20" l="1"/>
  <c r="D218" i="20" s="1"/>
  <c r="G218" i="20" s="1"/>
  <c r="E219" i="20" l="1"/>
  <c r="D219" i="20" s="1"/>
  <c r="G219" i="20" s="1"/>
  <c r="E220" i="20" l="1"/>
  <c r="D220" i="20" s="1"/>
  <c r="G220" i="20" s="1"/>
  <c r="E221" i="20" l="1"/>
  <c r="D221" i="20" s="1"/>
  <c r="G221" i="20" s="1"/>
  <c r="E222" i="20" l="1"/>
  <c r="D222" i="20" s="1"/>
  <c r="G222" i="20" s="1"/>
  <c r="E223" i="20" l="1"/>
  <c r="D223" i="20" s="1"/>
  <c r="G223" i="20" s="1"/>
  <c r="E224" i="20" l="1"/>
  <c r="D224" i="20" s="1"/>
  <c r="G224" i="20" s="1"/>
  <c r="E225" i="20" l="1"/>
  <c r="D225" i="20" s="1"/>
  <c r="G225" i="20" s="1"/>
  <c r="E226" i="20" l="1"/>
  <c r="D226" i="20" s="1"/>
  <c r="G226" i="20" s="1"/>
  <c r="E227" i="20" l="1"/>
  <c r="D227" i="20" s="1"/>
  <c r="G227" i="20" s="1"/>
  <c r="E228" i="20" l="1"/>
  <c r="D228" i="20" s="1"/>
  <c r="G228" i="20" s="1"/>
  <c r="E229" i="20" l="1"/>
  <c r="D229" i="20" s="1"/>
  <c r="G229" i="20" s="1"/>
  <c r="E230" i="20" l="1"/>
  <c r="D230" i="20" s="1"/>
  <c r="G230" i="20" s="1"/>
  <c r="E231" i="20" l="1"/>
  <c r="D231" i="20" s="1"/>
  <c r="G231" i="20" s="1"/>
  <c r="E232" i="20" l="1"/>
  <c r="D232" i="20" s="1"/>
  <c r="G232" i="20" s="1"/>
  <c r="E233" i="20" l="1"/>
  <c r="D233" i="20" s="1"/>
  <c r="G233" i="20" s="1"/>
  <c r="E234" i="20" l="1"/>
  <c r="D234" i="20" s="1"/>
  <c r="G234" i="20" s="1"/>
  <c r="E235" i="20" l="1"/>
  <c r="D235" i="20" s="1"/>
  <c r="G235" i="20" s="1"/>
  <c r="E236" i="20" l="1"/>
  <c r="D236" i="20" s="1"/>
  <c r="G236" i="20" s="1"/>
  <c r="E237" i="20" l="1"/>
  <c r="D237" i="20" s="1"/>
  <c r="G237" i="20" s="1"/>
  <c r="E238" i="20" l="1"/>
  <c r="D238" i="20" s="1"/>
  <c r="G238" i="20" s="1"/>
  <c r="E239" i="20" l="1"/>
  <c r="D239" i="20" s="1"/>
  <c r="G239" i="20" s="1"/>
  <c r="E240" i="20" l="1"/>
  <c r="D240" i="20" s="1"/>
  <c r="G240" i="20" s="1"/>
  <c r="E241" i="20" l="1"/>
  <c r="D241" i="20" s="1"/>
  <c r="G241" i="20" s="1"/>
  <c r="E242" i="20" l="1"/>
  <c r="D242" i="20" s="1"/>
  <c r="G242" i="20" s="1"/>
  <c r="E243" i="20" l="1"/>
  <c r="D243" i="20" s="1"/>
  <c r="G243" i="20" s="1"/>
  <c r="E244" i="20" l="1"/>
  <c r="D244" i="20" s="1"/>
  <c r="G244" i="20" s="1"/>
  <c r="E245" i="20" l="1"/>
  <c r="D245" i="20" s="1"/>
  <c r="G245" i="20" s="1"/>
  <c r="E246" i="20" l="1"/>
  <c r="D246" i="20" s="1"/>
  <c r="G246" i="20" s="1"/>
  <c r="E247" i="20" l="1"/>
  <c r="D247" i="20" s="1"/>
  <c r="G247" i="20" s="1"/>
  <c r="E248" i="20" l="1"/>
  <c r="D248" i="20" s="1"/>
  <c r="G248" i="20" s="1"/>
  <c r="E249" i="20" l="1"/>
  <c r="D249" i="20" s="1"/>
  <c r="G249" i="20" s="1"/>
  <c r="E250" i="20" l="1"/>
  <c r="D250" i="20" s="1"/>
  <c r="G250" i="20" s="1"/>
  <c r="E251" i="20" l="1"/>
  <c r="D251" i="20" s="1"/>
  <c r="G251" i="20" s="1"/>
  <c r="E252" i="20" l="1"/>
  <c r="D252" i="20" s="1"/>
  <c r="G252" i="20" s="1"/>
  <c r="E253" i="20" l="1"/>
  <c r="D253" i="20" s="1"/>
  <c r="G253" i="20" s="1"/>
  <c r="E254" i="20" l="1"/>
  <c r="D254" i="20" l="1"/>
  <c r="G254" i="20" s="1"/>
  <c r="B8" i="20"/>
  <c r="B11" i="20" l="1"/>
  <c r="D38" i="18" s="1"/>
  <c r="D53" i="18" l="1"/>
  <c r="D55" i="18" s="1"/>
  <c r="D58" i="18" s="1"/>
  <c r="D39" i="18"/>
  <c r="L18" i="18" l="1"/>
  <c r="L22" i="18" s="1"/>
  <c r="D4" i="23"/>
  <c r="D5" i="23"/>
  <c r="F5" i="23" s="1"/>
  <c r="D13" i="23"/>
  <c r="F13" i="23" s="1"/>
  <c r="D21" i="23"/>
  <c r="F21" i="23" s="1"/>
  <c r="D6" i="23"/>
  <c r="F6" i="23" s="1"/>
  <c r="D14" i="23"/>
  <c r="F14" i="23" s="1"/>
  <c r="D22" i="23"/>
  <c r="F22" i="23" s="1"/>
  <c r="D20" i="23"/>
  <c r="F20" i="23" s="1"/>
  <c r="D7" i="23"/>
  <c r="F7" i="23" s="1"/>
  <c r="D15" i="23"/>
  <c r="F15" i="23" s="1"/>
  <c r="D23" i="23"/>
  <c r="F23" i="23" s="1"/>
  <c r="D24" i="23"/>
  <c r="F24" i="23" s="1"/>
  <c r="D26" i="23"/>
  <c r="F26" i="23" s="1"/>
  <c r="D19" i="23"/>
  <c r="F19" i="23" s="1"/>
  <c r="D8" i="23"/>
  <c r="F8" i="23" s="1"/>
  <c r="D16" i="23"/>
  <c r="F16" i="23" s="1"/>
  <c r="D18" i="23"/>
  <c r="F18" i="23" s="1"/>
  <c r="D11" i="23"/>
  <c r="F11" i="23" s="1"/>
  <c r="D12" i="23"/>
  <c r="F12" i="23" s="1"/>
  <c r="D9" i="23"/>
  <c r="F9" i="23" s="1"/>
  <c r="D17" i="23"/>
  <c r="F17" i="23" s="1"/>
  <c r="D25" i="23"/>
  <c r="F25" i="23" s="1"/>
  <c r="D10" i="23"/>
  <c r="F10" i="23" s="1"/>
  <c r="D27" i="23"/>
  <c r="F27" i="23" s="1"/>
  <c r="F4" i="23"/>
  <c r="L26" i="18"/>
  <c r="L40" i="18"/>
  <c r="D60" i="18"/>
  <c r="L11" i="18" s="1"/>
  <c r="L15" i="18" s="1"/>
  <c r="D57" i="18"/>
  <c r="L14" i="18" l="1"/>
  <c r="L21" i="18"/>
  <c r="L32" i="18"/>
  <c r="L36" i="18" s="1"/>
  <c r="L19" i="18"/>
  <c r="L35" i="18" l="1"/>
  <c r="L33" i="18"/>
  <c r="L12" i="18"/>
</calcChain>
</file>

<file path=xl/comments1.xml><?xml version="1.0" encoding="utf-8"?>
<comments xmlns="http://schemas.openxmlformats.org/spreadsheetml/2006/main">
  <authors>
    <author>CHATALIC ELODIE</author>
  </authors>
  <commentList>
    <comment ref="D5" authorId="0" shapeId="0">
      <text>
        <r>
          <rPr>
            <b/>
            <sz val="9"/>
            <color rgb="FF000000"/>
            <rFont val="Tahoma"/>
            <family val="2"/>
          </rPr>
          <t>cf meilleurtaux.com</t>
        </r>
      </text>
    </comment>
    <comment ref="F5" authorId="0" shapeId="0">
      <text>
        <r>
          <rPr>
            <b/>
            <sz val="9"/>
            <color rgb="FF000000"/>
            <rFont val="Tahoma"/>
            <family val="2"/>
          </rPr>
          <t>cf meilleurtaux.com</t>
        </r>
      </text>
    </comment>
  </commentList>
</comments>
</file>

<file path=xl/sharedStrings.xml><?xml version="1.0" encoding="utf-8"?>
<sst xmlns="http://schemas.openxmlformats.org/spreadsheetml/2006/main" count="149" uniqueCount="106">
  <si>
    <t>%</t>
  </si>
  <si>
    <t>€/an</t>
  </si>
  <si>
    <t>Frais de notaire</t>
  </si>
  <si>
    <t>Total Frais Annuels</t>
  </si>
  <si>
    <t>TRI</t>
  </si>
  <si>
    <t>EBE</t>
  </si>
  <si>
    <t>Trésorerie annuelle</t>
  </si>
  <si>
    <t xml:space="preserve">Rendement net </t>
  </si>
  <si>
    <t>Amortissement</t>
  </si>
  <si>
    <t>ans</t>
  </si>
  <si>
    <t>Rendement brut</t>
  </si>
  <si>
    <t>Intérêt + assurances</t>
  </si>
  <si>
    <t>Frais d'agence immobilière</t>
  </si>
  <si>
    <t>Loyers Annuels HC</t>
  </si>
  <si>
    <r>
      <rPr>
        <sz val="11"/>
        <color theme="1"/>
        <rFont val="Calibri"/>
        <family val="2"/>
      </rPr>
      <t>→</t>
    </r>
    <r>
      <rPr>
        <sz val="11"/>
        <color theme="1"/>
        <rFont val="Calibri"/>
        <family val="2"/>
        <scheme val="minor"/>
      </rPr>
      <t xml:space="preserve"> Soit : Base imposable (bénéfice annuel)</t>
    </r>
  </si>
  <si>
    <t>Trésorerie annuelle (compte société)</t>
  </si>
  <si>
    <t xml:space="preserve">Total Fiscalité anuelle IS </t>
  </si>
  <si>
    <t>Total fiscalité Micro BIC (abattement de 50%)</t>
  </si>
  <si>
    <t>SAS à l'IS ou SCI IS</t>
  </si>
  <si>
    <t>LMNP REEL</t>
  </si>
  <si>
    <t>LMNP MICRO</t>
  </si>
  <si>
    <t>FONCIER REEL</t>
  </si>
  <si>
    <t>TMI</t>
  </si>
  <si>
    <t>Total fisc Micro Foncier (abattement de 30%)</t>
  </si>
  <si>
    <t>Total fisc Foncier Réel pour TMI + 17,2 % (PS)</t>
  </si>
  <si>
    <t>Total fisc Bic Réel pour TMI + 17,2 % (PS)</t>
  </si>
  <si>
    <t>Mensualités constantes</t>
  </si>
  <si>
    <t>Somme empruntée</t>
  </si>
  <si>
    <t>Taux d'intérêt annuel</t>
  </si>
  <si>
    <t>Années d'emprunt</t>
  </si>
  <si>
    <t>Mensualité</t>
  </si>
  <si>
    <t>Somme remboursée totale</t>
  </si>
  <si>
    <t>Taux d'intérêt mensuel</t>
  </si>
  <si>
    <t>Nombre de mois</t>
  </si>
  <si>
    <t>Coût total de l'emprunt</t>
  </si>
  <si>
    <t>Année</t>
  </si>
  <si>
    <t>Mois</t>
  </si>
  <si>
    <t>Montant remboursé</t>
  </si>
  <si>
    <t>Charge d'intérêt</t>
  </si>
  <si>
    <t>Capital restant dû</t>
  </si>
  <si>
    <t>FONCIER MICRO</t>
  </si>
  <si>
    <t>Fiscalité IS ou TMI + 17,2% CSG CRDS</t>
  </si>
  <si>
    <t>Taxe foncière</t>
  </si>
  <si>
    <t>Prix achat du bien</t>
  </si>
  <si>
    <t>Travaux</t>
  </si>
  <si>
    <t>Mobilier</t>
  </si>
  <si>
    <t>Assurance PNO</t>
  </si>
  <si>
    <t>Achat du bien</t>
  </si>
  <si>
    <t>Frais achat du bien</t>
  </si>
  <si>
    <t>Frais gestion du bien</t>
  </si>
  <si>
    <t>Charges copropriété</t>
  </si>
  <si>
    <t>Frais gestion agence</t>
  </si>
  <si>
    <t>Négociation du bien</t>
  </si>
  <si>
    <t>Charges annuelles</t>
  </si>
  <si>
    <t xml:space="preserve">Provision travaux </t>
  </si>
  <si>
    <t>Frais expert comptable</t>
  </si>
  <si>
    <t>Frais déplacements</t>
  </si>
  <si>
    <t>Frais annexes liés au bien</t>
  </si>
  <si>
    <t>Loyer HC / mois</t>
  </si>
  <si>
    <t>Loyer CC / mois</t>
  </si>
  <si>
    <t>Montant charges /mois</t>
  </si>
  <si>
    <t>Montant de votre apport</t>
  </si>
  <si>
    <t>Durée de votre crédit</t>
  </si>
  <si>
    <t>Taux d'intérêts</t>
  </si>
  <si>
    <t>Indiquez votre TMI</t>
  </si>
  <si>
    <t>Taux d'occupation par an</t>
  </si>
  <si>
    <t>Revenus du bien</t>
  </si>
  <si>
    <t>Revenus locatifs (annuel)</t>
  </si>
  <si>
    <t>Frais liés au bien (annuel)</t>
  </si>
  <si>
    <t>Remboursement crédit</t>
  </si>
  <si>
    <t>Remboursement intérêt</t>
  </si>
  <si>
    <t>Frais liés à la banque (annuel)</t>
  </si>
  <si>
    <t xml:space="preserve">Taux amortissement annuel </t>
  </si>
  <si>
    <t>Frais bancaires</t>
  </si>
  <si>
    <t>Comparatif entre des modes d'exploitations</t>
  </si>
  <si>
    <t>Informations sur le bien, les revenus et les frais</t>
  </si>
  <si>
    <t>Informations complémentaires</t>
  </si>
  <si>
    <t>Simulateur rentabillité investissement locatif</t>
  </si>
  <si>
    <t>Loyers</t>
  </si>
  <si>
    <t>Frais du bien</t>
  </si>
  <si>
    <t>Crédit bancaire</t>
  </si>
  <si>
    <t>Cash flow mensuel</t>
  </si>
  <si>
    <t>Mois 1</t>
  </si>
  <si>
    <t>Mois 2</t>
  </si>
  <si>
    <t>Mois 3</t>
  </si>
  <si>
    <t>Mois 4</t>
  </si>
  <si>
    <t>Mois 5</t>
  </si>
  <si>
    <t>Mois 6</t>
  </si>
  <si>
    <t>Mois 7</t>
  </si>
  <si>
    <t>Mois 8</t>
  </si>
  <si>
    <t>Mois 9</t>
  </si>
  <si>
    <t>Mois 10</t>
  </si>
  <si>
    <t>Mois 11</t>
  </si>
  <si>
    <t>Mois 12</t>
  </si>
  <si>
    <t>Mois 13</t>
  </si>
  <si>
    <t>Mois 14</t>
  </si>
  <si>
    <t>Mois 15</t>
  </si>
  <si>
    <t>Mois 16</t>
  </si>
  <si>
    <t>Mois 17</t>
  </si>
  <si>
    <t>Mois 18</t>
  </si>
  <si>
    <t>Mois 19</t>
  </si>
  <si>
    <t>Mois 20</t>
  </si>
  <si>
    <t>Mois 21</t>
  </si>
  <si>
    <t>Mois 22</t>
  </si>
  <si>
    <t>Mois 23</t>
  </si>
  <si>
    <t>Mois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</si>
</sst>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#,##0\ &quot;€&quot;"/>
    <numFmt numFmtId="166" formatCode="0.0"/>
    <numFmt numFmtId="167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9"/>
      <color rgb="FF000000"/>
      <name val="Tahoma"/>
      <family val="2"/>
    </font>
    <font>
      <b/>
      <i/>
      <sz val="12"/>
      <color theme="1"/>
      <name val="Tw Cen MT"/>
      <family val="2"/>
    </font>
    <font>
      <b/>
      <sz val="12"/>
      <color theme="1"/>
      <name val="Tw Cen MT"/>
      <family val="2"/>
    </font>
    <font>
      <i/>
      <sz val="12"/>
      <color theme="1"/>
      <name val="Tw Cen MT"/>
      <family val="2"/>
    </font>
    <font>
      <sz val="12"/>
      <color theme="1"/>
      <name val="Tw Cen MT"/>
      <family val="2"/>
    </font>
    <font>
      <b/>
      <i/>
      <sz val="12"/>
      <color theme="0"/>
      <name val="Tw Cen MT"/>
      <family val="2"/>
    </font>
    <font>
      <sz val="11"/>
      <color rgb="FF006100"/>
      <name val="Calibri"/>
      <family val="2"/>
      <scheme val="minor"/>
    </font>
    <font>
      <b/>
      <u/>
      <sz val="18"/>
      <color theme="1"/>
      <name val="Tw Cen MT"/>
      <family val="2"/>
    </font>
    <font>
      <b/>
      <u/>
      <sz val="48"/>
      <color theme="1"/>
      <name val="Tw Cen MT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7F595"/>
        <bgColor indexed="64"/>
      </patternFill>
    </fill>
    <fill>
      <patternFill patternType="solid">
        <fgColor rgb="FFEBF020"/>
        <bgColor indexed="64"/>
      </patternFill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auto="1"/>
      </right>
      <top style="dashed">
        <color auto="1"/>
      </top>
      <bottom/>
      <diagonal/>
    </border>
    <border>
      <left style="medium">
        <color auto="1"/>
      </left>
      <right style="dashed">
        <color auto="1"/>
      </right>
      <top/>
      <bottom/>
      <diagonal/>
    </border>
    <border>
      <left style="dashed">
        <color auto="1"/>
      </left>
      <right style="medium">
        <color auto="1"/>
      </right>
      <top/>
      <bottom/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8" borderId="0" applyNumberFormat="0" applyBorder="0" applyAlignment="0" applyProtection="0"/>
  </cellStyleXfs>
  <cellXfs count="134">
    <xf numFmtId="0" fontId="0" fillId="0" borderId="0" xfId="0"/>
    <xf numFmtId="164" fontId="0" fillId="0" borderId="0" xfId="1" applyNumberFormat="1" applyFont="1"/>
    <xf numFmtId="0" fontId="4" fillId="0" borderId="0" xfId="2"/>
    <xf numFmtId="1" fontId="4" fillId="0" borderId="0" xfId="2" applyNumberFormat="1"/>
    <xf numFmtId="44" fontId="5" fillId="0" borderId="6" xfId="3" applyFont="1" applyBorder="1" applyAlignment="1">
      <alignment horizontal="center"/>
    </xf>
    <xf numFmtId="0" fontId="4" fillId="0" borderId="0" xfId="2" applyAlignment="1">
      <alignment horizontal="center"/>
    </xf>
    <xf numFmtId="10" fontId="5" fillId="0" borderId="6" xfId="4" applyNumberFormat="1" applyFont="1" applyBorder="1" applyAlignment="1">
      <alignment horizontal="center"/>
    </xf>
    <xf numFmtId="166" fontId="5" fillId="0" borderId="6" xfId="2" applyNumberFormat="1" applyFont="1" applyBorder="1" applyAlignment="1">
      <alignment horizontal="center"/>
    </xf>
    <xf numFmtId="44" fontId="5" fillId="0" borderId="0" xfId="3" applyFont="1"/>
    <xf numFmtId="10" fontId="5" fillId="0" borderId="0" xfId="4" applyNumberFormat="1" applyFont="1"/>
    <xf numFmtId="0" fontId="5" fillId="0" borderId="0" xfId="2" applyFont="1"/>
    <xf numFmtId="0" fontId="7" fillId="0" borderId="0" xfId="2" applyFont="1"/>
    <xf numFmtId="10" fontId="0" fillId="0" borderId="6" xfId="4" applyNumberFormat="1" applyFont="1" applyBorder="1" applyAlignment="1">
      <alignment horizontal="center"/>
    </xf>
    <xf numFmtId="166" fontId="4" fillId="0" borderId="6" xfId="2" applyNumberFormat="1" applyBorder="1" applyAlignment="1">
      <alignment horizontal="center"/>
    </xf>
    <xf numFmtId="44" fontId="7" fillId="0" borderId="0" xfId="3" applyFont="1"/>
    <xf numFmtId="0" fontId="0" fillId="0" borderId="0" xfId="0" applyAlignment="1">
      <alignment vertical="center"/>
    </xf>
    <xf numFmtId="0" fontId="0" fillId="2" borderId="0" xfId="0" applyFill="1"/>
    <xf numFmtId="164" fontId="0" fillId="2" borderId="0" xfId="1" applyNumberFormat="1" applyFont="1" applyFill="1"/>
    <xf numFmtId="0" fontId="0" fillId="2" borderId="0" xfId="0" applyFill="1" applyAlignment="1">
      <alignment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9" fontId="0" fillId="2" borderId="0" xfId="0" applyNumberFormat="1" applyFill="1" applyAlignment="1">
      <alignment horizontal="center"/>
    </xf>
    <xf numFmtId="9" fontId="0" fillId="2" borderId="0" xfId="0" applyNumberFormat="1" applyFill="1" applyAlignment="1">
      <alignment horizontal="center" vertical="center"/>
    </xf>
    <xf numFmtId="9" fontId="11" fillId="2" borderId="18" xfId="5" applyFont="1" applyFill="1" applyBorder="1" applyAlignment="1">
      <alignment horizontal="center" vertical="center"/>
    </xf>
    <xf numFmtId="10" fontId="11" fillId="2" borderId="18" xfId="0" applyNumberFormat="1" applyFont="1" applyFill="1" applyBorder="1" applyAlignment="1">
      <alignment horizontal="center" vertical="center"/>
    </xf>
    <xf numFmtId="167" fontId="4" fillId="0" borderId="6" xfId="2" applyNumberFormat="1" applyBorder="1" applyAlignment="1">
      <alignment horizontal="center"/>
    </xf>
    <xf numFmtId="165" fontId="12" fillId="2" borderId="18" xfId="0" applyNumberFormat="1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49" fontId="0" fillId="2" borderId="0" xfId="0" applyNumberFormat="1" applyFill="1"/>
    <xf numFmtId="0" fontId="11" fillId="2" borderId="18" xfId="0" applyNumberFormat="1" applyFont="1" applyFill="1" applyBorder="1" applyAlignment="1">
      <alignment horizontal="center" vertical="center"/>
    </xf>
    <xf numFmtId="167" fontId="0" fillId="2" borderId="0" xfId="0" applyNumberFormat="1" applyFill="1"/>
    <xf numFmtId="165" fontId="11" fillId="2" borderId="18" xfId="0" applyNumberFormat="1" applyFont="1" applyFill="1" applyBorder="1" applyAlignment="1">
      <alignment horizontal="center" vertical="center"/>
    </xf>
    <xf numFmtId="165" fontId="10" fillId="3" borderId="22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165" fontId="10" fillId="2" borderId="0" xfId="0" applyNumberFormat="1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10" fontId="11" fillId="2" borderId="26" xfId="0" applyNumberFormat="1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65" fontId="11" fillId="2" borderId="20" xfId="0" applyNumberFormat="1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165" fontId="11" fillId="2" borderId="16" xfId="0" applyNumberFormat="1" applyFont="1" applyFill="1" applyBorder="1" applyAlignment="1">
      <alignment horizontal="center" vertical="center"/>
    </xf>
    <xf numFmtId="165" fontId="10" fillId="4" borderId="0" xfId="0" applyNumberFormat="1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10" fontId="11" fillId="2" borderId="30" xfId="0" applyNumberFormat="1" applyFont="1" applyFill="1" applyBorder="1" applyAlignment="1">
      <alignment horizontal="right" vertical="center"/>
    </xf>
    <xf numFmtId="1" fontId="11" fillId="2" borderId="31" xfId="0" applyNumberFormat="1" applyFont="1" applyFill="1" applyBorder="1" applyAlignment="1">
      <alignment horizontal="right" vertical="center"/>
    </xf>
    <xf numFmtId="0" fontId="11" fillId="2" borderId="20" xfId="0" applyFont="1" applyFill="1" applyBorder="1" applyAlignment="1">
      <alignment horizontal="center" vertical="center"/>
    </xf>
    <xf numFmtId="165" fontId="11" fillId="2" borderId="29" xfId="0" applyNumberFormat="1" applyFont="1" applyFill="1" applyBorder="1" applyAlignment="1">
      <alignment horizontal="right" vertical="center"/>
    </xf>
    <xf numFmtId="10" fontId="11" fillId="2" borderId="30" xfId="5" applyNumberFormat="1" applyFont="1" applyFill="1" applyBorder="1" applyAlignment="1">
      <alignment horizontal="right" vertical="center"/>
    </xf>
    <xf numFmtId="0" fontId="4" fillId="0" borderId="17" xfId="2" applyBorder="1" applyAlignment="1">
      <alignment horizontal="center"/>
    </xf>
    <xf numFmtId="0" fontId="4" fillId="0" borderId="30" xfId="2" applyBorder="1" applyAlignment="1">
      <alignment horizontal="center"/>
    </xf>
    <xf numFmtId="1" fontId="4" fillId="0" borderId="30" xfId="2" applyNumberFormat="1" applyBorder="1" applyAlignment="1">
      <alignment horizontal="center"/>
    </xf>
    <xf numFmtId="3" fontId="7" fillId="0" borderId="18" xfId="2" applyNumberFormat="1" applyFont="1" applyBorder="1" applyAlignment="1">
      <alignment horizontal="center"/>
    </xf>
    <xf numFmtId="0" fontId="4" fillId="9" borderId="15" xfId="2" applyFill="1" applyBorder="1" applyAlignment="1">
      <alignment horizontal="center"/>
    </xf>
    <xf numFmtId="0" fontId="4" fillId="9" borderId="29" xfId="2" applyFill="1" applyBorder="1" applyAlignment="1">
      <alignment horizontal="center"/>
    </xf>
    <xf numFmtId="0" fontId="7" fillId="9" borderId="16" xfId="2" applyFont="1" applyFill="1" applyBorder="1" applyAlignment="1">
      <alignment horizontal="center"/>
    </xf>
    <xf numFmtId="0" fontId="4" fillId="10" borderId="17" xfId="2" applyFill="1" applyBorder="1" applyAlignment="1">
      <alignment horizontal="center"/>
    </xf>
    <xf numFmtId="0" fontId="4" fillId="10" borderId="30" xfId="2" applyFill="1" applyBorder="1" applyAlignment="1">
      <alignment horizontal="center"/>
    </xf>
    <xf numFmtId="1" fontId="4" fillId="10" borderId="30" xfId="2" applyNumberFormat="1" applyFill="1" applyBorder="1" applyAlignment="1">
      <alignment horizontal="center"/>
    </xf>
    <xf numFmtId="3" fontId="7" fillId="10" borderId="18" xfId="2" applyNumberFormat="1" applyFont="1" applyFill="1" applyBorder="1" applyAlignment="1">
      <alignment horizontal="center"/>
    </xf>
    <xf numFmtId="0" fontId="4" fillId="10" borderId="19" xfId="2" applyFill="1" applyBorder="1" applyAlignment="1">
      <alignment horizontal="center"/>
    </xf>
    <xf numFmtId="0" fontId="4" fillId="10" borderId="31" xfId="2" applyFill="1" applyBorder="1" applyAlignment="1">
      <alignment horizontal="center"/>
    </xf>
    <xf numFmtId="1" fontId="4" fillId="10" borderId="31" xfId="2" applyNumberFormat="1" applyFill="1" applyBorder="1" applyAlignment="1">
      <alignment horizontal="center"/>
    </xf>
    <xf numFmtId="3" fontId="7" fillId="10" borderId="20" xfId="2" applyNumberFormat="1" applyFont="1" applyFill="1" applyBorder="1" applyAlignment="1">
      <alignment horizontal="center"/>
    </xf>
    <xf numFmtId="44" fontId="6" fillId="0" borderId="0" xfId="3" applyFont="1" applyAlignment="1"/>
    <xf numFmtId="165" fontId="9" fillId="2" borderId="30" xfId="0" applyNumberFormat="1" applyFont="1" applyFill="1" applyBorder="1" applyAlignment="1">
      <alignment horizontal="right" vertical="center"/>
    </xf>
    <xf numFmtId="0" fontId="0" fillId="4" borderId="1" xfId="0" applyFill="1" applyBorder="1"/>
    <xf numFmtId="0" fontId="0" fillId="4" borderId="0" xfId="0" applyFill="1" applyBorder="1"/>
    <xf numFmtId="0" fontId="0" fillId="4" borderId="9" xfId="0" applyFill="1" applyBorder="1"/>
    <xf numFmtId="10" fontId="0" fillId="4" borderId="0" xfId="0" applyNumberFormat="1" applyFill="1" applyBorder="1"/>
    <xf numFmtId="0" fontId="0" fillId="4" borderId="0" xfId="0" applyFill="1" applyBorder="1" applyAlignment="1">
      <alignment vertical="center"/>
    </xf>
    <xf numFmtId="164" fontId="0" fillId="4" borderId="0" xfId="1" applyNumberFormat="1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9" xfId="0" applyFill="1" applyBorder="1" applyAlignment="1">
      <alignment vertical="center"/>
    </xf>
    <xf numFmtId="164" fontId="0" fillId="4" borderId="0" xfId="1" applyNumberFormat="1" applyFont="1" applyFill="1" applyBorder="1"/>
    <xf numFmtId="0" fontId="9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165" fontId="10" fillId="4" borderId="10" xfId="0" applyNumberFormat="1" applyFont="1" applyFill="1" applyBorder="1" applyAlignment="1">
      <alignment horizontal="center" vertical="center"/>
    </xf>
    <xf numFmtId="0" fontId="0" fillId="4" borderId="10" xfId="0" applyFill="1" applyBorder="1"/>
    <xf numFmtId="0" fontId="0" fillId="4" borderId="7" xfId="0" applyFill="1" applyBorder="1"/>
    <xf numFmtId="0" fontId="0" fillId="6" borderId="1" xfId="0" applyFill="1" applyBorder="1"/>
    <xf numFmtId="0" fontId="0" fillId="6" borderId="0" xfId="0" applyFill="1" applyBorder="1"/>
    <xf numFmtId="0" fontId="0" fillId="6" borderId="9" xfId="0" applyFill="1" applyBorder="1"/>
    <xf numFmtId="0" fontId="0" fillId="6" borderId="1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6" borderId="9" xfId="0" applyFill="1" applyBorder="1" applyAlignment="1">
      <alignment vertical="center"/>
    </xf>
    <xf numFmtId="167" fontId="0" fillId="6" borderId="0" xfId="0" applyNumberFormat="1" applyFill="1" applyBorder="1"/>
    <xf numFmtId="49" fontId="0" fillId="6" borderId="0" xfId="0" applyNumberFormat="1" applyFill="1" applyBorder="1"/>
    <xf numFmtId="0" fontId="0" fillId="6" borderId="2" xfId="0" applyFill="1" applyBorder="1"/>
    <xf numFmtId="0" fontId="0" fillId="6" borderId="10" xfId="0" applyFill="1" applyBorder="1"/>
    <xf numFmtId="167" fontId="0" fillId="6" borderId="10" xfId="0" applyNumberFormat="1" applyFill="1" applyBorder="1"/>
    <xf numFmtId="49" fontId="0" fillId="6" borderId="10" xfId="0" applyNumberFormat="1" applyFill="1" applyBorder="1"/>
    <xf numFmtId="0" fontId="0" fillId="6" borderId="7" xfId="0" applyFill="1" applyBorder="1"/>
    <xf numFmtId="0" fontId="9" fillId="12" borderId="15" xfId="0" applyFont="1" applyFill="1" applyBorder="1" applyAlignment="1">
      <alignment horizontal="center" vertical="center"/>
    </xf>
    <xf numFmtId="0" fontId="10" fillId="12" borderId="16" xfId="0" applyFont="1" applyFill="1" applyBorder="1" applyAlignment="1">
      <alignment horizontal="center" vertical="center"/>
    </xf>
    <xf numFmtId="167" fontId="0" fillId="11" borderId="0" xfId="0" applyNumberFormat="1" applyFill="1" applyBorder="1"/>
    <xf numFmtId="49" fontId="0" fillId="11" borderId="0" xfId="0" applyNumberFormat="1" applyFill="1" applyBorder="1"/>
    <xf numFmtId="0" fontId="0" fillId="11" borderId="0" xfId="0" applyFill="1" applyBorder="1"/>
    <xf numFmtId="0" fontId="0" fillId="11" borderId="9" xfId="0" applyFill="1" applyBorder="1"/>
    <xf numFmtId="0" fontId="0" fillId="11" borderId="10" xfId="0" applyFill="1" applyBorder="1"/>
    <xf numFmtId="167" fontId="0" fillId="11" borderId="10" xfId="0" applyNumberFormat="1" applyFill="1" applyBorder="1"/>
    <xf numFmtId="49" fontId="0" fillId="11" borderId="10" xfId="0" applyNumberFormat="1" applyFill="1" applyBorder="1"/>
    <xf numFmtId="49" fontId="0" fillId="11" borderId="7" xfId="0" applyNumberFormat="1" applyFill="1" applyBorder="1"/>
    <xf numFmtId="0" fontId="0" fillId="11" borderId="1" xfId="0" applyFill="1" applyBorder="1"/>
    <xf numFmtId="0" fontId="0" fillId="11" borderId="2" xfId="0" applyFill="1" applyBorder="1"/>
    <xf numFmtId="0" fontId="3" fillId="2" borderId="0" xfId="0" applyFont="1" applyFill="1"/>
    <xf numFmtId="0" fontId="16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44" fontId="0" fillId="0" borderId="0" xfId="6" applyFont="1" applyAlignment="1">
      <alignment horizontal="center"/>
    </xf>
    <xf numFmtId="44" fontId="14" fillId="8" borderId="0" xfId="7" applyNumberFormat="1" applyAlignment="1">
      <alignment horizontal="center"/>
    </xf>
    <xf numFmtId="165" fontId="0" fillId="4" borderId="0" xfId="0" applyNumberFormat="1" applyFill="1" applyBorder="1"/>
    <xf numFmtId="0" fontId="16" fillId="2" borderId="0" xfId="0" applyFont="1" applyFill="1" applyAlignment="1">
      <alignment horizontal="center" vertical="center"/>
    </xf>
    <xf numFmtId="0" fontId="15" fillId="2" borderId="32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0" fontId="4" fillId="0" borderId="3" xfId="2" applyBorder="1" applyAlignment="1">
      <alignment horizontal="center"/>
    </xf>
    <xf numFmtId="0" fontId="4" fillId="0" borderId="4" xfId="2" applyBorder="1" applyAlignment="1">
      <alignment horizontal="center"/>
    </xf>
    <xf numFmtId="0" fontId="4" fillId="0" borderId="5" xfId="2" applyBorder="1" applyAlignment="1">
      <alignment horizontal="center"/>
    </xf>
    <xf numFmtId="44" fontId="6" fillId="0" borderId="0" xfId="3" applyFont="1" applyAlignment="1">
      <alignment horizontal="center"/>
    </xf>
    <xf numFmtId="165" fontId="12" fillId="13" borderId="18" xfId="0" applyNumberFormat="1" applyFont="1" applyFill="1" applyBorder="1" applyAlignment="1">
      <alignment horizontal="center" vertical="center"/>
    </xf>
    <xf numFmtId="165" fontId="11" fillId="13" borderId="18" xfId="0" applyNumberFormat="1" applyFont="1" applyFill="1" applyBorder="1" applyAlignment="1">
      <alignment horizontal="center" vertical="center"/>
    </xf>
    <xf numFmtId="165" fontId="11" fillId="13" borderId="24" xfId="0" applyNumberFormat="1" applyFont="1" applyFill="1" applyBorder="1" applyAlignment="1">
      <alignment horizontal="center" vertical="center"/>
    </xf>
    <xf numFmtId="10" fontId="12" fillId="13" borderId="20" xfId="5" applyNumberFormat="1" applyFont="1" applyFill="1" applyBorder="1" applyAlignment="1">
      <alignment horizontal="center" vertical="center"/>
    </xf>
    <xf numFmtId="167" fontId="11" fillId="13" borderId="28" xfId="0" applyNumberFormat="1" applyFont="1" applyFill="1" applyBorder="1" applyAlignment="1">
      <alignment horizontal="center" vertical="center"/>
    </xf>
  </cellXfs>
  <cellStyles count="8">
    <cellStyle name="Euro" xfId="3"/>
    <cellStyle name="Milliers" xfId="1" builtinId="3"/>
    <cellStyle name="Monétaire" xfId="6" builtinId="4"/>
    <cellStyle name="Normal" xfId="0" builtinId="0"/>
    <cellStyle name="Normal 2" xfId="2"/>
    <cellStyle name="Pourcentage" xfId="5" builtinId="5"/>
    <cellStyle name="Pourcentage 2" xfId="4"/>
    <cellStyle name="Satisfaisant" xfId="7" builtinId="26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7F595"/>
      <color rgb="FFCC99FF"/>
      <color rgb="FFEBF020"/>
      <color rgb="FF6600FF"/>
      <color rgb="FFDEF034"/>
      <color rgb="FFBB3935"/>
      <color rgb="FFCD3C38"/>
      <color rgb="FFA22F2B"/>
      <color rgb="FFA831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112058</xdr:colOff>
      <xdr:row>3</xdr:row>
      <xdr:rowOff>184898</xdr:rowOff>
    </xdr:from>
    <xdr:to>
      <xdr:col>2</xdr:col>
      <xdr:colOff>1535205</xdr:colOff>
      <xdr:row>3</xdr:row>
      <xdr:rowOff>521074</xdr:rowOff>
    </xdr:to>
    <xdr:grpSp>
      <xdr:nvGrpSpPr>
        <xdr:cNvPr id="7" name="Groupe 6"/>
        <xdr:cNvGrpSpPr/>
      </xdr:nvGrpSpPr>
      <xdr:grpSpPr>
        <a:xfrm>
          <a:off x="112058" y="756398"/>
          <a:ext cx="2498912" cy="336176"/>
          <a:chOff x="1904999" y="1036545"/>
          <a:chExt cx="2498912" cy="336176"/>
        </a:xfrm>
      </xdr:grpSpPr>
      <xdr:sp macro="" textlink="">
        <xdr:nvSpPr>
          <xdr:cNvPr id="5" name="ZoneTexte 4"/>
          <xdr:cNvSpPr txBox="1"/>
        </xdr:nvSpPr>
        <xdr:spPr>
          <a:xfrm>
            <a:off x="1904999" y="1036545"/>
            <a:ext cx="2498912" cy="3361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600" i="1">
                <a:latin typeface="Tw Cen MT" panose="020B0602020104020603" pitchFamily="34" charset="0"/>
              </a:rPr>
              <a:t>Nouvelle simulation</a:t>
            </a:r>
          </a:p>
          <a:p>
            <a:endParaRPr lang="fr-FR" sz="1100" i="1"/>
          </a:p>
        </xdr:txBody>
      </xdr:sp>
      <xdr:pic>
        <xdr:nvPicPr>
          <xdr:cNvPr id="6" name="Image 5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49824" y="1047751"/>
            <a:ext cx="313765" cy="313765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93"/>
  <sheetViews>
    <sheetView showGridLines="0" tabSelected="1" topLeftCell="A7" zoomScale="85" zoomScaleNormal="85" workbookViewId="0">
      <selection activeCell="F18" sqref="F18"/>
    </sheetView>
  </sheetViews>
  <sheetFormatPr baseColWidth="10" defaultRowHeight="15" x14ac:dyDescent="0.25"/>
  <cols>
    <col min="1" max="1" width="13.42578125" customWidth="1"/>
    <col min="2" max="2" width="2.7109375" style="16" customWidth="1"/>
    <col min="3" max="3" width="46.85546875" customWidth="1"/>
    <col min="4" max="4" width="23.28515625" customWidth="1"/>
    <col min="6" max="6" width="46.85546875" customWidth="1"/>
    <col min="7" max="7" width="23.28515625" customWidth="1"/>
    <col min="8" max="8" width="2.7109375" customWidth="1"/>
    <col min="9" max="9" width="11" style="16" customWidth="1"/>
    <col min="10" max="10" width="2.7109375" style="16" customWidth="1"/>
    <col min="11" max="11" width="40" customWidth="1"/>
    <col min="12" max="12" width="14.5703125" customWidth="1"/>
    <col min="13" max="13" width="6.85546875" style="16" customWidth="1"/>
    <col min="14" max="14" width="2.7109375" style="16" customWidth="1"/>
    <col min="15" max="15" width="20.5703125" customWidth="1"/>
    <col min="16" max="16" width="23.42578125" style="1" customWidth="1"/>
    <col min="17" max="17" width="18" customWidth="1"/>
  </cols>
  <sheetData>
    <row r="1" spans="1:27" s="16" customFormat="1" ht="15" customHeight="1" x14ac:dyDescent="0.25">
      <c r="C1" s="115" t="s">
        <v>77</v>
      </c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</row>
    <row r="2" spans="1:27" s="16" customFormat="1" ht="15" customHeight="1" x14ac:dyDescent="0.25"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</row>
    <row r="3" spans="1:27" s="16" customFormat="1" x14ac:dyDescent="0.25"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</row>
    <row r="4" spans="1:27" s="16" customFormat="1" ht="60" x14ac:dyDescent="0.25"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</row>
    <row r="5" spans="1:27" s="16" customFormat="1" x14ac:dyDescent="0.25">
      <c r="P5" s="17"/>
    </row>
    <row r="6" spans="1:27" s="16" customFormat="1" x14ac:dyDescent="0.25">
      <c r="P6" s="17"/>
    </row>
    <row r="7" spans="1:27" s="16" customFormat="1" ht="15" customHeight="1" x14ac:dyDescent="0.35">
      <c r="B7" s="116" t="s">
        <v>75</v>
      </c>
      <c r="C7" s="117"/>
      <c r="D7" s="117"/>
      <c r="E7" s="117"/>
      <c r="F7" s="117"/>
      <c r="G7" s="117"/>
      <c r="H7" s="118"/>
      <c r="I7" s="109"/>
      <c r="J7" s="116" t="s">
        <v>74</v>
      </c>
      <c r="K7" s="117"/>
      <c r="L7" s="117"/>
      <c r="M7" s="117"/>
      <c r="N7" s="117"/>
      <c r="O7" s="117"/>
      <c r="P7" s="118"/>
    </row>
    <row r="8" spans="1:27" s="16" customFormat="1" ht="15" customHeight="1" x14ac:dyDescent="0.35">
      <c r="B8" s="119"/>
      <c r="C8" s="120"/>
      <c r="D8" s="120"/>
      <c r="E8" s="120"/>
      <c r="F8" s="120"/>
      <c r="G8" s="120"/>
      <c r="H8" s="121"/>
      <c r="I8" s="109"/>
      <c r="J8" s="119"/>
      <c r="K8" s="120"/>
      <c r="L8" s="120"/>
      <c r="M8" s="120"/>
      <c r="N8" s="120"/>
      <c r="O8" s="120"/>
      <c r="P8" s="121"/>
    </row>
    <row r="9" spans="1:27" ht="15.75" thickBot="1" x14ac:dyDescent="0.3">
      <c r="B9" s="84"/>
      <c r="C9" s="85"/>
      <c r="D9" s="85"/>
      <c r="E9" s="85"/>
      <c r="F9" s="85"/>
      <c r="G9" s="85"/>
      <c r="H9" s="86"/>
      <c r="J9" s="70"/>
      <c r="K9" s="71"/>
      <c r="L9" s="71"/>
      <c r="M9" s="71"/>
      <c r="N9" s="71"/>
      <c r="O9" s="71"/>
      <c r="P9" s="72"/>
      <c r="Q9" s="16"/>
    </row>
    <row r="10" spans="1:27" s="16" customFormat="1" ht="16.5" thickBot="1" x14ac:dyDescent="0.3">
      <c r="B10" s="84"/>
      <c r="C10" s="44" t="s">
        <v>49</v>
      </c>
      <c r="D10" s="45"/>
      <c r="E10" s="85"/>
      <c r="F10" s="44" t="s">
        <v>66</v>
      </c>
      <c r="G10" s="45"/>
      <c r="H10" s="86"/>
      <c r="J10" s="70"/>
      <c r="K10" s="122" t="s">
        <v>18</v>
      </c>
      <c r="L10" s="123"/>
      <c r="M10" s="124"/>
      <c r="N10" s="71"/>
      <c r="O10" s="71"/>
      <c r="P10" s="72"/>
    </row>
    <row r="11" spans="1:27" s="16" customFormat="1" ht="15.75" x14ac:dyDescent="0.25">
      <c r="B11" s="84"/>
      <c r="C11" s="39" t="s">
        <v>61</v>
      </c>
      <c r="D11" s="133">
        <v>0</v>
      </c>
      <c r="E11" s="85"/>
      <c r="F11" s="19" t="s">
        <v>58</v>
      </c>
      <c r="G11" s="130">
        <v>0</v>
      </c>
      <c r="H11" s="86"/>
      <c r="J11" s="70"/>
      <c r="K11" s="41" t="s">
        <v>5</v>
      </c>
      <c r="L11" s="51">
        <f ca="1">G14-D36-D60</f>
        <v>0</v>
      </c>
      <c r="M11" s="46" t="s">
        <v>1</v>
      </c>
      <c r="N11" s="71"/>
      <c r="O11" s="71"/>
      <c r="P11" s="72"/>
    </row>
    <row r="12" spans="1:27" s="16" customFormat="1" ht="15.75" x14ac:dyDescent="0.25">
      <c r="B12" s="84"/>
      <c r="C12" s="19" t="s">
        <v>62</v>
      </c>
      <c r="D12" s="31">
        <v>22</v>
      </c>
      <c r="E12" s="85"/>
      <c r="F12" s="19" t="s">
        <v>59</v>
      </c>
      <c r="G12" s="130">
        <v>0</v>
      </c>
      <c r="H12" s="86"/>
      <c r="J12" s="70"/>
      <c r="K12" s="19" t="s">
        <v>15</v>
      </c>
      <c r="L12" s="69">
        <f ca="1">IFERROR(L11-D39,"")</f>
        <v>0</v>
      </c>
      <c r="M12" s="47" t="s">
        <v>1</v>
      </c>
      <c r="N12" s="71"/>
      <c r="O12" s="114"/>
      <c r="P12" s="72"/>
      <c r="Y12" s="22" t="s">
        <v>22</v>
      </c>
    </row>
    <row r="13" spans="1:27" s="16" customFormat="1" ht="16.5" thickBot="1" x14ac:dyDescent="0.3">
      <c r="B13" s="84"/>
      <c r="C13" s="19" t="s">
        <v>63</v>
      </c>
      <c r="D13" s="26">
        <v>1.7999999999999999E-2</v>
      </c>
      <c r="E13" s="85"/>
      <c r="F13" s="19" t="s">
        <v>60</v>
      </c>
      <c r="G13" s="130">
        <f>G12-G11</f>
        <v>0</v>
      </c>
      <c r="H13" s="86"/>
      <c r="J13" s="70"/>
      <c r="K13" s="19" t="s">
        <v>10</v>
      </c>
      <c r="L13" s="48" t="str">
        <f>IFERROR((G14/(D22+D25)),"0%")</f>
        <v>0%</v>
      </c>
      <c r="M13" s="47" t="s">
        <v>0</v>
      </c>
      <c r="N13" s="71"/>
      <c r="O13" s="71"/>
      <c r="P13" s="72"/>
      <c r="Y13" s="22"/>
    </row>
    <row r="14" spans="1:27" s="16" customFormat="1" ht="16.5" thickBot="1" x14ac:dyDescent="0.3">
      <c r="B14" s="84"/>
      <c r="C14" s="19" t="s">
        <v>64</v>
      </c>
      <c r="D14" s="25">
        <v>0.3</v>
      </c>
      <c r="E14" s="85"/>
      <c r="F14" s="21" t="s">
        <v>67</v>
      </c>
      <c r="G14" s="34">
        <f>G11*D15</f>
        <v>0</v>
      </c>
      <c r="H14" s="86"/>
      <c r="J14" s="70"/>
      <c r="K14" s="19" t="s">
        <v>7</v>
      </c>
      <c r="L14" s="48" t="str">
        <f ca="1">IFERROR(L11/(D22+D25),"0%")</f>
        <v>0%</v>
      </c>
      <c r="M14" s="47" t="s">
        <v>0</v>
      </c>
      <c r="N14" s="71"/>
      <c r="O14" s="71"/>
      <c r="P14" s="72"/>
      <c r="Y14" s="22"/>
    </row>
    <row r="15" spans="1:27" s="16" customFormat="1" ht="16.5" thickBot="1" x14ac:dyDescent="0.3">
      <c r="B15" s="84"/>
      <c r="C15" s="19" t="s">
        <v>65</v>
      </c>
      <c r="D15" s="31">
        <v>12</v>
      </c>
      <c r="E15" s="85"/>
      <c r="F15" s="85"/>
      <c r="G15" s="85"/>
      <c r="H15" s="86"/>
      <c r="J15" s="70"/>
      <c r="K15" s="20" t="s">
        <v>4</v>
      </c>
      <c r="L15" s="49" t="str">
        <f ca="1">IFERROR((D22+D25)/L11,"0")</f>
        <v>0</v>
      </c>
      <c r="M15" s="50" t="s">
        <v>9</v>
      </c>
      <c r="N15" s="71"/>
      <c r="O15" s="73"/>
      <c r="P15" s="72"/>
      <c r="Y15" s="23">
        <v>0</v>
      </c>
    </row>
    <row r="16" spans="1:27" s="15" customFormat="1" ht="16.5" thickBot="1" x14ac:dyDescent="0.3">
      <c r="A16" s="16"/>
      <c r="B16" s="87"/>
      <c r="C16" s="37" t="s">
        <v>72</v>
      </c>
      <c r="D16" s="38">
        <v>4.7500000000000001E-2</v>
      </c>
      <c r="E16" s="88"/>
      <c r="F16" s="88"/>
      <c r="G16" s="88"/>
      <c r="H16" s="89"/>
      <c r="I16" s="18"/>
      <c r="J16" s="70"/>
      <c r="K16" s="74"/>
      <c r="L16" s="75"/>
      <c r="M16" s="74"/>
      <c r="N16" s="71"/>
      <c r="O16" s="71"/>
      <c r="P16" s="72"/>
      <c r="Q16" s="18"/>
      <c r="R16" s="18"/>
      <c r="S16" s="18"/>
      <c r="T16" s="18"/>
      <c r="U16" s="18"/>
      <c r="V16" s="18"/>
      <c r="W16" s="18"/>
      <c r="X16" s="18"/>
      <c r="Y16" s="24">
        <v>0.11</v>
      </c>
      <c r="Z16" s="18"/>
      <c r="AA16" s="18"/>
    </row>
    <row r="17" spans="1:27" ht="16.5" thickBot="1" x14ac:dyDescent="0.3">
      <c r="A17" s="16"/>
      <c r="B17" s="84"/>
      <c r="C17" s="44" t="s">
        <v>48</v>
      </c>
      <c r="D17" s="45"/>
      <c r="E17" s="85"/>
      <c r="F17" s="85"/>
      <c r="G17" s="85"/>
      <c r="H17" s="86"/>
      <c r="J17" s="76"/>
      <c r="K17" s="122" t="s">
        <v>19</v>
      </c>
      <c r="L17" s="123"/>
      <c r="M17" s="124"/>
      <c r="N17" s="74"/>
      <c r="O17" s="74"/>
      <c r="P17" s="77"/>
      <c r="Q17" s="16"/>
      <c r="R17" s="16"/>
      <c r="S17" s="16"/>
      <c r="T17" s="16"/>
      <c r="U17" s="16"/>
      <c r="V17" s="16"/>
      <c r="W17" s="16"/>
      <c r="X17" s="16"/>
      <c r="Y17" s="23">
        <v>0.3</v>
      </c>
      <c r="Z17" s="16"/>
      <c r="AA17" s="16"/>
    </row>
    <row r="18" spans="1:27" ht="15.75" x14ac:dyDescent="0.25">
      <c r="A18" s="16"/>
      <c r="B18" s="84"/>
      <c r="C18" s="19" t="s">
        <v>47</v>
      </c>
      <c r="D18" s="129">
        <v>0</v>
      </c>
      <c r="E18" s="85"/>
      <c r="F18" s="85"/>
      <c r="G18" s="85"/>
      <c r="H18" s="86"/>
      <c r="J18" s="70"/>
      <c r="K18" s="41" t="s">
        <v>5</v>
      </c>
      <c r="L18" s="51">
        <f ca="1">IFERROR(G14-D36-D58,"")</f>
        <v>0</v>
      </c>
      <c r="M18" s="46" t="s">
        <v>1</v>
      </c>
      <c r="N18" s="71"/>
      <c r="O18" s="71"/>
      <c r="P18" s="72"/>
      <c r="Q18" s="16"/>
      <c r="R18" s="16"/>
      <c r="S18" s="16"/>
      <c r="T18" s="16"/>
      <c r="U18" s="16"/>
      <c r="V18" s="16"/>
      <c r="W18" s="16"/>
      <c r="X18" s="16"/>
      <c r="Y18" s="23">
        <v>0.41</v>
      </c>
      <c r="Z18" s="16"/>
      <c r="AA18" s="16"/>
    </row>
    <row r="19" spans="1:27" ht="15.75" x14ac:dyDescent="0.25">
      <c r="A19" s="16"/>
      <c r="B19" s="84"/>
      <c r="C19" s="19" t="s">
        <v>2</v>
      </c>
      <c r="D19" s="28">
        <f>(D18-D21)*7.44%</f>
        <v>0</v>
      </c>
      <c r="E19" s="85"/>
      <c r="F19" s="85"/>
      <c r="G19" s="85"/>
      <c r="H19" s="86"/>
      <c r="J19" s="70"/>
      <c r="K19" s="19" t="s">
        <v>6</v>
      </c>
      <c r="L19" s="69">
        <f ca="1">L18-D39</f>
        <v>0</v>
      </c>
      <c r="M19" s="47" t="s">
        <v>1</v>
      </c>
      <c r="N19" s="71"/>
      <c r="O19" s="71"/>
      <c r="P19" s="72"/>
      <c r="Q19" s="16"/>
      <c r="R19" s="16"/>
      <c r="S19" s="16"/>
      <c r="T19" s="16"/>
      <c r="U19" s="16"/>
      <c r="V19" s="16"/>
      <c r="W19" s="16"/>
      <c r="X19" s="16"/>
      <c r="Y19" s="23">
        <v>0.45</v>
      </c>
      <c r="Z19" s="16"/>
      <c r="AA19" s="16"/>
    </row>
    <row r="20" spans="1:27" s="16" customFormat="1" ht="15.75" x14ac:dyDescent="0.25">
      <c r="B20" s="84"/>
      <c r="C20" s="19" t="s">
        <v>12</v>
      </c>
      <c r="D20" s="28">
        <f>(D18-D21)*5.4%</f>
        <v>0</v>
      </c>
      <c r="E20" s="85"/>
      <c r="F20" s="85"/>
      <c r="G20" s="85"/>
      <c r="H20" s="86"/>
      <c r="J20" s="70"/>
      <c r="K20" s="19" t="s">
        <v>10</v>
      </c>
      <c r="L20" s="48" t="str">
        <f>IFERROR((G14/(D22+D25)),"0%")</f>
        <v>0%</v>
      </c>
      <c r="M20" s="47" t="s">
        <v>0</v>
      </c>
      <c r="N20" s="71"/>
      <c r="O20" s="71"/>
      <c r="P20" s="72"/>
    </row>
    <row r="21" spans="1:27" s="16" customFormat="1" ht="16.5" thickBot="1" x14ac:dyDescent="0.3">
      <c r="B21" s="84"/>
      <c r="C21" s="20" t="s">
        <v>52</v>
      </c>
      <c r="D21" s="132">
        <v>0</v>
      </c>
      <c r="E21" s="85"/>
      <c r="F21" s="85"/>
      <c r="G21" s="85"/>
      <c r="H21" s="86"/>
      <c r="J21" s="70"/>
      <c r="K21" s="19" t="s">
        <v>7</v>
      </c>
      <c r="L21" s="52" t="str">
        <f ca="1">IFERROR((L18/(D22+D25)),"0%")</f>
        <v>0%</v>
      </c>
      <c r="M21" s="47" t="s">
        <v>0</v>
      </c>
      <c r="N21" s="71"/>
      <c r="O21" s="71"/>
      <c r="P21" s="72"/>
    </row>
    <row r="22" spans="1:27" s="16" customFormat="1" ht="16.5" thickBot="1" x14ac:dyDescent="0.3">
      <c r="B22" s="84"/>
      <c r="C22" s="21" t="s">
        <v>43</v>
      </c>
      <c r="D22" s="34">
        <f>SUM(D18+D19+D20)-D18*D21</f>
        <v>0</v>
      </c>
      <c r="E22" s="85"/>
      <c r="F22" s="85"/>
      <c r="G22" s="85"/>
      <c r="H22" s="86"/>
      <c r="J22" s="70"/>
      <c r="K22" s="20" t="s">
        <v>4</v>
      </c>
      <c r="L22" s="49" t="str">
        <f ca="1">IFERROR((D22+D25)/L18,"0")</f>
        <v>0</v>
      </c>
      <c r="M22" s="50" t="s">
        <v>9</v>
      </c>
      <c r="N22" s="71"/>
      <c r="O22" s="71"/>
      <c r="P22" s="72"/>
    </row>
    <row r="23" spans="1:27" s="16" customFormat="1" ht="16.5" thickBot="1" x14ac:dyDescent="0.3">
      <c r="B23" s="84"/>
      <c r="C23" s="19" t="s">
        <v>44</v>
      </c>
      <c r="D23" s="129">
        <v>0</v>
      </c>
      <c r="E23" s="85"/>
      <c r="F23" s="85"/>
      <c r="G23" s="85"/>
      <c r="H23" s="86"/>
      <c r="J23" s="70"/>
      <c r="K23" s="71"/>
      <c r="L23" s="71"/>
      <c r="M23" s="78"/>
      <c r="N23" s="71"/>
      <c r="O23" s="71"/>
      <c r="P23" s="72"/>
    </row>
    <row r="24" spans="1:27" s="16" customFormat="1" ht="16.5" thickBot="1" x14ac:dyDescent="0.3">
      <c r="B24" s="84"/>
      <c r="C24" s="19" t="s">
        <v>45</v>
      </c>
      <c r="D24" s="129">
        <v>0</v>
      </c>
      <c r="E24" s="85"/>
      <c r="F24" s="85"/>
      <c r="G24" s="85"/>
      <c r="H24" s="86"/>
      <c r="J24" s="70"/>
      <c r="K24" s="122" t="s">
        <v>20</v>
      </c>
      <c r="L24" s="123"/>
      <c r="M24" s="124"/>
      <c r="N24" s="71"/>
      <c r="O24" s="71"/>
      <c r="P24" s="72"/>
    </row>
    <row r="25" spans="1:27" s="16" customFormat="1" ht="16.5" thickBot="1" x14ac:dyDescent="0.3">
      <c r="B25" s="84"/>
      <c r="C25" s="21" t="s">
        <v>57</v>
      </c>
      <c r="D25" s="34">
        <f>SUM(D23:D24)</f>
        <v>0</v>
      </c>
      <c r="E25" s="85"/>
      <c r="F25" s="85"/>
      <c r="G25" s="85"/>
      <c r="H25" s="86"/>
      <c r="J25" s="70"/>
      <c r="K25" s="41" t="s">
        <v>5</v>
      </c>
      <c r="L25" s="51">
        <f>IFERROR(G14-D36-D59+D34,"")</f>
        <v>0</v>
      </c>
      <c r="M25" s="46" t="s">
        <v>1</v>
      </c>
      <c r="N25" s="71"/>
      <c r="O25" s="71"/>
      <c r="P25" s="72"/>
    </row>
    <row r="26" spans="1:27" s="16" customFormat="1" ht="16.5" thickBot="1" x14ac:dyDescent="0.3">
      <c r="B26" s="84"/>
      <c r="C26" s="44" t="s">
        <v>49</v>
      </c>
      <c r="D26" s="45"/>
      <c r="E26" s="85"/>
      <c r="F26" s="85"/>
      <c r="G26" s="85"/>
      <c r="H26" s="86"/>
      <c r="J26" s="70"/>
      <c r="K26" s="19" t="s">
        <v>6</v>
      </c>
      <c r="L26" s="69">
        <f ca="1">L25-D39</f>
        <v>0</v>
      </c>
      <c r="M26" s="47" t="s">
        <v>1</v>
      </c>
      <c r="N26" s="71"/>
      <c r="O26" s="71"/>
      <c r="P26" s="72"/>
    </row>
    <row r="27" spans="1:27" s="16" customFormat="1" ht="15.75" x14ac:dyDescent="0.25">
      <c r="B27" s="84"/>
      <c r="C27" s="19" t="s">
        <v>42</v>
      </c>
      <c r="D27" s="130">
        <v>0</v>
      </c>
      <c r="E27" s="85"/>
      <c r="F27" s="90"/>
      <c r="G27" s="85"/>
      <c r="H27" s="86"/>
      <c r="J27" s="70"/>
      <c r="K27" s="19" t="s">
        <v>10</v>
      </c>
      <c r="L27" s="48" t="str">
        <f>IFERROR((G14/(D22+D25)),"0%")</f>
        <v>0%</v>
      </c>
      <c r="M27" s="47" t="s">
        <v>0</v>
      </c>
      <c r="N27" s="71"/>
      <c r="O27" s="71"/>
      <c r="P27" s="72"/>
    </row>
    <row r="28" spans="1:27" s="16" customFormat="1" ht="15.75" x14ac:dyDescent="0.25">
      <c r="B28" s="84"/>
      <c r="C28" s="19" t="s">
        <v>46</v>
      </c>
      <c r="D28" s="130">
        <v>0</v>
      </c>
      <c r="E28" s="85"/>
      <c r="F28" s="90"/>
      <c r="G28" s="91"/>
      <c r="H28" s="86"/>
      <c r="J28" s="70"/>
      <c r="K28" s="19" t="s">
        <v>7</v>
      </c>
      <c r="L28" s="52" t="str">
        <f>IFERROR((L25/(D22+D25)),"0%")</f>
        <v>0%</v>
      </c>
      <c r="M28" s="47" t="s">
        <v>0</v>
      </c>
      <c r="N28" s="71"/>
      <c r="O28" s="71"/>
      <c r="P28" s="72"/>
    </row>
    <row r="29" spans="1:27" s="16" customFormat="1" ht="16.5" thickBot="1" x14ac:dyDescent="0.3">
      <c r="B29" s="84"/>
      <c r="C29" s="19" t="s">
        <v>50</v>
      </c>
      <c r="D29" s="130">
        <v>0</v>
      </c>
      <c r="E29" s="85"/>
      <c r="F29" s="90"/>
      <c r="G29" s="91"/>
      <c r="H29" s="86"/>
      <c r="J29" s="70"/>
      <c r="K29" s="20" t="s">
        <v>4</v>
      </c>
      <c r="L29" s="49" t="str">
        <f>IFERROR((D22+D25)/L25,"0")</f>
        <v>0</v>
      </c>
      <c r="M29" s="50" t="s">
        <v>9</v>
      </c>
      <c r="N29" s="71"/>
      <c r="O29" s="71"/>
      <c r="P29" s="72"/>
    </row>
    <row r="30" spans="1:27" s="16" customFormat="1" ht="16.5" thickBot="1" x14ac:dyDescent="0.3">
      <c r="B30" s="84"/>
      <c r="C30" s="19" t="s">
        <v>73</v>
      </c>
      <c r="D30" s="130">
        <v>0</v>
      </c>
      <c r="E30" s="85"/>
      <c r="F30" s="90"/>
      <c r="G30" s="91"/>
      <c r="H30" s="86"/>
      <c r="J30" s="79"/>
      <c r="K30" s="43"/>
      <c r="L30" s="71"/>
      <c r="M30" s="71"/>
      <c r="N30" s="71"/>
      <c r="O30" s="71"/>
      <c r="P30" s="72"/>
    </row>
    <row r="31" spans="1:27" s="16" customFormat="1" ht="16.5" thickBot="1" x14ac:dyDescent="0.3">
      <c r="B31" s="84"/>
      <c r="C31" s="19" t="s">
        <v>51</v>
      </c>
      <c r="D31" s="130">
        <v>0</v>
      </c>
      <c r="E31" s="85"/>
      <c r="F31" s="90"/>
      <c r="G31" s="91"/>
      <c r="H31" s="86"/>
      <c r="J31" s="79"/>
      <c r="K31" s="122" t="s">
        <v>21</v>
      </c>
      <c r="L31" s="123"/>
      <c r="M31" s="124"/>
      <c r="N31" s="71"/>
      <c r="O31" s="71"/>
      <c r="P31" s="72"/>
    </row>
    <row r="32" spans="1:27" s="16" customFormat="1" ht="15.75" x14ac:dyDescent="0.25">
      <c r="B32" s="84"/>
      <c r="C32" s="19" t="s">
        <v>53</v>
      </c>
      <c r="D32" s="130">
        <v>0</v>
      </c>
      <c r="E32" s="85"/>
      <c r="F32" s="90"/>
      <c r="G32" s="91"/>
      <c r="H32" s="86"/>
      <c r="J32" s="79"/>
      <c r="K32" s="41" t="s">
        <v>5</v>
      </c>
      <c r="L32" s="51">
        <f ca="1">IFERROR(G14-D36-D57+D34,"")</f>
        <v>0</v>
      </c>
      <c r="M32" s="46" t="s">
        <v>1</v>
      </c>
      <c r="N32" s="71"/>
      <c r="O32" s="71"/>
      <c r="P32" s="72"/>
    </row>
    <row r="33" spans="2:16" s="16" customFormat="1" ht="15.75" x14ac:dyDescent="0.25">
      <c r="B33" s="84"/>
      <c r="C33" s="19" t="s">
        <v>54</v>
      </c>
      <c r="D33" s="130">
        <v>0</v>
      </c>
      <c r="E33" s="85"/>
      <c r="F33" s="90"/>
      <c r="G33" s="91"/>
      <c r="H33" s="86"/>
      <c r="J33" s="79"/>
      <c r="K33" s="19" t="s">
        <v>15</v>
      </c>
      <c r="L33" s="69">
        <f ca="1">L32-D39</f>
        <v>0</v>
      </c>
      <c r="M33" s="47" t="s">
        <v>1</v>
      </c>
      <c r="N33" s="71"/>
      <c r="O33" s="71"/>
      <c r="P33" s="72"/>
    </row>
    <row r="34" spans="2:16" s="16" customFormat="1" ht="15.75" x14ac:dyDescent="0.25">
      <c r="B34" s="84"/>
      <c r="C34" s="19" t="s">
        <v>55</v>
      </c>
      <c r="D34" s="130">
        <v>0</v>
      </c>
      <c r="E34" s="85"/>
      <c r="F34" s="90"/>
      <c r="G34" s="91"/>
      <c r="H34" s="86"/>
      <c r="J34" s="79"/>
      <c r="K34" s="19" t="s">
        <v>10</v>
      </c>
      <c r="L34" s="48" t="str">
        <f>IFERROR((G14/(D22+D25)),"0%")</f>
        <v>0%</v>
      </c>
      <c r="M34" s="47" t="s">
        <v>0</v>
      </c>
      <c r="N34" s="71"/>
      <c r="O34" s="71"/>
      <c r="P34" s="72"/>
    </row>
    <row r="35" spans="2:16" s="16" customFormat="1" ht="16.5" thickBot="1" x14ac:dyDescent="0.3">
      <c r="B35" s="84"/>
      <c r="C35" s="29" t="s">
        <v>56</v>
      </c>
      <c r="D35" s="131">
        <v>0</v>
      </c>
      <c r="E35" s="85"/>
      <c r="F35" s="90"/>
      <c r="G35" s="91"/>
      <c r="H35" s="86"/>
      <c r="J35" s="79"/>
      <c r="K35" s="19" t="s">
        <v>7</v>
      </c>
      <c r="L35" s="52" t="str">
        <f ca="1">IFERROR((L32/(D22+D25)),"0%")</f>
        <v>0%</v>
      </c>
      <c r="M35" s="47" t="s">
        <v>0</v>
      </c>
      <c r="N35" s="71"/>
      <c r="O35" s="71"/>
      <c r="P35" s="72"/>
    </row>
    <row r="36" spans="2:16" s="16" customFormat="1" ht="16.5" thickBot="1" x14ac:dyDescent="0.3">
      <c r="B36" s="84"/>
      <c r="C36" s="21" t="s">
        <v>68</v>
      </c>
      <c r="D36" s="34">
        <f>SUM(D27:D35)</f>
        <v>0</v>
      </c>
      <c r="E36" s="85"/>
      <c r="F36" s="90"/>
      <c r="G36" s="91"/>
      <c r="H36" s="86"/>
      <c r="J36" s="79"/>
      <c r="K36" s="20" t="s">
        <v>4</v>
      </c>
      <c r="L36" s="49" t="str">
        <f ca="1">IFERROR((D22+D25)/L32,"0")</f>
        <v>0</v>
      </c>
      <c r="M36" s="50" t="s">
        <v>9</v>
      </c>
      <c r="N36" s="71"/>
      <c r="O36" s="71"/>
      <c r="P36" s="72"/>
    </row>
    <row r="37" spans="2:16" s="16" customFormat="1" ht="16.5" thickBot="1" x14ac:dyDescent="0.3">
      <c r="B37" s="84"/>
      <c r="C37" s="19" t="s">
        <v>69</v>
      </c>
      <c r="D37" s="33">
        <f>IFERROR((D22+D25)/D12,"0€")</f>
        <v>0</v>
      </c>
      <c r="E37" s="85"/>
      <c r="F37" s="90"/>
      <c r="G37" s="91"/>
      <c r="H37" s="86"/>
      <c r="J37" s="79"/>
      <c r="K37" s="43"/>
      <c r="L37" s="71"/>
      <c r="M37" s="71"/>
      <c r="N37" s="71"/>
      <c r="O37" s="71"/>
      <c r="P37" s="72"/>
    </row>
    <row r="38" spans="2:16" s="16" customFormat="1" ht="16.5" thickBot="1" x14ac:dyDescent="0.3">
      <c r="B38" s="84"/>
      <c r="C38" s="19" t="s">
        <v>70</v>
      </c>
      <c r="D38" s="33">
        <f ca="1">IFERROR('simulation prêt Vide'!B11/'Calcul de Rentabilité'!D12,"0€")</f>
        <v>0</v>
      </c>
      <c r="E38" s="85"/>
      <c r="F38" s="90"/>
      <c r="G38" s="91"/>
      <c r="H38" s="86"/>
      <c r="J38" s="79"/>
      <c r="K38" s="122" t="s">
        <v>40</v>
      </c>
      <c r="L38" s="123"/>
      <c r="M38" s="124"/>
      <c r="N38" s="71"/>
      <c r="O38" s="71"/>
      <c r="P38" s="72"/>
    </row>
    <row r="39" spans="2:16" s="16" customFormat="1" ht="16.5" thickBot="1" x14ac:dyDescent="0.3">
      <c r="B39" s="84"/>
      <c r="C39" s="21" t="s">
        <v>71</v>
      </c>
      <c r="D39" s="34">
        <f ca="1">D37+D38</f>
        <v>0</v>
      </c>
      <c r="E39" s="85"/>
      <c r="F39" s="90"/>
      <c r="G39" s="91"/>
      <c r="H39" s="86"/>
      <c r="J39" s="79"/>
      <c r="K39" s="41" t="s">
        <v>5</v>
      </c>
      <c r="L39" s="51">
        <f>IFERROR(G14-D36-D56+D34,"")</f>
        <v>0</v>
      </c>
      <c r="M39" s="46" t="s">
        <v>1</v>
      </c>
      <c r="N39" s="71"/>
      <c r="O39" s="71"/>
      <c r="P39" s="72"/>
    </row>
    <row r="40" spans="2:16" s="16" customFormat="1" ht="15.75" x14ac:dyDescent="0.25">
      <c r="B40" s="84"/>
      <c r="C40" s="85"/>
      <c r="D40" s="85"/>
      <c r="E40" s="85"/>
      <c r="F40" s="90"/>
      <c r="G40" s="91"/>
      <c r="H40" s="86"/>
      <c r="J40" s="79"/>
      <c r="K40" s="19" t="s">
        <v>15</v>
      </c>
      <c r="L40" s="69">
        <f ca="1">L39-D39</f>
        <v>0</v>
      </c>
      <c r="M40" s="47" t="s">
        <v>1</v>
      </c>
      <c r="N40" s="71"/>
      <c r="O40" s="71"/>
      <c r="P40" s="72"/>
    </row>
    <row r="41" spans="2:16" s="16" customFormat="1" ht="15.75" x14ac:dyDescent="0.25">
      <c r="B41" s="84"/>
      <c r="C41" s="85"/>
      <c r="D41" s="85"/>
      <c r="E41" s="85"/>
      <c r="F41" s="90"/>
      <c r="G41" s="91"/>
      <c r="H41" s="86"/>
      <c r="J41" s="79"/>
      <c r="K41" s="19" t="s">
        <v>10</v>
      </c>
      <c r="L41" s="48" t="str">
        <f>IFERROR((G14/(D22+D25)),"0%")</f>
        <v>0%</v>
      </c>
      <c r="M41" s="47" t="s">
        <v>0</v>
      </c>
      <c r="N41" s="71"/>
      <c r="O41" s="71"/>
      <c r="P41" s="72"/>
    </row>
    <row r="42" spans="2:16" s="16" customFormat="1" ht="15.75" x14ac:dyDescent="0.25">
      <c r="B42" s="84"/>
      <c r="C42" s="85"/>
      <c r="D42" s="85"/>
      <c r="E42" s="85"/>
      <c r="F42" s="90"/>
      <c r="G42" s="91"/>
      <c r="H42" s="86"/>
      <c r="J42" s="79"/>
      <c r="K42" s="19" t="s">
        <v>7</v>
      </c>
      <c r="L42" s="52" t="str">
        <f>IFERROR((L39/(D22+D25)),"0%")</f>
        <v>0%</v>
      </c>
      <c r="M42" s="47" t="s">
        <v>0</v>
      </c>
      <c r="N42" s="71"/>
      <c r="O42" s="71"/>
      <c r="P42" s="72"/>
    </row>
    <row r="43" spans="2:16" s="16" customFormat="1" ht="16.5" thickBot="1" x14ac:dyDescent="0.3">
      <c r="B43" s="84"/>
      <c r="C43" s="85"/>
      <c r="D43" s="85"/>
      <c r="E43" s="85"/>
      <c r="F43" s="90"/>
      <c r="G43" s="91"/>
      <c r="H43" s="86"/>
      <c r="J43" s="79"/>
      <c r="K43" s="20" t="s">
        <v>4</v>
      </c>
      <c r="L43" s="49" t="str">
        <f>IFERROR((D22+D25)/L39,"0")</f>
        <v>0</v>
      </c>
      <c r="M43" s="50" t="s">
        <v>9</v>
      </c>
      <c r="N43" s="71"/>
      <c r="O43" s="71"/>
      <c r="P43" s="72"/>
    </row>
    <row r="44" spans="2:16" s="16" customFormat="1" ht="15.75" x14ac:dyDescent="0.25">
      <c r="B44" s="92"/>
      <c r="C44" s="93"/>
      <c r="D44" s="93"/>
      <c r="E44" s="93"/>
      <c r="F44" s="94"/>
      <c r="G44" s="95"/>
      <c r="H44" s="96"/>
      <c r="J44" s="80"/>
      <c r="K44" s="81"/>
      <c r="L44" s="82"/>
      <c r="M44" s="82"/>
      <c r="N44" s="82"/>
      <c r="O44" s="82"/>
      <c r="P44" s="83"/>
    </row>
    <row r="45" spans="2:16" s="16" customFormat="1" ht="15.75" x14ac:dyDescent="0.25">
      <c r="F45" s="32"/>
      <c r="G45" s="30"/>
      <c r="J45" s="35"/>
      <c r="K45" s="36"/>
    </row>
    <row r="46" spans="2:16" s="16" customFormat="1" ht="15.75" x14ac:dyDescent="0.25">
      <c r="F46" s="32"/>
      <c r="G46" s="30"/>
      <c r="J46" s="35"/>
      <c r="K46" s="36"/>
    </row>
    <row r="47" spans="2:16" s="16" customFormat="1" ht="15.75" x14ac:dyDescent="0.25">
      <c r="B47" s="116" t="s">
        <v>76</v>
      </c>
      <c r="C47" s="117"/>
      <c r="D47" s="117"/>
      <c r="E47" s="117"/>
      <c r="F47" s="117"/>
      <c r="G47" s="117"/>
      <c r="H47" s="118"/>
      <c r="J47" s="35"/>
      <c r="K47" s="36"/>
    </row>
    <row r="48" spans="2:16" s="16" customFormat="1" ht="15.75" x14ac:dyDescent="0.25">
      <c r="B48" s="119"/>
      <c r="C48" s="120"/>
      <c r="D48" s="120"/>
      <c r="E48" s="120"/>
      <c r="F48" s="120"/>
      <c r="G48" s="120"/>
      <c r="H48" s="121"/>
      <c r="J48" s="35"/>
      <c r="K48" s="36"/>
    </row>
    <row r="49" spans="2:11" s="16" customFormat="1" ht="16.5" thickBot="1" x14ac:dyDescent="0.3">
      <c r="B49" s="107"/>
      <c r="C49" s="101"/>
      <c r="D49" s="101"/>
      <c r="E49" s="99"/>
      <c r="F49" s="100"/>
      <c r="G49" s="101"/>
      <c r="H49" s="102"/>
      <c r="I49" s="35"/>
      <c r="J49" s="35"/>
      <c r="K49" s="36"/>
    </row>
    <row r="50" spans="2:11" s="16" customFormat="1" ht="15.75" x14ac:dyDescent="0.25">
      <c r="B50" s="107"/>
      <c r="C50" s="97" t="s">
        <v>41</v>
      </c>
      <c r="D50" s="98"/>
      <c r="E50" s="99"/>
      <c r="F50" s="100"/>
      <c r="G50" s="101"/>
      <c r="H50" s="102"/>
      <c r="I50" s="35"/>
      <c r="J50" s="36"/>
    </row>
    <row r="51" spans="2:11" s="16" customFormat="1" ht="15.75" x14ac:dyDescent="0.25">
      <c r="B51" s="107"/>
      <c r="C51" s="19" t="s">
        <v>13</v>
      </c>
      <c r="D51" s="33">
        <f>G14</f>
        <v>0</v>
      </c>
      <c r="E51" s="99"/>
      <c r="F51" s="100"/>
      <c r="G51" s="101"/>
      <c r="H51" s="102"/>
      <c r="I51" s="35"/>
      <c r="J51" s="36"/>
    </row>
    <row r="52" spans="2:11" s="16" customFormat="1" ht="15.75" x14ac:dyDescent="0.25">
      <c r="B52" s="107"/>
      <c r="C52" s="19" t="s">
        <v>3</v>
      </c>
      <c r="D52" s="33">
        <f>D36</f>
        <v>0</v>
      </c>
      <c r="E52" s="99"/>
      <c r="F52" s="100"/>
      <c r="G52" s="101"/>
      <c r="H52" s="102"/>
      <c r="I52" s="35"/>
      <c r="J52" s="36"/>
    </row>
    <row r="53" spans="2:11" s="16" customFormat="1" ht="15.75" x14ac:dyDescent="0.25">
      <c r="B53" s="107"/>
      <c r="C53" s="19" t="s">
        <v>11</v>
      </c>
      <c r="D53" s="33">
        <f ca="1">D38</f>
        <v>0</v>
      </c>
      <c r="E53" s="99"/>
      <c r="F53" s="100"/>
      <c r="G53" s="101"/>
      <c r="H53" s="102"/>
      <c r="I53" s="35"/>
      <c r="J53" s="36"/>
    </row>
    <row r="54" spans="2:11" s="16" customFormat="1" ht="15.75" x14ac:dyDescent="0.25">
      <c r="B54" s="107"/>
      <c r="C54" s="19" t="s">
        <v>8</v>
      </c>
      <c r="D54" s="33">
        <f>(D22+D25)*D16</f>
        <v>0</v>
      </c>
      <c r="E54" s="99"/>
      <c r="F54" s="100"/>
      <c r="G54" s="101"/>
      <c r="H54" s="102"/>
      <c r="I54" s="35"/>
      <c r="J54" s="36"/>
    </row>
    <row r="55" spans="2:11" s="16" customFormat="1" ht="16.5" thickBot="1" x14ac:dyDescent="0.3">
      <c r="B55" s="107"/>
      <c r="C55" s="20" t="s">
        <v>14</v>
      </c>
      <c r="D55" s="40">
        <f ca="1">IF(D51-D52-D53-D54&lt;0,0,D51-D52-D53-D54)</f>
        <v>0</v>
      </c>
      <c r="E55" s="99"/>
      <c r="F55" s="100"/>
      <c r="G55" s="101"/>
      <c r="H55" s="102"/>
      <c r="I55" s="35"/>
      <c r="J55" s="36"/>
    </row>
    <row r="56" spans="2:11" s="16" customFormat="1" ht="15.75" x14ac:dyDescent="0.25">
      <c r="B56" s="107"/>
      <c r="C56" s="41" t="s">
        <v>23</v>
      </c>
      <c r="D56" s="42">
        <f>G14*0.7*(D14+0.172)</f>
        <v>0</v>
      </c>
      <c r="E56" s="99"/>
      <c r="F56" s="100"/>
      <c r="G56" s="101"/>
      <c r="H56" s="102"/>
      <c r="I56" s="35"/>
      <c r="J56" s="36"/>
    </row>
    <row r="57" spans="2:11" s="16" customFormat="1" ht="15.75" x14ac:dyDescent="0.25">
      <c r="B57" s="107"/>
      <c r="C57" s="19" t="s">
        <v>24</v>
      </c>
      <c r="D57" s="33">
        <f ca="1">(D51-D52-D53)*(D14+0.172)</f>
        <v>0</v>
      </c>
      <c r="E57" s="99"/>
      <c r="F57" s="100"/>
      <c r="G57" s="101"/>
      <c r="H57" s="102"/>
      <c r="I57" s="35"/>
      <c r="J57" s="36"/>
    </row>
    <row r="58" spans="2:11" s="16" customFormat="1" ht="15.75" x14ac:dyDescent="0.25">
      <c r="B58" s="107"/>
      <c r="C58" s="19" t="s">
        <v>25</v>
      </c>
      <c r="D58" s="33">
        <f ca="1">D55*(D14+0.172)</f>
        <v>0</v>
      </c>
      <c r="E58" s="99"/>
      <c r="F58" s="100"/>
      <c r="G58" s="101"/>
      <c r="H58" s="102"/>
      <c r="I58" s="35"/>
      <c r="J58" s="36"/>
    </row>
    <row r="59" spans="2:11" s="16" customFormat="1" ht="15.75" x14ac:dyDescent="0.25">
      <c r="B59" s="107"/>
      <c r="C59" s="19" t="s">
        <v>17</v>
      </c>
      <c r="D59" s="33">
        <f>G14*0.5*(D14+0.172)</f>
        <v>0</v>
      </c>
      <c r="E59" s="99"/>
      <c r="F59" s="100"/>
      <c r="G59" s="101"/>
      <c r="H59" s="102"/>
      <c r="I59" s="35"/>
      <c r="J59" s="36"/>
    </row>
    <row r="60" spans="2:11" s="16" customFormat="1" ht="16.5" thickBot="1" x14ac:dyDescent="0.3">
      <c r="B60" s="107"/>
      <c r="C60" s="20" t="s">
        <v>16</v>
      </c>
      <c r="D60" s="40">
        <f ca="1">D55*0.15</f>
        <v>0</v>
      </c>
      <c r="E60" s="99"/>
      <c r="F60" s="100"/>
      <c r="G60" s="101"/>
      <c r="H60" s="102"/>
      <c r="I60" s="35"/>
      <c r="J60" s="36"/>
    </row>
    <row r="61" spans="2:11" s="16" customFormat="1" ht="15.75" x14ac:dyDescent="0.25">
      <c r="B61" s="108"/>
      <c r="C61" s="103"/>
      <c r="D61" s="103"/>
      <c r="E61" s="103"/>
      <c r="F61" s="104"/>
      <c r="G61" s="105"/>
      <c r="H61" s="106"/>
      <c r="J61" s="36"/>
    </row>
    <row r="62" spans="2:11" s="16" customFormat="1" ht="15.75" x14ac:dyDescent="0.25">
      <c r="F62" s="32"/>
      <c r="G62" s="30"/>
      <c r="J62" s="35"/>
      <c r="K62" s="36"/>
    </row>
    <row r="63" spans="2:11" s="16" customFormat="1" ht="15.75" x14ac:dyDescent="0.25">
      <c r="F63" s="32"/>
      <c r="G63" s="30"/>
      <c r="J63" s="35"/>
      <c r="K63" s="36"/>
    </row>
    <row r="64" spans="2:11" s="16" customFormat="1" ht="15.75" x14ac:dyDescent="0.25">
      <c r="F64" s="32"/>
      <c r="G64" s="30"/>
      <c r="J64" s="35"/>
      <c r="K64" s="36"/>
    </row>
    <row r="65" spans="6:16" s="16" customFormat="1" ht="15.75" x14ac:dyDescent="0.25">
      <c r="F65" s="32"/>
      <c r="G65" s="30"/>
      <c r="J65" s="35"/>
      <c r="K65" s="36"/>
    </row>
    <row r="66" spans="6:16" s="16" customFormat="1" x14ac:dyDescent="0.25">
      <c r="P66" s="17"/>
    </row>
    <row r="67" spans="6:16" s="16" customFormat="1" x14ac:dyDescent="0.25">
      <c r="P67" s="17"/>
    </row>
    <row r="68" spans="6:16" s="16" customFormat="1" x14ac:dyDescent="0.25">
      <c r="P68" s="17"/>
    </row>
    <row r="69" spans="6:16" s="16" customFormat="1" x14ac:dyDescent="0.25">
      <c r="P69" s="17"/>
    </row>
    <row r="70" spans="6:16" s="16" customFormat="1" x14ac:dyDescent="0.25">
      <c r="P70" s="17"/>
    </row>
    <row r="71" spans="6:16" s="16" customFormat="1" x14ac:dyDescent="0.25">
      <c r="P71" s="17"/>
    </row>
    <row r="72" spans="6:16" s="16" customFormat="1" x14ac:dyDescent="0.25">
      <c r="P72" s="17"/>
    </row>
    <row r="73" spans="6:16" s="16" customFormat="1" x14ac:dyDescent="0.25">
      <c r="P73" s="17"/>
    </row>
    <row r="74" spans="6:16" s="16" customFormat="1" x14ac:dyDescent="0.25">
      <c r="P74" s="17"/>
    </row>
    <row r="75" spans="6:16" s="16" customFormat="1" x14ac:dyDescent="0.25">
      <c r="P75" s="17"/>
    </row>
    <row r="76" spans="6:16" s="16" customFormat="1" x14ac:dyDescent="0.25">
      <c r="P76" s="17"/>
    </row>
    <row r="77" spans="6:16" s="16" customFormat="1" x14ac:dyDescent="0.25">
      <c r="P77" s="17"/>
    </row>
    <row r="78" spans="6:16" s="16" customFormat="1" x14ac:dyDescent="0.25">
      <c r="P78" s="17"/>
    </row>
    <row r="79" spans="6:16" s="16" customFormat="1" x14ac:dyDescent="0.25">
      <c r="P79" s="17"/>
    </row>
    <row r="80" spans="6:16" s="16" customFormat="1" x14ac:dyDescent="0.25">
      <c r="P80" s="17"/>
    </row>
    <row r="81" spans="16:16" s="16" customFormat="1" x14ac:dyDescent="0.25">
      <c r="P81" s="17"/>
    </row>
    <row r="82" spans="16:16" s="16" customFormat="1" x14ac:dyDescent="0.25">
      <c r="P82" s="17"/>
    </row>
    <row r="83" spans="16:16" s="16" customFormat="1" x14ac:dyDescent="0.25">
      <c r="P83" s="17"/>
    </row>
    <row r="84" spans="16:16" s="16" customFormat="1" x14ac:dyDescent="0.25">
      <c r="P84" s="17"/>
    </row>
    <row r="85" spans="16:16" s="16" customFormat="1" x14ac:dyDescent="0.25">
      <c r="P85" s="17"/>
    </row>
    <row r="86" spans="16:16" s="16" customFormat="1" x14ac:dyDescent="0.25">
      <c r="P86" s="17"/>
    </row>
    <row r="87" spans="16:16" s="16" customFormat="1" x14ac:dyDescent="0.25">
      <c r="P87" s="17"/>
    </row>
    <row r="88" spans="16:16" s="16" customFormat="1" x14ac:dyDescent="0.25">
      <c r="P88" s="17"/>
    </row>
    <row r="89" spans="16:16" s="16" customFormat="1" x14ac:dyDescent="0.25">
      <c r="P89" s="17"/>
    </row>
    <row r="90" spans="16:16" s="16" customFormat="1" x14ac:dyDescent="0.25">
      <c r="P90" s="17"/>
    </row>
    <row r="91" spans="16:16" s="16" customFormat="1" x14ac:dyDescent="0.25">
      <c r="P91" s="17"/>
    </row>
    <row r="92" spans="16:16" s="16" customFormat="1" x14ac:dyDescent="0.25">
      <c r="P92" s="17"/>
    </row>
    <row r="93" spans="16:16" s="16" customFormat="1" x14ac:dyDescent="0.25">
      <c r="P93" s="17"/>
    </row>
    <row r="94" spans="16:16" s="16" customFormat="1" x14ac:dyDescent="0.25">
      <c r="P94" s="17"/>
    </row>
    <row r="95" spans="16:16" s="16" customFormat="1" x14ac:dyDescent="0.25">
      <c r="P95" s="17"/>
    </row>
    <row r="96" spans="16:16" s="16" customFormat="1" x14ac:dyDescent="0.25">
      <c r="P96" s="17"/>
    </row>
    <row r="97" spans="16:16" s="16" customFormat="1" x14ac:dyDescent="0.25">
      <c r="P97" s="17"/>
    </row>
    <row r="98" spans="16:16" s="16" customFormat="1" x14ac:dyDescent="0.25">
      <c r="P98" s="17"/>
    </row>
    <row r="99" spans="16:16" s="16" customFormat="1" x14ac:dyDescent="0.25">
      <c r="P99" s="17"/>
    </row>
    <row r="100" spans="16:16" s="16" customFormat="1" x14ac:dyDescent="0.25">
      <c r="P100" s="17"/>
    </row>
    <row r="101" spans="16:16" s="16" customFormat="1" x14ac:dyDescent="0.25">
      <c r="P101" s="17"/>
    </row>
    <row r="102" spans="16:16" s="16" customFormat="1" x14ac:dyDescent="0.25">
      <c r="P102" s="17"/>
    </row>
    <row r="103" spans="16:16" s="16" customFormat="1" x14ac:dyDescent="0.25">
      <c r="P103" s="17"/>
    </row>
    <row r="104" spans="16:16" s="16" customFormat="1" x14ac:dyDescent="0.25">
      <c r="P104" s="17"/>
    </row>
    <row r="105" spans="16:16" s="16" customFormat="1" x14ac:dyDescent="0.25">
      <c r="P105" s="17"/>
    </row>
    <row r="106" spans="16:16" s="16" customFormat="1" x14ac:dyDescent="0.25">
      <c r="P106" s="17"/>
    </row>
    <row r="107" spans="16:16" s="16" customFormat="1" x14ac:dyDescent="0.25">
      <c r="P107" s="17"/>
    </row>
    <row r="108" spans="16:16" s="16" customFormat="1" x14ac:dyDescent="0.25">
      <c r="P108" s="17"/>
    </row>
    <row r="109" spans="16:16" s="16" customFormat="1" x14ac:dyDescent="0.25">
      <c r="P109" s="17"/>
    </row>
    <row r="110" spans="16:16" s="16" customFormat="1" x14ac:dyDescent="0.25">
      <c r="P110" s="17"/>
    </row>
    <row r="111" spans="16:16" s="16" customFormat="1" x14ac:dyDescent="0.25">
      <c r="P111" s="17"/>
    </row>
    <row r="112" spans="16:16" s="16" customFormat="1" x14ac:dyDescent="0.25">
      <c r="P112" s="17"/>
    </row>
    <row r="113" spans="16:16" s="16" customFormat="1" x14ac:dyDescent="0.25">
      <c r="P113" s="17"/>
    </row>
    <row r="114" spans="16:16" s="16" customFormat="1" x14ac:dyDescent="0.25">
      <c r="P114" s="17"/>
    </row>
    <row r="115" spans="16:16" s="16" customFormat="1" x14ac:dyDescent="0.25">
      <c r="P115" s="17"/>
    </row>
    <row r="116" spans="16:16" s="16" customFormat="1" x14ac:dyDescent="0.25">
      <c r="P116" s="17"/>
    </row>
    <row r="117" spans="16:16" s="16" customFormat="1" x14ac:dyDescent="0.25">
      <c r="P117" s="17"/>
    </row>
    <row r="118" spans="16:16" s="16" customFormat="1" x14ac:dyDescent="0.25">
      <c r="P118" s="17"/>
    </row>
    <row r="119" spans="16:16" s="16" customFormat="1" x14ac:dyDescent="0.25">
      <c r="P119" s="17"/>
    </row>
    <row r="120" spans="16:16" s="16" customFormat="1" x14ac:dyDescent="0.25">
      <c r="P120" s="17"/>
    </row>
    <row r="121" spans="16:16" s="16" customFormat="1" x14ac:dyDescent="0.25">
      <c r="P121" s="17"/>
    </row>
    <row r="122" spans="16:16" s="16" customFormat="1" x14ac:dyDescent="0.25">
      <c r="P122" s="17"/>
    </row>
    <row r="123" spans="16:16" s="16" customFormat="1" x14ac:dyDescent="0.25">
      <c r="P123" s="17"/>
    </row>
    <row r="124" spans="16:16" s="16" customFormat="1" x14ac:dyDescent="0.25">
      <c r="P124" s="17"/>
    </row>
    <row r="125" spans="16:16" s="16" customFormat="1" x14ac:dyDescent="0.25">
      <c r="P125" s="17"/>
    </row>
    <row r="126" spans="16:16" s="16" customFormat="1" x14ac:dyDescent="0.25">
      <c r="P126" s="17"/>
    </row>
    <row r="127" spans="16:16" s="16" customFormat="1" x14ac:dyDescent="0.25">
      <c r="P127" s="17"/>
    </row>
    <row r="128" spans="16:16" s="16" customFormat="1" x14ac:dyDescent="0.25">
      <c r="P128" s="17"/>
    </row>
    <row r="129" spans="16:16" s="16" customFormat="1" x14ac:dyDescent="0.25">
      <c r="P129" s="17"/>
    </row>
    <row r="130" spans="16:16" s="16" customFormat="1" x14ac:dyDescent="0.25">
      <c r="P130" s="17"/>
    </row>
    <row r="131" spans="16:16" s="16" customFormat="1" x14ac:dyDescent="0.25">
      <c r="P131" s="17"/>
    </row>
    <row r="132" spans="16:16" s="16" customFormat="1" x14ac:dyDescent="0.25">
      <c r="P132" s="17"/>
    </row>
    <row r="133" spans="16:16" s="16" customFormat="1" x14ac:dyDescent="0.25">
      <c r="P133" s="17"/>
    </row>
    <row r="134" spans="16:16" s="16" customFormat="1" x14ac:dyDescent="0.25">
      <c r="P134" s="17"/>
    </row>
    <row r="135" spans="16:16" s="16" customFormat="1" x14ac:dyDescent="0.25">
      <c r="P135" s="17"/>
    </row>
    <row r="136" spans="16:16" s="16" customFormat="1" x14ac:dyDescent="0.25">
      <c r="P136" s="17"/>
    </row>
    <row r="137" spans="16:16" s="16" customFormat="1" x14ac:dyDescent="0.25">
      <c r="P137" s="17"/>
    </row>
    <row r="138" spans="16:16" s="16" customFormat="1" x14ac:dyDescent="0.25">
      <c r="P138" s="17"/>
    </row>
    <row r="139" spans="16:16" s="16" customFormat="1" x14ac:dyDescent="0.25">
      <c r="P139" s="17"/>
    </row>
    <row r="140" spans="16:16" s="16" customFormat="1" x14ac:dyDescent="0.25">
      <c r="P140" s="17"/>
    </row>
    <row r="141" spans="16:16" s="16" customFormat="1" x14ac:dyDescent="0.25">
      <c r="P141" s="17"/>
    </row>
    <row r="142" spans="16:16" s="16" customFormat="1" x14ac:dyDescent="0.25">
      <c r="P142" s="17"/>
    </row>
    <row r="143" spans="16:16" s="16" customFormat="1" x14ac:dyDescent="0.25">
      <c r="P143" s="17"/>
    </row>
    <row r="144" spans="16:16" s="16" customFormat="1" x14ac:dyDescent="0.25">
      <c r="P144" s="17"/>
    </row>
    <row r="145" spans="16:16" s="16" customFormat="1" x14ac:dyDescent="0.25">
      <c r="P145" s="17"/>
    </row>
    <row r="146" spans="16:16" s="16" customFormat="1" x14ac:dyDescent="0.25">
      <c r="P146" s="17"/>
    </row>
    <row r="147" spans="16:16" s="16" customFormat="1" x14ac:dyDescent="0.25">
      <c r="P147" s="17"/>
    </row>
    <row r="148" spans="16:16" s="16" customFormat="1" x14ac:dyDescent="0.25">
      <c r="P148" s="17"/>
    </row>
    <row r="149" spans="16:16" s="16" customFormat="1" x14ac:dyDescent="0.25">
      <c r="P149" s="17"/>
    </row>
    <row r="150" spans="16:16" s="16" customFormat="1" x14ac:dyDescent="0.25">
      <c r="P150" s="17"/>
    </row>
    <row r="151" spans="16:16" s="16" customFormat="1" x14ac:dyDescent="0.25">
      <c r="P151" s="17"/>
    </row>
    <row r="152" spans="16:16" s="16" customFormat="1" x14ac:dyDescent="0.25">
      <c r="P152" s="17"/>
    </row>
    <row r="153" spans="16:16" s="16" customFormat="1" x14ac:dyDescent="0.25">
      <c r="P153" s="17"/>
    </row>
    <row r="154" spans="16:16" s="16" customFormat="1" x14ac:dyDescent="0.25">
      <c r="P154" s="17"/>
    </row>
    <row r="155" spans="16:16" s="16" customFormat="1" x14ac:dyDescent="0.25">
      <c r="P155" s="17"/>
    </row>
    <row r="156" spans="16:16" s="16" customFormat="1" x14ac:dyDescent="0.25">
      <c r="P156" s="17"/>
    </row>
    <row r="157" spans="16:16" s="16" customFormat="1" x14ac:dyDescent="0.25">
      <c r="P157" s="17"/>
    </row>
    <row r="158" spans="16:16" s="16" customFormat="1" x14ac:dyDescent="0.25">
      <c r="P158" s="17"/>
    </row>
    <row r="159" spans="16:16" s="16" customFormat="1" x14ac:dyDescent="0.25">
      <c r="P159" s="17"/>
    </row>
    <row r="160" spans="16:16" s="16" customFormat="1" x14ac:dyDescent="0.25">
      <c r="P160" s="17"/>
    </row>
    <row r="161" spans="16:16" s="16" customFormat="1" x14ac:dyDescent="0.25">
      <c r="P161" s="17"/>
    </row>
    <row r="162" spans="16:16" s="16" customFormat="1" x14ac:dyDescent="0.25">
      <c r="P162" s="17"/>
    </row>
    <row r="163" spans="16:16" s="16" customFormat="1" x14ac:dyDescent="0.25">
      <c r="P163" s="17"/>
    </row>
    <row r="164" spans="16:16" s="16" customFormat="1" x14ac:dyDescent="0.25">
      <c r="P164" s="17"/>
    </row>
    <row r="165" spans="16:16" s="16" customFormat="1" x14ac:dyDescent="0.25">
      <c r="P165" s="17"/>
    </row>
    <row r="166" spans="16:16" s="16" customFormat="1" x14ac:dyDescent="0.25">
      <c r="P166" s="17"/>
    </row>
    <row r="167" spans="16:16" s="16" customFormat="1" x14ac:dyDescent="0.25">
      <c r="P167" s="17"/>
    </row>
    <row r="168" spans="16:16" s="16" customFormat="1" x14ac:dyDescent="0.25">
      <c r="P168" s="17"/>
    </row>
    <row r="169" spans="16:16" s="16" customFormat="1" x14ac:dyDescent="0.25">
      <c r="P169" s="17"/>
    </row>
    <row r="170" spans="16:16" s="16" customFormat="1" x14ac:dyDescent="0.25">
      <c r="P170" s="17"/>
    </row>
    <row r="171" spans="16:16" s="16" customFormat="1" x14ac:dyDescent="0.25">
      <c r="P171" s="17"/>
    </row>
    <row r="172" spans="16:16" s="16" customFormat="1" x14ac:dyDescent="0.25">
      <c r="P172" s="17"/>
    </row>
    <row r="173" spans="16:16" s="16" customFormat="1" x14ac:dyDescent="0.25">
      <c r="P173" s="17"/>
    </row>
    <row r="174" spans="16:16" s="16" customFormat="1" x14ac:dyDescent="0.25">
      <c r="P174" s="17"/>
    </row>
    <row r="175" spans="16:16" s="16" customFormat="1" x14ac:dyDescent="0.25">
      <c r="P175" s="17"/>
    </row>
    <row r="176" spans="16:16" s="16" customFormat="1" x14ac:dyDescent="0.25">
      <c r="P176" s="17"/>
    </row>
    <row r="177" spans="16:16" s="16" customFormat="1" x14ac:dyDescent="0.25">
      <c r="P177" s="17"/>
    </row>
    <row r="178" spans="16:16" s="16" customFormat="1" x14ac:dyDescent="0.25">
      <c r="P178" s="17"/>
    </row>
    <row r="179" spans="16:16" s="16" customFormat="1" x14ac:dyDescent="0.25">
      <c r="P179" s="17"/>
    </row>
    <row r="180" spans="16:16" s="16" customFormat="1" x14ac:dyDescent="0.25">
      <c r="P180" s="17"/>
    </row>
    <row r="181" spans="16:16" s="16" customFormat="1" x14ac:dyDescent="0.25">
      <c r="P181" s="17"/>
    </row>
    <row r="182" spans="16:16" s="16" customFormat="1" x14ac:dyDescent="0.25">
      <c r="P182" s="17"/>
    </row>
    <row r="183" spans="16:16" s="16" customFormat="1" x14ac:dyDescent="0.25">
      <c r="P183" s="17"/>
    </row>
    <row r="184" spans="16:16" s="16" customFormat="1" x14ac:dyDescent="0.25">
      <c r="P184" s="17"/>
    </row>
    <row r="185" spans="16:16" s="16" customFormat="1" x14ac:dyDescent="0.25">
      <c r="P185" s="17"/>
    </row>
    <row r="186" spans="16:16" s="16" customFormat="1" x14ac:dyDescent="0.25">
      <c r="P186" s="17"/>
    </row>
    <row r="187" spans="16:16" s="16" customFormat="1" x14ac:dyDescent="0.25">
      <c r="P187" s="17"/>
    </row>
    <row r="188" spans="16:16" s="16" customFormat="1" x14ac:dyDescent="0.25">
      <c r="P188" s="17"/>
    </row>
    <row r="189" spans="16:16" s="16" customFormat="1" x14ac:dyDescent="0.25">
      <c r="P189" s="17"/>
    </row>
    <row r="190" spans="16:16" s="16" customFormat="1" x14ac:dyDescent="0.25">
      <c r="P190" s="17"/>
    </row>
    <row r="191" spans="16:16" s="16" customFormat="1" x14ac:dyDescent="0.25">
      <c r="P191" s="17"/>
    </row>
    <row r="192" spans="16:16" s="16" customFormat="1" x14ac:dyDescent="0.25">
      <c r="P192" s="17"/>
    </row>
    <row r="193" spans="16:16" s="16" customFormat="1" x14ac:dyDescent="0.25">
      <c r="P193" s="17"/>
    </row>
  </sheetData>
  <mergeCells count="9">
    <mergeCell ref="C1:P3"/>
    <mergeCell ref="J7:P8"/>
    <mergeCell ref="B7:H8"/>
    <mergeCell ref="B47:H48"/>
    <mergeCell ref="K38:M38"/>
    <mergeCell ref="K31:M31"/>
    <mergeCell ref="K24:M24"/>
    <mergeCell ref="K17:M17"/>
    <mergeCell ref="K10:M10"/>
  </mergeCells>
  <conditionalFormatting sqref="L14">
    <cfRule type="cellIs" dxfId="0" priority="3" operator="greaterThanOrEqual">
      <formula>"8.5"</formula>
    </cfRule>
  </conditionalFormatting>
  <dataValidations count="2">
    <dataValidation type="list" allowBlank="1" showInputMessage="1" showErrorMessage="1" sqref="Y12:Y19">
      <formula1>$Y$12:$Y$19</formula1>
    </dataValidation>
    <dataValidation type="list" allowBlank="1" showInputMessage="1" showErrorMessage="1" sqref="D14">
      <formula1>$Y$15:$Y$19</formula1>
    </dataValidation>
  </dataValidations>
  <pageMargins left="0.25" right="0.25" top="0.75" bottom="0.75" header="0.3" footer="0.3"/>
  <pageSetup paperSize="9" scale="6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27"/>
  <sheetViews>
    <sheetView workbookViewId="0">
      <selection activeCell="F4" sqref="F4:F15"/>
    </sheetView>
  </sheetViews>
  <sheetFormatPr baseColWidth="10" defaultRowHeight="15" x14ac:dyDescent="0.25"/>
  <cols>
    <col min="3" max="3" width="18" style="111" customWidth="1"/>
    <col min="4" max="4" width="20.7109375" style="111" customWidth="1"/>
    <col min="5" max="5" width="12.85546875" style="111" customWidth="1"/>
    <col min="6" max="6" width="22.28515625" customWidth="1"/>
  </cols>
  <sheetData>
    <row r="3" spans="2:6" x14ac:dyDescent="0.25">
      <c r="C3" s="111" t="s">
        <v>79</v>
      </c>
      <c r="D3" s="111" t="s">
        <v>80</v>
      </c>
      <c r="E3" s="111" t="s">
        <v>78</v>
      </c>
      <c r="F3" s="111" t="s">
        <v>81</v>
      </c>
    </row>
    <row r="4" spans="2:6" x14ac:dyDescent="0.25">
      <c r="B4" t="s">
        <v>82</v>
      </c>
      <c r="C4" s="112">
        <f>'Calcul de Rentabilité'!$D$36/12</f>
        <v>0</v>
      </c>
      <c r="D4" s="112">
        <f ca="1">'Calcul de Rentabilité'!$D$39/12</f>
        <v>0</v>
      </c>
      <c r="E4" s="112">
        <f>'Calcul de Rentabilité'!$G$11</f>
        <v>0</v>
      </c>
      <c r="F4" s="113">
        <f ca="1">E4-C4-D4</f>
        <v>0</v>
      </c>
    </row>
    <row r="5" spans="2:6" x14ac:dyDescent="0.25">
      <c r="B5" t="s">
        <v>83</v>
      </c>
      <c r="C5" s="112">
        <f>'Calcul de Rentabilité'!$D$36/12</f>
        <v>0</v>
      </c>
      <c r="D5" s="112">
        <f ca="1">'Calcul de Rentabilité'!$D$39/12</f>
        <v>0</v>
      </c>
      <c r="E5" s="112">
        <f>'Calcul de Rentabilité'!$G$11</f>
        <v>0</v>
      </c>
      <c r="F5" s="113">
        <f t="shared" ref="F5:F27" ca="1" si="0">E5-C5-D5</f>
        <v>0</v>
      </c>
    </row>
    <row r="6" spans="2:6" x14ac:dyDescent="0.25">
      <c r="B6" t="s">
        <v>84</v>
      </c>
      <c r="C6" s="112">
        <f>'Calcul de Rentabilité'!$D$36/12</f>
        <v>0</v>
      </c>
      <c r="D6" s="112">
        <f ca="1">'Calcul de Rentabilité'!$D$39/12</f>
        <v>0</v>
      </c>
      <c r="E6" s="112">
        <f>'Calcul de Rentabilité'!$G$11</f>
        <v>0</v>
      </c>
      <c r="F6" s="113">
        <f t="shared" ca="1" si="0"/>
        <v>0</v>
      </c>
    </row>
    <row r="7" spans="2:6" x14ac:dyDescent="0.25">
      <c r="B7" t="s">
        <v>85</v>
      </c>
      <c r="C7" s="112">
        <f>'Calcul de Rentabilité'!$D$36/12</f>
        <v>0</v>
      </c>
      <c r="D7" s="112">
        <f ca="1">'Calcul de Rentabilité'!$D$39/12</f>
        <v>0</v>
      </c>
      <c r="E7" s="112">
        <f>'Calcul de Rentabilité'!$G$11</f>
        <v>0</v>
      </c>
      <c r="F7" s="113">
        <f t="shared" ca="1" si="0"/>
        <v>0</v>
      </c>
    </row>
    <row r="8" spans="2:6" x14ac:dyDescent="0.25">
      <c r="B8" t="s">
        <v>86</v>
      </c>
      <c r="C8" s="112">
        <f>'Calcul de Rentabilité'!$D$36/12</f>
        <v>0</v>
      </c>
      <c r="D8" s="112">
        <f ca="1">'Calcul de Rentabilité'!$D$39/12</f>
        <v>0</v>
      </c>
      <c r="E8" s="112">
        <f>'Calcul de Rentabilité'!$G$11</f>
        <v>0</v>
      </c>
      <c r="F8" s="113">
        <f t="shared" ca="1" si="0"/>
        <v>0</v>
      </c>
    </row>
    <row r="9" spans="2:6" x14ac:dyDescent="0.25">
      <c r="B9" t="s">
        <v>87</v>
      </c>
      <c r="C9" s="112">
        <f>'Calcul de Rentabilité'!$D$36/12</f>
        <v>0</v>
      </c>
      <c r="D9" s="112">
        <f ca="1">'Calcul de Rentabilité'!$D$39/12</f>
        <v>0</v>
      </c>
      <c r="E9" s="112">
        <f>'Calcul de Rentabilité'!$G$11</f>
        <v>0</v>
      </c>
      <c r="F9" s="113">
        <f t="shared" ca="1" si="0"/>
        <v>0</v>
      </c>
    </row>
    <row r="10" spans="2:6" x14ac:dyDescent="0.25">
      <c r="B10" t="s">
        <v>88</v>
      </c>
      <c r="C10" s="112">
        <f>'Calcul de Rentabilité'!$D$36/12</f>
        <v>0</v>
      </c>
      <c r="D10" s="112">
        <f ca="1">'Calcul de Rentabilité'!$D$39/12</f>
        <v>0</v>
      </c>
      <c r="E10" s="112">
        <f>'Calcul de Rentabilité'!$G$11</f>
        <v>0</v>
      </c>
      <c r="F10" s="113">
        <f t="shared" ca="1" si="0"/>
        <v>0</v>
      </c>
    </row>
    <row r="11" spans="2:6" x14ac:dyDescent="0.25">
      <c r="B11" t="s">
        <v>89</v>
      </c>
      <c r="C11" s="112">
        <f>'Calcul de Rentabilité'!$D$36/12</f>
        <v>0</v>
      </c>
      <c r="D11" s="112">
        <f ca="1">'Calcul de Rentabilité'!$D$39/12</f>
        <v>0</v>
      </c>
      <c r="E11" s="112">
        <f>'Calcul de Rentabilité'!$G$11</f>
        <v>0</v>
      </c>
      <c r="F11" s="113">
        <f t="shared" ca="1" si="0"/>
        <v>0</v>
      </c>
    </row>
    <row r="12" spans="2:6" x14ac:dyDescent="0.25">
      <c r="B12" t="s">
        <v>90</v>
      </c>
      <c r="C12" s="112">
        <f>'Calcul de Rentabilité'!$D$36/12</f>
        <v>0</v>
      </c>
      <c r="D12" s="112">
        <f ca="1">'Calcul de Rentabilité'!$D$39/12</f>
        <v>0</v>
      </c>
      <c r="E12" s="112">
        <f>'Calcul de Rentabilité'!$G$11</f>
        <v>0</v>
      </c>
      <c r="F12" s="113">
        <f t="shared" ca="1" si="0"/>
        <v>0</v>
      </c>
    </row>
    <row r="13" spans="2:6" x14ac:dyDescent="0.25">
      <c r="B13" t="s">
        <v>91</v>
      </c>
      <c r="C13" s="112">
        <f>'Calcul de Rentabilité'!$D$36/12</f>
        <v>0</v>
      </c>
      <c r="D13" s="112">
        <f ca="1">'Calcul de Rentabilité'!$D$39/12</f>
        <v>0</v>
      </c>
      <c r="E13" s="112">
        <f>'Calcul de Rentabilité'!$G$11</f>
        <v>0</v>
      </c>
      <c r="F13" s="113">
        <f t="shared" ca="1" si="0"/>
        <v>0</v>
      </c>
    </row>
    <row r="14" spans="2:6" x14ac:dyDescent="0.25">
      <c r="B14" t="s">
        <v>92</v>
      </c>
      <c r="C14" s="112">
        <f>'Calcul de Rentabilité'!$D$36/12</f>
        <v>0</v>
      </c>
      <c r="D14" s="112">
        <f ca="1">'Calcul de Rentabilité'!$D$39/12</f>
        <v>0</v>
      </c>
      <c r="E14" s="112">
        <f>'Calcul de Rentabilité'!$G$11</f>
        <v>0</v>
      </c>
      <c r="F14" s="113">
        <f t="shared" ca="1" si="0"/>
        <v>0</v>
      </c>
    </row>
    <row r="15" spans="2:6" x14ac:dyDescent="0.25">
      <c r="B15" t="s">
        <v>93</v>
      </c>
      <c r="C15" s="112">
        <f>'Calcul de Rentabilité'!$D$36/12</f>
        <v>0</v>
      </c>
      <c r="D15" s="112">
        <f ca="1">'Calcul de Rentabilité'!$D$39/12</f>
        <v>0</v>
      </c>
      <c r="E15" s="112">
        <f>'Calcul de Rentabilité'!$G$11</f>
        <v>0</v>
      </c>
      <c r="F15" s="113">
        <f t="shared" ca="1" si="0"/>
        <v>0</v>
      </c>
    </row>
    <row r="16" spans="2:6" x14ac:dyDescent="0.25">
      <c r="B16" t="s">
        <v>94</v>
      </c>
      <c r="C16" s="112">
        <f>'Calcul de Rentabilité'!$D$36/12</f>
        <v>0</v>
      </c>
      <c r="D16" s="112">
        <f ca="1">'Calcul de Rentabilité'!$D$39/12</f>
        <v>0</v>
      </c>
      <c r="E16" s="112">
        <f>'Calcul de Rentabilité'!$G$11</f>
        <v>0</v>
      </c>
      <c r="F16" s="113">
        <f t="shared" ca="1" si="0"/>
        <v>0</v>
      </c>
    </row>
    <row r="17" spans="2:6" x14ac:dyDescent="0.25">
      <c r="B17" t="s">
        <v>95</v>
      </c>
      <c r="C17" s="112">
        <f>'Calcul de Rentabilité'!$D$36/12</f>
        <v>0</v>
      </c>
      <c r="D17" s="112">
        <f ca="1">'Calcul de Rentabilité'!$D$39/12</f>
        <v>0</v>
      </c>
      <c r="E17" s="112">
        <f>'Calcul de Rentabilité'!$G$11</f>
        <v>0</v>
      </c>
      <c r="F17" s="113">
        <f t="shared" ca="1" si="0"/>
        <v>0</v>
      </c>
    </row>
    <row r="18" spans="2:6" x14ac:dyDescent="0.25">
      <c r="B18" t="s">
        <v>96</v>
      </c>
      <c r="C18" s="112">
        <f>'Calcul de Rentabilité'!$D$36/12</f>
        <v>0</v>
      </c>
      <c r="D18" s="112">
        <f ca="1">'Calcul de Rentabilité'!$D$39/12</f>
        <v>0</v>
      </c>
      <c r="E18" s="112">
        <f>'Calcul de Rentabilité'!$G$11</f>
        <v>0</v>
      </c>
      <c r="F18" s="113">
        <f t="shared" ca="1" si="0"/>
        <v>0</v>
      </c>
    </row>
    <row r="19" spans="2:6" x14ac:dyDescent="0.25">
      <c r="B19" t="s">
        <v>97</v>
      </c>
      <c r="C19" s="112">
        <f>'Calcul de Rentabilité'!$D$36/12</f>
        <v>0</v>
      </c>
      <c r="D19" s="112">
        <f ca="1">'Calcul de Rentabilité'!$D$39/12</f>
        <v>0</v>
      </c>
      <c r="E19" s="112">
        <f>'Calcul de Rentabilité'!$G$11</f>
        <v>0</v>
      </c>
      <c r="F19" s="113">
        <f t="shared" ca="1" si="0"/>
        <v>0</v>
      </c>
    </row>
    <row r="20" spans="2:6" x14ac:dyDescent="0.25">
      <c r="B20" t="s">
        <v>98</v>
      </c>
      <c r="C20" s="112">
        <f>'Calcul de Rentabilité'!$D$36/12</f>
        <v>0</v>
      </c>
      <c r="D20" s="112">
        <f ca="1">'Calcul de Rentabilité'!$D$39/12</f>
        <v>0</v>
      </c>
      <c r="E20" s="112">
        <f>'Calcul de Rentabilité'!$G$11</f>
        <v>0</v>
      </c>
      <c r="F20" s="113">
        <f t="shared" ca="1" si="0"/>
        <v>0</v>
      </c>
    </row>
    <row r="21" spans="2:6" x14ac:dyDescent="0.25">
      <c r="B21" t="s">
        <v>99</v>
      </c>
      <c r="C21" s="112">
        <f>'Calcul de Rentabilité'!$D$36/12</f>
        <v>0</v>
      </c>
      <c r="D21" s="112">
        <f ca="1">'Calcul de Rentabilité'!$D$39/12</f>
        <v>0</v>
      </c>
      <c r="E21" s="112">
        <f>'Calcul de Rentabilité'!$G$11</f>
        <v>0</v>
      </c>
      <c r="F21" s="113">
        <f t="shared" ca="1" si="0"/>
        <v>0</v>
      </c>
    </row>
    <row r="22" spans="2:6" x14ac:dyDescent="0.25">
      <c r="B22" t="s">
        <v>100</v>
      </c>
      <c r="C22" s="112">
        <f>'Calcul de Rentabilité'!$D$36/12</f>
        <v>0</v>
      </c>
      <c r="D22" s="112">
        <f ca="1">'Calcul de Rentabilité'!$D$39/12</f>
        <v>0</v>
      </c>
      <c r="E22" s="112">
        <f>'Calcul de Rentabilité'!$G$11</f>
        <v>0</v>
      </c>
      <c r="F22" s="113">
        <f t="shared" ca="1" si="0"/>
        <v>0</v>
      </c>
    </row>
    <row r="23" spans="2:6" x14ac:dyDescent="0.25">
      <c r="B23" t="s">
        <v>101</v>
      </c>
      <c r="C23" s="112">
        <f>'Calcul de Rentabilité'!$D$36/12</f>
        <v>0</v>
      </c>
      <c r="D23" s="112">
        <f ca="1">'Calcul de Rentabilité'!$D$39/12</f>
        <v>0</v>
      </c>
      <c r="E23" s="112">
        <f>'Calcul de Rentabilité'!$G$11</f>
        <v>0</v>
      </c>
      <c r="F23" s="113">
        <f t="shared" ca="1" si="0"/>
        <v>0</v>
      </c>
    </row>
    <row r="24" spans="2:6" x14ac:dyDescent="0.25">
      <c r="B24" t="s">
        <v>102</v>
      </c>
      <c r="C24" s="112">
        <f>'Calcul de Rentabilité'!$D$36/12</f>
        <v>0</v>
      </c>
      <c r="D24" s="112">
        <f ca="1">'Calcul de Rentabilité'!$D$39/12</f>
        <v>0</v>
      </c>
      <c r="E24" s="112">
        <f>'Calcul de Rentabilité'!$G$11</f>
        <v>0</v>
      </c>
      <c r="F24" s="113">
        <f t="shared" ca="1" si="0"/>
        <v>0</v>
      </c>
    </row>
    <row r="25" spans="2:6" x14ac:dyDescent="0.25">
      <c r="B25" t="s">
        <v>103</v>
      </c>
      <c r="C25" s="112">
        <f>'Calcul de Rentabilité'!$D$36/12</f>
        <v>0</v>
      </c>
      <c r="D25" s="112">
        <f ca="1">'Calcul de Rentabilité'!$D$39/12</f>
        <v>0</v>
      </c>
      <c r="E25" s="112">
        <f>'Calcul de Rentabilité'!$G$11</f>
        <v>0</v>
      </c>
      <c r="F25" s="113">
        <f t="shared" ca="1" si="0"/>
        <v>0</v>
      </c>
    </row>
    <row r="26" spans="2:6" x14ac:dyDescent="0.25">
      <c r="B26" t="s">
        <v>104</v>
      </c>
      <c r="C26" s="112">
        <f>'Calcul de Rentabilité'!$D$36/12</f>
        <v>0</v>
      </c>
      <c r="D26" s="112">
        <f ca="1">'Calcul de Rentabilité'!$D$39/12</f>
        <v>0</v>
      </c>
      <c r="E26" s="112">
        <f>'Calcul de Rentabilité'!$G$11</f>
        <v>0</v>
      </c>
      <c r="F26" s="113">
        <f t="shared" ca="1" si="0"/>
        <v>0</v>
      </c>
    </row>
    <row r="27" spans="2:6" x14ac:dyDescent="0.25">
      <c r="B27" t="s">
        <v>105</v>
      </c>
      <c r="C27" s="112">
        <f>'Calcul de Rentabilité'!$D$36/12</f>
        <v>0</v>
      </c>
      <c r="D27" s="112">
        <f ca="1">'Calcul de Rentabilité'!$D$39/12</f>
        <v>0</v>
      </c>
      <c r="E27" s="112">
        <f>'Calcul de Rentabilité'!$G$11</f>
        <v>0</v>
      </c>
      <c r="F27" s="113">
        <f t="shared" ca="1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54"/>
  <sheetViews>
    <sheetView showGridLines="0" zoomScale="115" zoomScaleNormal="115" workbookViewId="0">
      <selection activeCell="K16" sqref="K16"/>
    </sheetView>
  </sheetViews>
  <sheetFormatPr baseColWidth="10" defaultColWidth="11.42578125" defaultRowHeight="12.75" x14ac:dyDescent="0.2"/>
  <cols>
    <col min="1" max="1" width="11.42578125" style="2"/>
    <col min="2" max="2" width="19.140625" style="2" customWidth="1"/>
    <col min="3" max="3" width="16.42578125" style="2" bestFit="1" customWidth="1"/>
    <col min="4" max="4" width="22" style="3" customWidth="1"/>
    <col min="5" max="5" width="17" style="3" customWidth="1"/>
    <col min="6" max="6" width="14.140625" style="3" customWidth="1"/>
    <col min="7" max="7" width="22.85546875" style="3" customWidth="1"/>
    <col min="8" max="258" width="11.42578125" style="2"/>
    <col min="259" max="259" width="16.42578125" style="2" bestFit="1" customWidth="1"/>
    <col min="260" max="260" width="17.140625" style="2" bestFit="1" customWidth="1"/>
    <col min="261" max="261" width="13.85546875" style="2" bestFit="1" customWidth="1"/>
    <col min="262" max="262" width="14.140625" style="2" customWidth="1"/>
    <col min="263" max="263" width="15.42578125" style="2" bestFit="1" customWidth="1"/>
    <col min="264" max="514" width="11.42578125" style="2"/>
    <col min="515" max="515" width="16.42578125" style="2" bestFit="1" customWidth="1"/>
    <col min="516" max="516" width="17.140625" style="2" bestFit="1" customWidth="1"/>
    <col min="517" max="517" width="13.85546875" style="2" bestFit="1" customWidth="1"/>
    <col min="518" max="518" width="14.140625" style="2" customWidth="1"/>
    <col min="519" max="519" width="15.42578125" style="2" bestFit="1" customWidth="1"/>
    <col min="520" max="770" width="11.42578125" style="2"/>
    <col min="771" max="771" width="16.42578125" style="2" bestFit="1" customWidth="1"/>
    <col min="772" max="772" width="17.140625" style="2" bestFit="1" customWidth="1"/>
    <col min="773" max="773" width="13.85546875" style="2" bestFit="1" customWidth="1"/>
    <col min="774" max="774" width="14.140625" style="2" customWidth="1"/>
    <col min="775" max="775" width="15.42578125" style="2" bestFit="1" customWidth="1"/>
    <col min="776" max="1026" width="11.42578125" style="2"/>
    <col min="1027" max="1027" width="16.42578125" style="2" bestFit="1" customWidth="1"/>
    <col min="1028" max="1028" width="17.140625" style="2" bestFit="1" customWidth="1"/>
    <col min="1029" max="1029" width="13.85546875" style="2" bestFit="1" customWidth="1"/>
    <col min="1030" max="1030" width="14.140625" style="2" customWidth="1"/>
    <col min="1031" max="1031" width="15.42578125" style="2" bestFit="1" customWidth="1"/>
    <col min="1032" max="1282" width="11.42578125" style="2"/>
    <col min="1283" max="1283" width="16.42578125" style="2" bestFit="1" customWidth="1"/>
    <col min="1284" max="1284" width="17.140625" style="2" bestFit="1" customWidth="1"/>
    <col min="1285" max="1285" width="13.85546875" style="2" bestFit="1" customWidth="1"/>
    <col min="1286" max="1286" width="14.140625" style="2" customWidth="1"/>
    <col min="1287" max="1287" width="15.42578125" style="2" bestFit="1" customWidth="1"/>
    <col min="1288" max="1538" width="11.42578125" style="2"/>
    <col min="1539" max="1539" width="16.42578125" style="2" bestFit="1" customWidth="1"/>
    <col min="1540" max="1540" width="17.140625" style="2" bestFit="1" customWidth="1"/>
    <col min="1541" max="1541" width="13.85546875" style="2" bestFit="1" customWidth="1"/>
    <col min="1542" max="1542" width="14.140625" style="2" customWidth="1"/>
    <col min="1543" max="1543" width="15.42578125" style="2" bestFit="1" customWidth="1"/>
    <col min="1544" max="1794" width="11.42578125" style="2"/>
    <col min="1795" max="1795" width="16.42578125" style="2" bestFit="1" customWidth="1"/>
    <col min="1796" max="1796" width="17.140625" style="2" bestFit="1" customWidth="1"/>
    <col min="1797" max="1797" width="13.85546875" style="2" bestFit="1" customWidth="1"/>
    <col min="1798" max="1798" width="14.140625" style="2" customWidth="1"/>
    <col min="1799" max="1799" width="15.42578125" style="2" bestFit="1" customWidth="1"/>
    <col min="1800" max="2050" width="11.42578125" style="2"/>
    <col min="2051" max="2051" width="16.42578125" style="2" bestFit="1" customWidth="1"/>
    <col min="2052" max="2052" width="17.140625" style="2" bestFit="1" customWidth="1"/>
    <col min="2053" max="2053" width="13.85546875" style="2" bestFit="1" customWidth="1"/>
    <col min="2054" max="2054" width="14.140625" style="2" customWidth="1"/>
    <col min="2055" max="2055" width="15.42578125" style="2" bestFit="1" customWidth="1"/>
    <col min="2056" max="2306" width="11.42578125" style="2"/>
    <col min="2307" max="2307" width="16.42578125" style="2" bestFit="1" customWidth="1"/>
    <col min="2308" max="2308" width="17.140625" style="2" bestFit="1" customWidth="1"/>
    <col min="2309" max="2309" width="13.85546875" style="2" bestFit="1" customWidth="1"/>
    <col min="2310" max="2310" width="14.140625" style="2" customWidth="1"/>
    <col min="2311" max="2311" width="15.42578125" style="2" bestFit="1" customWidth="1"/>
    <col min="2312" max="2562" width="11.42578125" style="2"/>
    <col min="2563" max="2563" width="16.42578125" style="2" bestFit="1" customWidth="1"/>
    <col min="2564" max="2564" width="17.140625" style="2" bestFit="1" customWidth="1"/>
    <col min="2565" max="2565" width="13.85546875" style="2" bestFit="1" customWidth="1"/>
    <col min="2566" max="2566" width="14.140625" style="2" customWidth="1"/>
    <col min="2567" max="2567" width="15.42578125" style="2" bestFit="1" customWidth="1"/>
    <col min="2568" max="2818" width="11.42578125" style="2"/>
    <col min="2819" max="2819" width="16.42578125" style="2" bestFit="1" customWidth="1"/>
    <col min="2820" max="2820" width="17.140625" style="2" bestFit="1" customWidth="1"/>
    <col min="2821" max="2821" width="13.85546875" style="2" bestFit="1" customWidth="1"/>
    <col min="2822" max="2822" width="14.140625" style="2" customWidth="1"/>
    <col min="2823" max="2823" width="15.42578125" style="2" bestFit="1" customWidth="1"/>
    <col min="2824" max="3074" width="11.42578125" style="2"/>
    <col min="3075" max="3075" width="16.42578125" style="2" bestFit="1" customWidth="1"/>
    <col min="3076" max="3076" width="17.140625" style="2" bestFit="1" customWidth="1"/>
    <col min="3077" max="3077" width="13.85546875" style="2" bestFit="1" customWidth="1"/>
    <col min="3078" max="3078" width="14.140625" style="2" customWidth="1"/>
    <col min="3079" max="3079" width="15.42578125" style="2" bestFit="1" customWidth="1"/>
    <col min="3080" max="3330" width="11.42578125" style="2"/>
    <col min="3331" max="3331" width="16.42578125" style="2" bestFit="1" customWidth="1"/>
    <col min="3332" max="3332" width="17.140625" style="2" bestFit="1" customWidth="1"/>
    <col min="3333" max="3333" width="13.85546875" style="2" bestFit="1" customWidth="1"/>
    <col min="3334" max="3334" width="14.140625" style="2" customWidth="1"/>
    <col min="3335" max="3335" width="15.42578125" style="2" bestFit="1" customWidth="1"/>
    <col min="3336" max="3586" width="11.42578125" style="2"/>
    <col min="3587" max="3587" width="16.42578125" style="2" bestFit="1" customWidth="1"/>
    <col min="3588" max="3588" width="17.140625" style="2" bestFit="1" customWidth="1"/>
    <col min="3589" max="3589" width="13.85546875" style="2" bestFit="1" customWidth="1"/>
    <col min="3590" max="3590" width="14.140625" style="2" customWidth="1"/>
    <col min="3591" max="3591" width="15.42578125" style="2" bestFit="1" customWidth="1"/>
    <col min="3592" max="3842" width="11.42578125" style="2"/>
    <col min="3843" max="3843" width="16.42578125" style="2" bestFit="1" customWidth="1"/>
    <col min="3844" max="3844" width="17.140625" style="2" bestFit="1" customWidth="1"/>
    <col min="3845" max="3845" width="13.85546875" style="2" bestFit="1" customWidth="1"/>
    <col min="3846" max="3846" width="14.140625" style="2" customWidth="1"/>
    <col min="3847" max="3847" width="15.42578125" style="2" bestFit="1" customWidth="1"/>
    <col min="3848" max="4098" width="11.42578125" style="2"/>
    <col min="4099" max="4099" width="16.42578125" style="2" bestFit="1" customWidth="1"/>
    <col min="4100" max="4100" width="17.140625" style="2" bestFit="1" customWidth="1"/>
    <col min="4101" max="4101" width="13.85546875" style="2" bestFit="1" customWidth="1"/>
    <col min="4102" max="4102" width="14.140625" style="2" customWidth="1"/>
    <col min="4103" max="4103" width="15.42578125" style="2" bestFit="1" customWidth="1"/>
    <col min="4104" max="4354" width="11.42578125" style="2"/>
    <col min="4355" max="4355" width="16.42578125" style="2" bestFit="1" customWidth="1"/>
    <col min="4356" max="4356" width="17.140625" style="2" bestFit="1" customWidth="1"/>
    <col min="4357" max="4357" width="13.85546875" style="2" bestFit="1" customWidth="1"/>
    <col min="4358" max="4358" width="14.140625" style="2" customWidth="1"/>
    <col min="4359" max="4359" width="15.42578125" style="2" bestFit="1" customWidth="1"/>
    <col min="4360" max="4610" width="11.42578125" style="2"/>
    <col min="4611" max="4611" width="16.42578125" style="2" bestFit="1" customWidth="1"/>
    <col min="4612" max="4612" width="17.140625" style="2" bestFit="1" customWidth="1"/>
    <col min="4613" max="4613" width="13.85546875" style="2" bestFit="1" customWidth="1"/>
    <col min="4614" max="4614" width="14.140625" style="2" customWidth="1"/>
    <col min="4615" max="4615" width="15.42578125" style="2" bestFit="1" customWidth="1"/>
    <col min="4616" max="4866" width="11.42578125" style="2"/>
    <col min="4867" max="4867" width="16.42578125" style="2" bestFit="1" customWidth="1"/>
    <col min="4868" max="4868" width="17.140625" style="2" bestFit="1" customWidth="1"/>
    <col min="4869" max="4869" width="13.85546875" style="2" bestFit="1" customWidth="1"/>
    <col min="4870" max="4870" width="14.140625" style="2" customWidth="1"/>
    <col min="4871" max="4871" width="15.42578125" style="2" bestFit="1" customWidth="1"/>
    <col min="4872" max="5122" width="11.42578125" style="2"/>
    <col min="5123" max="5123" width="16.42578125" style="2" bestFit="1" customWidth="1"/>
    <col min="5124" max="5124" width="17.140625" style="2" bestFit="1" customWidth="1"/>
    <col min="5125" max="5125" width="13.85546875" style="2" bestFit="1" customWidth="1"/>
    <col min="5126" max="5126" width="14.140625" style="2" customWidth="1"/>
    <col min="5127" max="5127" width="15.42578125" style="2" bestFit="1" customWidth="1"/>
    <col min="5128" max="5378" width="11.42578125" style="2"/>
    <col min="5379" max="5379" width="16.42578125" style="2" bestFit="1" customWidth="1"/>
    <col min="5380" max="5380" width="17.140625" style="2" bestFit="1" customWidth="1"/>
    <col min="5381" max="5381" width="13.85546875" style="2" bestFit="1" customWidth="1"/>
    <col min="5382" max="5382" width="14.140625" style="2" customWidth="1"/>
    <col min="5383" max="5383" width="15.42578125" style="2" bestFit="1" customWidth="1"/>
    <col min="5384" max="5634" width="11.42578125" style="2"/>
    <col min="5635" max="5635" width="16.42578125" style="2" bestFit="1" customWidth="1"/>
    <col min="5636" max="5636" width="17.140625" style="2" bestFit="1" customWidth="1"/>
    <col min="5637" max="5637" width="13.85546875" style="2" bestFit="1" customWidth="1"/>
    <col min="5638" max="5638" width="14.140625" style="2" customWidth="1"/>
    <col min="5639" max="5639" width="15.42578125" style="2" bestFit="1" customWidth="1"/>
    <col min="5640" max="5890" width="11.42578125" style="2"/>
    <col min="5891" max="5891" width="16.42578125" style="2" bestFit="1" customWidth="1"/>
    <col min="5892" max="5892" width="17.140625" style="2" bestFit="1" customWidth="1"/>
    <col min="5893" max="5893" width="13.85546875" style="2" bestFit="1" customWidth="1"/>
    <col min="5894" max="5894" width="14.140625" style="2" customWidth="1"/>
    <col min="5895" max="5895" width="15.42578125" style="2" bestFit="1" customWidth="1"/>
    <col min="5896" max="6146" width="11.42578125" style="2"/>
    <col min="6147" max="6147" width="16.42578125" style="2" bestFit="1" customWidth="1"/>
    <col min="6148" max="6148" width="17.140625" style="2" bestFit="1" customWidth="1"/>
    <col min="6149" max="6149" width="13.85546875" style="2" bestFit="1" customWidth="1"/>
    <col min="6150" max="6150" width="14.140625" style="2" customWidth="1"/>
    <col min="6151" max="6151" width="15.42578125" style="2" bestFit="1" customWidth="1"/>
    <col min="6152" max="6402" width="11.42578125" style="2"/>
    <col min="6403" max="6403" width="16.42578125" style="2" bestFit="1" customWidth="1"/>
    <col min="6404" max="6404" width="17.140625" style="2" bestFit="1" customWidth="1"/>
    <col min="6405" max="6405" width="13.85546875" style="2" bestFit="1" customWidth="1"/>
    <col min="6406" max="6406" width="14.140625" style="2" customWidth="1"/>
    <col min="6407" max="6407" width="15.42578125" style="2" bestFit="1" customWidth="1"/>
    <col min="6408" max="6658" width="11.42578125" style="2"/>
    <col min="6659" max="6659" width="16.42578125" style="2" bestFit="1" customWidth="1"/>
    <col min="6660" max="6660" width="17.140625" style="2" bestFit="1" customWidth="1"/>
    <col min="6661" max="6661" width="13.85546875" style="2" bestFit="1" customWidth="1"/>
    <col min="6662" max="6662" width="14.140625" style="2" customWidth="1"/>
    <col min="6663" max="6663" width="15.42578125" style="2" bestFit="1" customWidth="1"/>
    <col min="6664" max="6914" width="11.42578125" style="2"/>
    <col min="6915" max="6915" width="16.42578125" style="2" bestFit="1" customWidth="1"/>
    <col min="6916" max="6916" width="17.140625" style="2" bestFit="1" customWidth="1"/>
    <col min="6917" max="6917" width="13.85546875" style="2" bestFit="1" customWidth="1"/>
    <col min="6918" max="6918" width="14.140625" style="2" customWidth="1"/>
    <col min="6919" max="6919" width="15.42578125" style="2" bestFit="1" customWidth="1"/>
    <col min="6920" max="7170" width="11.42578125" style="2"/>
    <col min="7171" max="7171" width="16.42578125" style="2" bestFit="1" customWidth="1"/>
    <col min="7172" max="7172" width="17.140625" style="2" bestFit="1" customWidth="1"/>
    <col min="7173" max="7173" width="13.85546875" style="2" bestFit="1" customWidth="1"/>
    <col min="7174" max="7174" width="14.140625" style="2" customWidth="1"/>
    <col min="7175" max="7175" width="15.42578125" style="2" bestFit="1" customWidth="1"/>
    <col min="7176" max="7426" width="11.42578125" style="2"/>
    <col min="7427" max="7427" width="16.42578125" style="2" bestFit="1" customWidth="1"/>
    <col min="7428" max="7428" width="17.140625" style="2" bestFit="1" customWidth="1"/>
    <col min="7429" max="7429" width="13.85546875" style="2" bestFit="1" customWidth="1"/>
    <col min="7430" max="7430" width="14.140625" style="2" customWidth="1"/>
    <col min="7431" max="7431" width="15.42578125" style="2" bestFit="1" customWidth="1"/>
    <col min="7432" max="7682" width="11.42578125" style="2"/>
    <col min="7683" max="7683" width="16.42578125" style="2" bestFit="1" customWidth="1"/>
    <col min="7684" max="7684" width="17.140625" style="2" bestFit="1" customWidth="1"/>
    <col min="7685" max="7685" width="13.85546875" style="2" bestFit="1" customWidth="1"/>
    <col min="7686" max="7686" width="14.140625" style="2" customWidth="1"/>
    <col min="7687" max="7687" width="15.42578125" style="2" bestFit="1" customWidth="1"/>
    <col min="7688" max="7938" width="11.42578125" style="2"/>
    <col min="7939" max="7939" width="16.42578125" style="2" bestFit="1" customWidth="1"/>
    <col min="7940" max="7940" width="17.140625" style="2" bestFit="1" customWidth="1"/>
    <col min="7941" max="7941" width="13.85546875" style="2" bestFit="1" customWidth="1"/>
    <col min="7942" max="7942" width="14.140625" style="2" customWidth="1"/>
    <col min="7943" max="7943" width="15.42578125" style="2" bestFit="1" customWidth="1"/>
    <col min="7944" max="8194" width="11.42578125" style="2"/>
    <col min="8195" max="8195" width="16.42578125" style="2" bestFit="1" customWidth="1"/>
    <col min="8196" max="8196" width="17.140625" style="2" bestFit="1" customWidth="1"/>
    <col min="8197" max="8197" width="13.85546875" style="2" bestFit="1" customWidth="1"/>
    <col min="8198" max="8198" width="14.140625" style="2" customWidth="1"/>
    <col min="8199" max="8199" width="15.42578125" style="2" bestFit="1" customWidth="1"/>
    <col min="8200" max="8450" width="11.42578125" style="2"/>
    <col min="8451" max="8451" width="16.42578125" style="2" bestFit="1" customWidth="1"/>
    <col min="8452" max="8452" width="17.140625" style="2" bestFit="1" customWidth="1"/>
    <col min="8453" max="8453" width="13.85546875" style="2" bestFit="1" customWidth="1"/>
    <col min="8454" max="8454" width="14.140625" style="2" customWidth="1"/>
    <col min="8455" max="8455" width="15.42578125" style="2" bestFit="1" customWidth="1"/>
    <col min="8456" max="8706" width="11.42578125" style="2"/>
    <col min="8707" max="8707" width="16.42578125" style="2" bestFit="1" customWidth="1"/>
    <col min="8708" max="8708" width="17.140625" style="2" bestFit="1" customWidth="1"/>
    <col min="8709" max="8709" width="13.85546875" style="2" bestFit="1" customWidth="1"/>
    <col min="8710" max="8710" width="14.140625" style="2" customWidth="1"/>
    <col min="8711" max="8711" width="15.42578125" style="2" bestFit="1" customWidth="1"/>
    <col min="8712" max="8962" width="11.42578125" style="2"/>
    <col min="8963" max="8963" width="16.42578125" style="2" bestFit="1" customWidth="1"/>
    <col min="8964" max="8964" width="17.140625" style="2" bestFit="1" customWidth="1"/>
    <col min="8965" max="8965" width="13.85546875" style="2" bestFit="1" customWidth="1"/>
    <col min="8966" max="8966" width="14.140625" style="2" customWidth="1"/>
    <col min="8967" max="8967" width="15.42578125" style="2" bestFit="1" customWidth="1"/>
    <col min="8968" max="9218" width="11.42578125" style="2"/>
    <col min="9219" max="9219" width="16.42578125" style="2" bestFit="1" customWidth="1"/>
    <col min="9220" max="9220" width="17.140625" style="2" bestFit="1" customWidth="1"/>
    <col min="9221" max="9221" width="13.85546875" style="2" bestFit="1" customWidth="1"/>
    <col min="9222" max="9222" width="14.140625" style="2" customWidth="1"/>
    <col min="9223" max="9223" width="15.42578125" style="2" bestFit="1" customWidth="1"/>
    <col min="9224" max="9474" width="11.42578125" style="2"/>
    <col min="9475" max="9475" width="16.42578125" style="2" bestFit="1" customWidth="1"/>
    <col min="9476" max="9476" width="17.140625" style="2" bestFit="1" customWidth="1"/>
    <col min="9477" max="9477" width="13.85546875" style="2" bestFit="1" customWidth="1"/>
    <col min="9478" max="9478" width="14.140625" style="2" customWidth="1"/>
    <col min="9479" max="9479" width="15.42578125" style="2" bestFit="1" customWidth="1"/>
    <col min="9480" max="9730" width="11.42578125" style="2"/>
    <col min="9731" max="9731" width="16.42578125" style="2" bestFit="1" customWidth="1"/>
    <col min="9732" max="9732" width="17.140625" style="2" bestFit="1" customWidth="1"/>
    <col min="9733" max="9733" width="13.85546875" style="2" bestFit="1" customWidth="1"/>
    <col min="9734" max="9734" width="14.140625" style="2" customWidth="1"/>
    <col min="9735" max="9735" width="15.42578125" style="2" bestFit="1" customWidth="1"/>
    <col min="9736" max="9986" width="11.42578125" style="2"/>
    <col min="9987" max="9987" width="16.42578125" style="2" bestFit="1" customWidth="1"/>
    <col min="9988" max="9988" width="17.140625" style="2" bestFit="1" customWidth="1"/>
    <col min="9989" max="9989" width="13.85546875" style="2" bestFit="1" customWidth="1"/>
    <col min="9990" max="9990" width="14.140625" style="2" customWidth="1"/>
    <col min="9991" max="9991" width="15.42578125" style="2" bestFit="1" customWidth="1"/>
    <col min="9992" max="10242" width="11.42578125" style="2"/>
    <col min="10243" max="10243" width="16.42578125" style="2" bestFit="1" customWidth="1"/>
    <col min="10244" max="10244" width="17.140625" style="2" bestFit="1" customWidth="1"/>
    <col min="10245" max="10245" width="13.85546875" style="2" bestFit="1" customWidth="1"/>
    <col min="10246" max="10246" width="14.140625" style="2" customWidth="1"/>
    <col min="10247" max="10247" width="15.42578125" style="2" bestFit="1" customWidth="1"/>
    <col min="10248" max="10498" width="11.42578125" style="2"/>
    <col min="10499" max="10499" width="16.42578125" style="2" bestFit="1" customWidth="1"/>
    <col min="10500" max="10500" width="17.140625" style="2" bestFit="1" customWidth="1"/>
    <col min="10501" max="10501" width="13.85546875" style="2" bestFit="1" customWidth="1"/>
    <col min="10502" max="10502" width="14.140625" style="2" customWidth="1"/>
    <col min="10503" max="10503" width="15.42578125" style="2" bestFit="1" customWidth="1"/>
    <col min="10504" max="10754" width="11.42578125" style="2"/>
    <col min="10755" max="10755" width="16.42578125" style="2" bestFit="1" customWidth="1"/>
    <col min="10756" max="10756" width="17.140625" style="2" bestFit="1" customWidth="1"/>
    <col min="10757" max="10757" width="13.85546875" style="2" bestFit="1" customWidth="1"/>
    <col min="10758" max="10758" width="14.140625" style="2" customWidth="1"/>
    <col min="10759" max="10759" width="15.42578125" style="2" bestFit="1" customWidth="1"/>
    <col min="10760" max="11010" width="11.42578125" style="2"/>
    <col min="11011" max="11011" width="16.42578125" style="2" bestFit="1" customWidth="1"/>
    <col min="11012" max="11012" width="17.140625" style="2" bestFit="1" customWidth="1"/>
    <col min="11013" max="11013" width="13.85546875" style="2" bestFit="1" customWidth="1"/>
    <col min="11014" max="11014" width="14.140625" style="2" customWidth="1"/>
    <col min="11015" max="11015" width="15.42578125" style="2" bestFit="1" customWidth="1"/>
    <col min="11016" max="11266" width="11.42578125" style="2"/>
    <col min="11267" max="11267" width="16.42578125" style="2" bestFit="1" customWidth="1"/>
    <col min="11268" max="11268" width="17.140625" style="2" bestFit="1" customWidth="1"/>
    <col min="11269" max="11269" width="13.85546875" style="2" bestFit="1" customWidth="1"/>
    <col min="11270" max="11270" width="14.140625" style="2" customWidth="1"/>
    <col min="11271" max="11271" width="15.42578125" style="2" bestFit="1" customWidth="1"/>
    <col min="11272" max="11522" width="11.42578125" style="2"/>
    <col min="11523" max="11523" width="16.42578125" style="2" bestFit="1" customWidth="1"/>
    <col min="11524" max="11524" width="17.140625" style="2" bestFit="1" customWidth="1"/>
    <col min="11525" max="11525" width="13.85546875" style="2" bestFit="1" customWidth="1"/>
    <col min="11526" max="11526" width="14.140625" style="2" customWidth="1"/>
    <col min="11527" max="11527" width="15.42578125" style="2" bestFit="1" customWidth="1"/>
    <col min="11528" max="11778" width="11.42578125" style="2"/>
    <col min="11779" max="11779" width="16.42578125" style="2" bestFit="1" customWidth="1"/>
    <col min="11780" max="11780" width="17.140625" style="2" bestFit="1" customWidth="1"/>
    <col min="11781" max="11781" width="13.85546875" style="2" bestFit="1" customWidth="1"/>
    <col min="11782" max="11782" width="14.140625" style="2" customWidth="1"/>
    <col min="11783" max="11783" width="15.42578125" style="2" bestFit="1" customWidth="1"/>
    <col min="11784" max="12034" width="11.42578125" style="2"/>
    <col min="12035" max="12035" width="16.42578125" style="2" bestFit="1" customWidth="1"/>
    <col min="12036" max="12036" width="17.140625" style="2" bestFit="1" customWidth="1"/>
    <col min="12037" max="12037" width="13.85546875" style="2" bestFit="1" customWidth="1"/>
    <col min="12038" max="12038" width="14.140625" style="2" customWidth="1"/>
    <col min="12039" max="12039" width="15.42578125" style="2" bestFit="1" customWidth="1"/>
    <col min="12040" max="12290" width="11.42578125" style="2"/>
    <col min="12291" max="12291" width="16.42578125" style="2" bestFit="1" customWidth="1"/>
    <col min="12292" max="12292" width="17.140625" style="2" bestFit="1" customWidth="1"/>
    <col min="12293" max="12293" width="13.85546875" style="2" bestFit="1" customWidth="1"/>
    <col min="12294" max="12294" width="14.140625" style="2" customWidth="1"/>
    <col min="12295" max="12295" width="15.42578125" style="2" bestFit="1" customWidth="1"/>
    <col min="12296" max="12546" width="11.42578125" style="2"/>
    <col min="12547" max="12547" width="16.42578125" style="2" bestFit="1" customWidth="1"/>
    <col min="12548" max="12548" width="17.140625" style="2" bestFit="1" customWidth="1"/>
    <col min="12549" max="12549" width="13.85546875" style="2" bestFit="1" customWidth="1"/>
    <col min="12550" max="12550" width="14.140625" style="2" customWidth="1"/>
    <col min="12551" max="12551" width="15.42578125" style="2" bestFit="1" customWidth="1"/>
    <col min="12552" max="12802" width="11.42578125" style="2"/>
    <col min="12803" max="12803" width="16.42578125" style="2" bestFit="1" customWidth="1"/>
    <col min="12804" max="12804" width="17.140625" style="2" bestFit="1" customWidth="1"/>
    <col min="12805" max="12805" width="13.85546875" style="2" bestFit="1" customWidth="1"/>
    <col min="12806" max="12806" width="14.140625" style="2" customWidth="1"/>
    <col min="12807" max="12807" width="15.42578125" style="2" bestFit="1" customWidth="1"/>
    <col min="12808" max="13058" width="11.42578125" style="2"/>
    <col min="13059" max="13059" width="16.42578125" style="2" bestFit="1" customWidth="1"/>
    <col min="13060" max="13060" width="17.140625" style="2" bestFit="1" customWidth="1"/>
    <col min="13061" max="13061" width="13.85546875" style="2" bestFit="1" customWidth="1"/>
    <col min="13062" max="13062" width="14.140625" style="2" customWidth="1"/>
    <col min="13063" max="13063" width="15.42578125" style="2" bestFit="1" customWidth="1"/>
    <col min="13064" max="13314" width="11.42578125" style="2"/>
    <col min="13315" max="13315" width="16.42578125" style="2" bestFit="1" customWidth="1"/>
    <col min="13316" max="13316" width="17.140625" style="2" bestFit="1" customWidth="1"/>
    <col min="13317" max="13317" width="13.85546875" style="2" bestFit="1" customWidth="1"/>
    <col min="13318" max="13318" width="14.140625" style="2" customWidth="1"/>
    <col min="13319" max="13319" width="15.42578125" style="2" bestFit="1" customWidth="1"/>
    <col min="13320" max="13570" width="11.42578125" style="2"/>
    <col min="13571" max="13571" width="16.42578125" style="2" bestFit="1" customWidth="1"/>
    <col min="13572" max="13572" width="17.140625" style="2" bestFit="1" customWidth="1"/>
    <col min="13573" max="13573" width="13.85546875" style="2" bestFit="1" customWidth="1"/>
    <col min="13574" max="13574" width="14.140625" style="2" customWidth="1"/>
    <col min="13575" max="13575" width="15.42578125" style="2" bestFit="1" customWidth="1"/>
    <col min="13576" max="13826" width="11.42578125" style="2"/>
    <col min="13827" max="13827" width="16.42578125" style="2" bestFit="1" customWidth="1"/>
    <col min="13828" max="13828" width="17.140625" style="2" bestFit="1" customWidth="1"/>
    <col min="13829" max="13829" width="13.85546875" style="2" bestFit="1" customWidth="1"/>
    <col min="13830" max="13830" width="14.140625" style="2" customWidth="1"/>
    <col min="13831" max="13831" width="15.42578125" style="2" bestFit="1" customWidth="1"/>
    <col min="13832" max="14082" width="11.42578125" style="2"/>
    <col min="14083" max="14083" width="16.42578125" style="2" bestFit="1" customWidth="1"/>
    <col min="14084" max="14084" width="17.140625" style="2" bestFit="1" customWidth="1"/>
    <col min="14085" max="14085" width="13.85546875" style="2" bestFit="1" customWidth="1"/>
    <col min="14086" max="14086" width="14.140625" style="2" customWidth="1"/>
    <col min="14087" max="14087" width="15.42578125" style="2" bestFit="1" customWidth="1"/>
    <col min="14088" max="14338" width="11.42578125" style="2"/>
    <col min="14339" max="14339" width="16.42578125" style="2" bestFit="1" customWidth="1"/>
    <col min="14340" max="14340" width="17.140625" style="2" bestFit="1" customWidth="1"/>
    <col min="14341" max="14341" width="13.85546875" style="2" bestFit="1" customWidth="1"/>
    <col min="14342" max="14342" width="14.140625" style="2" customWidth="1"/>
    <col min="14343" max="14343" width="15.42578125" style="2" bestFit="1" customWidth="1"/>
    <col min="14344" max="14594" width="11.42578125" style="2"/>
    <col min="14595" max="14595" width="16.42578125" style="2" bestFit="1" customWidth="1"/>
    <col min="14596" max="14596" width="17.140625" style="2" bestFit="1" customWidth="1"/>
    <col min="14597" max="14597" width="13.85546875" style="2" bestFit="1" customWidth="1"/>
    <col min="14598" max="14598" width="14.140625" style="2" customWidth="1"/>
    <col min="14599" max="14599" width="15.42578125" style="2" bestFit="1" customWidth="1"/>
    <col min="14600" max="14850" width="11.42578125" style="2"/>
    <col min="14851" max="14851" width="16.42578125" style="2" bestFit="1" customWidth="1"/>
    <col min="14852" max="14852" width="17.140625" style="2" bestFit="1" customWidth="1"/>
    <col min="14853" max="14853" width="13.85546875" style="2" bestFit="1" customWidth="1"/>
    <col min="14854" max="14854" width="14.140625" style="2" customWidth="1"/>
    <col min="14855" max="14855" width="15.42578125" style="2" bestFit="1" customWidth="1"/>
    <col min="14856" max="15106" width="11.42578125" style="2"/>
    <col min="15107" max="15107" width="16.42578125" style="2" bestFit="1" customWidth="1"/>
    <col min="15108" max="15108" width="17.140625" style="2" bestFit="1" customWidth="1"/>
    <col min="15109" max="15109" width="13.85546875" style="2" bestFit="1" customWidth="1"/>
    <col min="15110" max="15110" width="14.140625" style="2" customWidth="1"/>
    <col min="15111" max="15111" width="15.42578125" style="2" bestFit="1" customWidth="1"/>
    <col min="15112" max="15362" width="11.42578125" style="2"/>
    <col min="15363" max="15363" width="16.42578125" style="2" bestFit="1" customWidth="1"/>
    <col min="15364" max="15364" width="17.140625" style="2" bestFit="1" customWidth="1"/>
    <col min="15365" max="15365" width="13.85546875" style="2" bestFit="1" customWidth="1"/>
    <col min="15366" max="15366" width="14.140625" style="2" customWidth="1"/>
    <col min="15367" max="15367" width="15.42578125" style="2" bestFit="1" customWidth="1"/>
    <col min="15368" max="15618" width="11.42578125" style="2"/>
    <col min="15619" max="15619" width="16.42578125" style="2" bestFit="1" customWidth="1"/>
    <col min="15620" max="15620" width="17.140625" style="2" bestFit="1" customWidth="1"/>
    <col min="15621" max="15621" width="13.85546875" style="2" bestFit="1" customWidth="1"/>
    <col min="15622" max="15622" width="14.140625" style="2" customWidth="1"/>
    <col min="15623" max="15623" width="15.42578125" style="2" bestFit="1" customWidth="1"/>
    <col min="15624" max="15874" width="11.42578125" style="2"/>
    <col min="15875" max="15875" width="16.42578125" style="2" bestFit="1" customWidth="1"/>
    <col min="15876" max="15876" width="17.140625" style="2" bestFit="1" customWidth="1"/>
    <col min="15877" max="15877" width="13.85546875" style="2" bestFit="1" customWidth="1"/>
    <col min="15878" max="15878" width="14.140625" style="2" customWidth="1"/>
    <col min="15879" max="15879" width="15.42578125" style="2" bestFit="1" customWidth="1"/>
    <col min="15880" max="16130" width="11.42578125" style="2"/>
    <col min="16131" max="16131" width="16.42578125" style="2" bestFit="1" customWidth="1"/>
    <col min="16132" max="16132" width="17.140625" style="2" bestFit="1" customWidth="1"/>
    <col min="16133" max="16133" width="13.85546875" style="2" bestFit="1" customWidth="1"/>
    <col min="16134" max="16134" width="14.140625" style="2" customWidth="1"/>
    <col min="16135" max="16135" width="15.42578125" style="2" bestFit="1" customWidth="1"/>
    <col min="16136" max="16384" width="11.42578125" style="2"/>
  </cols>
  <sheetData>
    <row r="1" spans="1:9" ht="13.5" thickBot="1" x14ac:dyDescent="0.25"/>
    <row r="2" spans="1:9" ht="13.5" thickBot="1" x14ac:dyDescent="0.25">
      <c r="A2" s="125" t="s">
        <v>26</v>
      </c>
      <c r="B2" s="126"/>
      <c r="C2" s="126"/>
      <c r="D2" s="126"/>
      <c r="E2" s="126"/>
      <c r="F2" s="126"/>
      <c r="G2" s="126"/>
      <c r="H2" s="127"/>
    </row>
    <row r="3" spans="1:9" x14ac:dyDescent="0.2">
      <c r="C3" s="3"/>
      <c r="G3" s="2"/>
    </row>
    <row r="4" spans="1:9" x14ac:dyDescent="0.2">
      <c r="B4" s="2" t="s">
        <v>27</v>
      </c>
      <c r="D4" s="2" t="s">
        <v>28</v>
      </c>
      <c r="E4" s="2"/>
      <c r="F4" s="2" t="s">
        <v>29</v>
      </c>
      <c r="G4" s="2"/>
      <c r="H4" s="2" t="s">
        <v>30</v>
      </c>
    </row>
    <row r="5" spans="1:9" x14ac:dyDescent="0.2">
      <c r="B5" s="4">
        <f>'Calcul de Rentabilité'!D22+'Calcul de Rentabilité'!D25</f>
        <v>0</v>
      </c>
      <c r="C5" s="5"/>
      <c r="D5" s="6">
        <f>'Calcul de Rentabilité'!D13</f>
        <v>1.7999999999999999E-2</v>
      </c>
      <c r="E5" s="5"/>
      <c r="F5" s="7">
        <f>'Calcul de Rentabilité'!D12</f>
        <v>22</v>
      </c>
      <c r="G5" s="5"/>
      <c r="H5" s="27">
        <f>B5*(D10/(1-(1+D10)^(-F10)))</f>
        <v>0</v>
      </c>
    </row>
    <row r="6" spans="1:9" x14ac:dyDescent="0.2">
      <c r="B6" s="8"/>
      <c r="D6" s="9"/>
      <c r="E6" s="2"/>
      <c r="F6" s="10"/>
      <c r="G6" s="2"/>
    </row>
    <row r="7" spans="1:9" x14ac:dyDescent="0.2">
      <c r="B7" s="128" t="s">
        <v>31</v>
      </c>
      <c r="C7" s="128"/>
      <c r="D7" s="9"/>
      <c r="E7" s="2"/>
      <c r="F7" s="10"/>
      <c r="G7" s="2"/>
    </row>
    <row r="8" spans="1:9" x14ac:dyDescent="0.2">
      <c r="B8" s="68">
        <f ca="1">SUMIF(E15:E254,"&gt;0",F15:F64)</f>
        <v>0</v>
      </c>
      <c r="C8" s="68"/>
      <c r="D8" s="9"/>
      <c r="E8" s="2"/>
      <c r="F8" s="10"/>
      <c r="G8" s="2"/>
    </row>
    <row r="9" spans="1:9" x14ac:dyDescent="0.2">
      <c r="D9" s="2" t="s">
        <v>32</v>
      </c>
      <c r="E9" s="2"/>
      <c r="F9" s="2" t="s">
        <v>33</v>
      </c>
      <c r="G9" s="2"/>
    </row>
    <row r="10" spans="1:9" ht="15" x14ac:dyDescent="0.25">
      <c r="B10" s="11" t="s">
        <v>34</v>
      </c>
      <c r="D10" s="12">
        <f>(1+D5)^(1/12)-1</f>
        <v>1.4877654706024757E-3</v>
      </c>
      <c r="E10" s="2"/>
      <c r="F10" s="13">
        <f>F5*12</f>
        <v>264</v>
      </c>
      <c r="G10" s="2"/>
      <c r="I10" s="10"/>
    </row>
    <row r="11" spans="1:9" x14ac:dyDescent="0.2">
      <c r="B11" s="14">
        <f ca="1">SUMIF(E15:E254,"&gt;0",F15:F64)-B5</f>
        <v>0</v>
      </c>
      <c r="D11" s="2"/>
      <c r="E11" s="2"/>
      <c r="F11" s="2"/>
      <c r="G11" s="2"/>
      <c r="I11" s="10"/>
    </row>
    <row r="12" spans="1:9" x14ac:dyDescent="0.2">
      <c r="D12" s="2"/>
      <c r="E12" s="2"/>
      <c r="F12" s="2"/>
      <c r="G12" s="2"/>
    </row>
    <row r="13" spans="1:9" ht="13.5" thickBot="1" x14ac:dyDescent="0.25">
      <c r="D13" s="2"/>
      <c r="E13" s="2"/>
      <c r="F13" s="2"/>
      <c r="G13" s="2"/>
    </row>
    <row r="14" spans="1:9" x14ac:dyDescent="0.2">
      <c r="B14" s="57" t="s">
        <v>35</v>
      </c>
      <c r="C14" s="58" t="s">
        <v>36</v>
      </c>
      <c r="D14" s="58" t="s">
        <v>37</v>
      </c>
      <c r="E14" s="58" t="s">
        <v>38</v>
      </c>
      <c r="F14" s="58" t="s">
        <v>30</v>
      </c>
      <c r="G14" s="59" t="s">
        <v>39</v>
      </c>
    </row>
    <row r="15" spans="1:9" x14ac:dyDescent="0.2">
      <c r="B15" s="53">
        <f>ROUNDUP(C15/12,0)</f>
        <v>1</v>
      </c>
      <c r="C15" s="54">
        <v>1</v>
      </c>
      <c r="D15" s="55">
        <f>F15-E15</f>
        <v>0</v>
      </c>
      <c r="E15" s="55">
        <f>B5*D10</f>
        <v>0</v>
      </c>
      <c r="F15" s="55">
        <f t="shared" ref="F15:F78" si="0">H$5</f>
        <v>0</v>
      </c>
      <c r="G15" s="56">
        <f>B5-D15</f>
        <v>0</v>
      </c>
    </row>
    <row r="16" spans="1:9" x14ac:dyDescent="0.2">
      <c r="B16" s="60">
        <f t="shared" ref="B16:B79" si="1">ROUNDUP(C16/12,0)</f>
        <v>1</v>
      </c>
      <c r="C16" s="61">
        <v>2</v>
      </c>
      <c r="D16" s="62">
        <f t="shared" ref="D16:D79" si="2">F16-E16</f>
        <v>0</v>
      </c>
      <c r="E16" s="62">
        <f t="shared" ref="E16:E79" si="3">D$10*G15</f>
        <v>0</v>
      </c>
      <c r="F16" s="62">
        <f t="shared" si="0"/>
        <v>0</v>
      </c>
      <c r="G16" s="63">
        <f>G15-D16</f>
        <v>0</v>
      </c>
    </row>
    <row r="17" spans="2:7" x14ac:dyDescent="0.2">
      <c r="B17" s="53">
        <f t="shared" si="1"/>
        <v>1</v>
      </c>
      <c r="C17" s="54">
        <v>3</v>
      </c>
      <c r="D17" s="55">
        <f t="shared" si="2"/>
        <v>0</v>
      </c>
      <c r="E17" s="55">
        <f t="shared" si="3"/>
        <v>0</v>
      </c>
      <c r="F17" s="55">
        <f t="shared" si="0"/>
        <v>0</v>
      </c>
      <c r="G17" s="56">
        <f t="shared" ref="G17:G80" si="4">G16-D17</f>
        <v>0</v>
      </c>
    </row>
    <row r="18" spans="2:7" x14ac:dyDescent="0.2">
      <c r="B18" s="60">
        <f t="shared" si="1"/>
        <v>1</v>
      </c>
      <c r="C18" s="61">
        <v>4</v>
      </c>
      <c r="D18" s="62">
        <f t="shared" si="2"/>
        <v>0</v>
      </c>
      <c r="E18" s="62">
        <f t="shared" si="3"/>
        <v>0</v>
      </c>
      <c r="F18" s="62">
        <f t="shared" si="0"/>
        <v>0</v>
      </c>
      <c r="G18" s="63">
        <f t="shared" si="4"/>
        <v>0</v>
      </c>
    </row>
    <row r="19" spans="2:7" x14ac:dyDescent="0.2">
      <c r="B19" s="53">
        <f t="shared" si="1"/>
        <v>1</v>
      </c>
      <c r="C19" s="54">
        <v>5</v>
      </c>
      <c r="D19" s="55">
        <f t="shared" si="2"/>
        <v>0</v>
      </c>
      <c r="E19" s="55">
        <f t="shared" si="3"/>
        <v>0</v>
      </c>
      <c r="F19" s="55">
        <f t="shared" si="0"/>
        <v>0</v>
      </c>
      <c r="G19" s="56">
        <f t="shared" si="4"/>
        <v>0</v>
      </c>
    </row>
    <row r="20" spans="2:7" x14ac:dyDescent="0.2">
      <c r="B20" s="60">
        <f t="shared" si="1"/>
        <v>1</v>
      </c>
      <c r="C20" s="61">
        <v>6</v>
      </c>
      <c r="D20" s="62">
        <f t="shared" si="2"/>
        <v>0</v>
      </c>
      <c r="E20" s="62">
        <f t="shared" si="3"/>
        <v>0</v>
      </c>
      <c r="F20" s="62">
        <f t="shared" si="0"/>
        <v>0</v>
      </c>
      <c r="G20" s="63">
        <f t="shared" si="4"/>
        <v>0</v>
      </c>
    </row>
    <row r="21" spans="2:7" x14ac:dyDescent="0.2">
      <c r="B21" s="53">
        <f t="shared" si="1"/>
        <v>1</v>
      </c>
      <c r="C21" s="54">
        <v>7</v>
      </c>
      <c r="D21" s="55">
        <f t="shared" si="2"/>
        <v>0</v>
      </c>
      <c r="E21" s="55">
        <f t="shared" si="3"/>
        <v>0</v>
      </c>
      <c r="F21" s="55">
        <f t="shared" si="0"/>
        <v>0</v>
      </c>
      <c r="G21" s="56">
        <f t="shared" si="4"/>
        <v>0</v>
      </c>
    </row>
    <row r="22" spans="2:7" x14ac:dyDescent="0.2">
      <c r="B22" s="60">
        <f t="shared" si="1"/>
        <v>1</v>
      </c>
      <c r="C22" s="61">
        <v>8</v>
      </c>
      <c r="D22" s="62">
        <f t="shared" si="2"/>
        <v>0</v>
      </c>
      <c r="E22" s="62">
        <f t="shared" si="3"/>
        <v>0</v>
      </c>
      <c r="F22" s="62">
        <f t="shared" si="0"/>
        <v>0</v>
      </c>
      <c r="G22" s="63">
        <f t="shared" si="4"/>
        <v>0</v>
      </c>
    </row>
    <row r="23" spans="2:7" x14ac:dyDescent="0.2">
      <c r="B23" s="53">
        <f t="shared" si="1"/>
        <v>1</v>
      </c>
      <c r="C23" s="54">
        <v>9</v>
      </c>
      <c r="D23" s="55">
        <f t="shared" si="2"/>
        <v>0</v>
      </c>
      <c r="E23" s="55">
        <f t="shared" si="3"/>
        <v>0</v>
      </c>
      <c r="F23" s="55">
        <f t="shared" si="0"/>
        <v>0</v>
      </c>
      <c r="G23" s="56">
        <f t="shared" si="4"/>
        <v>0</v>
      </c>
    </row>
    <row r="24" spans="2:7" x14ac:dyDescent="0.2">
      <c r="B24" s="60">
        <f t="shared" si="1"/>
        <v>1</v>
      </c>
      <c r="C24" s="61">
        <v>10</v>
      </c>
      <c r="D24" s="62">
        <f t="shared" si="2"/>
        <v>0</v>
      </c>
      <c r="E24" s="62">
        <f t="shared" si="3"/>
        <v>0</v>
      </c>
      <c r="F24" s="62">
        <f t="shared" si="0"/>
        <v>0</v>
      </c>
      <c r="G24" s="63">
        <f t="shared" si="4"/>
        <v>0</v>
      </c>
    </row>
    <row r="25" spans="2:7" x14ac:dyDescent="0.2">
      <c r="B25" s="53">
        <f t="shared" si="1"/>
        <v>1</v>
      </c>
      <c r="C25" s="54">
        <v>11</v>
      </c>
      <c r="D25" s="55">
        <f t="shared" si="2"/>
        <v>0</v>
      </c>
      <c r="E25" s="55">
        <f t="shared" si="3"/>
        <v>0</v>
      </c>
      <c r="F25" s="55">
        <f t="shared" si="0"/>
        <v>0</v>
      </c>
      <c r="G25" s="56">
        <f t="shared" si="4"/>
        <v>0</v>
      </c>
    </row>
    <row r="26" spans="2:7" x14ac:dyDescent="0.2">
      <c r="B26" s="60">
        <f t="shared" si="1"/>
        <v>1</v>
      </c>
      <c r="C26" s="61">
        <v>12</v>
      </c>
      <c r="D26" s="62">
        <f t="shared" si="2"/>
        <v>0</v>
      </c>
      <c r="E26" s="62">
        <f t="shared" si="3"/>
        <v>0</v>
      </c>
      <c r="F26" s="62">
        <f t="shared" si="0"/>
        <v>0</v>
      </c>
      <c r="G26" s="63">
        <f t="shared" si="4"/>
        <v>0</v>
      </c>
    </row>
    <row r="27" spans="2:7" x14ac:dyDescent="0.2">
      <c r="B27" s="53">
        <f t="shared" si="1"/>
        <v>2</v>
      </c>
      <c r="C27" s="54">
        <v>13</v>
      </c>
      <c r="D27" s="55">
        <f t="shared" si="2"/>
        <v>0</v>
      </c>
      <c r="E27" s="55">
        <f t="shared" si="3"/>
        <v>0</v>
      </c>
      <c r="F27" s="55">
        <f t="shared" si="0"/>
        <v>0</v>
      </c>
      <c r="G27" s="56">
        <f t="shared" si="4"/>
        <v>0</v>
      </c>
    </row>
    <row r="28" spans="2:7" x14ac:dyDescent="0.2">
      <c r="B28" s="60">
        <f t="shared" si="1"/>
        <v>2</v>
      </c>
      <c r="C28" s="61">
        <v>14</v>
      </c>
      <c r="D28" s="62">
        <f t="shared" si="2"/>
        <v>0</v>
      </c>
      <c r="E28" s="62">
        <f t="shared" si="3"/>
        <v>0</v>
      </c>
      <c r="F28" s="62">
        <f t="shared" si="0"/>
        <v>0</v>
      </c>
      <c r="G28" s="63">
        <f t="shared" si="4"/>
        <v>0</v>
      </c>
    </row>
    <row r="29" spans="2:7" x14ac:dyDescent="0.2">
      <c r="B29" s="53">
        <f t="shared" si="1"/>
        <v>2</v>
      </c>
      <c r="C29" s="54">
        <v>15</v>
      </c>
      <c r="D29" s="55">
        <f t="shared" si="2"/>
        <v>0</v>
      </c>
      <c r="E29" s="55">
        <f t="shared" si="3"/>
        <v>0</v>
      </c>
      <c r="F29" s="55">
        <f t="shared" si="0"/>
        <v>0</v>
      </c>
      <c r="G29" s="56">
        <f t="shared" si="4"/>
        <v>0</v>
      </c>
    </row>
    <row r="30" spans="2:7" x14ac:dyDescent="0.2">
      <c r="B30" s="60">
        <f t="shared" si="1"/>
        <v>2</v>
      </c>
      <c r="C30" s="61">
        <v>16</v>
      </c>
      <c r="D30" s="62">
        <f t="shared" si="2"/>
        <v>0</v>
      </c>
      <c r="E30" s="62">
        <f t="shared" si="3"/>
        <v>0</v>
      </c>
      <c r="F30" s="62">
        <f t="shared" si="0"/>
        <v>0</v>
      </c>
      <c r="G30" s="63">
        <f t="shared" si="4"/>
        <v>0</v>
      </c>
    </row>
    <row r="31" spans="2:7" x14ac:dyDescent="0.2">
      <c r="B31" s="53">
        <f t="shared" si="1"/>
        <v>2</v>
      </c>
      <c r="C31" s="54">
        <v>17</v>
      </c>
      <c r="D31" s="55">
        <f t="shared" si="2"/>
        <v>0</v>
      </c>
      <c r="E31" s="55">
        <f t="shared" si="3"/>
        <v>0</v>
      </c>
      <c r="F31" s="55">
        <f t="shared" si="0"/>
        <v>0</v>
      </c>
      <c r="G31" s="56">
        <f t="shared" si="4"/>
        <v>0</v>
      </c>
    </row>
    <row r="32" spans="2:7" x14ac:dyDescent="0.2">
      <c r="B32" s="60">
        <f t="shared" si="1"/>
        <v>2</v>
      </c>
      <c r="C32" s="61">
        <v>18</v>
      </c>
      <c r="D32" s="62">
        <f t="shared" si="2"/>
        <v>0</v>
      </c>
      <c r="E32" s="62">
        <f t="shared" si="3"/>
        <v>0</v>
      </c>
      <c r="F32" s="62">
        <f t="shared" si="0"/>
        <v>0</v>
      </c>
      <c r="G32" s="63">
        <f t="shared" si="4"/>
        <v>0</v>
      </c>
    </row>
    <row r="33" spans="2:7" x14ac:dyDescent="0.2">
      <c r="B33" s="53">
        <f t="shared" si="1"/>
        <v>2</v>
      </c>
      <c r="C33" s="54">
        <v>19</v>
      </c>
      <c r="D33" s="55">
        <f t="shared" si="2"/>
        <v>0</v>
      </c>
      <c r="E33" s="55">
        <f t="shared" si="3"/>
        <v>0</v>
      </c>
      <c r="F33" s="55">
        <f t="shared" si="0"/>
        <v>0</v>
      </c>
      <c r="G33" s="56">
        <f t="shared" si="4"/>
        <v>0</v>
      </c>
    </row>
    <row r="34" spans="2:7" x14ac:dyDescent="0.2">
      <c r="B34" s="60">
        <f t="shared" si="1"/>
        <v>2</v>
      </c>
      <c r="C34" s="61">
        <v>20</v>
      </c>
      <c r="D34" s="62">
        <f t="shared" si="2"/>
        <v>0</v>
      </c>
      <c r="E34" s="62">
        <f t="shared" si="3"/>
        <v>0</v>
      </c>
      <c r="F34" s="62">
        <f t="shared" si="0"/>
        <v>0</v>
      </c>
      <c r="G34" s="63">
        <f t="shared" si="4"/>
        <v>0</v>
      </c>
    </row>
    <row r="35" spans="2:7" x14ac:dyDescent="0.2">
      <c r="B35" s="53">
        <f t="shared" si="1"/>
        <v>2</v>
      </c>
      <c r="C35" s="54">
        <v>21</v>
      </c>
      <c r="D35" s="55">
        <f t="shared" si="2"/>
        <v>0</v>
      </c>
      <c r="E35" s="55">
        <f t="shared" si="3"/>
        <v>0</v>
      </c>
      <c r="F35" s="55">
        <f t="shared" si="0"/>
        <v>0</v>
      </c>
      <c r="G35" s="56">
        <f t="shared" si="4"/>
        <v>0</v>
      </c>
    </row>
    <row r="36" spans="2:7" x14ac:dyDescent="0.2">
      <c r="B36" s="60">
        <f t="shared" si="1"/>
        <v>2</v>
      </c>
      <c r="C36" s="61">
        <v>22</v>
      </c>
      <c r="D36" s="62">
        <f t="shared" si="2"/>
        <v>0</v>
      </c>
      <c r="E36" s="62">
        <f t="shared" si="3"/>
        <v>0</v>
      </c>
      <c r="F36" s="62">
        <f t="shared" si="0"/>
        <v>0</v>
      </c>
      <c r="G36" s="63">
        <f t="shared" si="4"/>
        <v>0</v>
      </c>
    </row>
    <row r="37" spans="2:7" x14ac:dyDescent="0.2">
      <c r="B37" s="53">
        <f t="shared" si="1"/>
        <v>2</v>
      </c>
      <c r="C37" s="54">
        <v>23</v>
      </c>
      <c r="D37" s="55">
        <f t="shared" si="2"/>
        <v>0</v>
      </c>
      <c r="E37" s="55">
        <f t="shared" si="3"/>
        <v>0</v>
      </c>
      <c r="F37" s="55">
        <f t="shared" si="0"/>
        <v>0</v>
      </c>
      <c r="G37" s="56">
        <f t="shared" si="4"/>
        <v>0</v>
      </c>
    </row>
    <row r="38" spans="2:7" x14ac:dyDescent="0.2">
      <c r="B38" s="60">
        <f t="shared" si="1"/>
        <v>2</v>
      </c>
      <c r="C38" s="61">
        <v>24</v>
      </c>
      <c r="D38" s="62">
        <f t="shared" si="2"/>
        <v>0</v>
      </c>
      <c r="E38" s="62">
        <f t="shared" si="3"/>
        <v>0</v>
      </c>
      <c r="F38" s="62">
        <f t="shared" si="0"/>
        <v>0</v>
      </c>
      <c r="G38" s="63">
        <f t="shared" si="4"/>
        <v>0</v>
      </c>
    </row>
    <row r="39" spans="2:7" x14ac:dyDescent="0.2">
      <c r="B39" s="53">
        <f t="shared" si="1"/>
        <v>3</v>
      </c>
      <c r="C39" s="54">
        <v>25</v>
      </c>
      <c r="D39" s="55">
        <f t="shared" si="2"/>
        <v>0</v>
      </c>
      <c r="E39" s="55">
        <f t="shared" si="3"/>
        <v>0</v>
      </c>
      <c r="F39" s="55">
        <f t="shared" si="0"/>
        <v>0</v>
      </c>
      <c r="G39" s="56">
        <f t="shared" si="4"/>
        <v>0</v>
      </c>
    </row>
    <row r="40" spans="2:7" x14ac:dyDescent="0.2">
      <c r="B40" s="60">
        <f t="shared" si="1"/>
        <v>3</v>
      </c>
      <c r="C40" s="61">
        <v>26</v>
      </c>
      <c r="D40" s="62">
        <f t="shared" si="2"/>
        <v>0</v>
      </c>
      <c r="E40" s="62">
        <f t="shared" si="3"/>
        <v>0</v>
      </c>
      <c r="F40" s="62">
        <f t="shared" si="0"/>
        <v>0</v>
      </c>
      <c r="G40" s="63">
        <f t="shared" si="4"/>
        <v>0</v>
      </c>
    </row>
    <row r="41" spans="2:7" x14ac:dyDescent="0.2">
      <c r="B41" s="53">
        <f t="shared" si="1"/>
        <v>3</v>
      </c>
      <c r="C41" s="54">
        <v>27</v>
      </c>
      <c r="D41" s="55">
        <f t="shared" si="2"/>
        <v>0</v>
      </c>
      <c r="E41" s="55">
        <f t="shared" si="3"/>
        <v>0</v>
      </c>
      <c r="F41" s="55">
        <f t="shared" si="0"/>
        <v>0</v>
      </c>
      <c r="G41" s="56">
        <f t="shared" si="4"/>
        <v>0</v>
      </c>
    </row>
    <row r="42" spans="2:7" x14ac:dyDescent="0.2">
      <c r="B42" s="60">
        <f t="shared" si="1"/>
        <v>3</v>
      </c>
      <c r="C42" s="61">
        <v>28</v>
      </c>
      <c r="D42" s="62">
        <f t="shared" si="2"/>
        <v>0</v>
      </c>
      <c r="E42" s="62">
        <f t="shared" si="3"/>
        <v>0</v>
      </c>
      <c r="F42" s="62">
        <f t="shared" si="0"/>
        <v>0</v>
      </c>
      <c r="G42" s="63">
        <f t="shared" si="4"/>
        <v>0</v>
      </c>
    </row>
    <row r="43" spans="2:7" x14ac:dyDescent="0.2">
      <c r="B43" s="53">
        <f t="shared" si="1"/>
        <v>3</v>
      </c>
      <c r="C43" s="54">
        <v>29</v>
      </c>
      <c r="D43" s="55">
        <f t="shared" si="2"/>
        <v>0</v>
      </c>
      <c r="E43" s="55">
        <f t="shared" si="3"/>
        <v>0</v>
      </c>
      <c r="F43" s="55">
        <f t="shared" si="0"/>
        <v>0</v>
      </c>
      <c r="G43" s="56">
        <f t="shared" si="4"/>
        <v>0</v>
      </c>
    </row>
    <row r="44" spans="2:7" x14ac:dyDescent="0.2">
      <c r="B44" s="60">
        <f t="shared" si="1"/>
        <v>3</v>
      </c>
      <c r="C44" s="61">
        <v>30</v>
      </c>
      <c r="D44" s="62">
        <f t="shared" si="2"/>
        <v>0</v>
      </c>
      <c r="E44" s="62">
        <f t="shared" si="3"/>
        <v>0</v>
      </c>
      <c r="F44" s="62">
        <f t="shared" si="0"/>
        <v>0</v>
      </c>
      <c r="G44" s="63">
        <f t="shared" si="4"/>
        <v>0</v>
      </c>
    </row>
    <row r="45" spans="2:7" x14ac:dyDescent="0.2">
      <c r="B45" s="53">
        <f t="shared" si="1"/>
        <v>3</v>
      </c>
      <c r="C45" s="54">
        <v>31</v>
      </c>
      <c r="D45" s="55">
        <f t="shared" si="2"/>
        <v>0</v>
      </c>
      <c r="E45" s="55">
        <f t="shared" si="3"/>
        <v>0</v>
      </c>
      <c r="F45" s="55">
        <f t="shared" si="0"/>
        <v>0</v>
      </c>
      <c r="G45" s="56">
        <f t="shared" si="4"/>
        <v>0</v>
      </c>
    </row>
    <row r="46" spans="2:7" x14ac:dyDescent="0.2">
      <c r="B46" s="60">
        <f t="shared" si="1"/>
        <v>3</v>
      </c>
      <c r="C46" s="61">
        <v>32</v>
      </c>
      <c r="D46" s="62">
        <f t="shared" si="2"/>
        <v>0</v>
      </c>
      <c r="E46" s="62">
        <f t="shared" si="3"/>
        <v>0</v>
      </c>
      <c r="F46" s="62">
        <f t="shared" si="0"/>
        <v>0</v>
      </c>
      <c r="G46" s="63">
        <f t="shared" si="4"/>
        <v>0</v>
      </c>
    </row>
    <row r="47" spans="2:7" x14ac:dyDescent="0.2">
      <c r="B47" s="53">
        <f t="shared" si="1"/>
        <v>3</v>
      </c>
      <c r="C47" s="54">
        <v>33</v>
      </c>
      <c r="D47" s="55">
        <f t="shared" si="2"/>
        <v>0</v>
      </c>
      <c r="E47" s="55">
        <f t="shared" si="3"/>
        <v>0</v>
      </c>
      <c r="F47" s="55">
        <f t="shared" si="0"/>
        <v>0</v>
      </c>
      <c r="G47" s="56">
        <f t="shared" si="4"/>
        <v>0</v>
      </c>
    </row>
    <row r="48" spans="2:7" x14ac:dyDescent="0.2">
      <c r="B48" s="60">
        <f t="shared" si="1"/>
        <v>3</v>
      </c>
      <c r="C48" s="61">
        <v>34</v>
      </c>
      <c r="D48" s="62">
        <f t="shared" si="2"/>
        <v>0</v>
      </c>
      <c r="E48" s="62">
        <f t="shared" si="3"/>
        <v>0</v>
      </c>
      <c r="F48" s="62">
        <f t="shared" si="0"/>
        <v>0</v>
      </c>
      <c r="G48" s="63">
        <f t="shared" si="4"/>
        <v>0</v>
      </c>
    </row>
    <row r="49" spans="2:7" x14ac:dyDescent="0.2">
      <c r="B49" s="53">
        <f t="shared" si="1"/>
        <v>3</v>
      </c>
      <c r="C49" s="54">
        <v>35</v>
      </c>
      <c r="D49" s="55">
        <f t="shared" si="2"/>
        <v>0</v>
      </c>
      <c r="E49" s="55">
        <f t="shared" si="3"/>
        <v>0</v>
      </c>
      <c r="F49" s="55">
        <f t="shared" si="0"/>
        <v>0</v>
      </c>
      <c r="G49" s="56">
        <f t="shared" si="4"/>
        <v>0</v>
      </c>
    </row>
    <row r="50" spans="2:7" x14ac:dyDescent="0.2">
      <c r="B50" s="60">
        <f t="shared" si="1"/>
        <v>3</v>
      </c>
      <c r="C50" s="61">
        <v>36</v>
      </c>
      <c r="D50" s="62">
        <f t="shared" si="2"/>
        <v>0</v>
      </c>
      <c r="E50" s="62">
        <f t="shared" si="3"/>
        <v>0</v>
      </c>
      <c r="F50" s="62">
        <f t="shared" si="0"/>
        <v>0</v>
      </c>
      <c r="G50" s="63">
        <f t="shared" si="4"/>
        <v>0</v>
      </c>
    </row>
    <row r="51" spans="2:7" x14ac:dyDescent="0.2">
      <c r="B51" s="53">
        <f t="shared" si="1"/>
        <v>4</v>
      </c>
      <c r="C51" s="54">
        <v>37</v>
      </c>
      <c r="D51" s="55">
        <f t="shared" si="2"/>
        <v>0</v>
      </c>
      <c r="E51" s="55">
        <f t="shared" si="3"/>
        <v>0</v>
      </c>
      <c r="F51" s="55">
        <f t="shared" si="0"/>
        <v>0</v>
      </c>
      <c r="G51" s="56">
        <f t="shared" si="4"/>
        <v>0</v>
      </c>
    </row>
    <row r="52" spans="2:7" x14ac:dyDescent="0.2">
      <c r="B52" s="60">
        <f t="shared" si="1"/>
        <v>4</v>
      </c>
      <c r="C52" s="61">
        <v>38</v>
      </c>
      <c r="D52" s="62">
        <f t="shared" si="2"/>
        <v>0</v>
      </c>
      <c r="E52" s="62">
        <f t="shared" si="3"/>
        <v>0</v>
      </c>
      <c r="F52" s="62">
        <f t="shared" si="0"/>
        <v>0</v>
      </c>
      <c r="G52" s="63">
        <f t="shared" si="4"/>
        <v>0</v>
      </c>
    </row>
    <row r="53" spans="2:7" x14ac:dyDescent="0.2">
      <c r="B53" s="53">
        <f t="shared" si="1"/>
        <v>4</v>
      </c>
      <c r="C53" s="54">
        <v>39</v>
      </c>
      <c r="D53" s="55">
        <f t="shared" si="2"/>
        <v>0</v>
      </c>
      <c r="E53" s="55">
        <f t="shared" si="3"/>
        <v>0</v>
      </c>
      <c r="F53" s="55">
        <f t="shared" si="0"/>
        <v>0</v>
      </c>
      <c r="G53" s="56">
        <f t="shared" si="4"/>
        <v>0</v>
      </c>
    </row>
    <row r="54" spans="2:7" x14ac:dyDescent="0.2">
      <c r="B54" s="60">
        <f t="shared" si="1"/>
        <v>4</v>
      </c>
      <c r="C54" s="61">
        <v>40</v>
      </c>
      <c r="D54" s="62">
        <f t="shared" si="2"/>
        <v>0</v>
      </c>
      <c r="E54" s="62">
        <f t="shared" si="3"/>
        <v>0</v>
      </c>
      <c r="F54" s="62">
        <f t="shared" si="0"/>
        <v>0</v>
      </c>
      <c r="G54" s="63">
        <f t="shared" si="4"/>
        <v>0</v>
      </c>
    </row>
    <row r="55" spans="2:7" x14ac:dyDescent="0.2">
      <c r="B55" s="53">
        <f t="shared" si="1"/>
        <v>4</v>
      </c>
      <c r="C55" s="54">
        <v>41</v>
      </c>
      <c r="D55" s="55">
        <f t="shared" si="2"/>
        <v>0</v>
      </c>
      <c r="E55" s="55">
        <f t="shared" si="3"/>
        <v>0</v>
      </c>
      <c r="F55" s="55">
        <f t="shared" si="0"/>
        <v>0</v>
      </c>
      <c r="G55" s="56">
        <f t="shared" si="4"/>
        <v>0</v>
      </c>
    </row>
    <row r="56" spans="2:7" x14ac:dyDescent="0.2">
      <c r="B56" s="60">
        <f t="shared" si="1"/>
        <v>4</v>
      </c>
      <c r="C56" s="61">
        <v>42</v>
      </c>
      <c r="D56" s="62">
        <f t="shared" si="2"/>
        <v>0</v>
      </c>
      <c r="E56" s="62">
        <f t="shared" si="3"/>
        <v>0</v>
      </c>
      <c r="F56" s="62">
        <f t="shared" si="0"/>
        <v>0</v>
      </c>
      <c r="G56" s="63">
        <f t="shared" si="4"/>
        <v>0</v>
      </c>
    </row>
    <row r="57" spans="2:7" x14ac:dyDescent="0.2">
      <c r="B57" s="53">
        <f t="shared" si="1"/>
        <v>4</v>
      </c>
      <c r="C57" s="54">
        <v>43</v>
      </c>
      <c r="D57" s="55">
        <f t="shared" si="2"/>
        <v>0</v>
      </c>
      <c r="E57" s="55">
        <f t="shared" si="3"/>
        <v>0</v>
      </c>
      <c r="F57" s="55">
        <f t="shared" si="0"/>
        <v>0</v>
      </c>
      <c r="G57" s="56">
        <f t="shared" si="4"/>
        <v>0</v>
      </c>
    </row>
    <row r="58" spans="2:7" x14ac:dyDescent="0.2">
      <c r="B58" s="60">
        <f t="shared" si="1"/>
        <v>4</v>
      </c>
      <c r="C58" s="61">
        <v>44</v>
      </c>
      <c r="D58" s="62">
        <f t="shared" si="2"/>
        <v>0</v>
      </c>
      <c r="E58" s="62">
        <f t="shared" si="3"/>
        <v>0</v>
      </c>
      <c r="F58" s="62">
        <f t="shared" si="0"/>
        <v>0</v>
      </c>
      <c r="G58" s="63">
        <f t="shared" si="4"/>
        <v>0</v>
      </c>
    </row>
    <row r="59" spans="2:7" x14ac:dyDescent="0.2">
      <c r="B59" s="53">
        <f t="shared" si="1"/>
        <v>4</v>
      </c>
      <c r="C59" s="54">
        <v>45</v>
      </c>
      <c r="D59" s="55">
        <f t="shared" si="2"/>
        <v>0</v>
      </c>
      <c r="E59" s="55">
        <f t="shared" si="3"/>
        <v>0</v>
      </c>
      <c r="F59" s="55">
        <f t="shared" si="0"/>
        <v>0</v>
      </c>
      <c r="G59" s="56">
        <f t="shared" si="4"/>
        <v>0</v>
      </c>
    </row>
    <row r="60" spans="2:7" x14ac:dyDescent="0.2">
      <c r="B60" s="60">
        <f t="shared" si="1"/>
        <v>4</v>
      </c>
      <c r="C60" s="61">
        <v>46</v>
      </c>
      <c r="D60" s="62">
        <f t="shared" si="2"/>
        <v>0</v>
      </c>
      <c r="E60" s="62">
        <f t="shared" si="3"/>
        <v>0</v>
      </c>
      <c r="F60" s="62">
        <f t="shared" si="0"/>
        <v>0</v>
      </c>
      <c r="G60" s="63">
        <f t="shared" si="4"/>
        <v>0</v>
      </c>
    </row>
    <row r="61" spans="2:7" x14ac:dyDescent="0.2">
      <c r="B61" s="53">
        <f t="shared" si="1"/>
        <v>4</v>
      </c>
      <c r="C61" s="54">
        <v>47</v>
      </c>
      <c r="D61" s="55">
        <f t="shared" si="2"/>
        <v>0</v>
      </c>
      <c r="E61" s="55">
        <f t="shared" si="3"/>
        <v>0</v>
      </c>
      <c r="F61" s="55">
        <f t="shared" si="0"/>
        <v>0</v>
      </c>
      <c r="G61" s="56">
        <f t="shared" si="4"/>
        <v>0</v>
      </c>
    </row>
    <row r="62" spans="2:7" x14ac:dyDescent="0.2">
      <c r="B62" s="60">
        <f t="shared" si="1"/>
        <v>4</v>
      </c>
      <c r="C62" s="61">
        <v>48</v>
      </c>
      <c r="D62" s="62">
        <f t="shared" si="2"/>
        <v>0</v>
      </c>
      <c r="E62" s="62">
        <f t="shared" si="3"/>
        <v>0</v>
      </c>
      <c r="F62" s="62">
        <f t="shared" si="0"/>
        <v>0</v>
      </c>
      <c r="G62" s="63">
        <f t="shared" si="4"/>
        <v>0</v>
      </c>
    </row>
    <row r="63" spans="2:7" x14ac:dyDescent="0.2">
      <c r="B63" s="53">
        <f t="shared" si="1"/>
        <v>5</v>
      </c>
      <c r="C63" s="54">
        <v>49</v>
      </c>
      <c r="D63" s="55">
        <f t="shared" si="2"/>
        <v>0</v>
      </c>
      <c r="E63" s="55">
        <f t="shared" si="3"/>
        <v>0</v>
      </c>
      <c r="F63" s="55">
        <f t="shared" si="0"/>
        <v>0</v>
      </c>
      <c r="G63" s="56">
        <f t="shared" si="4"/>
        <v>0</v>
      </c>
    </row>
    <row r="64" spans="2:7" x14ac:dyDescent="0.2">
      <c r="B64" s="60">
        <f t="shared" si="1"/>
        <v>5</v>
      </c>
      <c r="C64" s="61">
        <v>50</v>
      </c>
      <c r="D64" s="62">
        <f t="shared" si="2"/>
        <v>0</v>
      </c>
      <c r="E64" s="62">
        <f t="shared" si="3"/>
        <v>0</v>
      </c>
      <c r="F64" s="62">
        <f t="shared" si="0"/>
        <v>0</v>
      </c>
      <c r="G64" s="63">
        <f t="shared" si="4"/>
        <v>0</v>
      </c>
    </row>
    <row r="65" spans="2:7" x14ac:dyDescent="0.2">
      <c r="B65" s="53">
        <f t="shared" si="1"/>
        <v>5</v>
      </c>
      <c r="C65" s="54">
        <v>51</v>
      </c>
      <c r="D65" s="55">
        <f t="shared" si="2"/>
        <v>0</v>
      </c>
      <c r="E65" s="55">
        <f t="shared" si="3"/>
        <v>0</v>
      </c>
      <c r="F65" s="55">
        <f t="shared" si="0"/>
        <v>0</v>
      </c>
      <c r="G65" s="56">
        <f t="shared" si="4"/>
        <v>0</v>
      </c>
    </row>
    <row r="66" spans="2:7" x14ac:dyDescent="0.2">
      <c r="B66" s="60">
        <f t="shared" si="1"/>
        <v>5</v>
      </c>
      <c r="C66" s="61">
        <v>52</v>
      </c>
      <c r="D66" s="62">
        <f t="shared" si="2"/>
        <v>0</v>
      </c>
      <c r="E66" s="62">
        <f t="shared" si="3"/>
        <v>0</v>
      </c>
      <c r="F66" s="62">
        <f t="shared" si="0"/>
        <v>0</v>
      </c>
      <c r="G66" s="63">
        <f t="shared" si="4"/>
        <v>0</v>
      </c>
    </row>
    <row r="67" spans="2:7" x14ac:dyDescent="0.2">
      <c r="B67" s="53">
        <f t="shared" si="1"/>
        <v>5</v>
      </c>
      <c r="C67" s="54">
        <v>53</v>
      </c>
      <c r="D67" s="55">
        <f t="shared" si="2"/>
        <v>0</v>
      </c>
      <c r="E67" s="55">
        <f t="shared" si="3"/>
        <v>0</v>
      </c>
      <c r="F67" s="55">
        <f t="shared" si="0"/>
        <v>0</v>
      </c>
      <c r="G67" s="56">
        <f t="shared" si="4"/>
        <v>0</v>
      </c>
    </row>
    <row r="68" spans="2:7" x14ac:dyDescent="0.2">
      <c r="B68" s="60">
        <f t="shared" si="1"/>
        <v>5</v>
      </c>
      <c r="C68" s="61">
        <v>54</v>
      </c>
      <c r="D68" s="62">
        <f t="shared" si="2"/>
        <v>0</v>
      </c>
      <c r="E68" s="62">
        <f t="shared" si="3"/>
        <v>0</v>
      </c>
      <c r="F68" s="62">
        <f t="shared" si="0"/>
        <v>0</v>
      </c>
      <c r="G68" s="63">
        <f t="shared" si="4"/>
        <v>0</v>
      </c>
    </row>
    <row r="69" spans="2:7" x14ac:dyDescent="0.2">
      <c r="B69" s="53">
        <f t="shared" si="1"/>
        <v>5</v>
      </c>
      <c r="C69" s="54">
        <v>55</v>
      </c>
      <c r="D69" s="55">
        <f t="shared" si="2"/>
        <v>0</v>
      </c>
      <c r="E69" s="55">
        <f t="shared" si="3"/>
        <v>0</v>
      </c>
      <c r="F69" s="55">
        <f t="shared" si="0"/>
        <v>0</v>
      </c>
      <c r="G69" s="56">
        <f t="shared" si="4"/>
        <v>0</v>
      </c>
    </row>
    <row r="70" spans="2:7" x14ac:dyDescent="0.2">
      <c r="B70" s="60">
        <f t="shared" si="1"/>
        <v>5</v>
      </c>
      <c r="C70" s="61">
        <v>56</v>
      </c>
      <c r="D70" s="62">
        <f t="shared" si="2"/>
        <v>0</v>
      </c>
      <c r="E70" s="62">
        <f t="shared" si="3"/>
        <v>0</v>
      </c>
      <c r="F70" s="62">
        <f t="shared" si="0"/>
        <v>0</v>
      </c>
      <c r="G70" s="63">
        <f t="shared" si="4"/>
        <v>0</v>
      </c>
    </row>
    <row r="71" spans="2:7" x14ac:dyDescent="0.2">
      <c r="B71" s="53">
        <f t="shared" si="1"/>
        <v>5</v>
      </c>
      <c r="C71" s="54">
        <v>57</v>
      </c>
      <c r="D71" s="55">
        <f t="shared" si="2"/>
        <v>0</v>
      </c>
      <c r="E71" s="55">
        <f t="shared" si="3"/>
        <v>0</v>
      </c>
      <c r="F71" s="55">
        <f t="shared" si="0"/>
        <v>0</v>
      </c>
      <c r="G71" s="56">
        <f t="shared" si="4"/>
        <v>0</v>
      </c>
    </row>
    <row r="72" spans="2:7" x14ac:dyDescent="0.2">
      <c r="B72" s="60">
        <f t="shared" si="1"/>
        <v>5</v>
      </c>
      <c r="C72" s="61">
        <v>58</v>
      </c>
      <c r="D72" s="62">
        <f t="shared" si="2"/>
        <v>0</v>
      </c>
      <c r="E72" s="62">
        <f t="shared" si="3"/>
        <v>0</v>
      </c>
      <c r="F72" s="62">
        <f t="shared" si="0"/>
        <v>0</v>
      </c>
      <c r="G72" s="63">
        <f t="shared" si="4"/>
        <v>0</v>
      </c>
    </row>
    <row r="73" spans="2:7" x14ac:dyDescent="0.2">
      <c r="B73" s="53">
        <f t="shared" si="1"/>
        <v>5</v>
      </c>
      <c r="C73" s="54">
        <v>59</v>
      </c>
      <c r="D73" s="55">
        <f t="shared" si="2"/>
        <v>0</v>
      </c>
      <c r="E73" s="55">
        <f t="shared" si="3"/>
        <v>0</v>
      </c>
      <c r="F73" s="55">
        <f t="shared" si="0"/>
        <v>0</v>
      </c>
      <c r="G73" s="56">
        <f t="shared" si="4"/>
        <v>0</v>
      </c>
    </row>
    <row r="74" spans="2:7" x14ac:dyDescent="0.2">
      <c r="B74" s="60">
        <f t="shared" si="1"/>
        <v>5</v>
      </c>
      <c r="C74" s="61">
        <v>60</v>
      </c>
      <c r="D74" s="62">
        <f t="shared" si="2"/>
        <v>0</v>
      </c>
      <c r="E74" s="62">
        <f t="shared" si="3"/>
        <v>0</v>
      </c>
      <c r="F74" s="62">
        <f t="shared" si="0"/>
        <v>0</v>
      </c>
      <c r="G74" s="63">
        <f t="shared" si="4"/>
        <v>0</v>
      </c>
    </row>
    <row r="75" spans="2:7" x14ac:dyDescent="0.2">
      <c r="B75" s="53">
        <f t="shared" si="1"/>
        <v>6</v>
      </c>
      <c r="C75" s="54">
        <v>61</v>
      </c>
      <c r="D75" s="55">
        <f t="shared" si="2"/>
        <v>0</v>
      </c>
      <c r="E75" s="55">
        <f t="shared" si="3"/>
        <v>0</v>
      </c>
      <c r="F75" s="55">
        <f t="shared" si="0"/>
        <v>0</v>
      </c>
      <c r="G75" s="56">
        <f t="shared" si="4"/>
        <v>0</v>
      </c>
    </row>
    <row r="76" spans="2:7" x14ac:dyDescent="0.2">
      <c r="B76" s="60">
        <f t="shared" si="1"/>
        <v>6</v>
      </c>
      <c r="C76" s="61">
        <v>62</v>
      </c>
      <c r="D76" s="62">
        <f t="shared" si="2"/>
        <v>0</v>
      </c>
      <c r="E76" s="62">
        <f t="shared" si="3"/>
        <v>0</v>
      </c>
      <c r="F76" s="62">
        <f t="shared" si="0"/>
        <v>0</v>
      </c>
      <c r="G76" s="63">
        <f t="shared" si="4"/>
        <v>0</v>
      </c>
    </row>
    <row r="77" spans="2:7" x14ac:dyDescent="0.2">
      <c r="B77" s="53">
        <f t="shared" si="1"/>
        <v>6</v>
      </c>
      <c r="C77" s="54">
        <v>63</v>
      </c>
      <c r="D77" s="55">
        <f t="shared" si="2"/>
        <v>0</v>
      </c>
      <c r="E77" s="55">
        <f t="shared" si="3"/>
        <v>0</v>
      </c>
      <c r="F77" s="55">
        <f t="shared" si="0"/>
        <v>0</v>
      </c>
      <c r="G77" s="56">
        <f t="shared" si="4"/>
        <v>0</v>
      </c>
    </row>
    <row r="78" spans="2:7" x14ac:dyDescent="0.2">
      <c r="B78" s="60">
        <f t="shared" si="1"/>
        <v>6</v>
      </c>
      <c r="C78" s="61">
        <v>64</v>
      </c>
      <c r="D78" s="62">
        <f t="shared" si="2"/>
        <v>0</v>
      </c>
      <c r="E78" s="62">
        <f t="shared" si="3"/>
        <v>0</v>
      </c>
      <c r="F78" s="62">
        <f t="shared" si="0"/>
        <v>0</v>
      </c>
      <c r="G78" s="63">
        <f t="shared" si="4"/>
        <v>0</v>
      </c>
    </row>
    <row r="79" spans="2:7" x14ac:dyDescent="0.2">
      <c r="B79" s="53">
        <f t="shared" si="1"/>
        <v>6</v>
      </c>
      <c r="C79" s="54">
        <v>65</v>
      </c>
      <c r="D79" s="55">
        <f t="shared" si="2"/>
        <v>0</v>
      </c>
      <c r="E79" s="55">
        <f t="shared" si="3"/>
        <v>0</v>
      </c>
      <c r="F79" s="55">
        <f t="shared" ref="F79:F142" si="5">H$5</f>
        <v>0</v>
      </c>
      <c r="G79" s="56">
        <f t="shared" si="4"/>
        <v>0</v>
      </c>
    </row>
    <row r="80" spans="2:7" x14ac:dyDescent="0.2">
      <c r="B80" s="60">
        <f t="shared" ref="B80:B143" si="6">ROUNDUP(C80/12,0)</f>
        <v>6</v>
      </c>
      <c r="C80" s="61">
        <v>66</v>
      </c>
      <c r="D80" s="62">
        <f t="shared" ref="D80:D143" si="7">F80-E80</f>
        <v>0</v>
      </c>
      <c r="E80" s="62">
        <f t="shared" ref="E80:E143" si="8">D$10*G79</f>
        <v>0</v>
      </c>
      <c r="F80" s="62">
        <f t="shared" si="5"/>
        <v>0</v>
      </c>
      <c r="G80" s="63">
        <f t="shared" si="4"/>
        <v>0</v>
      </c>
    </row>
    <row r="81" spans="2:7" x14ac:dyDescent="0.2">
      <c r="B81" s="53">
        <f t="shared" si="6"/>
        <v>6</v>
      </c>
      <c r="C81" s="54">
        <v>67</v>
      </c>
      <c r="D81" s="55">
        <f t="shared" si="7"/>
        <v>0</v>
      </c>
      <c r="E81" s="55">
        <f t="shared" si="8"/>
        <v>0</v>
      </c>
      <c r="F81" s="55">
        <f t="shared" si="5"/>
        <v>0</v>
      </c>
      <c r="G81" s="56">
        <f t="shared" ref="G81:G144" si="9">G80-D81</f>
        <v>0</v>
      </c>
    </row>
    <row r="82" spans="2:7" x14ac:dyDescent="0.2">
      <c r="B82" s="60">
        <f t="shared" si="6"/>
        <v>6</v>
      </c>
      <c r="C82" s="61">
        <v>68</v>
      </c>
      <c r="D82" s="62">
        <f t="shared" si="7"/>
        <v>0</v>
      </c>
      <c r="E82" s="62">
        <f t="shared" si="8"/>
        <v>0</v>
      </c>
      <c r="F82" s="62">
        <f t="shared" si="5"/>
        <v>0</v>
      </c>
      <c r="G82" s="63">
        <f t="shared" si="9"/>
        <v>0</v>
      </c>
    </row>
    <row r="83" spans="2:7" x14ac:dyDescent="0.2">
      <c r="B83" s="53">
        <f t="shared" si="6"/>
        <v>6</v>
      </c>
      <c r="C83" s="54">
        <v>69</v>
      </c>
      <c r="D83" s="55">
        <f t="shared" si="7"/>
        <v>0</v>
      </c>
      <c r="E83" s="55">
        <f t="shared" si="8"/>
        <v>0</v>
      </c>
      <c r="F83" s="55">
        <f t="shared" si="5"/>
        <v>0</v>
      </c>
      <c r="G83" s="56">
        <f t="shared" si="9"/>
        <v>0</v>
      </c>
    </row>
    <row r="84" spans="2:7" x14ac:dyDescent="0.2">
      <c r="B84" s="60">
        <f t="shared" si="6"/>
        <v>6</v>
      </c>
      <c r="C84" s="61">
        <v>70</v>
      </c>
      <c r="D84" s="62">
        <f t="shared" si="7"/>
        <v>0</v>
      </c>
      <c r="E84" s="62">
        <f t="shared" si="8"/>
        <v>0</v>
      </c>
      <c r="F84" s="62">
        <f t="shared" si="5"/>
        <v>0</v>
      </c>
      <c r="G84" s="63">
        <f t="shared" si="9"/>
        <v>0</v>
      </c>
    </row>
    <row r="85" spans="2:7" x14ac:dyDescent="0.2">
      <c r="B85" s="53">
        <f t="shared" si="6"/>
        <v>6</v>
      </c>
      <c r="C85" s="54">
        <v>71</v>
      </c>
      <c r="D85" s="55">
        <f t="shared" si="7"/>
        <v>0</v>
      </c>
      <c r="E85" s="55">
        <f t="shared" si="8"/>
        <v>0</v>
      </c>
      <c r="F85" s="55">
        <f t="shared" si="5"/>
        <v>0</v>
      </c>
      <c r="G85" s="56">
        <f t="shared" si="9"/>
        <v>0</v>
      </c>
    </row>
    <row r="86" spans="2:7" x14ac:dyDescent="0.2">
      <c r="B86" s="60">
        <f t="shared" si="6"/>
        <v>6</v>
      </c>
      <c r="C86" s="61">
        <v>72</v>
      </c>
      <c r="D86" s="62">
        <f t="shared" si="7"/>
        <v>0</v>
      </c>
      <c r="E86" s="62">
        <f t="shared" si="8"/>
        <v>0</v>
      </c>
      <c r="F86" s="62">
        <f t="shared" si="5"/>
        <v>0</v>
      </c>
      <c r="G86" s="63">
        <f t="shared" si="9"/>
        <v>0</v>
      </c>
    </row>
    <row r="87" spans="2:7" x14ac:dyDescent="0.2">
      <c r="B87" s="53">
        <f t="shared" si="6"/>
        <v>7</v>
      </c>
      <c r="C87" s="54">
        <v>73</v>
      </c>
      <c r="D87" s="55">
        <f t="shared" si="7"/>
        <v>0</v>
      </c>
      <c r="E87" s="55">
        <f t="shared" si="8"/>
        <v>0</v>
      </c>
      <c r="F87" s="55">
        <f t="shared" si="5"/>
        <v>0</v>
      </c>
      <c r="G87" s="56">
        <f t="shared" si="9"/>
        <v>0</v>
      </c>
    </row>
    <row r="88" spans="2:7" x14ac:dyDescent="0.2">
      <c r="B88" s="60">
        <f t="shared" si="6"/>
        <v>7</v>
      </c>
      <c r="C88" s="61">
        <v>74</v>
      </c>
      <c r="D88" s="62">
        <f t="shared" si="7"/>
        <v>0</v>
      </c>
      <c r="E88" s="62">
        <f t="shared" si="8"/>
        <v>0</v>
      </c>
      <c r="F88" s="62">
        <f t="shared" si="5"/>
        <v>0</v>
      </c>
      <c r="G88" s="63">
        <f t="shared" si="9"/>
        <v>0</v>
      </c>
    </row>
    <row r="89" spans="2:7" x14ac:dyDescent="0.2">
      <c r="B89" s="53">
        <f t="shared" si="6"/>
        <v>7</v>
      </c>
      <c r="C89" s="54">
        <v>75</v>
      </c>
      <c r="D89" s="55">
        <f t="shared" si="7"/>
        <v>0</v>
      </c>
      <c r="E89" s="55">
        <f t="shared" si="8"/>
        <v>0</v>
      </c>
      <c r="F89" s="55">
        <f t="shared" si="5"/>
        <v>0</v>
      </c>
      <c r="G89" s="56">
        <f t="shared" si="9"/>
        <v>0</v>
      </c>
    </row>
    <row r="90" spans="2:7" x14ac:dyDescent="0.2">
      <c r="B90" s="60">
        <f t="shared" si="6"/>
        <v>7</v>
      </c>
      <c r="C90" s="61">
        <v>76</v>
      </c>
      <c r="D90" s="62">
        <f t="shared" si="7"/>
        <v>0</v>
      </c>
      <c r="E90" s="62">
        <f t="shared" si="8"/>
        <v>0</v>
      </c>
      <c r="F90" s="62">
        <f t="shared" si="5"/>
        <v>0</v>
      </c>
      <c r="G90" s="63">
        <f t="shared" si="9"/>
        <v>0</v>
      </c>
    </row>
    <row r="91" spans="2:7" x14ac:dyDescent="0.2">
      <c r="B91" s="53">
        <f t="shared" si="6"/>
        <v>7</v>
      </c>
      <c r="C91" s="54">
        <v>77</v>
      </c>
      <c r="D91" s="55">
        <f t="shared" si="7"/>
        <v>0</v>
      </c>
      <c r="E91" s="55">
        <f t="shared" si="8"/>
        <v>0</v>
      </c>
      <c r="F91" s="55">
        <f t="shared" si="5"/>
        <v>0</v>
      </c>
      <c r="G91" s="56">
        <f t="shared" si="9"/>
        <v>0</v>
      </c>
    </row>
    <row r="92" spans="2:7" x14ac:dyDescent="0.2">
      <c r="B92" s="60">
        <f t="shared" si="6"/>
        <v>7</v>
      </c>
      <c r="C92" s="61">
        <v>78</v>
      </c>
      <c r="D92" s="62">
        <f t="shared" si="7"/>
        <v>0</v>
      </c>
      <c r="E92" s="62">
        <f t="shared" si="8"/>
        <v>0</v>
      </c>
      <c r="F92" s="62">
        <f t="shared" si="5"/>
        <v>0</v>
      </c>
      <c r="G92" s="63">
        <f t="shared" si="9"/>
        <v>0</v>
      </c>
    </row>
    <row r="93" spans="2:7" x14ac:dyDescent="0.2">
      <c r="B93" s="53">
        <f t="shared" si="6"/>
        <v>7</v>
      </c>
      <c r="C93" s="54">
        <v>79</v>
      </c>
      <c r="D93" s="55">
        <f t="shared" si="7"/>
        <v>0</v>
      </c>
      <c r="E93" s="55">
        <f t="shared" si="8"/>
        <v>0</v>
      </c>
      <c r="F93" s="55">
        <f t="shared" si="5"/>
        <v>0</v>
      </c>
      <c r="G93" s="56">
        <f t="shared" si="9"/>
        <v>0</v>
      </c>
    </row>
    <row r="94" spans="2:7" x14ac:dyDescent="0.2">
      <c r="B94" s="60">
        <f t="shared" si="6"/>
        <v>7</v>
      </c>
      <c r="C94" s="61">
        <v>80</v>
      </c>
      <c r="D94" s="62">
        <f t="shared" si="7"/>
        <v>0</v>
      </c>
      <c r="E94" s="62">
        <f t="shared" si="8"/>
        <v>0</v>
      </c>
      <c r="F94" s="62">
        <f t="shared" si="5"/>
        <v>0</v>
      </c>
      <c r="G94" s="63">
        <f t="shared" si="9"/>
        <v>0</v>
      </c>
    </row>
    <row r="95" spans="2:7" x14ac:dyDescent="0.2">
      <c r="B95" s="53">
        <f t="shared" si="6"/>
        <v>7</v>
      </c>
      <c r="C95" s="54">
        <v>81</v>
      </c>
      <c r="D95" s="55">
        <f t="shared" si="7"/>
        <v>0</v>
      </c>
      <c r="E95" s="55">
        <f t="shared" si="8"/>
        <v>0</v>
      </c>
      <c r="F95" s="55">
        <f t="shared" si="5"/>
        <v>0</v>
      </c>
      <c r="G95" s="56">
        <f t="shared" si="9"/>
        <v>0</v>
      </c>
    </row>
    <row r="96" spans="2:7" x14ac:dyDescent="0.2">
      <c r="B96" s="60">
        <f t="shared" si="6"/>
        <v>7</v>
      </c>
      <c r="C96" s="61">
        <v>82</v>
      </c>
      <c r="D96" s="62">
        <f t="shared" si="7"/>
        <v>0</v>
      </c>
      <c r="E96" s="62">
        <f t="shared" si="8"/>
        <v>0</v>
      </c>
      <c r="F96" s="62">
        <f t="shared" si="5"/>
        <v>0</v>
      </c>
      <c r="G96" s="63">
        <f t="shared" si="9"/>
        <v>0</v>
      </c>
    </row>
    <row r="97" spans="2:7" x14ac:dyDescent="0.2">
      <c r="B97" s="53">
        <f t="shared" si="6"/>
        <v>7</v>
      </c>
      <c r="C97" s="54">
        <v>83</v>
      </c>
      <c r="D97" s="55">
        <f t="shared" si="7"/>
        <v>0</v>
      </c>
      <c r="E97" s="55">
        <f t="shared" si="8"/>
        <v>0</v>
      </c>
      <c r="F97" s="55">
        <f t="shared" si="5"/>
        <v>0</v>
      </c>
      <c r="G97" s="56">
        <f t="shared" si="9"/>
        <v>0</v>
      </c>
    </row>
    <row r="98" spans="2:7" x14ac:dyDescent="0.2">
      <c r="B98" s="60">
        <f t="shared" si="6"/>
        <v>7</v>
      </c>
      <c r="C98" s="61">
        <v>84</v>
      </c>
      <c r="D98" s="62">
        <f t="shared" si="7"/>
        <v>0</v>
      </c>
      <c r="E98" s="62">
        <f t="shared" si="8"/>
        <v>0</v>
      </c>
      <c r="F98" s="62">
        <f t="shared" si="5"/>
        <v>0</v>
      </c>
      <c r="G98" s="63">
        <f t="shared" si="9"/>
        <v>0</v>
      </c>
    </row>
    <row r="99" spans="2:7" x14ac:dyDescent="0.2">
      <c r="B99" s="53">
        <f t="shared" si="6"/>
        <v>8</v>
      </c>
      <c r="C99" s="54">
        <v>85</v>
      </c>
      <c r="D99" s="55">
        <f t="shared" si="7"/>
        <v>0</v>
      </c>
      <c r="E99" s="55">
        <f t="shared" si="8"/>
        <v>0</v>
      </c>
      <c r="F99" s="55">
        <f t="shared" si="5"/>
        <v>0</v>
      </c>
      <c r="G99" s="56">
        <f t="shared" si="9"/>
        <v>0</v>
      </c>
    </row>
    <row r="100" spans="2:7" x14ac:dyDescent="0.2">
      <c r="B100" s="60">
        <f t="shared" si="6"/>
        <v>8</v>
      </c>
      <c r="C100" s="61">
        <v>86</v>
      </c>
      <c r="D100" s="62">
        <f t="shared" si="7"/>
        <v>0</v>
      </c>
      <c r="E100" s="62">
        <f t="shared" si="8"/>
        <v>0</v>
      </c>
      <c r="F100" s="62">
        <f t="shared" si="5"/>
        <v>0</v>
      </c>
      <c r="G100" s="63">
        <f t="shared" si="9"/>
        <v>0</v>
      </c>
    </row>
    <row r="101" spans="2:7" x14ac:dyDescent="0.2">
      <c r="B101" s="53">
        <f t="shared" si="6"/>
        <v>8</v>
      </c>
      <c r="C101" s="54">
        <v>87</v>
      </c>
      <c r="D101" s="55">
        <f t="shared" si="7"/>
        <v>0</v>
      </c>
      <c r="E101" s="55">
        <f t="shared" si="8"/>
        <v>0</v>
      </c>
      <c r="F101" s="55">
        <f t="shared" si="5"/>
        <v>0</v>
      </c>
      <c r="G101" s="56">
        <f t="shared" si="9"/>
        <v>0</v>
      </c>
    </row>
    <row r="102" spans="2:7" x14ac:dyDescent="0.2">
      <c r="B102" s="60">
        <f t="shared" si="6"/>
        <v>8</v>
      </c>
      <c r="C102" s="61">
        <v>88</v>
      </c>
      <c r="D102" s="62">
        <f t="shared" si="7"/>
        <v>0</v>
      </c>
      <c r="E102" s="62">
        <f t="shared" si="8"/>
        <v>0</v>
      </c>
      <c r="F102" s="62">
        <f t="shared" si="5"/>
        <v>0</v>
      </c>
      <c r="G102" s="63">
        <f t="shared" si="9"/>
        <v>0</v>
      </c>
    </row>
    <row r="103" spans="2:7" x14ac:dyDescent="0.2">
      <c r="B103" s="53">
        <f t="shared" si="6"/>
        <v>8</v>
      </c>
      <c r="C103" s="54">
        <v>89</v>
      </c>
      <c r="D103" s="55">
        <f t="shared" si="7"/>
        <v>0</v>
      </c>
      <c r="E103" s="55">
        <f t="shared" si="8"/>
        <v>0</v>
      </c>
      <c r="F103" s="55">
        <f t="shared" si="5"/>
        <v>0</v>
      </c>
      <c r="G103" s="56">
        <f t="shared" si="9"/>
        <v>0</v>
      </c>
    </row>
    <row r="104" spans="2:7" x14ac:dyDescent="0.2">
      <c r="B104" s="60">
        <f t="shared" si="6"/>
        <v>8</v>
      </c>
      <c r="C104" s="61">
        <v>90</v>
      </c>
      <c r="D104" s="62">
        <f t="shared" si="7"/>
        <v>0</v>
      </c>
      <c r="E104" s="62">
        <f t="shared" si="8"/>
        <v>0</v>
      </c>
      <c r="F104" s="62">
        <f t="shared" si="5"/>
        <v>0</v>
      </c>
      <c r="G104" s="63">
        <f t="shared" si="9"/>
        <v>0</v>
      </c>
    </row>
    <row r="105" spans="2:7" x14ac:dyDescent="0.2">
      <c r="B105" s="53">
        <f t="shared" si="6"/>
        <v>8</v>
      </c>
      <c r="C105" s="54">
        <v>91</v>
      </c>
      <c r="D105" s="55">
        <f t="shared" si="7"/>
        <v>0</v>
      </c>
      <c r="E105" s="55">
        <f t="shared" si="8"/>
        <v>0</v>
      </c>
      <c r="F105" s="55">
        <f t="shared" si="5"/>
        <v>0</v>
      </c>
      <c r="G105" s="56">
        <f t="shared" si="9"/>
        <v>0</v>
      </c>
    </row>
    <row r="106" spans="2:7" x14ac:dyDescent="0.2">
      <c r="B106" s="60">
        <f t="shared" si="6"/>
        <v>8</v>
      </c>
      <c r="C106" s="61">
        <v>92</v>
      </c>
      <c r="D106" s="62">
        <f t="shared" si="7"/>
        <v>0</v>
      </c>
      <c r="E106" s="62">
        <f t="shared" si="8"/>
        <v>0</v>
      </c>
      <c r="F106" s="62">
        <f t="shared" si="5"/>
        <v>0</v>
      </c>
      <c r="G106" s="63">
        <f t="shared" si="9"/>
        <v>0</v>
      </c>
    </row>
    <row r="107" spans="2:7" x14ac:dyDescent="0.2">
      <c r="B107" s="53">
        <f t="shared" si="6"/>
        <v>8</v>
      </c>
      <c r="C107" s="54">
        <v>93</v>
      </c>
      <c r="D107" s="55">
        <f t="shared" si="7"/>
        <v>0</v>
      </c>
      <c r="E107" s="55">
        <f t="shared" si="8"/>
        <v>0</v>
      </c>
      <c r="F107" s="55">
        <f t="shared" si="5"/>
        <v>0</v>
      </c>
      <c r="G107" s="56">
        <f t="shared" si="9"/>
        <v>0</v>
      </c>
    </row>
    <row r="108" spans="2:7" x14ac:dyDescent="0.2">
      <c r="B108" s="60">
        <f t="shared" si="6"/>
        <v>8</v>
      </c>
      <c r="C108" s="61">
        <v>94</v>
      </c>
      <c r="D108" s="62">
        <f t="shared" si="7"/>
        <v>0</v>
      </c>
      <c r="E108" s="62">
        <f t="shared" si="8"/>
        <v>0</v>
      </c>
      <c r="F108" s="62">
        <f t="shared" si="5"/>
        <v>0</v>
      </c>
      <c r="G108" s="63">
        <f t="shared" si="9"/>
        <v>0</v>
      </c>
    </row>
    <row r="109" spans="2:7" x14ac:dyDescent="0.2">
      <c r="B109" s="53">
        <f t="shared" si="6"/>
        <v>8</v>
      </c>
      <c r="C109" s="54">
        <v>95</v>
      </c>
      <c r="D109" s="55">
        <f t="shared" si="7"/>
        <v>0</v>
      </c>
      <c r="E109" s="55">
        <f t="shared" si="8"/>
        <v>0</v>
      </c>
      <c r="F109" s="55">
        <f t="shared" si="5"/>
        <v>0</v>
      </c>
      <c r="G109" s="56">
        <f t="shared" si="9"/>
        <v>0</v>
      </c>
    </row>
    <row r="110" spans="2:7" x14ac:dyDescent="0.2">
      <c r="B110" s="60">
        <f t="shared" si="6"/>
        <v>8</v>
      </c>
      <c r="C110" s="61">
        <v>96</v>
      </c>
      <c r="D110" s="62">
        <f t="shared" si="7"/>
        <v>0</v>
      </c>
      <c r="E110" s="62">
        <f t="shared" si="8"/>
        <v>0</v>
      </c>
      <c r="F110" s="62">
        <f t="shared" si="5"/>
        <v>0</v>
      </c>
      <c r="G110" s="63">
        <f t="shared" si="9"/>
        <v>0</v>
      </c>
    </row>
    <row r="111" spans="2:7" x14ac:dyDescent="0.2">
      <c r="B111" s="53">
        <f t="shared" si="6"/>
        <v>9</v>
      </c>
      <c r="C111" s="54">
        <v>97</v>
      </c>
      <c r="D111" s="55">
        <f t="shared" si="7"/>
        <v>0</v>
      </c>
      <c r="E111" s="55">
        <f t="shared" si="8"/>
        <v>0</v>
      </c>
      <c r="F111" s="55">
        <f t="shared" si="5"/>
        <v>0</v>
      </c>
      <c r="G111" s="56">
        <f t="shared" si="9"/>
        <v>0</v>
      </c>
    </row>
    <row r="112" spans="2:7" x14ac:dyDescent="0.2">
      <c r="B112" s="60">
        <f t="shared" si="6"/>
        <v>9</v>
      </c>
      <c r="C112" s="61">
        <v>98</v>
      </c>
      <c r="D112" s="62">
        <f t="shared" si="7"/>
        <v>0</v>
      </c>
      <c r="E112" s="62">
        <f t="shared" si="8"/>
        <v>0</v>
      </c>
      <c r="F112" s="62">
        <f t="shared" si="5"/>
        <v>0</v>
      </c>
      <c r="G112" s="63">
        <f t="shared" si="9"/>
        <v>0</v>
      </c>
    </row>
    <row r="113" spans="2:7" x14ac:dyDescent="0.2">
      <c r="B113" s="53">
        <f t="shared" si="6"/>
        <v>9</v>
      </c>
      <c r="C113" s="54">
        <v>99</v>
      </c>
      <c r="D113" s="55">
        <f t="shared" si="7"/>
        <v>0</v>
      </c>
      <c r="E113" s="55">
        <f t="shared" si="8"/>
        <v>0</v>
      </c>
      <c r="F113" s="55">
        <f t="shared" si="5"/>
        <v>0</v>
      </c>
      <c r="G113" s="56">
        <f t="shared" si="9"/>
        <v>0</v>
      </c>
    </row>
    <row r="114" spans="2:7" x14ac:dyDescent="0.2">
      <c r="B114" s="60">
        <f t="shared" si="6"/>
        <v>9</v>
      </c>
      <c r="C114" s="61">
        <v>100</v>
      </c>
      <c r="D114" s="62">
        <f t="shared" si="7"/>
        <v>0</v>
      </c>
      <c r="E114" s="62">
        <f t="shared" si="8"/>
        <v>0</v>
      </c>
      <c r="F114" s="62">
        <f t="shared" si="5"/>
        <v>0</v>
      </c>
      <c r="G114" s="63">
        <f t="shared" si="9"/>
        <v>0</v>
      </c>
    </row>
    <row r="115" spans="2:7" x14ac:dyDescent="0.2">
      <c r="B115" s="53">
        <f t="shared" si="6"/>
        <v>9</v>
      </c>
      <c r="C115" s="54">
        <v>101</v>
      </c>
      <c r="D115" s="55">
        <f t="shared" si="7"/>
        <v>0</v>
      </c>
      <c r="E115" s="55">
        <f t="shared" si="8"/>
        <v>0</v>
      </c>
      <c r="F115" s="55">
        <f t="shared" si="5"/>
        <v>0</v>
      </c>
      <c r="G115" s="56">
        <f t="shared" si="9"/>
        <v>0</v>
      </c>
    </row>
    <row r="116" spans="2:7" x14ac:dyDescent="0.2">
      <c r="B116" s="60">
        <f t="shared" si="6"/>
        <v>9</v>
      </c>
      <c r="C116" s="61">
        <v>102</v>
      </c>
      <c r="D116" s="62">
        <f t="shared" si="7"/>
        <v>0</v>
      </c>
      <c r="E116" s="62">
        <f t="shared" si="8"/>
        <v>0</v>
      </c>
      <c r="F116" s="62">
        <f t="shared" si="5"/>
        <v>0</v>
      </c>
      <c r="G116" s="63">
        <f t="shared" si="9"/>
        <v>0</v>
      </c>
    </row>
    <row r="117" spans="2:7" x14ac:dyDescent="0.2">
      <c r="B117" s="53">
        <f t="shared" si="6"/>
        <v>9</v>
      </c>
      <c r="C117" s="54">
        <v>103</v>
      </c>
      <c r="D117" s="55">
        <f t="shared" si="7"/>
        <v>0</v>
      </c>
      <c r="E117" s="55">
        <f t="shared" si="8"/>
        <v>0</v>
      </c>
      <c r="F117" s="55">
        <f t="shared" si="5"/>
        <v>0</v>
      </c>
      <c r="G117" s="56">
        <f t="shared" si="9"/>
        <v>0</v>
      </c>
    </row>
    <row r="118" spans="2:7" x14ac:dyDescent="0.2">
      <c r="B118" s="60">
        <f t="shared" si="6"/>
        <v>9</v>
      </c>
      <c r="C118" s="61">
        <v>104</v>
      </c>
      <c r="D118" s="62">
        <f t="shared" si="7"/>
        <v>0</v>
      </c>
      <c r="E118" s="62">
        <f t="shared" si="8"/>
        <v>0</v>
      </c>
      <c r="F118" s="62">
        <f t="shared" si="5"/>
        <v>0</v>
      </c>
      <c r="G118" s="63">
        <f t="shared" si="9"/>
        <v>0</v>
      </c>
    </row>
    <row r="119" spans="2:7" x14ac:dyDescent="0.2">
      <c r="B119" s="53">
        <f t="shared" si="6"/>
        <v>9</v>
      </c>
      <c r="C119" s="54">
        <v>105</v>
      </c>
      <c r="D119" s="55">
        <f t="shared" si="7"/>
        <v>0</v>
      </c>
      <c r="E119" s="55">
        <f t="shared" si="8"/>
        <v>0</v>
      </c>
      <c r="F119" s="55">
        <f t="shared" si="5"/>
        <v>0</v>
      </c>
      <c r="G119" s="56">
        <f t="shared" si="9"/>
        <v>0</v>
      </c>
    </row>
    <row r="120" spans="2:7" x14ac:dyDescent="0.2">
      <c r="B120" s="60">
        <f t="shared" si="6"/>
        <v>9</v>
      </c>
      <c r="C120" s="61">
        <v>106</v>
      </c>
      <c r="D120" s="62">
        <f t="shared" si="7"/>
        <v>0</v>
      </c>
      <c r="E120" s="62">
        <f t="shared" si="8"/>
        <v>0</v>
      </c>
      <c r="F120" s="62">
        <f t="shared" si="5"/>
        <v>0</v>
      </c>
      <c r="G120" s="63">
        <f t="shared" si="9"/>
        <v>0</v>
      </c>
    </row>
    <row r="121" spans="2:7" x14ac:dyDescent="0.2">
      <c r="B121" s="53">
        <f t="shared" si="6"/>
        <v>9</v>
      </c>
      <c r="C121" s="54">
        <v>107</v>
      </c>
      <c r="D121" s="55">
        <f t="shared" si="7"/>
        <v>0</v>
      </c>
      <c r="E121" s="55">
        <f t="shared" si="8"/>
        <v>0</v>
      </c>
      <c r="F121" s="55">
        <f t="shared" si="5"/>
        <v>0</v>
      </c>
      <c r="G121" s="56">
        <f t="shared" si="9"/>
        <v>0</v>
      </c>
    </row>
    <row r="122" spans="2:7" x14ac:dyDescent="0.2">
      <c r="B122" s="60">
        <f t="shared" si="6"/>
        <v>9</v>
      </c>
      <c r="C122" s="61">
        <v>108</v>
      </c>
      <c r="D122" s="62">
        <f t="shared" si="7"/>
        <v>0</v>
      </c>
      <c r="E122" s="62">
        <f t="shared" si="8"/>
        <v>0</v>
      </c>
      <c r="F122" s="62">
        <f t="shared" si="5"/>
        <v>0</v>
      </c>
      <c r="G122" s="63">
        <f t="shared" si="9"/>
        <v>0</v>
      </c>
    </row>
    <row r="123" spans="2:7" x14ac:dyDescent="0.2">
      <c r="B123" s="53">
        <f t="shared" si="6"/>
        <v>10</v>
      </c>
      <c r="C123" s="54">
        <v>109</v>
      </c>
      <c r="D123" s="55">
        <f t="shared" si="7"/>
        <v>0</v>
      </c>
      <c r="E123" s="55">
        <f t="shared" si="8"/>
        <v>0</v>
      </c>
      <c r="F123" s="55">
        <f t="shared" si="5"/>
        <v>0</v>
      </c>
      <c r="G123" s="56">
        <f t="shared" si="9"/>
        <v>0</v>
      </c>
    </row>
    <row r="124" spans="2:7" x14ac:dyDescent="0.2">
      <c r="B124" s="60">
        <f t="shared" si="6"/>
        <v>10</v>
      </c>
      <c r="C124" s="61">
        <v>110</v>
      </c>
      <c r="D124" s="62">
        <f t="shared" si="7"/>
        <v>0</v>
      </c>
      <c r="E124" s="62">
        <f t="shared" si="8"/>
        <v>0</v>
      </c>
      <c r="F124" s="62">
        <f t="shared" si="5"/>
        <v>0</v>
      </c>
      <c r="G124" s="63">
        <f t="shared" si="9"/>
        <v>0</v>
      </c>
    </row>
    <row r="125" spans="2:7" x14ac:dyDescent="0.2">
      <c r="B125" s="53">
        <f t="shared" si="6"/>
        <v>10</v>
      </c>
      <c r="C125" s="54">
        <v>111</v>
      </c>
      <c r="D125" s="55">
        <f t="shared" si="7"/>
        <v>0</v>
      </c>
      <c r="E125" s="55">
        <f t="shared" si="8"/>
        <v>0</v>
      </c>
      <c r="F125" s="55">
        <f t="shared" si="5"/>
        <v>0</v>
      </c>
      <c r="G125" s="56">
        <f t="shared" si="9"/>
        <v>0</v>
      </c>
    </row>
    <row r="126" spans="2:7" x14ac:dyDescent="0.2">
      <c r="B126" s="60">
        <f t="shared" si="6"/>
        <v>10</v>
      </c>
      <c r="C126" s="61">
        <v>112</v>
      </c>
      <c r="D126" s="62">
        <f t="shared" si="7"/>
        <v>0</v>
      </c>
      <c r="E126" s="62">
        <f t="shared" si="8"/>
        <v>0</v>
      </c>
      <c r="F126" s="62">
        <f t="shared" si="5"/>
        <v>0</v>
      </c>
      <c r="G126" s="63">
        <f t="shared" si="9"/>
        <v>0</v>
      </c>
    </row>
    <row r="127" spans="2:7" x14ac:dyDescent="0.2">
      <c r="B127" s="53">
        <f t="shared" si="6"/>
        <v>10</v>
      </c>
      <c r="C127" s="54">
        <v>113</v>
      </c>
      <c r="D127" s="55">
        <f t="shared" si="7"/>
        <v>0</v>
      </c>
      <c r="E127" s="55">
        <f t="shared" si="8"/>
        <v>0</v>
      </c>
      <c r="F127" s="55">
        <f t="shared" si="5"/>
        <v>0</v>
      </c>
      <c r="G127" s="56">
        <f t="shared" si="9"/>
        <v>0</v>
      </c>
    </row>
    <row r="128" spans="2:7" x14ac:dyDescent="0.2">
      <c r="B128" s="60">
        <f t="shared" si="6"/>
        <v>10</v>
      </c>
      <c r="C128" s="61">
        <v>114</v>
      </c>
      <c r="D128" s="62">
        <f t="shared" si="7"/>
        <v>0</v>
      </c>
      <c r="E128" s="62">
        <f t="shared" si="8"/>
        <v>0</v>
      </c>
      <c r="F128" s="62">
        <f t="shared" si="5"/>
        <v>0</v>
      </c>
      <c r="G128" s="63">
        <f t="shared" si="9"/>
        <v>0</v>
      </c>
    </row>
    <row r="129" spans="2:7" x14ac:dyDescent="0.2">
      <c r="B129" s="53">
        <f t="shared" si="6"/>
        <v>10</v>
      </c>
      <c r="C129" s="54">
        <v>115</v>
      </c>
      <c r="D129" s="55">
        <f t="shared" si="7"/>
        <v>0</v>
      </c>
      <c r="E129" s="55">
        <f t="shared" si="8"/>
        <v>0</v>
      </c>
      <c r="F129" s="55">
        <f t="shared" si="5"/>
        <v>0</v>
      </c>
      <c r="G129" s="56">
        <f t="shared" si="9"/>
        <v>0</v>
      </c>
    </row>
    <row r="130" spans="2:7" x14ac:dyDescent="0.2">
      <c r="B130" s="60">
        <f t="shared" si="6"/>
        <v>10</v>
      </c>
      <c r="C130" s="61">
        <v>116</v>
      </c>
      <c r="D130" s="62">
        <f t="shared" si="7"/>
        <v>0</v>
      </c>
      <c r="E130" s="62">
        <f t="shared" si="8"/>
        <v>0</v>
      </c>
      <c r="F130" s="62">
        <f t="shared" si="5"/>
        <v>0</v>
      </c>
      <c r="G130" s="63">
        <f t="shared" si="9"/>
        <v>0</v>
      </c>
    </row>
    <row r="131" spans="2:7" x14ac:dyDescent="0.2">
      <c r="B131" s="53">
        <f t="shared" si="6"/>
        <v>10</v>
      </c>
      <c r="C131" s="54">
        <v>117</v>
      </c>
      <c r="D131" s="55">
        <f t="shared" si="7"/>
        <v>0</v>
      </c>
      <c r="E131" s="55">
        <f t="shared" si="8"/>
        <v>0</v>
      </c>
      <c r="F131" s="55">
        <f t="shared" si="5"/>
        <v>0</v>
      </c>
      <c r="G131" s="56">
        <f t="shared" si="9"/>
        <v>0</v>
      </c>
    </row>
    <row r="132" spans="2:7" x14ac:dyDescent="0.2">
      <c r="B132" s="60">
        <f t="shared" si="6"/>
        <v>10</v>
      </c>
      <c r="C132" s="61">
        <v>118</v>
      </c>
      <c r="D132" s="62">
        <f t="shared" si="7"/>
        <v>0</v>
      </c>
      <c r="E132" s="62">
        <f t="shared" si="8"/>
        <v>0</v>
      </c>
      <c r="F132" s="62">
        <f t="shared" si="5"/>
        <v>0</v>
      </c>
      <c r="G132" s="63">
        <f t="shared" si="9"/>
        <v>0</v>
      </c>
    </row>
    <row r="133" spans="2:7" x14ac:dyDescent="0.2">
      <c r="B133" s="53">
        <f t="shared" si="6"/>
        <v>10</v>
      </c>
      <c r="C133" s="54">
        <v>119</v>
      </c>
      <c r="D133" s="55">
        <f t="shared" si="7"/>
        <v>0</v>
      </c>
      <c r="E133" s="55">
        <f t="shared" si="8"/>
        <v>0</v>
      </c>
      <c r="F133" s="55">
        <f t="shared" si="5"/>
        <v>0</v>
      </c>
      <c r="G133" s="56">
        <f t="shared" si="9"/>
        <v>0</v>
      </c>
    </row>
    <row r="134" spans="2:7" x14ac:dyDescent="0.2">
      <c r="B134" s="60">
        <f t="shared" si="6"/>
        <v>10</v>
      </c>
      <c r="C134" s="61">
        <v>120</v>
      </c>
      <c r="D134" s="62">
        <f t="shared" si="7"/>
        <v>0</v>
      </c>
      <c r="E134" s="62">
        <f t="shared" si="8"/>
        <v>0</v>
      </c>
      <c r="F134" s="62">
        <f t="shared" si="5"/>
        <v>0</v>
      </c>
      <c r="G134" s="63">
        <f t="shared" si="9"/>
        <v>0</v>
      </c>
    </row>
    <row r="135" spans="2:7" x14ac:dyDescent="0.2">
      <c r="B135" s="53">
        <f t="shared" si="6"/>
        <v>11</v>
      </c>
      <c r="C135" s="54">
        <v>121</v>
      </c>
      <c r="D135" s="55">
        <f t="shared" si="7"/>
        <v>0</v>
      </c>
      <c r="E135" s="55">
        <f t="shared" si="8"/>
        <v>0</v>
      </c>
      <c r="F135" s="55">
        <f t="shared" si="5"/>
        <v>0</v>
      </c>
      <c r="G135" s="56">
        <f t="shared" si="9"/>
        <v>0</v>
      </c>
    </row>
    <row r="136" spans="2:7" x14ac:dyDescent="0.2">
      <c r="B136" s="60">
        <f t="shared" si="6"/>
        <v>11</v>
      </c>
      <c r="C136" s="61">
        <v>122</v>
      </c>
      <c r="D136" s="62">
        <f t="shared" si="7"/>
        <v>0</v>
      </c>
      <c r="E136" s="62">
        <f t="shared" si="8"/>
        <v>0</v>
      </c>
      <c r="F136" s="62">
        <f t="shared" si="5"/>
        <v>0</v>
      </c>
      <c r="G136" s="63">
        <f t="shared" si="9"/>
        <v>0</v>
      </c>
    </row>
    <row r="137" spans="2:7" x14ac:dyDescent="0.2">
      <c r="B137" s="53">
        <f t="shared" si="6"/>
        <v>11</v>
      </c>
      <c r="C137" s="54">
        <v>123</v>
      </c>
      <c r="D137" s="55">
        <f t="shared" si="7"/>
        <v>0</v>
      </c>
      <c r="E137" s="55">
        <f t="shared" si="8"/>
        <v>0</v>
      </c>
      <c r="F137" s="55">
        <f t="shared" si="5"/>
        <v>0</v>
      </c>
      <c r="G137" s="56">
        <f t="shared" si="9"/>
        <v>0</v>
      </c>
    </row>
    <row r="138" spans="2:7" x14ac:dyDescent="0.2">
      <c r="B138" s="60">
        <f t="shared" si="6"/>
        <v>11</v>
      </c>
      <c r="C138" s="61">
        <v>124</v>
      </c>
      <c r="D138" s="62">
        <f t="shared" si="7"/>
        <v>0</v>
      </c>
      <c r="E138" s="62">
        <f t="shared" si="8"/>
        <v>0</v>
      </c>
      <c r="F138" s="62">
        <f t="shared" si="5"/>
        <v>0</v>
      </c>
      <c r="G138" s="63">
        <f t="shared" si="9"/>
        <v>0</v>
      </c>
    </row>
    <row r="139" spans="2:7" x14ac:dyDescent="0.2">
      <c r="B139" s="53">
        <f t="shared" si="6"/>
        <v>11</v>
      </c>
      <c r="C139" s="54">
        <v>125</v>
      </c>
      <c r="D139" s="55">
        <f t="shared" si="7"/>
        <v>0</v>
      </c>
      <c r="E139" s="55">
        <f t="shared" si="8"/>
        <v>0</v>
      </c>
      <c r="F139" s="55">
        <f t="shared" si="5"/>
        <v>0</v>
      </c>
      <c r="G139" s="56">
        <f t="shared" si="9"/>
        <v>0</v>
      </c>
    </row>
    <row r="140" spans="2:7" x14ac:dyDescent="0.2">
      <c r="B140" s="60">
        <f t="shared" si="6"/>
        <v>11</v>
      </c>
      <c r="C140" s="61">
        <v>126</v>
      </c>
      <c r="D140" s="62">
        <f t="shared" si="7"/>
        <v>0</v>
      </c>
      <c r="E140" s="62">
        <f t="shared" si="8"/>
        <v>0</v>
      </c>
      <c r="F140" s="62">
        <f t="shared" si="5"/>
        <v>0</v>
      </c>
      <c r="G140" s="63">
        <f t="shared" si="9"/>
        <v>0</v>
      </c>
    </row>
    <row r="141" spans="2:7" x14ac:dyDescent="0.2">
      <c r="B141" s="53">
        <f t="shared" si="6"/>
        <v>11</v>
      </c>
      <c r="C141" s="54">
        <v>127</v>
      </c>
      <c r="D141" s="55">
        <f t="shared" si="7"/>
        <v>0</v>
      </c>
      <c r="E141" s="55">
        <f t="shared" si="8"/>
        <v>0</v>
      </c>
      <c r="F141" s="55">
        <f t="shared" si="5"/>
        <v>0</v>
      </c>
      <c r="G141" s="56">
        <f t="shared" si="9"/>
        <v>0</v>
      </c>
    </row>
    <row r="142" spans="2:7" x14ac:dyDescent="0.2">
      <c r="B142" s="60">
        <f t="shared" si="6"/>
        <v>11</v>
      </c>
      <c r="C142" s="61">
        <v>128</v>
      </c>
      <c r="D142" s="62">
        <f t="shared" si="7"/>
        <v>0</v>
      </c>
      <c r="E142" s="62">
        <f t="shared" si="8"/>
        <v>0</v>
      </c>
      <c r="F142" s="62">
        <f t="shared" si="5"/>
        <v>0</v>
      </c>
      <c r="G142" s="63">
        <f t="shared" si="9"/>
        <v>0</v>
      </c>
    </row>
    <row r="143" spans="2:7" x14ac:dyDescent="0.2">
      <c r="B143" s="53">
        <f t="shared" si="6"/>
        <v>11</v>
      </c>
      <c r="C143" s="54">
        <v>129</v>
      </c>
      <c r="D143" s="55">
        <f t="shared" si="7"/>
        <v>0</v>
      </c>
      <c r="E143" s="55">
        <f t="shared" si="8"/>
        <v>0</v>
      </c>
      <c r="F143" s="55">
        <f t="shared" ref="F143:F206" si="10">H$5</f>
        <v>0</v>
      </c>
      <c r="G143" s="56">
        <f t="shared" si="9"/>
        <v>0</v>
      </c>
    </row>
    <row r="144" spans="2:7" x14ac:dyDescent="0.2">
      <c r="B144" s="60">
        <f t="shared" ref="B144:B207" si="11">ROUNDUP(C144/12,0)</f>
        <v>11</v>
      </c>
      <c r="C144" s="61">
        <v>130</v>
      </c>
      <c r="D144" s="62">
        <f t="shared" ref="D144:D207" si="12">F144-E144</f>
        <v>0</v>
      </c>
      <c r="E144" s="62">
        <f t="shared" ref="E144:E207" si="13">D$10*G143</f>
        <v>0</v>
      </c>
      <c r="F144" s="62">
        <f t="shared" si="10"/>
        <v>0</v>
      </c>
      <c r="G144" s="63">
        <f t="shared" si="9"/>
        <v>0</v>
      </c>
    </row>
    <row r="145" spans="2:7" x14ac:dyDescent="0.2">
      <c r="B145" s="53">
        <f t="shared" si="11"/>
        <v>11</v>
      </c>
      <c r="C145" s="54">
        <v>131</v>
      </c>
      <c r="D145" s="55">
        <f t="shared" si="12"/>
        <v>0</v>
      </c>
      <c r="E145" s="55">
        <f t="shared" si="13"/>
        <v>0</v>
      </c>
      <c r="F145" s="55">
        <f t="shared" si="10"/>
        <v>0</v>
      </c>
      <c r="G145" s="56">
        <f t="shared" ref="G145:G208" si="14">G144-D145</f>
        <v>0</v>
      </c>
    </row>
    <row r="146" spans="2:7" x14ac:dyDescent="0.2">
      <c r="B146" s="60">
        <f t="shared" si="11"/>
        <v>11</v>
      </c>
      <c r="C146" s="61">
        <v>132</v>
      </c>
      <c r="D146" s="62">
        <f t="shared" si="12"/>
        <v>0</v>
      </c>
      <c r="E146" s="62">
        <f t="shared" si="13"/>
        <v>0</v>
      </c>
      <c r="F146" s="62">
        <f t="shared" si="10"/>
        <v>0</v>
      </c>
      <c r="G146" s="63">
        <f t="shared" si="14"/>
        <v>0</v>
      </c>
    </row>
    <row r="147" spans="2:7" x14ac:dyDescent="0.2">
      <c r="B147" s="53">
        <f t="shared" si="11"/>
        <v>12</v>
      </c>
      <c r="C147" s="54">
        <v>133</v>
      </c>
      <c r="D147" s="55">
        <f t="shared" si="12"/>
        <v>0</v>
      </c>
      <c r="E147" s="55">
        <f t="shared" si="13"/>
        <v>0</v>
      </c>
      <c r="F147" s="55">
        <f t="shared" si="10"/>
        <v>0</v>
      </c>
      <c r="G147" s="56">
        <f t="shared" si="14"/>
        <v>0</v>
      </c>
    </row>
    <row r="148" spans="2:7" x14ac:dyDescent="0.2">
      <c r="B148" s="60">
        <f t="shared" si="11"/>
        <v>12</v>
      </c>
      <c r="C148" s="61">
        <v>134</v>
      </c>
      <c r="D148" s="62">
        <f t="shared" si="12"/>
        <v>0</v>
      </c>
      <c r="E148" s="62">
        <f t="shared" si="13"/>
        <v>0</v>
      </c>
      <c r="F148" s="62">
        <f t="shared" si="10"/>
        <v>0</v>
      </c>
      <c r="G148" s="63">
        <f t="shared" si="14"/>
        <v>0</v>
      </c>
    </row>
    <row r="149" spans="2:7" x14ac:dyDescent="0.2">
      <c r="B149" s="53">
        <f t="shared" si="11"/>
        <v>12</v>
      </c>
      <c r="C149" s="54">
        <v>135</v>
      </c>
      <c r="D149" s="55">
        <f t="shared" si="12"/>
        <v>0</v>
      </c>
      <c r="E149" s="55">
        <f t="shared" si="13"/>
        <v>0</v>
      </c>
      <c r="F149" s="55">
        <f t="shared" si="10"/>
        <v>0</v>
      </c>
      <c r="G149" s="56">
        <f t="shared" si="14"/>
        <v>0</v>
      </c>
    </row>
    <row r="150" spans="2:7" x14ac:dyDescent="0.2">
      <c r="B150" s="60">
        <f t="shared" si="11"/>
        <v>12</v>
      </c>
      <c r="C150" s="61">
        <v>136</v>
      </c>
      <c r="D150" s="62">
        <f t="shared" si="12"/>
        <v>0</v>
      </c>
      <c r="E150" s="62">
        <f t="shared" si="13"/>
        <v>0</v>
      </c>
      <c r="F150" s="62">
        <f t="shared" si="10"/>
        <v>0</v>
      </c>
      <c r="G150" s="63">
        <f t="shared" si="14"/>
        <v>0</v>
      </c>
    </row>
    <row r="151" spans="2:7" x14ac:dyDescent="0.2">
      <c r="B151" s="53">
        <f t="shared" si="11"/>
        <v>12</v>
      </c>
      <c r="C151" s="54">
        <v>137</v>
      </c>
      <c r="D151" s="55">
        <f t="shared" si="12"/>
        <v>0</v>
      </c>
      <c r="E151" s="55">
        <f t="shared" si="13"/>
        <v>0</v>
      </c>
      <c r="F151" s="55">
        <f t="shared" si="10"/>
        <v>0</v>
      </c>
      <c r="G151" s="56">
        <f t="shared" si="14"/>
        <v>0</v>
      </c>
    </row>
    <row r="152" spans="2:7" x14ac:dyDescent="0.2">
      <c r="B152" s="60">
        <f t="shared" si="11"/>
        <v>12</v>
      </c>
      <c r="C152" s="61">
        <v>138</v>
      </c>
      <c r="D152" s="62">
        <f t="shared" si="12"/>
        <v>0</v>
      </c>
      <c r="E152" s="62">
        <f t="shared" si="13"/>
        <v>0</v>
      </c>
      <c r="F152" s="62">
        <f t="shared" si="10"/>
        <v>0</v>
      </c>
      <c r="G152" s="63">
        <f t="shared" si="14"/>
        <v>0</v>
      </c>
    </row>
    <row r="153" spans="2:7" x14ac:dyDescent="0.2">
      <c r="B153" s="53">
        <f t="shared" si="11"/>
        <v>12</v>
      </c>
      <c r="C153" s="54">
        <v>139</v>
      </c>
      <c r="D153" s="55">
        <f t="shared" si="12"/>
        <v>0</v>
      </c>
      <c r="E153" s="55">
        <f t="shared" si="13"/>
        <v>0</v>
      </c>
      <c r="F153" s="55">
        <f t="shared" si="10"/>
        <v>0</v>
      </c>
      <c r="G153" s="56">
        <f t="shared" si="14"/>
        <v>0</v>
      </c>
    </row>
    <row r="154" spans="2:7" x14ac:dyDescent="0.2">
      <c r="B154" s="60">
        <f t="shared" si="11"/>
        <v>12</v>
      </c>
      <c r="C154" s="61">
        <v>140</v>
      </c>
      <c r="D154" s="62">
        <f t="shared" si="12"/>
        <v>0</v>
      </c>
      <c r="E154" s="62">
        <f t="shared" si="13"/>
        <v>0</v>
      </c>
      <c r="F154" s="62">
        <f t="shared" si="10"/>
        <v>0</v>
      </c>
      <c r="G154" s="63">
        <f t="shared" si="14"/>
        <v>0</v>
      </c>
    </row>
    <row r="155" spans="2:7" x14ac:dyDescent="0.2">
      <c r="B155" s="53">
        <f t="shared" si="11"/>
        <v>12</v>
      </c>
      <c r="C155" s="54">
        <v>141</v>
      </c>
      <c r="D155" s="55">
        <f t="shared" si="12"/>
        <v>0</v>
      </c>
      <c r="E155" s="55">
        <f t="shared" si="13"/>
        <v>0</v>
      </c>
      <c r="F155" s="55">
        <f t="shared" si="10"/>
        <v>0</v>
      </c>
      <c r="G155" s="56">
        <f t="shared" si="14"/>
        <v>0</v>
      </c>
    </row>
    <row r="156" spans="2:7" x14ac:dyDescent="0.2">
      <c r="B156" s="60">
        <f t="shared" si="11"/>
        <v>12</v>
      </c>
      <c r="C156" s="61">
        <v>142</v>
      </c>
      <c r="D156" s="62">
        <f t="shared" si="12"/>
        <v>0</v>
      </c>
      <c r="E156" s="62">
        <f t="shared" si="13"/>
        <v>0</v>
      </c>
      <c r="F156" s="62">
        <f t="shared" si="10"/>
        <v>0</v>
      </c>
      <c r="G156" s="63">
        <f t="shared" si="14"/>
        <v>0</v>
      </c>
    </row>
    <row r="157" spans="2:7" x14ac:dyDescent="0.2">
      <c r="B157" s="53">
        <f t="shared" si="11"/>
        <v>12</v>
      </c>
      <c r="C157" s="54">
        <v>143</v>
      </c>
      <c r="D157" s="55">
        <f t="shared" si="12"/>
        <v>0</v>
      </c>
      <c r="E157" s="55">
        <f t="shared" si="13"/>
        <v>0</v>
      </c>
      <c r="F157" s="55">
        <f t="shared" si="10"/>
        <v>0</v>
      </c>
      <c r="G157" s="56">
        <f t="shared" si="14"/>
        <v>0</v>
      </c>
    </row>
    <row r="158" spans="2:7" x14ac:dyDescent="0.2">
      <c r="B158" s="60">
        <f t="shared" si="11"/>
        <v>12</v>
      </c>
      <c r="C158" s="61">
        <v>144</v>
      </c>
      <c r="D158" s="62">
        <f t="shared" si="12"/>
        <v>0</v>
      </c>
      <c r="E158" s="62">
        <f t="shared" si="13"/>
        <v>0</v>
      </c>
      <c r="F158" s="62">
        <f t="shared" si="10"/>
        <v>0</v>
      </c>
      <c r="G158" s="63">
        <f t="shared" si="14"/>
        <v>0</v>
      </c>
    </row>
    <row r="159" spans="2:7" x14ac:dyDescent="0.2">
      <c r="B159" s="53">
        <f t="shared" si="11"/>
        <v>13</v>
      </c>
      <c r="C159" s="54">
        <v>145</v>
      </c>
      <c r="D159" s="55">
        <f t="shared" si="12"/>
        <v>0</v>
      </c>
      <c r="E159" s="55">
        <f t="shared" si="13"/>
        <v>0</v>
      </c>
      <c r="F159" s="55">
        <f t="shared" si="10"/>
        <v>0</v>
      </c>
      <c r="G159" s="56">
        <f t="shared" si="14"/>
        <v>0</v>
      </c>
    </row>
    <row r="160" spans="2:7" x14ac:dyDescent="0.2">
      <c r="B160" s="60">
        <f t="shared" si="11"/>
        <v>13</v>
      </c>
      <c r="C160" s="61">
        <v>146</v>
      </c>
      <c r="D160" s="62">
        <f t="shared" si="12"/>
        <v>0</v>
      </c>
      <c r="E160" s="62">
        <f t="shared" si="13"/>
        <v>0</v>
      </c>
      <c r="F160" s="62">
        <f t="shared" si="10"/>
        <v>0</v>
      </c>
      <c r="G160" s="63">
        <f t="shared" si="14"/>
        <v>0</v>
      </c>
    </row>
    <row r="161" spans="2:7" x14ac:dyDescent="0.2">
      <c r="B161" s="53">
        <f t="shared" si="11"/>
        <v>13</v>
      </c>
      <c r="C161" s="54">
        <v>147</v>
      </c>
      <c r="D161" s="55">
        <f t="shared" si="12"/>
        <v>0</v>
      </c>
      <c r="E161" s="55">
        <f t="shared" si="13"/>
        <v>0</v>
      </c>
      <c r="F161" s="55">
        <f t="shared" si="10"/>
        <v>0</v>
      </c>
      <c r="G161" s="56">
        <f t="shared" si="14"/>
        <v>0</v>
      </c>
    </row>
    <row r="162" spans="2:7" x14ac:dyDescent="0.2">
      <c r="B162" s="60">
        <f t="shared" si="11"/>
        <v>13</v>
      </c>
      <c r="C162" s="61">
        <v>148</v>
      </c>
      <c r="D162" s="62">
        <f t="shared" si="12"/>
        <v>0</v>
      </c>
      <c r="E162" s="62">
        <f t="shared" si="13"/>
        <v>0</v>
      </c>
      <c r="F162" s="62">
        <f t="shared" si="10"/>
        <v>0</v>
      </c>
      <c r="G162" s="63">
        <f t="shared" si="14"/>
        <v>0</v>
      </c>
    </row>
    <row r="163" spans="2:7" x14ac:dyDescent="0.2">
      <c r="B163" s="53">
        <f t="shared" si="11"/>
        <v>13</v>
      </c>
      <c r="C163" s="54">
        <v>149</v>
      </c>
      <c r="D163" s="55">
        <f t="shared" si="12"/>
        <v>0</v>
      </c>
      <c r="E163" s="55">
        <f t="shared" si="13"/>
        <v>0</v>
      </c>
      <c r="F163" s="55">
        <f t="shared" si="10"/>
        <v>0</v>
      </c>
      <c r="G163" s="56">
        <f t="shared" si="14"/>
        <v>0</v>
      </c>
    </row>
    <row r="164" spans="2:7" x14ac:dyDescent="0.2">
      <c r="B164" s="60">
        <f t="shared" si="11"/>
        <v>13</v>
      </c>
      <c r="C164" s="61">
        <v>150</v>
      </c>
      <c r="D164" s="62">
        <f t="shared" si="12"/>
        <v>0</v>
      </c>
      <c r="E164" s="62">
        <f t="shared" si="13"/>
        <v>0</v>
      </c>
      <c r="F164" s="62">
        <f t="shared" si="10"/>
        <v>0</v>
      </c>
      <c r="G164" s="63">
        <f t="shared" si="14"/>
        <v>0</v>
      </c>
    </row>
    <row r="165" spans="2:7" x14ac:dyDescent="0.2">
      <c r="B165" s="53">
        <f t="shared" si="11"/>
        <v>13</v>
      </c>
      <c r="C165" s="54">
        <v>151</v>
      </c>
      <c r="D165" s="55">
        <f t="shared" si="12"/>
        <v>0</v>
      </c>
      <c r="E165" s="55">
        <f t="shared" si="13"/>
        <v>0</v>
      </c>
      <c r="F165" s="55">
        <f t="shared" si="10"/>
        <v>0</v>
      </c>
      <c r="G165" s="56">
        <f t="shared" si="14"/>
        <v>0</v>
      </c>
    </row>
    <row r="166" spans="2:7" x14ac:dyDescent="0.2">
      <c r="B166" s="60">
        <f t="shared" si="11"/>
        <v>13</v>
      </c>
      <c r="C166" s="61">
        <v>152</v>
      </c>
      <c r="D166" s="62">
        <f t="shared" si="12"/>
        <v>0</v>
      </c>
      <c r="E166" s="62">
        <f t="shared" si="13"/>
        <v>0</v>
      </c>
      <c r="F166" s="62">
        <f t="shared" si="10"/>
        <v>0</v>
      </c>
      <c r="G166" s="63">
        <f t="shared" si="14"/>
        <v>0</v>
      </c>
    </row>
    <row r="167" spans="2:7" x14ac:dyDescent="0.2">
      <c r="B167" s="53">
        <f t="shared" si="11"/>
        <v>13</v>
      </c>
      <c r="C167" s="54">
        <v>153</v>
      </c>
      <c r="D167" s="55">
        <f t="shared" si="12"/>
        <v>0</v>
      </c>
      <c r="E167" s="55">
        <f t="shared" si="13"/>
        <v>0</v>
      </c>
      <c r="F167" s="55">
        <f t="shared" si="10"/>
        <v>0</v>
      </c>
      <c r="G167" s="56">
        <f t="shared" si="14"/>
        <v>0</v>
      </c>
    </row>
    <row r="168" spans="2:7" x14ac:dyDescent="0.2">
      <c r="B168" s="60">
        <f t="shared" si="11"/>
        <v>13</v>
      </c>
      <c r="C168" s="61">
        <v>154</v>
      </c>
      <c r="D168" s="62">
        <f t="shared" si="12"/>
        <v>0</v>
      </c>
      <c r="E168" s="62">
        <f t="shared" si="13"/>
        <v>0</v>
      </c>
      <c r="F168" s="62">
        <f t="shared" si="10"/>
        <v>0</v>
      </c>
      <c r="G168" s="63">
        <f t="shared" si="14"/>
        <v>0</v>
      </c>
    </row>
    <row r="169" spans="2:7" x14ac:dyDescent="0.2">
      <c r="B169" s="53">
        <f t="shared" si="11"/>
        <v>13</v>
      </c>
      <c r="C169" s="54">
        <v>155</v>
      </c>
      <c r="D169" s="55">
        <f t="shared" si="12"/>
        <v>0</v>
      </c>
      <c r="E169" s="55">
        <f t="shared" si="13"/>
        <v>0</v>
      </c>
      <c r="F169" s="55">
        <f t="shared" si="10"/>
        <v>0</v>
      </c>
      <c r="G169" s="56">
        <f t="shared" si="14"/>
        <v>0</v>
      </c>
    </row>
    <row r="170" spans="2:7" x14ac:dyDescent="0.2">
      <c r="B170" s="60">
        <f t="shared" si="11"/>
        <v>13</v>
      </c>
      <c r="C170" s="61">
        <v>156</v>
      </c>
      <c r="D170" s="62">
        <f t="shared" si="12"/>
        <v>0</v>
      </c>
      <c r="E170" s="62">
        <f t="shared" si="13"/>
        <v>0</v>
      </c>
      <c r="F170" s="62">
        <f t="shared" si="10"/>
        <v>0</v>
      </c>
      <c r="G170" s="63">
        <f t="shared" si="14"/>
        <v>0</v>
      </c>
    </row>
    <row r="171" spans="2:7" x14ac:dyDescent="0.2">
      <c r="B171" s="53">
        <f t="shared" si="11"/>
        <v>14</v>
      </c>
      <c r="C171" s="54">
        <v>157</v>
      </c>
      <c r="D171" s="55">
        <f t="shared" si="12"/>
        <v>0</v>
      </c>
      <c r="E171" s="55">
        <f t="shared" si="13"/>
        <v>0</v>
      </c>
      <c r="F171" s="55">
        <f t="shared" si="10"/>
        <v>0</v>
      </c>
      <c r="G171" s="56">
        <f t="shared" si="14"/>
        <v>0</v>
      </c>
    </row>
    <row r="172" spans="2:7" x14ac:dyDescent="0.2">
      <c r="B172" s="60">
        <f t="shared" si="11"/>
        <v>14</v>
      </c>
      <c r="C172" s="61">
        <v>158</v>
      </c>
      <c r="D172" s="62">
        <f t="shared" si="12"/>
        <v>0</v>
      </c>
      <c r="E172" s="62">
        <f t="shared" si="13"/>
        <v>0</v>
      </c>
      <c r="F172" s="62">
        <f t="shared" si="10"/>
        <v>0</v>
      </c>
      <c r="G172" s="63">
        <f t="shared" si="14"/>
        <v>0</v>
      </c>
    </row>
    <row r="173" spans="2:7" x14ac:dyDescent="0.2">
      <c r="B173" s="53">
        <f t="shared" si="11"/>
        <v>14</v>
      </c>
      <c r="C173" s="54">
        <v>159</v>
      </c>
      <c r="D173" s="55">
        <f t="shared" si="12"/>
        <v>0</v>
      </c>
      <c r="E173" s="55">
        <f t="shared" si="13"/>
        <v>0</v>
      </c>
      <c r="F173" s="55">
        <f t="shared" si="10"/>
        <v>0</v>
      </c>
      <c r="G173" s="56">
        <f t="shared" si="14"/>
        <v>0</v>
      </c>
    </row>
    <row r="174" spans="2:7" x14ac:dyDescent="0.2">
      <c r="B174" s="60">
        <f t="shared" si="11"/>
        <v>14</v>
      </c>
      <c r="C174" s="61">
        <v>160</v>
      </c>
      <c r="D174" s="62">
        <f t="shared" si="12"/>
        <v>0</v>
      </c>
      <c r="E174" s="62">
        <f t="shared" si="13"/>
        <v>0</v>
      </c>
      <c r="F174" s="62">
        <f t="shared" si="10"/>
        <v>0</v>
      </c>
      <c r="G174" s="63">
        <f t="shared" si="14"/>
        <v>0</v>
      </c>
    </row>
    <row r="175" spans="2:7" x14ac:dyDescent="0.2">
      <c r="B175" s="53">
        <f t="shared" si="11"/>
        <v>14</v>
      </c>
      <c r="C175" s="54">
        <v>161</v>
      </c>
      <c r="D175" s="55">
        <f t="shared" si="12"/>
        <v>0</v>
      </c>
      <c r="E175" s="55">
        <f t="shared" si="13"/>
        <v>0</v>
      </c>
      <c r="F175" s="55">
        <f t="shared" si="10"/>
        <v>0</v>
      </c>
      <c r="G175" s="56">
        <f t="shared" si="14"/>
        <v>0</v>
      </c>
    </row>
    <row r="176" spans="2:7" x14ac:dyDescent="0.2">
      <c r="B176" s="60">
        <f t="shared" si="11"/>
        <v>14</v>
      </c>
      <c r="C176" s="61">
        <v>162</v>
      </c>
      <c r="D176" s="62">
        <f t="shared" si="12"/>
        <v>0</v>
      </c>
      <c r="E176" s="62">
        <f t="shared" si="13"/>
        <v>0</v>
      </c>
      <c r="F176" s="62">
        <f t="shared" si="10"/>
        <v>0</v>
      </c>
      <c r="G176" s="63">
        <f t="shared" si="14"/>
        <v>0</v>
      </c>
    </row>
    <row r="177" spans="2:7" x14ac:dyDescent="0.2">
      <c r="B177" s="53">
        <f t="shared" si="11"/>
        <v>14</v>
      </c>
      <c r="C177" s="54">
        <v>163</v>
      </c>
      <c r="D177" s="55">
        <f t="shared" si="12"/>
        <v>0</v>
      </c>
      <c r="E177" s="55">
        <f t="shared" si="13"/>
        <v>0</v>
      </c>
      <c r="F177" s="55">
        <f t="shared" si="10"/>
        <v>0</v>
      </c>
      <c r="G177" s="56">
        <f t="shared" si="14"/>
        <v>0</v>
      </c>
    </row>
    <row r="178" spans="2:7" x14ac:dyDescent="0.2">
      <c r="B178" s="60">
        <f t="shared" si="11"/>
        <v>14</v>
      </c>
      <c r="C178" s="61">
        <v>164</v>
      </c>
      <c r="D178" s="62">
        <f t="shared" si="12"/>
        <v>0</v>
      </c>
      <c r="E178" s="62">
        <f t="shared" si="13"/>
        <v>0</v>
      </c>
      <c r="F178" s="62">
        <f t="shared" si="10"/>
        <v>0</v>
      </c>
      <c r="G178" s="63">
        <f t="shared" si="14"/>
        <v>0</v>
      </c>
    </row>
    <row r="179" spans="2:7" x14ac:dyDescent="0.2">
      <c r="B179" s="53">
        <f t="shared" si="11"/>
        <v>14</v>
      </c>
      <c r="C179" s="54">
        <v>165</v>
      </c>
      <c r="D179" s="55">
        <f t="shared" si="12"/>
        <v>0</v>
      </c>
      <c r="E179" s="55">
        <f t="shared" si="13"/>
        <v>0</v>
      </c>
      <c r="F179" s="55">
        <f t="shared" si="10"/>
        <v>0</v>
      </c>
      <c r="G179" s="56">
        <f t="shared" si="14"/>
        <v>0</v>
      </c>
    </row>
    <row r="180" spans="2:7" x14ac:dyDescent="0.2">
      <c r="B180" s="60">
        <f t="shared" si="11"/>
        <v>14</v>
      </c>
      <c r="C180" s="61">
        <v>166</v>
      </c>
      <c r="D180" s="62">
        <f t="shared" si="12"/>
        <v>0</v>
      </c>
      <c r="E180" s="62">
        <f t="shared" si="13"/>
        <v>0</v>
      </c>
      <c r="F180" s="62">
        <f t="shared" si="10"/>
        <v>0</v>
      </c>
      <c r="G180" s="63">
        <f t="shared" si="14"/>
        <v>0</v>
      </c>
    </row>
    <row r="181" spans="2:7" x14ac:dyDescent="0.2">
      <c r="B181" s="53">
        <f t="shared" si="11"/>
        <v>14</v>
      </c>
      <c r="C181" s="54">
        <v>167</v>
      </c>
      <c r="D181" s="55">
        <f t="shared" si="12"/>
        <v>0</v>
      </c>
      <c r="E181" s="55">
        <f t="shared" si="13"/>
        <v>0</v>
      </c>
      <c r="F181" s="55">
        <f t="shared" si="10"/>
        <v>0</v>
      </c>
      <c r="G181" s="56">
        <f t="shared" si="14"/>
        <v>0</v>
      </c>
    </row>
    <row r="182" spans="2:7" x14ac:dyDescent="0.2">
      <c r="B182" s="60">
        <f t="shared" si="11"/>
        <v>14</v>
      </c>
      <c r="C182" s="61">
        <v>168</v>
      </c>
      <c r="D182" s="62">
        <f t="shared" si="12"/>
        <v>0</v>
      </c>
      <c r="E182" s="62">
        <f t="shared" si="13"/>
        <v>0</v>
      </c>
      <c r="F182" s="62">
        <f t="shared" si="10"/>
        <v>0</v>
      </c>
      <c r="G182" s="63">
        <f t="shared" si="14"/>
        <v>0</v>
      </c>
    </row>
    <row r="183" spans="2:7" x14ac:dyDescent="0.2">
      <c r="B183" s="53">
        <f t="shared" si="11"/>
        <v>15</v>
      </c>
      <c r="C183" s="54">
        <v>169</v>
      </c>
      <c r="D183" s="55">
        <f t="shared" si="12"/>
        <v>0</v>
      </c>
      <c r="E183" s="55">
        <f t="shared" si="13"/>
        <v>0</v>
      </c>
      <c r="F183" s="55">
        <f t="shared" si="10"/>
        <v>0</v>
      </c>
      <c r="G183" s="56">
        <f t="shared" si="14"/>
        <v>0</v>
      </c>
    </row>
    <row r="184" spans="2:7" x14ac:dyDescent="0.2">
      <c r="B184" s="60">
        <f t="shared" si="11"/>
        <v>15</v>
      </c>
      <c r="C184" s="61">
        <v>170</v>
      </c>
      <c r="D184" s="62">
        <f t="shared" si="12"/>
        <v>0</v>
      </c>
      <c r="E184" s="62">
        <f t="shared" si="13"/>
        <v>0</v>
      </c>
      <c r="F184" s="62">
        <f t="shared" si="10"/>
        <v>0</v>
      </c>
      <c r="G184" s="63">
        <f t="shared" si="14"/>
        <v>0</v>
      </c>
    </row>
    <row r="185" spans="2:7" x14ac:dyDescent="0.2">
      <c r="B185" s="53">
        <f t="shared" si="11"/>
        <v>15</v>
      </c>
      <c r="C185" s="54">
        <v>171</v>
      </c>
      <c r="D185" s="55">
        <f t="shared" si="12"/>
        <v>0</v>
      </c>
      <c r="E185" s="55">
        <f t="shared" si="13"/>
        <v>0</v>
      </c>
      <c r="F185" s="55">
        <f t="shared" si="10"/>
        <v>0</v>
      </c>
      <c r="G185" s="56">
        <f t="shared" si="14"/>
        <v>0</v>
      </c>
    </row>
    <row r="186" spans="2:7" x14ac:dyDescent="0.2">
      <c r="B186" s="60">
        <f t="shared" si="11"/>
        <v>15</v>
      </c>
      <c r="C186" s="61">
        <v>172</v>
      </c>
      <c r="D186" s="62">
        <f t="shared" si="12"/>
        <v>0</v>
      </c>
      <c r="E186" s="62">
        <f t="shared" si="13"/>
        <v>0</v>
      </c>
      <c r="F186" s="62">
        <f t="shared" si="10"/>
        <v>0</v>
      </c>
      <c r="G186" s="63">
        <f t="shared" si="14"/>
        <v>0</v>
      </c>
    </row>
    <row r="187" spans="2:7" x14ac:dyDescent="0.2">
      <c r="B187" s="53">
        <f t="shared" si="11"/>
        <v>15</v>
      </c>
      <c r="C187" s="54">
        <v>173</v>
      </c>
      <c r="D187" s="55">
        <f t="shared" si="12"/>
        <v>0</v>
      </c>
      <c r="E187" s="55">
        <f t="shared" si="13"/>
        <v>0</v>
      </c>
      <c r="F187" s="55">
        <f t="shared" si="10"/>
        <v>0</v>
      </c>
      <c r="G187" s="56">
        <f t="shared" si="14"/>
        <v>0</v>
      </c>
    </row>
    <row r="188" spans="2:7" x14ac:dyDescent="0.2">
      <c r="B188" s="60">
        <f t="shared" si="11"/>
        <v>15</v>
      </c>
      <c r="C188" s="61">
        <v>174</v>
      </c>
      <c r="D188" s="62">
        <f t="shared" si="12"/>
        <v>0</v>
      </c>
      <c r="E188" s="62">
        <f t="shared" si="13"/>
        <v>0</v>
      </c>
      <c r="F188" s="62">
        <f t="shared" si="10"/>
        <v>0</v>
      </c>
      <c r="G188" s="63">
        <f t="shared" si="14"/>
        <v>0</v>
      </c>
    </row>
    <row r="189" spans="2:7" x14ac:dyDescent="0.2">
      <c r="B189" s="53">
        <f t="shared" si="11"/>
        <v>15</v>
      </c>
      <c r="C189" s="54">
        <v>175</v>
      </c>
      <c r="D189" s="55">
        <f t="shared" si="12"/>
        <v>0</v>
      </c>
      <c r="E189" s="55">
        <f t="shared" si="13"/>
        <v>0</v>
      </c>
      <c r="F189" s="55">
        <f t="shared" si="10"/>
        <v>0</v>
      </c>
      <c r="G189" s="56">
        <f t="shared" si="14"/>
        <v>0</v>
      </c>
    </row>
    <row r="190" spans="2:7" x14ac:dyDescent="0.2">
      <c r="B190" s="60">
        <f t="shared" si="11"/>
        <v>15</v>
      </c>
      <c r="C190" s="61">
        <v>176</v>
      </c>
      <c r="D190" s="62">
        <f t="shared" si="12"/>
        <v>0</v>
      </c>
      <c r="E190" s="62">
        <f t="shared" si="13"/>
        <v>0</v>
      </c>
      <c r="F190" s="62">
        <f t="shared" si="10"/>
        <v>0</v>
      </c>
      <c r="G190" s="63">
        <f t="shared" si="14"/>
        <v>0</v>
      </c>
    </row>
    <row r="191" spans="2:7" x14ac:dyDescent="0.2">
      <c r="B191" s="53">
        <f t="shared" si="11"/>
        <v>15</v>
      </c>
      <c r="C191" s="54">
        <v>177</v>
      </c>
      <c r="D191" s="55">
        <f t="shared" si="12"/>
        <v>0</v>
      </c>
      <c r="E191" s="55">
        <f t="shared" si="13"/>
        <v>0</v>
      </c>
      <c r="F191" s="55">
        <f t="shared" si="10"/>
        <v>0</v>
      </c>
      <c r="G191" s="56">
        <f t="shared" si="14"/>
        <v>0</v>
      </c>
    </row>
    <row r="192" spans="2:7" x14ac:dyDescent="0.2">
      <c r="B192" s="60">
        <f t="shared" si="11"/>
        <v>15</v>
      </c>
      <c r="C192" s="61">
        <v>178</v>
      </c>
      <c r="D192" s="62">
        <f t="shared" si="12"/>
        <v>0</v>
      </c>
      <c r="E192" s="62">
        <f t="shared" si="13"/>
        <v>0</v>
      </c>
      <c r="F192" s="62">
        <f t="shared" si="10"/>
        <v>0</v>
      </c>
      <c r="G192" s="63">
        <f t="shared" si="14"/>
        <v>0</v>
      </c>
    </row>
    <row r="193" spans="2:7" x14ac:dyDescent="0.2">
      <c r="B193" s="53">
        <f t="shared" si="11"/>
        <v>15</v>
      </c>
      <c r="C193" s="54">
        <v>179</v>
      </c>
      <c r="D193" s="55">
        <f t="shared" si="12"/>
        <v>0</v>
      </c>
      <c r="E193" s="55">
        <f t="shared" si="13"/>
        <v>0</v>
      </c>
      <c r="F193" s="55">
        <f t="shared" si="10"/>
        <v>0</v>
      </c>
      <c r="G193" s="56">
        <f t="shared" si="14"/>
        <v>0</v>
      </c>
    </row>
    <row r="194" spans="2:7" x14ac:dyDescent="0.2">
      <c r="B194" s="60">
        <f t="shared" si="11"/>
        <v>15</v>
      </c>
      <c r="C194" s="61">
        <v>180</v>
      </c>
      <c r="D194" s="62">
        <f t="shared" si="12"/>
        <v>0</v>
      </c>
      <c r="E194" s="62">
        <f t="shared" si="13"/>
        <v>0</v>
      </c>
      <c r="F194" s="62">
        <f t="shared" si="10"/>
        <v>0</v>
      </c>
      <c r="G194" s="63">
        <f t="shared" si="14"/>
        <v>0</v>
      </c>
    </row>
    <row r="195" spans="2:7" x14ac:dyDescent="0.2">
      <c r="B195" s="53">
        <f t="shared" si="11"/>
        <v>16</v>
      </c>
      <c r="C195" s="54">
        <v>181</v>
      </c>
      <c r="D195" s="55">
        <f t="shared" si="12"/>
        <v>0</v>
      </c>
      <c r="E195" s="55">
        <f t="shared" si="13"/>
        <v>0</v>
      </c>
      <c r="F195" s="55">
        <f t="shared" si="10"/>
        <v>0</v>
      </c>
      <c r="G195" s="56">
        <f t="shared" si="14"/>
        <v>0</v>
      </c>
    </row>
    <row r="196" spans="2:7" x14ac:dyDescent="0.2">
      <c r="B196" s="60">
        <f t="shared" si="11"/>
        <v>16</v>
      </c>
      <c r="C196" s="61">
        <v>182</v>
      </c>
      <c r="D196" s="62">
        <f t="shared" si="12"/>
        <v>0</v>
      </c>
      <c r="E196" s="62">
        <f t="shared" si="13"/>
        <v>0</v>
      </c>
      <c r="F196" s="62">
        <f t="shared" si="10"/>
        <v>0</v>
      </c>
      <c r="G196" s="63">
        <f t="shared" si="14"/>
        <v>0</v>
      </c>
    </row>
    <row r="197" spans="2:7" x14ac:dyDescent="0.2">
      <c r="B197" s="53">
        <f t="shared" si="11"/>
        <v>16</v>
      </c>
      <c r="C197" s="54">
        <v>183</v>
      </c>
      <c r="D197" s="55">
        <f t="shared" si="12"/>
        <v>0</v>
      </c>
      <c r="E197" s="55">
        <f t="shared" si="13"/>
        <v>0</v>
      </c>
      <c r="F197" s="55">
        <f t="shared" si="10"/>
        <v>0</v>
      </c>
      <c r="G197" s="56">
        <f t="shared" si="14"/>
        <v>0</v>
      </c>
    </row>
    <row r="198" spans="2:7" x14ac:dyDescent="0.2">
      <c r="B198" s="60">
        <f t="shared" si="11"/>
        <v>16</v>
      </c>
      <c r="C198" s="61">
        <v>184</v>
      </c>
      <c r="D198" s="62">
        <f t="shared" si="12"/>
        <v>0</v>
      </c>
      <c r="E198" s="62">
        <f t="shared" si="13"/>
        <v>0</v>
      </c>
      <c r="F198" s="62">
        <f t="shared" si="10"/>
        <v>0</v>
      </c>
      <c r="G198" s="63">
        <f t="shared" si="14"/>
        <v>0</v>
      </c>
    </row>
    <row r="199" spans="2:7" x14ac:dyDescent="0.2">
      <c r="B199" s="53">
        <f t="shared" si="11"/>
        <v>16</v>
      </c>
      <c r="C199" s="54">
        <v>185</v>
      </c>
      <c r="D199" s="55">
        <f t="shared" si="12"/>
        <v>0</v>
      </c>
      <c r="E199" s="55">
        <f t="shared" si="13"/>
        <v>0</v>
      </c>
      <c r="F199" s="55">
        <f t="shared" si="10"/>
        <v>0</v>
      </c>
      <c r="G199" s="56">
        <f t="shared" si="14"/>
        <v>0</v>
      </c>
    </row>
    <row r="200" spans="2:7" x14ac:dyDescent="0.2">
      <c r="B200" s="60">
        <f t="shared" si="11"/>
        <v>16</v>
      </c>
      <c r="C200" s="61">
        <v>186</v>
      </c>
      <c r="D200" s="62">
        <f t="shared" si="12"/>
        <v>0</v>
      </c>
      <c r="E200" s="62">
        <f t="shared" si="13"/>
        <v>0</v>
      </c>
      <c r="F200" s="62">
        <f t="shared" si="10"/>
        <v>0</v>
      </c>
      <c r="G200" s="63">
        <f t="shared" si="14"/>
        <v>0</v>
      </c>
    </row>
    <row r="201" spans="2:7" x14ac:dyDescent="0.2">
      <c r="B201" s="53">
        <f t="shared" si="11"/>
        <v>16</v>
      </c>
      <c r="C201" s="54">
        <v>187</v>
      </c>
      <c r="D201" s="55">
        <f t="shared" si="12"/>
        <v>0</v>
      </c>
      <c r="E201" s="55">
        <f t="shared" si="13"/>
        <v>0</v>
      </c>
      <c r="F201" s="55">
        <f t="shared" si="10"/>
        <v>0</v>
      </c>
      <c r="G201" s="56">
        <f t="shared" si="14"/>
        <v>0</v>
      </c>
    </row>
    <row r="202" spans="2:7" x14ac:dyDescent="0.2">
      <c r="B202" s="60">
        <f t="shared" si="11"/>
        <v>16</v>
      </c>
      <c r="C202" s="61">
        <v>188</v>
      </c>
      <c r="D202" s="62">
        <f t="shared" si="12"/>
        <v>0</v>
      </c>
      <c r="E202" s="62">
        <f t="shared" si="13"/>
        <v>0</v>
      </c>
      <c r="F202" s="62">
        <f t="shared" si="10"/>
        <v>0</v>
      </c>
      <c r="G202" s="63">
        <f t="shared" si="14"/>
        <v>0</v>
      </c>
    </row>
    <row r="203" spans="2:7" x14ac:dyDescent="0.2">
      <c r="B203" s="53">
        <f t="shared" si="11"/>
        <v>16</v>
      </c>
      <c r="C203" s="54">
        <v>189</v>
      </c>
      <c r="D203" s="55">
        <f t="shared" si="12"/>
        <v>0</v>
      </c>
      <c r="E203" s="55">
        <f t="shared" si="13"/>
        <v>0</v>
      </c>
      <c r="F203" s="55">
        <f t="shared" si="10"/>
        <v>0</v>
      </c>
      <c r="G203" s="56">
        <f t="shared" si="14"/>
        <v>0</v>
      </c>
    </row>
    <row r="204" spans="2:7" x14ac:dyDescent="0.2">
      <c r="B204" s="60">
        <f t="shared" si="11"/>
        <v>16</v>
      </c>
      <c r="C204" s="61">
        <v>190</v>
      </c>
      <c r="D204" s="62">
        <f t="shared" si="12"/>
        <v>0</v>
      </c>
      <c r="E204" s="62">
        <f t="shared" si="13"/>
        <v>0</v>
      </c>
      <c r="F204" s="62">
        <f t="shared" si="10"/>
        <v>0</v>
      </c>
      <c r="G204" s="63">
        <f t="shared" si="14"/>
        <v>0</v>
      </c>
    </row>
    <row r="205" spans="2:7" x14ac:dyDescent="0.2">
      <c r="B205" s="53">
        <f t="shared" si="11"/>
        <v>16</v>
      </c>
      <c r="C205" s="54">
        <v>191</v>
      </c>
      <c r="D205" s="55">
        <f t="shared" si="12"/>
        <v>0</v>
      </c>
      <c r="E205" s="55">
        <f t="shared" si="13"/>
        <v>0</v>
      </c>
      <c r="F205" s="55">
        <f t="shared" si="10"/>
        <v>0</v>
      </c>
      <c r="G205" s="56">
        <f t="shared" si="14"/>
        <v>0</v>
      </c>
    </row>
    <row r="206" spans="2:7" x14ac:dyDescent="0.2">
      <c r="B206" s="60">
        <f t="shared" si="11"/>
        <v>16</v>
      </c>
      <c r="C206" s="61">
        <v>192</v>
      </c>
      <c r="D206" s="62">
        <f t="shared" si="12"/>
        <v>0</v>
      </c>
      <c r="E206" s="62">
        <f t="shared" si="13"/>
        <v>0</v>
      </c>
      <c r="F206" s="62">
        <f t="shared" si="10"/>
        <v>0</v>
      </c>
      <c r="G206" s="63">
        <f t="shared" si="14"/>
        <v>0</v>
      </c>
    </row>
    <row r="207" spans="2:7" x14ac:dyDescent="0.2">
      <c r="B207" s="53">
        <f t="shared" si="11"/>
        <v>17</v>
      </c>
      <c r="C207" s="54">
        <v>193</v>
      </c>
      <c r="D207" s="55">
        <f t="shared" si="12"/>
        <v>0</v>
      </c>
      <c r="E207" s="55">
        <f t="shared" si="13"/>
        <v>0</v>
      </c>
      <c r="F207" s="55">
        <f t="shared" ref="F207:F254" si="15">H$5</f>
        <v>0</v>
      </c>
      <c r="G207" s="56">
        <f t="shared" si="14"/>
        <v>0</v>
      </c>
    </row>
    <row r="208" spans="2:7" x14ac:dyDescent="0.2">
      <c r="B208" s="60">
        <f t="shared" ref="B208:B254" si="16">ROUNDUP(C208/12,0)</f>
        <v>17</v>
      </c>
      <c r="C208" s="61">
        <v>194</v>
      </c>
      <c r="D208" s="62">
        <f t="shared" ref="D208:D254" si="17">F208-E208</f>
        <v>0</v>
      </c>
      <c r="E208" s="62">
        <f t="shared" ref="E208:E271" si="18">D$10*G207</f>
        <v>0</v>
      </c>
      <c r="F208" s="62">
        <f t="shared" si="15"/>
        <v>0</v>
      </c>
      <c r="G208" s="63">
        <f t="shared" si="14"/>
        <v>0</v>
      </c>
    </row>
    <row r="209" spans="2:7" x14ac:dyDescent="0.2">
      <c r="B209" s="53">
        <f t="shared" si="16"/>
        <v>17</v>
      </c>
      <c r="C209" s="54">
        <v>195</v>
      </c>
      <c r="D209" s="55">
        <f t="shared" si="17"/>
        <v>0</v>
      </c>
      <c r="E209" s="55">
        <f t="shared" si="18"/>
        <v>0</v>
      </c>
      <c r="F209" s="55">
        <f t="shared" si="15"/>
        <v>0</v>
      </c>
      <c r="G209" s="56">
        <f t="shared" ref="G209:G254" si="19">G208-D209</f>
        <v>0</v>
      </c>
    </row>
    <row r="210" spans="2:7" x14ac:dyDescent="0.2">
      <c r="B210" s="60">
        <f t="shared" si="16"/>
        <v>17</v>
      </c>
      <c r="C210" s="61">
        <v>196</v>
      </c>
      <c r="D210" s="62">
        <f t="shared" si="17"/>
        <v>0</v>
      </c>
      <c r="E210" s="62">
        <f t="shared" si="18"/>
        <v>0</v>
      </c>
      <c r="F210" s="62">
        <f t="shared" si="15"/>
        <v>0</v>
      </c>
      <c r="G210" s="63">
        <f t="shared" si="19"/>
        <v>0</v>
      </c>
    </row>
    <row r="211" spans="2:7" x14ac:dyDescent="0.2">
      <c r="B211" s="53">
        <f t="shared" si="16"/>
        <v>17</v>
      </c>
      <c r="C211" s="54">
        <v>197</v>
      </c>
      <c r="D211" s="55">
        <f t="shared" si="17"/>
        <v>0</v>
      </c>
      <c r="E211" s="55">
        <f t="shared" si="18"/>
        <v>0</v>
      </c>
      <c r="F211" s="55">
        <f t="shared" si="15"/>
        <v>0</v>
      </c>
      <c r="G211" s="56">
        <f t="shared" si="19"/>
        <v>0</v>
      </c>
    </row>
    <row r="212" spans="2:7" x14ac:dyDescent="0.2">
      <c r="B212" s="60">
        <f t="shared" si="16"/>
        <v>17</v>
      </c>
      <c r="C212" s="61">
        <v>198</v>
      </c>
      <c r="D212" s="62">
        <f t="shared" si="17"/>
        <v>0</v>
      </c>
      <c r="E212" s="62">
        <f t="shared" si="18"/>
        <v>0</v>
      </c>
      <c r="F212" s="62">
        <f t="shared" si="15"/>
        <v>0</v>
      </c>
      <c r="G212" s="63">
        <f t="shared" si="19"/>
        <v>0</v>
      </c>
    </row>
    <row r="213" spans="2:7" x14ac:dyDescent="0.2">
      <c r="B213" s="53">
        <f t="shared" si="16"/>
        <v>17</v>
      </c>
      <c r="C213" s="54">
        <v>199</v>
      </c>
      <c r="D213" s="55">
        <f t="shared" si="17"/>
        <v>0</v>
      </c>
      <c r="E213" s="55">
        <f t="shared" si="18"/>
        <v>0</v>
      </c>
      <c r="F213" s="55">
        <f t="shared" si="15"/>
        <v>0</v>
      </c>
      <c r="G213" s="56">
        <f t="shared" si="19"/>
        <v>0</v>
      </c>
    </row>
    <row r="214" spans="2:7" x14ac:dyDescent="0.2">
      <c r="B214" s="60">
        <f t="shared" si="16"/>
        <v>17</v>
      </c>
      <c r="C214" s="61">
        <v>200</v>
      </c>
      <c r="D214" s="62">
        <f t="shared" si="17"/>
        <v>0</v>
      </c>
      <c r="E214" s="62">
        <f t="shared" si="18"/>
        <v>0</v>
      </c>
      <c r="F214" s="62">
        <f t="shared" si="15"/>
        <v>0</v>
      </c>
      <c r="G214" s="63">
        <f t="shared" si="19"/>
        <v>0</v>
      </c>
    </row>
    <row r="215" spans="2:7" x14ac:dyDescent="0.2">
      <c r="B215" s="53">
        <f t="shared" si="16"/>
        <v>17</v>
      </c>
      <c r="C215" s="54">
        <v>201</v>
      </c>
      <c r="D215" s="55">
        <f t="shared" si="17"/>
        <v>0</v>
      </c>
      <c r="E215" s="55">
        <f t="shared" si="18"/>
        <v>0</v>
      </c>
      <c r="F215" s="55">
        <f t="shared" si="15"/>
        <v>0</v>
      </c>
      <c r="G215" s="56">
        <f t="shared" si="19"/>
        <v>0</v>
      </c>
    </row>
    <row r="216" spans="2:7" x14ac:dyDescent="0.2">
      <c r="B216" s="60">
        <f t="shared" si="16"/>
        <v>17</v>
      </c>
      <c r="C216" s="61">
        <v>202</v>
      </c>
      <c r="D216" s="62">
        <f t="shared" si="17"/>
        <v>0</v>
      </c>
      <c r="E216" s="62">
        <f t="shared" si="18"/>
        <v>0</v>
      </c>
      <c r="F216" s="62">
        <f t="shared" si="15"/>
        <v>0</v>
      </c>
      <c r="G216" s="63">
        <f t="shared" si="19"/>
        <v>0</v>
      </c>
    </row>
    <row r="217" spans="2:7" x14ac:dyDescent="0.2">
      <c r="B217" s="53">
        <f t="shared" si="16"/>
        <v>17</v>
      </c>
      <c r="C217" s="54">
        <v>203</v>
      </c>
      <c r="D217" s="55">
        <f t="shared" si="17"/>
        <v>0</v>
      </c>
      <c r="E217" s="55">
        <f t="shared" si="18"/>
        <v>0</v>
      </c>
      <c r="F217" s="55">
        <f t="shared" si="15"/>
        <v>0</v>
      </c>
      <c r="G217" s="56">
        <f t="shared" si="19"/>
        <v>0</v>
      </c>
    </row>
    <row r="218" spans="2:7" x14ac:dyDescent="0.2">
      <c r="B218" s="60">
        <f t="shared" si="16"/>
        <v>17</v>
      </c>
      <c r="C218" s="61">
        <v>204</v>
      </c>
      <c r="D218" s="62">
        <f t="shared" si="17"/>
        <v>0</v>
      </c>
      <c r="E218" s="62">
        <f t="shared" si="18"/>
        <v>0</v>
      </c>
      <c r="F218" s="62">
        <f t="shared" si="15"/>
        <v>0</v>
      </c>
      <c r="G218" s="63">
        <f t="shared" si="19"/>
        <v>0</v>
      </c>
    </row>
    <row r="219" spans="2:7" x14ac:dyDescent="0.2">
      <c r="B219" s="53">
        <f t="shared" si="16"/>
        <v>18</v>
      </c>
      <c r="C219" s="54">
        <v>205</v>
      </c>
      <c r="D219" s="55">
        <f t="shared" si="17"/>
        <v>0</v>
      </c>
      <c r="E219" s="55">
        <f t="shared" si="18"/>
        <v>0</v>
      </c>
      <c r="F219" s="55">
        <f t="shared" si="15"/>
        <v>0</v>
      </c>
      <c r="G219" s="56">
        <f t="shared" si="19"/>
        <v>0</v>
      </c>
    </row>
    <row r="220" spans="2:7" x14ac:dyDescent="0.2">
      <c r="B220" s="60">
        <f t="shared" si="16"/>
        <v>18</v>
      </c>
      <c r="C220" s="61">
        <v>206</v>
      </c>
      <c r="D220" s="62">
        <f t="shared" si="17"/>
        <v>0</v>
      </c>
      <c r="E220" s="62">
        <f t="shared" si="18"/>
        <v>0</v>
      </c>
      <c r="F220" s="62">
        <f t="shared" si="15"/>
        <v>0</v>
      </c>
      <c r="G220" s="63">
        <f t="shared" si="19"/>
        <v>0</v>
      </c>
    </row>
    <row r="221" spans="2:7" x14ac:dyDescent="0.2">
      <c r="B221" s="53">
        <f t="shared" si="16"/>
        <v>18</v>
      </c>
      <c r="C221" s="54">
        <v>207</v>
      </c>
      <c r="D221" s="55">
        <f t="shared" si="17"/>
        <v>0</v>
      </c>
      <c r="E221" s="55">
        <f t="shared" si="18"/>
        <v>0</v>
      </c>
      <c r="F221" s="55">
        <f t="shared" si="15"/>
        <v>0</v>
      </c>
      <c r="G221" s="56">
        <f t="shared" si="19"/>
        <v>0</v>
      </c>
    </row>
    <row r="222" spans="2:7" x14ac:dyDescent="0.2">
      <c r="B222" s="60">
        <f t="shared" si="16"/>
        <v>18</v>
      </c>
      <c r="C222" s="61">
        <v>208</v>
      </c>
      <c r="D222" s="62">
        <f t="shared" si="17"/>
        <v>0</v>
      </c>
      <c r="E222" s="62">
        <f t="shared" si="18"/>
        <v>0</v>
      </c>
      <c r="F222" s="62">
        <f t="shared" si="15"/>
        <v>0</v>
      </c>
      <c r="G222" s="63">
        <f t="shared" si="19"/>
        <v>0</v>
      </c>
    </row>
    <row r="223" spans="2:7" x14ac:dyDescent="0.2">
      <c r="B223" s="53">
        <f t="shared" si="16"/>
        <v>18</v>
      </c>
      <c r="C223" s="54">
        <v>209</v>
      </c>
      <c r="D223" s="55">
        <f t="shared" si="17"/>
        <v>0</v>
      </c>
      <c r="E223" s="55">
        <f t="shared" si="18"/>
        <v>0</v>
      </c>
      <c r="F223" s="55">
        <f t="shared" si="15"/>
        <v>0</v>
      </c>
      <c r="G223" s="56">
        <f t="shared" si="19"/>
        <v>0</v>
      </c>
    </row>
    <row r="224" spans="2:7" x14ac:dyDescent="0.2">
      <c r="B224" s="60">
        <f t="shared" si="16"/>
        <v>18</v>
      </c>
      <c r="C224" s="61">
        <v>210</v>
      </c>
      <c r="D224" s="62">
        <f t="shared" si="17"/>
        <v>0</v>
      </c>
      <c r="E224" s="62">
        <f t="shared" si="18"/>
        <v>0</v>
      </c>
      <c r="F224" s="62">
        <f t="shared" si="15"/>
        <v>0</v>
      </c>
      <c r="G224" s="63">
        <f t="shared" si="19"/>
        <v>0</v>
      </c>
    </row>
    <row r="225" spans="2:7" x14ac:dyDescent="0.2">
      <c r="B225" s="53">
        <f t="shared" si="16"/>
        <v>18</v>
      </c>
      <c r="C225" s="54">
        <v>211</v>
      </c>
      <c r="D225" s="55">
        <f t="shared" si="17"/>
        <v>0</v>
      </c>
      <c r="E225" s="55">
        <f t="shared" si="18"/>
        <v>0</v>
      </c>
      <c r="F225" s="55">
        <f t="shared" si="15"/>
        <v>0</v>
      </c>
      <c r="G225" s="56">
        <f t="shared" si="19"/>
        <v>0</v>
      </c>
    </row>
    <row r="226" spans="2:7" x14ac:dyDescent="0.2">
      <c r="B226" s="60">
        <f t="shared" si="16"/>
        <v>18</v>
      </c>
      <c r="C226" s="61">
        <v>212</v>
      </c>
      <c r="D226" s="62">
        <f t="shared" si="17"/>
        <v>0</v>
      </c>
      <c r="E226" s="62">
        <f t="shared" si="18"/>
        <v>0</v>
      </c>
      <c r="F226" s="62">
        <f t="shared" si="15"/>
        <v>0</v>
      </c>
      <c r="G226" s="63">
        <f t="shared" si="19"/>
        <v>0</v>
      </c>
    </row>
    <row r="227" spans="2:7" x14ac:dyDescent="0.2">
      <c r="B227" s="53">
        <f t="shared" si="16"/>
        <v>18</v>
      </c>
      <c r="C227" s="54">
        <v>213</v>
      </c>
      <c r="D227" s="55">
        <f t="shared" si="17"/>
        <v>0</v>
      </c>
      <c r="E227" s="55">
        <f t="shared" si="18"/>
        <v>0</v>
      </c>
      <c r="F227" s="55">
        <f t="shared" si="15"/>
        <v>0</v>
      </c>
      <c r="G227" s="56">
        <f t="shared" si="19"/>
        <v>0</v>
      </c>
    </row>
    <row r="228" spans="2:7" x14ac:dyDescent="0.2">
      <c r="B228" s="60">
        <f t="shared" si="16"/>
        <v>18</v>
      </c>
      <c r="C228" s="61">
        <v>214</v>
      </c>
      <c r="D228" s="62">
        <f t="shared" si="17"/>
        <v>0</v>
      </c>
      <c r="E228" s="62">
        <f t="shared" si="18"/>
        <v>0</v>
      </c>
      <c r="F228" s="62">
        <f t="shared" si="15"/>
        <v>0</v>
      </c>
      <c r="G228" s="63">
        <f t="shared" si="19"/>
        <v>0</v>
      </c>
    </row>
    <row r="229" spans="2:7" x14ac:dyDescent="0.2">
      <c r="B229" s="53">
        <f t="shared" si="16"/>
        <v>18</v>
      </c>
      <c r="C229" s="54">
        <v>215</v>
      </c>
      <c r="D229" s="55">
        <f t="shared" si="17"/>
        <v>0</v>
      </c>
      <c r="E229" s="55">
        <f t="shared" si="18"/>
        <v>0</v>
      </c>
      <c r="F229" s="55">
        <f t="shared" si="15"/>
        <v>0</v>
      </c>
      <c r="G229" s="56">
        <f t="shared" si="19"/>
        <v>0</v>
      </c>
    </row>
    <row r="230" spans="2:7" x14ac:dyDescent="0.2">
      <c r="B230" s="60">
        <f t="shared" si="16"/>
        <v>18</v>
      </c>
      <c r="C230" s="61">
        <v>216</v>
      </c>
      <c r="D230" s="62">
        <f t="shared" si="17"/>
        <v>0</v>
      </c>
      <c r="E230" s="62">
        <f t="shared" si="18"/>
        <v>0</v>
      </c>
      <c r="F230" s="62">
        <f t="shared" si="15"/>
        <v>0</v>
      </c>
      <c r="G230" s="63">
        <f t="shared" si="19"/>
        <v>0</v>
      </c>
    </row>
    <row r="231" spans="2:7" x14ac:dyDescent="0.2">
      <c r="B231" s="53">
        <f t="shared" si="16"/>
        <v>19</v>
      </c>
      <c r="C231" s="54">
        <v>217</v>
      </c>
      <c r="D231" s="55">
        <f t="shared" si="17"/>
        <v>0</v>
      </c>
      <c r="E231" s="55">
        <f t="shared" si="18"/>
        <v>0</v>
      </c>
      <c r="F231" s="55">
        <f t="shared" si="15"/>
        <v>0</v>
      </c>
      <c r="G231" s="56">
        <f t="shared" si="19"/>
        <v>0</v>
      </c>
    </row>
    <row r="232" spans="2:7" x14ac:dyDescent="0.2">
      <c r="B232" s="60">
        <f t="shared" si="16"/>
        <v>19</v>
      </c>
      <c r="C232" s="61">
        <v>218</v>
      </c>
      <c r="D232" s="62">
        <f t="shared" si="17"/>
        <v>0</v>
      </c>
      <c r="E232" s="62">
        <f t="shared" si="18"/>
        <v>0</v>
      </c>
      <c r="F232" s="62">
        <f t="shared" si="15"/>
        <v>0</v>
      </c>
      <c r="G232" s="63">
        <f t="shared" si="19"/>
        <v>0</v>
      </c>
    </row>
    <row r="233" spans="2:7" x14ac:dyDescent="0.2">
      <c r="B233" s="53">
        <f t="shared" si="16"/>
        <v>19</v>
      </c>
      <c r="C233" s="54">
        <v>219</v>
      </c>
      <c r="D233" s="55">
        <f t="shared" si="17"/>
        <v>0</v>
      </c>
      <c r="E233" s="55">
        <f t="shared" si="18"/>
        <v>0</v>
      </c>
      <c r="F233" s="55">
        <f t="shared" si="15"/>
        <v>0</v>
      </c>
      <c r="G233" s="56">
        <f t="shared" si="19"/>
        <v>0</v>
      </c>
    </row>
    <row r="234" spans="2:7" x14ac:dyDescent="0.2">
      <c r="B234" s="60">
        <f t="shared" si="16"/>
        <v>19</v>
      </c>
      <c r="C234" s="61">
        <v>220</v>
      </c>
      <c r="D234" s="62">
        <f t="shared" si="17"/>
        <v>0</v>
      </c>
      <c r="E234" s="62">
        <f t="shared" si="18"/>
        <v>0</v>
      </c>
      <c r="F234" s="62">
        <f t="shared" si="15"/>
        <v>0</v>
      </c>
      <c r="G234" s="63">
        <f t="shared" si="19"/>
        <v>0</v>
      </c>
    </row>
    <row r="235" spans="2:7" x14ac:dyDescent="0.2">
      <c r="B235" s="53">
        <f t="shared" si="16"/>
        <v>19</v>
      </c>
      <c r="C235" s="54">
        <v>221</v>
      </c>
      <c r="D235" s="55">
        <f t="shared" si="17"/>
        <v>0</v>
      </c>
      <c r="E235" s="55">
        <f t="shared" si="18"/>
        <v>0</v>
      </c>
      <c r="F235" s="55">
        <f t="shared" si="15"/>
        <v>0</v>
      </c>
      <c r="G235" s="56">
        <f t="shared" si="19"/>
        <v>0</v>
      </c>
    </row>
    <row r="236" spans="2:7" x14ac:dyDescent="0.2">
      <c r="B236" s="60">
        <f t="shared" si="16"/>
        <v>19</v>
      </c>
      <c r="C236" s="61">
        <v>222</v>
      </c>
      <c r="D236" s="62">
        <f t="shared" si="17"/>
        <v>0</v>
      </c>
      <c r="E236" s="62">
        <f t="shared" si="18"/>
        <v>0</v>
      </c>
      <c r="F236" s="62">
        <f t="shared" si="15"/>
        <v>0</v>
      </c>
      <c r="G236" s="63">
        <f t="shared" si="19"/>
        <v>0</v>
      </c>
    </row>
    <row r="237" spans="2:7" x14ac:dyDescent="0.2">
      <c r="B237" s="53">
        <f t="shared" si="16"/>
        <v>19</v>
      </c>
      <c r="C237" s="54">
        <v>223</v>
      </c>
      <c r="D237" s="55">
        <f t="shared" si="17"/>
        <v>0</v>
      </c>
      <c r="E237" s="55">
        <f t="shared" si="18"/>
        <v>0</v>
      </c>
      <c r="F237" s="55">
        <f t="shared" si="15"/>
        <v>0</v>
      </c>
      <c r="G237" s="56">
        <f t="shared" si="19"/>
        <v>0</v>
      </c>
    </row>
    <row r="238" spans="2:7" x14ac:dyDescent="0.2">
      <c r="B238" s="60">
        <f t="shared" si="16"/>
        <v>19</v>
      </c>
      <c r="C238" s="61">
        <v>224</v>
      </c>
      <c r="D238" s="62">
        <f t="shared" si="17"/>
        <v>0</v>
      </c>
      <c r="E238" s="62">
        <f t="shared" si="18"/>
        <v>0</v>
      </c>
      <c r="F238" s="62">
        <f t="shared" si="15"/>
        <v>0</v>
      </c>
      <c r="G238" s="63">
        <f t="shared" si="19"/>
        <v>0</v>
      </c>
    </row>
    <row r="239" spans="2:7" x14ac:dyDescent="0.2">
      <c r="B239" s="53">
        <f t="shared" si="16"/>
        <v>19</v>
      </c>
      <c r="C239" s="54">
        <v>225</v>
      </c>
      <c r="D239" s="55">
        <f t="shared" si="17"/>
        <v>0</v>
      </c>
      <c r="E239" s="55">
        <f t="shared" si="18"/>
        <v>0</v>
      </c>
      <c r="F239" s="55">
        <f t="shared" si="15"/>
        <v>0</v>
      </c>
      <c r="G239" s="56">
        <f t="shared" si="19"/>
        <v>0</v>
      </c>
    </row>
    <row r="240" spans="2:7" x14ac:dyDescent="0.2">
      <c r="B240" s="60">
        <f t="shared" si="16"/>
        <v>19</v>
      </c>
      <c r="C240" s="61">
        <v>226</v>
      </c>
      <c r="D240" s="62">
        <f t="shared" si="17"/>
        <v>0</v>
      </c>
      <c r="E240" s="62">
        <f t="shared" si="18"/>
        <v>0</v>
      </c>
      <c r="F240" s="62">
        <f t="shared" si="15"/>
        <v>0</v>
      </c>
      <c r="G240" s="63">
        <f t="shared" si="19"/>
        <v>0</v>
      </c>
    </row>
    <row r="241" spans="2:7" x14ac:dyDescent="0.2">
      <c r="B241" s="53">
        <f t="shared" si="16"/>
        <v>19</v>
      </c>
      <c r="C241" s="54">
        <v>227</v>
      </c>
      <c r="D241" s="55">
        <f t="shared" si="17"/>
        <v>0</v>
      </c>
      <c r="E241" s="55">
        <f t="shared" si="18"/>
        <v>0</v>
      </c>
      <c r="F241" s="55">
        <f t="shared" si="15"/>
        <v>0</v>
      </c>
      <c r="G241" s="56">
        <f t="shared" si="19"/>
        <v>0</v>
      </c>
    </row>
    <row r="242" spans="2:7" x14ac:dyDescent="0.2">
      <c r="B242" s="60">
        <f t="shared" si="16"/>
        <v>19</v>
      </c>
      <c r="C242" s="61">
        <v>228</v>
      </c>
      <c r="D242" s="62">
        <f t="shared" si="17"/>
        <v>0</v>
      </c>
      <c r="E242" s="62">
        <f t="shared" si="18"/>
        <v>0</v>
      </c>
      <c r="F242" s="62">
        <f t="shared" si="15"/>
        <v>0</v>
      </c>
      <c r="G242" s="63">
        <f t="shared" si="19"/>
        <v>0</v>
      </c>
    </row>
    <row r="243" spans="2:7" x14ac:dyDescent="0.2">
      <c r="B243" s="53">
        <f t="shared" si="16"/>
        <v>20</v>
      </c>
      <c r="C243" s="54">
        <v>229</v>
      </c>
      <c r="D243" s="55">
        <f t="shared" si="17"/>
        <v>0</v>
      </c>
      <c r="E243" s="55">
        <f t="shared" si="18"/>
        <v>0</v>
      </c>
      <c r="F243" s="55">
        <f t="shared" si="15"/>
        <v>0</v>
      </c>
      <c r="G243" s="56">
        <f t="shared" si="19"/>
        <v>0</v>
      </c>
    </row>
    <row r="244" spans="2:7" x14ac:dyDescent="0.2">
      <c r="B244" s="60">
        <f t="shared" si="16"/>
        <v>20</v>
      </c>
      <c r="C244" s="61">
        <v>230</v>
      </c>
      <c r="D244" s="62">
        <f t="shared" si="17"/>
        <v>0</v>
      </c>
      <c r="E244" s="62">
        <f t="shared" si="18"/>
        <v>0</v>
      </c>
      <c r="F244" s="62">
        <f t="shared" si="15"/>
        <v>0</v>
      </c>
      <c r="G244" s="63">
        <f t="shared" si="19"/>
        <v>0</v>
      </c>
    </row>
    <row r="245" spans="2:7" x14ac:dyDescent="0.2">
      <c r="B245" s="53">
        <f t="shared" si="16"/>
        <v>20</v>
      </c>
      <c r="C245" s="54">
        <v>231</v>
      </c>
      <c r="D245" s="55">
        <f t="shared" si="17"/>
        <v>0</v>
      </c>
      <c r="E245" s="55">
        <f t="shared" si="18"/>
        <v>0</v>
      </c>
      <c r="F245" s="55">
        <f t="shared" si="15"/>
        <v>0</v>
      </c>
      <c r="G245" s="56">
        <f t="shared" si="19"/>
        <v>0</v>
      </c>
    </row>
    <row r="246" spans="2:7" x14ac:dyDescent="0.2">
      <c r="B246" s="60">
        <f t="shared" si="16"/>
        <v>20</v>
      </c>
      <c r="C246" s="61">
        <v>232</v>
      </c>
      <c r="D246" s="62">
        <f t="shared" si="17"/>
        <v>0</v>
      </c>
      <c r="E246" s="62">
        <f t="shared" si="18"/>
        <v>0</v>
      </c>
      <c r="F246" s="62">
        <f t="shared" si="15"/>
        <v>0</v>
      </c>
      <c r="G246" s="63">
        <f t="shared" si="19"/>
        <v>0</v>
      </c>
    </row>
    <row r="247" spans="2:7" x14ac:dyDescent="0.2">
      <c r="B247" s="53">
        <f t="shared" si="16"/>
        <v>20</v>
      </c>
      <c r="C247" s="54">
        <v>233</v>
      </c>
      <c r="D247" s="55">
        <f t="shared" si="17"/>
        <v>0</v>
      </c>
      <c r="E247" s="55">
        <f t="shared" si="18"/>
        <v>0</v>
      </c>
      <c r="F247" s="55">
        <f t="shared" si="15"/>
        <v>0</v>
      </c>
      <c r="G247" s="56">
        <f t="shared" si="19"/>
        <v>0</v>
      </c>
    </row>
    <row r="248" spans="2:7" x14ac:dyDescent="0.2">
      <c r="B248" s="60">
        <f t="shared" si="16"/>
        <v>20</v>
      </c>
      <c r="C248" s="61">
        <v>234</v>
      </c>
      <c r="D248" s="62">
        <f t="shared" si="17"/>
        <v>0</v>
      </c>
      <c r="E248" s="62">
        <f t="shared" si="18"/>
        <v>0</v>
      </c>
      <c r="F248" s="62">
        <f t="shared" si="15"/>
        <v>0</v>
      </c>
      <c r="G248" s="63">
        <f t="shared" si="19"/>
        <v>0</v>
      </c>
    </row>
    <row r="249" spans="2:7" x14ac:dyDescent="0.2">
      <c r="B249" s="53">
        <f t="shared" si="16"/>
        <v>20</v>
      </c>
      <c r="C249" s="54">
        <v>235</v>
      </c>
      <c r="D249" s="55">
        <f t="shared" si="17"/>
        <v>0</v>
      </c>
      <c r="E249" s="55">
        <f t="shared" si="18"/>
        <v>0</v>
      </c>
      <c r="F249" s="55">
        <f t="shared" si="15"/>
        <v>0</v>
      </c>
      <c r="G249" s="56">
        <f t="shared" si="19"/>
        <v>0</v>
      </c>
    </row>
    <row r="250" spans="2:7" x14ac:dyDescent="0.2">
      <c r="B250" s="60">
        <f t="shared" si="16"/>
        <v>20</v>
      </c>
      <c r="C250" s="61">
        <v>236</v>
      </c>
      <c r="D250" s="62">
        <f t="shared" si="17"/>
        <v>0</v>
      </c>
      <c r="E250" s="62">
        <f t="shared" si="18"/>
        <v>0</v>
      </c>
      <c r="F250" s="62">
        <f t="shared" si="15"/>
        <v>0</v>
      </c>
      <c r="G250" s="63">
        <f t="shared" si="19"/>
        <v>0</v>
      </c>
    </row>
    <row r="251" spans="2:7" x14ac:dyDescent="0.2">
      <c r="B251" s="53">
        <f t="shared" si="16"/>
        <v>20</v>
      </c>
      <c r="C251" s="54">
        <v>237</v>
      </c>
      <c r="D251" s="55">
        <f t="shared" si="17"/>
        <v>0</v>
      </c>
      <c r="E251" s="55">
        <f t="shared" si="18"/>
        <v>0</v>
      </c>
      <c r="F251" s="55">
        <f t="shared" si="15"/>
        <v>0</v>
      </c>
      <c r="G251" s="56">
        <f t="shared" si="19"/>
        <v>0</v>
      </c>
    </row>
    <row r="252" spans="2:7" x14ac:dyDescent="0.2">
      <c r="B252" s="60">
        <f t="shared" si="16"/>
        <v>20</v>
      </c>
      <c r="C252" s="61">
        <v>238</v>
      </c>
      <c r="D252" s="62">
        <f t="shared" si="17"/>
        <v>0</v>
      </c>
      <c r="E252" s="62">
        <f t="shared" si="18"/>
        <v>0</v>
      </c>
      <c r="F252" s="62">
        <f t="shared" si="15"/>
        <v>0</v>
      </c>
      <c r="G252" s="63">
        <f t="shared" si="19"/>
        <v>0</v>
      </c>
    </row>
    <row r="253" spans="2:7" x14ac:dyDescent="0.2">
      <c r="B253" s="53">
        <f t="shared" si="16"/>
        <v>20</v>
      </c>
      <c r="C253" s="54">
        <v>239</v>
      </c>
      <c r="D253" s="55">
        <f t="shared" si="17"/>
        <v>0</v>
      </c>
      <c r="E253" s="55">
        <f t="shared" si="18"/>
        <v>0</v>
      </c>
      <c r="F253" s="55">
        <f t="shared" si="15"/>
        <v>0</v>
      </c>
      <c r="G253" s="56">
        <f t="shared" si="19"/>
        <v>0</v>
      </c>
    </row>
    <row r="254" spans="2:7" ht="13.5" thickBot="1" x14ac:dyDescent="0.25">
      <c r="B254" s="64">
        <f t="shared" si="16"/>
        <v>20</v>
      </c>
      <c r="C254" s="65">
        <v>240</v>
      </c>
      <c r="D254" s="66">
        <f t="shared" si="17"/>
        <v>0</v>
      </c>
      <c r="E254" s="66">
        <f t="shared" si="18"/>
        <v>0</v>
      </c>
      <c r="F254" s="66">
        <f t="shared" si="15"/>
        <v>0</v>
      </c>
      <c r="G254" s="67">
        <f t="shared" si="19"/>
        <v>0</v>
      </c>
    </row>
  </sheetData>
  <mergeCells count="2">
    <mergeCell ref="A2:H2"/>
    <mergeCell ref="B7:C7"/>
  </mergeCells>
  <pageMargins left="0.78740157499999996" right="0.78740157499999996" top="0.984251969" bottom="0.984251969" header="0.4921259845" footer="0.4921259845"/>
  <pageSetup paperSize="9" scale="8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 de Rentabilité</vt:lpstr>
      <vt:lpstr>Détails mensuel</vt:lpstr>
      <vt:lpstr>simulation prêt Vide</vt:lpstr>
      <vt:lpstr>'simulation prêt Vide'!Zone_d_impression</vt:lpstr>
    </vt:vector>
  </TitlesOfParts>
  <Company>Ipsen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GERVOISE</cp:lastModifiedBy>
  <cp:lastPrinted>2017-07-05T09:54:52Z</cp:lastPrinted>
  <dcterms:created xsi:type="dcterms:W3CDTF">2016-01-17T14:31:00Z</dcterms:created>
  <dcterms:modified xsi:type="dcterms:W3CDTF">2020-06-25T20:17:28Z</dcterms:modified>
</cp:coreProperties>
</file>