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eric\Desktop\Clermont Ferrand\Calendrier\Fichier Forum Excel Pratique\"/>
    </mc:Choice>
  </mc:AlternateContent>
  <xr:revisionPtr revIDLastSave="0" documentId="13_ncr:1_{3A3206A1-28F4-4F62-9281-E147F8787163}" xr6:coauthVersionLast="43" xr6:coauthVersionMax="43" xr10:uidLastSave="{00000000-0000-0000-0000-000000000000}"/>
  <bookViews>
    <workbookView xWindow="-120" yWindow="-120" windowWidth="24240" windowHeight="13140" xr2:uid="{1D309FE5-D916-4F86-B1B7-D286DA5226A9}"/>
  </bookViews>
  <sheets>
    <sheet name="Feuil1" sheetId="1" r:id="rId1"/>
    <sheet name="Fêtes" sheetId="7" r:id="rId2"/>
  </sheets>
  <definedNames>
    <definedName name="_xlnm._FilterDatabase" localSheetId="1" hidden="1">Fêtes!#REF!</definedName>
    <definedName name="an">Fêtes!$A$6</definedName>
    <definedName name="DebSem">FetesFeries[Premier jour de la semaine]</definedName>
    <definedName name="DimanchePaques" localSheetId="1">Fêtes!$C$7</definedName>
    <definedName name="DimanchePaques">#REF!</definedName>
    <definedName name="DimanchePentecote" localSheetId="1">Fêtes!$C$11</definedName>
    <definedName name="DimanchePentecote">#REF!</definedName>
    <definedName name="fériés">#REF!</definedName>
    <definedName name="FeteFemme">#REF!</definedName>
    <definedName name="FinSem">FetesFeries[Dernier jour de la semaine]</definedName>
    <definedName name="JourSainteCatherine" localSheetId="1">Fêtes!$C$15</definedName>
    <definedName name="JourSainteCatherine">#REF!</definedName>
    <definedName name="jrfetes">FetesFeries[Fêtes &amp; Fériés]</definedName>
    <definedName name="NomsFêtes">FetesFeries[Noms Fêtes]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6" i="7" l="1"/>
  <c r="C15" i="7" l="1"/>
  <c r="D15" i="7" s="1"/>
  <c r="E15" i="7" s="1"/>
  <c r="D24" i="7"/>
  <c r="E24" i="7" s="1"/>
  <c r="D23" i="7"/>
  <c r="E23" i="7" s="1"/>
  <c r="D22" i="7"/>
  <c r="E22" i="7" s="1"/>
  <c r="D21" i="7"/>
  <c r="E21" i="7" s="1"/>
  <c r="D20" i="7"/>
  <c r="E20" i="7" s="1"/>
  <c r="D19" i="7"/>
  <c r="E19" i="7" s="1"/>
  <c r="D18" i="7"/>
  <c r="E18" i="7" s="1"/>
  <c r="A5" i="7"/>
  <c r="C14" i="7" l="1"/>
  <c r="D14" i="7" s="1"/>
  <c r="E14" i="7" s="1"/>
  <c r="C4" i="7"/>
  <c r="D4" i="7" s="1"/>
  <c r="E4" i="7" s="1"/>
  <c r="C6" i="7"/>
  <c r="D6" i="7" s="1"/>
  <c r="E6" i="7" s="1"/>
  <c r="C5" i="7"/>
  <c r="D5" i="7" s="1"/>
  <c r="E5" i="7" s="1"/>
  <c r="C7" i="7"/>
  <c r="C8" i="7" s="1"/>
  <c r="D8" i="7" s="1"/>
  <c r="E8" i="7" s="1"/>
  <c r="C9" i="7"/>
  <c r="D9" i="7" s="1"/>
  <c r="E9" i="7" s="1"/>
  <c r="C13" i="7"/>
  <c r="D13" i="7" s="1"/>
  <c r="E13" i="7" s="1"/>
  <c r="C17" i="7"/>
  <c r="D17" i="7" s="1"/>
  <c r="E17" i="7" s="1"/>
  <c r="C16" i="7"/>
  <c r="D16" i="7" s="1"/>
  <c r="E16" i="7" s="1"/>
  <c r="D7" i="7" l="1"/>
  <c r="E7" i="7" s="1"/>
  <c r="C12" i="7"/>
  <c r="D12" i="7" s="1"/>
  <c r="E12" i="7" s="1"/>
  <c r="C11" i="7"/>
  <c r="D11" i="7" s="1"/>
  <c r="E11" i="7" s="1"/>
  <c r="C10" i="7" l="1"/>
  <c r="D10" i="7" s="1"/>
  <c r="E10" i="7" s="1"/>
  <c r="D5" i="1"/>
  <c r="Q7" i="1"/>
  <c r="Q9" i="1" s="1"/>
  <c r="Q11" i="1" s="1"/>
  <c r="N7" i="1"/>
  <c r="N8" i="1" s="1"/>
  <c r="K7" i="1"/>
  <c r="K9" i="1" s="1"/>
  <c r="K11" i="1" s="1"/>
  <c r="P5" i="1"/>
  <c r="M5" i="1"/>
  <c r="J5" i="1"/>
  <c r="G5" i="1"/>
  <c r="E7" i="1" l="1"/>
  <c r="E9" i="1" s="1"/>
  <c r="E11" i="1" s="1"/>
  <c r="E13" i="1" s="1"/>
  <c r="E15" i="1" s="1"/>
  <c r="E17" i="1" s="1"/>
  <c r="E19" i="1" s="1"/>
  <c r="E21" i="1" s="1"/>
  <c r="E23" i="1" s="1"/>
  <c r="E25" i="1" s="1"/>
  <c r="E27" i="1" s="1"/>
  <c r="E29" i="1" s="1"/>
  <c r="E31" i="1" s="1"/>
  <c r="E33" i="1" s="1"/>
  <c r="E35" i="1" s="1"/>
  <c r="E37" i="1" s="1"/>
  <c r="E39" i="1" s="1"/>
  <c r="E41" i="1" s="1"/>
  <c r="E43" i="1" s="1"/>
  <c r="E45" i="1" s="1"/>
  <c r="E47" i="1" s="1"/>
  <c r="E49" i="1" s="1"/>
  <c r="E51" i="1" s="1"/>
  <c r="E53" i="1" s="1"/>
  <c r="E55" i="1" s="1"/>
  <c r="E57" i="1" s="1"/>
  <c r="H7" i="1"/>
  <c r="H9" i="1" s="1"/>
  <c r="H11" i="1" s="1"/>
  <c r="E6" i="1"/>
  <c r="D6" i="1" s="1"/>
  <c r="K12" i="1"/>
  <c r="K14" i="1" s="1"/>
  <c r="K13" i="1"/>
  <c r="K15" i="1" s="1"/>
  <c r="Q12" i="1"/>
  <c r="Q13" i="1"/>
  <c r="Q15" i="1" s="1"/>
  <c r="N9" i="1"/>
  <c r="N11" i="1" s="1"/>
  <c r="Q8" i="1"/>
  <c r="Q10" i="1" s="1"/>
  <c r="K8" i="1"/>
  <c r="K10" i="1" s="1"/>
  <c r="D7" i="1" l="1"/>
  <c r="E8" i="1"/>
  <c r="E10" i="1" s="1"/>
  <c r="H8" i="1"/>
  <c r="H10" i="1" s="1"/>
  <c r="H12" i="1"/>
  <c r="H13" i="1"/>
  <c r="H15" i="1" s="1"/>
  <c r="Q17" i="1"/>
  <c r="Q19" i="1" s="1"/>
  <c r="Q16" i="1"/>
  <c r="Q14" i="1"/>
  <c r="N13" i="1"/>
  <c r="N15" i="1" s="1"/>
  <c r="N12" i="1"/>
  <c r="N14" i="1" s="1"/>
  <c r="K17" i="1"/>
  <c r="K19" i="1" s="1"/>
  <c r="K16" i="1"/>
  <c r="N10" i="1"/>
  <c r="Q6" i="1"/>
  <c r="P6" i="1" s="1"/>
  <c r="N6" i="1"/>
  <c r="M6" i="1" s="1"/>
  <c r="K6" i="1"/>
  <c r="J6" i="1" s="1"/>
  <c r="H6" i="1"/>
  <c r="G6" i="1" s="1"/>
  <c r="P7" i="1"/>
  <c r="H17" i="1" l="1"/>
  <c r="H19" i="1" s="1"/>
  <c r="H16" i="1"/>
  <c r="H14" i="1"/>
  <c r="D10" i="1"/>
  <c r="D9" i="1"/>
  <c r="D8" i="1"/>
  <c r="N16" i="1"/>
  <c r="N17" i="1"/>
  <c r="N19" i="1" s="1"/>
  <c r="Q18" i="1"/>
  <c r="K20" i="1"/>
  <c r="K21" i="1"/>
  <c r="K23" i="1" s="1"/>
  <c r="K18" i="1"/>
  <c r="Q21" i="1"/>
  <c r="Q23" i="1" s="1"/>
  <c r="Q20" i="1"/>
  <c r="Q22" i="1" s="1"/>
  <c r="P9" i="1"/>
  <c r="P8" i="1"/>
  <c r="M9" i="1"/>
  <c r="M7" i="1"/>
  <c r="J9" i="1"/>
  <c r="J8" i="1"/>
  <c r="J7" i="1"/>
  <c r="G7" i="1"/>
  <c r="G8" i="1"/>
  <c r="M8" i="1"/>
  <c r="D11" i="1"/>
  <c r="P13" i="1"/>
  <c r="H18" i="1" l="1"/>
  <c r="H20" i="1"/>
  <c r="H21" i="1"/>
  <c r="H23" i="1" s="1"/>
  <c r="E12" i="1"/>
  <c r="K22" i="1"/>
  <c r="K24" i="1"/>
  <c r="K26" i="1" s="1"/>
  <c r="K25" i="1"/>
  <c r="K27" i="1" s="1"/>
  <c r="Q25" i="1"/>
  <c r="Q27" i="1" s="1"/>
  <c r="Q24" i="1"/>
  <c r="Q26" i="1" s="1"/>
  <c r="N20" i="1"/>
  <c r="N21" i="1"/>
  <c r="N23" i="1" s="1"/>
  <c r="N18" i="1"/>
  <c r="P12" i="1"/>
  <c r="P11" i="1"/>
  <c r="J15" i="1"/>
  <c r="J13" i="1"/>
  <c r="J12" i="1"/>
  <c r="J11" i="1"/>
  <c r="G9" i="1"/>
  <c r="P15" i="1"/>
  <c r="D13" i="1"/>
  <c r="G10" i="1"/>
  <c r="J10" i="1"/>
  <c r="P10" i="1"/>
  <c r="M10" i="1"/>
  <c r="H24" i="1" l="1"/>
  <c r="H25" i="1"/>
  <c r="H27" i="1" s="1"/>
  <c r="H22" i="1"/>
  <c r="D12" i="1"/>
  <c r="E14" i="1"/>
  <c r="Q28" i="1"/>
  <c r="Q29" i="1"/>
  <c r="Q31" i="1" s="1"/>
  <c r="K28" i="1"/>
  <c r="K29" i="1"/>
  <c r="K31" i="1" s="1"/>
  <c r="N24" i="1"/>
  <c r="N26" i="1" s="1"/>
  <c r="N25" i="1"/>
  <c r="N27" i="1" s="1"/>
  <c r="N22" i="1"/>
  <c r="M12" i="1"/>
  <c r="M11" i="1"/>
  <c r="J17" i="1"/>
  <c r="J16" i="1"/>
  <c r="G12" i="1"/>
  <c r="G11" i="1"/>
  <c r="D15" i="1"/>
  <c r="E16" i="1"/>
  <c r="P16" i="1"/>
  <c r="P17" i="1"/>
  <c r="H29" i="1" l="1"/>
  <c r="H31" i="1" s="1"/>
  <c r="H28" i="1"/>
  <c r="H26" i="1"/>
  <c r="D14" i="1"/>
  <c r="K33" i="1"/>
  <c r="K35" i="1" s="1"/>
  <c r="K32" i="1"/>
  <c r="K30" i="1"/>
  <c r="Q33" i="1"/>
  <c r="Q35" i="1" s="1"/>
  <c r="Q32" i="1"/>
  <c r="Q34" i="1" s="1"/>
  <c r="N29" i="1"/>
  <c r="N31" i="1" s="1"/>
  <c r="N28" i="1"/>
  <c r="Q30" i="1"/>
  <c r="J21" i="1"/>
  <c r="J18" i="1"/>
  <c r="P20" i="1"/>
  <c r="M13" i="1"/>
  <c r="G13" i="1"/>
  <c r="D16" i="1"/>
  <c r="E18" i="1"/>
  <c r="P18" i="1"/>
  <c r="J14" i="1"/>
  <c r="P14" i="1"/>
  <c r="G14" i="1"/>
  <c r="M14" i="1"/>
  <c r="H30" i="1" l="1"/>
  <c r="H33" i="1"/>
  <c r="H35" i="1" s="1"/>
  <c r="H32" i="1"/>
  <c r="D17" i="1"/>
  <c r="Q36" i="1"/>
  <c r="Q38" i="1" s="1"/>
  <c r="Q37" i="1"/>
  <c r="Q39" i="1" s="1"/>
  <c r="N32" i="1"/>
  <c r="N34" i="1" s="1"/>
  <c r="N33" i="1"/>
  <c r="N35" i="1" s="1"/>
  <c r="K34" i="1"/>
  <c r="N30" i="1"/>
  <c r="K36" i="1"/>
  <c r="K38" i="1" s="1"/>
  <c r="K37" i="1"/>
  <c r="K39" i="1" s="1"/>
  <c r="J20" i="1"/>
  <c r="J19" i="1"/>
  <c r="P21" i="1"/>
  <c r="P19" i="1"/>
  <c r="M15" i="1"/>
  <c r="G15" i="1"/>
  <c r="D19" i="1"/>
  <c r="E20" i="1"/>
  <c r="D18" i="1"/>
  <c r="H36" i="1" l="1"/>
  <c r="H37" i="1"/>
  <c r="H39" i="1" s="1"/>
  <c r="H34" i="1"/>
  <c r="D21" i="1"/>
  <c r="K41" i="1"/>
  <c r="K43" i="1" s="1"/>
  <c r="K40" i="1"/>
  <c r="K42" i="1" s="1"/>
  <c r="Q40" i="1"/>
  <c r="Q42" i="1" s="1"/>
  <c r="Q41" i="1"/>
  <c r="Q43" i="1" s="1"/>
  <c r="N37" i="1"/>
  <c r="N39" i="1" s="1"/>
  <c r="N36" i="1"/>
  <c r="N38" i="1" s="1"/>
  <c r="P22" i="1"/>
  <c r="J22" i="1"/>
  <c r="M17" i="1"/>
  <c r="M16" i="1"/>
  <c r="M18" i="1"/>
  <c r="J25" i="1"/>
  <c r="J23" i="1"/>
  <c r="G16" i="1"/>
  <c r="G18" i="1"/>
  <c r="G17" i="1"/>
  <c r="D20" i="1"/>
  <c r="E22" i="1"/>
  <c r="J24" i="1"/>
  <c r="P24" i="1"/>
  <c r="H41" i="1" l="1"/>
  <c r="H43" i="1" s="1"/>
  <c r="H40" i="1"/>
  <c r="H38" i="1"/>
  <c r="N40" i="1"/>
  <c r="N41" i="1"/>
  <c r="N43" i="1" s="1"/>
  <c r="Q44" i="1"/>
  <c r="Q45" i="1"/>
  <c r="Q47" i="1" s="1"/>
  <c r="K44" i="1"/>
  <c r="K46" i="1" s="1"/>
  <c r="K45" i="1"/>
  <c r="K47" i="1" s="1"/>
  <c r="P25" i="1"/>
  <c r="P23" i="1"/>
  <c r="M19" i="1"/>
  <c r="G19" i="1"/>
  <c r="D23" i="1"/>
  <c r="E24" i="1"/>
  <c r="D22" i="1"/>
  <c r="P26" i="1"/>
  <c r="J26" i="1"/>
  <c r="H42" i="1" l="1"/>
  <c r="H44" i="1"/>
  <c r="H45" i="1"/>
  <c r="H47" i="1" s="1"/>
  <c r="N45" i="1"/>
  <c r="N47" i="1" s="1"/>
  <c r="N44" i="1"/>
  <c r="N46" i="1" s="1"/>
  <c r="N42" i="1"/>
  <c r="K49" i="1"/>
  <c r="K51" i="1" s="1"/>
  <c r="K48" i="1"/>
  <c r="K50" i="1" s="1"/>
  <c r="Q49" i="1"/>
  <c r="Q51" i="1" s="1"/>
  <c r="Q48" i="1"/>
  <c r="Q46" i="1"/>
  <c r="P29" i="1"/>
  <c r="M21" i="1"/>
  <c r="M20" i="1"/>
  <c r="M22" i="1"/>
  <c r="J29" i="1"/>
  <c r="J27" i="1"/>
  <c r="G20" i="1"/>
  <c r="G22" i="1"/>
  <c r="G21" i="1"/>
  <c r="D24" i="1"/>
  <c r="E26" i="1"/>
  <c r="J28" i="1"/>
  <c r="H48" i="1" l="1"/>
  <c r="H49" i="1"/>
  <c r="H51" i="1" s="1"/>
  <c r="H46" i="1"/>
  <c r="D25" i="1"/>
  <c r="K52" i="1"/>
  <c r="K54" i="1" s="1"/>
  <c r="K53" i="1"/>
  <c r="K55" i="1" s="1"/>
  <c r="Q52" i="1"/>
  <c r="Q53" i="1"/>
  <c r="Q55" i="1" s="1"/>
  <c r="Q50" i="1"/>
  <c r="N48" i="1"/>
  <c r="N50" i="1" s="1"/>
  <c r="N49" i="1"/>
  <c r="N51" i="1" s="1"/>
  <c r="P28" i="1"/>
  <c r="P27" i="1"/>
  <c r="M23" i="1"/>
  <c r="G23" i="1"/>
  <c r="D26" i="1"/>
  <c r="D27" i="1"/>
  <c r="E28" i="1"/>
  <c r="J30" i="1"/>
  <c r="H50" i="1" l="1"/>
  <c r="H52" i="1"/>
  <c r="H53" i="1"/>
  <c r="H55" i="1" s="1"/>
  <c r="Q57" i="1"/>
  <c r="Q56" i="1"/>
  <c r="Q58" i="1" s="1"/>
  <c r="Q54" i="1"/>
  <c r="N53" i="1"/>
  <c r="N55" i="1" s="1"/>
  <c r="N52" i="1"/>
  <c r="K57" i="1"/>
  <c r="K56" i="1"/>
  <c r="P30" i="1"/>
  <c r="P31" i="1"/>
  <c r="M24" i="1"/>
  <c r="M26" i="1"/>
  <c r="M25" i="1"/>
  <c r="J31" i="1"/>
  <c r="G24" i="1"/>
  <c r="G26" i="1"/>
  <c r="G25" i="1"/>
  <c r="D29" i="1"/>
  <c r="D28" i="1"/>
  <c r="E30" i="1"/>
  <c r="P32" i="1"/>
  <c r="J32" i="1"/>
  <c r="H56" i="1" l="1"/>
  <c r="H57" i="1"/>
  <c r="H54" i="1"/>
  <c r="D30" i="1"/>
  <c r="N54" i="1"/>
  <c r="N56" i="1"/>
  <c r="N57" i="1"/>
  <c r="K58" i="1"/>
  <c r="P33" i="1"/>
  <c r="J33" i="1"/>
  <c r="M27" i="1"/>
  <c r="G27" i="1"/>
  <c r="D31" i="1"/>
  <c r="E32" i="1"/>
  <c r="J34" i="1"/>
  <c r="P34" i="1"/>
  <c r="H58" i="1" l="1"/>
  <c r="N58" i="1"/>
  <c r="J35" i="1"/>
  <c r="P35" i="1"/>
  <c r="M28" i="1"/>
  <c r="M30" i="1"/>
  <c r="M29" i="1"/>
  <c r="G28" i="1"/>
  <c r="G30" i="1"/>
  <c r="G29" i="1"/>
  <c r="D32" i="1"/>
  <c r="E34" i="1" l="1"/>
  <c r="D33" i="1"/>
  <c r="P38" i="1"/>
  <c r="P36" i="1"/>
  <c r="P37" i="1"/>
  <c r="J37" i="1"/>
  <c r="J36" i="1"/>
  <c r="J38" i="1"/>
  <c r="D35" i="1"/>
  <c r="E36" i="1"/>
  <c r="M31" i="1"/>
  <c r="G31" i="1"/>
  <c r="D34" i="1" l="1"/>
  <c r="J39" i="1"/>
  <c r="M33" i="1"/>
  <c r="P39" i="1"/>
  <c r="G33" i="1"/>
  <c r="E38" i="1"/>
  <c r="D36" i="1"/>
  <c r="D37" i="1"/>
  <c r="M32" i="1"/>
  <c r="M34" i="1"/>
  <c r="G32" i="1"/>
  <c r="G34" i="1"/>
  <c r="D38" i="1" l="1"/>
  <c r="P40" i="1"/>
  <c r="P42" i="1"/>
  <c r="P41" i="1"/>
  <c r="M35" i="1"/>
  <c r="J41" i="1"/>
  <c r="J40" i="1"/>
  <c r="J42" i="1"/>
  <c r="G35" i="1"/>
  <c r="E40" i="1"/>
  <c r="D39" i="1"/>
  <c r="J43" i="1" l="1"/>
  <c r="M37" i="1"/>
  <c r="M36" i="1"/>
  <c r="M38" i="1"/>
  <c r="P43" i="1"/>
  <c r="G36" i="1"/>
  <c r="G38" i="1"/>
  <c r="G37" i="1"/>
  <c r="D40" i="1"/>
  <c r="E42" i="1"/>
  <c r="D41" i="1"/>
  <c r="D42" i="1" l="1"/>
  <c r="M39" i="1"/>
  <c r="J44" i="1"/>
  <c r="J46" i="1"/>
  <c r="P45" i="1"/>
  <c r="P44" i="1"/>
  <c r="P46" i="1"/>
  <c r="J45" i="1"/>
  <c r="G39" i="1"/>
  <c r="E44" i="1"/>
  <c r="D43" i="1"/>
  <c r="J47" i="1" l="1"/>
  <c r="M41" i="1"/>
  <c r="P47" i="1"/>
  <c r="M42" i="1"/>
  <c r="M40" i="1"/>
  <c r="G41" i="1"/>
  <c r="G40" i="1"/>
  <c r="G42" i="1"/>
  <c r="D44" i="1"/>
  <c r="E46" i="1" l="1"/>
  <c r="D45" i="1"/>
  <c r="P49" i="1"/>
  <c r="M43" i="1"/>
  <c r="P48" i="1"/>
  <c r="P50" i="1"/>
  <c r="J49" i="1"/>
  <c r="J50" i="1"/>
  <c r="J48" i="1"/>
  <c r="G43" i="1"/>
  <c r="D47" i="1" l="1"/>
  <c r="E48" i="1"/>
  <c r="D46" i="1"/>
  <c r="J51" i="1"/>
  <c r="M46" i="1"/>
  <c r="M44" i="1"/>
  <c r="M45" i="1"/>
  <c r="P51" i="1"/>
  <c r="G45" i="1"/>
  <c r="G44" i="1"/>
  <c r="G46" i="1"/>
  <c r="D49" i="1"/>
  <c r="D48" i="1" l="1"/>
  <c r="E50" i="1"/>
  <c r="D50" i="1" s="1"/>
  <c r="M47" i="1"/>
  <c r="J52" i="1"/>
  <c r="J54" i="1"/>
  <c r="P53" i="1"/>
  <c r="P54" i="1"/>
  <c r="P52" i="1"/>
  <c r="J53" i="1"/>
  <c r="G47" i="1"/>
  <c r="E52" i="1"/>
  <c r="D51" i="1"/>
  <c r="M50" i="1" l="1"/>
  <c r="M48" i="1"/>
  <c r="J57" i="1"/>
  <c r="J55" i="1"/>
  <c r="M49" i="1"/>
  <c r="P57" i="1"/>
  <c r="P55" i="1"/>
  <c r="G48" i="1"/>
  <c r="G50" i="1"/>
  <c r="G49" i="1"/>
  <c r="D52" i="1"/>
  <c r="E54" i="1" l="1"/>
  <c r="D53" i="1"/>
  <c r="M51" i="1"/>
  <c r="J56" i="1"/>
  <c r="J58" i="1"/>
  <c r="P56" i="1"/>
  <c r="P58" i="1"/>
  <c r="G51" i="1"/>
  <c r="E56" i="1"/>
  <c r="D55" i="1"/>
  <c r="D54" i="1" l="1"/>
  <c r="M52" i="1"/>
  <c r="M54" i="1"/>
  <c r="M53" i="1"/>
  <c r="G53" i="1"/>
  <c r="G54" i="1"/>
  <c r="G52" i="1"/>
  <c r="E58" i="1"/>
  <c r="D56" i="1"/>
  <c r="D57" i="1" l="1"/>
  <c r="D58" i="1"/>
  <c r="M57" i="1"/>
  <c r="M55" i="1"/>
  <c r="G57" i="1"/>
  <c r="G55" i="1"/>
  <c r="M58" i="1" l="1"/>
  <c r="M56" i="1"/>
  <c r="G56" i="1"/>
  <c r="G5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éric EICLAURE</author>
  </authors>
  <commentList>
    <comment ref="A4" authorId="0" shapeId="0" xr:uid="{C992A1CC-AEAE-4FC8-99BE-508730F7DEBE}">
      <text>
        <r>
          <rPr>
            <b/>
            <i/>
            <sz val="12"/>
            <color indexed="60"/>
            <rFont val="Calibri"/>
            <family val="2"/>
          </rPr>
          <t xml:space="preserve">Saisir la date au format JJ/MM/AA
</t>
        </r>
      </text>
    </comment>
  </commentList>
</comments>
</file>

<file path=xl/sharedStrings.xml><?xml version="1.0" encoding="utf-8"?>
<sst xmlns="http://schemas.openxmlformats.org/spreadsheetml/2006/main" count="41" uniqueCount="31">
  <si>
    <t>Salarié(e)</t>
  </si>
  <si>
    <t>Nbre de jours dans une Sem.</t>
  </si>
  <si>
    <t>Nouvel An</t>
  </si>
  <si>
    <t>Saint Val.</t>
  </si>
  <si>
    <t>Fête des GM</t>
  </si>
  <si>
    <t>Dimanche de Pâques</t>
  </si>
  <si>
    <t>Lundi de Pâques</t>
  </si>
  <si>
    <t>Muguet</t>
  </si>
  <si>
    <t>Fête des Mères</t>
  </si>
  <si>
    <t>Dimanche de Pentecôte</t>
  </si>
  <si>
    <t>Lundi de Pentecôte</t>
  </si>
  <si>
    <t>Toussaint</t>
  </si>
  <si>
    <t>Armistice</t>
  </si>
  <si>
    <t>Sainte Catherine</t>
  </si>
  <si>
    <t>Black Friday</t>
  </si>
  <si>
    <t>Noël</t>
  </si>
  <si>
    <t>N° Sem.</t>
  </si>
  <si>
    <t xml:space="preserve">Statut  </t>
  </si>
  <si>
    <t xml:space="preserve">Nbre de semaines  </t>
  </si>
  <si>
    <t>Evènements Commerciaux</t>
  </si>
  <si>
    <t>Premier jour de l'année</t>
  </si>
  <si>
    <t>Fêtes &amp; Fériés</t>
  </si>
  <si>
    <t>Premier jour de la semaine</t>
  </si>
  <si>
    <t>Dernier jour de la semaine</t>
  </si>
  <si>
    <t>Durée en Nbre de jours</t>
  </si>
  <si>
    <t>Noms Fêtes</t>
  </si>
  <si>
    <t>OP Tulipes</t>
  </si>
  <si>
    <t>OP Jonquilles</t>
  </si>
  <si>
    <t>OP Roses</t>
  </si>
  <si>
    <t>Sortie des Classes</t>
  </si>
  <si>
    <t>OP Plantes Vertes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</si>
</sst>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.\ dd\ mmm\.\ yy"/>
    <numFmt numFmtId="165" formatCode="ddd\.\ d\ mmmm\ yyyy"/>
    <numFmt numFmtId="166" formatCode="0_ &quot;jour(s)&quot;"/>
  </numFmts>
  <fonts count="24" x14ac:knownFonts="1">
    <font>
      <sz val="10"/>
      <color theme="1"/>
      <name val="Calibri"/>
      <family val="2"/>
    </font>
    <font>
      <sz val="8"/>
      <name val="Calibri"/>
      <family val="2"/>
    </font>
    <font>
      <b/>
      <i/>
      <sz val="10"/>
      <color theme="1"/>
      <name val="Calibri"/>
      <family val="2"/>
    </font>
    <font>
      <i/>
      <sz val="10"/>
      <color theme="1"/>
      <name val="Calibri"/>
      <family val="2"/>
    </font>
    <font>
      <b/>
      <sz val="10"/>
      <color theme="1"/>
      <name val="Calibri"/>
      <family val="2"/>
    </font>
    <font>
      <b/>
      <sz val="9"/>
      <color theme="1"/>
      <name val="Calibri"/>
      <family val="2"/>
    </font>
    <font>
      <i/>
      <sz val="10"/>
      <color theme="0"/>
      <name val="Calibri"/>
      <family val="2"/>
    </font>
    <font>
      <i/>
      <sz val="9"/>
      <color theme="1"/>
      <name val="Calibri"/>
      <family val="2"/>
    </font>
    <font>
      <b/>
      <i/>
      <sz val="12"/>
      <color theme="1"/>
      <name val="Calibri"/>
      <family val="2"/>
    </font>
    <font>
      <b/>
      <i/>
      <sz val="10"/>
      <color rgb="FF66FFFF"/>
      <name val="Calibri"/>
      <family val="2"/>
    </font>
    <font>
      <b/>
      <i/>
      <sz val="10"/>
      <color rgb="FFCCFF99"/>
      <name val="Calibri"/>
      <family val="2"/>
    </font>
    <font>
      <b/>
      <i/>
      <sz val="10"/>
      <color rgb="FFFFCCFF"/>
      <name val="Calibri"/>
      <family val="2"/>
    </font>
    <font>
      <b/>
      <i/>
      <sz val="10"/>
      <color rgb="FFFFFF99"/>
      <name val="Calibri"/>
      <family val="2"/>
    </font>
    <font>
      <b/>
      <i/>
      <sz val="10"/>
      <color rgb="FFCCCCFF"/>
      <name val="Calibri"/>
      <family val="2"/>
    </font>
    <font>
      <sz val="10"/>
      <color theme="1"/>
      <name val="Calibri"/>
      <family val="2"/>
      <scheme val="minor"/>
    </font>
    <font>
      <b/>
      <i/>
      <sz val="14"/>
      <color rgb="FF00B050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b/>
      <i/>
      <sz val="12"/>
      <color rgb="FF00B050"/>
      <name val="Calibri"/>
      <family val="2"/>
      <scheme val="minor"/>
    </font>
    <font>
      <sz val="12"/>
      <color rgb="FF00B050"/>
      <name val="Calibri"/>
      <family val="2"/>
      <scheme val="minor"/>
    </font>
    <font>
      <i/>
      <sz val="12"/>
      <color rgb="FF00B050"/>
      <name val="Calibri"/>
      <family val="2"/>
      <scheme val="minor"/>
    </font>
    <font>
      <b/>
      <i/>
      <sz val="12"/>
      <color indexed="60"/>
      <name val="Calibri"/>
      <family val="2"/>
    </font>
    <font>
      <b/>
      <i/>
      <sz val="11"/>
      <name val="Calibri"/>
      <family val="2"/>
    </font>
    <font>
      <b/>
      <i/>
      <sz val="12"/>
      <color theme="0"/>
      <name val="Calibri"/>
      <family val="2"/>
      <scheme val="minor"/>
    </font>
    <font>
      <i/>
      <sz val="12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66FFFF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theme="9" tint="0.79998168889431442"/>
      </patternFill>
    </fill>
  </fills>
  <borders count="33">
    <border>
      <left/>
      <right/>
      <top/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hair">
        <color theme="0"/>
      </bottom>
      <diagonal/>
    </border>
    <border>
      <left style="thick">
        <color rgb="FFFF0000"/>
      </left>
      <right style="thick">
        <color rgb="FFFF0000"/>
      </right>
      <top style="hair">
        <color theme="0"/>
      </top>
      <bottom style="hair">
        <color theme="0"/>
      </bottom>
      <diagonal/>
    </border>
    <border>
      <left/>
      <right style="thin">
        <color auto="1"/>
      </right>
      <top style="thick">
        <color auto="1"/>
      </top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ck">
        <color rgb="FFFF0000"/>
      </left>
      <right style="thick">
        <color rgb="FFFF0000"/>
      </right>
      <top style="hair">
        <color theme="0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ck">
        <color auto="1"/>
      </bottom>
      <diagonal/>
    </border>
    <border>
      <left style="thick">
        <color rgb="FFFF0000"/>
      </left>
      <right style="thick">
        <color rgb="FFFF0000"/>
      </right>
      <top style="thick">
        <color auto="1"/>
      </top>
      <bottom style="thick">
        <color rgb="FFFF0000"/>
      </bottom>
      <diagonal/>
    </border>
    <border>
      <left style="thick">
        <color rgb="FFFF0000"/>
      </left>
      <right style="thin">
        <color rgb="FFFF0000"/>
      </right>
      <top style="thick">
        <color auto="1"/>
      </top>
      <bottom style="thick">
        <color rgb="FFFF0000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hair">
        <color theme="0"/>
      </bottom>
      <diagonal/>
    </border>
    <border>
      <left style="thick">
        <color auto="1"/>
      </left>
      <right/>
      <top style="hair">
        <color theme="0"/>
      </top>
      <bottom style="hair">
        <color theme="0"/>
      </bottom>
      <diagonal/>
    </border>
    <border>
      <left/>
      <right/>
      <top style="thick">
        <color auto="1"/>
      </top>
      <bottom style="hair">
        <color theme="0"/>
      </bottom>
      <diagonal/>
    </border>
    <border>
      <left/>
      <right/>
      <top style="hair">
        <color theme="0"/>
      </top>
      <bottom style="hair">
        <color theme="0"/>
      </bottom>
      <diagonal/>
    </border>
    <border>
      <left style="thick">
        <color auto="1"/>
      </left>
      <right/>
      <top style="hair">
        <color theme="0"/>
      </top>
      <bottom style="thick">
        <color auto="1"/>
      </bottom>
      <diagonal/>
    </border>
    <border>
      <left/>
      <right/>
      <top style="hair">
        <color theme="0"/>
      </top>
      <bottom style="thick">
        <color auto="1"/>
      </bottom>
      <diagonal/>
    </border>
    <border>
      <left style="thin">
        <color auto="1"/>
      </left>
      <right/>
      <top style="thick">
        <color rgb="FFFF0000"/>
      </top>
      <bottom/>
      <diagonal/>
    </border>
    <border>
      <left/>
      <right style="thick">
        <color rgb="FFFF0000"/>
      </right>
      <top style="thin">
        <color auto="1"/>
      </top>
      <bottom/>
      <diagonal/>
    </border>
    <border>
      <left/>
      <right/>
      <top/>
      <bottom style="thin">
        <color rgb="FF00B050"/>
      </bottom>
      <diagonal/>
    </border>
    <border>
      <left style="thick">
        <color rgb="FF00B050"/>
      </left>
      <right style="hair">
        <color rgb="FF00B050"/>
      </right>
      <top/>
      <bottom style="thick">
        <color rgb="FF00B050"/>
      </bottom>
      <diagonal/>
    </border>
    <border>
      <left style="hair">
        <color rgb="FF00B050"/>
      </left>
      <right style="hair">
        <color rgb="FF00B050"/>
      </right>
      <top/>
      <bottom style="thick">
        <color rgb="FF00B050"/>
      </bottom>
      <diagonal/>
    </border>
    <border>
      <left style="hair">
        <color rgb="FF00B050"/>
      </left>
      <right/>
      <top/>
      <bottom style="thick">
        <color rgb="FF00B050"/>
      </bottom>
      <diagonal/>
    </border>
    <border>
      <left style="hair">
        <color rgb="FF00B050"/>
      </left>
      <right style="thick">
        <color rgb="FF00B050"/>
      </right>
      <top/>
      <bottom style="thick">
        <color rgb="FF00B050"/>
      </bottom>
      <diagonal/>
    </border>
    <border>
      <left style="hair">
        <color rgb="FF00B050"/>
      </left>
      <right style="hair">
        <color rgb="FF00B050"/>
      </right>
      <top/>
      <bottom/>
      <diagonal/>
    </border>
    <border>
      <left/>
      <right style="hair">
        <color rgb="FF00B050"/>
      </right>
      <top/>
      <bottom/>
      <diagonal/>
    </border>
    <border>
      <left style="hair">
        <color rgb="FF00B050"/>
      </left>
      <right/>
      <top/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Protection="1">
      <protection hidden="1"/>
    </xf>
    <xf numFmtId="0" fontId="7" fillId="2" borderId="3" xfId="0" applyFont="1" applyFill="1" applyBorder="1" applyAlignment="1" applyProtection="1">
      <alignment horizontal="left" wrapText="1"/>
      <protection hidden="1"/>
    </xf>
    <xf numFmtId="0" fontId="7" fillId="3" borderId="3" xfId="0" applyFont="1" applyFill="1" applyBorder="1" applyAlignment="1" applyProtection="1">
      <alignment horizontal="left" wrapText="1"/>
      <protection hidden="1"/>
    </xf>
    <xf numFmtId="0" fontId="7" fillId="4" borderId="3" xfId="0" applyFont="1" applyFill="1" applyBorder="1" applyAlignment="1" applyProtection="1">
      <alignment horizontal="left" wrapText="1"/>
      <protection hidden="1"/>
    </xf>
    <xf numFmtId="0" fontId="7" fillId="5" borderId="3" xfId="0" applyFont="1" applyFill="1" applyBorder="1" applyAlignment="1" applyProtection="1">
      <alignment horizontal="left" wrapText="1"/>
      <protection hidden="1"/>
    </xf>
    <xf numFmtId="0" fontId="7" fillId="6" borderId="3" xfId="0" applyFont="1" applyFill="1" applyBorder="1" applyAlignment="1" applyProtection="1">
      <alignment horizontal="left" wrapText="1"/>
      <protection hidden="1"/>
    </xf>
    <xf numFmtId="0" fontId="0" fillId="0" borderId="2" xfId="0" applyBorder="1" applyAlignment="1" applyProtection="1">
      <alignment vertical="center"/>
      <protection hidden="1"/>
    </xf>
    <xf numFmtId="0" fontId="5" fillId="0" borderId="4" xfId="0" applyFont="1" applyFill="1" applyBorder="1" applyAlignment="1" applyProtection="1">
      <alignment horizontal="right" vertical="center" wrapText="1"/>
      <protection hidden="1"/>
    </xf>
    <xf numFmtId="0" fontId="8" fillId="2" borderId="5" xfId="0" applyFont="1" applyFill="1" applyBorder="1" applyAlignment="1" applyProtection="1">
      <alignment horizontal="center" vertical="center"/>
      <protection hidden="1"/>
    </xf>
    <xf numFmtId="0" fontId="8" fillId="3" borderId="5" xfId="0" applyFont="1" applyFill="1" applyBorder="1" applyAlignment="1" applyProtection="1">
      <alignment horizontal="center" vertical="center"/>
      <protection hidden="1"/>
    </xf>
    <xf numFmtId="0" fontId="8" fillId="4" borderId="5" xfId="0" applyFont="1" applyFill="1" applyBorder="1" applyAlignment="1" applyProtection="1">
      <alignment horizontal="center" vertical="center"/>
      <protection hidden="1"/>
    </xf>
    <xf numFmtId="0" fontId="8" fillId="5" borderId="5" xfId="0" applyFont="1" applyFill="1" applyBorder="1" applyAlignment="1" applyProtection="1">
      <alignment horizontal="center" vertical="center"/>
      <protection hidden="1"/>
    </xf>
    <xf numFmtId="0" fontId="8" fillId="6" borderId="5" xfId="0" applyFont="1" applyFill="1" applyBorder="1" applyAlignment="1" applyProtection="1">
      <alignment horizontal="center" vertical="center"/>
      <protection hidden="1"/>
    </xf>
    <xf numFmtId="0" fontId="2" fillId="7" borderId="6" xfId="0" applyFont="1" applyFill="1" applyBorder="1" applyAlignment="1" applyProtection="1">
      <alignment horizontal="center" vertical="center"/>
      <protection locked="0"/>
    </xf>
    <xf numFmtId="0" fontId="2" fillId="7" borderId="7" xfId="0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 applyProtection="1">
      <alignment horizontal="center" vertical="center"/>
      <protection hidden="1"/>
    </xf>
    <xf numFmtId="1" fontId="9" fillId="2" borderId="9" xfId="0" applyNumberFormat="1" applyFont="1" applyFill="1" applyBorder="1" applyAlignment="1" applyProtection="1">
      <alignment horizontal="center" vertical="center"/>
      <protection hidden="1"/>
    </xf>
    <xf numFmtId="1" fontId="2" fillId="3" borderId="8" xfId="0" applyNumberFormat="1" applyFont="1" applyFill="1" applyBorder="1" applyAlignment="1" applyProtection="1">
      <alignment horizontal="center" vertical="center"/>
      <protection hidden="1"/>
    </xf>
    <xf numFmtId="1" fontId="10" fillId="3" borderId="9" xfId="0" applyNumberFormat="1" applyFont="1" applyFill="1" applyBorder="1" applyAlignment="1" applyProtection="1">
      <alignment horizontal="center" vertical="center"/>
      <protection hidden="1"/>
    </xf>
    <xf numFmtId="1" fontId="2" fillId="4" borderId="8" xfId="0" applyNumberFormat="1" applyFont="1" applyFill="1" applyBorder="1" applyAlignment="1" applyProtection="1">
      <alignment horizontal="center" vertical="center"/>
      <protection hidden="1"/>
    </xf>
    <xf numFmtId="1" fontId="11" fillId="4" borderId="9" xfId="0" applyNumberFormat="1" applyFont="1" applyFill="1" applyBorder="1" applyAlignment="1" applyProtection="1">
      <alignment horizontal="center" vertical="center"/>
      <protection hidden="1"/>
    </xf>
    <xf numFmtId="1" fontId="2" fillId="5" borderId="8" xfId="0" applyNumberFormat="1" applyFont="1" applyFill="1" applyBorder="1" applyAlignment="1" applyProtection="1">
      <alignment horizontal="center" vertical="center"/>
      <protection hidden="1"/>
    </xf>
    <xf numFmtId="1" fontId="12" fillId="5" borderId="9" xfId="0" applyNumberFormat="1" applyFont="1" applyFill="1" applyBorder="1" applyAlignment="1" applyProtection="1">
      <alignment horizontal="center" vertical="center"/>
      <protection hidden="1"/>
    </xf>
    <xf numFmtId="1" fontId="2" fillId="6" borderId="8" xfId="0" applyNumberFormat="1" applyFont="1" applyFill="1" applyBorder="1" applyAlignment="1" applyProtection="1">
      <alignment horizontal="center" vertical="center"/>
      <protection hidden="1"/>
    </xf>
    <xf numFmtId="1" fontId="13" fillId="6" borderId="9" xfId="0" applyNumberFormat="1" applyFont="1" applyFill="1" applyBorder="1" applyAlignment="1" applyProtection="1">
      <alignment horizontal="center" vertical="center"/>
      <protection hidden="1"/>
    </xf>
    <xf numFmtId="0" fontId="2" fillId="7" borderId="10" xfId="0" applyFont="1" applyFill="1" applyBorder="1" applyAlignment="1" applyProtection="1">
      <alignment horizontal="center" vertical="center"/>
      <protection locked="0"/>
    </xf>
    <xf numFmtId="1" fontId="2" fillId="2" borderId="11" xfId="0" applyNumberFormat="1" applyFont="1" applyFill="1" applyBorder="1" applyAlignment="1" applyProtection="1">
      <alignment horizontal="center" vertical="center"/>
      <protection hidden="1"/>
    </xf>
    <xf numFmtId="1" fontId="3" fillId="0" borderId="1" xfId="0" applyNumberFormat="1" applyFont="1" applyFill="1" applyBorder="1" applyAlignment="1" applyProtection="1">
      <alignment horizontal="center" vertical="center"/>
      <protection hidden="1"/>
    </xf>
    <xf numFmtId="1" fontId="6" fillId="0" borderId="9" xfId="0" applyNumberFormat="1" applyFont="1" applyFill="1" applyBorder="1" applyAlignment="1" applyProtection="1">
      <alignment horizontal="center" vertical="center"/>
      <protection hidden="1"/>
    </xf>
    <xf numFmtId="1" fontId="3" fillId="0" borderId="8" xfId="0" applyNumberFormat="1" applyFont="1" applyFill="1" applyBorder="1" applyAlignment="1" applyProtection="1">
      <alignment horizontal="center" vertical="center"/>
      <protection hidden="1"/>
    </xf>
    <xf numFmtId="1" fontId="6" fillId="0" borderId="11" xfId="0" applyNumberFormat="1" applyFont="1" applyFill="1" applyBorder="1" applyAlignment="1" applyProtection="1">
      <alignment horizontal="center" vertical="center"/>
      <protection hidden="1"/>
    </xf>
    <xf numFmtId="1" fontId="3" fillId="0" borderId="11" xfId="0" applyNumberFormat="1" applyFont="1" applyFill="1" applyBorder="1" applyAlignment="1" applyProtection="1">
      <alignment horizontal="center" vertical="center"/>
      <protection hidden="1"/>
    </xf>
    <xf numFmtId="164" fontId="4" fillId="2" borderId="16" xfId="0" applyNumberFormat="1" applyFont="1" applyFill="1" applyBorder="1" applyAlignment="1" applyProtection="1">
      <alignment horizontal="left" vertical="center" indent="2"/>
      <protection hidden="1"/>
    </xf>
    <xf numFmtId="164" fontId="4" fillId="3" borderId="16" xfId="0" applyNumberFormat="1" applyFont="1" applyFill="1" applyBorder="1" applyAlignment="1" applyProtection="1">
      <alignment horizontal="left" vertical="center" indent="2"/>
      <protection hidden="1"/>
    </xf>
    <xf numFmtId="164" fontId="4" fillId="4" borderId="16" xfId="0" applyNumberFormat="1" applyFont="1" applyFill="1" applyBorder="1" applyAlignment="1" applyProtection="1">
      <alignment horizontal="left" vertical="center" indent="2"/>
      <protection hidden="1"/>
    </xf>
    <xf numFmtId="164" fontId="4" fillId="5" borderId="16" xfId="0" applyNumberFormat="1" applyFont="1" applyFill="1" applyBorder="1" applyAlignment="1" applyProtection="1">
      <alignment horizontal="left" vertical="center" indent="2"/>
      <protection hidden="1"/>
    </xf>
    <xf numFmtId="164" fontId="0" fillId="0" borderId="16" xfId="0" applyNumberFormat="1" applyFill="1" applyBorder="1" applyAlignment="1" applyProtection="1">
      <alignment horizontal="left" vertical="center" indent="2"/>
      <protection hidden="1"/>
    </xf>
    <xf numFmtId="164" fontId="2" fillId="2" borderId="12" xfId="0" applyNumberFormat="1" applyFont="1" applyFill="1" applyBorder="1" applyAlignment="1" applyProtection="1">
      <alignment horizontal="left" vertical="center" indent="4"/>
      <protection hidden="1"/>
    </xf>
    <xf numFmtId="164" fontId="2" fillId="3" borderId="12" xfId="0" applyNumberFormat="1" applyFont="1" applyFill="1" applyBorder="1" applyAlignment="1" applyProtection="1">
      <alignment horizontal="left" vertical="center" indent="4"/>
      <protection hidden="1"/>
    </xf>
    <xf numFmtId="164" fontId="2" fillId="4" borderId="12" xfId="0" applyNumberFormat="1" applyFont="1" applyFill="1" applyBorder="1" applyAlignment="1" applyProtection="1">
      <alignment horizontal="left" vertical="center" indent="4"/>
      <protection hidden="1"/>
    </xf>
    <xf numFmtId="164" fontId="2" fillId="5" borderId="12" xfId="0" applyNumberFormat="1" applyFont="1" applyFill="1" applyBorder="1" applyAlignment="1" applyProtection="1">
      <alignment horizontal="left" vertical="center" indent="4"/>
      <protection hidden="1"/>
    </xf>
    <xf numFmtId="164" fontId="3" fillId="0" borderId="12" xfId="0" applyNumberFormat="1" applyFont="1" applyFill="1" applyBorder="1" applyAlignment="1" applyProtection="1">
      <alignment horizontal="left" vertical="center" indent="4"/>
      <protection hidden="1"/>
    </xf>
    <xf numFmtId="164" fontId="0" fillId="0" borderId="13" xfId="0" applyNumberFormat="1" applyFill="1" applyBorder="1" applyAlignment="1" applyProtection="1">
      <alignment horizontal="left" vertical="center" indent="2"/>
      <protection locked="0"/>
    </xf>
    <xf numFmtId="164" fontId="0" fillId="0" borderId="14" xfId="0" applyNumberFormat="1" applyFill="1" applyBorder="1" applyAlignment="1" applyProtection="1">
      <alignment horizontal="left" vertical="center" indent="2"/>
      <protection locked="0"/>
    </xf>
    <xf numFmtId="164" fontId="0" fillId="0" borderId="15" xfId="0" applyNumberFormat="1" applyFill="1" applyBorder="1" applyAlignment="1" applyProtection="1">
      <alignment horizontal="left" vertical="center" indent="4"/>
      <protection hidden="1"/>
    </xf>
    <xf numFmtId="0" fontId="5" fillId="0" borderId="0" xfId="0" applyFont="1" applyFill="1" applyBorder="1" applyAlignment="1" applyProtection="1">
      <alignment horizontal="right" vertical="center" wrapText="1"/>
      <protection hidden="1"/>
    </xf>
    <xf numFmtId="0" fontId="2" fillId="0" borderId="0" xfId="0" applyFont="1" applyFill="1" applyBorder="1" applyAlignment="1" applyProtection="1">
      <alignment horizontal="left" vertical="center" indent="4"/>
      <protection hidden="1"/>
    </xf>
    <xf numFmtId="0" fontId="2" fillId="0" borderId="0" xfId="0" applyFont="1" applyFill="1" applyBorder="1" applyAlignment="1" applyProtection="1">
      <alignment horizontal="left" vertical="center" indent="2"/>
      <protection hidden="1"/>
    </xf>
    <xf numFmtId="0" fontId="2" fillId="0" borderId="2" xfId="0" applyFont="1" applyFill="1" applyBorder="1" applyAlignment="1" applyProtection="1">
      <alignment horizontal="left" vertical="center"/>
      <protection hidden="1"/>
    </xf>
    <xf numFmtId="0" fontId="2" fillId="7" borderId="17" xfId="0" applyFont="1" applyFill="1" applyBorder="1" applyAlignment="1" applyProtection="1">
      <alignment horizontal="left" vertical="center"/>
      <protection hidden="1"/>
    </xf>
    <xf numFmtId="0" fontId="2" fillId="7" borderId="18" xfId="0" applyFont="1" applyFill="1" applyBorder="1" applyAlignment="1" applyProtection="1">
      <alignment horizontal="left" vertical="center"/>
      <protection hidden="1"/>
    </xf>
    <xf numFmtId="0" fontId="0" fillId="0" borderId="0" xfId="0" applyBorder="1" applyAlignment="1" applyProtection="1">
      <alignment vertical="center"/>
      <protection hidden="1"/>
    </xf>
    <xf numFmtId="0" fontId="2" fillId="7" borderId="19" xfId="0" applyFont="1" applyFill="1" applyBorder="1" applyAlignment="1" applyProtection="1">
      <alignment horizontal="right" vertical="center"/>
      <protection hidden="1"/>
    </xf>
    <xf numFmtId="0" fontId="2" fillId="7" borderId="20" xfId="0" applyFont="1" applyFill="1" applyBorder="1" applyAlignment="1" applyProtection="1">
      <alignment horizontal="right" vertical="center"/>
      <protection hidden="1"/>
    </xf>
    <xf numFmtId="0" fontId="2" fillId="7" borderId="21" xfId="0" applyFont="1" applyFill="1" applyBorder="1" applyAlignment="1" applyProtection="1">
      <alignment horizontal="left" vertical="center"/>
      <protection hidden="1"/>
    </xf>
    <xf numFmtId="0" fontId="2" fillId="7" borderId="22" xfId="0" applyFont="1" applyFill="1" applyBorder="1" applyAlignment="1" applyProtection="1">
      <alignment horizontal="right" vertical="center"/>
      <protection hidden="1"/>
    </xf>
    <xf numFmtId="164" fontId="0" fillId="0" borderId="23" xfId="0" applyNumberFormat="1" applyFill="1" applyBorder="1" applyAlignment="1" applyProtection="1">
      <alignment horizontal="left" vertical="center" indent="4"/>
      <protection hidden="1"/>
    </xf>
    <xf numFmtId="164" fontId="4" fillId="6" borderId="16" xfId="0" applyNumberFormat="1" applyFont="1" applyFill="1" applyBorder="1" applyAlignment="1" applyProtection="1">
      <alignment horizontal="left" vertical="center" indent="2"/>
      <protection hidden="1"/>
    </xf>
    <xf numFmtId="164" fontId="2" fillId="6" borderId="12" xfId="0" applyNumberFormat="1" applyFont="1" applyFill="1" applyBorder="1" applyAlignment="1" applyProtection="1">
      <alignment horizontal="left" vertical="center" indent="4"/>
      <protection hidden="1"/>
    </xf>
    <xf numFmtId="0" fontId="14" fillId="0" borderId="0" xfId="0" applyFont="1" applyProtection="1">
      <protection hidden="1"/>
    </xf>
    <xf numFmtId="0" fontId="15" fillId="0" borderId="25" xfId="0" applyFont="1" applyBorder="1" applyProtection="1">
      <protection hidden="1"/>
    </xf>
    <xf numFmtId="0" fontId="14" fillId="0" borderId="25" xfId="0" applyFont="1" applyBorder="1" applyProtection="1">
      <protection hidden="1"/>
    </xf>
    <xf numFmtId="165" fontId="17" fillId="0" borderId="31" xfId="0" applyNumberFormat="1" applyFont="1" applyBorder="1" applyAlignment="1" applyProtection="1">
      <alignment horizontal="left" vertical="center" indent="1"/>
      <protection hidden="1"/>
    </xf>
    <xf numFmtId="165" fontId="18" fillId="0" borderId="30" xfId="0" applyNumberFormat="1" applyFont="1" applyBorder="1" applyAlignment="1" applyProtection="1">
      <alignment horizontal="left" vertical="center"/>
      <protection hidden="1"/>
    </xf>
    <xf numFmtId="166" fontId="19" fillId="0" borderId="32" xfId="0" applyNumberFormat="1" applyFont="1" applyBorder="1" applyAlignment="1" applyProtection="1">
      <alignment horizontal="center" vertical="center"/>
      <protection locked="0"/>
    </xf>
    <xf numFmtId="0" fontId="17" fillId="0" borderId="32" xfId="0" applyFont="1" applyBorder="1" applyAlignment="1" applyProtection="1">
      <alignment horizontal="left" vertical="center"/>
      <protection hidden="1"/>
    </xf>
    <xf numFmtId="164" fontId="0" fillId="0" borderId="0" xfId="0" applyNumberFormat="1" applyProtection="1">
      <protection hidden="1"/>
    </xf>
    <xf numFmtId="164" fontId="0" fillId="0" borderId="0" xfId="0" applyNumberFormat="1" applyAlignment="1" applyProtection="1">
      <alignment horizontal="right"/>
      <protection hidden="1"/>
    </xf>
    <xf numFmtId="0" fontId="21" fillId="0" borderId="24" xfId="0" applyFont="1" applyBorder="1" applyAlignment="1" applyProtection="1">
      <alignment horizontal="center" vertical="center"/>
      <protection hidden="1"/>
    </xf>
    <xf numFmtId="0" fontId="21" fillId="0" borderId="2" xfId="0" applyFont="1" applyBorder="1" applyAlignment="1" applyProtection="1">
      <alignment horizontal="center" vertical="center"/>
      <protection hidden="1"/>
    </xf>
    <xf numFmtId="0" fontId="16" fillId="8" borderId="26" xfId="0" applyFont="1" applyFill="1" applyBorder="1" applyAlignment="1" applyProtection="1">
      <alignment horizontal="left" vertical="center"/>
      <protection hidden="1"/>
    </xf>
    <xf numFmtId="0" fontId="16" fillId="8" borderId="27" xfId="0" applyFont="1" applyFill="1" applyBorder="1" applyAlignment="1" applyProtection="1">
      <alignment horizontal="left" vertical="center"/>
      <protection hidden="1"/>
    </xf>
    <xf numFmtId="0" fontId="16" fillId="8" borderId="28" xfId="0" applyFont="1" applyFill="1" applyBorder="1" applyAlignment="1" applyProtection="1">
      <alignment horizontal="left" vertical="center"/>
      <protection hidden="1"/>
    </xf>
    <xf numFmtId="0" fontId="16" fillId="8" borderId="29" xfId="0" applyFont="1" applyFill="1" applyBorder="1" applyAlignment="1" applyProtection="1">
      <alignment horizontal="left" vertical="center"/>
      <protection hidden="1"/>
    </xf>
    <xf numFmtId="14" fontId="22" fillId="9" borderId="30" xfId="0" applyNumberFormat="1" applyFont="1" applyFill="1" applyBorder="1" applyAlignment="1" applyProtection="1">
      <alignment horizontal="center" vertical="center" wrapText="1"/>
      <protection locked="0"/>
    </xf>
    <xf numFmtId="0" fontId="22" fillId="8" borderId="0" xfId="0" applyFont="1" applyFill="1" applyAlignment="1" applyProtection="1">
      <alignment horizontal="center" vertical="center" wrapText="1"/>
      <protection hidden="1"/>
    </xf>
    <xf numFmtId="0" fontId="23" fillId="8" borderId="0" xfId="0" applyFont="1" applyFill="1" applyAlignment="1" applyProtection="1">
      <alignment horizontal="center" wrapText="1"/>
      <protection hidden="1"/>
    </xf>
    <xf numFmtId="0" fontId="22" fillId="9" borderId="30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9"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00B050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1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rgb="FF00B050"/>
        <name val="Calibri"/>
        <family val="2"/>
        <scheme val="minor"/>
      </font>
      <numFmt numFmtId="166" formatCode="0_ &quot;jour(s)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B050"/>
        <name val="Calibri"/>
        <scheme val="minor"/>
      </font>
      <numFmt numFmtId="165" formatCode="ddd\.\ d\ mmmm\ 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hair">
          <color rgb="FF00B050"/>
        </right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B050"/>
        <name val="Calibri"/>
        <scheme val="minor"/>
      </font>
      <numFmt numFmtId="165" formatCode="ddd\.\ d\ mmmm\ 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1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00B050"/>
        <name val="Calibri"/>
        <scheme val="minor"/>
      </font>
      <numFmt numFmtId="165" formatCode="ddd\.\ d\ mmmm\ yyyy"/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protection locked="1" hidden="1"/>
    </dxf>
    <dxf>
      <border diagonalUp="0" diagonalDown="0">
        <top style="thick">
          <color rgb="FF00B050"/>
        </top>
        <bottom style="thin">
          <color rgb="FF00B050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rgb="FF00B050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1" hidden="1"/>
    </dxf>
    <dxf>
      <border>
        <bottom style="thick">
          <color rgb="FF00B05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indexed="64"/>
          <bgColor rgb="FF00B050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rgb="FF00B050"/>
        </left>
        <right style="hair">
          <color rgb="FF00B050"/>
        </right>
        <top/>
        <bottom/>
      </border>
      <protection locked="1" hidden="1"/>
    </dxf>
  </dxfs>
  <tableStyles count="0" defaultTableStyle="TableStyleMedium2" defaultPivotStyle="PivotStyleLight16"/>
  <colors>
    <mruColors>
      <color rgb="FFCCCCFF"/>
      <color rgb="FFFFFF99"/>
      <color rgb="FFFFCCFF"/>
      <color rgb="FFCCFF99"/>
      <color rgb="FFFFFFCC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161925</xdr:colOff>
      <xdr:row>5</xdr:row>
      <xdr:rowOff>0</xdr:rowOff>
    </xdr:from>
    <xdr:to>
      <xdr:col>2</xdr:col>
      <xdr:colOff>542925</xdr:colOff>
      <xdr:row>33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141CDDA-7786-43A9-A068-9CEEFB29F9A4}"/>
            </a:ext>
          </a:extLst>
        </xdr:cNvPr>
        <xdr:cNvSpPr txBox="1"/>
      </xdr:nvSpPr>
      <xdr:spPr>
        <a:xfrm>
          <a:off x="923925" y="1038225"/>
          <a:ext cx="2219325" cy="4914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Bonsoir,</a:t>
          </a:r>
        </a:p>
        <a:p>
          <a:r>
            <a:rPr lang="fr-FR" sz="1100"/>
            <a:t>Je souhaiterais calculer la date du week end 6 semaine après la date indiquée. soit 42 jours.</a:t>
          </a:r>
          <a:r>
            <a:rPr lang="fr-FR" sz="1100" baseline="0"/>
            <a:t> </a:t>
          </a:r>
          <a:r>
            <a:rPr lang="fr-FR" sz="1100"/>
            <a:t>J'ai fais :                            ligne  3 &amp; ligne 4 (pour chaque salarié) (6semaines x 7 jours par semaine) que j'ajoute à chaque date de samedi.  Si</a:t>
          </a:r>
          <a:r>
            <a:rPr lang="fr-FR" sz="1100" baseline="0"/>
            <a:t> le résultat trouvé appartient à la liste de la fzuille "Fêtes" (C4:C24) alors il faut rajouter 7 jours de plus (+). Pour la colonne E je pense avoir fait ce qu'il fallait.</a:t>
          </a:r>
        </a:p>
        <a:p>
          <a:r>
            <a:rPr lang="fr-FR" sz="1100" baseline="0"/>
            <a:t>Pour les autres colonnes, il faut rajouter en plus la condition : si le résukltat trouvé est égal à la colonne précédente alors rajouter 7 jours ... ect pour chaque colonne.</a:t>
          </a:r>
        </a:p>
        <a:p>
          <a:endParaRPr lang="fr-FR" sz="1100" baseline="0"/>
        </a:p>
        <a:p>
          <a:r>
            <a:rPr lang="fr-FR" sz="1100" baseline="0"/>
            <a:t>Pouvez vous m'aider svp car j'ai essayé en imbriquant des si ... mais en vain</a:t>
          </a:r>
        </a:p>
        <a:p>
          <a:r>
            <a:rPr lang="fr-FR" sz="1100" baseline="0"/>
            <a:t>Merci à vous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4B41507-D3A5-495B-9C18-9E541884294E}" name="FetesFeries" displayName="FetesFeries" ref="C3:G24" totalsRowShown="0" headerRowDxfId="8" dataDxfId="6" headerRowBorderDxfId="7" tableBorderDxfId="5">
  <autoFilter ref="C3:G24" xr:uid="{00000000-0009-0000-0100-000002000000}"/>
  <tableColumns count="5">
    <tableColumn id="2" xr3:uid="{FC33C4A2-F239-4C36-82CC-B7E73BF9EC96}" name="Fêtes &amp; Fériés" dataDxfId="4"/>
    <tableColumn id="3" xr3:uid="{C224EE5F-C4EA-401B-8239-5110D7210C9F}" name="Premier jour de la semaine" dataDxfId="3">
      <calculatedColumnFormula>IF(FetesFeries[[#This Row],[Durée en Nbre de jours]]=1,FetesFeries[[#This Row],[Fêtes &amp; Fériés]],IF((C4-MOD(C4-2,7))&lt;=0,0,C4-MOD(C4-2,7)))</calculatedColumnFormula>
    </tableColumn>
    <tableColumn id="4" xr3:uid="{7ADC5B5D-87BB-49D9-A1A9-CBB401B5ECD0}" name="Dernier jour de la semaine" dataDxfId="2">
      <calculatedColumnFormula>IF(OR(FetesFeries[[#This Row],[Premier jour de la semaine]]="-",FetesFeries[[#This Row],[Premier jour de la semaine]]=0),"-",IF(FetesFeries[[#This Row],[Durée en Nbre de jours]]=1,FetesFeries[[#This Row],[Premier jour de la semaine]],FetesFeries[[#This Row],[Premier jour de la semaine]]+FetesFeries[[#This Row],[Durée en Nbre de jours]]))</calculatedColumnFormula>
    </tableColumn>
    <tableColumn id="6" xr3:uid="{88F0C27E-493B-4CCB-BCDB-7B9A56B1FE3D}" name="Durée en Nbre de jours" dataDxfId="1"/>
    <tableColumn id="5" xr3:uid="{FCA706CF-E2CB-4F39-AEC8-CB68ED71FB9E}" name="Noms Fêtes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BBD9B1-92C5-4753-B7EE-5A6475D0CB2D}">
  <sheetPr codeName="Feuil2"/>
  <dimension ref="B1:AA59"/>
  <sheetViews>
    <sheetView showGridLines="0" showZeros="0" tabSelected="1" zoomScaleNormal="100" workbookViewId="0">
      <selection activeCell="AA2" sqref="AA2"/>
    </sheetView>
  </sheetViews>
  <sheetFormatPr baseColWidth="10" defaultRowHeight="12.75" x14ac:dyDescent="0.2"/>
  <cols>
    <col min="1" max="1" width="11.42578125" style="1"/>
    <col min="2" max="2" width="27.5703125" style="1" bestFit="1" customWidth="1"/>
    <col min="3" max="3" width="10.28515625" style="1" customWidth="1"/>
    <col min="4" max="4" width="6.5703125" style="1" customWidth="1"/>
    <col min="5" max="5" width="25.5703125" style="1" bestFit="1" customWidth="1"/>
    <col min="6" max="6" width="1.7109375" style="1" customWidth="1"/>
    <col min="7" max="7" width="6.5703125" style="1" customWidth="1"/>
    <col min="8" max="8" width="25.5703125" style="1" bestFit="1" customWidth="1"/>
    <col min="9" max="9" width="1.7109375" style="1" customWidth="1"/>
    <col min="10" max="10" width="6.5703125" style="1" customWidth="1"/>
    <col min="11" max="11" width="25.5703125" style="1" bestFit="1" customWidth="1"/>
    <col min="12" max="12" width="1.7109375" style="1" customWidth="1"/>
    <col min="13" max="13" width="6.5703125" style="1" customWidth="1"/>
    <col min="14" max="14" width="25.5703125" style="1" bestFit="1" customWidth="1"/>
    <col min="15" max="15" width="1.7109375" style="1" customWidth="1"/>
    <col min="16" max="16" width="6.5703125" style="1" customWidth="1"/>
    <col min="17" max="17" width="25.5703125" style="1" bestFit="1" customWidth="1"/>
    <col min="18" max="18" width="7.140625" style="1" customWidth="1"/>
    <col min="19" max="19" width="12.28515625" style="1" customWidth="1"/>
    <col min="20" max="20" width="7.140625" style="1" customWidth="1"/>
    <col min="21" max="21" width="12.28515625" style="1" customWidth="1"/>
    <col min="22" max="22" width="7.140625" style="1" customWidth="1"/>
    <col min="23" max="23" width="12.28515625" style="1" customWidth="1"/>
    <col min="24" max="24" width="7.140625" style="1" customWidth="1"/>
    <col min="25" max="25" width="12.28515625" style="1" customWidth="1"/>
    <col min="26" max="26" width="7.140625" style="1" customWidth="1"/>
    <col min="27" max="27" width="12.28515625" style="1" customWidth="1"/>
    <col min="28" max="28" width="7.140625" style="1" customWidth="1"/>
    <col min="29" max="29" width="12.28515625" style="1" customWidth="1"/>
    <col min="30" max="30" width="7.140625" style="1" customWidth="1"/>
    <col min="31" max="31" width="12.28515625" style="1" customWidth="1"/>
    <col min="32" max="32" width="7.140625" style="1" customWidth="1"/>
    <col min="33" max="33" width="12.28515625" style="1" customWidth="1"/>
    <col min="34" max="34" width="7.140625" style="1" customWidth="1"/>
    <col min="35" max="35" width="12.28515625" style="1" customWidth="1"/>
    <col min="36" max="36" width="7.140625" style="1" customWidth="1"/>
    <col min="37" max="37" width="12.28515625" style="1" customWidth="1"/>
    <col min="38" max="38" width="7.140625" style="1" customWidth="1"/>
    <col min="39" max="39" width="12.28515625" style="1" customWidth="1"/>
    <col min="40" max="40" width="7.140625" style="1" customWidth="1"/>
    <col min="41" max="41" width="12.28515625" style="1" customWidth="1"/>
    <col min="42" max="42" width="7.140625" style="1" customWidth="1"/>
    <col min="43" max="43" width="12.28515625" style="1" customWidth="1"/>
    <col min="44" max="44" width="7.140625" style="1" customWidth="1"/>
    <col min="45" max="45" width="12.28515625" style="1" customWidth="1"/>
    <col min="46" max="46" width="7.140625" style="1" customWidth="1"/>
    <col min="47" max="47" width="12.28515625" style="1" customWidth="1"/>
    <col min="48" max="48" width="7.140625" style="1" customWidth="1"/>
    <col min="49" max="49" width="12.28515625" style="1" customWidth="1"/>
    <col min="50" max="50" width="7.140625" style="1" customWidth="1"/>
    <col min="51" max="51" width="12.28515625" style="1" customWidth="1"/>
    <col min="52" max="52" width="7.140625" style="1" customWidth="1"/>
    <col min="53" max="53" width="12.28515625" style="1" customWidth="1"/>
    <col min="54" max="54" width="7.140625" style="1" customWidth="1"/>
    <col min="55" max="55" width="12.28515625" style="1" customWidth="1"/>
    <col min="56" max="56" width="7.140625" style="1" customWidth="1"/>
    <col min="57" max="57" width="12.28515625" style="1" customWidth="1"/>
    <col min="58" max="58" width="7.140625" style="1" customWidth="1"/>
    <col min="59" max="59" width="12.28515625" style="1" customWidth="1"/>
    <col min="60" max="60" width="7.140625" style="1" customWidth="1"/>
    <col min="61" max="61" width="12.28515625" style="1" customWidth="1"/>
    <col min="62" max="62" width="7.140625" style="1" customWidth="1"/>
    <col min="63" max="63" width="12.28515625" style="1" customWidth="1"/>
    <col min="64" max="64" width="7.140625" style="1" customWidth="1"/>
    <col min="65" max="65" width="12.28515625" style="1" customWidth="1"/>
    <col min="66" max="66" width="7.140625" style="1" customWidth="1"/>
    <col min="67" max="67" width="12.28515625" style="1" customWidth="1"/>
    <col min="68" max="68" width="7.140625" style="1" customWidth="1"/>
    <col min="69" max="69" width="12.28515625" style="1" customWidth="1"/>
    <col min="70" max="70" width="7.140625" style="1" customWidth="1"/>
    <col min="71" max="71" width="12.28515625" style="1" customWidth="1"/>
    <col min="72" max="72" width="7.140625" style="1" customWidth="1"/>
    <col min="73" max="73" width="12.28515625" style="1" customWidth="1"/>
    <col min="74" max="74" width="7.140625" style="1" customWidth="1"/>
    <col min="75" max="75" width="12.28515625" style="1" customWidth="1"/>
    <col min="76" max="76" width="7.140625" style="1" customWidth="1"/>
    <col min="77" max="77" width="12.28515625" style="1" customWidth="1"/>
    <col min="78" max="78" width="7.140625" style="1" customWidth="1"/>
    <col min="79" max="79" width="12.28515625" style="1" customWidth="1"/>
    <col min="80" max="80" width="7.140625" style="1" customWidth="1"/>
    <col min="81" max="81" width="12.28515625" style="1" customWidth="1"/>
    <col min="82" max="82" width="7.140625" style="1" customWidth="1"/>
    <col min="83" max="83" width="12.28515625" style="1" customWidth="1"/>
    <col min="84" max="84" width="7.140625" style="1" customWidth="1"/>
    <col min="85" max="85" width="12.28515625" style="1" customWidth="1"/>
    <col min="86" max="86" width="7.140625" style="1" customWidth="1"/>
    <col min="87" max="87" width="12.28515625" style="1" customWidth="1"/>
    <col min="88" max="88" width="7.140625" style="1" customWidth="1"/>
    <col min="89" max="89" width="12.28515625" style="1" customWidth="1"/>
    <col min="90" max="90" width="7.140625" style="1" customWidth="1"/>
    <col min="91" max="91" width="12.28515625" style="1" customWidth="1"/>
    <col min="92" max="92" width="7.140625" style="1" customWidth="1"/>
    <col min="93" max="93" width="12.28515625" style="1" customWidth="1"/>
    <col min="94" max="94" width="7.140625" style="1" customWidth="1"/>
    <col min="95" max="95" width="12.28515625" style="1" customWidth="1"/>
    <col min="96" max="96" width="7.140625" style="1" customWidth="1"/>
    <col min="97" max="97" width="12.28515625" style="1" customWidth="1"/>
    <col min="98" max="98" width="7.140625" style="1" customWidth="1"/>
    <col min="99" max="99" width="12.28515625" style="1" customWidth="1"/>
    <col min="100" max="100" width="7.140625" style="1" customWidth="1"/>
    <col min="101" max="101" width="12.28515625" style="1" customWidth="1"/>
    <col min="102" max="102" width="7.140625" style="1" customWidth="1"/>
    <col min="103" max="103" width="12.28515625" style="1" customWidth="1"/>
    <col min="104" max="104" width="7.140625" style="1" customWidth="1"/>
    <col min="105" max="105" width="12.28515625" style="1" customWidth="1"/>
    <col min="106" max="106" width="7.140625" style="1" customWidth="1"/>
    <col min="107" max="107" width="12.28515625" style="1" customWidth="1"/>
    <col min="108" max="108" width="7.140625" style="1" customWidth="1"/>
    <col min="109" max="109" width="12.28515625" style="1" customWidth="1"/>
    <col min="110" max="110" width="7.140625" style="1" customWidth="1"/>
    <col min="111" max="111" width="12.28515625" style="1" customWidth="1"/>
    <col min="112" max="112" width="7.140625" style="1" customWidth="1"/>
    <col min="113" max="113" width="12.28515625" style="1" customWidth="1"/>
    <col min="114" max="114" width="7.140625" style="1" customWidth="1"/>
    <col min="115" max="115" width="12.28515625" style="1" customWidth="1"/>
    <col min="116" max="116" width="7.140625" style="1" customWidth="1"/>
    <col min="117" max="117" width="12.28515625" style="1" customWidth="1"/>
    <col min="118" max="118" width="7.140625" style="1" customWidth="1"/>
    <col min="119" max="119" width="12.28515625" style="1" customWidth="1"/>
    <col min="120" max="120" width="7.140625" style="1" customWidth="1"/>
    <col min="121" max="16384" width="11.42578125" style="1"/>
  </cols>
  <sheetData>
    <row r="1" spans="2:27" ht="25.5" thickTop="1" thickBot="1" x14ac:dyDescent="0.25">
      <c r="B1" s="8"/>
      <c r="C1" s="46"/>
      <c r="D1" s="2" t="s">
        <v>16</v>
      </c>
      <c r="E1" s="9">
        <v>1</v>
      </c>
      <c r="F1" s="46"/>
      <c r="G1" s="3" t="s">
        <v>16</v>
      </c>
      <c r="H1" s="10">
        <v>2</v>
      </c>
      <c r="I1" s="46"/>
      <c r="J1" s="4" t="s">
        <v>16</v>
      </c>
      <c r="K1" s="11">
        <v>3</v>
      </c>
      <c r="L1" s="46"/>
      <c r="M1" s="5" t="s">
        <v>16</v>
      </c>
      <c r="N1" s="12">
        <v>4</v>
      </c>
      <c r="O1" s="46"/>
      <c r="P1" s="6" t="s">
        <v>16</v>
      </c>
      <c r="Q1" s="13">
        <v>5</v>
      </c>
      <c r="S1" s="1">
        <v>6</v>
      </c>
      <c r="U1" s="1">
        <v>7</v>
      </c>
      <c r="W1" s="1">
        <v>8</v>
      </c>
      <c r="Y1" s="1">
        <v>9</v>
      </c>
      <c r="AA1" s="1">
        <v>10</v>
      </c>
    </row>
    <row r="2" spans="2:27" ht="15.75" thickTop="1" x14ac:dyDescent="0.2">
      <c r="B2" s="50"/>
      <c r="C2" s="53" t="s">
        <v>17</v>
      </c>
      <c r="D2" s="69">
        <v>0</v>
      </c>
      <c r="E2" s="14" t="s">
        <v>0</v>
      </c>
      <c r="F2" s="49"/>
      <c r="G2" s="70">
        <v>0</v>
      </c>
      <c r="H2" s="14" t="s">
        <v>0</v>
      </c>
      <c r="I2" s="49"/>
      <c r="J2" s="70">
        <v>0</v>
      </c>
      <c r="K2" s="14" t="s">
        <v>0</v>
      </c>
      <c r="L2" s="49"/>
      <c r="M2" s="70">
        <v>0</v>
      </c>
      <c r="N2" s="14" t="s">
        <v>0</v>
      </c>
      <c r="O2" s="49"/>
      <c r="P2" s="70">
        <v>0</v>
      </c>
      <c r="Q2" s="14" t="s">
        <v>0</v>
      </c>
    </row>
    <row r="3" spans="2:27" x14ac:dyDescent="0.2">
      <c r="B3" s="51"/>
      <c r="C3" s="54" t="s">
        <v>18</v>
      </c>
      <c r="D3" s="52">
        <v>0</v>
      </c>
      <c r="E3" s="15">
        <v>6</v>
      </c>
      <c r="F3" s="49"/>
      <c r="G3" s="7">
        <v>0</v>
      </c>
      <c r="H3" s="15">
        <v>6</v>
      </c>
      <c r="I3" s="49"/>
      <c r="J3" s="7">
        <v>0</v>
      </c>
      <c r="K3" s="15">
        <v>6</v>
      </c>
      <c r="L3" s="49"/>
      <c r="M3" s="7">
        <v>0</v>
      </c>
      <c r="N3" s="15">
        <v>6</v>
      </c>
      <c r="O3" s="49"/>
      <c r="P3" s="7">
        <v>0</v>
      </c>
      <c r="Q3" s="15">
        <v>6</v>
      </c>
    </row>
    <row r="4" spans="2:27" ht="13.5" thickBot="1" x14ac:dyDescent="0.25">
      <c r="B4" s="55"/>
      <c r="C4" s="56" t="s">
        <v>1</v>
      </c>
      <c r="D4" s="52">
        <v>0</v>
      </c>
      <c r="E4" s="26">
        <v>7</v>
      </c>
      <c r="F4" s="49"/>
      <c r="G4" s="7">
        <v>0</v>
      </c>
      <c r="H4" s="26">
        <v>7</v>
      </c>
      <c r="I4" s="49"/>
      <c r="J4" s="7">
        <v>0</v>
      </c>
      <c r="K4" s="26">
        <v>7</v>
      </c>
      <c r="L4" s="49"/>
      <c r="M4" s="7">
        <v>0</v>
      </c>
      <c r="N4" s="26">
        <v>7</v>
      </c>
      <c r="O4" s="49"/>
      <c r="P4" s="7">
        <v>0</v>
      </c>
      <c r="Q4" s="26">
        <v>7</v>
      </c>
    </row>
    <row r="5" spans="2:27" ht="14.25" thickTop="1" thickBot="1" x14ac:dyDescent="0.25">
      <c r="C5" s="48"/>
      <c r="D5" s="28">
        <f>IFERROR((INT((E5-SUM(MOD(DATE(YEAR(E5-MOD(E5-2,7)+3),1,2),{1E+99;7})*{1;-1})+5)/7)),0)</f>
        <v>1</v>
      </c>
      <c r="E5" s="43">
        <v>43470</v>
      </c>
      <c r="F5" s="48"/>
      <c r="G5" s="28">
        <f>IFERROR((INT((H5-SUM(MOD(DATE(YEAR(H5-MOD(H5-2,7)+3),1,2),{1E+99;7})*{1;-1})+5)/7)),0)</f>
        <v>2</v>
      </c>
      <c r="H5" s="43">
        <v>43477</v>
      </c>
      <c r="I5" s="48"/>
      <c r="J5" s="28">
        <f>IFERROR((INT((K5-SUM(MOD(DATE(YEAR(K5-MOD(K5-2,7)+3),1,2),{1E+99;7})*{1;-1})+5)/7)),0)</f>
        <v>3</v>
      </c>
      <c r="K5" s="43">
        <v>43484</v>
      </c>
      <c r="L5" s="48"/>
      <c r="M5" s="28">
        <f>IFERROR((INT((N5-SUM(MOD(DATE(YEAR(N5-MOD(N5-2,7)+3),1,2),{1E+99;7})*{1;-1})+5)/7)),0)</f>
        <v>4</v>
      </c>
      <c r="N5" s="43">
        <v>43491</v>
      </c>
      <c r="O5" s="48"/>
      <c r="P5" s="28">
        <f>IFERROR((INT((Q5-SUM(MOD(DATE(YEAR(Q5-MOD(Q5-2,7)+3),1,2),{1E+99;7})*{1;-1})+5)/7)),0)</f>
        <v>5</v>
      </c>
      <c r="Q5" s="44">
        <v>43498</v>
      </c>
    </row>
    <row r="6" spans="2:27" ht="14.25" thickTop="1" thickBot="1" x14ac:dyDescent="0.25">
      <c r="B6" s="67"/>
      <c r="C6" s="47"/>
      <c r="D6" s="31">
        <f>IFERROR((INT((E6-SUM(MOD(DATE(YEAR(E6-MOD(E6-2,7)+3),1,2),{1E+99;7})*{1;-1})+5)/7)),0)</f>
        <v>1</v>
      </c>
      <c r="E6" s="45">
        <f>IF(E5=0,0,E5+1)</f>
        <v>43471</v>
      </c>
      <c r="F6" s="47"/>
      <c r="G6" s="31">
        <f>IFERROR((INT((H6-SUM(MOD(DATE(YEAR(H6-MOD(H6-2,7)+3),1,2),{1E+99;7})*{1;-1})+5)/7)),0)</f>
        <v>2</v>
      </c>
      <c r="H6" s="45">
        <f>IF(H5=0,0,H5+1)</f>
        <v>43478</v>
      </c>
      <c r="I6" s="47"/>
      <c r="J6" s="31">
        <f>IFERROR((INT((K6-SUM(MOD(DATE(YEAR(K6-MOD(K6-2,7)+3),1,2),{1E+99;7})*{1;-1})+5)/7)),0)</f>
        <v>3</v>
      </c>
      <c r="K6" s="45">
        <f>IF(K5=0,0,K5+1)</f>
        <v>43485</v>
      </c>
      <c r="L6" s="47"/>
      <c r="M6" s="31">
        <f>IFERROR((INT((N6-SUM(MOD(DATE(YEAR(N6-MOD(N6-2,7)+3),1,2),{1E+99;7})*{1;-1})+5)/7)),0)</f>
        <v>4</v>
      </c>
      <c r="N6" s="45">
        <f>IF(N5=0,0,N5+1)</f>
        <v>43492</v>
      </c>
      <c r="O6" s="47"/>
      <c r="P6" s="31">
        <f>IFERROR((INT((Q6-SUM(MOD(DATE(YEAR(Q6-MOD(Q6-2,7)+3),1,2),{1E+99;7})*{1;-1})+5)/7)),0)</f>
        <v>5</v>
      </c>
      <c r="Q6" s="57">
        <f>IF(Q5=0,0,Q5+1)</f>
        <v>43499</v>
      </c>
    </row>
    <row r="7" spans="2:27" ht="13.5" thickTop="1" x14ac:dyDescent="0.2">
      <c r="B7" s="68"/>
      <c r="C7" s="47"/>
      <c r="D7" s="16">
        <f>IFERROR((INT((E7-SUM(MOD(DATE(YEAR(E7-MOD(E7-2,7)+3),1,2),{1E+99;7})*{1;-1})+5)/7)),0)</f>
        <v>8</v>
      </c>
      <c r="E7" s="33">
        <f>IF(E5&gt;0,IF(SUMPRODUCT((((E3*E4)+E5)&gt;=FetesFeries[Premier jour de la semaine])*(((E3*E4)+E5)&lt;=FetesFeries[Dernier jour de la semaine]))=0,(E3*E4)+E5,((E3*E4)+E5)+7),0)</f>
        <v>43519</v>
      </c>
      <c r="F7" s="48"/>
      <c r="G7" s="18">
        <f>IFERROR((INT((H7-SUM(MOD(DATE(YEAR(H7-MOD(H7-2,7)+3),1,2),{1E+99;7})*{1;-1})+5)/7)),0)</f>
        <v>8</v>
      </c>
      <c r="H7" s="34">
        <f>IF(H5&gt;0,IF(SUMPRODUCT((((H3*H4)+H5)&gt;=FetesFeries[Premier jour de la semaine])*(((H3*H4)+H5)&lt;=FetesFeries[Dernier jour de la semaine]))=0,(H3*H4)+H5,((H3*H4)+H5)+7),0)</f>
        <v>43519</v>
      </c>
      <c r="I7" s="48"/>
      <c r="J7" s="20">
        <f>IFERROR((INT((K7-SUM(MOD(DATE(YEAR(K7-MOD(K7-2,7)+3),1,2),{1E+99;7})*{1;-1})+5)/7)),0)</f>
        <v>9</v>
      </c>
      <c r="K7" s="35">
        <f>IF(K5=0,0,(K3*K4)+K5)</f>
        <v>43526</v>
      </c>
      <c r="L7" s="48"/>
      <c r="M7" s="22">
        <f>IFERROR((INT((N7-SUM(MOD(DATE(YEAR(N7-MOD(N7-2,7)+3),1,2),{1E+99;7})*{1;-1})+5)/7)),0)</f>
        <v>10</v>
      </c>
      <c r="N7" s="36">
        <f>IF(N5=0,0,(N3*N4)+N5)</f>
        <v>43533</v>
      </c>
      <c r="O7" s="48"/>
      <c r="P7" s="24">
        <f>IFERROR((INT((Q7-SUM(MOD(DATE(YEAR(Q7-MOD(Q7-2,7)+3),1,2),{1E+99;7})*{1;-1})+5)/7)),0)</f>
        <v>11</v>
      </c>
      <c r="Q7" s="58">
        <f>IF(Q5=0,0,(Q3*Q4)+Q5)</f>
        <v>43540</v>
      </c>
    </row>
    <row r="8" spans="2:27" ht="13.5" thickBot="1" x14ac:dyDescent="0.25">
      <c r="B8" s="67"/>
      <c r="C8" s="47"/>
      <c r="D8" s="17">
        <f>IFERROR((INT((E8-SUM(MOD(DATE(YEAR(E8-MOD(E8-2,7)+3),1,2),{1E+99;7})*{1;-1})+5)/7)),0)</f>
        <v>8</v>
      </c>
      <c r="E8" s="38">
        <f>IF(E7=0,0,E7+1)</f>
        <v>43520</v>
      </c>
      <c r="F8" s="47"/>
      <c r="G8" s="19">
        <f>IFERROR((INT((H8-SUM(MOD(DATE(YEAR(H8-MOD(H8-2,7)+3),1,2),{1E+99;7})*{1;-1})+5)/7)),0)</f>
        <v>8</v>
      </c>
      <c r="H8" s="39">
        <f>IF(H7=0,0,H7+1)</f>
        <v>43520</v>
      </c>
      <c r="I8" s="47"/>
      <c r="J8" s="21">
        <f>IFERROR((INT((K8-SUM(MOD(DATE(YEAR(K8-MOD(K8-2,7)+3),1,2),{1E+99;7})*{1;-1})+5)/7)),0)</f>
        <v>9</v>
      </c>
      <c r="K8" s="40">
        <f>IF(K7=0,0,K7+1)</f>
        <v>43527</v>
      </c>
      <c r="L8" s="47"/>
      <c r="M8" s="23">
        <f>IFERROR((INT((N8-SUM(MOD(DATE(YEAR(N8-MOD(N8-2,7)+3),1,2),{1E+99;7})*{1;-1})+5)/7)),0)</f>
        <v>10</v>
      </c>
      <c r="N8" s="41">
        <f>IF(N7=0,0,N7+1)</f>
        <v>43534</v>
      </c>
      <c r="O8" s="47"/>
      <c r="P8" s="25">
        <f>IFERROR((INT((Q8-SUM(MOD(DATE(YEAR(Q8-MOD(Q8-2,7)+3),1,2),{1E+99;7})*{1;-1})+5)/7)),0)</f>
        <v>11</v>
      </c>
      <c r="Q8" s="59">
        <f>IF(Q7=0,0,Q7+1)</f>
        <v>43541</v>
      </c>
    </row>
    <row r="9" spans="2:27" ht="13.5" thickTop="1" x14ac:dyDescent="0.2">
      <c r="B9" s="67"/>
      <c r="C9" s="47"/>
      <c r="D9" s="30">
        <f>IFERROR((INT((E9-SUM(MOD(DATE(YEAR(E9-MOD(E9-2,7)+3),1,2),{1E+99;7})*{1;-1})+5)/7)),0)</f>
        <v>14</v>
      </c>
      <c r="E9" s="37">
        <f>IF(E7&gt;0,IF(SUMPRODUCT((((E3*E4)+E7)&gt;=FetesFeries[Premier jour de la semaine])*(((E3*E4)+E7)&lt;=FetesFeries[Dernier jour de la semaine]))=0,(E3*E4)+E7,((E3*E4)+E7)+7),0)</f>
        <v>43561</v>
      </c>
      <c r="F9" s="48"/>
      <c r="G9" s="30">
        <f>IFERROR((INT((H9-SUM(MOD(DATE(YEAR(H9-MOD(H9-2,7)+3),1,2),{1E+99;7})*{1;-1})+5)/7)),0)</f>
        <v>14</v>
      </c>
      <c r="H9" s="37">
        <f>IF(H7&gt;0,IF(SUMPRODUCT((((H3*H4)+H7)&gt;=FetesFeries[Premier jour de la semaine])*(((H3*H4)+H7)&lt;=FetesFeries[Dernier jour de la semaine]))=0,(H3*H4)+H7,((H3*H4)+H7)+7),0)</f>
        <v>43561</v>
      </c>
      <c r="I9" s="48"/>
      <c r="J9" s="30">
        <f>IFERROR((INT((K9-SUM(MOD(DATE(YEAR(K9-MOD(K9-2,7)+3),1,2),{1E+99;7})*{1;-1})+5)/7)),0)</f>
        <v>15</v>
      </c>
      <c r="K9" s="37">
        <f>IF(K7=0,0,(K3*K4)+K7)</f>
        <v>43568</v>
      </c>
      <c r="L9" s="48"/>
      <c r="M9" s="30">
        <f>IFERROR((INT((N9-SUM(MOD(DATE(YEAR(N9-MOD(N9-2,7)+3),1,2),{1E+99;7})*{1;-1})+5)/7)),0)</f>
        <v>16</v>
      </c>
      <c r="N9" s="37">
        <f>IF(N7=0,0,(N3*N4)+N7)</f>
        <v>43575</v>
      </c>
      <c r="O9" s="48"/>
      <c r="P9" s="30">
        <f>IFERROR((INT((Q9-SUM(MOD(DATE(YEAR(Q9-MOD(Q9-2,7)+3),1,2),{1E+99;7})*{1;-1})+5)/7)),0)</f>
        <v>17</v>
      </c>
      <c r="Q9" s="37">
        <f>IF(Q7=0,0,(Q3*Q4)+Q7)</f>
        <v>43582</v>
      </c>
    </row>
    <row r="10" spans="2:27" ht="13.5" thickBot="1" x14ac:dyDescent="0.25">
      <c r="B10" s="67"/>
      <c r="C10" s="47"/>
      <c r="D10" s="29">
        <f>IFERROR((INT((E10-SUM(MOD(DATE(YEAR(E10-MOD(E10-2,7)+3),1,2),{1E+99;7})*{1;-1})+5)/7)),0)</f>
        <v>14</v>
      </c>
      <c r="E10" s="42">
        <f>IF(E8=0,0,E9+1)</f>
        <v>43562</v>
      </c>
      <c r="F10" s="47"/>
      <c r="G10" s="29">
        <f>IFERROR((INT((H10-SUM(MOD(DATE(YEAR(H10-MOD(H10-2,7)+3),1,2),{1E+99;7})*{1;-1})+5)/7)),0)</f>
        <v>14</v>
      </c>
      <c r="H10" s="42">
        <f>IF(H8=0,0,H9+1)</f>
        <v>43562</v>
      </c>
      <c r="I10" s="47"/>
      <c r="J10" s="29">
        <f>IFERROR((INT((K10-SUM(MOD(DATE(YEAR(K10-MOD(K10-2,7)+3),1,2),{1E+99;7})*{1;-1})+5)/7)),0)</f>
        <v>15</v>
      </c>
      <c r="K10" s="42">
        <f>IF(K8=0,0,K9+1)</f>
        <v>43569</v>
      </c>
      <c r="L10" s="47"/>
      <c r="M10" s="29">
        <f>IFERROR((INT((N10-SUM(MOD(DATE(YEAR(N10-MOD(N10-2,7)+3),1,2),{1E+99;7})*{1;-1})+5)/7)),0)</f>
        <v>16</v>
      </c>
      <c r="N10" s="42">
        <f>IF(N8=0,0,N9+1)</f>
        <v>43576</v>
      </c>
      <c r="O10" s="47"/>
      <c r="P10" s="29">
        <f>IFERROR((INT((Q10-SUM(MOD(DATE(YEAR(Q10-MOD(Q10-2,7)+3),1,2),{1E+99;7})*{1;-1})+5)/7)),0)</f>
        <v>17</v>
      </c>
      <c r="Q10" s="42">
        <f>IF(Q8=0,0,Q9+1)</f>
        <v>43583</v>
      </c>
    </row>
    <row r="11" spans="2:27" ht="13.5" thickTop="1" x14ac:dyDescent="0.2">
      <c r="C11" s="47"/>
      <c r="D11" s="16">
        <f>IFERROR((INT((E11-SUM(MOD(DATE(YEAR(E11-MOD(E11-2,7)+3),1,2),{1E+99;7})*{1;-1})+5)/7)),0)</f>
        <v>20</v>
      </c>
      <c r="E11" s="33">
        <f>IF(E9&gt;0,IF(SUMPRODUCT((((E3*E4)+E9)&gt;=FetesFeries[Premier jour de la semaine])*(((E3*E4)+E9)&lt;=FetesFeries[Dernier jour de la semaine]))=0,(E3*E4)+E9,((E3*E4)+E9)+7),0)</f>
        <v>43603</v>
      </c>
      <c r="F11" s="48"/>
      <c r="G11" s="18">
        <f>IFERROR((INT((H11-SUM(MOD(DATE(YEAR(H11-MOD(H11-2,7)+3),1,2),{1E+99;7})*{1;-1})+5)/7)),0)</f>
        <v>20</v>
      </c>
      <c r="H11" s="34">
        <f>IF(H9&gt;0,IF(SUMPRODUCT((((H3*H4)+H9)&gt;=FetesFeries[Premier jour de la semaine])*(((H3*H4)+H9)&lt;=FetesFeries[Dernier jour de la semaine]))=0,(H3*H4)+H9,((H3*H4)+H9)+7),0)</f>
        <v>43603</v>
      </c>
      <c r="I11" s="48"/>
      <c r="J11" s="20">
        <f>IFERROR((INT((K11-SUM(MOD(DATE(YEAR(K11-MOD(K11-2,7)+3),1,2),{1E+99;7})*{1;-1})+5)/7)),0)</f>
        <v>21</v>
      </c>
      <c r="K11" s="35">
        <f>IF(K9=0,0,(K3*K4)+K9)</f>
        <v>43610</v>
      </c>
      <c r="L11" s="48"/>
      <c r="M11" s="22">
        <f>IFERROR((INT((N11-SUM(MOD(DATE(YEAR(N11-MOD(N11-2,7)+3),1,2),{1E+99;7})*{1;-1})+5)/7)),0)</f>
        <v>22</v>
      </c>
      <c r="N11" s="36">
        <f>IF(N9=0,0,(N3*N4)+N9)</f>
        <v>43617</v>
      </c>
      <c r="O11" s="48"/>
      <c r="P11" s="24">
        <f>IFERROR((INT((Q11-SUM(MOD(DATE(YEAR(Q11-MOD(Q11-2,7)+3),1,2),{1E+99;7})*{1;-1})+5)/7)),0)</f>
        <v>23</v>
      </c>
      <c r="Q11" s="58">
        <f>IF(Q9=0,0,(Q3*Q4)+Q9)</f>
        <v>43624</v>
      </c>
    </row>
    <row r="12" spans="2:27" ht="13.5" thickBot="1" x14ac:dyDescent="0.25">
      <c r="C12" s="47"/>
      <c r="D12" s="17">
        <f>IFERROR((INT((E12-SUM(MOD(DATE(YEAR(E12-MOD(E12-2,7)+3),1,2),{1E+99;7})*{1;-1})+5)/7)),0)</f>
        <v>20</v>
      </c>
      <c r="E12" s="38">
        <f>IF(E11=0,0,E11+1)</f>
        <v>43604</v>
      </c>
      <c r="F12" s="47"/>
      <c r="G12" s="19">
        <f>IFERROR((INT((H12-SUM(MOD(DATE(YEAR(H12-MOD(H12-2,7)+3),1,2),{1E+99;7})*{1;-1})+5)/7)),0)</f>
        <v>20</v>
      </c>
      <c r="H12" s="39">
        <f>IF(H11=0,0,H11+1)</f>
        <v>43604</v>
      </c>
      <c r="I12" s="47"/>
      <c r="J12" s="21">
        <f>IFERROR((INT((K12-SUM(MOD(DATE(YEAR(K12-MOD(K12-2,7)+3),1,2),{1E+99;7})*{1;-1})+5)/7)),0)</f>
        <v>21</v>
      </c>
      <c r="K12" s="40">
        <f>IF(K11=0,0,K11+1)</f>
        <v>43611</v>
      </c>
      <c r="L12" s="47"/>
      <c r="M12" s="23">
        <f>IFERROR((INT((N12-SUM(MOD(DATE(YEAR(N12-MOD(N12-2,7)+3),1,2),{1E+99;7})*{1;-1})+5)/7)),0)</f>
        <v>22</v>
      </c>
      <c r="N12" s="41">
        <f>IF(N11=0,0,N11+1)</f>
        <v>43618</v>
      </c>
      <c r="O12" s="47"/>
      <c r="P12" s="25">
        <f>IFERROR((INT((Q12-SUM(MOD(DATE(YEAR(Q12-MOD(Q12-2,7)+3),1,2),{1E+99;7})*{1;-1})+5)/7)),0)</f>
        <v>23</v>
      </c>
      <c r="Q12" s="59">
        <f>IF(Q11=0,0,Q11+1)</f>
        <v>43625</v>
      </c>
    </row>
    <row r="13" spans="2:27" ht="13.5" thickTop="1" x14ac:dyDescent="0.2">
      <c r="C13" s="47"/>
      <c r="D13" s="32">
        <f>IFERROR((INT((E13-SUM(MOD(DATE(YEAR(E13-MOD(E13-2,7)+3),1,2),{1E+99;7})*{1;-1})+5)/7)),0)</f>
        <v>27</v>
      </c>
      <c r="E13" s="37">
        <f>IF(E11&gt;0,IF(SUMPRODUCT((((E3*E4)+E11)&gt;=FetesFeries[Premier jour de la semaine])*(((E3*E4)+E11)&lt;=FetesFeries[Dernier jour de la semaine]))=0,(E3*E4)+E11,((E3*E4)+E11)+7),0)</f>
        <v>43652</v>
      </c>
      <c r="F13" s="48"/>
      <c r="G13" s="30">
        <f>IFERROR((INT((H13-SUM(MOD(DATE(YEAR(H13-MOD(H13-2,7)+3),1,2),{1E+99;7})*{1;-1})+5)/7)),0)</f>
        <v>27</v>
      </c>
      <c r="H13" s="37">
        <f>IF(H11&gt;0,IF(SUMPRODUCT((((H3*H4)+H11)&gt;=FetesFeries[Premier jour de la semaine])*(((H3*H4)+H11)&lt;=FetesFeries[Dernier jour de la semaine]))=0,(H3*H4)+H11,((H3*H4)+H11)+7),0)</f>
        <v>43652</v>
      </c>
      <c r="I13" s="48"/>
      <c r="J13" s="30">
        <f>IFERROR((INT((K13-SUM(MOD(DATE(YEAR(K13-MOD(K13-2,7)+3),1,2),{1E+99;7})*{1;-1})+5)/7)),0)</f>
        <v>27</v>
      </c>
      <c r="K13" s="37">
        <f>IF(K11=0,0,(K3*K4)+K11)</f>
        <v>43652</v>
      </c>
      <c r="L13" s="48"/>
      <c r="M13" s="30">
        <f>IFERROR((INT((N13-SUM(MOD(DATE(YEAR(N13-MOD(N13-2,7)+3),1,2),{1E+99;7})*{1;-1})+5)/7)),0)</f>
        <v>28</v>
      </c>
      <c r="N13" s="37">
        <f>IF(N11=0,0,(N3*N4)+N11)</f>
        <v>43659</v>
      </c>
      <c r="O13" s="48"/>
      <c r="P13" s="30">
        <f>IFERROR((INT((Q13-SUM(MOD(DATE(YEAR(Q13-MOD(Q13-2,7)+3),1,2),{1E+99;7})*{1;-1})+5)/7)),0)</f>
        <v>29</v>
      </c>
      <c r="Q13" s="37">
        <f>IF(Q11=0,0,(Q3*Q4)+Q11)</f>
        <v>43666</v>
      </c>
    </row>
    <row r="14" spans="2:27" ht="13.5" thickBot="1" x14ac:dyDescent="0.25">
      <c r="C14" s="47"/>
      <c r="D14" s="29">
        <f>IFERROR((INT((E14-SUM(MOD(DATE(YEAR(E14-MOD(E14-2,7)+3),1,2),{1E+99;7})*{1;-1})+5)/7)),0)</f>
        <v>27</v>
      </c>
      <c r="E14" s="42">
        <f>IF(E12=0,0,E13+1)</f>
        <v>43653</v>
      </c>
      <c r="F14" s="47"/>
      <c r="G14" s="29">
        <f>IFERROR((INT((H14-SUM(MOD(DATE(YEAR(H14-MOD(H14-2,7)+3),1,2),{1E+99;7})*{1;-1})+5)/7)),0)</f>
        <v>27</v>
      </c>
      <c r="H14" s="42">
        <f>IF(H12=0,0,H13+1)</f>
        <v>43653</v>
      </c>
      <c r="I14" s="47"/>
      <c r="J14" s="29">
        <f>IFERROR((INT((K14-SUM(MOD(DATE(YEAR(K14-MOD(K14-2,7)+3),1,2),{1E+99;7})*{1;-1})+5)/7)),0)</f>
        <v>27</v>
      </c>
      <c r="K14" s="42">
        <f>IF(K12=0,0,K13+1)</f>
        <v>43653</v>
      </c>
      <c r="L14" s="47"/>
      <c r="M14" s="29">
        <f>IFERROR((INT((N14-SUM(MOD(DATE(YEAR(N14-MOD(N14-2,7)+3),1,2),{1E+99;7})*{1;-1})+5)/7)),0)</f>
        <v>28</v>
      </c>
      <c r="N14" s="42">
        <f>IF(N12=0,0,N13+1)</f>
        <v>43660</v>
      </c>
      <c r="O14" s="47"/>
      <c r="P14" s="29">
        <f>IFERROR((INT((Q14-SUM(MOD(DATE(YEAR(Q14-MOD(Q14-2,7)+3),1,2),{1E+99;7})*{1;-1})+5)/7)),0)</f>
        <v>29</v>
      </c>
      <c r="Q14" s="42">
        <f>IF(Q12=0,0,Q13+1)</f>
        <v>43667</v>
      </c>
    </row>
    <row r="15" spans="2:27" ht="13.5" thickTop="1" x14ac:dyDescent="0.2">
      <c r="C15" s="47"/>
      <c r="D15" s="16">
        <f>IFERROR((INT((E15-SUM(MOD(DATE(YEAR(E15-MOD(E15-2,7)+3),1,2),{1E+99;7})*{1;-1})+5)/7)),0)</f>
        <v>33</v>
      </c>
      <c r="E15" s="33">
        <f>IF(E13&gt;0,IF(SUMPRODUCT((((E3*E4)+E13)&gt;=FetesFeries[Premier jour de la semaine])*(((E3*E4)+E13)&lt;=FetesFeries[Dernier jour de la semaine]))=0,(E3*E4)+E13,((E3*E4)+E13)+7),0)</f>
        <v>43694</v>
      </c>
      <c r="F15" s="48"/>
      <c r="G15" s="18">
        <f>IFERROR((INT((H15-SUM(MOD(DATE(YEAR(H15-MOD(H15-2,7)+3),1,2),{1E+99;7})*{1;-1})+5)/7)),0)</f>
        <v>33</v>
      </c>
      <c r="H15" s="34">
        <f>IF(H13&gt;0,IF(SUMPRODUCT((((H3*H4)+H13)&gt;=FetesFeries[Premier jour de la semaine])*(((H3*H4)+H13)&lt;=FetesFeries[Dernier jour de la semaine]))=0,(H3*H4)+H13,((H3*H4)+H13)+7),0)</f>
        <v>43694</v>
      </c>
      <c r="I15" s="48"/>
      <c r="J15" s="20">
        <f>IFERROR((INT((K15-SUM(MOD(DATE(YEAR(K15-MOD(K15-2,7)+3),1,2),{1E+99;7})*{1;-1})+5)/7)),0)</f>
        <v>33</v>
      </c>
      <c r="K15" s="35">
        <f>IF(K13=0,0,(K3*K4)+K13)</f>
        <v>43694</v>
      </c>
      <c r="L15" s="48"/>
      <c r="M15" s="22">
        <f>IFERROR((INT((N15-SUM(MOD(DATE(YEAR(N15-MOD(N15-2,7)+3),1,2),{1E+99;7})*{1;-1})+5)/7)),0)</f>
        <v>34</v>
      </c>
      <c r="N15" s="36">
        <f>IF(N13=0,0,(N3*N4)+N13)</f>
        <v>43701</v>
      </c>
      <c r="O15" s="48"/>
      <c r="P15" s="24">
        <f>IFERROR((INT((Q15-SUM(MOD(DATE(YEAR(Q15-MOD(Q15-2,7)+3),1,2),{1E+99;7})*{1;-1})+5)/7)),0)</f>
        <v>35</v>
      </c>
      <c r="Q15" s="58">
        <f>IF(Q13=0,0,(Q3*Q4)+Q13)</f>
        <v>43708</v>
      </c>
    </row>
    <row r="16" spans="2:27" ht="13.5" thickBot="1" x14ac:dyDescent="0.25">
      <c r="C16" s="47"/>
      <c r="D16" s="17">
        <f>IFERROR((INT((E16-SUM(MOD(DATE(YEAR(E16-MOD(E16-2,7)+3),1,2),{1E+99;7})*{1;-1})+5)/7)),0)</f>
        <v>33</v>
      </c>
      <c r="E16" s="38">
        <f>IF(E15=0,0,E15+1)</f>
        <v>43695</v>
      </c>
      <c r="F16" s="47"/>
      <c r="G16" s="19">
        <f>IFERROR((INT((H16-SUM(MOD(DATE(YEAR(H16-MOD(H16-2,7)+3),1,2),{1E+99;7})*{1;-1})+5)/7)),0)</f>
        <v>33</v>
      </c>
      <c r="H16" s="39">
        <f>IF(H15=0,0,H15+1)</f>
        <v>43695</v>
      </c>
      <c r="I16" s="47"/>
      <c r="J16" s="21">
        <f>IFERROR((INT((K16-SUM(MOD(DATE(YEAR(K16-MOD(K16-2,7)+3),1,2),{1E+99;7})*{1;-1})+5)/7)),0)</f>
        <v>33</v>
      </c>
      <c r="K16" s="40">
        <f>IF(K15=0,0,K15+1)</f>
        <v>43695</v>
      </c>
      <c r="L16" s="47"/>
      <c r="M16" s="23">
        <f>IFERROR((INT((N16-SUM(MOD(DATE(YEAR(N16-MOD(N16-2,7)+3),1,2),{1E+99;7})*{1;-1})+5)/7)),0)</f>
        <v>34</v>
      </c>
      <c r="N16" s="41">
        <f>IF(N15=0,0,N15+1)</f>
        <v>43702</v>
      </c>
      <c r="O16" s="47"/>
      <c r="P16" s="25">
        <f>IFERROR((INT((Q16-SUM(MOD(DATE(YEAR(Q16-MOD(Q16-2,7)+3),1,2),{1E+99;7})*{1;-1})+5)/7)),0)</f>
        <v>35</v>
      </c>
      <c r="Q16" s="59">
        <f>IF(Q15=0,0,Q15+1)</f>
        <v>43709</v>
      </c>
    </row>
    <row r="17" spans="3:17" ht="13.5" thickTop="1" x14ac:dyDescent="0.2">
      <c r="C17" s="47"/>
      <c r="D17" s="30">
        <f>IFERROR((INT((E17-SUM(MOD(DATE(YEAR(E17-MOD(E17-2,7)+3),1,2),{1E+99;7})*{1;-1})+5)/7)),0)</f>
        <v>39</v>
      </c>
      <c r="E17" s="37">
        <f>IF(E15&gt;0,IF(SUMPRODUCT((((E3*E4)+E15)&gt;=FetesFeries[Premier jour de la semaine])*(((E3*E4)+E15)&lt;=FetesFeries[Dernier jour de la semaine]))=0,(E3*E4)+E15,((E3*E4)+E15)+7),0)</f>
        <v>43736</v>
      </c>
      <c r="F17" s="48"/>
      <c r="G17" s="30">
        <f>IFERROR((INT((H17-SUM(MOD(DATE(YEAR(H17-MOD(H17-2,7)+3),1,2),{1E+99;7})*{1;-1})+5)/7)),0)</f>
        <v>39</v>
      </c>
      <c r="H17" s="37">
        <f>IF(H15&gt;0,IF(SUMPRODUCT((((H3*H4)+H15)&gt;=FetesFeries[Premier jour de la semaine])*(((H3*H4)+H15)&lt;=FetesFeries[Dernier jour de la semaine]))=0,(H3*H4)+H15,((H3*H4)+H15)+7),0)</f>
        <v>43736</v>
      </c>
      <c r="I17" s="48"/>
      <c r="J17" s="30">
        <f>IFERROR((INT((K17-SUM(MOD(DATE(YEAR(K17-MOD(K17-2,7)+3),1,2),{1E+99;7})*{1;-1})+5)/7)),0)</f>
        <v>39</v>
      </c>
      <c r="K17" s="37">
        <f>IF(K15=0,0,(K3*K4)+K15)</f>
        <v>43736</v>
      </c>
      <c r="L17" s="48"/>
      <c r="M17" s="30">
        <f>IFERROR((INT((N17-SUM(MOD(DATE(YEAR(N17-MOD(N17-2,7)+3),1,2),{1E+99;7})*{1;-1})+5)/7)),0)</f>
        <v>40</v>
      </c>
      <c r="N17" s="37">
        <f>IF(N15=0,0,(N3*N4)+N15)</f>
        <v>43743</v>
      </c>
      <c r="O17" s="48"/>
      <c r="P17" s="30">
        <f>IFERROR((INT((Q17-SUM(MOD(DATE(YEAR(Q17-MOD(Q17-2,7)+3),1,2),{1E+99;7})*{1;-1})+5)/7)),0)</f>
        <v>41</v>
      </c>
      <c r="Q17" s="37">
        <f>IF(Q15=0,0,(Q3*Q4)+Q15)</f>
        <v>43750</v>
      </c>
    </row>
    <row r="18" spans="3:17" ht="13.5" thickBot="1" x14ac:dyDescent="0.25">
      <c r="C18" s="47"/>
      <c r="D18" s="29">
        <f>IFERROR((INT((E18-SUM(MOD(DATE(YEAR(E18-MOD(E18-2,7)+3),1,2),{1E+99;7})*{1;-1})+5)/7)),0)</f>
        <v>39</v>
      </c>
      <c r="E18" s="42">
        <f>IF(E16=0,0,E17+1)</f>
        <v>43737</v>
      </c>
      <c r="F18" s="47"/>
      <c r="G18" s="29">
        <f>IFERROR((INT((H18-SUM(MOD(DATE(YEAR(H18-MOD(H18-2,7)+3),1,2),{1E+99;7})*{1;-1})+5)/7)),0)</f>
        <v>39</v>
      </c>
      <c r="H18" s="42">
        <f>IF(H16=0,0,H17+1)</f>
        <v>43737</v>
      </c>
      <c r="I18" s="47"/>
      <c r="J18" s="29">
        <f>IFERROR((INT((K18-SUM(MOD(DATE(YEAR(K18-MOD(K18-2,7)+3),1,2),{1E+99;7})*{1;-1})+5)/7)),0)</f>
        <v>39</v>
      </c>
      <c r="K18" s="42">
        <f>IF(K16=0,0,K17+1)</f>
        <v>43737</v>
      </c>
      <c r="L18" s="47"/>
      <c r="M18" s="29">
        <f>IFERROR((INT((N18-SUM(MOD(DATE(YEAR(N18-MOD(N18-2,7)+3),1,2),{1E+99;7})*{1;-1})+5)/7)),0)</f>
        <v>40</v>
      </c>
      <c r="N18" s="42">
        <f>IF(N16=0,0,N17+1)</f>
        <v>43744</v>
      </c>
      <c r="O18" s="47"/>
      <c r="P18" s="29">
        <f>IFERROR((INT((Q18-SUM(MOD(DATE(YEAR(Q18-MOD(Q18-2,7)+3),1,2),{1E+99;7})*{1;-1})+5)/7)),0)</f>
        <v>41</v>
      </c>
      <c r="Q18" s="42">
        <f>IF(Q16=0,0,Q17+1)</f>
        <v>43751</v>
      </c>
    </row>
    <row r="19" spans="3:17" ht="13.5" thickTop="1" x14ac:dyDescent="0.2">
      <c r="C19" s="47"/>
      <c r="D19" s="27">
        <f>IFERROR((INT((E19-SUM(MOD(DATE(YEAR(E19-MOD(E19-2,7)+3),1,2),{1E+99;7})*{1;-1})+5)/7)),0)</f>
        <v>45</v>
      </c>
      <c r="E19" s="33">
        <f>IF(E17&gt;0,IF(SUMPRODUCT((((E3*E4)+E17)&gt;=FetesFeries[Premier jour de la semaine])*(((E3*E4)+E17)&lt;=FetesFeries[Dernier jour de la semaine]))=0,(E3*E4)+E17,((E3*E4)+E17)+7),0)</f>
        <v>43778</v>
      </c>
      <c r="F19" s="48"/>
      <c r="G19" s="18">
        <f>IFERROR((INT((H19-SUM(MOD(DATE(YEAR(H19-MOD(H19-2,7)+3),1,2),{1E+99;7})*{1;-1})+5)/7)),0)</f>
        <v>45</v>
      </c>
      <c r="H19" s="34">
        <f>IF(H17&gt;0,IF(SUMPRODUCT((((H3*H4)+H17)&gt;=FetesFeries[Premier jour de la semaine])*(((H3*H4)+H17)&lt;=FetesFeries[Dernier jour de la semaine]))=0,(H3*H4)+H17,((H3*H4)+H17)+7),0)</f>
        <v>43778</v>
      </c>
      <c r="I19" s="48"/>
      <c r="J19" s="20">
        <f>IFERROR((INT((K19-SUM(MOD(DATE(YEAR(K19-MOD(K19-2,7)+3),1,2),{1E+99;7})*{1;-1})+5)/7)),0)</f>
        <v>45</v>
      </c>
      <c r="K19" s="35">
        <f>IF(K17=0,0,(K3*K4)+K17)</f>
        <v>43778</v>
      </c>
      <c r="L19" s="48"/>
      <c r="M19" s="22">
        <f>IFERROR((INT((N19-SUM(MOD(DATE(YEAR(N19-MOD(N19-2,7)+3),1,2),{1E+99;7})*{1;-1})+5)/7)),0)</f>
        <v>46</v>
      </c>
      <c r="N19" s="36">
        <f>IF(N17=0,0,(N3*N4)+N17)</f>
        <v>43785</v>
      </c>
      <c r="O19" s="48"/>
      <c r="P19" s="24">
        <f>IFERROR((INT((Q19-SUM(MOD(DATE(YEAR(Q19-MOD(Q19-2,7)+3),1,2),{1E+99;7})*{1;-1})+5)/7)),0)</f>
        <v>47</v>
      </c>
      <c r="Q19" s="58">
        <f>IF(Q17=0,0,(Q3*Q4)+Q17)</f>
        <v>43792</v>
      </c>
    </row>
    <row r="20" spans="3:17" ht="13.5" thickBot="1" x14ac:dyDescent="0.25">
      <c r="C20" s="47"/>
      <c r="D20" s="17">
        <f>IFERROR((INT((E20-SUM(MOD(DATE(YEAR(E20-MOD(E20-2,7)+3),1,2),{1E+99;7})*{1;-1})+5)/7)),0)</f>
        <v>45</v>
      </c>
      <c r="E20" s="38">
        <f>IF(E19=0,0,E19+1)</f>
        <v>43779</v>
      </c>
      <c r="F20" s="47"/>
      <c r="G20" s="19">
        <f>IFERROR((INT((H20-SUM(MOD(DATE(YEAR(H20-MOD(H20-2,7)+3),1,2),{1E+99;7})*{1;-1})+5)/7)),0)</f>
        <v>45</v>
      </c>
      <c r="H20" s="39">
        <f>IF(H19=0,0,H19+1)</f>
        <v>43779</v>
      </c>
      <c r="I20" s="47"/>
      <c r="J20" s="21">
        <f>IFERROR((INT((K20-SUM(MOD(DATE(YEAR(K20-MOD(K20-2,7)+3),1,2),{1E+99;7})*{1;-1})+5)/7)),0)</f>
        <v>45</v>
      </c>
      <c r="K20" s="40">
        <f>IF(K19=0,0,K19+1)</f>
        <v>43779</v>
      </c>
      <c r="L20" s="47"/>
      <c r="M20" s="23">
        <f>IFERROR((INT((N20-SUM(MOD(DATE(YEAR(N20-MOD(N20-2,7)+3),1,2),{1E+99;7})*{1;-1})+5)/7)),0)</f>
        <v>46</v>
      </c>
      <c r="N20" s="41">
        <f>IF(N19=0,0,N19+1)</f>
        <v>43786</v>
      </c>
      <c r="O20" s="47"/>
      <c r="P20" s="25">
        <f>IFERROR((INT((Q20-SUM(MOD(DATE(YEAR(Q20-MOD(Q20-2,7)+3),1,2),{1E+99;7})*{1;-1})+5)/7)),0)</f>
        <v>47</v>
      </c>
      <c r="Q20" s="59">
        <f>IF(Q19=0,0,Q19+1)</f>
        <v>43793</v>
      </c>
    </row>
    <row r="21" spans="3:17" ht="13.5" thickTop="1" x14ac:dyDescent="0.2">
      <c r="C21" s="47"/>
      <c r="D21" s="30">
        <f>IFERROR((INT((E21-SUM(MOD(DATE(YEAR(E21-MOD(E21-2,7)+3),1,2),{1E+99;7})*{1;-1})+5)/7)),0)</f>
        <v>51</v>
      </c>
      <c r="E21" s="37">
        <f>IF(E19&gt;0,IF(SUMPRODUCT((((E3*E4)+E19)&gt;=FetesFeries[Premier jour de la semaine])*(((E3*E4)+E19)&lt;=FetesFeries[Dernier jour de la semaine]))=0,(E3*E4)+E19,((E3*E4)+E19)+7),0)</f>
        <v>43820</v>
      </c>
      <c r="F21" s="48"/>
      <c r="G21" s="30">
        <f>IFERROR((INT((H21-SUM(MOD(DATE(YEAR(H21-MOD(H21-2,7)+3),1,2),{1E+99;7})*{1;-1})+5)/7)),0)</f>
        <v>51</v>
      </c>
      <c r="H21" s="37">
        <f>IF(H19&gt;0,IF(SUMPRODUCT((((H3*H4)+H19)&gt;=FetesFeries[Premier jour de la semaine])*(((H3*H4)+H19)&lt;=FetesFeries[Dernier jour de la semaine]))=0,(H3*H4)+H19,((H3*H4)+H19)+7),0)</f>
        <v>43820</v>
      </c>
      <c r="I21" s="48"/>
      <c r="J21" s="30">
        <f>IFERROR((INT((K21-SUM(MOD(DATE(YEAR(K21-MOD(K21-2,7)+3),1,2),{1E+99;7})*{1;-1})+5)/7)),0)</f>
        <v>51</v>
      </c>
      <c r="K21" s="37">
        <f>IF(K19=0,0,(K3*K4)+K19)</f>
        <v>43820</v>
      </c>
      <c r="L21" s="48"/>
      <c r="M21" s="30">
        <f>IFERROR((INT((N21-SUM(MOD(DATE(YEAR(N21-MOD(N21-2,7)+3),1,2),{1E+99;7})*{1;-1})+5)/7)),0)</f>
        <v>52</v>
      </c>
      <c r="N21" s="37">
        <f>IF(N19=0,0,(N3*N4)+N19)</f>
        <v>43827</v>
      </c>
      <c r="O21" s="48"/>
      <c r="P21" s="30">
        <f>IFERROR((INT((Q21-SUM(MOD(DATE(YEAR(Q21-MOD(Q21-2,7)+3),1,2),{1E+99;7})*{1;-1})+5)/7)),0)</f>
        <v>1</v>
      </c>
      <c r="Q21" s="37">
        <f>IF(Q19=0,0,(Q3*Q4)+Q19)</f>
        <v>43834</v>
      </c>
    </row>
    <row r="22" spans="3:17" ht="13.5" thickBot="1" x14ac:dyDescent="0.25">
      <c r="C22" s="47"/>
      <c r="D22" s="29">
        <f>IFERROR((INT((E22-SUM(MOD(DATE(YEAR(E22-MOD(E22-2,7)+3),1,2),{1E+99;7})*{1;-1})+5)/7)),0)</f>
        <v>51</v>
      </c>
      <c r="E22" s="42">
        <f>IF(E20=0,0,E21+1)</f>
        <v>43821</v>
      </c>
      <c r="F22" s="47"/>
      <c r="G22" s="29">
        <f>IFERROR((INT((H22-SUM(MOD(DATE(YEAR(H22-MOD(H22-2,7)+3),1,2),{1E+99;7})*{1;-1})+5)/7)),0)</f>
        <v>51</v>
      </c>
      <c r="H22" s="42">
        <f>IF(H20=0,0,H21+1)</f>
        <v>43821</v>
      </c>
      <c r="I22" s="47"/>
      <c r="J22" s="29">
        <f>IFERROR((INT((K22-SUM(MOD(DATE(YEAR(K22-MOD(K22-2,7)+3),1,2),{1E+99;7})*{1;-1})+5)/7)),0)</f>
        <v>51</v>
      </c>
      <c r="K22" s="42">
        <f>IF(K20=0,0,K21+1)</f>
        <v>43821</v>
      </c>
      <c r="L22" s="47"/>
      <c r="M22" s="29">
        <f>IFERROR((INT((N22-SUM(MOD(DATE(YEAR(N22-MOD(N22-2,7)+3),1,2),{1E+99;7})*{1;-1})+5)/7)),0)</f>
        <v>52</v>
      </c>
      <c r="N22" s="42">
        <f>IF(N20=0,0,N21+1)</f>
        <v>43828</v>
      </c>
      <c r="O22" s="47"/>
      <c r="P22" s="29">
        <f>IFERROR((INT((Q22-SUM(MOD(DATE(YEAR(Q22-MOD(Q22-2,7)+3),1,2),{1E+99;7})*{1;-1})+5)/7)),0)</f>
        <v>1</v>
      </c>
      <c r="Q22" s="42">
        <f>IF(Q20=0,0,Q21+1)</f>
        <v>43835</v>
      </c>
    </row>
    <row r="23" spans="3:17" ht="13.5" thickTop="1" x14ac:dyDescent="0.2">
      <c r="C23" s="47"/>
      <c r="D23" s="27">
        <f>IFERROR((INT((E23-SUM(MOD(DATE(YEAR(E23-MOD(E23-2,7)+3),1,2),{1E+99;7})*{1;-1})+5)/7)),0)</f>
        <v>5</v>
      </c>
      <c r="E23" s="33">
        <f>IF(E21&gt;0,IF(SUMPRODUCT((((E3*E4)+E21)&gt;=FetesFeries[Premier jour de la semaine])*(((E3*E4)+E21)&lt;=FetesFeries[Dernier jour de la semaine]))=0,(E3*E4)+E21,((E3*E4)+E21)+7),0)</f>
        <v>43862</v>
      </c>
      <c r="F23" s="48"/>
      <c r="G23" s="18">
        <f>IFERROR((INT((H23-SUM(MOD(DATE(YEAR(H23-MOD(H23-2,7)+3),1,2),{1E+99;7})*{1;-1})+5)/7)),0)</f>
        <v>5</v>
      </c>
      <c r="H23" s="34">
        <f>IF(H21&gt;0,IF(SUMPRODUCT((((H3*H4)+H21)&gt;=FetesFeries[Premier jour de la semaine])*(((H3*H4)+H21)&lt;=FetesFeries[Dernier jour de la semaine]))=0,(H3*H4)+H21,((H3*H4)+H21)+7),0)</f>
        <v>43862</v>
      </c>
      <c r="I23" s="48"/>
      <c r="J23" s="20">
        <f>IFERROR((INT((K23-SUM(MOD(DATE(YEAR(K23-MOD(K23-2,7)+3),1,2),{1E+99;7})*{1;-1})+5)/7)),0)</f>
        <v>5</v>
      </c>
      <c r="K23" s="35">
        <f>IF(K21=0,0,(K3*K4)+K21)</f>
        <v>43862</v>
      </c>
      <c r="L23" s="48"/>
      <c r="M23" s="22">
        <f>IFERROR((INT((N23-SUM(MOD(DATE(YEAR(N23-MOD(N23-2,7)+3),1,2),{1E+99;7})*{1;-1})+5)/7)),0)</f>
        <v>6</v>
      </c>
      <c r="N23" s="36">
        <f>IF(N21=0,0,(N3*N4)+N21)</f>
        <v>43869</v>
      </c>
      <c r="O23" s="48"/>
      <c r="P23" s="24">
        <f>IFERROR((INT((Q23-SUM(MOD(DATE(YEAR(Q23-MOD(Q23-2,7)+3),1,2),{1E+99;7})*{1;-1})+5)/7)),0)</f>
        <v>7</v>
      </c>
      <c r="Q23" s="58">
        <f>IF(Q21=0,0,(Q3*Q4)+Q21)</f>
        <v>43876</v>
      </c>
    </row>
    <row r="24" spans="3:17" ht="13.5" thickBot="1" x14ac:dyDescent="0.25">
      <c r="C24" s="47"/>
      <c r="D24" s="17">
        <f>IFERROR((INT((E24-SUM(MOD(DATE(YEAR(E24-MOD(E24-2,7)+3),1,2),{1E+99;7})*{1;-1})+5)/7)),0)</f>
        <v>5</v>
      </c>
      <c r="E24" s="38">
        <f>IF(E23=0,0,E23+1)</f>
        <v>43863</v>
      </c>
      <c r="F24" s="47"/>
      <c r="G24" s="19">
        <f>IFERROR((INT((H24-SUM(MOD(DATE(YEAR(H24-MOD(H24-2,7)+3),1,2),{1E+99;7})*{1;-1})+5)/7)),0)</f>
        <v>5</v>
      </c>
      <c r="H24" s="39">
        <f>IF(H23=0,0,H23+1)</f>
        <v>43863</v>
      </c>
      <c r="I24" s="47"/>
      <c r="J24" s="21">
        <f>IFERROR((INT((K24-SUM(MOD(DATE(YEAR(K24-MOD(K24-2,7)+3),1,2),{1E+99;7})*{1;-1})+5)/7)),0)</f>
        <v>5</v>
      </c>
      <c r="K24" s="40">
        <f>IF(K23=0,0,K23+1)</f>
        <v>43863</v>
      </c>
      <c r="L24" s="47"/>
      <c r="M24" s="23">
        <f>IFERROR((INT((N24-SUM(MOD(DATE(YEAR(N24-MOD(N24-2,7)+3),1,2),{1E+99;7})*{1;-1})+5)/7)),0)</f>
        <v>6</v>
      </c>
      <c r="N24" s="41">
        <f>IF(N23=0,0,N23+1)</f>
        <v>43870</v>
      </c>
      <c r="O24" s="47"/>
      <c r="P24" s="25">
        <f>IFERROR((INT((Q24-SUM(MOD(DATE(YEAR(Q24-MOD(Q24-2,7)+3),1,2),{1E+99;7})*{1;-1})+5)/7)),0)</f>
        <v>7</v>
      </c>
      <c r="Q24" s="59">
        <f>IF(Q23=0,0,Q23+1)</f>
        <v>43877</v>
      </c>
    </row>
    <row r="25" spans="3:17" ht="13.5" thickTop="1" x14ac:dyDescent="0.2">
      <c r="C25" s="47"/>
      <c r="D25" s="30">
        <f>IFERROR((INT((E25-SUM(MOD(DATE(YEAR(E25-MOD(E25-2,7)+3),1,2),{1E+99;7})*{1;-1})+5)/7)),0)</f>
        <v>11</v>
      </c>
      <c r="E25" s="37">
        <f>IF(E23&gt;0,IF(SUMPRODUCT((((E3*E4)+E23)&gt;=FetesFeries[Premier jour de la semaine])*(((E3*E4)+E23)&lt;=FetesFeries[Dernier jour de la semaine]))=0,(E3*E4)+E23,((E3*E4)+E23)+7),0)</f>
        <v>43904</v>
      </c>
      <c r="F25" s="48"/>
      <c r="G25" s="30">
        <f>IFERROR((INT((H25-SUM(MOD(DATE(YEAR(H25-MOD(H25-2,7)+3),1,2),{1E+99;7})*{1;-1})+5)/7)),0)</f>
        <v>11</v>
      </c>
      <c r="H25" s="37">
        <f>IF(H23&gt;0,IF(SUMPRODUCT((((H3*H4)+H23)&gt;=FetesFeries[Premier jour de la semaine])*(((H3*H4)+H23)&lt;=FetesFeries[Dernier jour de la semaine]))=0,(H3*H4)+H23,((H3*H4)+H23)+7),0)</f>
        <v>43904</v>
      </c>
      <c r="I25" s="48"/>
      <c r="J25" s="30">
        <f>IFERROR((INT((K25-SUM(MOD(DATE(YEAR(K25-MOD(K25-2,7)+3),1,2),{1E+99;7})*{1;-1})+5)/7)),0)</f>
        <v>11</v>
      </c>
      <c r="K25" s="37">
        <f>IF(K23=0,0,(K3*K4)+K23)</f>
        <v>43904</v>
      </c>
      <c r="L25" s="48"/>
      <c r="M25" s="30">
        <f>IFERROR((INT((N25-SUM(MOD(DATE(YEAR(N25-MOD(N25-2,7)+3),1,2),{1E+99;7})*{1;-1})+5)/7)),0)</f>
        <v>12</v>
      </c>
      <c r="N25" s="37">
        <f>IF(N23=0,0,(N3*N4)+N23)</f>
        <v>43911</v>
      </c>
      <c r="O25" s="48"/>
      <c r="P25" s="30">
        <f>IFERROR((INT((Q25-SUM(MOD(DATE(YEAR(Q25-MOD(Q25-2,7)+3),1,2),{1E+99;7})*{1;-1})+5)/7)),0)</f>
        <v>13</v>
      </c>
      <c r="Q25" s="37">
        <f>IF(Q23=0,0,(Q3*Q4)+Q23)</f>
        <v>43918</v>
      </c>
    </row>
    <row r="26" spans="3:17" ht="13.5" thickBot="1" x14ac:dyDescent="0.25">
      <c r="C26" s="47"/>
      <c r="D26" s="29">
        <f>IFERROR((INT((E26-SUM(MOD(DATE(YEAR(E26-MOD(E26-2,7)+3),1,2),{1E+99;7})*{1;-1})+5)/7)),0)</f>
        <v>11</v>
      </c>
      <c r="E26" s="42">
        <f>IF(E24=0,0,E25+1)</f>
        <v>43905</v>
      </c>
      <c r="F26" s="47"/>
      <c r="G26" s="29">
        <f>IFERROR((INT((H26-SUM(MOD(DATE(YEAR(H26-MOD(H26-2,7)+3),1,2),{1E+99;7})*{1;-1})+5)/7)),0)</f>
        <v>11</v>
      </c>
      <c r="H26" s="42">
        <f>IF(H24=0,0,H25+1)</f>
        <v>43905</v>
      </c>
      <c r="I26" s="47"/>
      <c r="J26" s="29">
        <f>IFERROR((INT((K26-SUM(MOD(DATE(YEAR(K26-MOD(K26-2,7)+3),1,2),{1E+99;7})*{1;-1})+5)/7)),0)</f>
        <v>11</v>
      </c>
      <c r="K26" s="42">
        <f>IF(K24=0,0,K25+1)</f>
        <v>43905</v>
      </c>
      <c r="L26" s="47"/>
      <c r="M26" s="29">
        <f>IFERROR((INT((N26-SUM(MOD(DATE(YEAR(N26-MOD(N26-2,7)+3),1,2),{1E+99;7})*{1;-1})+5)/7)),0)</f>
        <v>12</v>
      </c>
      <c r="N26" s="42">
        <f>IF(N24=0,0,N25+1)</f>
        <v>43912</v>
      </c>
      <c r="O26" s="47"/>
      <c r="P26" s="29">
        <f>IFERROR((INT((Q26-SUM(MOD(DATE(YEAR(Q26-MOD(Q26-2,7)+3),1,2),{1E+99;7})*{1;-1})+5)/7)),0)</f>
        <v>13</v>
      </c>
      <c r="Q26" s="42">
        <f>IF(Q24=0,0,Q25+1)</f>
        <v>43919</v>
      </c>
    </row>
    <row r="27" spans="3:17" ht="13.5" thickTop="1" x14ac:dyDescent="0.2">
      <c r="C27" s="47"/>
      <c r="D27" s="27">
        <f>IFERROR((INT((E27-SUM(MOD(DATE(YEAR(E27-MOD(E27-2,7)+3),1,2),{1E+99;7})*{1;-1})+5)/7)),0)</f>
        <v>17</v>
      </c>
      <c r="E27" s="33">
        <f>IF(E25&gt;0,IF(SUMPRODUCT((((E3*E4)+E25)&gt;=FetesFeries[Premier jour de la semaine])*(((E3*E4)+E25)&lt;=FetesFeries[Dernier jour de la semaine]))=0,(E3*E4)+E25,((E3*E4)+E25)+7),0)</f>
        <v>43946</v>
      </c>
      <c r="F27" s="48"/>
      <c r="G27" s="18">
        <f>IFERROR((INT((H27-SUM(MOD(DATE(YEAR(H27-MOD(H27-2,7)+3),1,2),{1E+99;7})*{1;-1})+5)/7)),0)</f>
        <v>17</v>
      </c>
      <c r="H27" s="34">
        <f>IF(H25&gt;0,IF(SUMPRODUCT((((H3*H4)+H25)&gt;=FetesFeries[Premier jour de la semaine])*(((H3*H4)+H25)&lt;=FetesFeries[Dernier jour de la semaine]))=0,(H3*H4)+H25,((H3*H4)+H25)+7),0)</f>
        <v>43946</v>
      </c>
      <c r="I27" s="48"/>
      <c r="J27" s="20">
        <f>IFERROR((INT((K27-SUM(MOD(DATE(YEAR(K27-MOD(K27-2,7)+3),1,2),{1E+99;7})*{1;-1})+5)/7)),0)</f>
        <v>17</v>
      </c>
      <c r="K27" s="35">
        <f>IF(K25=0,0,(K3*K4)+K25)</f>
        <v>43946</v>
      </c>
      <c r="L27" s="48"/>
      <c r="M27" s="22">
        <f>IFERROR((INT((N27-SUM(MOD(DATE(YEAR(N27-MOD(N27-2,7)+3),1,2),{1E+99;7})*{1;-1})+5)/7)),0)</f>
        <v>18</v>
      </c>
      <c r="N27" s="36">
        <f>IF(N25=0,0,(N3*N4)+N25)</f>
        <v>43953</v>
      </c>
      <c r="O27" s="48"/>
      <c r="P27" s="24">
        <f>IFERROR((INT((Q27-SUM(MOD(DATE(YEAR(Q27-MOD(Q27-2,7)+3),1,2),{1E+99;7})*{1;-1})+5)/7)),0)</f>
        <v>19</v>
      </c>
      <c r="Q27" s="58">
        <f>IF(Q25=0,0,(Q3*Q4)+Q25)</f>
        <v>43960</v>
      </c>
    </row>
    <row r="28" spans="3:17" ht="13.5" thickBot="1" x14ac:dyDescent="0.25">
      <c r="C28" s="47"/>
      <c r="D28" s="17">
        <f>IFERROR((INT((E28-SUM(MOD(DATE(YEAR(E28-MOD(E28-2,7)+3),1,2),{1E+99;7})*{1;-1})+5)/7)),0)</f>
        <v>17</v>
      </c>
      <c r="E28" s="38">
        <f>IF(E27=0,0,E27+1)</f>
        <v>43947</v>
      </c>
      <c r="F28" s="47"/>
      <c r="G28" s="19">
        <f>IFERROR((INT((H28-SUM(MOD(DATE(YEAR(H28-MOD(H28-2,7)+3),1,2),{1E+99;7})*{1;-1})+5)/7)),0)</f>
        <v>17</v>
      </c>
      <c r="H28" s="39">
        <f>IF(H27=0,0,H27+1)</f>
        <v>43947</v>
      </c>
      <c r="I28" s="47"/>
      <c r="J28" s="21">
        <f>IFERROR((INT((K28-SUM(MOD(DATE(YEAR(K28-MOD(K28-2,7)+3),1,2),{1E+99;7})*{1;-1})+5)/7)),0)</f>
        <v>17</v>
      </c>
      <c r="K28" s="40">
        <f>IF(K27=0,0,K27+1)</f>
        <v>43947</v>
      </c>
      <c r="L28" s="47"/>
      <c r="M28" s="23">
        <f>IFERROR((INT((N28-SUM(MOD(DATE(YEAR(N28-MOD(N28-2,7)+3),1,2),{1E+99;7})*{1;-1})+5)/7)),0)</f>
        <v>18</v>
      </c>
      <c r="N28" s="41">
        <f>IF(N27=0,0,N27+1)</f>
        <v>43954</v>
      </c>
      <c r="O28" s="47"/>
      <c r="P28" s="25">
        <f>IFERROR((INT((Q28-SUM(MOD(DATE(YEAR(Q28-MOD(Q28-2,7)+3),1,2),{1E+99;7})*{1;-1})+5)/7)),0)</f>
        <v>19</v>
      </c>
      <c r="Q28" s="59">
        <f>IF(Q27=0,0,Q27+1)</f>
        <v>43961</v>
      </c>
    </row>
    <row r="29" spans="3:17" ht="13.5" thickTop="1" x14ac:dyDescent="0.2">
      <c r="C29" s="47"/>
      <c r="D29" s="30">
        <f>IFERROR((INT((E29-SUM(MOD(DATE(YEAR(E29-MOD(E29-2,7)+3),1,2),{1E+99;7})*{1;-1})+5)/7)),0)</f>
        <v>23</v>
      </c>
      <c r="E29" s="37">
        <f>IF(E27&gt;0,IF(SUMPRODUCT((((E3*E4)+E27)&gt;=FetesFeries[Premier jour de la semaine])*(((E3*E4)+E27)&lt;=FetesFeries[Dernier jour de la semaine]))=0,(E3*E4)+E27,((E3*E4)+E27)+7),0)</f>
        <v>43988</v>
      </c>
      <c r="F29" s="48"/>
      <c r="G29" s="30">
        <f>IFERROR((INT((H29-SUM(MOD(DATE(YEAR(H29-MOD(H29-2,7)+3),1,2),{1E+99;7})*{1;-1})+5)/7)),0)</f>
        <v>23</v>
      </c>
      <c r="H29" s="37">
        <f>IF(H27&gt;0,IF(SUMPRODUCT((((H3*H4)+H27)&gt;=FetesFeries[Premier jour de la semaine])*(((H3*H4)+H27)&lt;=FetesFeries[Dernier jour de la semaine]))=0,(H3*H4)+H27,((H3*H4)+H27)+7),0)</f>
        <v>43988</v>
      </c>
      <c r="I29" s="48"/>
      <c r="J29" s="30">
        <f>IFERROR((INT((K29-SUM(MOD(DATE(YEAR(K29-MOD(K29-2,7)+3),1,2),{1E+99;7})*{1;-1})+5)/7)),0)</f>
        <v>23</v>
      </c>
      <c r="K29" s="37">
        <f>IF(K27=0,0,(K3*K4)+K27)</f>
        <v>43988</v>
      </c>
      <c r="L29" s="48"/>
      <c r="M29" s="30">
        <f>IFERROR((INT((N29-SUM(MOD(DATE(YEAR(N29-MOD(N29-2,7)+3),1,2),{1E+99;7})*{1;-1})+5)/7)),0)</f>
        <v>24</v>
      </c>
      <c r="N29" s="37">
        <f>IF(N27=0,0,(N3*N4)+N27)</f>
        <v>43995</v>
      </c>
      <c r="O29" s="48"/>
      <c r="P29" s="30">
        <f>IFERROR((INT((Q29-SUM(MOD(DATE(YEAR(Q29-MOD(Q29-2,7)+3),1,2),{1E+99;7})*{1;-1})+5)/7)),0)</f>
        <v>25</v>
      </c>
      <c r="Q29" s="37">
        <f>IF(Q27=0,0,(Q3*Q4)+Q27)</f>
        <v>44002</v>
      </c>
    </row>
    <row r="30" spans="3:17" ht="13.5" thickBot="1" x14ac:dyDescent="0.25">
      <c r="C30" s="47"/>
      <c r="D30" s="29">
        <f>IFERROR((INT((E30-SUM(MOD(DATE(YEAR(E30-MOD(E30-2,7)+3),1,2),{1E+99;7})*{1;-1})+5)/7)),0)</f>
        <v>23</v>
      </c>
      <c r="E30" s="42">
        <f>IF(E28=0,0,E29+1)</f>
        <v>43989</v>
      </c>
      <c r="F30" s="47"/>
      <c r="G30" s="29">
        <f>IFERROR((INT((H30-SUM(MOD(DATE(YEAR(H30-MOD(H30-2,7)+3),1,2),{1E+99;7})*{1;-1})+5)/7)),0)</f>
        <v>23</v>
      </c>
      <c r="H30" s="42">
        <f>IF(H28=0,0,H29+1)</f>
        <v>43989</v>
      </c>
      <c r="I30" s="47"/>
      <c r="J30" s="29">
        <f>IFERROR((INT((K30-SUM(MOD(DATE(YEAR(K30-MOD(K30-2,7)+3),1,2),{1E+99;7})*{1;-1})+5)/7)),0)</f>
        <v>23</v>
      </c>
      <c r="K30" s="42">
        <f>IF(K28=0,0,K29+1)</f>
        <v>43989</v>
      </c>
      <c r="L30" s="47"/>
      <c r="M30" s="29">
        <f>IFERROR((INT((N30-SUM(MOD(DATE(YEAR(N30-MOD(N30-2,7)+3),1,2),{1E+99;7})*{1;-1})+5)/7)),0)</f>
        <v>24</v>
      </c>
      <c r="N30" s="42">
        <f>IF(N28=0,0,N29+1)</f>
        <v>43996</v>
      </c>
      <c r="O30" s="47"/>
      <c r="P30" s="29">
        <f>IFERROR((INT((Q30-SUM(MOD(DATE(YEAR(Q30-MOD(Q30-2,7)+3),1,2),{1E+99;7})*{1;-1})+5)/7)),0)</f>
        <v>25</v>
      </c>
      <c r="Q30" s="42">
        <f>IF(Q28=0,0,Q29+1)</f>
        <v>44003</v>
      </c>
    </row>
    <row r="31" spans="3:17" ht="13.5" thickTop="1" x14ac:dyDescent="0.2">
      <c r="C31" s="47"/>
      <c r="D31" s="27">
        <f>IFERROR((INT((E31-SUM(MOD(DATE(YEAR(E31-MOD(E31-2,7)+3),1,2),{1E+99;7})*{1;-1})+5)/7)),0)</f>
        <v>29</v>
      </c>
      <c r="E31" s="33">
        <f>IF(E29&gt;0,IF(SUMPRODUCT((((E3*E4)+E29)&gt;=FetesFeries[Premier jour de la semaine])*(((E3*E4)+E29)&lt;=FetesFeries[Dernier jour de la semaine]))=0,(E3*E4)+E29,((E3*E4)+E29)+7),0)</f>
        <v>44030</v>
      </c>
      <c r="F31" s="48"/>
      <c r="G31" s="18">
        <f>IFERROR((INT((H31-SUM(MOD(DATE(YEAR(H31-MOD(H31-2,7)+3),1,2),{1E+99;7})*{1;-1})+5)/7)),0)</f>
        <v>29</v>
      </c>
      <c r="H31" s="34">
        <f>IF(H29&gt;0,IF(SUMPRODUCT((((H3*H4)+H29)&gt;=FetesFeries[Premier jour de la semaine])*(((H3*H4)+H29)&lt;=FetesFeries[Dernier jour de la semaine]))=0,(H3*H4)+H29,((H3*H4)+H29)+7),0)</f>
        <v>44030</v>
      </c>
      <c r="I31" s="48"/>
      <c r="J31" s="20">
        <f>IFERROR((INT((K31-SUM(MOD(DATE(YEAR(K31-MOD(K31-2,7)+3),1,2),{1E+99;7})*{1;-1})+5)/7)),0)</f>
        <v>29</v>
      </c>
      <c r="K31" s="35">
        <f>IF(K29=0,0,(K3*K4)+K29)</f>
        <v>44030</v>
      </c>
      <c r="L31" s="48"/>
      <c r="M31" s="22">
        <f>IFERROR((INT((N31-SUM(MOD(DATE(YEAR(N31-MOD(N31-2,7)+3),1,2),{1E+99;7})*{1;-1})+5)/7)),0)</f>
        <v>30</v>
      </c>
      <c r="N31" s="36">
        <f>IF(N29=0,0,(N3*N4)+N29)</f>
        <v>44037</v>
      </c>
      <c r="O31" s="48"/>
      <c r="P31" s="24">
        <f>IFERROR((INT((Q31-SUM(MOD(DATE(YEAR(Q31-MOD(Q31-2,7)+3),1,2),{1E+99;7})*{1;-1})+5)/7)),0)</f>
        <v>31</v>
      </c>
      <c r="Q31" s="58">
        <f>IF(Q29=0,0,(Q3*Q4)+Q29)</f>
        <v>44044</v>
      </c>
    </row>
    <row r="32" spans="3:17" ht="13.5" thickBot="1" x14ac:dyDescent="0.25">
      <c r="C32" s="47"/>
      <c r="D32" s="17">
        <f>IFERROR((INT((E32-SUM(MOD(DATE(YEAR(E32-MOD(E32-2,7)+3),1,2),{1E+99;7})*{1;-1})+5)/7)),0)</f>
        <v>29</v>
      </c>
      <c r="E32" s="38">
        <f>IF(E31=0,0,E31+1)</f>
        <v>44031</v>
      </c>
      <c r="F32" s="47"/>
      <c r="G32" s="19">
        <f>IFERROR((INT((H32-SUM(MOD(DATE(YEAR(H32-MOD(H32-2,7)+3),1,2),{1E+99;7})*{1;-1})+5)/7)),0)</f>
        <v>29</v>
      </c>
      <c r="H32" s="39">
        <f>IF(H31=0,0,H31+1)</f>
        <v>44031</v>
      </c>
      <c r="I32" s="47"/>
      <c r="J32" s="21">
        <f>IFERROR((INT((K32-SUM(MOD(DATE(YEAR(K32-MOD(K32-2,7)+3),1,2),{1E+99;7})*{1;-1})+5)/7)),0)</f>
        <v>29</v>
      </c>
      <c r="K32" s="40">
        <f>IF(K31=0,0,K31+1)</f>
        <v>44031</v>
      </c>
      <c r="L32" s="47"/>
      <c r="M32" s="23">
        <f>IFERROR((INT((N32-SUM(MOD(DATE(YEAR(N32-MOD(N32-2,7)+3),1,2),{1E+99;7})*{1;-1})+5)/7)),0)</f>
        <v>30</v>
      </c>
      <c r="N32" s="41">
        <f>IF(N31=0,0,N31+1)</f>
        <v>44038</v>
      </c>
      <c r="O32" s="47"/>
      <c r="P32" s="25">
        <f>IFERROR((INT((Q32-SUM(MOD(DATE(YEAR(Q32-MOD(Q32-2,7)+3),1,2),{1E+99;7})*{1;-1})+5)/7)),0)</f>
        <v>31</v>
      </c>
      <c r="Q32" s="59">
        <f>IF(Q31=0,0,Q31+1)</f>
        <v>44045</v>
      </c>
    </row>
    <row r="33" spans="3:17" ht="13.5" thickTop="1" x14ac:dyDescent="0.2">
      <c r="C33" s="47"/>
      <c r="D33" s="30">
        <f>IFERROR((INT((E33-SUM(MOD(DATE(YEAR(E33-MOD(E33-2,7)+3),1,2),{1E+99;7})*{1;-1})+5)/7)),0)</f>
        <v>35</v>
      </c>
      <c r="E33" s="37">
        <f>IF(E31&gt;0,IF(SUMPRODUCT((((E3*E4)+E31)&gt;=FetesFeries[Premier jour de la semaine])*(((E3*E4)+E31)&lt;=FetesFeries[Dernier jour de la semaine]))=0,(E3*E4)+E31,((E3*E4)+E31)+7),0)</f>
        <v>44072</v>
      </c>
      <c r="F33" s="48"/>
      <c r="G33" s="30">
        <f>IFERROR((INT((H33-SUM(MOD(DATE(YEAR(H33-MOD(H33-2,7)+3),1,2),{1E+99;7})*{1;-1})+5)/7)),0)</f>
        <v>35</v>
      </c>
      <c r="H33" s="37">
        <f>IF(H31&gt;0,IF(SUMPRODUCT((((H3*H4)+H31)&gt;=FetesFeries[Premier jour de la semaine])*(((H3*H4)+H31)&lt;=FetesFeries[Dernier jour de la semaine]))=0,(H3*H4)+H31,((H3*H4)+H31)+7),0)</f>
        <v>44072</v>
      </c>
      <c r="I33" s="48"/>
      <c r="J33" s="30">
        <f>IFERROR((INT((K33-SUM(MOD(DATE(YEAR(K33-MOD(K33-2,7)+3),1,2),{1E+99;7})*{1;-1})+5)/7)),0)</f>
        <v>35</v>
      </c>
      <c r="K33" s="37">
        <f>IF(K31=0,0,(K3*K4)+K31)</f>
        <v>44072</v>
      </c>
      <c r="L33" s="48"/>
      <c r="M33" s="30">
        <f>IFERROR((INT((N33-SUM(MOD(DATE(YEAR(N33-MOD(N33-2,7)+3),1,2),{1E+99;7})*{1;-1})+5)/7)),0)</f>
        <v>36</v>
      </c>
      <c r="N33" s="37">
        <f>IF(N31=0,0,(N3*N4)+N31)</f>
        <v>44079</v>
      </c>
      <c r="O33" s="48"/>
      <c r="P33" s="30">
        <f>IFERROR((INT((Q33-SUM(MOD(DATE(YEAR(Q33-MOD(Q33-2,7)+3),1,2),{1E+99;7})*{1;-1})+5)/7)),0)</f>
        <v>37</v>
      </c>
      <c r="Q33" s="37">
        <f>IF(Q31=0,0,(Q3*Q4)+Q31)</f>
        <v>44086</v>
      </c>
    </row>
    <row r="34" spans="3:17" ht="13.5" thickBot="1" x14ac:dyDescent="0.25">
      <c r="C34" s="47"/>
      <c r="D34" s="29">
        <f>IFERROR((INT((E34-SUM(MOD(DATE(YEAR(E34-MOD(E34-2,7)+3),1,2),{1E+99;7})*{1;-1})+5)/7)),0)</f>
        <v>35</v>
      </c>
      <c r="E34" s="42">
        <f>IF(E32=0,0,E33+1)</f>
        <v>44073</v>
      </c>
      <c r="F34" s="47"/>
      <c r="G34" s="29">
        <f>IFERROR((INT((H34-SUM(MOD(DATE(YEAR(H34-MOD(H34-2,7)+3),1,2),{1E+99;7})*{1;-1})+5)/7)),0)</f>
        <v>35</v>
      </c>
      <c r="H34" s="42">
        <f>IF(H32=0,0,H33+1)</f>
        <v>44073</v>
      </c>
      <c r="I34" s="47"/>
      <c r="J34" s="29">
        <f>IFERROR((INT((K34-SUM(MOD(DATE(YEAR(K34-MOD(K34-2,7)+3),1,2),{1E+99;7})*{1;-1})+5)/7)),0)</f>
        <v>35</v>
      </c>
      <c r="K34" s="42">
        <f>IF(K32=0,0,K33+1)</f>
        <v>44073</v>
      </c>
      <c r="L34" s="47"/>
      <c r="M34" s="29">
        <f>IFERROR((INT((N34-SUM(MOD(DATE(YEAR(N34-MOD(N34-2,7)+3),1,2),{1E+99;7})*{1;-1})+5)/7)),0)</f>
        <v>36</v>
      </c>
      <c r="N34" s="42">
        <f>IF(N32=0,0,N33+1)</f>
        <v>44080</v>
      </c>
      <c r="O34" s="47"/>
      <c r="P34" s="29">
        <f>IFERROR((INT((Q34-SUM(MOD(DATE(YEAR(Q34-MOD(Q34-2,7)+3),1,2),{1E+99;7})*{1;-1})+5)/7)),0)</f>
        <v>37</v>
      </c>
      <c r="Q34" s="42">
        <f>IF(Q32=0,0,Q33+1)</f>
        <v>44087</v>
      </c>
    </row>
    <row r="35" spans="3:17" ht="13.5" thickTop="1" x14ac:dyDescent="0.2">
      <c r="C35" s="47"/>
      <c r="D35" s="27">
        <f>IFERROR((INT((E35-SUM(MOD(DATE(YEAR(E35-MOD(E35-2,7)+3),1,2),{1E+99;7})*{1;-1})+5)/7)),0)</f>
        <v>41</v>
      </c>
      <c r="E35" s="33">
        <f>IF(E33&gt;0,IF(SUMPRODUCT((((E3*E4)+E33)&gt;=FetesFeries[Premier jour de la semaine])*(((E3*E4)+E33)&lt;=FetesFeries[Dernier jour de la semaine]))=0,(E3*E4)+E33,((E3*E4)+E33)+7),0)</f>
        <v>44114</v>
      </c>
      <c r="F35" s="48"/>
      <c r="G35" s="18">
        <f>IFERROR((INT((H35-SUM(MOD(DATE(YEAR(H35-MOD(H35-2,7)+3),1,2),{1E+99;7})*{1;-1})+5)/7)),0)</f>
        <v>41</v>
      </c>
      <c r="H35" s="34">
        <f>IF(H33&gt;0,IF(SUMPRODUCT((((H3*H4)+H33)&gt;=FetesFeries[Premier jour de la semaine])*(((H3*H4)+H33)&lt;=FetesFeries[Dernier jour de la semaine]))=0,(H3*H4)+H33,((H3*H4)+H33)+7),0)</f>
        <v>44114</v>
      </c>
      <c r="I35" s="48"/>
      <c r="J35" s="20">
        <f>IFERROR((INT((K35-SUM(MOD(DATE(YEAR(K35-MOD(K35-2,7)+3),1,2),{1E+99;7})*{1;-1})+5)/7)),0)</f>
        <v>41</v>
      </c>
      <c r="K35" s="35">
        <f>IF(K33=0,0,(K3*K4)+K33)</f>
        <v>44114</v>
      </c>
      <c r="L35" s="48"/>
      <c r="M35" s="22">
        <f>IFERROR((INT((N35-SUM(MOD(DATE(YEAR(N35-MOD(N35-2,7)+3),1,2),{1E+99;7})*{1;-1})+5)/7)),0)</f>
        <v>42</v>
      </c>
      <c r="N35" s="36">
        <f>IF(N33=0,0,(N3*N4)+N33)</f>
        <v>44121</v>
      </c>
      <c r="O35" s="48"/>
      <c r="P35" s="24">
        <f>IFERROR((INT((Q35-SUM(MOD(DATE(YEAR(Q35-MOD(Q35-2,7)+3),1,2),{1E+99;7})*{1;-1})+5)/7)),0)</f>
        <v>43</v>
      </c>
      <c r="Q35" s="58">
        <f>IF(Q33=0,0,(Q3*Q4)+Q33)</f>
        <v>44128</v>
      </c>
    </row>
    <row r="36" spans="3:17" ht="13.5" thickBot="1" x14ac:dyDescent="0.25">
      <c r="C36" s="47"/>
      <c r="D36" s="17">
        <f>IFERROR((INT((E36-SUM(MOD(DATE(YEAR(E36-MOD(E36-2,7)+3),1,2),{1E+99;7})*{1;-1})+5)/7)),0)</f>
        <v>41</v>
      </c>
      <c r="E36" s="38">
        <f>IF(E35=0,0,E35+1)</f>
        <v>44115</v>
      </c>
      <c r="F36" s="47"/>
      <c r="G36" s="19">
        <f>IFERROR((INT((H36-SUM(MOD(DATE(YEAR(H36-MOD(H36-2,7)+3),1,2),{1E+99;7})*{1;-1})+5)/7)),0)</f>
        <v>41</v>
      </c>
      <c r="H36" s="39">
        <f>IF(H35=0,0,H35+1)</f>
        <v>44115</v>
      </c>
      <c r="I36" s="47"/>
      <c r="J36" s="21">
        <f>IFERROR((INT((K36-SUM(MOD(DATE(YEAR(K36-MOD(K36-2,7)+3),1,2),{1E+99;7})*{1;-1})+5)/7)),0)</f>
        <v>41</v>
      </c>
      <c r="K36" s="40">
        <f>IF(K35=0,0,K35+1)</f>
        <v>44115</v>
      </c>
      <c r="L36" s="47"/>
      <c r="M36" s="23">
        <f>IFERROR((INT((N36-SUM(MOD(DATE(YEAR(N36-MOD(N36-2,7)+3),1,2),{1E+99;7})*{1;-1})+5)/7)),0)</f>
        <v>42</v>
      </c>
      <c r="N36" s="41">
        <f>IF(N35=0,0,N35+1)</f>
        <v>44122</v>
      </c>
      <c r="O36" s="47"/>
      <c r="P36" s="25">
        <f>IFERROR((INT((Q36-SUM(MOD(DATE(YEAR(Q36-MOD(Q36-2,7)+3),1,2),{1E+99;7})*{1;-1})+5)/7)),0)</f>
        <v>43</v>
      </c>
      <c r="Q36" s="59">
        <f>IF(Q35=0,0,Q35+1)</f>
        <v>44129</v>
      </c>
    </row>
    <row r="37" spans="3:17" ht="13.5" thickTop="1" x14ac:dyDescent="0.2">
      <c r="C37" s="47"/>
      <c r="D37" s="30">
        <f>IFERROR((INT((E37-SUM(MOD(DATE(YEAR(E37-MOD(E37-2,7)+3),1,2),{1E+99;7})*{1;-1})+5)/7)),0)</f>
        <v>47</v>
      </c>
      <c r="E37" s="37">
        <f>IF(E35&gt;0,IF(SUMPRODUCT((((E3*E4)+E35)&gt;=FetesFeries[Premier jour de la semaine])*(((E3*E4)+E35)&lt;=FetesFeries[Dernier jour de la semaine]))=0,(E3*E4)+E35,((E3*E4)+E35)+7),0)</f>
        <v>44156</v>
      </c>
      <c r="F37" s="48"/>
      <c r="G37" s="30">
        <f>IFERROR((INT((H37-SUM(MOD(DATE(YEAR(H37-MOD(H37-2,7)+3),1,2),{1E+99;7})*{1;-1})+5)/7)),0)</f>
        <v>47</v>
      </c>
      <c r="H37" s="37">
        <f>IF(H35&gt;0,IF(SUMPRODUCT((((H3*H4)+H35)&gt;=FetesFeries[Premier jour de la semaine])*(((H3*H4)+H35)&lt;=FetesFeries[Dernier jour de la semaine]))=0,(H3*H4)+H35,((H3*H4)+H35)+7),0)</f>
        <v>44156</v>
      </c>
      <c r="I37" s="48"/>
      <c r="J37" s="30">
        <f>IFERROR((INT((K37-SUM(MOD(DATE(YEAR(K37-MOD(K37-2,7)+3),1,2),{1E+99;7})*{1;-1})+5)/7)),0)</f>
        <v>47</v>
      </c>
      <c r="K37" s="37">
        <f>IF(K35=0,0,(K3*K4)+K35)</f>
        <v>44156</v>
      </c>
      <c r="L37" s="48"/>
      <c r="M37" s="30">
        <f>IFERROR((INT((N37-SUM(MOD(DATE(YEAR(N37-MOD(N37-2,7)+3),1,2),{1E+99;7})*{1;-1})+5)/7)),0)</f>
        <v>48</v>
      </c>
      <c r="N37" s="37">
        <f>IF(N35=0,0,(N3*N4)+N35)</f>
        <v>44163</v>
      </c>
      <c r="O37" s="48"/>
      <c r="P37" s="30">
        <f>IFERROR((INT((Q37-SUM(MOD(DATE(YEAR(Q37-MOD(Q37-2,7)+3),1,2),{1E+99;7})*{1;-1})+5)/7)),0)</f>
        <v>49</v>
      </c>
      <c r="Q37" s="37">
        <f>IF(Q35=0,0,(Q3*Q4)+Q35)</f>
        <v>44170</v>
      </c>
    </row>
    <row r="38" spans="3:17" ht="13.5" thickBot="1" x14ac:dyDescent="0.25">
      <c r="C38" s="47"/>
      <c r="D38" s="29">
        <f>IFERROR((INT((E38-SUM(MOD(DATE(YEAR(E38-MOD(E38-2,7)+3),1,2),{1E+99;7})*{1;-1})+5)/7)),0)</f>
        <v>47</v>
      </c>
      <c r="E38" s="42">
        <f>IF(E36=0,0,E37+1)</f>
        <v>44157</v>
      </c>
      <c r="F38" s="47"/>
      <c r="G38" s="29">
        <f>IFERROR((INT((H38-SUM(MOD(DATE(YEAR(H38-MOD(H38-2,7)+3),1,2),{1E+99;7})*{1;-1})+5)/7)),0)</f>
        <v>47</v>
      </c>
      <c r="H38" s="42">
        <f>IF(H36=0,0,H37+1)</f>
        <v>44157</v>
      </c>
      <c r="I38" s="47"/>
      <c r="J38" s="29">
        <f>IFERROR((INT((K38-SUM(MOD(DATE(YEAR(K38-MOD(K38-2,7)+3),1,2),{1E+99;7})*{1;-1})+5)/7)),0)</f>
        <v>47</v>
      </c>
      <c r="K38" s="42">
        <f>IF(K36=0,0,K37+1)</f>
        <v>44157</v>
      </c>
      <c r="L38" s="47"/>
      <c r="M38" s="29">
        <f>IFERROR((INT((N38-SUM(MOD(DATE(YEAR(N38-MOD(N38-2,7)+3),1,2),{1E+99;7})*{1;-1})+5)/7)),0)</f>
        <v>48</v>
      </c>
      <c r="N38" s="42">
        <f>IF(N36=0,0,N37+1)</f>
        <v>44164</v>
      </c>
      <c r="O38" s="47"/>
      <c r="P38" s="29">
        <f>IFERROR((INT((Q38-SUM(MOD(DATE(YEAR(Q38-MOD(Q38-2,7)+3),1,2),{1E+99;7})*{1;-1})+5)/7)),0)</f>
        <v>49</v>
      </c>
      <c r="Q38" s="42">
        <f>IF(Q36=0,0,Q37+1)</f>
        <v>44171</v>
      </c>
    </row>
    <row r="39" spans="3:17" ht="13.5" thickTop="1" x14ac:dyDescent="0.2">
      <c r="C39" s="47"/>
      <c r="D39" s="27">
        <f>IFERROR((INT((E39-SUM(MOD(DATE(YEAR(E39-MOD(E39-2,7)+3),1,2),{1E+99;7})*{1;-1})+5)/7)),0)</f>
        <v>53</v>
      </c>
      <c r="E39" s="33">
        <f>IF(E37&gt;0,IF(SUMPRODUCT((((E3*E4)+E37)&gt;=FetesFeries[Premier jour de la semaine])*(((E3*E4)+E37)&lt;=FetesFeries[Dernier jour de la semaine]))=0,(E3*E4)+E37,((E3*E4)+E37)+7),0)</f>
        <v>44198</v>
      </c>
      <c r="F39" s="48"/>
      <c r="G39" s="18">
        <f>IFERROR((INT((H39-SUM(MOD(DATE(YEAR(H39-MOD(H39-2,7)+3),1,2),{1E+99;7})*{1;-1})+5)/7)),0)</f>
        <v>53</v>
      </c>
      <c r="H39" s="34">
        <f>IF(H37&gt;0,IF(SUMPRODUCT((((H3*H4)+H37)&gt;=FetesFeries[Premier jour de la semaine])*(((H3*H4)+H37)&lt;=FetesFeries[Dernier jour de la semaine]))=0,(H3*H4)+H37,((H3*H4)+H37)+7),0)</f>
        <v>44198</v>
      </c>
      <c r="I39" s="48"/>
      <c r="J39" s="20">
        <f>IFERROR((INT((K39-SUM(MOD(DATE(YEAR(K39-MOD(K39-2,7)+3),1,2),{1E+99;7})*{1;-1})+5)/7)),0)</f>
        <v>53</v>
      </c>
      <c r="K39" s="35">
        <f>IF(K37=0,0,(K3*K4)+K37)</f>
        <v>44198</v>
      </c>
      <c r="L39" s="48"/>
      <c r="M39" s="22">
        <f>IFERROR((INT((N39-SUM(MOD(DATE(YEAR(N39-MOD(N39-2,7)+3),1,2),{1E+99;7})*{1;-1})+5)/7)),0)</f>
        <v>1</v>
      </c>
      <c r="N39" s="36">
        <f>IF(N37=0,0,(N3*N4)+N37)</f>
        <v>44205</v>
      </c>
      <c r="O39" s="48"/>
      <c r="P39" s="24">
        <f>IFERROR((INT((Q39-SUM(MOD(DATE(YEAR(Q39-MOD(Q39-2,7)+3),1,2),{1E+99;7})*{1;-1})+5)/7)),0)</f>
        <v>2</v>
      </c>
      <c r="Q39" s="58">
        <f>IF(Q37=0,0,(Q3*Q4)+Q37)</f>
        <v>44212</v>
      </c>
    </row>
    <row r="40" spans="3:17" ht="13.5" thickBot="1" x14ac:dyDescent="0.25">
      <c r="C40" s="47"/>
      <c r="D40" s="17">
        <f>IFERROR((INT((E40-SUM(MOD(DATE(YEAR(E40-MOD(E40-2,7)+3),1,2),{1E+99;7})*{1;-1})+5)/7)),0)</f>
        <v>53</v>
      </c>
      <c r="E40" s="38">
        <f>IF(E39=0,0,E39+1)</f>
        <v>44199</v>
      </c>
      <c r="F40" s="47"/>
      <c r="G40" s="19">
        <f>IFERROR((INT((H40-SUM(MOD(DATE(YEAR(H40-MOD(H40-2,7)+3),1,2),{1E+99;7})*{1;-1})+5)/7)),0)</f>
        <v>53</v>
      </c>
      <c r="H40" s="39">
        <f>IF(H39=0,0,H39+1)</f>
        <v>44199</v>
      </c>
      <c r="I40" s="47"/>
      <c r="J40" s="21">
        <f>IFERROR((INT((K40-SUM(MOD(DATE(YEAR(K40-MOD(K40-2,7)+3),1,2),{1E+99;7})*{1;-1})+5)/7)),0)</f>
        <v>53</v>
      </c>
      <c r="K40" s="40">
        <f>IF(K39=0,0,K39+1)</f>
        <v>44199</v>
      </c>
      <c r="L40" s="47"/>
      <c r="M40" s="23">
        <f>IFERROR((INT((N40-SUM(MOD(DATE(YEAR(N40-MOD(N40-2,7)+3),1,2),{1E+99;7})*{1;-1})+5)/7)),0)</f>
        <v>1</v>
      </c>
      <c r="N40" s="41">
        <f>IF(N39=0,0,N39+1)</f>
        <v>44206</v>
      </c>
      <c r="O40" s="47"/>
      <c r="P40" s="25">
        <f>IFERROR((INT((Q40-SUM(MOD(DATE(YEAR(Q40-MOD(Q40-2,7)+3),1,2),{1E+99;7})*{1;-1})+5)/7)),0)</f>
        <v>2</v>
      </c>
      <c r="Q40" s="59">
        <f>IF(Q39=0,0,Q39+1)</f>
        <v>44213</v>
      </c>
    </row>
    <row r="41" spans="3:17" ht="13.5" thickTop="1" x14ac:dyDescent="0.2">
      <c r="C41" s="47"/>
      <c r="D41" s="30">
        <f>IFERROR((INT((E41-SUM(MOD(DATE(YEAR(E41-MOD(E41-2,7)+3),1,2),{1E+99;7})*{1;-1})+5)/7)),0)</f>
        <v>6</v>
      </c>
      <c r="E41" s="37">
        <f>IF(E39&gt;0,IF(SUMPRODUCT((((E3*E4)+E39)&gt;=FetesFeries[Premier jour de la semaine])*(((E3*E4)+E39)&lt;=FetesFeries[Dernier jour de la semaine]))=0,(E3*E4)+E39,((E3*E4)+E39)+7),0)</f>
        <v>44240</v>
      </c>
      <c r="F41" s="48"/>
      <c r="G41" s="30">
        <f>IFERROR((INT((H41-SUM(MOD(DATE(YEAR(H41-MOD(H41-2,7)+3),1,2),{1E+99;7})*{1;-1})+5)/7)),0)</f>
        <v>6</v>
      </c>
      <c r="H41" s="37">
        <f>IF(H39&gt;0,IF(SUMPRODUCT((((H3*H4)+H39)&gt;=FetesFeries[Premier jour de la semaine])*(((H3*H4)+H39)&lt;=FetesFeries[Dernier jour de la semaine]))=0,(H3*H4)+H39,((H3*H4)+H39)+7),0)</f>
        <v>44240</v>
      </c>
      <c r="I41" s="48"/>
      <c r="J41" s="30">
        <f>IFERROR((INT((K41-SUM(MOD(DATE(YEAR(K41-MOD(K41-2,7)+3),1,2),{1E+99;7})*{1;-1})+5)/7)),0)</f>
        <v>6</v>
      </c>
      <c r="K41" s="37">
        <f>IF(K39=0,0,(K3*K4)+K39)</f>
        <v>44240</v>
      </c>
      <c r="L41" s="48"/>
      <c r="M41" s="30">
        <f>IFERROR((INT((N41-SUM(MOD(DATE(YEAR(N41-MOD(N41-2,7)+3),1,2),{1E+99;7})*{1;-1})+5)/7)),0)</f>
        <v>7</v>
      </c>
      <c r="N41" s="37">
        <f>IF(N39=0,0,(N3*N4)+N39)</f>
        <v>44247</v>
      </c>
      <c r="O41" s="48"/>
      <c r="P41" s="30">
        <f>IFERROR((INT((Q41-SUM(MOD(DATE(YEAR(Q41-MOD(Q41-2,7)+3),1,2),{1E+99;7})*{1;-1})+5)/7)),0)</f>
        <v>8</v>
      </c>
      <c r="Q41" s="37">
        <f>IF(Q39=0,0,(Q3*Q4)+Q39)</f>
        <v>44254</v>
      </c>
    </row>
    <row r="42" spans="3:17" ht="13.5" thickBot="1" x14ac:dyDescent="0.25">
      <c r="C42" s="47"/>
      <c r="D42" s="29">
        <f>IFERROR((INT((E42-SUM(MOD(DATE(YEAR(E42-MOD(E42-2,7)+3),1,2),{1E+99;7})*{1;-1})+5)/7)),0)</f>
        <v>6</v>
      </c>
      <c r="E42" s="42">
        <f>IF(E40=0,0,E41+1)</f>
        <v>44241</v>
      </c>
      <c r="F42" s="47"/>
      <c r="G42" s="29">
        <f>IFERROR((INT((H42-SUM(MOD(DATE(YEAR(H42-MOD(H42-2,7)+3),1,2),{1E+99;7})*{1;-1})+5)/7)),0)</f>
        <v>6</v>
      </c>
      <c r="H42" s="42">
        <f>IF(H40=0,0,H41+1)</f>
        <v>44241</v>
      </c>
      <c r="I42" s="47"/>
      <c r="J42" s="29">
        <f>IFERROR((INT((K42-SUM(MOD(DATE(YEAR(K42-MOD(K42-2,7)+3),1,2),{1E+99;7})*{1;-1})+5)/7)),0)</f>
        <v>6</v>
      </c>
      <c r="K42" s="42">
        <f>IF(K40=0,0,K41+1)</f>
        <v>44241</v>
      </c>
      <c r="L42" s="47"/>
      <c r="M42" s="29">
        <f>IFERROR((INT((N42-SUM(MOD(DATE(YEAR(N42-MOD(N42-2,7)+3),1,2),{1E+99;7})*{1;-1})+5)/7)),0)</f>
        <v>7</v>
      </c>
      <c r="N42" s="42">
        <f>IF(N40=0,0,N41+1)</f>
        <v>44248</v>
      </c>
      <c r="O42" s="47"/>
      <c r="P42" s="29">
        <f>IFERROR((INT((Q42-SUM(MOD(DATE(YEAR(Q42-MOD(Q42-2,7)+3),1,2),{1E+99;7})*{1;-1})+5)/7)),0)</f>
        <v>8</v>
      </c>
      <c r="Q42" s="42">
        <f>IF(Q40=0,0,Q41+1)</f>
        <v>44255</v>
      </c>
    </row>
    <row r="43" spans="3:17" ht="13.5" thickTop="1" x14ac:dyDescent="0.2">
      <c r="C43" s="47"/>
      <c r="D43" s="27">
        <f>IFERROR((INT((E43-SUM(MOD(DATE(YEAR(E43-MOD(E43-2,7)+3),1,2),{1E+99;7})*{1;-1})+5)/7)),0)</f>
        <v>12</v>
      </c>
      <c r="E43" s="33">
        <f>IF(E41&gt;0,IF(SUMPRODUCT((((E3*E4)+E41)&gt;=FetesFeries[Premier jour de la semaine])*(((E3*E4)+E41)&lt;=FetesFeries[Dernier jour de la semaine]))=0,(E3*E4)+E41,((E3*E4)+E41)+7),0)</f>
        <v>44282</v>
      </c>
      <c r="F43" s="48"/>
      <c r="G43" s="18">
        <f>IFERROR((INT((H43-SUM(MOD(DATE(YEAR(H43-MOD(H43-2,7)+3),1,2),{1E+99;7})*{1;-1})+5)/7)),0)</f>
        <v>12</v>
      </c>
      <c r="H43" s="34">
        <f>IF(H41&gt;0,IF(SUMPRODUCT((((H3*H4)+H41)&gt;=FetesFeries[Premier jour de la semaine])*(((H3*H4)+H41)&lt;=FetesFeries[Dernier jour de la semaine]))=0,(H3*H4)+H41,((H3*H4)+H41)+7),0)</f>
        <v>44282</v>
      </c>
      <c r="I43" s="48"/>
      <c r="J43" s="20">
        <f>IFERROR((INT((K43-SUM(MOD(DATE(YEAR(K43-MOD(K43-2,7)+3),1,2),{1E+99;7})*{1;-1})+5)/7)),0)</f>
        <v>12</v>
      </c>
      <c r="K43" s="35">
        <f>IF(K41=0,0,(K3*K4)+K41)</f>
        <v>44282</v>
      </c>
      <c r="L43" s="48"/>
      <c r="M43" s="22">
        <f>IFERROR((INT((N43-SUM(MOD(DATE(YEAR(N43-MOD(N43-2,7)+3),1,2),{1E+99;7})*{1;-1})+5)/7)),0)</f>
        <v>13</v>
      </c>
      <c r="N43" s="36">
        <f>IF(N41=0,0,(N3*N4)+N41)</f>
        <v>44289</v>
      </c>
      <c r="O43" s="48"/>
      <c r="P43" s="24">
        <f>IFERROR((INT((Q43-SUM(MOD(DATE(YEAR(Q43-MOD(Q43-2,7)+3),1,2),{1E+99;7})*{1;-1})+5)/7)),0)</f>
        <v>14</v>
      </c>
      <c r="Q43" s="58">
        <f>IF(Q41=0,0,(Q3*Q4)+Q41)</f>
        <v>44296</v>
      </c>
    </row>
    <row r="44" spans="3:17" ht="13.5" thickBot="1" x14ac:dyDescent="0.25">
      <c r="C44" s="47"/>
      <c r="D44" s="17">
        <f>IFERROR((INT((E44-SUM(MOD(DATE(YEAR(E44-MOD(E44-2,7)+3),1,2),{1E+99;7})*{1;-1})+5)/7)),0)</f>
        <v>12</v>
      </c>
      <c r="E44" s="38">
        <f>IF(E43=0,0,E43+1)</f>
        <v>44283</v>
      </c>
      <c r="F44" s="47"/>
      <c r="G44" s="19">
        <f>IFERROR((INT((H44-SUM(MOD(DATE(YEAR(H44-MOD(H44-2,7)+3),1,2),{1E+99;7})*{1;-1})+5)/7)),0)</f>
        <v>12</v>
      </c>
      <c r="H44" s="39">
        <f>IF(H43=0,0,H43+1)</f>
        <v>44283</v>
      </c>
      <c r="I44" s="47"/>
      <c r="J44" s="21">
        <f>IFERROR((INT((K44-SUM(MOD(DATE(YEAR(K44-MOD(K44-2,7)+3),1,2),{1E+99;7})*{1;-1})+5)/7)),0)</f>
        <v>12</v>
      </c>
      <c r="K44" s="40">
        <f>IF(K43=0,0,K43+1)</f>
        <v>44283</v>
      </c>
      <c r="L44" s="47"/>
      <c r="M44" s="23">
        <f>IFERROR((INT((N44-SUM(MOD(DATE(YEAR(N44-MOD(N44-2,7)+3),1,2),{1E+99;7})*{1;-1})+5)/7)),0)</f>
        <v>13</v>
      </c>
      <c r="N44" s="41">
        <f>IF(N43=0,0,N43+1)</f>
        <v>44290</v>
      </c>
      <c r="O44" s="47"/>
      <c r="P44" s="25">
        <f>IFERROR((INT((Q44-SUM(MOD(DATE(YEAR(Q44-MOD(Q44-2,7)+3),1,2),{1E+99;7})*{1;-1})+5)/7)),0)</f>
        <v>14</v>
      </c>
      <c r="Q44" s="59">
        <f>IF(Q43=0,0,Q43+1)</f>
        <v>44297</v>
      </c>
    </row>
    <row r="45" spans="3:17" ht="13.5" thickTop="1" x14ac:dyDescent="0.2">
      <c r="C45" s="47"/>
      <c r="D45" s="30">
        <f>IFERROR((INT((E45-SUM(MOD(DATE(YEAR(E45-MOD(E45-2,7)+3),1,2),{1E+99;7})*{1;-1})+5)/7)),0)</f>
        <v>18</v>
      </c>
      <c r="E45" s="37">
        <f>IF(E43&gt;0,IF(SUMPRODUCT((((E3*E4)+E43)&gt;=FetesFeries[Premier jour de la semaine])*(((E3*E4)+E43)&lt;=FetesFeries[Dernier jour de la semaine]))=0,(E3*E4)+E43,((E3*E4)+E43)+7),0)</f>
        <v>44324</v>
      </c>
      <c r="F45" s="48"/>
      <c r="G45" s="30">
        <f>IFERROR((INT((H45-SUM(MOD(DATE(YEAR(H45-MOD(H45-2,7)+3),1,2),{1E+99;7})*{1;-1})+5)/7)),0)</f>
        <v>18</v>
      </c>
      <c r="H45" s="37">
        <f>IF(H43&gt;0,IF(SUMPRODUCT((((H3*H4)+H43)&gt;=FetesFeries[Premier jour de la semaine])*(((H3*H4)+H43)&lt;=FetesFeries[Dernier jour de la semaine]))=0,(H3*H4)+H43,((H3*H4)+H43)+7),0)</f>
        <v>44324</v>
      </c>
      <c r="I45" s="48"/>
      <c r="J45" s="30">
        <f>IFERROR((INT((K45-SUM(MOD(DATE(YEAR(K45-MOD(K45-2,7)+3),1,2),{1E+99;7})*{1;-1})+5)/7)),0)</f>
        <v>18</v>
      </c>
      <c r="K45" s="37">
        <f>IF(K43=0,0,(K3*K4)+K43)</f>
        <v>44324</v>
      </c>
      <c r="L45" s="48"/>
      <c r="M45" s="30">
        <f>IFERROR((INT((N45-SUM(MOD(DATE(YEAR(N45-MOD(N45-2,7)+3),1,2),{1E+99;7})*{1;-1})+5)/7)),0)</f>
        <v>19</v>
      </c>
      <c r="N45" s="37">
        <f>IF(N43=0,0,(N3*N4)+N43)</f>
        <v>44331</v>
      </c>
      <c r="O45" s="48"/>
      <c r="P45" s="30">
        <f>IFERROR((INT((Q45-SUM(MOD(DATE(YEAR(Q45-MOD(Q45-2,7)+3),1,2),{1E+99;7})*{1;-1})+5)/7)),0)</f>
        <v>20</v>
      </c>
      <c r="Q45" s="37">
        <f>IF(Q43=0,0,(Q3*Q4)+Q43)</f>
        <v>44338</v>
      </c>
    </row>
    <row r="46" spans="3:17" ht="13.5" thickBot="1" x14ac:dyDescent="0.25">
      <c r="C46" s="47"/>
      <c r="D46" s="29">
        <f>IFERROR((INT((E46-SUM(MOD(DATE(YEAR(E46-MOD(E46-2,7)+3),1,2),{1E+99;7})*{1;-1})+5)/7)),0)</f>
        <v>18</v>
      </c>
      <c r="E46" s="42">
        <f>IF(E44=0,0,E45+1)</f>
        <v>44325</v>
      </c>
      <c r="F46" s="47"/>
      <c r="G46" s="29">
        <f>IFERROR((INT((H46-SUM(MOD(DATE(YEAR(H46-MOD(H46-2,7)+3),1,2),{1E+99;7})*{1;-1})+5)/7)),0)</f>
        <v>18</v>
      </c>
      <c r="H46" s="42">
        <f>IF(H44=0,0,H45+1)</f>
        <v>44325</v>
      </c>
      <c r="I46" s="47"/>
      <c r="J46" s="29">
        <f>IFERROR((INT((K46-SUM(MOD(DATE(YEAR(K46-MOD(K46-2,7)+3),1,2),{1E+99;7})*{1;-1})+5)/7)),0)</f>
        <v>18</v>
      </c>
      <c r="K46" s="42">
        <f>IF(K44=0,0,K45+1)</f>
        <v>44325</v>
      </c>
      <c r="L46" s="47"/>
      <c r="M46" s="29">
        <f>IFERROR((INT((N46-SUM(MOD(DATE(YEAR(N46-MOD(N46-2,7)+3),1,2),{1E+99;7})*{1;-1})+5)/7)),0)</f>
        <v>19</v>
      </c>
      <c r="N46" s="42">
        <f>IF(N44=0,0,N45+1)</f>
        <v>44332</v>
      </c>
      <c r="O46" s="47"/>
      <c r="P46" s="29">
        <f>IFERROR((INT((Q46-SUM(MOD(DATE(YEAR(Q46-MOD(Q46-2,7)+3),1,2),{1E+99;7})*{1;-1})+5)/7)),0)</f>
        <v>20</v>
      </c>
      <c r="Q46" s="42">
        <f>IF(Q44=0,0,Q45+1)</f>
        <v>44339</v>
      </c>
    </row>
    <row r="47" spans="3:17" ht="13.5" thickTop="1" x14ac:dyDescent="0.2">
      <c r="C47" s="47"/>
      <c r="D47" s="27">
        <f>IFERROR((INT((E47-SUM(MOD(DATE(YEAR(E47-MOD(E47-2,7)+3),1,2),{1E+99;7})*{1;-1})+5)/7)),0)</f>
        <v>24</v>
      </c>
      <c r="E47" s="33">
        <f>IF(E45&gt;0,IF(SUMPRODUCT((((E3*E4)+E45)&gt;=FetesFeries[Premier jour de la semaine])*(((E3*E4)+E45)&lt;=FetesFeries[Dernier jour de la semaine]))=0,(E3*E4)+E45,((E3*E4)+E45)+7),0)</f>
        <v>44366</v>
      </c>
      <c r="F47" s="48"/>
      <c r="G47" s="18">
        <f>IFERROR((INT((H47-SUM(MOD(DATE(YEAR(H47-MOD(H47-2,7)+3),1,2),{1E+99;7})*{1;-1})+5)/7)),0)</f>
        <v>24</v>
      </c>
      <c r="H47" s="34">
        <f>IF(H45&gt;0,IF(SUMPRODUCT((((H3*H4)+H45)&gt;=FetesFeries[Premier jour de la semaine])*(((H3*H4)+H45)&lt;=FetesFeries[Dernier jour de la semaine]))=0,(H3*H4)+H45,((H3*H4)+H45)+7),0)</f>
        <v>44366</v>
      </c>
      <c r="I47" s="48"/>
      <c r="J47" s="20">
        <f>IFERROR((INT((K47-SUM(MOD(DATE(YEAR(K47-MOD(K47-2,7)+3),1,2),{1E+99;7})*{1;-1})+5)/7)),0)</f>
        <v>24</v>
      </c>
      <c r="K47" s="35">
        <f>IF(K45=0,0,(K3*K4)+K45)</f>
        <v>44366</v>
      </c>
      <c r="L47" s="48"/>
      <c r="M47" s="22">
        <f>IFERROR((INT((N47-SUM(MOD(DATE(YEAR(N47-MOD(N47-2,7)+3),1,2),{1E+99;7})*{1;-1})+5)/7)),0)</f>
        <v>25</v>
      </c>
      <c r="N47" s="36">
        <f>IF(N45=0,0,(N3*N4)+N45)</f>
        <v>44373</v>
      </c>
      <c r="O47" s="48"/>
      <c r="P47" s="24">
        <f>IFERROR((INT((Q47-SUM(MOD(DATE(YEAR(Q47-MOD(Q47-2,7)+3),1,2),{1E+99;7})*{1;-1})+5)/7)),0)</f>
        <v>26</v>
      </c>
      <c r="Q47" s="58">
        <f>IF(Q45=0,0,(Q3*Q4)+Q45)</f>
        <v>44380</v>
      </c>
    </row>
    <row r="48" spans="3:17" ht="13.5" thickBot="1" x14ac:dyDescent="0.25">
      <c r="C48" s="47"/>
      <c r="D48" s="17">
        <f>IFERROR((INT((E48-SUM(MOD(DATE(YEAR(E48-MOD(E48-2,7)+3),1,2),{1E+99;7})*{1;-1})+5)/7)),0)</f>
        <v>24</v>
      </c>
      <c r="E48" s="38">
        <f>IF(E47=0,0,E47+1)</f>
        <v>44367</v>
      </c>
      <c r="F48" s="47"/>
      <c r="G48" s="19">
        <f>IFERROR((INT((H48-SUM(MOD(DATE(YEAR(H48-MOD(H48-2,7)+3),1,2),{1E+99;7})*{1;-1})+5)/7)),0)</f>
        <v>24</v>
      </c>
      <c r="H48" s="39">
        <f>IF(H47=0,0,H47+1)</f>
        <v>44367</v>
      </c>
      <c r="I48" s="47"/>
      <c r="J48" s="21">
        <f>IFERROR((INT((K48-SUM(MOD(DATE(YEAR(K48-MOD(K48-2,7)+3),1,2),{1E+99;7})*{1;-1})+5)/7)),0)</f>
        <v>24</v>
      </c>
      <c r="K48" s="40">
        <f>IF(K47=0,0,K47+1)</f>
        <v>44367</v>
      </c>
      <c r="L48" s="47"/>
      <c r="M48" s="23">
        <f>IFERROR((INT((N48-SUM(MOD(DATE(YEAR(N48-MOD(N48-2,7)+3),1,2),{1E+99;7})*{1;-1})+5)/7)),0)</f>
        <v>25</v>
      </c>
      <c r="N48" s="41">
        <f>IF(N47=0,0,N47+1)</f>
        <v>44374</v>
      </c>
      <c r="O48" s="47"/>
      <c r="P48" s="25">
        <f>IFERROR((INT((Q48-SUM(MOD(DATE(YEAR(Q48-MOD(Q48-2,7)+3),1,2),{1E+99;7})*{1;-1})+5)/7)),0)</f>
        <v>26</v>
      </c>
      <c r="Q48" s="59">
        <f>IF(Q47=0,0,Q47+1)</f>
        <v>44381</v>
      </c>
    </row>
    <row r="49" spans="3:17" ht="13.5" thickTop="1" x14ac:dyDescent="0.2">
      <c r="C49" s="47"/>
      <c r="D49" s="30">
        <f>IFERROR((INT((E49-SUM(MOD(DATE(YEAR(E49-MOD(E49-2,7)+3),1,2),{1E+99;7})*{1;-1})+5)/7)),0)</f>
        <v>30</v>
      </c>
      <c r="E49" s="37">
        <f>IF(E47&gt;0,IF(SUMPRODUCT((((E3*E4)+E47)&gt;=FetesFeries[Premier jour de la semaine])*(((E3*E4)+E47)&lt;=FetesFeries[Dernier jour de la semaine]))=0,(E3*E4)+E47,((E3*E4)+E47)+7),0)</f>
        <v>44408</v>
      </c>
      <c r="F49" s="48"/>
      <c r="G49" s="30">
        <f>IFERROR((INT((H49-SUM(MOD(DATE(YEAR(H49-MOD(H49-2,7)+3),1,2),{1E+99;7})*{1;-1})+5)/7)),0)</f>
        <v>30</v>
      </c>
      <c r="H49" s="37">
        <f>IF(H47&gt;0,IF(SUMPRODUCT((((H3*H4)+H47)&gt;=FetesFeries[Premier jour de la semaine])*(((H3*H4)+H47)&lt;=FetesFeries[Dernier jour de la semaine]))=0,(H3*H4)+H47,((H3*H4)+H47)+7),0)</f>
        <v>44408</v>
      </c>
      <c r="I49" s="48"/>
      <c r="J49" s="30">
        <f>IFERROR((INT((K49-SUM(MOD(DATE(YEAR(K49-MOD(K49-2,7)+3),1,2),{1E+99;7})*{1;-1})+5)/7)),0)</f>
        <v>30</v>
      </c>
      <c r="K49" s="37">
        <f>IF(K47=0,0,(K3*K4)+K47)</f>
        <v>44408</v>
      </c>
      <c r="L49" s="48"/>
      <c r="M49" s="30">
        <f>IFERROR((INT((N49-SUM(MOD(DATE(YEAR(N49-MOD(N49-2,7)+3),1,2),{1E+99;7})*{1;-1})+5)/7)),0)</f>
        <v>31</v>
      </c>
      <c r="N49" s="37">
        <f>IF(N47=0,0,(N3*N4)+N47)</f>
        <v>44415</v>
      </c>
      <c r="O49" s="48"/>
      <c r="P49" s="30">
        <f>IFERROR((INT((Q49-SUM(MOD(DATE(YEAR(Q49-MOD(Q49-2,7)+3),1,2),{1E+99;7})*{1;-1})+5)/7)),0)</f>
        <v>32</v>
      </c>
      <c r="Q49" s="37">
        <f>IF(Q47=0,0,(Q3*Q4)+Q47)</f>
        <v>44422</v>
      </c>
    </row>
    <row r="50" spans="3:17" ht="13.5" thickBot="1" x14ac:dyDescent="0.25">
      <c r="C50" s="47"/>
      <c r="D50" s="29">
        <f>IFERROR((INT((E50-SUM(MOD(DATE(YEAR(E50-MOD(E50-2,7)+3),1,2),{1E+99;7})*{1;-1})+5)/7)),0)</f>
        <v>30</v>
      </c>
      <c r="E50" s="42">
        <f>IF(E48=0,0,E49+1)</f>
        <v>44409</v>
      </c>
      <c r="F50" s="47"/>
      <c r="G50" s="29">
        <f>IFERROR((INT((H50-SUM(MOD(DATE(YEAR(H50-MOD(H50-2,7)+3),1,2),{1E+99;7})*{1;-1})+5)/7)),0)</f>
        <v>30</v>
      </c>
      <c r="H50" s="42">
        <f>IF(H48=0,0,H49+1)</f>
        <v>44409</v>
      </c>
      <c r="I50" s="47"/>
      <c r="J50" s="29">
        <f>IFERROR((INT((K50-SUM(MOD(DATE(YEAR(K50-MOD(K50-2,7)+3),1,2),{1E+99;7})*{1;-1})+5)/7)),0)</f>
        <v>30</v>
      </c>
      <c r="K50" s="42">
        <f>IF(K48=0,0,K49+1)</f>
        <v>44409</v>
      </c>
      <c r="L50" s="47"/>
      <c r="M50" s="29">
        <f>IFERROR((INT((N50-SUM(MOD(DATE(YEAR(N50-MOD(N50-2,7)+3),1,2),{1E+99;7})*{1;-1})+5)/7)),0)</f>
        <v>31</v>
      </c>
      <c r="N50" s="42">
        <f>IF(N48=0,0,N49+1)</f>
        <v>44416</v>
      </c>
      <c r="O50" s="47"/>
      <c r="P50" s="29">
        <f>IFERROR((INT((Q50-SUM(MOD(DATE(YEAR(Q50-MOD(Q50-2,7)+3),1,2),{1E+99;7})*{1;-1})+5)/7)),0)</f>
        <v>32</v>
      </c>
      <c r="Q50" s="42">
        <f>IF(Q48=0,0,Q49+1)</f>
        <v>44423</v>
      </c>
    </row>
    <row r="51" spans="3:17" ht="13.5" thickTop="1" x14ac:dyDescent="0.2">
      <c r="C51" s="47"/>
      <c r="D51" s="27">
        <f>IFERROR((INT((E51-SUM(MOD(DATE(YEAR(E51-MOD(E51-2,7)+3),1,2),{1E+99;7})*{1;-1})+5)/7)),0)</f>
        <v>36</v>
      </c>
      <c r="E51" s="33">
        <f>IF(E49&gt;0,IF(SUMPRODUCT((((E3*E4)+E49)&gt;=FetesFeries[Premier jour de la semaine])*(((E3*E4)+E49)&lt;=FetesFeries[Dernier jour de la semaine]))=0,(E3*E4)+E49,((E3*E4)+E49)+7),0)</f>
        <v>44450</v>
      </c>
      <c r="F51" s="48"/>
      <c r="G51" s="18">
        <f>IFERROR((INT((H51-SUM(MOD(DATE(YEAR(H51-MOD(H51-2,7)+3),1,2),{1E+99;7})*{1;-1})+5)/7)),0)</f>
        <v>36</v>
      </c>
      <c r="H51" s="34">
        <f>IF(H49&gt;0,IF(SUMPRODUCT((((H3*H4)+H49)&gt;=FetesFeries[Premier jour de la semaine])*(((H3*H4)+H49)&lt;=FetesFeries[Dernier jour de la semaine]))=0,(H3*H4)+H49,((H3*H4)+H49)+7),0)</f>
        <v>44450</v>
      </c>
      <c r="I51" s="48"/>
      <c r="J51" s="20">
        <f>IFERROR((INT((K51-SUM(MOD(DATE(YEAR(K51-MOD(K51-2,7)+3),1,2),{1E+99;7})*{1;-1})+5)/7)),0)</f>
        <v>36</v>
      </c>
      <c r="K51" s="35">
        <f>IF(K49=0,0,(K3*K4)+K49)</f>
        <v>44450</v>
      </c>
      <c r="L51" s="48"/>
      <c r="M51" s="22">
        <f>IFERROR((INT((N51-SUM(MOD(DATE(YEAR(N51-MOD(N51-2,7)+3),1,2),{1E+99;7})*{1;-1})+5)/7)),0)</f>
        <v>37</v>
      </c>
      <c r="N51" s="36">
        <f>IF(N49=0,0,(N3*N4)+N49)</f>
        <v>44457</v>
      </c>
      <c r="O51" s="48"/>
      <c r="P51" s="24">
        <f>IFERROR((INT((Q51-SUM(MOD(DATE(YEAR(Q51-MOD(Q51-2,7)+3),1,2),{1E+99;7})*{1;-1})+5)/7)),0)</f>
        <v>38</v>
      </c>
      <c r="Q51" s="58">
        <f>IF(Q49=0,0,(Q3*Q4)+Q49)</f>
        <v>44464</v>
      </c>
    </row>
    <row r="52" spans="3:17" ht="13.5" thickBot="1" x14ac:dyDescent="0.25">
      <c r="C52" s="47"/>
      <c r="D52" s="17">
        <f>IFERROR((INT((E52-SUM(MOD(DATE(YEAR(E52-MOD(E52-2,7)+3),1,2),{1E+99;7})*{1;-1})+5)/7)),0)</f>
        <v>36</v>
      </c>
      <c r="E52" s="38">
        <f>IF(E51=0,0,E51+1)</f>
        <v>44451</v>
      </c>
      <c r="F52" s="47"/>
      <c r="G52" s="19">
        <f>IFERROR((INT((H52-SUM(MOD(DATE(YEAR(H52-MOD(H52-2,7)+3),1,2),{1E+99;7})*{1;-1})+5)/7)),0)</f>
        <v>36</v>
      </c>
      <c r="H52" s="39">
        <f>IF(H51=0,0,H51+1)</f>
        <v>44451</v>
      </c>
      <c r="I52" s="47"/>
      <c r="J52" s="21">
        <f>IFERROR((INT((K52-SUM(MOD(DATE(YEAR(K52-MOD(K52-2,7)+3),1,2),{1E+99;7})*{1;-1})+5)/7)),0)</f>
        <v>36</v>
      </c>
      <c r="K52" s="40">
        <f>IF(K51=0,0,K51+1)</f>
        <v>44451</v>
      </c>
      <c r="L52" s="47"/>
      <c r="M52" s="23">
        <f>IFERROR((INT((N52-SUM(MOD(DATE(YEAR(N52-MOD(N52-2,7)+3),1,2),{1E+99;7})*{1;-1})+5)/7)),0)</f>
        <v>37</v>
      </c>
      <c r="N52" s="41">
        <f>IF(N51=0,0,N51+1)</f>
        <v>44458</v>
      </c>
      <c r="O52" s="47"/>
      <c r="P52" s="25">
        <f>IFERROR((INT((Q52-SUM(MOD(DATE(YEAR(Q52-MOD(Q52-2,7)+3),1,2),{1E+99;7})*{1;-1})+5)/7)),0)</f>
        <v>38</v>
      </c>
      <c r="Q52" s="59">
        <f>IF(Q51=0,0,Q51+1)</f>
        <v>44465</v>
      </c>
    </row>
    <row r="53" spans="3:17" ht="13.5" thickTop="1" x14ac:dyDescent="0.2">
      <c r="C53" s="47"/>
      <c r="D53" s="30">
        <f>IFERROR((INT((E53-SUM(MOD(DATE(YEAR(E53-MOD(E53-2,7)+3),1,2),{1E+99;7})*{1;-1})+5)/7)),0)</f>
        <v>42</v>
      </c>
      <c r="E53" s="37">
        <f>IF(E51&gt;0,IF(SUMPRODUCT((((E3*E4)+E51)&gt;=FetesFeries[Premier jour de la semaine])*(((E3*E4)+E51)&lt;=FetesFeries[Dernier jour de la semaine]))=0,(E3*E4)+E51,((E3*E4)+E51)+7),0)</f>
        <v>44492</v>
      </c>
      <c r="F53" s="48"/>
      <c r="G53" s="30">
        <f>IFERROR((INT((H53-SUM(MOD(DATE(YEAR(H53-MOD(H53-2,7)+3),1,2),{1E+99;7})*{1;-1})+5)/7)),0)</f>
        <v>42</v>
      </c>
      <c r="H53" s="37">
        <f>IF(H51&gt;0,IF(SUMPRODUCT((((H3*H4)+H51)&gt;=FetesFeries[Premier jour de la semaine])*(((H3*H4)+H51)&lt;=FetesFeries[Dernier jour de la semaine]))=0,(H3*H4)+H51,((H3*H4)+H51)+7),0)</f>
        <v>44492</v>
      </c>
      <c r="I53" s="48"/>
      <c r="J53" s="30">
        <f>IFERROR((INT((K53-SUM(MOD(DATE(YEAR(K53-MOD(K53-2,7)+3),1,2),{1E+99;7})*{1;-1})+5)/7)),0)</f>
        <v>42</v>
      </c>
      <c r="K53" s="37">
        <f>IF(K51=0,0,(K3*K4)+K51)</f>
        <v>44492</v>
      </c>
      <c r="L53" s="48"/>
      <c r="M53" s="30">
        <f>IFERROR((INT((N53-SUM(MOD(DATE(YEAR(N53-MOD(N53-2,7)+3),1,2),{1E+99;7})*{1;-1})+5)/7)),0)</f>
        <v>43</v>
      </c>
      <c r="N53" s="37">
        <f>IF(N51=0,0,(N3*N4)+N51)</f>
        <v>44499</v>
      </c>
      <c r="O53" s="48"/>
      <c r="P53" s="30">
        <f>IFERROR((INT((Q53-SUM(MOD(DATE(YEAR(Q53-MOD(Q53-2,7)+3),1,2),{1E+99;7})*{1;-1})+5)/7)),0)</f>
        <v>44</v>
      </c>
      <c r="Q53" s="37">
        <f>IF(Q51=0,0,(Q3*Q4)+Q51)</f>
        <v>44506</v>
      </c>
    </row>
    <row r="54" spans="3:17" ht="13.5" thickBot="1" x14ac:dyDescent="0.25">
      <c r="C54" s="47"/>
      <c r="D54" s="29">
        <f>IFERROR((INT((E54-SUM(MOD(DATE(YEAR(E54-MOD(E54-2,7)+3),1,2),{1E+99;7})*{1;-1})+5)/7)),0)</f>
        <v>42</v>
      </c>
      <c r="E54" s="42">
        <f>IF(E52=0,0,E53+1)</f>
        <v>44493</v>
      </c>
      <c r="F54" s="47"/>
      <c r="G54" s="29">
        <f>IFERROR((INT((H54-SUM(MOD(DATE(YEAR(H54-MOD(H54-2,7)+3),1,2),{1E+99;7})*{1;-1})+5)/7)),0)</f>
        <v>42</v>
      </c>
      <c r="H54" s="42">
        <f>IF(H52=0,0,H53+1)</f>
        <v>44493</v>
      </c>
      <c r="I54" s="47"/>
      <c r="J54" s="29">
        <f>IFERROR((INT((K54-SUM(MOD(DATE(YEAR(K54-MOD(K54-2,7)+3),1,2),{1E+99;7})*{1;-1})+5)/7)),0)</f>
        <v>42</v>
      </c>
      <c r="K54" s="42">
        <f>IF(K52=0,0,K53+1)</f>
        <v>44493</v>
      </c>
      <c r="L54" s="47"/>
      <c r="M54" s="29">
        <f>IFERROR((INT((N54-SUM(MOD(DATE(YEAR(N54-MOD(N54-2,7)+3),1,2),{1E+99;7})*{1;-1})+5)/7)),0)</f>
        <v>43</v>
      </c>
      <c r="N54" s="42">
        <f>IF(N52=0,0,N53+1)</f>
        <v>44500</v>
      </c>
      <c r="O54" s="47"/>
      <c r="P54" s="29">
        <f>IFERROR((INT((Q54-SUM(MOD(DATE(YEAR(Q54-MOD(Q54-2,7)+3),1,2),{1E+99;7})*{1;-1})+5)/7)),0)</f>
        <v>44</v>
      </c>
      <c r="Q54" s="42">
        <f>IF(Q52=0,0,Q53+1)</f>
        <v>44507</v>
      </c>
    </row>
    <row r="55" spans="3:17" ht="13.5" thickTop="1" x14ac:dyDescent="0.2">
      <c r="C55" s="47"/>
      <c r="D55" s="27">
        <f>IFERROR((INT((E55-SUM(MOD(DATE(YEAR(E55-MOD(E55-2,7)+3),1,2),{1E+99;7})*{1;-1})+5)/7)),0)</f>
        <v>48</v>
      </c>
      <c r="E55" s="33">
        <f>IF(E53&gt;0,IF(SUMPRODUCT((((E3*E4)+E53)&gt;=FetesFeries[Premier jour de la semaine])*(((E3*E4)+E53)&lt;=FetesFeries[Dernier jour de la semaine]))=0,(E3*E4)+E53,((E3*E4)+E53)+7),0)</f>
        <v>44534</v>
      </c>
      <c r="F55" s="48"/>
      <c r="G55" s="18">
        <f>IFERROR((INT((H55-SUM(MOD(DATE(YEAR(H55-MOD(H55-2,7)+3),1,2),{1E+99;7})*{1;-1})+5)/7)),0)</f>
        <v>48</v>
      </c>
      <c r="H55" s="34">
        <f>IF(H53&gt;0,IF(SUMPRODUCT((((H3*H4)+H53)&gt;=FetesFeries[Premier jour de la semaine])*(((H3*H4)+H53)&lt;=FetesFeries[Dernier jour de la semaine]))=0,(H3*H4)+H53,((H3*H4)+H53)+7),0)</f>
        <v>44534</v>
      </c>
      <c r="I55" s="48"/>
      <c r="J55" s="20">
        <f>IFERROR((INT((K55-SUM(MOD(DATE(YEAR(K55-MOD(K55-2,7)+3),1,2),{1E+99;7})*{1;-1})+5)/7)),0)</f>
        <v>48</v>
      </c>
      <c r="K55" s="35">
        <f>IF(K53=0,0,(K3*K4)+K53)</f>
        <v>44534</v>
      </c>
      <c r="L55" s="48"/>
      <c r="M55" s="22">
        <f>IFERROR((INT((N55-SUM(MOD(DATE(YEAR(N55-MOD(N55-2,7)+3),1,2),{1E+99;7})*{1;-1})+5)/7)),0)</f>
        <v>49</v>
      </c>
      <c r="N55" s="36">
        <f>IF(N53=0,0,(N3*N4)+N53)</f>
        <v>44541</v>
      </c>
      <c r="O55" s="48"/>
      <c r="P55" s="24">
        <f>IFERROR((INT((Q55-SUM(MOD(DATE(YEAR(Q55-MOD(Q55-2,7)+3),1,2),{1E+99;7})*{1;-1})+5)/7)),0)</f>
        <v>50</v>
      </c>
      <c r="Q55" s="58">
        <f>IF(Q53=0,0,(Q3*Q4)+Q53)</f>
        <v>44548</v>
      </c>
    </row>
    <row r="56" spans="3:17" ht="13.5" thickBot="1" x14ac:dyDescent="0.25">
      <c r="C56" s="47"/>
      <c r="D56" s="17">
        <f>IFERROR((INT((E56-SUM(MOD(DATE(YEAR(E56-MOD(E56-2,7)+3),1,2),{1E+99;7})*{1;-1})+5)/7)),0)</f>
        <v>48</v>
      </c>
      <c r="E56" s="38">
        <f>IF(E55=0,0,E55+1)</f>
        <v>44535</v>
      </c>
      <c r="F56" s="47"/>
      <c r="G56" s="19">
        <f>IFERROR((INT((H56-SUM(MOD(DATE(YEAR(H56-MOD(H56-2,7)+3),1,2),{1E+99;7})*{1;-1})+5)/7)),0)</f>
        <v>48</v>
      </c>
      <c r="H56" s="39">
        <f>IF(H55=0,0,H55+1)</f>
        <v>44535</v>
      </c>
      <c r="I56" s="47"/>
      <c r="J56" s="21">
        <f>IFERROR((INT((K56-SUM(MOD(DATE(YEAR(K56-MOD(K56-2,7)+3),1,2),{1E+99;7})*{1;-1})+5)/7)),0)</f>
        <v>48</v>
      </c>
      <c r="K56" s="40">
        <f>IF(K55=0,0,K55+1)</f>
        <v>44535</v>
      </c>
      <c r="L56" s="47"/>
      <c r="M56" s="23">
        <f>IFERROR((INT((N56-SUM(MOD(DATE(YEAR(N56-MOD(N56-2,7)+3),1,2),{1E+99;7})*{1;-1})+5)/7)),0)</f>
        <v>49</v>
      </c>
      <c r="N56" s="41">
        <f>IF(N55=0,0,N55+1)</f>
        <v>44542</v>
      </c>
      <c r="O56" s="47"/>
      <c r="P56" s="25">
        <f>IFERROR((INT((Q56-SUM(MOD(DATE(YEAR(Q56-MOD(Q56-2,7)+3),1,2),{1E+99;7})*{1;-1})+5)/7)),0)</f>
        <v>50</v>
      </c>
      <c r="Q56" s="59">
        <f>IF(Q55=0,0,Q55+1)</f>
        <v>44549</v>
      </c>
    </row>
    <row r="57" spans="3:17" ht="13.5" thickTop="1" x14ac:dyDescent="0.2">
      <c r="C57" s="47"/>
      <c r="D57" s="30">
        <f>IFERROR((INT((E57-SUM(MOD(DATE(YEAR(E57-MOD(E57-2,7)+3),1,2),{1E+99;7})*{1;-1})+5)/7)),0)</f>
        <v>2</v>
      </c>
      <c r="E57" s="37">
        <f>IF(E55&gt;0,IF(SUMPRODUCT((((E3*E4)+E55)&gt;=FetesFeries[Premier jour de la semaine])*(((E3*E4)+E55)&lt;=FetesFeries[Dernier jour de la semaine]))=0,(E3*E4)+E55,((E3*E4)+E55)+7),0)</f>
        <v>44576</v>
      </c>
      <c r="F57" s="48"/>
      <c r="G57" s="30">
        <f>IFERROR((INT((H57-SUM(MOD(DATE(YEAR(H57-MOD(H57-2,7)+3),1,2),{1E+99;7})*{1;-1})+5)/7)),0)</f>
        <v>2</v>
      </c>
      <c r="H57" s="37">
        <f>IF(H55&gt;0,IF(SUMPRODUCT((((H3*H4)+H55)&gt;=FetesFeries[Premier jour de la semaine])*(((H3*H4)+H55)&lt;=FetesFeries[Dernier jour de la semaine]))=0,(H3*H4)+H55,((H3*H4)+H55)+7),0)</f>
        <v>44576</v>
      </c>
      <c r="I57" s="48"/>
      <c r="J57" s="30">
        <f>IFERROR((INT((K57-SUM(MOD(DATE(YEAR(K57-MOD(K57-2,7)+3),1,2),{1E+99;7})*{1;-1})+5)/7)),0)</f>
        <v>2</v>
      </c>
      <c r="K57" s="37">
        <f>IF(K55=0,0,(K3*K4)+K55)</f>
        <v>44576</v>
      </c>
      <c r="L57" s="48"/>
      <c r="M57" s="30">
        <f>IFERROR((INT((N57-SUM(MOD(DATE(YEAR(N57-MOD(N57-2,7)+3),1,2),{1E+99;7})*{1;-1})+5)/7)),0)</f>
        <v>3</v>
      </c>
      <c r="N57" s="37">
        <f>IF(N55=0,0,(N3*N4)+N55)</f>
        <v>44583</v>
      </c>
      <c r="O57" s="48"/>
      <c r="P57" s="30">
        <f>IFERROR((INT((Q57-SUM(MOD(DATE(YEAR(Q57-MOD(Q57-2,7)+3),1,2),{1E+99;7})*{1;-1})+5)/7)),0)</f>
        <v>4</v>
      </c>
      <c r="Q57" s="37">
        <f>IF(Q55=0,0,(Q3*Q4)+Q55)</f>
        <v>44590</v>
      </c>
    </row>
    <row r="58" spans="3:17" ht="13.5" thickBot="1" x14ac:dyDescent="0.25">
      <c r="C58" s="47"/>
      <c r="D58" s="29">
        <f>IFERROR((INT((E58-SUM(MOD(DATE(YEAR(E58-MOD(E58-2,7)+3),1,2),{1E+99;7})*{1;-1})+5)/7)),0)</f>
        <v>2</v>
      </c>
      <c r="E58" s="42">
        <f>IF(E56=0,0,E57+1)</f>
        <v>44577</v>
      </c>
      <c r="F58" s="47"/>
      <c r="G58" s="29">
        <f>IFERROR((INT((H58-SUM(MOD(DATE(YEAR(H58-MOD(H58-2,7)+3),1,2),{1E+99;7})*{1;-1})+5)/7)),0)</f>
        <v>2</v>
      </c>
      <c r="H58" s="42">
        <f>IF(H56=0,0,H57+1)</f>
        <v>44577</v>
      </c>
      <c r="I58" s="47"/>
      <c r="J58" s="29">
        <f>IFERROR((INT((K58-SUM(MOD(DATE(YEAR(K58-MOD(K58-2,7)+3),1,2),{1E+99;7})*{1;-1})+5)/7)),0)</f>
        <v>2</v>
      </c>
      <c r="K58" s="42">
        <f>IF(K56=0,0,K57+1)</f>
        <v>44577</v>
      </c>
      <c r="L58" s="47"/>
      <c r="M58" s="29">
        <f>IFERROR((INT((N58-SUM(MOD(DATE(YEAR(N58-MOD(N58-2,7)+3),1,2),{1E+99;7})*{1;-1})+5)/7)),0)</f>
        <v>3</v>
      </c>
      <c r="N58" s="42">
        <f>IF(N56=0,0,N57+1)</f>
        <v>44584</v>
      </c>
      <c r="O58" s="47"/>
      <c r="P58" s="29">
        <f>IFERROR((INT((Q58-SUM(MOD(DATE(YEAR(Q58-MOD(Q58-2,7)+3),1,2),{1E+99;7})*{1;-1})+5)/7)),0)</f>
        <v>4</v>
      </c>
      <c r="Q58" s="42">
        <f>IF(Q56=0,0,Q57+1)</f>
        <v>44591</v>
      </c>
    </row>
    <row r="59" spans="3:17" ht="13.5" thickTop="1" x14ac:dyDescent="0.2">
      <c r="C59" s="47"/>
    </row>
  </sheetData>
  <phoneticPr fontId="1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914F56-F3D8-4C46-A264-609078A91BD6}">
  <sheetPr codeName="Feuil1"/>
  <dimension ref="A1:G27"/>
  <sheetViews>
    <sheetView showGridLines="0" showZeros="0" topLeftCell="A16" workbookViewId="0">
      <selection activeCell="C19" sqref="C19:C24"/>
    </sheetView>
  </sheetViews>
  <sheetFormatPr baseColWidth="10" defaultRowHeight="12.75" x14ac:dyDescent="0.2"/>
  <cols>
    <col min="1" max="1" width="25.7109375" style="60" customWidth="1"/>
    <col min="2" max="2" width="2.7109375" style="60" customWidth="1"/>
    <col min="3" max="3" width="26" style="60" bestFit="1" customWidth="1"/>
    <col min="4" max="4" width="34.85546875" style="60" bestFit="1" customWidth="1"/>
    <col min="5" max="5" width="34.28515625" style="60" bestFit="1" customWidth="1"/>
    <col min="6" max="6" width="30.28515625" style="60" bestFit="1" customWidth="1"/>
    <col min="7" max="7" width="24.7109375" style="60" bestFit="1" customWidth="1"/>
    <col min="8" max="16384" width="11.42578125" style="60"/>
  </cols>
  <sheetData>
    <row r="1" spans="1:7" ht="18.75" x14ac:dyDescent="0.3">
      <c r="C1" s="61" t="s">
        <v>19</v>
      </c>
      <c r="D1" s="62"/>
      <c r="E1" s="62"/>
      <c r="F1" s="62"/>
      <c r="G1" s="62"/>
    </row>
    <row r="3" spans="1:7" ht="19.5" thickBot="1" x14ac:dyDescent="0.25">
      <c r="A3" s="76" t="s">
        <v>20</v>
      </c>
      <c r="C3" s="71" t="s">
        <v>21</v>
      </c>
      <c r="D3" s="72" t="s">
        <v>22</v>
      </c>
      <c r="E3" s="72" t="s">
        <v>23</v>
      </c>
      <c r="F3" s="73" t="s">
        <v>24</v>
      </c>
      <c r="G3" s="74" t="s">
        <v>25</v>
      </c>
    </row>
    <row r="4" spans="1:7" ht="16.5" thickTop="1" x14ac:dyDescent="0.2">
      <c r="A4" s="75">
        <v>43466</v>
      </c>
      <c r="C4" s="63">
        <f>DATE(an,1,1)</f>
        <v>43466</v>
      </c>
      <c r="D4" s="64">
        <f>IF(FetesFeries[[#This Row],[Durée en Nbre de jours]]=1,FetesFeries[[#This Row],[Fêtes &amp; Fériés]],IF((C4-MOD(C4-2,7))&lt;=0,0,C4-MOD(C4-2,7)))</f>
        <v>43465</v>
      </c>
      <c r="E4" s="64">
        <f>IF(OR(FetesFeries[[#This Row],[Premier jour de la semaine]]="-",FetesFeries[[#This Row],[Premier jour de la semaine]]=0),"-",IF(FetesFeries[[#This Row],[Durée en Nbre de jours]]=1,FetesFeries[[#This Row],[Premier jour de la semaine]],FetesFeries[[#This Row],[Premier jour de la semaine]]+FetesFeries[[#This Row],[Durée en Nbre de jours]]))</f>
        <v>43471</v>
      </c>
      <c r="F4" s="65">
        <v>6</v>
      </c>
      <c r="G4" s="66" t="s">
        <v>2</v>
      </c>
    </row>
    <row r="5" spans="1:7" ht="15.75" x14ac:dyDescent="0.25">
      <c r="A5" s="77" t="str">
        <f>IF(DAY((DATE(YEAR(A4),3,1)-1))=29,"Année Bissextile","")</f>
        <v/>
      </c>
      <c r="C5" s="63">
        <f>DATE(an,2,14)</f>
        <v>43510</v>
      </c>
      <c r="D5" s="64">
        <f>IF(FetesFeries[[#This Row],[Durée en Nbre de jours]]=1,FetesFeries[[#This Row],[Fêtes &amp; Fériés]],IF((C5-MOD(C5-2,7))&lt;=0,0,C5-MOD(C5-2,7)))</f>
        <v>43507</v>
      </c>
      <c r="E5" s="64">
        <f>IF(OR(FetesFeries[[#This Row],[Premier jour de la semaine]]="-",FetesFeries[[#This Row],[Premier jour de la semaine]]=0),"-",IF(FetesFeries[[#This Row],[Durée en Nbre de jours]]=1,FetesFeries[[#This Row],[Premier jour de la semaine]],FetesFeries[[#This Row],[Premier jour de la semaine]]+FetesFeries[[#This Row],[Durée en Nbre de jours]]))</f>
        <v>43513</v>
      </c>
      <c r="F5" s="65">
        <v>6</v>
      </c>
      <c r="G5" s="66" t="s">
        <v>3</v>
      </c>
    </row>
    <row r="6" spans="1:7" ht="15.75" x14ac:dyDescent="0.2">
      <c r="A6" s="78">
        <f>YEAR(A4)</f>
        <v>2019</v>
      </c>
      <c r="C6" s="63">
        <f>DATE(an,3,8)-DAY(DATE(an,3,8))+8-WEEKDAY(DATE(an,3,8)-DAY(DATE(an,3,8))+7)</f>
        <v>43527</v>
      </c>
      <c r="D6" s="64">
        <f>IF(FetesFeries[[#This Row],[Durée en Nbre de jours]]=1,FetesFeries[[#This Row],[Fêtes &amp; Fériés]],IF((C6-MOD(C6-2,7))&lt;=0,0,C6-MOD(C6-2,7)))</f>
        <v>43521</v>
      </c>
      <c r="E6" s="64">
        <f>IF(OR(FetesFeries[[#This Row],[Premier jour de la semaine]]="-",FetesFeries[[#This Row],[Premier jour de la semaine]]=0),"-",IF(FetesFeries[[#This Row],[Durée en Nbre de jours]]=1,FetesFeries[[#This Row],[Premier jour de la semaine]],FetesFeries[[#This Row],[Premier jour de la semaine]]+FetesFeries[[#This Row],[Durée en Nbre de jours]]))</f>
        <v>43527</v>
      </c>
      <c r="F6" s="65">
        <v>6</v>
      </c>
      <c r="G6" s="66" t="s">
        <v>4</v>
      </c>
    </row>
    <row r="7" spans="1:7" ht="15.75" x14ac:dyDescent="0.2">
      <c r="C7" s="63">
        <f>DATE(an,3,29.56+0.979*MOD(204-11*MOD(an,19),30)- WEEKDAY(DATE(an,3,28.56+0.979*MOD(204-11*MOD(an,19),30))))</f>
        <v>43576</v>
      </c>
      <c r="D7" s="64">
        <f>IF(FetesFeries[[#This Row],[Durée en Nbre de jours]]=1,FetesFeries[[#This Row],[Fêtes &amp; Fériés]],IF((C7-MOD(C7-2,7))&lt;=0,0,C7-MOD(C7-2,7)))</f>
        <v>43576</v>
      </c>
      <c r="E7" s="64">
        <f>IF(OR(FetesFeries[[#This Row],[Premier jour de la semaine]]="-",FetesFeries[[#This Row],[Premier jour de la semaine]]=0),"-",IF(FetesFeries[[#This Row],[Durée en Nbre de jours]]=1,FetesFeries[[#This Row],[Premier jour de la semaine]],FetesFeries[[#This Row],[Premier jour de la semaine]]+FetesFeries[[#This Row],[Durée en Nbre de jours]]))</f>
        <v>43576</v>
      </c>
      <c r="F7" s="65">
        <v>1</v>
      </c>
      <c r="G7" s="66" t="s">
        <v>5</v>
      </c>
    </row>
    <row r="8" spans="1:7" ht="15.75" x14ac:dyDescent="0.2">
      <c r="C8" s="63">
        <f>DimanchePaques+1</f>
        <v>43577</v>
      </c>
      <c r="D8" s="64">
        <f>IF(FetesFeries[[#This Row],[Durée en Nbre de jours]]=1,FetesFeries[[#This Row],[Fêtes &amp; Fériés]],IF((C8-MOD(C8-2,7))&lt;=0,0,C8-MOD(C8-2,7)))</f>
        <v>43577</v>
      </c>
      <c r="E8" s="64">
        <f>IF(OR(FetesFeries[[#This Row],[Premier jour de la semaine]]="-",FetesFeries[[#This Row],[Premier jour de la semaine]]=0),"-",IF(FetesFeries[[#This Row],[Durée en Nbre de jours]]=1,FetesFeries[[#This Row],[Premier jour de la semaine]],FetesFeries[[#This Row],[Premier jour de la semaine]]+FetesFeries[[#This Row],[Durée en Nbre de jours]]))</f>
        <v>43577</v>
      </c>
      <c r="F8" s="65">
        <v>1</v>
      </c>
      <c r="G8" s="66" t="s">
        <v>6</v>
      </c>
    </row>
    <row r="9" spans="1:7" ht="15.75" x14ac:dyDescent="0.2">
      <c r="C9" s="63">
        <f>DATE(an,5,1)</f>
        <v>43586</v>
      </c>
      <c r="D9" s="64">
        <f>IF(FetesFeries[[#This Row],[Durée en Nbre de jours]]=1,FetesFeries[[#This Row],[Fêtes &amp; Fériés]],IF((C9-MOD(C9-2,7))&lt;=0,0,C9-MOD(C9-2,7)))</f>
        <v>43584</v>
      </c>
      <c r="E9" s="64">
        <f>IF(OR(FetesFeries[[#This Row],[Premier jour de la semaine]]="-",FetesFeries[[#This Row],[Premier jour de la semaine]]=0),"-",IF(FetesFeries[[#This Row],[Durée en Nbre de jours]]=1,FetesFeries[[#This Row],[Premier jour de la semaine]],FetesFeries[[#This Row],[Premier jour de la semaine]]+FetesFeries[[#This Row],[Durée en Nbre de jours]]))</f>
        <v>43590</v>
      </c>
      <c r="F9" s="65">
        <v>6</v>
      </c>
      <c r="G9" s="66" t="s">
        <v>7</v>
      </c>
    </row>
    <row r="10" spans="1:7" ht="15.75" x14ac:dyDescent="0.2">
      <c r="C10" s="63">
        <f>IF(DATE(an,5+1,1)-WEEKDAY(DATE(an,5+1,7))=DimanchePentecote,(DATE(an,5+1,1+7)-WEEKDAY(DATE(an,5+1,7))),DATE(an,5+1,1)-WEEKDAY(DATE(an,5+1,7)))</f>
        <v>43611</v>
      </c>
      <c r="D10" s="64">
        <f>IF(FetesFeries[[#This Row],[Durée en Nbre de jours]]=1,FetesFeries[[#This Row],[Fêtes &amp; Fériés]],IF((C10-MOD(C10-2,7))&lt;=0,0,C10-MOD(C10-2,7)))</f>
        <v>43605</v>
      </c>
      <c r="E10" s="64">
        <f>IF(OR(FetesFeries[[#This Row],[Premier jour de la semaine]]="-",FetesFeries[[#This Row],[Premier jour de la semaine]]=0),"-",IF(FetesFeries[[#This Row],[Durée en Nbre de jours]]=1,FetesFeries[[#This Row],[Premier jour de la semaine]],FetesFeries[[#This Row],[Premier jour de la semaine]]+FetesFeries[[#This Row],[Durée en Nbre de jours]]))</f>
        <v>43611</v>
      </c>
      <c r="F10" s="65">
        <v>6</v>
      </c>
      <c r="G10" s="66" t="s">
        <v>8</v>
      </c>
    </row>
    <row r="11" spans="1:7" ht="15.75" x14ac:dyDescent="0.2">
      <c r="C11" s="63">
        <f>DimanchePaques+49</f>
        <v>43625</v>
      </c>
      <c r="D11" s="64">
        <f>IF(FetesFeries[[#This Row],[Durée en Nbre de jours]]=1,FetesFeries[[#This Row],[Fêtes &amp; Fériés]],IF((C11-MOD(C11-2,7))&lt;=0,0,C11-MOD(C11-2,7)))</f>
        <v>43625</v>
      </c>
      <c r="E11" s="64">
        <f>IF(OR(FetesFeries[[#This Row],[Premier jour de la semaine]]="-",FetesFeries[[#This Row],[Premier jour de la semaine]]=0),"-",IF(FetesFeries[[#This Row],[Durée en Nbre de jours]]=1,FetesFeries[[#This Row],[Premier jour de la semaine]],FetesFeries[[#This Row],[Premier jour de la semaine]]+FetesFeries[[#This Row],[Durée en Nbre de jours]]))</f>
        <v>43625</v>
      </c>
      <c r="F11" s="65">
        <v>1</v>
      </c>
      <c r="G11" s="66" t="s">
        <v>9</v>
      </c>
    </row>
    <row r="12" spans="1:7" ht="15.75" x14ac:dyDescent="0.2">
      <c r="C12" s="63">
        <f>DimanchePaques+50</f>
        <v>43626</v>
      </c>
      <c r="D12" s="64">
        <f>IF(FetesFeries[[#This Row],[Durée en Nbre de jours]]=1,FetesFeries[[#This Row],[Fêtes &amp; Fériés]],IF((C12-MOD(C12-2,7))&lt;=0,0,C12-MOD(C12-2,7)))</f>
        <v>43626</v>
      </c>
      <c r="E12" s="64">
        <f>IF(OR(FetesFeries[[#This Row],[Premier jour de la semaine]]="-",FetesFeries[[#This Row],[Premier jour de la semaine]]=0),"-",IF(FetesFeries[[#This Row],[Durée en Nbre de jours]]=1,FetesFeries[[#This Row],[Premier jour de la semaine]],FetesFeries[[#This Row],[Premier jour de la semaine]]+FetesFeries[[#This Row],[Durée en Nbre de jours]]))</f>
        <v>43626</v>
      </c>
      <c r="F12" s="65">
        <v>1</v>
      </c>
      <c r="G12" s="66" t="s">
        <v>10</v>
      </c>
    </row>
    <row r="13" spans="1:7" ht="15.75" x14ac:dyDescent="0.2">
      <c r="C13" s="63">
        <f>DATE(an,11,1)</f>
        <v>43770</v>
      </c>
      <c r="D13" s="64">
        <f>IF(FetesFeries[[#This Row],[Durée en Nbre de jours]]=1,FetesFeries[[#This Row],[Fêtes &amp; Fériés]],IF((C13-MOD(C13-2,7))&lt;=0,0,C13-MOD(C13-2,7)))</f>
        <v>43766</v>
      </c>
      <c r="E13" s="64">
        <f>IF(OR(FetesFeries[[#This Row],[Premier jour de la semaine]]="-",FetesFeries[[#This Row],[Premier jour de la semaine]]=0),"-",IF(FetesFeries[[#This Row],[Durée en Nbre de jours]]=1,FetesFeries[[#This Row],[Premier jour de la semaine]],FetesFeries[[#This Row],[Premier jour de la semaine]]+FetesFeries[[#This Row],[Durée en Nbre de jours]]))</f>
        <v>43772</v>
      </c>
      <c r="F13" s="65">
        <v>6</v>
      </c>
      <c r="G13" s="66" t="s">
        <v>11</v>
      </c>
    </row>
    <row r="14" spans="1:7" ht="15.75" x14ac:dyDescent="0.2">
      <c r="C14" s="63">
        <f>DATE(an,11,11)</f>
        <v>43780</v>
      </c>
      <c r="D14" s="64">
        <f>IF(FetesFeries[[#This Row],[Durée en Nbre de jours]]=1,FetesFeries[[#This Row],[Fêtes &amp; Fériés]],IF((C14-MOD(C14-2,7))&lt;=0,0,C14-MOD(C14-2,7)))</f>
        <v>43780</v>
      </c>
      <c r="E14" s="64">
        <f>IF(OR(FetesFeries[[#This Row],[Premier jour de la semaine]]="-",FetesFeries[[#This Row],[Premier jour de la semaine]]=0),"-",IF(FetesFeries[[#This Row],[Durée en Nbre de jours]]=1,FetesFeries[[#This Row],[Premier jour de la semaine]],FetesFeries[[#This Row],[Premier jour de la semaine]]+FetesFeries[[#This Row],[Durée en Nbre de jours]]))</f>
        <v>43780</v>
      </c>
      <c r="F14" s="65">
        <v>1</v>
      </c>
      <c r="G14" s="66" t="s">
        <v>12</v>
      </c>
    </row>
    <row r="15" spans="1:7" ht="15.75" x14ac:dyDescent="0.2">
      <c r="C15" s="63">
        <f>DATE(an,11,25)</f>
        <v>43794</v>
      </c>
      <c r="D15" s="64">
        <f>IF(FetesFeries[[#This Row],[Durée en Nbre de jours]]=1,FetesFeries[[#This Row],[Fêtes &amp; Fériés]],IF((C15-MOD(C15-2,7))&lt;=0,0,C15-MOD(C15-2,7)))</f>
        <v>43794</v>
      </c>
      <c r="E15" s="64">
        <f>IF(OR(FetesFeries[[#This Row],[Premier jour de la semaine]]="-",FetesFeries[[#This Row],[Premier jour de la semaine]]=0),"-",IF(FetesFeries[[#This Row],[Durée en Nbre de jours]]=1,FetesFeries[[#This Row],[Premier jour de la semaine]],FetesFeries[[#This Row],[Premier jour de la semaine]]+FetesFeries[[#This Row],[Durée en Nbre de jours]]))</f>
        <v>43794</v>
      </c>
      <c r="F15" s="65">
        <v>1</v>
      </c>
      <c r="G15" s="66" t="s">
        <v>13</v>
      </c>
    </row>
    <row r="16" spans="1:7" ht="15.75" x14ac:dyDescent="0.2">
      <c r="C16" s="63">
        <f>DATE(YEAR(JourSainteCatherine),1,2)-WEEKDAY(DATE(YEAR(JourSainteCatherine),1,3))+7*(INT(MOD(INT((JourSainteCatherine-2)/7)+0.6,52+5/28))+1)</f>
        <v>43798</v>
      </c>
      <c r="D16" s="64">
        <f>IF(FetesFeries[[#This Row],[Durée en Nbre de jours]]=1,FetesFeries[[#This Row],[Fêtes &amp; Fériés]],IF((C16-MOD(C16-2,7))&lt;=0,0,C16-MOD(C16-2,7)))</f>
        <v>43798</v>
      </c>
      <c r="E16" s="64">
        <f>IF(OR(FetesFeries[[#This Row],[Premier jour de la semaine]]="-",FetesFeries[[#This Row],[Premier jour de la semaine]]=0),"-",IF(FetesFeries[[#This Row],[Durée en Nbre de jours]]=1,FetesFeries[[#This Row],[Premier jour de la semaine]],FetesFeries[[#This Row],[Premier jour de la semaine]]+FetesFeries[[#This Row],[Durée en Nbre de jours]]))</f>
        <v>43798</v>
      </c>
      <c r="F16" s="65">
        <v>1</v>
      </c>
      <c r="G16" s="66" t="s">
        <v>14</v>
      </c>
    </row>
    <row r="17" spans="3:7" ht="15.75" x14ac:dyDescent="0.2">
      <c r="C17" s="63">
        <f>DATE(an,12,25)</f>
        <v>43824</v>
      </c>
      <c r="D17" s="64">
        <f>IF(FetesFeries[[#This Row],[Durée en Nbre de jours]]=1,FetesFeries[[#This Row],[Fêtes &amp; Fériés]],IF((C17-MOD(C17-2,7))&lt;=0,0,C17-MOD(C17-2,7)))</f>
        <v>43824</v>
      </c>
      <c r="E17" s="64">
        <f>IF(OR(FetesFeries[[#This Row],[Premier jour de la semaine]]="-",FetesFeries[[#This Row],[Premier jour de la semaine]]=0),"-",IF(FetesFeries[[#This Row],[Durée en Nbre de jours]]=1,FetesFeries[[#This Row],[Premier jour de la semaine]],FetesFeries[[#This Row],[Premier jour de la semaine]]+FetesFeries[[#This Row],[Durée en Nbre de jours]]))</f>
        <v>43824</v>
      </c>
      <c r="F17" s="65">
        <v>1</v>
      </c>
      <c r="G17" s="66" t="s">
        <v>15</v>
      </c>
    </row>
    <row r="18" spans="3:7" ht="15.75" x14ac:dyDescent="0.2">
      <c r="C18" s="63">
        <v>43122</v>
      </c>
      <c r="D18" s="64">
        <f>IF(FetesFeries[[#This Row],[Durée en Nbre de jours]]=1,FetesFeries[[#This Row],[Fêtes &amp; Fériés]],IF((C18-MOD(C18-2,7))&lt;=0,0,C18-MOD(C18-2,7)))</f>
        <v>43122</v>
      </c>
      <c r="E18" s="64">
        <f>IF(OR(FetesFeries[[#This Row],[Premier jour de la semaine]]="-",FetesFeries[[#This Row],[Premier jour de la semaine]]=0),"-",IF(FetesFeries[[#This Row],[Durée en Nbre de jours]]=1,FetesFeries[[#This Row],[Premier jour de la semaine]],FetesFeries[[#This Row],[Premier jour de la semaine]]+FetesFeries[[#This Row],[Durée en Nbre de jours]]))</f>
        <v>43128</v>
      </c>
      <c r="F18" s="65">
        <v>6</v>
      </c>
      <c r="G18" s="66" t="s">
        <v>26</v>
      </c>
    </row>
    <row r="19" spans="3:7" ht="15.75" x14ac:dyDescent="0.2">
      <c r="C19" s="63">
        <v>43533</v>
      </c>
      <c r="D19" s="64">
        <f>IF(FetesFeries[[#This Row],[Durée en Nbre de jours]]=1,FetesFeries[[#This Row],[Fêtes &amp; Fériés]],IF((C19-MOD(C19-2,7))&lt;=0,0,C19-MOD(C19-2,7)))</f>
        <v>43528</v>
      </c>
      <c r="E19" s="64">
        <f>IF(OR(FetesFeries[[#This Row],[Premier jour de la semaine]]="-",FetesFeries[[#This Row],[Premier jour de la semaine]]=0),"-",IF(FetesFeries[[#This Row],[Durée en Nbre de jours]]=1,FetesFeries[[#This Row],[Premier jour de la semaine]],FetesFeries[[#This Row],[Premier jour de la semaine]]+FetesFeries[[#This Row],[Durée en Nbre de jours]]))</f>
        <v>43545</v>
      </c>
      <c r="F19" s="65">
        <v>17</v>
      </c>
      <c r="G19" s="66" t="s">
        <v>27</v>
      </c>
    </row>
    <row r="20" spans="3:7" ht="15.75" x14ac:dyDescent="0.2">
      <c r="C20" s="63">
        <v>43564</v>
      </c>
      <c r="D20" s="64">
        <f>IF(FetesFeries[[#This Row],[Durée en Nbre de jours]]=1,FetesFeries[[#This Row],[Fêtes &amp; Fériés]],IF((C20-MOD(C20-2,7))&lt;=0,0,C20-MOD(C20-2,7)))</f>
        <v>43563</v>
      </c>
      <c r="E20" s="64">
        <f>IF(OR(FetesFeries[[#This Row],[Premier jour de la semaine]]="-",FetesFeries[[#This Row],[Premier jour de la semaine]]=0),"-",IF(FetesFeries[[#This Row],[Durée en Nbre de jours]]=1,FetesFeries[[#This Row],[Premier jour de la semaine]],FetesFeries[[#This Row],[Premier jour de la semaine]]+FetesFeries[[#This Row],[Durée en Nbre de jours]]))</f>
        <v>43569</v>
      </c>
      <c r="F20" s="65">
        <v>6</v>
      </c>
      <c r="G20" s="66" t="s">
        <v>28</v>
      </c>
    </row>
    <row r="21" spans="3:7" ht="15.75" x14ac:dyDescent="0.2">
      <c r="C21" s="63">
        <v>43641</v>
      </c>
      <c r="D21" s="64">
        <f>IF(FetesFeries[[#This Row],[Durée en Nbre de jours]]=1,FetesFeries[[#This Row],[Fêtes &amp; Fériés]],IF((C21-MOD(C21-2,7))&lt;=0,0,C21-MOD(C21-2,7)))</f>
        <v>43640</v>
      </c>
      <c r="E21" s="64">
        <f>IF(OR(FetesFeries[[#This Row],[Premier jour de la semaine]]="-",FetesFeries[[#This Row],[Premier jour de la semaine]]=0),"-",IF(FetesFeries[[#This Row],[Durée en Nbre de jours]]=1,FetesFeries[[#This Row],[Premier jour de la semaine]],FetesFeries[[#This Row],[Premier jour de la semaine]]+FetesFeries[[#This Row],[Durée en Nbre de jours]]))</f>
        <v>43651</v>
      </c>
      <c r="F21" s="65">
        <v>11</v>
      </c>
      <c r="G21" s="66" t="s">
        <v>29</v>
      </c>
    </row>
    <row r="22" spans="3:7" ht="15.75" x14ac:dyDescent="0.2">
      <c r="C22" s="63">
        <v>43711</v>
      </c>
      <c r="D22" s="64">
        <f>IF(FetesFeries[[#This Row],[Durée en Nbre de jours]]=1,FetesFeries[[#This Row],[Fêtes &amp; Fériés]],IF((C22-MOD(C22-2,7))&lt;=0,0,C22-MOD(C22-2,7)))</f>
        <v>43710</v>
      </c>
      <c r="E22" s="64">
        <f>IF(OR(FetesFeries[[#This Row],[Premier jour de la semaine]]="-",FetesFeries[[#This Row],[Premier jour de la semaine]]=0),"-",IF(FetesFeries[[#This Row],[Durée en Nbre de jours]]=1,FetesFeries[[#This Row],[Premier jour de la semaine]],FetesFeries[[#This Row],[Premier jour de la semaine]]+FetesFeries[[#This Row],[Durée en Nbre de jours]]))</f>
        <v>43716</v>
      </c>
      <c r="F22" s="65">
        <v>6</v>
      </c>
      <c r="G22" s="66" t="s">
        <v>30</v>
      </c>
    </row>
    <row r="23" spans="3:7" ht="15.75" x14ac:dyDescent="0.2">
      <c r="C23" s="63">
        <v>43739</v>
      </c>
      <c r="D23" s="64">
        <f>IF(FetesFeries[[#This Row],[Durée en Nbre de jours]]=1,FetesFeries[[#This Row],[Fêtes &amp; Fériés]],IF((C23-MOD(C23-2,7))&lt;=0,0,C23-MOD(C23-2,7)))</f>
        <v>43738</v>
      </c>
      <c r="E23" s="64">
        <f>IF(OR(FetesFeries[[#This Row],[Premier jour de la semaine]]="-",FetesFeries[[#This Row],[Premier jour de la semaine]]=0),"-",IF(FetesFeries[[#This Row],[Durée en Nbre de jours]]=1,FetesFeries[[#This Row],[Premier jour de la semaine]],FetesFeries[[#This Row],[Premier jour de la semaine]]+FetesFeries[[#This Row],[Durée en Nbre de jours]]))</f>
        <v>43744</v>
      </c>
      <c r="F23" s="65">
        <v>6</v>
      </c>
      <c r="G23" s="66" t="s">
        <v>28</v>
      </c>
    </row>
    <row r="24" spans="3:7" ht="15.75" x14ac:dyDescent="0.2">
      <c r="C24" s="63">
        <v>43795</v>
      </c>
      <c r="D24" s="64">
        <f>IF(FetesFeries[[#This Row],[Durée en Nbre de jours]]=1,FetesFeries[[#This Row],[Fêtes &amp; Fériés]],IF((C24-MOD(C24-2,7))&lt;=0,0,C24-MOD(C24-2,7)))</f>
        <v>43794</v>
      </c>
      <c r="E24" s="64">
        <f>IF(OR(FetesFeries[[#This Row],[Premier jour de la semaine]]="-",FetesFeries[[#This Row],[Premier jour de la semaine]]=0),"-",IF(FetesFeries[[#This Row],[Durée en Nbre de jours]]=1,FetesFeries[[#This Row],[Premier jour de la semaine]],FetesFeries[[#This Row],[Premier jour de la semaine]]+FetesFeries[[#This Row],[Durée en Nbre de jours]]))</f>
        <v>43800</v>
      </c>
      <c r="F24" s="65">
        <v>6</v>
      </c>
      <c r="G24" s="66" t="s">
        <v>26</v>
      </c>
    </row>
    <row r="27" spans="3:7" hidden="1" x14ac:dyDescent="0.2"/>
  </sheetData>
  <sheetProtection selectLockedCells="1"/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Feuil1</vt:lpstr>
      <vt:lpstr>Fêtes</vt:lpstr>
      <vt:lpstr>an</vt:lpstr>
      <vt:lpstr>DebSem</vt:lpstr>
      <vt:lpstr>Fêtes!DimanchePaques</vt:lpstr>
      <vt:lpstr>Fêtes!DimanchePentecote</vt:lpstr>
      <vt:lpstr>FinSem</vt:lpstr>
      <vt:lpstr>Fêtes!JourSainteCatherine</vt:lpstr>
      <vt:lpstr>jrfetes</vt:lpstr>
      <vt:lpstr>NomsFêtes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éric EICLAURE</dc:creator>
  <cp:lastModifiedBy>éric EICLAURE</cp:lastModifiedBy>
  <dcterms:created xsi:type="dcterms:W3CDTF">2019-06-09T08:55:29Z</dcterms:created>
  <dcterms:modified xsi:type="dcterms:W3CDTF">2019-06-21T20:15:37Z</dcterms:modified>
</cp:coreProperties>
</file>