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2145" windowWidth="12240" windowHeight="7935" activeTab="1"/>
  </bookViews>
  <sheets>
    <sheet name="MENU" sheetId="1" r:id="rId1"/>
    <sheet name="CONTRAT" sheetId="2" r:id="rId2"/>
    <sheet name="Feuil1" sheetId="3" r:id="rId3"/>
    <sheet name="العقود المنتهية" sheetId="5" r:id="rId4"/>
    <sheet name="التى اوشكت على الانتهاء" sheetId="6" r:id="rId5"/>
  </sheets>
  <functionGroups builtInGroupCount="17"/>
  <definedNames>
    <definedName name="_xlnm._FilterDatabase" localSheetId="1" hidden="1">CONTRAT!$A$1:$AL$20</definedName>
    <definedName name="Z_07B64CDB_671B_4BE0_8237_587CDAE484EF_.wvu.FilterData" localSheetId="1" hidden="1">CONTRAT!$A$1:$AL$20</definedName>
    <definedName name="Z_07FEA609_F3F1_49BD_B8C9_F5ECC94BEDE7_.wvu.FilterData" localSheetId="1" hidden="1">CONTRAT!$A$1:$AL$20</definedName>
    <definedName name="Z_09C12CE4_FCF9_4F5D_9960_9843CB1336FA_.wvu.FilterData" localSheetId="1" hidden="1">CONTRAT!$A$1:$AL$20</definedName>
    <definedName name="Z_15ACBA9A_EDCF_479D_902F_256DFA643D87_.wvu.FilterData" localSheetId="1" hidden="1">CONTRAT!$A$1:$AI$1</definedName>
    <definedName name="Z_19715794_E74B_48B3_9C6E_178F81CE952D_.wvu.FilterData" localSheetId="1" hidden="1">CONTRAT!$A$1:$AL$20</definedName>
    <definedName name="Z_1E66B553_BD6C_4AEA_B8DB_E20228389A32_.wvu.FilterData" localSheetId="1" hidden="1">CONTRAT!$A$1:$AL$20</definedName>
    <definedName name="Z_24397680_E053_4125_A822_BAC93A8D9002_.wvu.FilterData" localSheetId="1" hidden="1">CONTRAT!$A$1:$AI$1</definedName>
    <definedName name="Z_24639C31_0FDF_43CC_8B35_448AEA52DA7A_.wvu.FilterData" localSheetId="1" hidden="1">CONTRAT!$A$1:$AI$1</definedName>
    <definedName name="Z_29A2C1A2_B8F7_44B2_AFF5_FD3249EB7F7B_.wvu.FilterData" localSheetId="1" hidden="1">CONTRAT!$A$1:$AL$20</definedName>
    <definedName name="Z_2C41CD8A_BD7D_4453_8408_3291A8D0A593_.wvu.FilterData" localSheetId="1" hidden="1">CONTRAT!$A$1:$AL$20</definedName>
    <definedName name="Z_2D981A66_C905_49B8_8D47_6A16D304A97E_.wvu.FilterData" localSheetId="1" hidden="1">CONTRAT!$A$1:$AL$20</definedName>
    <definedName name="Z_3009A487_071E_47AE_8943_1CCACDC81075_.wvu.FilterData" localSheetId="1" hidden="1">CONTRAT!$A$1:$AL$20</definedName>
    <definedName name="Z_398E6C91_DD58_414D_8BBD_305168DA1E1D_.wvu.FilterData" localSheetId="1" hidden="1">CONTRAT!$A$1:$AI$1</definedName>
    <definedName name="Z_3B5F6E91_D0DF_4844_A386_4D17BF0077BE_.wvu.FilterData" localSheetId="1" hidden="1">CONTRAT!$A$1:$AI$1</definedName>
    <definedName name="Z_3E5AF624_7376_4FC3_89B2_77E54ADEF872_.wvu.FilterData" localSheetId="1" hidden="1">CONTRAT!$A$1:$AL$20</definedName>
    <definedName name="Z_442F1E83_DC52_4B08_90EB_69BDB2CFC020_.wvu.FilterData" localSheetId="1" hidden="1">CONTRAT!$A$1:$AL$20</definedName>
    <definedName name="Z_4B9208A5_31AE_464D_8F69_23EF8923717F_.wvu.FilterData" localSheetId="1" hidden="1">CONTRAT!$A$1:$AL$20</definedName>
    <definedName name="Z_52E7051A_E2BA_4A50_BFC6_0BD2CE214CCD_.wvu.FilterData" localSheetId="1" hidden="1">CONTRAT!$A$1:$AL$20</definedName>
    <definedName name="Z_55A65E99_3023_4F85_8489_6A937674D5ED_.wvu.FilterData" localSheetId="1" hidden="1">CONTRAT!$A$1:$AL$20</definedName>
    <definedName name="Z_6212EF52_7324_4580_A486_077B510B2DA7_.wvu.FilterData" localSheetId="1" hidden="1">CONTRAT!$A$1:$AL$20</definedName>
    <definedName name="Z_6FA7350B_C13D_416F_8D35_0C0547D1A8CE_.wvu.FilterData" localSheetId="1" hidden="1">CONTRAT!$A$1:$AI$1</definedName>
    <definedName name="Z_72A871B2_9352_402C_A1C1_26FE39BBCE6D_.wvu.FilterData" localSheetId="1" hidden="1">CONTRAT!$A$1:$AL$20</definedName>
    <definedName name="Z_7F523CF9_EBD1_4D0B_9714_474AC5AED795_.wvu.FilterData" localSheetId="1" hidden="1">CONTRAT!$A$1:$AL$20</definedName>
    <definedName name="Z_901EABE5_177C_4A58_9D34_55E0FD2B6094_.wvu.FilterData" localSheetId="1" hidden="1">CONTRAT!$A$1:$AI$1</definedName>
    <definedName name="Z_99A11B27_1CBE_4DB0_BED8_83B69917B7BB_.wvu.FilterData" localSheetId="1" hidden="1">CONTRAT!$A$1:$AL$20</definedName>
    <definedName name="Z_9CB15884_DF7E_4C7C_92F1_9C914F9A30E9_.wvu.FilterData" localSheetId="1" hidden="1">CONTRAT!$A$1:$AL$20</definedName>
    <definedName name="Z_9CB15884_DF7E_4C7C_92F1_9C914F9A30E9_.wvu.PrintArea" localSheetId="0" hidden="1">MENU!$E$21:$I$97</definedName>
    <definedName name="Z_AFC15E59_3CFE_49EF_AA6F_E5CA1EC568FA_.wvu.FilterData" localSheetId="1" hidden="1">CONTRAT!$A$1:$AL$20</definedName>
    <definedName name="Z_B4DAA61D_AC8F_4938_A195_A7683535B077_.wvu.FilterData" localSheetId="1" hidden="1">CONTRAT!$A$1:$AL$20</definedName>
    <definedName name="Z_B784252B_05F2_498C_8E83_342FBA2000D1_.wvu.FilterData" localSheetId="1" hidden="1">CONTRAT!$A$1:$AL$20</definedName>
    <definedName name="Z_B79BC88F_0CFB_4132_A9D4_1782D5F60500_.wvu.FilterData" localSheetId="1" hidden="1">CONTRAT!$A$1:$AI$1</definedName>
    <definedName name="Z_B79BC88F_0CFB_4132_A9D4_1782D5F60500_.wvu.PrintArea" localSheetId="0" hidden="1">MENU!$E$21:$I$97</definedName>
    <definedName name="Z_B8F457D6_322E_4BD9_8EF9_C1B8B4468AD6_.wvu.FilterData" localSheetId="1" hidden="1">CONTRAT!$A$1:$AI$1</definedName>
    <definedName name="Z_BD478072_0690_4D91_BF68_C44E6E5598AF_.wvu.FilterData" localSheetId="1" hidden="1">CONTRAT!$A$1:$AL$20</definedName>
    <definedName name="Z_C2D2412A_0928_4CA1_ABD0_070B785EF8FC_.wvu.FilterData" localSheetId="1" hidden="1">CONTRAT!$A$1:$AL$20</definedName>
    <definedName name="Z_CBDE77D5_A321_4E03_8BAD_D5F19F86FD7B_.wvu.FilterData" localSheetId="1" hidden="1">CONTRAT!$A$1:$AI$1</definedName>
    <definedName name="Z_CBDE77D5_A321_4E03_8BAD_D5F19F86FD7B_.wvu.PrintArea" localSheetId="0" hidden="1">MENU!$E$21:$I$97</definedName>
    <definedName name="Z_CDECF3E0_D804_4E28_A0DE_92B051B399DB_.wvu.FilterData" localSheetId="1" hidden="1">CONTRAT!$A$1:$AL$20</definedName>
    <definedName name="Z_D694E297_3CF2_4616_AEBD_CE1859657DEC_.wvu.FilterData" localSheetId="1" hidden="1">CONTRAT!$A$1:$AL$20</definedName>
    <definedName name="Z_DC9483C0_B647_45CB_BED4_277D8F5885CD_.wvu.FilterData" localSheetId="1" hidden="1">CONTRAT!$A$1:$AI$1</definedName>
    <definedName name="Z_DE0CD295_9D72_4B02_B798_D07A82A9298D_.wvu.FilterData" localSheetId="1" hidden="1">CONTRAT!$A$1:$AI$1</definedName>
    <definedName name="Z_E12FC50D_A66C_4481_8CB8_B965C063113B_.wvu.FilterData" localSheetId="1" hidden="1">CONTRAT!$A$1:$AL$20</definedName>
    <definedName name="Z_E5FB58C5_BACE_47E6_A6DF_DD338E3E57CF_.wvu.FilterData" localSheetId="1" hidden="1">CONTRAT!$A$1:$AI$1</definedName>
    <definedName name="Z_E7A921AD_42B5_431B_97CF_85ED2FDA8CE4_.wvu.FilterData" localSheetId="1" hidden="1">CONTRAT!$A$1:$AL$20</definedName>
    <definedName name="Z_E86BE1C0_8913_4940_AE74_0F81A8885B78_.wvu.FilterData" localSheetId="1" hidden="1">CONTRAT!$A$1:$AL$20</definedName>
    <definedName name="Z_F74AD316_B78D_4242_9A31_4D2AE7A7568C_.wvu.FilterData" localSheetId="1" hidden="1">CONTRAT!$A$1:$AL$20</definedName>
    <definedName name="Z_FC36917D_F0DF_483D_8E24_555F0E822522_.wvu.FilterData" localSheetId="1" hidden="1">CONTRAT!$A$1:$AL$20</definedName>
    <definedName name="Z_FCA6D1D1_7F4C_4433_A6EE_27EF5062374A_.wvu.FilterData" localSheetId="1" hidden="1">CONTRAT!$A$1:$AL$20</definedName>
    <definedName name="Z_FDD99FA2_CFF7_4410_A129_905BCD5A3A7C_.wvu.FilterData" localSheetId="1" hidden="1">CONTRAT!$A$1:$AL$20</definedName>
    <definedName name="Z_FDD99FA2_CFF7_4410_A129_905BCD5A3A7C_.wvu.PrintArea" localSheetId="0" hidden="1">MENU!$E$21:$I$97</definedName>
    <definedName name="Z_FEFFFD9C_E459_4635_9939_CB6608993BD4_.wvu.FilterData" localSheetId="1" hidden="1">CONTRAT!$A$1:$AL$20</definedName>
    <definedName name="_xlnm.Print_Area" localSheetId="0">MENU!$E$21:$I$97</definedName>
  </definedNames>
  <calcPr calcId="145621"/>
  <customWorkbookViews>
    <customWorkbookView name="WIN10 - Affichage personnalisé" guid="{CDECF3E0-D804-4E28-A0DE-92B051B399DB}" mergeInterval="0" personalView="1" maximized="1" windowWidth="1321" windowHeight="537" activeSheetId="1"/>
    <customWorkbookView name="RECRSVS - Affichage personnalisé" guid="{9CB15884-DF7E-4C7C-92F1-9C914F9A30E9}" mergeInterval="0" personalView="1" maximized="1" windowWidth="1276" windowHeight="872" activeSheetId="2"/>
    <customWorkbookView name="SVSAPP - Affichage personnalisé" guid="{CBDE77D5-A321-4E03-8BAD-D5F19F86FD7B}" mergeInterval="0" personalView="1" maximized="1" windowWidth="1020" windowHeight="539" activeSheetId="1"/>
    <customWorkbookView name="WIN7 - Affichage personnalisé" guid="{B79BC88F-0CFB-4132-A9D4-1782D5F60500}" mergeInterval="0" personalView="1" maximized="1" xWindow="1" yWindow="1" windowWidth="1600" windowHeight="670" activeSheetId="2"/>
    <customWorkbookView name="SIDALI - Affichage personnalisé" guid="{FDD99FA2-CFF7-4410-A129-905BCD5A3A7C}" mergeInterval="0" personalView="1" maximized="1" windowWidth="1596" windowHeight="675" activeSheetId="2"/>
  </customWorkbookViews>
  <fileRecoveryPr autoRecover="0"/>
</workbook>
</file>

<file path=xl/calcChain.xml><?xml version="1.0" encoding="utf-8"?>
<calcChain xmlns="http://schemas.openxmlformats.org/spreadsheetml/2006/main">
  <c r="AI2" i="2" l="1"/>
  <c r="AH2" i="2"/>
  <c r="AG2" i="2"/>
  <c r="AF2" i="2"/>
  <c r="AI3" i="2" l="1"/>
  <c r="AH3" i="2"/>
  <c r="AG3" i="2"/>
  <c r="AF3" i="2"/>
  <c r="AI1" i="2" l="1"/>
  <c r="AH1" i="2"/>
  <c r="AG1" i="2"/>
  <c r="AF1" i="2"/>
  <c r="AI5" i="2" l="1"/>
  <c r="AH5" i="2"/>
  <c r="AG5" i="2"/>
  <c r="AF5" i="2"/>
  <c r="AI13" i="2" l="1"/>
  <c r="AH13" i="2"/>
  <c r="AG13" i="2"/>
  <c r="AF13" i="2"/>
  <c r="AI12" i="2" l="1"/>
  <c r="AH12" i="2"/>
  <c r="AG12" i="2"/>
  <c r="AF12" i="2"/>
  <c r="AI1" i="6" l="1"/>
  <c r="AH1" i="6"/>
  <c r="AG1" i="6"/>
  <c r="AF1" i="6"/>
  <c r="AI1" i="5"/>
  <c r="AH1" i="5"/>
  <c r="AG1" i="5"/>
  <c r="AF1" i="5"/>
  <c r="AF56" i="2" l="1"/>
  <c r="AG56" i="2"/>
  <c r="AH56" i="2"/>
  <c r="AI56" i="2"/>
  <c r="AF57" i="2"/>
  <c r="AG57" i="2"/>
  <c r="AH57" i="2"/>
  <c r="AI57" i="2"/>
  <c r="AI52" i="2"/>
  <c r="AH52" i="2"/>
  <c r="AG52" i="2"/>
  <c r="AF52" i="2"/>
  <c r="AI55" i="2" l="1"/>
  <c r="AH55" i="2"/>
  <c r="AG55" i="2"/>
  <c r="AF55" i="2"/>
  <c r="AI54" i="2"/>
  <c r="AH54" i="2"/>
  <c r="AG54" i="2"/>
  <c r="AF54" i="2"/>
  <c r="AI53" i="2" l="1"/>
  <c r="AH53" i="2"/>
  <c r="AG53" i="2"/>
  <c r="AF53" i="2"/>
  <c r="AI51" i="2" l="1"/>
  <c r="AH51" i="2"/>
  <c r="AG51" i="2"/>
  <c r="AF51" i="2"/>
  <c r="AI45" i="2" l="1"/>
  <c r="AH45" i="2"/>
  <c r="AG45" i="2"/>
  <c r="AF45" i="2"/>
  <c r="AI44" i="2"/>
  <c r="AH44" i="2"/>
  <c r="AG44" i="2"/>
  <c r="AF44" i="2"/>
  <c r="AI49" i="2" l="1"/>
  <c r="AH49" i="2"/>
  <c r="AG49" i="2"/>
  <c r="AF49" i="2"/>
  <c r="AI48" i="2"/>
  <c r="AH48" i="2"/>
  <c r="AG48" i="2"/>
  <c r="AF48" i="2"/>
  <c r="K14" i="1"/>
  <c r="AI10" i="2"/>
  <c r="AH10" i="2"/>
  <c r="AG10" i="2"/>
  <c r="AF10" i="2"/>
  <c r="AI47" i="2"/>
  <c r="AH47" i="2"/>
  <c r="AG47" i="2"/>
  <c r="AF47" i="2"/>
  <c r="AI46" i="2" l="1"/>
  <c r="AH46" i="2"/>
  <c r="AG46" i="2"/>
  <c r="AF46" i="2"/>
  <c r="AI43" i="2" l="1"/>
  <c r="AH43" i="2"/>
  <c r="AG43" i="2"/>
  <c r="AF43" i="2"/>
  <c r="AI32" i="2"/>
  <c r="AH32" i="2"/>
  <c r="AG32" i="2"/>
  <c r="AF32" i="2"/>
  <c r="AI42" i="2"/>
  <c r="AH42" i="2"/>
  <c r="AG42" i="2"/>
  <c r="AF42" i="2"/>
  <c r="AI41" i="2"/>
  <c r="AH41" i="2"/>
  <c r="AG41" i="2"/>
  <c r="AF41" i="2"/>
  <c r="AI40" i="2"/>
  <c r="AH40" i="2"/>
  <c r="AG40" i="2"/>
  <c r="AF40" i="2"/>
  <c r="AI39" i="2"/>
  <c r="AH39" i="2"/>
  <c r="AG39" i="2"/>
  <c r="AF39" i="2"/>
  <c r="AI38" i="2"/>
  <c r="AH38" i="2"/>
  <c r="AG38" i="2"/>
  <c r="AF38" i="2"/>
  <c r="AI33" i="2" l="1"/>
  <c r="AH33" i="2"/>
  <c r="AG33" i="2"/>
  <c r="AF33" i="2"/>
  <c r="AI37" i="2"/>
  <c r="AH37" i="2"/>
  <c r="AG37" i="2"/>
  <c r="AF37" i="2"/>
  <c r="AI36" i="2"/>
  <c r="AH36" i="2"/>
  <c r="AG36" i="2"/>
  <c r="AF36" i="2"/>
  <c r="AI35" i="2"/>
  <c r="AH35" i="2"/>
  <c r="AG35" i="2"/>
  <c r="AF35" i="2"/>
  <c r="AI24" i="2"/>
  <c r="AH24" i="2"/>
  <c r="AG24" i="2"/>
  <c r="AF24" i="2"/>
  <c r="AI22" i="2"/>
  <c r="AH22" i="2"/>
  <c r="AG22" i="2"/>
  <c r="AF22" i="2"/>
  <c r="AI20" i="2"/>
  <c r="AH20" i="2"/>
  <c r="AG20" i="2"/>
  <c r="AF20" i="2"/>
  <c r="AI19" i="2"/>
  <c r="AH19" i="2"/>
  <c r="AG19" i="2"/>
  <c r="AF19" i="2"/>
  <c r="AI18" i="2"/>
  <c r="AH18" i="2"/>
  <c r="AG18" i="2"/>
  <c r="AF18" i="2"/>
  <c r="AI17" i="2"/>
  <c r="AH17" i="2"/>
  <c r="AG17" i="2"/>
  <c r="AF17" i="2"/>
  <c r="AI16" i="2"/>
  <c r="AH16" i="2"/>
  <c r="AG16" i="2"/>
  <c r="AF16" i="2"/>
  <c r="AI14" i="2"/>
  <c r="AH14" i="2"/>
  <c r="AG14" i="2"/>
  <c r="AF14" i="2"/>
  <c r="AI11" i="2"/>
  <c r="AH11" i="2"/>
  <c r="AG11" i="2"/>
  <c r="AF11" i="2"/>
  <c r="AI9" i="2"/>
  <c r="AH9" i="2"/>
  <c r="AG9" i="2"/>
  <c r="AF9" i="2"/>
  <c r="AI8" i="2"/>
  <c r="AH8" i="2"/>
  <c r="AG8" i="2"/>
  <c r="AF8" i="2"/>
  <c r="AI6" i="2"/>
  <c r="AH6" i="2"/>
  <c r="AG6" i="2"/>
  <c r="AF6" i="2"/>
  <c r="AI7" i="2"/>
  <c r="AH7" i="2"/>
  <c r="AG7" i="2"/>
  <c r="AF7" i="2"/>
  <c r="AI4" i="2"/>
  <c r="AH4" i="2"/>
  <c r="AG4" i="2"/>
  <c r="AF4" i="2"/>
  <c r="AI34" i="2"/>
  <c r="AH34" i="2"/>
  <c r="AG34" i="2"/>
  <c r="AF34" i="2"/>
  <c r="AG27" i="2"/>
  <c r="AG28" i="2"/>
  <c r="AG29" i="2"/>
  <c r="AG30" i="2"/>
  <c r="AG21" i="2"/>
  <c r="AG23" i="2"/>
  <c r="AI27" i="2"/>
  <c r="AI28" i="2"/>
  <c r="AI29" i="2"/>
  <c r="AI30" i="2"/>
  <c r="AI23" i="2"/>
  <c r="AI21" i="2"/>
  <c r="AH15" i="2"/>
  <c r="AH21" i="2"/>
  <c r="AH23" i="2"/>
  <c r="AH25" i="2"/>
  <c r="AH26" i="2"/>
  <c r="AH27" i="2"/>
  <c r="AH28" i="2"/>
  <c r="AH29" i="2"/>
  <c r="AH30" i="2"/>
  <c r="AH31" i="2"/>
  <c r="AF15" i="2"/>
  <c r="AF21" i="2"/>
  <c r="AF23" i="2"/>
  <c r="AF25" i="2"/>
  <c r="AF26" i="2"/>
  <c r="AF27" i="2"/>
  <c r="AF28" i="2"/>
  <c r="AF29" i="2"/>
  <c r="AF30" i="2"/>
  <c r="AF31" i="2"/>
  <c r="M14" i="1"/>
  <c r="L14" i="1"/>
  <c r="AI31" i="2"/>
  <c r="AG31" i="2"/>
  <c r="AI25" i="2"/>
  <c r="AG25" i="2"/>
  <c r="AI26" i="2"/>
  <c r="AG26" i="2"/>
  <c r="AG15" i="2"/>
  <c r="AI15" i="2"/>
  <c r="H12" i="1"/>
  <c r="H20" i="1"/>
  <c r="H19" i="1"/>
  <c r="H18" i="1"/>
  <c r="H17" i="1"/>
  <c r="H16" i="1"/>
  <c r="H15" i="1"/>
  <c r="H14" i="1"/>
  <c r="I18" i="1" s="1"/>
  <c r="A1" i="1"/>
  <c r="A3" i="1" s="1"/>
  <c r="J14" i="1" l="1"/>
  <c r="M15" i="1" s="1"/>
  <c r="I17" i="1"/>
  <c r="I16" i="1"/>
  <c r="I15" i="1"/>
  <c r="I19" i="1"/>
  <c r="I20" i="1"/>
  <c r="A4" i="1"/>
  <c r="J19" i="1"/>
  <c r="A2" i="1"/>
  <c r="M19" i="1"/>
  <c r="K19" i="1"/>
  <c r="L19" i="1"/>
  <c r="N19" i="1" l="1"/>
  <c r="N20" i="1"/>
  <c r="N17" i="1"/>
  <c r="K15" i="1"/>
  <c r="N18" i="1"/>
  <c r="L15" i="1"/>
</calcChain>
</file>

<file path=xl/sharedStrings.xml><?xml version="1.0" encoding="utf-8"?>
<sst xmlns="http://schemas.openxmlformats.org/spreadsheetml/2006/main" count="1391" uniqueCount="727">
  <si>
    <t>رقم العقد</t>
  </si>
  <si>
    <t>الإسم و اللقب</t>
  </si>
  <si>
    <t>Nom &amp; Prénom</t>
  </si>
  <si>
    <t>السن</t>
  </si>
  <si>
    <t>مكان الميلاد</t>
  </si>
  <si>
    <t>العنوان</t>
  </si>
  <si>
    <t>الوظيفة</t>
  </si>
  <si>
    <t>الموقع</t>
  </si>
  <si>
    <t xml:space="preserve"> الأجر </t>
  </si>
  <si>
    <t>إبتداءا من</t>
  </si>
  <si>
    <t>مدة العقد</t>
  </si>
  <si>
    <t>ALERTE</t>
  </si>
  <si>
    <t>في يوم:</t>
  </si>
  <si>
    <t>المدة التجريبية</t>
  </si>
  <si>
    <t>عدد الاشهر</t>
  </si>
  <si>
    <t xml:space="preserve">ب ت و أو ر س  رقم </t>
  </si>
  <si>
    <t>الصادرة بتاريخ</t>
  </si>
  <si>
    <t>عن دائرة</t>
  </si>
  <si>
    <t>الزمرة الدموية</t>
  </si>
  <si>
    <t>المستوى الدراسي</t>
  </si>
  <si>
    <t>الوضعية اتجاه الخدمة الوطنية</t>
  </si>
  <si>
    <t>رقم الهاتف</t>
  </si>
  <si>
    <t>الحالة العائلية</t>
  </si>
  <si>
    <t>معفى</t>
  </si>
  <si>
    <t>متزوج</t>
  </si>
  <si>
    <t>رئيس فوج</t>
  </si>
  <si>
    <t>مروض كلاب</t>
  </si>
  <si>
    <t>رئيس موقع</t>
  </si>
  <si>
    <t>اعزب</t>
  </si>
  <si>
    <t>مراقب</t>
  </si>
  <si>
    <t>مؤهل لا يجند</t>
  </si>
  <si>
    <t>منسق</t>
  </si>
  <si>
    <t>مؤداة</t>
  </si>
  <si>
    <t>مكلف بالتوظيف</t>
  </si>
  <si>
    <t>مطلق</t>
  </si>
  <si>
    <t>جامعي</t>
  </si>
  <si>
    <t>الأجر</t>
  </si>
  <si>
    <t>استقالة</t>
  </si>
  <si>
    <t>عطلة</t>
  </si>
  <si>
    <t xml:space="preserve">المدة التجريبية </t>
  </si>
  <si>
    <t>المخالفة</t>
  </si>
  <si>
    <t>العقوبة</t>
  </si>
  <si>
    <t>نعم</t>
  </si>
  <si>
    <t>بذلة كاملة</t>
  </si>
  <si>
    <t>سنوية</t>
  </si>
  <si>
    <t>النوم أثناء تأدية المهام</t>
  </si>
  <si>
    <t>انذار كتابي</t>
  </si>
  <si>
    <t>السنة أولى ابتدائي</t>
  </si>
  <si>
    <t>RH - O</t>
  </si>
  <si>
    <t>عامل راديو</t>
  </si>
  <si>
    <t>لا</t>
  </si>
  <si>
    <t>سروال</t>
  </si>
  <si>
    <t>إستثنائية للختان</t>
  </si>
  <si>
    <t>انتهاء مدة عقد العمل</t>
  </si>
  <si>
    <t>الخروج بدون رخصة من الموقع</t>
  </si>
  <si>
    <t>توبيخ</t>
  </si>
  <si>
    <t>السنة الثانية ابتدائي</t>
  </si>
  <si>
    <t>RH + O</t>
  </si>
  <si>
    <t xml:space="preserve">قميص شتوي </t>
  </si>
  <si>
    <t>إستثنائية للزواج</t>
  </si>
  <si>
    <t>فترة تجريبية غير مرضية</t>
  </si>
  <si>
    <t>عدم حلق اللحية</t>
  </si>
  <si>
    <t>توقيف عن العمل لمدة 01 أيام</t>
  </si>
  <si>
    <t>السنة الثالثة ابتدائي</t>
  </si>
  <si>
    <t>RH - A</t>
  </si>
  <si>
    <t xml:space="preserve">قميص صيفي </t>
  </si>
  <si>
    <t>إستثنائية للولادة</t>
  </si>
  <si>
    <t>مخالفة قواعد النظافة و الأمن</t>
  </si>
  <si>
    <t>توقيف عن العمل لمدة 02 أيام</t>
  </si>
  <si>
    <t>السنة الرابعة ابتدائي</t>
  </si>
  <si>
    <t>RH + A</t>
  </si>
  <si>
    <t>رئيس موقع بالنيابة</t>
  </si>
  <si>
    <t>قبعة</t>
  </si>
  <si>
    <t>إستثنائية للوفاة</t>
  </si>
  <si>
    <t xml:space="preserve">غياب واحد غير مبرر في الشهر </t>
  </si>
  <si>
    <t>توقيف عن العمل لمدة 03 أيام</t>
  </si>
  <si>
    <t>السنة الخامسة ابتدائي</t>
  </si>
  <si>
    <t>RH - B</t>
  </si>
  <si>
    <t>حذاء ميدان</t>
  </si>
  <si>
    <t>عدم احترام توقيت العمل</t>
  </si>
  <si>
    <t>توقيف عن العمل لمدة 04 أيام</t>
  </si>
  <si>
    <t>شهادة التعليم الإبتدائي</t>
  </si>
  <si>
    <t>RH + B</t>
  </si>
  <si>
    <t>رئيس فوج بالنيابة</t>
  </si>
  <si>
    <t>حذاء</t>
  </si>
  <si>
    <t>الغياب في منصب العمل</t>
  </si>
  <si>
    <t>توقيف عن العمل لمدة 05 أيام</t>
  </si>
  <si>
    <t>السنة أولى متوسط</t>
  </si>
  <si>
    <t>RH - AB</t>
  </si>
  <si>
    <t>معطف شتوي</t>
  </si>
  <si>
    <t xml:space="preserve">التدخين في الأماكن المحضورة </t>
  </si>
  <si>
    <t>توقيف عن العمل لمدة 06 أيام</t>
  </si>
  <si>
    <t>السنة ثانية متوسط</t>
  </si>
  <si>
    <t>RH + AB</t>
  </si>
  <si>
    <t>حزام امريكي</t>
  </si>
  <si>
    <t>عدم التعجيل في تنفيذ مهمة ما</t>
  </si>
  <si>
    <t>توقيف عن العمل لمدة 07 أيام</t>
  </si>
  <si>
    <t>السنة ثالثة متوسط</t>
  </si>
  <si>
    <t xml:space="preserve">حزام </t>
  </si>
  <si>
    <t>عدم مراعاة إجراءات الصيانة للأجهزة الموضوعة تحت تصرف العامل</t>
  </si>
  <si>
    <t>توقيف عن العمل لمدة 08 أيام</t>
  </si>
  <si>
    <t>السنة رابعة متوسط</t>
  </si>
  <si>
    <t>سترة</t>
  </si>
  <si>
    <t>التجمع خلال ساعات العمل</t>
  </si>
  <si>
    <t>توقيف عن العمل لمدة 09 أيام</t>
  </si>
  <si>
    <t>شهادة التعليم الأساسيBEF</t>
  </si>
  <si>
    <t>مشغل المراقبة عن بعد</t>
  </si>
  <si>
    <t>جمع الأموال غير المرخص بها في اماكن العمل</t>
  </si>
  <si>
    <t>توقيف عن العمل لمدة 10 أيام</t>
  </si>
  <si>
    <t>شهادة التعليم متوسط BEM</t>
  </si>
  <si>
    <t>عون حجز المعلومات</t>
  </si>
  <si>
    <t>إدخال و بيع البضائع في أماكن العمل</t>
  </si>
  <si>
    <t>خصم 02 أيام من الراتب الشهري</t>
  </si>
  <si>
    <t>السنة أولى ثانوي</t>
  </si>
  <si>
    <t>التغيير غير المسبب لطريق أثناء المهمة</t>
  </si>
  <si>
    <t>خصم 03 أيام من الراتب الشهري</t>
  </si>
  <si>
    <t>السنة ثانية ثانوي</t>
  </si>
  <si>
    <t>مسؤول الخفارة و الإتصالات السلكية و اللاسلكية</t>
  </si>
  <si>
    <t>مخالفة قانون المرور من فعل السائق</t>
  </si>
  <si>
    <t>خصم 04 أيام من الراتب الشهري</t>
  </si>
  <si>
    <t>السنة ثالثة ثانوي</t>
  </si>
  <si>
    <t>مسؤول العمليات</t>
  </si>
  <si>
    <t>التصرف الخشن اتجاه عمال المؤسسة أو الزبائن</t>
  </si>
  <si>
    <t>خصم 05 أيام من الراتب الشهري</t>
  </si>
  <si>
    <t>بكالوريا</t>
  </si>
  <si>
    <t>مسؤول مخزن الأسلحة و الذخيرة</t>
  </si>
  <si>
    <t>الإستعمال لأغراض شخصية وثائق و عتاد المؤسسة بدون ترخيص مسبق</t>
  </si>
  <si>
    <t>خصم 06 أيام من الراتب الشهري</t>
  </si>
  <si>
    <t>مسؤول الموارد العامة</t>
  </si>
  <si>
    <t>تكرار نسيان التأشير</t>
  </si>
  <si>
    <t>مكلف بالفوترة</t>
  </si>
  <si>
    <t>رفض حمل الشارة</t>
  </si>
  <si>
    <t>مكلف بالأجور</t>
  </si>
  <si>
    <t>الظهور في شكل غير لائق و محل نظافة و الأمن</t>
  </si>
  <si>
    <t>تصرفات من شأنها خلق البلبلة على مستوى أماكن العمل</t>
  </si>
  <si>
    <t>أمين مخزن الألبسة</t>
  </si>
  <si>
    <t>إدخال الشخص الأجنبي لشركة خارج إطار العمل</t>
  </si>
  <si>
    <t>التواجد في أماكن العمل دون تسريح بذلك أو خارج أوقات العمل</t>
  </si>
  <si>
    <t>عدم احترام إجراءات العمل</t>
  </si>
  <si>
    <t>عدم احترام السلطة التسلسلية</t>
  </si>
  <si>
    <t>التغافل و الرعونة أثناء تأدية الخدمة</t>
  </si>
  <si>
    <t>التلصيق بدون رخصة</t>
  </si>
  <si>
    <t>تقطيع أو تمزيق تعليمات المصلحة الملصقة</t>
  </si>
  <si>
    <t xml:space="preserve">رفض الالتحاق بالمنصب بعد استدعاء من المسؤول التسلسلي العمل للمناوبة للقيام بساعات إضافية ما عدى في الحالات القصوى </t>
  </si>
  <si>
    <t>رفض تأدية العمل أو الإلزام أو بمهمة بدون سبب مقبول</t>
  </si>
  <si>
    <t>الغياب عن المداومة أو الإلزام ما عدى في الحالات القصوى</t>
  </si>
  <si>
    <t>التصرف الغير اللائق اتجاه الزملاء ,الزوار,الزبائن أو الموردين</t>
  </si>
  <si>
    <t>قيادة سيارة المصلحة بدون ترخيص</t>
  </si>
  <si>
    <t>سحب رخصة السياقة للسائقين أثناء ممارسة أعمالهم</t>
  </si>
  <si>
    <t>رفض أو التوقف عن التكوين أو الرسكلة أو التحسين بدون سبب جدي</t>
  </si>
  <si>
    <t>كل فعل أو تصرف يمس بسمعة او صورة المؤسسة</t>
  </si>
  <si>
    <r>
      <t xml:space="preserve">السبب بسهو أو الإغفال في أضرار مادية لممتلكات </t>
    </r>
    <r>
      <rPr>
        <b/>
        <sz val="10"/>
        <color theme="1"/>
        <rFont val="Cambria"/>
        <family val="1"/>
      </rPr>
      <t>S.V.S</t>
    </r>
    <r>
      <rPr>
        <b/>
        <sz val="10"/>
        <color theme="1"/>
        <rFont val="Times New Roman"/>
        <family val="1"/>
      </rPr>
      <t xml:space="preserve"> أو ممتلكات المؤسسة الزبونة</t>
    </r>
  </si>
  <si>
    <t>الشجار المؤدي إلى فوضى في أماكن العمل</t>
  </si>
  <si>
    <t>رفض القيام بتهميش أو التأشير</t>
  </si>
  <si>
    <t>التأخرات المتكررة في نفس الشهر</t>
  </si>
  <si>
    <t>الوقاحة الملاحظة تجاه الزوار</t>
  </si>
  <si>
    <t>استغلال مفرط ثابت للسلطة</t>
  </si>
  <si>
    <t>استغلال وقت و وسائل لمصالح شركة اخرى</t>
  </si>
  <si>
    <t>غيابيين متكررين بدون ترخيص من المؤسسة</t>
  </si>
  <si>
    <t>توزيع المناشير في أماكن العمل</t>
  </si>
  <si>
    <t>تنظيم تجمعات مهما كانت طبيعتها في أماكن العمل</t>
  </si>
  <si>
    <t>الغياب غير المرخص لسبعة أيام متتالي</t>
  </si>
  <si>
    <t>التسديد المتعمد لفائدته أو لفائدة الغير لمرتب عالي أو مكافآت غير منصوص عليها  في التشريع</t>
  </si>
  <si>
    <t>تسبب السائق في حادث خلف خسائر جسمانية و/أو مادية بالغة</t>
  </si>
  <si>
    <t>إدخال سيارة الشركة إلى حظيرة السيارات بسبب مخالفة السائق لقواعد قانون المرور</t>
  </si>
  <si>
    <t>إخراج العتاد بدون ترخيص مسبق من المسؤول المؤهل قانونا لذلك</t>
  </si>
  <si>
    <t>ارتكاب الجنح و الجرائم المعاقب عليها  في قانون العقوبات</t>
  </si>
  <si>
    <t>المساس بالسلطة و بالشخص التسلسلي</t>
  </si>
  <si>
    <t>DAEWOO EL RAMLI</t>
  </si>
  <si>
    <t>الإهمال و الرعونة الخطيرين أثناء ممارسة المهام</t>
  </si>
  <si>
    <t>حالات الرشوة</t>
  </si>
  <si>
    <t>DAEWOO EL HARRACHE</t>
  </si>
  <si>
    <t>التخريب</t>
  </si>
  <si>
    <t>ضياع أو تدهور عنصر من اللباس أو التجهيزات</t>
  </si>
  <si>
    <t>JOTUN EUCALYPTUS</t>
  </si>
  <si>
    <t>مقر المديرية</t>
  </si>
  <si>
    <t>AGILITY LOGISTICS</t>
  </si>
  <si>
    <t>CONSULAT DE LA GRECE</t>
  </si>
  <si>
    <t>ATTACHER MILITAIRE</t>
  </si>
  <si>
    <t>AHRAS</t>
  </si>
  <si>
    <t>AIR ROYAL MAROC</t>
  </si>
  <si>
    <t>AKSA</t>
  </si>
  <si>
    <t>ATLAS AFFROUN</t>
  </si>
  <si>
    <t>ATLAS EL ANASSER</t>
  </si>
  <si>
    <t>ATLAS MAALMA</t>
  </si>
  <si>
    <t>BAXTER</t>
  </si>
  <si>
    <t>BIMO RESIDENCE</t>
  </si>
  <si>
    <t>BIORITANE</t>
  </si>
  <si>
    <t>BOEHRINGER</t>
  </si>
  <si>
    <t>BREQUITTERIE</t>
  </si>
  <si>
    <t>CENTRE COMMERCIAL NAZIH</t>
  </si>
  <si>
    <t>CHAUVIN</t>
  </si>
  <si>
    <t>CHEMIPRO</t>
  </si>
  <si>
    <t>CHINA RAIL HAMMADI CRCC</t>
  </si>
  <si>
    <t xml:space="preserve">COGETP DAR EL BEIDA  </t>
  </si>
  <si>
    <t xml:space="preserve">COGETP OUED SMAR 02  </t>
  </si>
  <si>
    <t>COGETP  OUED SMAR   H H I</t>
  </si>
  <si>
    <t>CONSULAT DE MALTE</t>
  </si>
  <si>
    <t>CONSULAT MAROC</t>
  </si>
  <si>
    <t>CLINIQUE DES ORKIDEES</t>
  </si>
  <si>
    <t>CRECH PETIT EINSTEIN</t>
  </si>
  <si>
    <t>DAEWOO BEN TALHA</t>
  </si>
  <si>
    <t>DAEWOO EL RAMLI 01</t>
  </si>
  <si>
    <t>DAEWOO AADA PARCK</t>
  </si>
  <si>
    <t>DAEWOO SALIBA</t>
  </si>
  <si>
    <t>DAEWOO DG BARAKI</t>
  </si>
  <si>
    <t>DAEWOO MOHAMADIA</t>
  </si>
  <si>
    <t>DAEWOO GUE ZEMERLI 1</t>
  </si>
  <si>
    <t>DAEWOO STADE</t>
  </si>
  <si>
    <t>DAR AL ARABIA</t>
  </si>
  <si>
    <t>DRIOUCHE COSMETIQUE 01</t>
  </si>
  <si>
    <t>DRIOUCHE COSMETIQUE 02</t>
  </si>
  <si>
    <t>DUNAYSIR</t>
  </si>
  <si>
    <t xml:space="preserve">EL WAFI </t>
  </si>
  <si>
    <t>ELI LILLY SUISSE SA</t>
  </si>
  <si>
    <t>E N S T</t>
  </si>
  <si>
    <t>FEDERATION Dely Ibrahim</t>
  </si>
  <si>
    <t>FUTURE MEDIA</t>
  </si>
  <si>
    <t>GAEA CONSTRUCTION</t>
  </si>
  <si>
    <t>G/MOSQUEE</t>
  </si>
  <si>
    <t>GREAT WALL O/FAYET</t>
  </si>
  <si>
    <t>GREAT WALL BOUGHAZOUL</t>
  </si>
  <si>
    <t>GUMEI ALLUMINUIM</t>
  </si>
  <si>
    <t>HENKEL  CONSTANTINE</t>
  </si>
  <si>
    <t>HANKEL Dely Ibrahim</t>
  </si>
  <si>
    <t>HANKEL CHELGHOUM EL AID</t>
  </si>
  <si>
    <t>HANKEL REGHAIA</t>
  </si>
  <si>
    <t>HANKEL ROUIBA</t>
  </si>
  <si>
    <t>HIKMA STAOUALI</t>
  </si>
  <si>
    <t>HIKMA BABA ALI</t>
  </si>
  <si>
    <t>HYUNDAI ENGINEERING</t>
  </si>
  <si>
    <t>IMS MAGHREB</t>
  </si>
  <si>
    <t>IPSEN PHARMA HYDRA</t>
  </si>
  <si>
    <t>JINBA</t>
  </si>
  <si>
    <t>JOTUN DELY BRAHIM</t>
  </si>
  <si>
    <t>JOURNAL L'HORIZON</t>
  </si>
  <si>
    <t>KEANGNAM</t>
  </si>
  <si>
    <t>L&amp;A</t>
  </si>
  <si>
    <t>LG CHERAGA</t>
  </si>
  <si>
    <t>LG BORDJ KIFFEN</t>
  </si>
  <si>
    <t>LIEBHERR OUED EL KERMA</t>
  </si>
  <si>
    <t>LIEBHERR HASSI MESSAOUD</t>
  </si>
  <si>
    <t>LEASING MAGHREB</t>
  </si>
  <si>
    <t>NIELSEN</t>
  </si>
  <si>
    <t>NISSAN CHERAGA</t>
  </si>
  <si>
    <t>NOVA PHONE</t>
  </si>
  <si>
    <t xml:space="preserve">NUMILOG AIN MLILA </t>
  </si>
  <si>
    <t>NUMILOG ANNABA</t>
  </si>
  <si>
    <t>NUMILOG BATNA</t>
  </si>
  <si>
    <t>NUMILOG BEJAIA</t>
  </si>
  <si>
    <t xml:space="preserve">NUMILOG BEJAIA 2 </t>
  </si>
  <si>
    <t>NUMILOG BIR SALEM</t>
  </si>
  <si>
    <t>NUMILOG HYDRA</t>
  </si>
  <si>
    <t>NUMILOG KOLEA</t>
  </si>
  <si>
    <t xml:space="preserve">NUMILOG LAGHOUAT </t>
  </si>
  <si>
    <t xml:space="preserve">NUMILOG MEDEA </t>
  </si>
  <si>
    <t>NUMILOG OUED SMAR</t>
  </si>
  <si>
    <t>NUMILOG OUED SOUF</t>
  </si>
  <si>
    <t xml:space="preserve">NUMILOG OULED MOUSSA </t>
  </si>
  <si>
    <t>NUMILOG SETIF</t>
  </si>
  <si>
    <t>NUMILOG TIZI OUZOU 01</t>
  </si>
  <si>
    <t>NUMILOG TIZI OUZOU 02</t>
  </si>
  <si>
    <t>OPPO  CONSTANTINE</t>
  </si>
  <si>
    <t>OPPO ALGERIE DG BEN AKNOUN</t>
  </si>
  <si>
    <t>OPPO ALGERIE DEPOT BEN AKNOUN</t>
  </si>
  <si>
    <t>ORIFLAM CLAIRVAL</t>
  </si>
  <si>
    <t>ORIFLAM OUED SMAR</t>
  </si>
  <si>
    <t>RENAULT BLIDA</t>
  </si>
  <si>
    <t>RICARDO MOLINA</t>
  </si>
  <si>
    <t>SECAP TIZI OUZOU</t>
  </si>
  <si>
    <t xml:space="preserve">SYNDA HAMMADI </t>
  </si>
  <si>
    <t xml:space="preserve">DINGLI METAL </t>
  </si>
  <si>
    <t>TECHRICH</t>
  </si>
  <si>
    <t>TIZIRI OUED SMAR</t>
  </si>
  <si>
    <t>TIZIRI OUED SMAR02</t>
  </si>
  <si>
    <t xml:space="preserve">TIZIRI HAMMADI </t>
  </si>
  <si>
    <t>UNICITY</t>
  </si>
  <si>
    <t>WEB HELP DELY BRAHIM</t>
  </si>
  <si>
    <t>W T C</t>
  </si>
  <si>
    <t>XEROX DG</t>
  </si>
  <si>
    <t>WIKA BARRAKI</t>
  </si>
  <si>
    <t>WIKA EL HARRACH</t>
  </si>
  <si>
    <t xml:space="preserve">CRCEG THALASOU </t>
  </si>
  <si>
    <t>اسم الاب</t>
  </si>
  <si>
    <t>عدد الأولاد</t>
  </si>
  <si>
    <t>لقب و اسم الام</t>
  </si>
  <si>
    <t>الجنسية</t>
  </si>
  <si>
    <t>رقم الحساب البريدي</t>
  </si>
  <si>
    <t xml:space="preserve">ATLAS </t>
  </si>
  <si>
    <t>DAEWOO</t>
  </si>
  <si>
    <t>HENKEL</t>
  </si>
  <si>
    <t>NUMILOG</t>
  </si>
  <si>
    <t>Total</t>
  </si>
  <si>
    <t>Colonne1</t>
  </si>
  <si>
    <t>Nbre de Contrat</t>
  </si>
  <si>
    <t xml:space="preserve">Contrat en Cour </t>
  </si>
  <si>
    <t>Contrat en dèbut Préavis</t>
  </si>
  <si>
    <t>Contrat en Fin Préavis ou Echue</t>
  </si>
  <si>
    <t>Nbre de Site</t>
  </si>
  <si>
    <t>Effectif Total</t>
  </si>
  <si>
    <t>C/S</t>
  </si>
  <si>
    <t>C/G</t>
  </si>
  <si>
    <t>APS</t>
  </si>
  <si>
    <t>HOTTESSE</t>
  </si>
  <si>
    <t>M/C</t>
  </si>
  <si>
    <t xml:space="preserve">OP, Télésurv </t>
  </si>
  <si>
    <t>DIVERS CLIENTS</t>
  </si>
  <si>
    <t>1° Période d'Essai  (03 Mois)</t>
  </si>
  <si>
    <t>2° Période d'Essai (03 Mois)</t>
  </si>
  <si>
    <t>Fin Période d'Essai</t>
  </si>
  <si>
    <t>Période d'Essai en Cours</t>
  </si>
  <si>
    <t>عون امن نهاري</t>
  </si>
  <si>
    <t>عون أمن ليلي</t>
  </si>
  <si>
    <t>رقم التامين</t>
  </si>
  <si>
    <t>عون امن</t>
  </si>
  <si>
    <t>أمين صندوق المال</t>
  </si>
  <si>
    <t xml:space="preserve">CEGELEC </t>
  </si>
  <si>
    <t>CTN SIDI MOUSSA</t>
  </si>
  <si>
    <t>DAEWOO AADA PARCK 1</t>
  </si>
  <si>
    <t>DAEWOO BEN TALHA 1</t>
  </si>
  <si>
    <t>DAEWOO boughazoul</t>
  </si>
  <si>
    <t>DAEWOO BOUMAATI</t>
  </si>
  <si>
    <t xml:space="preserve">DAEWOO D 15 </t>
  </si>
  <si>
    <t>DAEWOO GUE EL ABYADH</t>
  </si>
  <si>
    <t>DAEWOO GUE SEMMAR</t>
  </si>
  <si>
    <t>DAEWOO GUI  ZEMERLI</t>
  </si>
  <si>
    <t>DAEWOO MAGROUNETTE</t>
  </si>
  <si>
    <t>DAEWOO MOHAMMADIA 1</t>
  </si>
  <si>
    <t>DAEWOO SALIBA 1</t>
  </si>
  <si>
    <t>DAEWOO ZEMERLI</t>
  </si>
  <si>
    <t>GB PHARMA</t>
  </si>
  <si>
    <t xml:space="preserve">ICOSNET </t>
  </si>
  <si>
    <t>JADE E SERVICES ALGERIA (JUMIA)</t>
  </si>
  <si>
    <t>K,KOM</t>
  </si>
  <si>
    <t>POLIKON</t>
  </si>
  <si>
    <t>TAPI D'OR</t>
  </si>
  <si>
    <t xml:space="preserve">TIZIRI SETIF </t>
  </si>
  <si>
    <t>ARAMEX</t>
  </si>
  <si>
    <t>حملة عبد الرحمان</t>
  </si>
  <si>
    <t>HAMLA Abderahmane</t>
  </si>
  <si>
    <t>26 ans</t>
  </si>
  <si>
    <t>برج الكيفان</t>
  </si>
  <si>
    <t>حي عي صادق 01 رقم 199 برج الكيفان</t>
  </si>
  <si>
    <t>رابح</t>
  </si>
  <si>
    <t>دلومي فتيحة</t>
  </si>
  <si>
    <t>جزائرية</t>
  </si>
  <si>
    <t>بن عاشور ندير</t>
  </si>
  <si>
    <t>BENACHOUR Nadir</t>
  </si>
  <si>
    <t>49 ans</t>
  </si>
  <si>
    <t>بولوغين</t>
  </si>
  <si>
    <t>212 شارع عبد القادر زيار بولوغين</t>
  </si>
  <si>
    <t>حمدان</t>
  </si>
  <si>
    <t>بن عاشور حليمة</t>
  </si>
  <si>
    <t>ثلاثة</t>
  </si>
  <si>
    <t>بوجلال موراد</t>
  </si>
  <si>
    <t>BOUDJELAL MOURAD</t>
  </si>
  <si>
    <t>43 ans</t>
  </si>
  <si>
    <t>محمد بلوزداد</t>
  </si>
  <si>
    <t>06 شارع دغيش بوعكاز الحراش</t>
  </si>
  <si>
    <t>703560/0560</t>
  </si>
  <si>
    <t>الحراش</t>
  </si>
  <si>
    <t>لعربي</t>
  </si>
  <si>
    <t>بن سالم زينة</t>
  </si>
  <si>
    <t>مصطفاوي سيد أحمد</t>
  </si>
  <si>
    <t>MOUSTEFAOUI SID AHMED</t>
  </si>
  <si>
    <t>47 ans</t>
  </si>
  <si>
    <t>حي المرجة 03 رقم 311 براقي</t>
  </si>
  <si>
    <t>براقي</t>
  </si>
  <si>
    <t>محمد</t>
  </si>
  <si>
    <t>وهابي فاطمة</t>
  </si>
  <si>
    <t>date de naissance</t>
  </si>
  <si>
    <t>القامة</t>
  </si>
  <si>
    <t>قياس الحذاء</t>
  </si>
  <si>
    <t>قياس اللباس</t>
  </si>
  <si>
    <t>مولوج محمد</t>
  </si>
  <si>
    <t>MOULOUDJ MOHAMED</t>
  </si>
  <si>
    <t>53 ans</t>
  </si>
  <si>
    <t>حسين داي</t>
  </si>
  <si>
    <t>حي 5000 مسكن عدل عمارة 18 رقم 06 الكروش الرغاية</t>
  </si>
  <si>
    <t>الرويبة</t>
  </si>
  <si>
    <t>ابراهيم</t>
  </si>
  <si>
    <t>حموش وريدة</t>
  </si>
  <si>
    <t>1,78</t>
  </si>
  <si>
    <t>بوطبال عبد الحق</t>
  </si>
  <si>
    <t>BOUTEBAL Abdelhak</t>
  </si>
  <si>
    <t>28 ans</t>
  </si>
  <si>
    <t>الشبلي</t>
  </si>
  <si>
    <t>حي العبازيز بوثرة البليدة</t>
  </si>
  <si>
    <t>بوقرة</t>
  </si>
  <si>
    <t>عبد القادر</t>
  </si>
  <si>
    <t>ولد عزوز حورية</t>
  </si>
  <si>
    <t>شناف محمد لطفي</t>
  </si>
  <si>
    <t>CHENEF MOHAMED LOTFI</t>
  </si>
  <si>
    <t>35 ans</t>
  </si>
  <si>
    <t>حي 234 مسكن رقم 136 بومعطي الحراش</t>
  </si>
  <si>
    <t>حميد</t>
  </si>
  <si>
    <t>زبيري الزهرة</t>
  </si>
  <si>
    <t>نية رضا</t>
  </si>
  <si>
    <t>NIA  REDHA</t>
  </si>
  <si>
    <t>23 ans</t>
  </si>
  <si>
    <t>موزاية</t>
  </si>
  <si>
    <t>مزرعة رقم 14 موزاية</t>
  </si>
  <si>
    <t>أمحمد</t>
  </si>
  <si>
    <t>نصاح ليلي</t>
  </si>
  <si>
    <t>عبة جلال</t>
  </si>
  <si>
    <t>ABBA  DJALLAL</t>
  </si>
  <si>
    <t>25 ans</t>
  </si>
  <si>
    <t>أحمد</t>
  </si>
  <si>
    <t>شحيمة فاطمة</t>
  </si>
  <si>
    <t>1,73</t>
  </si>
  <si>
    <t>1,71</t>
  </si>
  <si>
    <t>1,74</t>
  </si>
  <si>
    <t>جعدي أيمن</t>
  </si>
  <si>
    <t>djadi aimene</t>
  </si>
  <si>
    <t>21 ans</t>
  </si>
  <si>
    <t>حي الهضاب خميس الخشنة</t>
  </si>
  <si>
    <t>خميس الخشنة</t>
  </si>
  <si>
    <t>سعيد</t>
  </si>
  <si>
    <t>تسليغوة حنيفة</t>
  </si>
  <si>
    <t>مقران يعقوب</t>
  </si>
  <si>
    <t>mokrane yakoub</t>
  </si>
  <si>
    <t>بوروبة</t>
  </si>
  <si>
    <t>03 شارع بولاية عمار رقم 02 بوروبة</t>
  </si>
  <si>
    <t>احمد</t>
  </si>
  <si>
    <t>عبار مليكة</t>
  </si>
  <si>
    <t>بن كانون نور الدين</t>
  </si>
  <si>
    <t>BEN KANOUN NOUREDDINE</t>
  </si>
  <si>
    <t>42 ans</t>
  </si>
  <si>
    <t>القبة</t>
  </si>
  <si>
    <t>زيتوني حورية</t>
  </si>
  <si>
    <t>رقم 12 شارع عماري حسين القبة</t>
  </si>
  <si>
    <t>تواتي خير الدين</t>
  </si>
  <si>
    <t>TOUATI KHIR EDDINE</t>
  </si>
  <si>
    <t>29 ans</t>
  </si>
  <si>
    <t>عين التوتة باتنة</t>
  </si>
  <si>
    <t>حي السطا عين توتة باتنة</t>
  </si>
  <si>
    <t>عين توتة</t>
  </si>
  <si>
    <t>بوتعلي فتيحة</t>
  </si>
  <si>
    <t>DAEWOO LA VIGERIE</t>
  </si>
  <si>
    <t>1,75</t>
  </si>
  <si>
    <t>نواجة توفيق</t>
  </si>
  <si>
    <t>NOUADJA TEWFIK</t>
  </si>
  <si>
    <t>52 ans</t>
  </si>
  <si>
    <t>سيدي امحمد</t>
  </si>
  <si>
    <t>مزرعة برواقي علي الحراش</t>
  </si>
  <si>
    <t>16061/2018/988</t>
  </si>
  <si>
    <t>موسى</t>
  </si>
  <si>
    <t>نواجة حدة</t>
  </si>
  <si>
    <t>شاغة سفيان</t>
  </si>
  <si>
    <t>chagha soufiane</t>
  </si>
  <si>
    <t>22 ans</t>
  </si>
  <si>
    <t>عين وسارة</t>
  </si>
  <si>
    <t>حي المجاهد دعاس المختار 201 مسكن بوغزول</t>
  </si>
  <si>
    <t>الشهبونية</t>
  </si>
  <si>
    <t>حناشي</t>
  </si>
  <si>
    <t>قطاف فاطمة</t>
  </si>
  <si>
    <t>كفيف عبد الناصر</t>
  </si>
  <si>
    <t>KEFIF ABDENASSER</t>
  </si>
  <si>
    <t>36 ans</t>
  </si>
  <si>
    <t>مزرعة وزان محمد برج الكيفان</t>
  </si>
  <si>
    <t>مصطفى</t>
  </si>
  <si>
    <t>بومشوان خدوجة</t>
  </si>
  <si>
    <t>مرشدي يوسف</t>
  </si>
  <si>
    <t>MORCHDI YOUCEF</t>
  </si>
  <si>
    <t>01 شارع بوزناد سالم سيدي امحمد</t>
  </si>
  <si>
    <t>محمد سعيد</t>
  </si>
  <si>
    <t>خباب مليكة</t>
  </si>
  <si>
    <t>لصلع جمال</t>
  </si>
  <si>
    <t>LASLAA DJAMEL</t>
  </si>
  <si>
    <t>حي 150 مسكن عمارة 01 رقم 10 جسر قسنطينة</t>
  </si>
  <si>
    <t>صالح</t>
  </si>
  <si>
    <t>بن ترية عائشة</t>
  </si>
  <si>
    <t>عزون محمد</t>
  </si>
  <si>
    <t>AZZOUNE MOHAMED</t>
  </si>
  <si>
    <t>45 ans</t>
  </si>
  <si>
    <t>حي طويلب شارع أ رقم 08 براقي</t>
  </si>
  <si>
    <t>ساعد</t>
  </si>
  <si>
    <t>بودودو مريم</t>
  </si>
  <si>
    <t>1,79</t>
  </si>
  <si>
    <t>1,7</t>
  </si>
  <si>
    <t>الى غاية</t>
  </si>
  <si>
    <t>بطاهر عثمان</t>
  </si>
  <si>
    <t>bettahar othmane</t>
  </si>
  <si>
    <t>32 ans</t>
  </si>
  <si>
    <t>الأخضرية</t>
  </si>
  <si>
    <t>الدرابلية بلدية بودربالة الأخضرية</t>
  </si>
  <si>
    <t>10-janv-2019</t>
  </si>
  <si>
    <t>09-janv-2020</t>
  </si>
  <si>
    <t>10-avr-2019</t>
  </si>
  <si>
    <t>بودربالة</t>
  </si>
  <si>
    <t>طالحي عائشة</t>
  </si>
  <si>
    <t>خرف الله محمد</t>
  </si>
  <si>
    <t>kharfallah mohamed</t>
  </si>
  <si>
    <t>سيدي أمحمد</t>
  </si>
  <si>
    <t>حي محمد بشير بومعزة عمارة 81 رقم 10 الكاليتوس</t>
  </si>
  <si>
    <t>09-janv-2019</t>
  </si>
  <si>
    <t>08-janv-2020</t>
  </si>
  <si>
    <t>09-avr-2019</t>
  </si>
  <si>
    <t>الكاليتوس</t>
  </si>
  <si>
    <t>نور الدين</t>
  </si>
  <si>
    <t>العمراني ويزة</t>
  </si>
  <si>
    <t>زينات احمد</t>
  </si>
  <si>
    <t>zinat ahmed</t>
  </si>
  <si>
    <t>56 ans</t>
  </si>
  <si>
    <t>الدشمية</t>
  </si>
  <si>
    <t>حي 05 جويلية 1962 عمارة 65 رقم 17 الأربعاء</t>
  </si>
  <si>
    <t>11-janv-2019</t>
  </si>
  <si>
    <t>10-janv-2020</t>
  </si>
  <si>
    <t>11-avr-2019</t>
  </si>
  <si>
    <t>الدار البيضاء</t>
  </si>
  <si>
    <t>مبارك</t>
  </si>
  <si>
    <t>جادي حدة</t>
  </si>
  <si>
    <t>حجام سفيان</t>
  </si>
  <si>
    <t>hadjem sofiane</t>
  </si>
  <si>
    <t>39 ans</t>
  </si>
  <si>
    <t>سيدي عيش</t>
  </si>
  <si>
    <t>20 حي قايدي محمد رقم 08 برج الكيفان</t>
  </si>
  <si>
    <t>13-janv-2019</t>
  </si>
  <si>
    <t>13-avr-2019</t>
  </si>
  <si>
    <t>حمو مراوي لويزة</t>
  </si>
  <si>
    <t>رمضاني براهيم</t>
  </si>
  <si>
    <t>ramdani brahim</t>
  </si>
  <si>
    <t>الأربعاء</t>
  </si>
  <si>
    <t>حي بن دالي علي الأربعاء</t>
  </si>
  <si>
    <t>14-janv-2019</t>
  </si>
  <si>
    <t>14-avr-2019</t>
  </si>
  <si>
    <t>البليدة</t>
  </si>
  <si>
    <t>مالك فاطيمة</t>
  </si>
  <si>
    <t>معاش محمد</t>
  </si>
  <si>
    <t>maache mohamed</t>
  </si>
  <si>
    <t>حي أولاد سلامة السفلى أولاد سلامة البليدة</t>
  </si>
  <si>
    <t>أولاد سلامة</t>
  </si>
  <si>
    <t>شعبان</t>
  </si>
  <si>
    <t>زواني يامنة</t>
  </si>
  <si>
    <t>مرجان نصر الدين</t>
  </si>
  <si>
    <t>merdjane nasreddine</t>
  </si>
  <si>
    <t>27 ans</t>
  </si>
  <si>
    <t>حي الشهيد علي زواوي شارع 09 رقم 59 الكاليتوس</t>
  </si>
  <si>
    <t>مواسي بدر الدين</t>
  </si>
  <si>
    <t>mouaci badreddine</t>
  </si>
  <si>
    <t>حي مواتسة رقم 29 الرويبة</t>
  </si>
  <si>
    <t xml:space="preserve">ثلاثة </t>
  </si>
  <si>
    <t>غضبان وليد</t>
  </si>
  <si>
    <t>ghedbane walid</t>
  </si>
  <si>
    <t>حي أولاد بلهادي حمادي</t>
  </si>
  <si>
    <t>حمادي</t>
  </si>
  <si>
    <t>بن خديجة أمين</t>
  </si>
  <si>
    <t>benkhadidja amine</t>
  </si>
  <si>
    <t>القليعة</t>
  </si>
  <si>
    <t>حي النصر الحطاطبة تيبازة</t>
  </si>
  <si>
    <t>حريري عبد الرحمان ابن الطيب</t>
  </si>
  <si>
    <t xml:space="preserve">HARIRI ABDERRAHMEN </t>
  </si>
  <si>
    <t>العبايدية</t>
  </si>
  <si>
    <t>صري بوعلي عين بويحي عين الدفلة</t>
  </si>
  <si>
    <t>عين بويحي</t>
  </si>
  <si>
    <t>الطيب</t>
  </si>
  <si>
    <t>عكاشة عودة</t>
  </si>
  <si>
    <t>عنان بلال</t>
  </si>
  <si>
    <t>ANANE Billel</t>
  </si>
  <si>
    <t>27 حي بوشبري أحمد بوفرايك البيلدة</t>
  </si>
  <si>
    <t>بوفاريك</t>
  </si>
  <si>
    <t>مسعود</t>
  </si>
  <si>
    <t>عنان بركاهم</t>
  </si>
  <si>
    <t>سمام وليد</t>
  </si>
  <si>
    <t>SEMMAM WALID</t>
  </si>
  <si>
    <t>حي الدهليز الثلاثة شارع 17 رقم 170 الحراش</t>
  </si>
  <si>
    <t>عقيلة دهيليس</t>
  </si>
  <si>
    <t>بداني رشيد</t>
  </si>
  <si>
    <t>BADANI Rachid</t>
  </si>
  <si>
    <t>33 ans</t>
  </si>
  <si>
    <t>الدويرة</t>
  </si>
  <si>
    <t xml:space="preserve">طريق بئر توتة الخرايسية الجزائر </t>
  </si>
  <si>
    <t>الدرارية</t>
  </si>
  <si>
    <t>بداني أم الخير</t>
  </si>
  <si>
    <t>لزريف محمد</t>
  </si>
  <si>
    <t>LAZAREF  MOHAMED</t>
  </si>
  <si>
    <t>41 ans</t>
  </si>
  <si>
    <t>حي المجاجي الأربعاء البليدة</t>
  </si>
  <si>
    <t>لزريف عائشة</t>
  </si>
  <si>
    <t>شريف زيدان</t>
  </si>
  <si>
    <t>CHERIF  ZIDANE</t>
  </si>
  <si>
    <t>44 ans</t>
  </si>
  <si>
    <t>شارع أقولمين الطاهر الأربعاء</t>
  </si>
  <si>
    <t>يوسف</t>
  </si>
  <si>
    <t>عمروش حورية</t>
  </si>
  <si>
    <t>بن يمينة محمد لمين</t>
  </si>
  <si>
    <t>BENYAMINA MAHAMED LAMINA</t>
  </si>
  <si>
    <t>حي 70 مسكن الشعيبة . القليعة</t>
  </si>
  <si>
    <t>رشيد</t>
  </si>
  <si>
    <t>بوخرس رزيقة</t>
  </si>
  <si>
    <t>مازة مراد</t>
  </si>
  <si>
    <t>MAZA  MOURAD</t>
  </si>
  <si>
    <t>رقم 48 حي قعلول شارع 10 برج البحري</t>
  </si>
  <si>
    <t xml:space="preserve">عبد القادر </t>
  </si>
  <si>
    <t>مقران ليلي</t>
  </si>
  <si>
    <t>طماش عادل</t>
  </si>
  <si>
    <t>TAMACHE  ADEL</t>
  </si>
  <si>
    <t>حي الجبل مجموعة س رقم 12 بوروبة</t>
  </si>
  <si>
    <t>مهني فتيحة</t>
  </si>
  <si>
    <t>بوعزة هادي</t>
  </si>
  <si>
    <t>BOUAZZA HADDI</t>
  </si>
  <si>
    <t>ديرة . البويرة</t>
  </si>
  <si>
    <t>اولاد عيسى ديرة .سور الغزلان . البويرة</t>
  </si>
  <si>
    <t>سور الغزلان</t>
  </si>
  <si>
    <t>براهيم</t>
  </si>
  <si>
    <t>خيري يمينة</t>
  </si>
  <si>
    <t>بوطبة يونس</t>
  </si>
  <si>
    <t>BOUTABA YOUNES</t>
  </si>
  <si>
    <t>حي اللوزات بوقرة</t>
  </si>
  <si>
    <t>عبد الحميد</t>
  </si>
  <si>
    <t>عبد الرحمان خدوجة</t>
  </si>
  <si>
    <t>رماش لطفي التوفيق</t>
  </si>
  <si>
    <t>REMMACHE LOTFI TOUFIK</t>
  </si>
  <si>
    <t>جيجل</t>
  </si>
  <si>
    <t>22شارع بوجمعة مغلي حسين داي</t>
  </si>
  <si>
    <t>بومعيزةخوجية</t>
  </si>
  <si>
    <t>رحماني محمد</t>
  </si>
  <si>
    <t>RAHMANI  MOHAMED</t>
  </si>
  <si>
    <t>بني مسوس</t>
  </si>
  <si>
    <t>شارع فالوي رقم بوزريعة</t>
  </si>
  <si>
    <t>بوزريعة</t>
  </si>
  <si>
    <t>صيدوني حدة</t>
  </si>
  <si>
    <t>بوزيد جمال</t>
  </si>
  <si>
    <t>BOUZID DJAMAL</t>
  </si>
  <si>
    <t>40 ans</t>
  </si>
  <si>
    <t>مراد</t>
  </si>
  <si>
    <t>شارع الشهيد حمودي محمد مراد</t>
  </si>
  <si>
    <t>بشير</t>
  </si>
  <si>
    <t>بوزيدي فاطيمة</t>
  </si>
  <si>
    <t>جزائرى</t>
  </si>
  <si>
    <t>جعفور يوسف</t>
  </si>
  <si>
    <t>DJAFOUR  YOUCEF</t>
  </si>
  <si>
    <t>34 ans</t>
  </si>
  <si>
    <t>شارع مولوة محمد الغرابة الصومعة</t>
  </si>
  <si>
    <t>الصومعة</t>
  </si>
  <si>
    <t>باركة بشيرة</t>
  </si>
  <si>
    <t>قوادرية محمد عبد اللطيف</t>
  </si>
  <si>
    <t>KOUADRIA MOHAMED ABDELLATIF</t>
  </si>
  <si>
    <t>بسكرة</t>
  </si>
  <si>
    <t>76 شارع حسيبة بن بوعلي سيدي أمحمد</t>
  </si>
  <si>
    <t>بن خرارة يمينة</t>
  </si>
  <si>
    <t>الركرمة اسحاق</t>
  </si>
  <si>
    <t>ERROUKRMA  ISHAK</t>
  </si>
  <si>
    <t>احمر العين</t>
  </si>
  <si>
    <t>قرية الهواري احمد بورقيقة تيبازة</t>
  </si>
  <si>
    <t>بورقيقة</t>
  </si>
  <si>
    <t>عبد الله</t>
  </si>
  <si>
    <t>الركرمة صفية</t>
  </si>
  <si>
    <t>بن سليمان مصطفى</t>
  </si>
  <si>
    <t>BENSLIMANE MUSTAOHA</t>
  </si>
  <si>
    <t>حي محي الدين عمارة ج رقم 18 سيدي امحمد</t>
  </si>
  <si>
    <t>قادم زهرة</t>
  </si>
  <si>
    <t>سويب عبد الوهاب</t>
  </si>
  <si>
    <t>souieb abd elouahab</t>
  </si>
  <si>
    <t>رويبة</t>
  </si>
  <si>
    <t xml:space="preserve">حي السباعات رقم 24 الرويبة الجزائر </t>
  </si>
  <si>
    <t>مفتاح</t>
  </si>
  <si>
    <t>خلف الله فطوم</t>
  </si>
  <si>
    <t>عزال ربيع</t>
  </si>
  <si>
    <t>AZZAL RABIE</t>
  </si>
  <si>
    <t>38 ans</t>
  </si>
  <si>
    <t>حي الهواورة سيدي موسى</t>
  </si>
  <si>
    <t>سيدي موسى</t>
  </si>
  <si>
    <t>سعيدون عتيقة</t>
  </si>
  <si>
    <t>اسعيد وليد</t>
  </si>
  <si>
    <t>SEID OUALID</t>
  </si>
  <si>
    <t>اولاد جلال .بسكرة</t>
  </si>
  <si>
    <t>شارع لميسي الحاج أولاد جلال . بسكرة</t>
  </si>
  <si>
    <t>اولاد جلال</t>
  </si>
  <si>
    <t>لخضر</t>
  </si>
  <si>
    <t>اسعيد مباركة</t>
  </si>
  <si>
    <t>قاضي سليمان</t>
  </si>
  <si>
    <t>KADI SLIMANE</t>
  </si>
  <si>
    <t>اولاد دراج</t>
  </si>
  <si>
    <t>رقم 20 شارع الهادي ديكارت المرادية</t>
  </si>
  <si>
    <t>سيدي محمد</t>
  </si>
  <si>
    <t xml:space="preserve">محمد </t>
  </si>
  <si>
    <t>دغول جوهر</t>
  </si>
  <si>
    <t>15/04/2019</t>
  </si>
  <si>
    <t>15/07/2019</t>
  </si>
  <si>
    <t>ميهوب نسيم</t>
  </si>
  <si>
    <t>MIHOUB  NACIM</t>
  </si>
  <si>
    <t>حي عبان رمضان عمارة 09 رقم 25 الرغاية</t>
  </si>
  <si>
    <t>الرغاية</t>
  </si>
  <si>
    <t>روان دايخة</t>
  </si>
  <si>
    <t>جزائري</t>
  </si>
  <si>
    <t>طجوري كمال</t>
  </si>
  <si>
    <t>TADJOURI KAMEL</t>
  </si>
  <si>
    <t>مناصر</t>
  </si>
  <si>
    <t>مزرعة اوقاسي سيدي عمر .تيبازة</t>
  </si>
  <si>
    <t>سيدي عمر</t>
  </si>
  <si>
    <t>طجوري  كمال</t>
  </si>
  <si>
    <t>بن يحي عابد</t>
  </si>
  <si>
    <t>BENYAHIA ABID</t>
  </si>
  <si>
    <t>وادي الرهيو</t>
  </si>
  <si>
    <t>حي ابراهيم زيدان شارع 01 رقم 10 الكاليتوس</t>
  </si>
  <si>
    <t>الحاج</t>
  </si>
  <si>
    <t>عزياز الزهراء</t>
  </si>
  <si>
    <t>ديدي عمي ناصر</t>
  </si>
  <si>
    <t>DIDI AMI NACER</t>
  </si>
  <si>
    <t>عين طاية</t>
  </si>
  <si>
    <t>حي 81 مسكن بلدية الأخضرية</t>
  </si>
  <si>
    <t>الاخضرية</t>
  </si>
  <si>
    <t>علي</t>
  </si>
  <si>
    <t>بوذراع نصيرة</t>
  </si>
  <si>
    <t>ميساوي عبد الرحمان</t>
  </si>
  <si>
    <t>MISSAOUI ABDERRAHMANE</t>
  </si>
  <si>
    <t>حي بوسكول بوزريعة</t>
  </si>
  <si>
    <t>ميساوي فتيحة</t>
  </si>
  <si>
    <t>موعوش سيد علي</t>
  </si>
  <si>
    <t>MOUOUCHE SID ALI</t>
  </si>
  <si>
    <t>37 ans</t>
  </si>
  <si>
    <t>حي 668 مسكن عمارة ج 01 رقم 03 الكاليتوس</t>
  </si>
  <si>
    <t>بوعجينة سعدية</t>
  </si>
  <si>
    <t>17/01/2019</t>
  </si>
  <si>
    <t>16/01/2020</t>
  </si>
  <si>
    <t>16/04/2019</t>
  </si>
  <si>
    <t>21/10/2014</t>
  </si>
  <si>
    <t>26/03/1981</t>
  </si>
  <si>
    <t>18/01/2019</t>
  </si>
  <si>
    <t>17/01/2020</t>
  </si>
  <si>
    <t>18/04/2019</t>
  </si>
  <si>
    <t>23/11/2018</t>
  </si>
  <si>
    <t>18/07/2019</t>
  </si>
  <si>
    <t>photo</t>
  </si>
  <si>
    <t>28/01/1992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</si>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</sst>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.00_ ;\-#,##0.00\ "/>
    <numFmt numFmtId="166" formatCode="#,##0.00\ [$DZD]"/>
    <numFmt numFmtId="167" formatCode="0#&quot; &quot;##&quot; &quot;##&quot; &quot;##&quot; &quot;##"/>
    <numFmt numFmtId="168" formatCode="d/mm/yyyy"/>
    <numFmt numFmtId="169" formatCode="yyyy\-mm\-dd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theme="1"/>
      <name val="Cambria"/>
      <family val="1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4"/>
      <color theme="0"/>
      <name val="Arial"/>
      <family val="2"/>
    </font>
    <font>
      <sz val="10"/>
      <color rgb="FF7030A0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1"/>
      <name val="Calibri"/>
      <family val="2"/>
      <scheme val="minor"/>
    </font>
    <font>
      <b/>
      <sz val="12"/>
      <name val="Californian FB"/>
      <family val="1"/>
    </font>
    <font>
      <b/>
      <sz val="18"/>
      <color rgb="FFFF0000"/>
      <name val="OCR A Extended"/>
      <family val="3"/>
    </font>
    <font>
      <b/>
      <sz val="18"/>
      <color rgb="FFFFFF00"/>
      <name val="OCR A Extended"/>
      <family val="3"/>
    </font>
    <font>
      <b/>
      <sz val="14"/>
      <name val="Californian FB"/>
      <family val="1"/>
    </font>
    <font>
      <b/>
      <sz val="14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Cambria"/>
      <family val="1"/>
      <scheme val="major"/>
    </font>
    <font>
      <b/>
      <sz val="18"/>
      <color theme="0"/>
      <name val="OCR A Extended"/>
      <family val="3"/>
    </font>
    <font>
      <b/>
      <sz val="18"/>
      <color rgb="FF002060"/>
      <name val="OCR A Extended"/>
      <family val="3"/>
    </font>
    <font>
      <b/>
      <sz val="14"/>
      <color rgb="FFFFFF00"/>
      <name val="Californian FB"/>
      <family val="1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Aharoni"/>
      <charset val="177"/>
    </font>
    <font>
      <sz val="18"/>
      <color rgb="FFFF0000"/>
      <name val="Calibri"/>
      <family val="2"/>
    </font>
    <font>
      <b/>
      <sz val="18"/>
      <color rgb="FF008000"/>
      <name val="Calibri"/>
      <family val="2"/>
    </font>
    <font>
      <sz val="11"/>
      <color theme="1"/>
      <name val="Calibri"/>
      <family val="2"/>
      <charset val="178"/>
      <scheme val="minor"/>
    </font>
    <font>
      <sz val="10"/>
      <color rgb="FF2E8B57"/>
      <name val="Courier New"/>
      <family val="3"/>
    </font>
  </fonts>
  <fills count="21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theme="9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9" tint="0.79998168889431442"/>
      </patternFill>
    </fill>
    <fill>
      <patternFill patternType="solid">
        <fgColor theme="0" tint="-0.249977111117893"/>
        <bgColor theme="6" tint="0.79998168889431442"/>
      </patternFill>
    </fill>
    <fill>
      <patternFill patternType="solid">
        <fgColor theme="1"/>
        <bgColor theme="9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rgb="FFFF0000"/>
      </left>
      <right style="dashed">
        <color rgb="FFFF0000"/>
      </right>
      <top style="dashed">
        <color rgb="FFFF0000"/>
      </top>
      <bottom style="dashed">
        <color rgb="FFFF0000"/>
      </bottom>
      <diagonal/>
    </border>
    <border>
      <left style="dashed">
        <color rgb="FFFF0000"/>
      </left>
      <right/>
      <top style="dashed">
        <color rgb="FFFF0000"/>
      </top>
      <bottom style="dashed">
        <color rgb="FFFF0000"/>
      </bottom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</borders>
  <cellStyleXfs count="8">
    <xf numFmtId="0" fontId="0" fillId="0" borderId="0"/>
    <xf numFmtId="0" fontId="1" fillId="3" borderId="0" applyNumberFormat="0" applyBorder="0" applyAlignment="0" applyProtection="0"/>
    <xf numFmtId="14" fontId="4" fillId="2" borderId="1">
      <alignment horizontal="center" vertical="center"/>
    </xf>
    <xf numFmtId="164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0" fontId="5" fillId="0" borderId="0"/>
    <xf numFmtId="0" fontId="37" fillId="0" borderId="0"/>
  </cellStyleXfs>
  <cellXfs count="124">
    <xf numFmtId="0" fontId="0" fillId="0" borderId="0" xfId="0"/>
    <xf numFmtId="0" fontId="2" fillId="4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 vertical="center"/>
    </xf>
    <xf numFmtId="0" fontId="11" fillId="4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/>
    <xf numFmtId="2" fontId="12" fillId="0" borderId="2" xfId="0" applyNumberFormat="1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2" fontId="12" fillId="0" borderId="0" xfId="0" applyNumberFormat="1" applyFont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Border="1"/>
    <xf numFmtId="0" fontId="0" fillId="0" borderId="0" xfId="0" applyFill="1"/>
    <xf numFmtId="165" fontId="12" fillId="5" borderId="1" xfId="1" applyNumberFormat="1" applyFont="1" applyFill="1" applyBorder="1" applyAlignment="1">
      <alignment horizontal="center"/>
    </xf>
    <xf numFmtId="0" fontId="0" fillId="14" borderId="0" xfId="0" applyFill="1"/>
    <xf numFmtId="0" fontId="11" fillId="4" borderId="1" xfId="1" applyFont="1" applyFill="1" applyBorder="1" applyAlignment="1">
      <alignment horizontal="center" vertical="center"/>
    </xf>
    <xf numFmtId="164" fontId="19" fillId="0" borderId="0" xfId="3" applyNumberFormat="1" applyFont="1" applyFill="1" applyBorder="1"/>
    <xf numFmtId="1" fontId="16" fillId="9" borderId="3" xfId="4" applyNumberFormat="1" applyFont="1" applyFill="1" applyBorder="1" applyAlignment="1">
      <alignment horizontal="center" vertical="center"/>
    </xf>
    <xf numFmtId="14" fontId="18" fillId="0" borderId="0" xfId="0" applyNumberFormat="1" applyFont="1" applyFill="1" applyBorder="1" applyAlignment="1" applyProtection="1">
      <alignment horizontal="left"/>
      <protection hidden="1"/>
    </xf>
    <xf numFmtId="0" fontId="18" fillId="0" borderId="0" xfId="0" applyFont="1" applyFill="1" applyBorder="1" applyAlignment="1" applyProtection="1">
      <alignment horizontal="left" vertical="center"/>
      <protection hidden="1"/>
    </xf>
    <xf numFmtId="0" fontId="18" fillId="0" borderId="0" xfId="0" applyFont="1" applyFill="1" applyAlignment="1" applyProtection="1">
      <alignment horizontal="left" vertical="center"/>
      <protection hidden="1"/>
    </xf>
    <xf numFmtId="0" fontId="20" fillId="0" borderId="0" xfId="0" applyFont="1" applyProtection="1">
      <protection hidden="1"/>
    </xf>
    <xf numFmtId="0" fontId="0" fillId="0" borderId="0" xfId="0" applyFill="1" applyAlignment="1">
      <alignment horizontal="center" vertical="center"/>
    </xf>
    <xf numFmtId="0" fontId="18" fillId="0" borderId="0" xfId="0" applyFont="1" applyFill="1" applyAlignment="1" applyProtection="1">
      <alignment horizontal="left" vertical="top"/>
      <protection hidden="1"/>
    </xf>
    <xf numFmtId="0" fontId="18" fillId="0" borderId="0" xfId="0" applyFont="1" applyFill="1" applyAlignment="1" applyProtection="1">
      <alignment horizontal="left"/>
      <protection hidden="1"/>
    </xf>
    <xf numFmtId="0" fontId="15" fillId="0" borderId="0" xfId="4" applyFont="1" applyFill="1" applyBorder="1" applyAlignment="1"/>
    <xf numFmtId="0" fontId="22" fillId="11" borderId="3" xfId="4" applyNumberFormat="1" applyFont="1" applyFill="1" applyBorder="1" applyAlignment="1">
      <alignment horizontal="center" vertical="center"/>
    </xf>
    <xf numFmtId="0" fontId="24" fillId="10" borderId="3" xfId="4" applyFont="1" applyFill="1" applyBorder="1" applyAlignment="1">
      <alignment horizontal="center" vertical="center"/>
    </xf>
    <xf numFmtId="0" fontId="24" fillId="4" borderId="3" xfId="4" applyFont="1" applyFill="1" applyBorder="1" applyAlignment="1">
      <alignment horizontal="center" vertical="center"/>
    </xf>
    <xf numFmtId="0" fontId="16" fillId="12" borderId="3" xfId="4" applyFont="1" applyFill="1" applyBorder="1" applyAlignment="1">
      <alignment horizontal="center" vertical="center"/>
    </xf>
    <xf numFmtId="0" fontId="16" fillId="13" borderId="3" xfId="4" applyFont="1" applyFill="1" applyBorder="1" applyAlignment="1">
      <alignment horizontal="center" vertical="center"/>
    </xf>
    <xf numFmtId="0" fontId="16" fillId="4" borderId="3" xfId="4" applyFont="1" applyFill="1" applyBorder="1" applyAlignment="1">
      <alignment horizontal="center" vertical="center"/>
    </xf>
    <xf numFmtId="0" fontId="16" fillId="9" borderId="3" xfId="4" applyFont="1" applyFill="1" applyBorder="1" applyAlignment="1">
      <alignment horizontal="center" vertical="center"/>
    </xf>
    <xf numFmtId="0" fontId="16" fillId="14" borderId="3" xfId="4" applyFont="1" applyFill="1" applyBorder="1" applyAlignment="1">
      <alignment horizontal="center" vertical="center"/>
    </xf>
    <xf numFmtId="0" fontId="21" fillId="10" borderId="3" xfId="4" applyFont="1" applyFill="1" applyBorder="1" applyAlignment="1">
      <alignment horizontal="center" vertical="center"/>
    </xf>
    <xf numFmtId="164" fontId="26" fillId="0" borderId="0" xfId="3" applyNumberFormat="1" applyFont="1" applyFill="1" applyBorder="1"/>
    <xf numFmtId="0" fontId="18" fillId="0" borderId="0" xfId="0" applyFont="1" applyFill="1"/>
    <xf numFmtId="164" fontId="27" fillId="0" borderId="0" xfId="3" applyNumberFormat="1" applyFont="1" applyFill="1" applyBorder="1" applyAlignment="1">
      <alignment horizontal="center" vertical="center"/>
    </xf>
    <xf numFmtId="0" fontId="28" fillId="15" borderId="3" xfId="0" applyFont="1" applyFill="1" applyBorder="1" applyAlignment="1">
      <alignment horizontal="center" vertical="center"/>
    </xf>
    <xf numFmtId="0" fontId="22" fillId="15" borderId="3" xfId="0" applyFont="1" applyFill="1" applyBorder="1" applyAlignment="1">
      <alignment horizontal="center" vertical="center"/>
    </xf>
    <xf numFmtId="0" fontId="29" fillId="17" borderId="3" xfId="4" applyFont="1" applyFill="1" applyBorder="1" applyAlignment="1">
      <alignment horizontal="center" vertical="center"/>
    </xf>
    <xf numFmtId="0" fontId="29" fillId="18" borderId="3" xfId="4" applyNumberFormat="1" applyFont="1" applyFill="1" applyBorder="1" applyAlignment="1">
      <alignment horizontal="center" vertical="center"/>
    </xf>
    <xf numFmtId="0" fontId="22" fillId="17" borderId="3" xfId="4" applyFont="1" applyFill="1" applyBorder="1" applyAlignment="1">
      <alignment horizontal="center" vertical="center"/>
    </xf>
    <xf numFmtId="0" fontId="23" fillId="18" borderId="3" xfId="4" applyNumberFormat="1" applyFont="1" applyFill="1" applyBorder="1" applyAlignment="1">
      <alignment horizontal="center" vertical="center"/>
    </xf>
    <xf numFmtId="1" fontId="22" fillId="18" borderId="3" xfId="4" applyNumberFormat="1" applyFont="1" applyFill="1" applyBorder="1" applyAlignment="1">
      <alignment horizontal="center" vertical="center"/>
    </xf>
    <xf numFmtId="0" fontId="30" fillId="16" borderId="3" xfId="4" applyFont="1" applyFill="1" applyBorder="1" applyAlignment="1">
      <alignment horizontal="center" vertical="center"/>
    </xf>
    <xf numFmtId="1" fontId="29" fillId="17" borderId="3" xfId="4" applyNumberFormat="1" applyFont="1" applyFill="1" applyBorder="1" applyAlignment="1">
      <alignment horizontal="center" vertical="center"/>
    </xf>
    <xf numFmtId="1" fontId="22" fillId="17" borderId="3" xfId="4" applyNumberFormat="1" applyFont="1" applyFill="1" applyBorder="1" applyAlignment="1">
      <alignment horizontal="center" vertical="center"/>
    </xf>
    <xf numFmtId="0" fontId="22" fillId="11" borderId="4" xfId="4" applyNumberFormat="1" applyFont="1" applyFill="1" applyBorder="1" applyAlignment="1">
      <alignment horizontal="center" vertical="center"/>
    </xf>
    <xf numFmtId="1" fontId="25" fillId="0" borderId="0" xfId="4" applyNumberFormat="1" applyFont="1" applyFill="1" applyBorder="1" applyAlignment="1">
      <alignment horizontal="center" vertical="center"/>
    </xf>
    <xf numFmtId="0" fontId="22" fillId="0" borderId="0" xfId="4" applyNumberFormat="1" applyFont="1" applyFill="1" applyBorder="1" applyAlignment="1">
      <alignment horizontal="center" vertical="center"/>
    </xf>
    <xf numFmtId="0" fontId="16" fillId="15" borderId="4" xfId="4" applyFont="1" applyFill="1" applyBorder="1" applyAlignment="1">
      <alignment horizontal="center" vertical="center"/>
    </xf>
    <xf numFmtId="0" fontId="28" fillId="15" borderId="4" xfId="0" applyFont="1" applyFill="1" applyBorder="1" applyAlignment="1">
      <alignment horizontal="center" vertical="center"/>
    </xf>
    <xf numFmtId="1" fontId="25" fillId="19" borderId="5" xfId="4" applyNumberFormat="1" applyFont="1" applyFill="1" applyBorder="1" applyAlignment="1">
      <alignment horizontal="center" vertical="center"/>
    </xf>
    <xf numFmtId="0" fontId="22" fillId="20" borderId="5" xfId="4" applyNumberFormat="1" applyFont="1" applyFill="1" applyBorder="1" applyAlignment="1">
      <alignment horizontal="center" vertical="center"/>
    </xf>
    <xf numFmtId="0" fontId="22" fillId="11" borderId="5" xfId="4" applyNumberFormat="1" applyFont="1" applyFill="1" applyBorder="1" applyAlignment="1">
      <alignment horizontal="center" vertical="center"/>
    </xf>
    <xf numFmtId="0" fontId="0" fillId="17" borderId="0" xfId="0" applyFill="1"/>
    <xf numFmtId="1" fontId="17" fillId="17" borderId="0" xfId="4" applyNumberFormat="1" applyFont="1" applyFill="1" applyBorder="1"/>
    <xf numFmtId="164" fontId="5" fillId="0" borderId="0" xfId="3" applyNumberFormat="1" applyFont="1" applyFill="1" applyBorder="1"/>
    <xf numFmtId="164" fontId="19" fillId="0" borderId="0" xfId="5" applyNumberFormat="1" applyFont="1" applyFill="1" applyBorder="1"/>
    <xf numFmtId="164" fontId="18" fillId="0" borderId="0" xfId="0" applyNumberFormat="1" applyFont="1" applyFill="1" applyAlignment="1">
      <alignment horizontal="center" vertical="center"/>
    </xf>
    <xf numFmtId="0" fontId="33" fillId="0" borderId="0" xfId="0" applyFont="1" applyFill="1"/>
    <xf numFmtId="0" fontId="34" fillId="7" borderId="1" xfId="6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31" fillId="8" borderId="6" xfId="1" applyFont="1" applyFill="1" applyBorder="1" applyAlignment="1">
      <alignment horizontal="center" vertical="center"/>
    </xf>
    <xf numFmtId="164" fontId="31" fillId="8" borderId="6" xfId="1" applyNumberFormat="1" applyFont="1" applyFill="1" applyBorder="1" applyAlignment="1">
      <alignment horizontal="center" vertical="center"/>
    </xf>
    <xf numFmtId="0" fontId="31" fillId="8" borderId="6" xfId="1" applyNumberFormat="1" applyFont="1" applyFill="1" applyBorder="1" applyAlignment="1">
      <alignment horizontal="center" vertical="center"/>
    </xf>
    <xf numFmtId="1" fontId="31" fillId="8" borderId="6" xfId="1" applyNumberFormat="1" applyFont="1" applyFill="1" applyBorder="1" applyAlignment="1">
      <alignment horizontal="center" vertical="center"/>
    </xf>
    <xf numFmtId="0" fontId="32" fillId="8" borderId="6" xfId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1" fontId="12" fillId="0" borderId="6" xfId="0" applyNumberFormat="1" applyFont="1" applyBorder="1" applyAlignment="1">
      <alignment horizontal="center" vertical="center"/>
    </xf>
    <xf numFmtId="167" fontId="31" fillId="8" borderId="6" xfId="1" applyNumberFormat="1" applyFont="1" applyFill="1" applyBorder="1" applyAlignment="1">
      <alignment horizontal="center" vertical="center"/>
    </xf>
    <xf numFmtId="14" fontId="32" fillId="8" borderId="6" xfId="1" applyNumberFormat="1" applyFont="1" applyFill="1" applyBorder="1" applyAlignment="1">
      <alignment horizontal="center" vertical="center"/>
    </xf>
    <xf numFmtId="14" fontId="12" fillId="0" borderId="6" xfId="0" applyNumberFormat="1" applyFont="1" applyBorder="1" applyAlignment="1">
      <alignment horizontal="center" vertical="center"/>
    </xf>
    <xf numFmtId="167" fontId="12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/>
    </xf>
    <xf numFmtId="168" fontId="31" fillId="8" borderId="6" xfId="1" applyNumberFormat="1" applyFont="1" applyFill="1" applyBorder="1" applyAlignment="1">
      <alignment horizontal="center" vertical="center"/>
    </xf>
    <xf numFmtId="168" fontId="12" fillId="0" borderId="6" xfId="0" applyNumberFormat="1" applyFont="1" applyBorder="1" applyAlignment="1">
      <alignment horizontal="center" vertical="center"/>
    </xf>
    <xf numFmtId="169" fontId="12" fillId="0" borderId="6" xfId="0" applyNumberFormat="1" applyFont="1" applyBorder="1" applyAlignment="1">
      <alignment horizontal="center" vertical="center"/>
    </xf>
    <xf numFmtId="169" fontId="31" fillId="8" borderId="6" xfId="1" applyNumberFormat="1" applyFont="1" applyFill="1" applyBorder="1" applyAlignment="1">
      <alignment horizontal="center" vertical="center"/>
    </xf>
    <xf numFmtId="169" fontId="12" fillId="0" borderId="6" xfId="0" applyNumberFormat="1" applyFont="1" applyBorder="1" applyAlignment="1">
      <alignment horizontal="center"/>
    </xf>
    <xf numFmtId="14" fontId="12" fillId="0" borderId="6" xfId="0" applyNumberFormat="1" applyFont="1" applyBorder="1" applyAlignment="1">
      <alignment horizontal="center"/>
    </xf>
    <xf numFmtId="14" fontId="12" fillId="0" borderId="6" xfId="0" applyNumberFormat="1" applyFont="1" applyBorder="1" applyAlignment="1" applyProtection="1">
      <alignment horizontal="center" vertical="center"/>
    </xf>
    <xf numFmtId="14" fontId="12" fillId="0" borderId="6" xfId="0" applyNumberFormat="1" applyFont="1" applyBorder="1" applyAlignment="1" applyProtection="1">
      <alignment horizontal="center"/>
      <protection locked="0" hidden="1"/>
    </xf>
    <xf numFmtId="14" fontId="12" fillId="0" borderId="6" xfId="0" applyNumberFormat="1" applyFont="1" applyBorder="1" applyAlignment="1">
      <alignment horizontal="center" vertical="center" shrinkToFit="1"/>
    </xf>
    <xf numFmtId="14" fontId="31" fillId="8" borderId="6" xfId="1" applyNumberFormat="1" applyFont="1" applyFill="1" applyBorder="1" applyAlignment="1">
      <alignment horizontal="center" vertical="center"/>
    </xf>
    <xf numFmtId="0" fontId="12" fillId="0" borderId="0" xfId="7" applyFont="1" applyAlignment="1">
      <alignment horizontal="center"/>
    </xf>
    <xf numFmtId="1" fontId="12" fillId="0" borderId="0" xfId="7" applyNumberFormat="1" applyFont="1" applyAlignment="1">
      <alignment horizontal="center"/>
    </xf>
    <xf numFmtId="14" fontId="12" fillId="0" borderId="0" xfId="7" applyNumberFormat="1" applyFont="1" applyAlignment="1">
      <alignment horizontal="center"/>
    </xf>
    <xf numFmtId="0" fontId="12" fillId="0" borderId="0" xfId="7" applyFont="1" applyFill="1" applyAlignment="1">
      <alignment horizontal="center"/>
    </xf>
    <xf numFmtId="14" fontId="12" fillId="0" borderId="0" xfId="7" applyNumberFormat="1" applyFont="1" applyFill="1" applyAlignment="1">
      <alignment horizontal="center"/>
    </xf>
    <xf numFmtId="0" fontId="12" fillId="0" borderId="6" xfId="0" applyFont="1" applyFill="1" applyBorder="1" applyAlignment="1">
      <alignment horizontal="center" vertical="center"/>
    </xf>
    <xf numFmtId="169" fontId="12" fillId="0" borderId="6" xfId="0" applyNumberFormat="1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168" fontId="12" fillId="0" borderId="6" xfId="0" applyNumberFormat="1" applyFont="1" applyFill="1" applyBorder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 vertical="center"/>
    </xf>
    <xf numFmtId="167" fontId="12" fillId="0" borderId="6" xfId="0" applyNumberFormat="1" applyFont="1" applyFill="1" applyBorder="1" applyAlignment="1">
      <alignment horizontal="center" vertical="center"/>
    </xf>
    <xf numFmtId="1" fontId="12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1" fontId="31" fillId="8" borderId="7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" fontId="31" fillId="8" borderId="8" xfId="1" applyNumberFormat="1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Fill="1" applyBorder="1"/>
    <xf numFmtId="0" fontId="38" fillId="0" borderId="0" xfId="0" applyFont="1"/>
    <xf numFmtId="0" fontId="15" fillId="0" borderId="0" xfId="4" applyFont="1" applyFill="1" applyAlignment="1">
      <alignment horizontal="center"/>
    </xf>
    <xf numFmtId="0" fontId="24" fillId="6" borderId="3" xfId="4" applyFont="1" applyFill="1" applyBorder="1" applyAlignment="1">
      <alignment horizontal="center" vertical="center"/>
    </xf>
    <xf numFmtId="0" fontId="24" fillId="9" borderId="3" xfId="4" applyFont="1" applyFill="1" applyBorder="1" applyAlignment="1">
      <alignment horizontal="center" vertical="center"/>
    </xf>
  </cellXfs>
  <cellStyles count="8">
    <cellStyle name="20 % - Accent3" xfId="1" builtinId="38"/>
    <cellStyle name="Flashing" xfId="2"/>
    <cellStyle name="Milliers 2" xfId="3"/>
    <cellStyle name="Normal" xfId="0" builtinId="0"/>
    <cellStyle name="Normal 2" xfId="4"/>
    <cellStyle name="Normal 3" xfId="7"/>
    <cellStyle name="Normal 4" xfId="6"/>
    <cellStyle name="Pourcentage" xfId="5" builtinId="5"/>
  </cellStyles>
  <dxfs count="2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u="sng">
                <a:latin typeface="OCR A Extended" panose="02010509020102010303" pitchFamily="50" charset="0"/>
              </a:defRPr>
            </a:pPr>
            <a:r>
              <a:rPr lang="fr-FR" u="sng">
                <a:latin typeface="OCR A Extended" panose="02010509020102010303" pitchFamily="50" charset="0"/>
              </a:rPr>
              <a:t>CONTRAT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769363935890992"/>
          <c:y val="0.45051053092559185"/>
          <c:w val="0.62844250851622274"/>
          <c:h val="0.5494894690744081"/>
        </c:manualLayout>
      </c:layout>
      <c:doughnutChart>
        <c:varyColors val="1"/>
        <c:ser>
          <c:idx val="0"/>
          <c:order val="0"/>
          <c:spPr>
            <a:ln w="76200"/>
            <a:effectLst>
              <a:outerShdw blurRad="76200" dist="12700" dir="8100000" sy="-23000" kx="800400" algn="br" rotWithShape="0">
                <a:prstClr val="black">
                  <a:alpha val="20000"/>
                </a:prstClr>
              </a:outerShdw>
            </a:effectLst>
          </c:spPr>
          <c:explosion val="1"/>
          <c:dPt>
            <c:idx val="0"/>
            <c:bubble3D val="0"/>
            <c:spPr>
              <a:gradFill>
                <a:gsLst>
                  <a:gs pos="0">
                    <a:srgbClr val="D49E6C"/>
                  </a:gs>
                  <a:gs pos="0">
                    <a:srgbClr val="92D050"/>
                  </a:gs>
                </a:gsLst>
                <a:lin ang="5400000" scaled="0"/>
              </a:gradFill>
              <a:ln w="76200"/>
              <a:effectLst>
                <a:outerShdw blurRad="76200" dist="12700" dir="8100000" sy="-23000" kx="800400" algn="b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rgbClr val="FFFF00"/>
              </a:solidFill>
              <a:ln w="76200"/>
              <a:effectLst>
                <a:glow rad="127000">
                  <a:srgbClr val="92D050"/>
                </a:glow>
                <a:outerShdw blurRad="76200" dist="12700" dir="8100000" sy="-23000" kx="800400" algn="b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</c:dPt>
          <c:dLbls>
            <c:dLbl>
              <c:idx val="0"/>
              <c:layout/>
              <c:numFmt formatCode="0%" sourceLinked="0"/>
              <c:spPr/>
              <c:txPr>
                <a:bodyPr/>
                <a:lstStyle/>
                <a:p>
                  <a:pPr algn="ctr">
                    <a:defRPr lang="fr-FR" sz="1600" b="0" i="0" u="none" strike="noStrike" kern="1200" baseline="0">
                      <a:solidFill>
                        <a:sysClr val="window" lastClr="FFFFFF"/>
                      </a:solidFill>
                      <a:effectLst>
                        <a:glow rad="139700">
                          <a:srgbClr val="B32C16">
                            <a:satMod val="175000"/>
                            <a:alpha val="40000"/>
                          </a:srgbClr>
                        </a:glow>
                      </a:effectLst>
                      <a:latin typeface="OCR A Extended" panose="02010509020102010303" pitchFamily="50" charset="0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separator>, </c:separator>
            </c:dLbl>
            <c:dLbl>
              <c:idx val="1"/>
              <c:numFmt formatCode="0.00%" sourceLinked="0"/>
              <c:spPr/>
              <c:txPr>
                <a:bodyPr/>
                <a:lstStyle/>
                <a:p>
                  <a:pPr algn="ctr">
                    <a:defRPr lang="fr-FR" sz="1600" b="0" i="0" u="none" strike="noStrike" kern="1200" baseline="0">
                      <a:solidFill>
                        <a:sysClr val="window" lastClr="FFFFFF"/>
                      </a:solidFill>
                      <a:effectLst>
                        <a:glow rad="139700">
                          <a:srgbClr val="B32C16">
                            <a:satMod val="175000"/>
                            <a:alpha val="40000"/>
                          </a:srgbClr>
                        </a:glow>
                      </a:effectLst>
                      <a:latin typeface="OCR A Extended" panose="02010509020102010303" pitchFamily="50" charset="0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8.3041815150227322E-2"/>
                  <c:y val="-0.17137309110057919"/>
                </c:manualLayout>
              </c:layout>
              <c:numFmt formatCode="0.00%" sourceLinked="0"/>
              <c:spPr/>
              <c:txPr>
                <a:bodyPr/>
                <a:lstStyle/>
                <a:p>
                  <a:pPr algn="ctr">
                    <a:defRPr lang="fr-FR" sz="1600" b="0" i="0" u="none" strike="noStrike" kern="1200" baseline="0">
                      <a:solidFill>
                        <a:sysClr val="window" lastClr="FFFFFF"/>
                      </a:solidFill>
                      <a:effectLst>
                        <a:glow rad="139700">
                          <a:srgbClr val="B32C16">
                            <a:satMod val="175000"/>
                            <a:alpha val="40000"/>
                          </a:srgbClr>
                        </a:glow>
                      </a:effectLst>
                      <a:latin typeface="OCR A Extended" panose="02010509020102010303" pitchFamily="50" charset="0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 algn="ctr">
                  <a:defRPr lang="fr-FR" sz="1600" b="0" i="0" u="none" strike="noStrike" kern="1200" baseline="0">
                    <a:solidFill>
                      <a:sysClr val="window" lastClr="FFFFFF"/>
                    </a:solidFill>
                    <a:effectLst>
                      <a:glow rad="139700">
                        <a:srgbClr val="B32C16">
                          <a:satMod val="175000"/>
                          <a:alpha val="40000"/>
                        </a:srgbClr>
                      </a:glow>
                    </a:effectLst>
                    <a:latin typeface="OCR A Extended" panose="02010509020102010303" pitchFamily="50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multiLvlStrRef>
              <c:f>MENU!$K$13:$M$14</c:f>
              <c:multiLvlStrCache>
                <c:ptCount val="3"/>
                <c:lvl>
                  <c:pt idx="0">
                    <c:v>58</c:v>
                  </c:pt>
                  <c:pt idx="1">
                    <c:v>0</c:v>
                  </c:pt>
                  <c:pt idx="2">
                    <c:v>0</c:v>
                  </c:pt>
                </c:lvl>
                <c:lvl>
                  <c:pt idx="0">
                    <c:v>Contrat en Cour </c:v>
                  </c:pt>
                  <c:pt idx="1">
                    <c:v>Contrat en dèbut Préavis</c:v>
                  </c:pt>
                  <c:pt idx="2">
                    <c:v>Contrat en Fin Préavis ou Echue</c:v>
                  </c:pt>
                </c:lvl>
              </c:multiLvlStrCache>
            </c:multiLvlStrRef>
          </c:cat>
          <c:val>
            <c:numRef>
              <c:f>MENU!$K$14:$M$14</c:f>
              <c:numCache>
                <c:formatCode>General</c:formatCode>
                <c:ptCount val="3"/>
                <c:pt idx="0">
                  <c:v>58</c:v>
                </c:pt>
                <c:pt idx="1">
                  <c:v>0</c:v>
                </c:pt>
                <c:pt idx="2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126"/>
        <c:holeSize val="50"/>
      </c:doughnutChart>
      <c:spPr>
        <a:noFill/>
        <a:ln w="25400">
          <a:noFill/>
        </a:ln>
        <a:scene3d>
          <a:camera prst="orthographicFront"/>
          <a:lightRig rig="threePt" dir="t"/>
        </a:scene3d>
      </c:spPr>
    </c:plotArea>
    <c:legend>
      <c:legendPos val="t"/>
      <c:layout>
        <c:manualLayout>
          <c:xMode val="edge"/>
          <c:yMode val="edge"/>
          <c:x val="7.195813723134907E-2"/>
          <c:y val="0.11536274064525472"/>
          <c:w val="0.7609731217517659"/>
          <c:h val="0.15200763655984112"/>
        </c:manualLayout>
      </c:layout>
      <c:overlay val="0"/>
      <c:txPr>
        <a:bodyPr/>
        <a:lstStyle/>
        <a:p>
          <a:pPr rtl="0">
            <a:defRPr sz="1200"/>
          </a:pPr>
          <a:endParaRPr lang="fr-FR"/>
        </a:p>
      </c:txPr>
    </c:legend>
    <c:plotVisOnly val="0"/>
    <c:dispBlanksAs val="zero"/>
    <c:showDLblsOverMax val="0"/>
  </c:chart>
  <c:spPr>
    <a:gradFill rotWithShape="1">
      <a:gsLst>
        <a:gs pos="0">
          <a:srgbClr val="8064A2">
            <a:shade val="63000"/>
            <a:satMod val="165000"/>
          </a:srgbClr>
        </a:gs>
        <a:gs pos="30000">
          <a:srgbClr val="8064A2">
            <a:shade val="58000"/>
            <a:satMod val="165000"/>
          </a:srgbClr>
        </a:gs>
        <a:gs pos="75000">
          <a:srgbClr val="8064A2">
            <a:shade val="30000"/>
            <a:satMod val="175000"/>
          </a:srgbClr>
        </a:gs>
        <a:gs pos="100000">
          <a:srgbClr val="8064A2">
            <a:shade val="15000"/>
            <a:satMod val="175000"/>
          </a:srgbClr>
        </a:gs>
      </a:gsLst>
      <a:path path="circle">
        <a:fillToRect l="5000" t="100000" r="120000" b="10000"/>
      </a:path>
    </a:gradFill>
    <a:ln w="12700" cap="flat" cmpd="sng" algn="ctr">
      <a:solidFill>
        <a:srgbClr val="8064A2">
          <a:shade val="70000"/>
          <a:satMod val="150000"/>
        </a:srgbClr>
      </a:solidFill>
      <a:prstDash val="solid"/>
    </a:ln>
    <a:effectLst>
      <a:glow rad="139700">
        <a:srgbClr val="9BBB59">
          <a:satMod val="175000"/>
          <a:alpha val="40000"/>
        </a:srgbClr>
      </a:glow>
      <a:outerShdw blurRad="50800" dist="20000" dir="5400000" rotWithShape="0">
        <a:srgbClr val="000000">
          <a:alpha val="42000"/>
        </a:srgbClr>
      </a:outerShdw>
    </a:effectLst>
  </c:spPr>
  <c:txPr>
    <a:bodyPr/>
    <a:lstStyle/>
    <a:p>
      <a:pPr>
        <a:defRPr>
          <a:solidFill>
            <a:sysClr val="window" lastClr="FFFFFF"/>
          </a:solidFill>
          <a:effectLst>
            <a:glow rad="139700">
              <a:schemeClr val="accent3">
                <a:satMod val="175000"/>
                <a:alpha val="40000"/>
              </a:schemeClr>
            </a:glow>
          </a:effectLst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fr-FR" sz="1800" b="1" i="0" u="sng" strike="noStrike" kern="1200" baseline="0">
                <a:solidFill>
                  <a:sysClr val="window" lastClr="FFFFFF"/>
                </a:solidFill>
                <a:effectLst>
                  <a:glow rad="139700">
                    <a:srgbClr val="B32C16">
                      <a:satMod val="175000"/>
                      <a:alpha val="40000"/>
                    </a:srgbClr>
                  </a:glow>
                </a:effectLst>
                <a:latin typeface="OCR A Extended" panose="02010509020102010303" pitchFamily="50" charset="0"/>
                <a:ea typeface="+mn-ea"/>
                <a:cs typeface="+mn-cs"/>
              </a:defRPr>
            </a:pPr>
            <a:r>
              <a:rPr lang="fr-FR" sz="1800" b="1" i="0" u="sng" strike="noStrike" kern="1200" baseline="0">
                <a:solidFill>
                  <a:sysClr val="window" lastClr="FFFFFF"/>
                </a:solidFill>
                <a:effectLst>
                  <a:glow rad="139700">
                    <a:srgbClr val="B32C16">
                      <a:satMod val="175000"/>
                      <a:alpha val="40000"/>
                    </a:srgbClr>
                  </a:glow>
                </a:effectLst>
                <a:latin typeface="OCR A Extended" panose="02010509020102010303" pitchFamily="50" charset="0"/>
                <a:ea typeface="+mn-ea"/>
                <a:cs typeface="+mn-cs"/>
              </a:rPr>
              <a:t>EFFECTIF PAR FONCTION</a:t>
            </a:r>
          </a:p>
        </c:rich>
      </c:tx>
      <c:layout/>
      <c:overlay val="0"/>
    </c:title>
    <c:autoTitleDeleted val="0"/>
    <c:plotArea>
      <c:layout/>
      <c:doughnutChart>
        <c:varyColors val="1"/>
        <c:ser>
          <c:idx val="5"/>
          <c:order val="0"/>
          <c:dPt>
            <c:idx val="2"/>
            <c:bubble3D val="0"/>
            <c:spPr>
              <a:ln cap="sq" cmpd="sng">
                <a:gradFill>
                  <a:gsLst>
                    <a:gs pos="0">
                      <a:srgbClr val="000082"/>
                    </a:gs>
                    <a:gs pos="13000">
                      <a:srgbClr val="0047FF"/>
                    </a:gs>
                    <a:gs pos="28000">
                      <a:srgbClr val="000082"/>
                    </a:gs>
                    <a:gs pos="42999">
                      <a:srgbClr val="0047FF"/>
                    </a:gs>
                    <a:gs pos="58000">
                      <a:srgbClr val="000082"/>
                    </a:gs>
                    <a:gs pos="72000">
                      <a:srgbClr val="0047FF"/>
                    </a:gs>
                    <a:gs pos="87000">
                      <a:srgbClr val="000082"/>
                    </a:gs>
                    <a:gs pos="100000">
                      <a:srgbClr val="0047FF"/>
                    </a:gs>
                  </a:gsLst>
                  <a:lin ang="5400000" scaled="0"/>
                </a:gradFill>
                <a:prstDash val="sysDash"/>
              </a:ln>
            </c:spPr>
          </c:dPt>
          <c:dLbls>
            <c:dLbl>
              <c:idx val="0"/>
              <c:layout>
                <c:manualLayout>
                  <c:x val="-0.10379055044096099"/>
                  <c:y val="0.11697464617307708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0.14044400210113073"/>
                  <c:y val="5.8487323086538541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1.6853280252135689E-2"/>
                  <c:y val="-0.1838173011291211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1.7795838296083513E-2"/>
                  <c:y val="0.133685309912088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-5.3387514888250519E-2"/>
                  <c:y val="0.12115231210782984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3.262570354281983E-2"/>
                  <c:y val="-0.1503959736510991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.00%" sourceLinked="0"/>
            <c:txPr>
              <a:bodyPr/>
              <a:lstStyle/>
              <a:p>
                <a:pPr algn="ctr">
                  <a:defRPr lang="fr-FR" sz="1600" b="0" i="0" u="none" strike="noStrike" kern="1200" baseline="0">
                    <a:solidFill>
                      <a:sysClr val="window" lastClr="FFFFFF"/>
                    </a:solidFill>
                    <a:effectLst>
                      <a:glow rad="139700">
                        <a:srgbClr val="B32C16">
                          <a:satMod val="175000"/>
                          <a:alpha val="40000"/>
                        </a:srgbClr>
                      </a:glow>
                    </a:effectLst>
                    <a:latin typeface="OCR A Extended" panose="02010509020102010303" pitchFamily="50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(MENU!$B$15:$B$20,MENU!$H$15:$H$20)</c:f>
              <c:strCache>
                <c:ptCount val="12"/>
                <c:pt idx="0">
                  <c:v>C/S</c:v>
                </c:pt>
                <c:pt idx="1">
                  <c:v>C/G</c:v>
                </c:pt>
                <c:pt idx="2">
                  <c:v>APS</c:v>
                </c:pt>
                <c:pt idx="3">
                  <c:v>HOTTESSE</c:v>
                </c:pt>
                <c:pt idx="4">
                  <c:v>M/C</c:v>
                </c:pt>
                <c:pt idx="5">
                  <c:v>OP, Télésurv 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strCache>
            </c:strRef>
          </c:cat>
          <c:val>
            <c:numRef>
              <c:f>MENU!$H$15:$H$20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188"/>
        <c:holeSize val="50"/>
      </c:doughnutChart>
    </c:plotArea>
    <c:legend>
      <c:legendPos val="l"/>
      <c:layout>
        <c:manualLayout>
          <c:xMode val="edge"/>
          <c:yMode val="edge"/>
          <c:x val="1.6853280252135689E-2"/>
          <c:y val="0.34154458507060093"/>
          <c:w val="0.28997196649249396"/>
          <c:h val="0.4322976340265956"/>
        </c:manualLayout>
      </c:layout>
      <c:overlay val="0"/>
      <c:txPr>
        <a:bodyPr/>
        <a:lstStyle/>
        <a:p>
          <a:pPr rtl="0">
            <a:defRPr sz="1400">
              <a:solidFill>
                <a:sysClr val="windowText" lastClr="000000"/>
              </a:solidFill>
              <a:latin typeface="Californian FB" panose="0207040306080B030204" pitchFamily="18" charset="0"/>
            </a:defRPr>
          </a:pPr>
          <a:endParaRPr lang="fr-FR"/>
        </a:p>
      </c:txPr>
    </c:legend>
    <c:plotVisOnly val="0"/>
    <c:dispBlanksAs val="zero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glow rad="139700">
        <a:schemeClr val="accent3">
          <a:satMod val="175000"/>
          <a:alpha val="40000"/>
        </a:schemeClr>
      </a:glow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algn="ctr" rtl="0">
              <a:defRPr lang="en-US" sz="1800" b="1" i="0" u="sng" strike="noStrike" kern="1200" cap="all" spc="0" baseline="0">
                <a:ln w="9000" cmpd="sng">
                  <a:solidFill>
                    <a:schemeClr val="accent4">
                      <a:shade val="50000"/>
                      <a:satMod val="120000"/>
                    </a:schemeClr>
                  </a:solidFill>
                  <a:prstDash val="solid"/>
                </a:ln>
                <a:gradFill>
                  <a:gsLst>
                    <a:gs pos="0">
                      <a:schemeClr val="accent4">
                        <a:shade val="20000"/>
                        <a:satMod val="245000"/>
                      </a:schemeClr>
                    </a:gs>
                    <a:gs pos="43000">
                      <a:schemeClr val="accent4">
                        <a:satMod val="255000"/>
                      </a:schemeClr>
                    </a:gs>
                    <a:gs pos="48000">
                      <a:schemeClr val="accent4">
                        <a:shade val="85000"/>
                        <a:satMod val="255000"/>
                      </a:schemeClr>
                    </a:gs>
                    <a:gs pos="100000">
                      <a:schemeClr val="accent4">
                        <a:shade val="20000"/>
                        <a:satMod val="245000"/>
                      </a:schemeClr>
                    </a:gs>
                  </a:gsLst>
                  <a:lin ang="5400000"/>
                </a:gradFill>
                <a:effectLst>
                  <a:reflection blurRad="12700" stA="28000" endPos="45000" dist="1000" dir="5400000" sy="-100000" algn="bl" rotWithShape="0"/>
                </a:effectLst>
                <a:latin typeface="OCR A Extended" panose="02010509020102010303" pitchFamily="50" charset="0"/>
                <a:ea typeface="+mn-ea"/>
                <a:cs typeface="+mn-cs"/>
              </a:defRPr>
            </a:pPr>
            <a:r>
              <a:rPr lang="en-US" sz="1800" b="1" i="0" u="sng" strike="noStrike" kern="1200" cap="all" spc="0" baseline="0">
                <a:ln w="9000" cmpd="sng">
                  <a:solidFill>
                    <a:schemeClr val="accent4">
                      <a:shade val="50000"/>
                      <a:satMod val="120000"/>
                    </a:schemeClr>
                  </a:solidFill>
                  <a:prstDash val="solid"/>
                </a:ln>
                <a:gradFill>
                  <a:gsLst>
                    <a:gs pos="0">
                      <a:schemeClr val="accent4">
                        <a:shade val="20000"/>
                        <a:satMod val="245000"/>
                      </a:schemeClr>
                    </a:gs>
                    <a:gs pos="43000">
                      <a:schemeClr val="accent4">
                        <a:satMod val="255000"/>
                      </a:schemeClr>
                    </a:gs>
                    <a:gs pos="48000">
                      <a:schemeClr val="accent4">
                        <a:shade val="85000"/>
                        <a:satMod val="255000"/>
                      </a:schemeClr>
                    </a:gs>
                    <a:gs pos="100000">
                      <a:schemeClr val="accent4">
                        <a:shade val="20000"/>
                        <a:satMod val="245000"/>
                      </a:schemeClr>
                    </a:gs>
                  </a:gsLst>
                  <a:lin ang="5400000"/>
                </a:gradFill>
                <a:effectLst>
                  <a:reflection blurRad="12700" stA="28000" endPos="45000" dist="1000" dir="5400000" sy="-100000" algn="bl" rotWithShape="0"/>
                </a:effectLst>
                <a:latin typeface="OCR A Extended" panose="02010509020102010303" pitchFamily="50" charset="0"/>
                <a:ea typeface="+mn-ea"/>
                <a:cs typeface="+mn-cs"/>
              </a:rPr>
              <a:t>EFFECTIF PAR CLIENT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47979067130100972"/>
          <c:y val="0.16017522415439561"/>
          <c:w val="0.5250633324990237"/>
          <c:h val="0.69032898756507943"/>
        </c:manualLayout>
      </c:layout>
      <c:doughnutChart>
        <c:varyColors val="1"/>
        <c:ser>
          <c:idx val="1"/>
          <c:order val="0"/>
          <c:spPr>
            <a:scene3d>
              <a:camera prst="orthographicFront"/>
              <a:lightRig rig="sunset" dir="t"/>
            </a:scene3d>
          </c:spPr>
          <c:dPt>
            <c:idx val="1"/>
            <c:bubble3D val="0"/>
            <c:spPr>
              <a:ln cmpd="dbl">
                <a:prstDash val="solid"/>
              </a:ln>
              <a:scene3d>
                <a:camera prst="orthographicFront"/>
                <a:lightRig rig="sunset" dir="t"/>
              </a:scene3d>
            </c:spPr>
          </c:dPt>
          <c:dPt>
            <c:idx val="4"/>
            <c:bubble3D val="0"/>
            <c:explosion val="9"/>
            <c:spPr>
              <a:solidFill>
                <a:srgbClr val="7030A0"/>
              </a:solidFill>
              <a:effectLst>
                <a:glow rad="127000">
                  <a:sysClr val="windowText" lastClr="000000"/>
                </a:glow>
                <a:softEdge rad="0"/>
              </a:effectLst>
              <a:scene3d>
                <a:camera prst="orthographicFront"/>
                <a:lightRig rig="sunset" dir="t"/>
              </a:scene3d>
            </c:spPr>
          </c:dPt>
          <c:dLbls>
            <c:dLbl>
              <c:idx val="0"/>
              <c:numFmt formatCode="0.00%" sourceLinked="0"/>
              <c:spPr/>
              <c:txPr>
                <a:bodyPr/>
                <a:lstStyle/>
                <a:p>
                  <a:pPr algn="ctr">
                    <a:defRPr lang="fr-FR" sz="16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OCR A Extended" panose="02010509020102010303" pitchFamily="50" charset="0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11027619143038439"/>
                  <c:y val="-9.6086316499313318E-2"/>
                </c:manualLayout>
              </c:layout>
              <c:numFmt formatCode="0.00%" sourceLinked="0"/>
              <c:spPr/>
              <c:txPr>
                <a:bodyPr/>
                <a:lstStyle/>
                <a:p>
                  <a:pPr algn="ctr">
                    <a:defRPr lang="fr-FR" sz="16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OCR A Extended" panose="02010509020102010303" pitchFamily="50" charset="0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3"/>
              <c:numFmt formatCode="0.00%" sourceLinked="0"/>
              <c:spPr/>
              <c:txPr>
                <a:bodyPr/>
                <a:lstStyle/>
                <a:p>
                  <a:pPr algn="ctr">
                    <a:defRPr lang="fr-FR" sz="16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OCR A Extended" panose="02010509020102010303" pitchFamily="50" charset="0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4"/>
              <c:layout/>
              <c:numFmt formatCode="0.00%" sourceLinked="0"/>
              <c:spPr/>
              <c:txPr>
                <a:bodyPr/>
                <a:lstStyle/>
                <a:p>
                  <a:pPr algn="ctr">
                    <a:defRPr lang="fr-FR" sz="1600" b="1" i="0" u="none" strike="noStrike" kern="1200" baseline="0">
                      <a:solidFill>
                        <a:sysClr val="windowText" lastClr="000000"/>
                      </a:solidFill>
                      <a:effectLst/>
                      <a:latin typeface="OCR A Extended" panose="02010509020102010303" pitchFamily="50" charset="0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separator>, </c:separator>
            </c:dLbl>
            <c:txPr>
              <a:bodyPr/>
              <a:lstStyle/>
              <a:p>
                <a:pPr algn="ctr">
                  <a:defRPr lang="fr-FR" sz="1600" b="1" i="0" u="none" strike="noStrike" kern="1200" baseline="0">
                    <a:solidFill>
                      <a:sysClr val="windowText" lastClr="000000"/>
                    </a:solidFill>
                    <a:effectLst/>
                    <a:latin typeface="OCR A Extended" panose="02010509020102010303" pitchFamily="50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MENU!$C$13:$G$14</c:f>
              <c:strCache>
                <c:ptCount val="5"/>
                <c:pt idx="0">
                  <c:v>ATLAS </c:v>
                </c:pt>
                <c:pt idx="1">
                  <c:v>HENKEL</c:v>
                </c:pt>
                <c:pt idx="2">
                  <c:v>NUMILOG</c:v>
                </c:pt>
                <c:pt idx="3">
                  <c:v>DAEWOO</c:v>
                </c:pt>
                <c:pt idx="4">
                  <c:v>DIVERS CLIENTS</c:v>
                </c:pt>
              </c:strCache>
            </c:strRef>
          </c:cat>
          <c:val>
            <c:numRef>
              <c:f>MENU!$C$14:$G$14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28"/>
      </c:doughnutChart>
      <c:spPr>
        <a:noFill/>
        <a:ln w="25400">
          <a:noFill/>
        </a:ln>
      </c:spPr>
    </c:plotArea>
    <c:legend>
      <c:legendPos val="l"/>
      <c:layout>
        <c:manualLayout>
          <c:xMode val="edge"/>
          <c:yMode val="edge"/>
          <c:x val="0"/>
          <c:y val="0.5429655109245981"/>
          <c:w val="0.3521639328998129"/>
          <c:h val="0.44689843110628258"/>
        </c:manualLayout>
      </c:layout>
      <c:overlay val="0"/>
      <c:spPr>
        <a:gradFill rotWithShape="1">
          <a:gsLst>
            <a:gs pos="0">
              <a:schemeClr val="accent6">
                <a:tint val="48000"/>
                <a:satMod val="138000"/>
              </a:schemeClr>
            </a:gs>
            <a:gs pos="25000">
              <a:schemeClr val="accent6">
                <a:tint val="85000"/>
              </a:schemeClr>
            </a:gs>
            <a:gs pos="40000">
              <a:schemeClr val="accent6">
                <a:tint val="92000"/>
              </a:schemeClr>
            </a:gs>
            <a:gs pos="50000">
              <a:schemeClr val="accent6">
                <a:tint val="93000"/>
              </a:schemeClr>
            </a:gs>
            <a:gs pos="60000">
              <a:schemeClr val="accent6">
                <a:tint val="92000"/>
              </a:schemeClr>
            </a:gs>
            <a:gs pos="75000">
              <a:schemeClr val="accent6">
                <a:tint val="83000"/>
                <a:satMod val="108000"/>
              </a:schemeClr>
            </a:gs>
            <a:gs pos="100000">
              <a:schemeClr val="accent6">
                <a:tint val="48000"/>
                <a:satMod val="150000"/>
              </a:schemeClr>
            </a:gs>
          </a:gsLst>
          <a:lin ang="5400000" scaled="0"/>
        </a:gradFill>
        <a:ln w="12000" cap="flat" cmpd="sng" algn="ctr">
          <a:solidFill>
            <a:schemeClr val="accent6"/>
          </a:solidFill>
          <a:prstDash val="solid"/>
        </a:ln>
        <a:effectLst>
          <a:glow rad="63500">
            <a:schemeClr val="accent6">
              <a:alpha val="45000"/>
              <a:satMod val="120000"/>
            </a:schemeClr>
          </a:glow>
        </a:effectLst>
        <a:scene3d>
          <a:camera prst="orthographicFront" fov="0">
            <a:rot lat="0" lon="0" rev="0"/>
          </a:camera>
          <a:lightRig rig="brightRoom" dir="tl">
            <a:rot lat="0" lon="0" rev="8700000"/>
          </a:lightRig>
        </a:scene3d>
        <a:sp3d>
          <a:bevelT w="0" h="0"/>
          <a:contourClr>
            <a:schemeClr val="accent6">
              <a:tint val="70000"/>
            </a:schemeClr>
          </a:contourClr>
        </a:sp3d>
      </c:spPr>
      <c:txPr>
        <a:bodyPr/>
        <a:lstStyle/>
        <a:p>
          <a:pPr rtl="0">
            <a:defRPr sz="1200" b="1">
              <a:solidFill>
                <a:sysClr val="windowText" lastClr="000000"/>
              </a:solidFill>
            </a:defRPr>
          </a:pPr>
          <a:endParaRPr lang="fr-FR"/>
        </a:p>
      </c:txPr>
    </c:legend>
    <c:plotVisOnly val="1"/>
    <c:dispBlanksAs val="zero"/>
    <c:showDLblsOverMax val="0"/>
  </c:chart>
  <c:spPr>
    <a:solidFill>
      <a:sysClr val="window" lastClr="FFFFFF"/>
    </a:solidFill>
    <a:ln w="19050" cap="flat" cmpd="sng" algn="ctr">
      <a:solidFill>
        <a:srgbClr val="9BBB59"/>
      </a:solidFill>
      <a:prstDash val="solid"/>
    </a:ln>
    <a:effectLst>
      <a:glow rad="228600">
        <a:srgbClr val="9BBB59">
          <a:satMod val="175000"/>
          <a:alpha val="40000"/>
        </a:srgbClr>
      </a:glow>
    </a:effectLst>
  </c:spPr>
  <c:txPr>
    <a:bodyPr/>
    <a:lstStyle/>
    <a:p>
      <a:pPr>
        <a:defRPr>
          <a:solidFill>
            <a:sysClr val="windowText" lastClr="000000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 algn="ctr" rtl="0">
              <a:defRPr lang="fr-FR" sz="1800" b="1" i="0" u="sng" strike="noStrike" kern="1200" baseline="0">
                <a:ln>
                  <a:solidFill>
                    <a:srgbClr val="FFC000"/>
                  </a:solidFill>
                </a:ln>
                <a:solidFill>
                  <a:schemeClr val="bg1"/>
                </a:solidFill>
                <a:effectLst>
                  <a:glow rad="139700">
                    <a:srgbClr val="B32C16">
                      <a:satMod val="175000"/>
                      <a:alpha val="40000"/>
                    </a:srgbClr>
                  </a:glow>
                </a:effectLst>
                <a:latin typeface="OCR A Extended" panose="02010509020102010303" pitchFamily="50" charset="0"/>
                <a:ea typeface="+mn-ea"/>
                <a:cs typeface="+mn-cs"/>
              </a:defRPr>
            </a:pPr>
            <a:r>
              <a:rPr lang="fr-FR" sz="1800" b="1" i="0" u="sng" strike="noStrike" kern="1200" baseline="0">
                <a:ln>
                  <a:solidFill>
                    <a:srgbClr val="FFC000"/>
                  </a:solidFill>
                </a:ln>
                <a:solidFill>
                  <a:schemeClr val="bg1"/>
                </a:solidFill>
                <a:effectLst>
                  <a:glow rad="139700">
                    <a:srgbClr val="B32C16">
                      <a:satMod val="175000"/>
                      <a:alpha val="40000"/>
                    </a:srgbClr>
                  </a:glow>
                </a:effectLst>
                <a:latin typeface="OCR A Extended" panose="02010509020102010303" pitchFamily="50" charset="0"/>
                <a:ea typeface="+mn-ea"/>
                <a:cs typeface="+mn-cs"/>
              </a:rPr>
              <a:t>Période d'Essai  (1 &amp; 2)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7583897913847052E-2"/>
          <c:y val="0.26298335406116435"/>
          <c:w val="0.94487694972635761"/>
          <c:h val="0.6304668584812853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MENU!$J$18</c:f>
              <c:strCache>
                <c:ptCount val="1"/>
                <c:pt idx="0">
                  <c:v>Période d'Essai en Cours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  <a:ln>
              <a:solidFill>
                <a:sysClr val="windowText" lastClr="000000"/>
              </a:solidFill>
            </a:ln>
          </c:spPr>
          <c:invertIfNegative val="0"/>
          <c:dLbls>
            <c:txPr>
              <a:bodyPr/>
              <a:lstStyle/>
              <a:p>
                <a:pPr>
                  <a:defRPr sz="1400">
                    <a:solidFill>
                      <a:schemeClr val="bg1"/>
                    </a:solidFill>
                    <a:latin typeface="OCR A Extended" panose="02010509020102010303" pitchFamily="50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MENU!$N$17</c:f>
              <c:numCache>
                <c:formatCode>_(* #,##0.00_);_(* \(#,##0.00\);_(* "-"??_);_(@_)</c:formatCode>
                <c:ptCount val="1"/>
                <c:pt idx="0">
                  <c:v>100</c:v>
                </c:pt>
              </c:numCache>
            </c:numRef>
          </c:val>
        </c:ser>
        <c:ser>
          <c:idx val="1"/>
          <c:order val="1"/>
          <c:tx>
            <c:strRef>
              <c:f>MENU!$K$18</c:f>
              <c:strCache>
                <c:ptCount val="1"/>
                <c:pt idx="0">
                  <c:v>Fin Période d'Essai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invertIfNegative val="0"/>
          <c:dLbls>
            <c:txPr>
              <a:bodyPr/>
              <a:lstStyle/>
              <a:p>
                <a:pPr algn="ctr">
                  <a:defRPr lang="fr-FR" sz="1400" b="0" i="0" u="none" strike="noStrike" kern="1200" baseline="0">
                    <a:solidFill>
                      <a:sysClr val="window" lastClr="FFFFFF"/>
                    </a:solidFill>
                    <a:latin typeface="OCR A Extended" panose="02010509020102010303" pitchFamily="50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MENU!$N$18</c:f>
              <c:numCache>
                <c:formatCode>_(* #,##0.00_);_(* \(#,##0.00\);_(* "-"??_);_(@_)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MENU!$L$18</c:f>
              <c:strCache>
                <c:ptCount val="1"/>
                <c:pt idx="0">
                  <c:v>Période d'Essai en Cours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13500000" scaled="1"/>
              <a:tileRect/>
            </a:gradFill>
            <a:ln w="12700">
              <a:solidFill>
                <a:sysClr val="windowText" lastClr="000000"/>
              </a:solidFill>
            </a:ln>
          </c:spPr>
          <c:invertIfNegative val="0"/>
          <c:dLbls>
            <c:txPr>
              <a:bodyPr/>
              <a:lstStyle/>
              <a:p>
                <a:pPr algn="ctr">
                  <a:defRPr lang="fr-FR" sz="1400" b="0" i="0" u="none" strike="noStrike" kern="1200" baseline="0">
                    <a:solidFill>
                      <a:sysClr val="window" lastClr="FFFFFF"/>
                    </a:solidFill>
                    <a:latin typeface="OCR A Extended" panose="02010509020102010303" pitchFamily="50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MENU!$N$19</c:f>
              <c:numCache>
                <c:formatCode>_(* #,##0.00_);_(* \(#,##0.00\);_(* "-"??_);_(@_)</c:formatCode>
                <c:ptCount val="1"/>
                <c:pt idx="0">
                  <c:v>100</c:v>
                </c:pt>
              </c:numCache>
            </c:numRef>
          </c:val>
        </c:ser>
        <c:ser>
          <c:idx val="3"/>
          <c:order val="3"/>
          <c:tx>
            <c:strRef>
              <c:f>MENU!$M$18</c:f>
              <c:strCache>
                <c:ptCount val="1"/>
                <c:pt idx="0">
                  <c:v>Fin Période d'Essai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txPr>
              <a:bodyPr/>
              <a:lstStyle/>
              <a:p>
                <a:pPr algn="ctr">
                  <a:defRPr lang="fr-FR" sz="1400" b="0" i="0" u="none" strike="noStrike" kern="1200" baseline="0">
                    <a:solidFill>
                      <a:sysClr val="window" lastClr="FFFFFF"/>
                    </a:solidFill>
                    <a:latin typeface="OCR A Extended" panose="02010509020102010303" pitchFamily="50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MENU!$N$20</c:f>
              <c:numCache>
                <c:formatCode>_(* #,##0.00_);_(* \(#,##0.00\);_(* "-"??_);_(@_)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42321536"/>
        <c:axId val="142323072"/>
      </c:barChart>
      <c:catAx>
        <c:axId val="142321536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142323072"/>
        <c:crosses val="autoZero"/>
        <c:auto val="1"/>
        <c:lblAlgn val="ctr"/>
        <c:lblOffset val="100"/>
        <c:noMultiLvlLbl val="0"/>
      </c:catAx>
      <c:valAx>
        <c:axId val="142323072"/>
        <c:scaling>
          <c:orientation val="minMax"/>
        </c:scaling>
        <c:delete val="1"/>
        <c:axPos val="l"/>
        <c:numFmt formatCode="_(* #,##0.00_);_(* \(#,##0.00\);_(* &quot;-&quot;??_);_(@_)" sourceLinked="1"/>
        <c:majorTickMark val="none"/>
        <c:minorTickMark val="none"/>
        <c:tickLblPos val="nextTo"/>
        <c:crossAx val="142321536"/>
        <c:crosses val="autoZero"/>
        <c:crossBetween val="between"/>
      </c:valAx>
    </c:plotArea>
    <c:legend>
      <c:legendPos val="t"/>
      <c:overlay val="0"/>
      <c:txPr>
        <a:bodyPr/>
        <a:lstStyle/>
        <a:p>
          <a:pPr>
            <a:defRPr sz="1400" b="1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 orientation="portrait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3" Type="http://schemas.openxmlformats.org/officeDocument/2006/relationships/image" Target="../media/image3.png"/><Relationship Id="rId7" Type="http://schemas.microsoft.com/office/2007/relationships/hdphoto" Target="../media/hdphoto1.wdp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chart" Target="../charts/chart4.xml"/><Relationship Id="rId5" Type="http://schemas.openxmlformats.org/officeDocument/2006/relationships/chart" Target="../charts/chart1.xml"/><Relationship Id="rId10" Type="http://schemas.openxmlformats.org/officeDocument/2006/relationships/chart" Target="../charts/chart3.xml"/><Relationship Id="rId4" Type="http://schemas.openxmlformats.org/officeDocument/2006/relationships/image" Target="../media/image4.jpeg"/><Relationship Id="rId9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SIDALI\Pictures\2018-12-26%20ARABA\ARABA%20001.jpg" TargetMode="External"/><Relationship Id="rId2" Type="http://schemas.openxmlformats.org/officeDocument/2006/relationships/image" Target="../media/image10.jpeg"/><Relationship Id="rId1" Type="http://schemas.openxmlformats.org/officeDocument/2006/relationships/image" Target="../media/image9.png"/><Relationship Id="rId4" Type="http://schemas.openxmlformats.org/officeDocument/2006/relationships/image" Target="../media/image1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SIDALI\Pictures\2018-12-26%20ARABA\ARABA%20001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SIDALI\Pictures\2018-12-26%20ARABA\ARABA%2000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209551</xdr:colOff>
      <xdr:row>0</xdr:row>
      <xdr:rowOff>38099</xdr:rowOff>
    </xdr:from>
    <xdr:to>
      <xdr:col>11</xdr:col>
      <xdr:colOff>1509432</xdr:colOff>
      <xdr:row>3</xdr:row>
      <xdr:rowOff>180974</xdr:rowOff>
    </xdr:to>
    <xdr:sp macro="" textlink="">
      <xdr:nvSpPr>
        <xdr:cNvPr id="2" name="Rectangle à coins arrondis 1"/>
        <xdr:cNvSpPr/>
      </xdr:nvSpPr>
      <xdr:spPr>
        <a:xfrm>
          <a:off x="3619501" y="38099"/>
          <a:ext cx="8677274" cy="714375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 b="1">
              <a:solidFill>
                <a:schemeClr val="lt1"/>
              </a:solidFill>
              <a:effectLst>
                <a:glow rad="139700">
                  <a:schemeClr val="accent3">
                    <a:satMod val="175000"/>
                    <a:alpha val="40000"/>
                  </a:schemeClr>
                </a:glow>
                <a:outerShdw blurRad="38100" dist="38100" dir="7020000" algn="tl" rotWithShape="0">
                  <a:srgbClr val="000000">
                    <a:alpha val="35000"/>
                  </a:srgbClr>
                </a:outerShdw>
              </a:effectLst>
              <a:latin typeface="+mn-lt"/>
              <a:ea typeface="+mn-ea"/>
              <a:cs typeface="+mn-cs"/>
            </a:rPr>
            <a:t>Tableau</a:t>
          </a:r>
          <a:r>
            <a:rPr lang="fr-FR" sz="3200" b="1" baseline="0">
              <a:solidFill>
                <a:schemeClr val="lt1"/>
              </a:solidFill>
              <a:effectLst>
                <a:glow rad="139700">
                  <a:schemeClr val="accent3">
                    <a:satMod val="175000"/>
                    <a:alpha val="40000"/>
                  </a:schemeClr>
                </a:glow>
                <a:outerShdw blurRad="38100" dist="38100" dir="7020000" algn="tl" rotWithShape="0">
                  <a:srgbClr val="000000">
                    <a:alpha val="35000"/>
                  </a:srgbClr>
                </a:outerShdw>
              </a:effectLst>
              <a:latin typeface="+mn-lt"/>
              <a:ea typeface="+mn-ea"/>
              <a:cs typeface="+mn-cs"/>
            </a:rPr>
            <a:t> de Bord </a:t>
          </a:r>
          <a:r>
            <a:rPr lang="fr-FR" sz="3200" b="1">
              <a:solidFill>
                <a:schemeClr val="lt1"/>
              </a:solidFill>
              <a:effectLst>
                <a:glow rad="139700">
                  <a:schemeClr val="accent3">
                    <a:satMod val="175000"/>
                    <a:alpha val="40000"/>
                  </a:schemeClr>
                </a:glow>
                <a:outerShdw blurRad="38100" dist="38100" dir="7020000" algn="tl" rotWithShape="0">
                  <a:srgbClr val="000000">
                    <a:alpha val="35000"/>
                  </a:srgbClr>
                </a:outerShdw>
              </a:effectLst>
              <a:latin typeface="+mn-lt"/>
              <a:ea typeface="+mn-ea"/>
              <a:cs typeface="+mn-cs"/>
            </a:rPr>
            <a:t>Suivi Contrats du Personnels</a:t>
          </a:r>
          <a:r>
            <a:rPr lang="fr-FR" sz="1100" b="1">
              <a:solidFill>
                <a:schemeClr val="lt1"/>
              </a:solidFill>
              <a:effectLst>
                <a:glow rad="139700">
                  <a:schemeClr val="accent3">
                    <a:satMod val="175000"/>
                    <a:alpha val="40000"/>
                  </a:schemeClr>
                </a:glow>
                <a:outerShdw blurRad="38100" dist="38100" dir="7020000" algn="tl" rotWithShape="0">
                  <a:srgbClr val="000000">
                    <a:alpha val="35000"/>
                  </a:srgbClr>
                </a:outerShdw>
              </a:effectLst>
              <a:latin typeface="+mn-lt"/>
              <a:ea typeface="+mn-ea"/>
              <a:cs typeface="+mn-cs"/>
            </a:rPr>
            <a:t> </a:t>
          </a:r>
          <a:endParaRPr lang="fr-FR" sz="3200">
            <a:effectLst/>
          </a:endParaRPr>
        </a:p>
        <a:p>
          <a:pPr algn="ctr"/>
          <a:endParaRPr lang="fr-FR" sz="32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50800" algn="tl" rotWithShape="0">
                <a:srgbClr val="000000"/>
              </a:outerShdw>
            </a:effectLst>
            <a:latin typeface="OCR A Extended" panose="02010509020102010303" pitchFamily="50" charset="0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1181100</xdr:colOff>
      <xdr:row>9</xdr:row>
      <xdr:rowOff>28575</xdr:rowOff>
    </xdr:to>
    <xdr:pic>
      <xdr:nvPicPr>
        <xdr:cNvPr id="3" name="logo" descr="images.jpe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943100" cy="1752600"/>
        </a:xfrm>
        <a:prstGeom prst="ellipse">
          <a:avLst/>
        </a:prstGeom>
        <a:ln>
          <a:noFill/>
        </a:ln>
        <a:effectLst>
          <a:softEdge rad="112500"/>
        </a:effectLst>
        <a:scene3d>
          <a:camera prst="orthographicFront">
            <a:rot lat="0" lon="21000000" rev="0"/>
          </a:camera>
          <a:lightRig rig="threePt" dir="t"/>
        </a:scene3d>
      </xdr:spPr>
    </xdr:pic>
    <xdr:clientData/>
  </xdr:twoCellAnchor>
  <xdr:oneCellAnchor>
    <xdr:from>
      <xdr:col>9</xdr:col>
      <xdr:colOff>942975</xdr:colOff>
      <xdr:row>12</xdr:row>
      <xdr:rowOff>0</xdr:rowOff>
    </xdr:from>
    <xdr:ext cx="675" cy="295200"/>
    <xdr:pic>
      <xdr:nvPicPr>
        <xdr:cNvPr id="4" name="Image 3" descr="C:\Users\WIN10\Desktop\Nouveau dossier (2)\Image56.pn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01050" y="2305050"/>
          <a:ext cx="675" cy="295200"/>
        </a:xfrm>
        <a:prstGeom prst="rect">
          <a:avLst/>
        </a:prstGeom>
        <a:ln>
          <a:noFill/>
        </a:ln>
        <a:effectLst>
          <a:softEdge rad="112500"/>
        </a:effectLst>
        <a:scene3d>
          <a:camera prst="orthographicFront">
            <a:rot lat="0" lon="21000000" rev="0"/>
          </a:camera>
          <a:lightRig rig="threePt" dir="t"/>
        </a:scene3d>
      </xdr:spPr>
    </xdr:pic>
    <xdr:clientData/>
  </xdr:oneCellAnchor>
  <xdr:oneCellAnchor>
    <xdr:from>
      <xdr:col>9</xdr:col>
      <xdr:colOff>942975</xdr:colOff>
      <xdr:row>12</xdr:row>
      <xdr:rowOff>0</xdr:rowOff>
    </xdr:from>
    <xdr:ext cx="675" cy="295200"/>
    <xdr:pic>
      <xdr:nvPicPr>
        <xdr:cNvPr id="5" name="Image 4" descr="C:\Users\WIN10\Desktop\Nouveau dossier (2)\Image30.jpg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01050" y="2305050"/>
          <a:ext cx="675" cy="2952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9</xdr:col>
      <xdr:colOff>942975</xdr:colOff>
      <xdr:row>12</xdr:row>
      <xdr:rowOff>0</xdr:rowOff>
    </xdr:from>
    <xdr:ext cx="675" cy="295200"/>
    <xdr:pic>
      <xdr:nvPicPr>
        <xdr:cNvPr id="6" name="Image 5" descr="C:\Users\WIN10\Desktop\Nouveau dossier (2)\Image56.pn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01050" y="2305050"/>
          <a:ext cx="675" cy="2952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oneCellAnchor>
  <xdr:oneCellAnchor>
    <xdr:from>
      <xdr:col>9</xdr:col>
      <xdr:colOff>942975</xdr:colOff>
      <xdr:row>12</xdr:row>
      <xdr:rowOff>0</xdr:rowOff>
    </xdr:from>
    <xdr:ext cx="675" cy="295200"/>
    <xdr:pic>
      <xdr:nvPicPr>
        <xdr:cNvPr id="7" name="Image 6" descr="C:\Users\WIN10\Desktop\Nouveau dossier (2)\Image30.jpg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01050" y="2305050"/>
          <a:ext cx="675" cy="2952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oneCellAnchor>
  <xdr:twoCellAnchor>
    <xdr:from>
      <xdr:col>11</xdr:col>
      <xdr:colOff>341541</xdr:colOff>
      <xdr:row>21</xdr:row>
      <xdr:rowOff>-1</xdr:rowOff>
    </xdr:from>
    <xdr:to>
      <xdr:col>14</xdr:col>
      <xdr:colOff>285751</xdr:colOff>
      <xdr:row>40</xdr:row>
      <xdr:rowOff>81642</xdr:rowOff>
    </xdr:to>
    <xdr:graphicFrame macro="">
      <xdr:nvGraphicFramePr>
        <xdr:cNvPr id="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466725</xdr:colOff>
      <xdr:row>14</xdr:row>
      <xdr:rowOff>28575</xdr:rowOff>
    </xdr:from>
    <xdr:to>
      <xdr:col>10</xdr:col>
      <xdr:colOff>930525</xdr:colOff>
      <xdr:row>15</xdr:row>
      <xdr:rowOff>95250</xdr:rowOff>
    </xdr:to>
    <xdr:pic macro="[0]!Module6.Filtrercontratencour">
      <xdr:nvPicPr>
        <xdr:cNvPr id="9" name="Image 8" descr="C:\Users\SIDALI\Desktop\POINTAGESVS\dossier\images (2) - copie.jpg"/>
        <xdr:cNvPicPr preferRelativeResize="0"/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colorTemperature colorTemp="47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5925" y="2847975"/>
          <a:ext cx="463800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800100</xdr:colOff>
      <xdr:row>14</xdr:row>
      <xdr:rowOff>9525</xdr:rowOff>
    </xdr:from>
    <xdr:to>
      <xdr:col>11</xdr:col>
      <xdr:colOff>1263900</xdr:colOff>
      <xdr:row>15</xdr:row>
      <xdr:rowOff>76200</xdr:rowOff>
    </xdr:to>
    <xdr:pic macro="[0]!Filtrercontratendebutpreavis">
      <xdr:nvPicPr>
        <xdr:cNvPr id="10" name="Image 9" descr="C:\Users\SIDALI\Desktop\POINTAGESVS\dossier\images (2) - copie.jpg"/>
        <xdr:cNvPicPr preferRelativeResize="0"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2828925"/>
          <a:ext cx="463800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1057274</xdr:colOff>
      <xdr:row>14</xdr:row>
      <xdr:rowOff>19050</xdr:rowOff>
    </xdr:from>
    <xdr:to>
      <xdr:col>12</xdr:col>
      <xdr:colOff>1521074</xdr:colOff>
      <xdr:row>15</xdr:row>
      <xdr:rowOff>85725</xdr:rowOff>
    </xdr:to>
    <xdr:pic macro="[0]!Module5.Filtrercontratfinpreavis">
      <xdr:nvPicPr>
        <xdr:cNvPr id="11" name="Image 10" descr="C:\Users\SIDALI\Desktop\POINTAGESVS\dossier\images (2) - copie.jpg"/>
        <xdr:cNvPicPr preferRelativeResize="0"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0699" y="2838450"/>
          <a:ext cx="463800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161924</xdr:colOff>
      <xdr:row>21</xdr:row>
      <xdr:rowOff>11205</xdr:rowOff>
    </xdr:from>
    <xdr:to>
      <xdr:col>6</xdr:col>
      <xdr:colOff>284924</xdr:colOff>
      <xdr:row>40</xdr:row>
      <xdr:rowOff>92505</xdr:rowOff>
    </xdr:to>
    <xdr:graphicFrame macro="">
      <xdr:nvGraphicFramePr>
        <xdr:cNvPr id="1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6</xdr:col>
      <xdr:colOff>631372</xdr:colOff>
      <xdr:row>20</xdr:row>
      <xdr:rowOff>267660</xdr:rowOff>
    </xdr:from>
    <xdr:to>
      <xdr:col>10</xdr:col>
      <xdr:colOff>1366693</xdr:colOff>
      <xdr:row>40</xdr:row>
      <xdr:rowOff>73078</xdr:rowOff>
    </xdr:to>
    <xdr:graphicFrame macro="">
      <xdr:nvGraphicFramePr>
        <xdr:cNvPr id="1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 fLocksWithSheet="0" fPrintsWithSheet="0"/>
  </xdr:twoCellAnchor>
  <xdr:twoCellAnchor editAs="oneCell">
    <xdr:from>
      <xdr:col>9</xdr:col>
      <xdr:colOff>485774</xdr:colOff>
      <xdr:row>19</xdr:row>
      <xdr:rowOff>9524</xdr:rowOff>
    </xdr:from>
    <xdr:to>
      <xdr:col>9</xdr:col>
      <xdr:colOff>882899</xdr:colOff>
      <xdr:row>20</xdr:row>
      <xdr:rowOff>35174</xdr:rowOff>
    </xdr:to>
    <xdr:pic macro="[0]!Module13.Filtrercontratencour">
      <xdr:nvPicPr>
        <xdr:cNvPr id="15" name="Image 14" descr="C:\Users\SIDALI\Desktop\POINTAGESVS\dossier\images (2) - copie.jpg"/>
        <xdr:cNvPicPr preferRelativeResize="0"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49" y="4210049"/>
          <a:ext cx="397125" cy="301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590549</xdr:colOff>
      <xdr:row>19</xdr:row>
      <xdr:rowOff>19049</xdr:rowOff>
    </xdr:from>
    <xdr:to>
      <xdr:col>10</xdr:col>
      <xdr:colOff>987674</xdr:colOff>
      <xdr:row>20</xdr:row>
      <xdr:rowOff>44699</xdr:rowOff>
    </xdr:to>
    <xdr:pic macro="[0]!Module14.Filtrercontratfinpreavis">
      <xdr:nvPicPr>
        <xdr:cNvPr id="16" name="Image 15" descr="C:\Users\SIDALI\Desktop\POINTAGESVS\dossier\images (2) - copie.jpg"/>
        <xdr:cNvPicPr preferRelativeResize="0"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49" y="4219574"/>
          <a:ext cx="397125" cy="301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790575</xdr:colOff>
      <xdr:row>19</xdr:row>
      <xdr:rowOff>19050</xdr:rowOff>
    </xdr:from>
    <xdr:to>
      <xdr:col>11</xdr:col>
      <xdr:colOff>1187700</xdr:colOff>
      <xdr:row>20</xdr:row>
      <xdr:rowOff>44700</xdr:rowOff>
    </xdr:to>
    <xdr:pic macro="[0]!Module15.Filtrercontratencour">
      <xdr:nvPicPr>
        <xdr:cNvPr id="17" name="Image 16" descr="C:\Users\SIDALI\Desktop\POINTAGESVS\dossier\images (2) - copie.jpg"/>
        <xdr:cNvPicPr preferRelativeResize="0"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9475" y="4219575"/>
          <a:ext cx="397125" cy="301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1009650</xdr:colOff>
      <xdr:row>19</xdr:row>
      <xdr:rowOff>19050</xdr:rowOff>
    </xdr:from>
    <xdr:to>
      <xdr:col>12</xdr:col>
      <xdr:colOff>1406775</xdr:colOff>
      <xdr:row>20</xdr:row>
      <xdr:rowOff>44700</xdr:rowOff>
    </xdr:to>
    <xdr:pic macro="[0]!Module16.Filtrercontratfinpreavis">
      <xdr:nvPicPr>
        <xdr:cNvPr id="18" name="Image 17" descr="C:\Users\SIDALI\Desktop\POINTAGESVS\dossier\images (2) - copie.jpg"/>
        <xdr:cNvPicPr preferRelativeResize="0"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3075" y="4219575"/>
          <a:ext cx="397125" cy="3018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571500</xdr:colOff>
      <xdr:row>3</xdr:row>
      <xdr:rowOff>114299</xdr:rowOff>
    </xdr:from>
    <xdr:to>
      <xdr:col>10</xdr:col>
      <xdr:colOff>295275</xdr:colOff>
      <xdr:row>6</xdr:row>
      <xdr:rowOff>85724</xdr:rowOff>
    </xdr:to>
    <xdr:sp macro="" textlink="$A$2">
      <xdr:nvSpPr>
        <xdr:cNvPr id="19" name="Rectangle 18"/>
        <xdr:cNvSpPr/>
      </xdr:nvSpPr>
      <xdr:spPr>
        <a:xfrm>
          <a:off x="6800850" y="685799"/>
          <a:ext cx="2333625" cy="542925"/>
        </a:xfrm>
        <a:prstGeom prst="rect">
          <a:avLst/>
        </a:prstGeom>
        <a:noFill/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marL="0" indent="0" algn="ctr"/>
          <a:fld id="{7011E54C-A7EB-4512-A4CE-F19858A8DD45}" type="TxLink">
            <a:rPr lang="en-US" sz="3600" b="1" i="0" u="sng" strike="noStrike" cap="none" spc="50">
              <a:ln w="11430"/>
              <a:solidFill>
                <a:sysClr val="windowText" lastClr="000000"/>
              </a:solidFill>
              <a:effectLst>
                <a:glow rad="228600">
                  <a:schemeClr val="accent6">
                    <a:satMod val="175000"/>
                    <a:alpha val="40000"/>
                  </a:schemeClr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OCR A Extended" panose="02010509020102010303" pitchFamily="50" charset="0"/>
              <a:ea typeface="+mn-ea"/>
              <a:cs typeface="+mn-cs"/>
            </a:rPr>
            <a:pPr marL="0" indent="0" algn="ctr"/>
            <a:t>DIMANCHE</a:t>
          </a:fld>
          <a:endParaRPr lang="fr-FR" sz="3600" b="1" i="0" u="sng" strike="noStrike" cap="none" spc="50">
            <a:ln w="11430"/>
            <a:solidFill>
              <a:sysClr val="windowText" lastClr="000000"/>
            </a:solidFill>
            <a:effectLst>
              <a:glow rad="228600">
                <a:schemeClr val="accent6">
                  <a:satMod val="175000"/>
                  <a:alpha val="40000"/>
                </a:schemeClr>
              </a:glow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OCR A Extended" panose="02010509020102010303" pitchFamily="50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485772</xdr:colOff>
      <xdr:row>6</xdr:row>
      <xdr:rowOff>100012</xdr:rowOff>
    </xdr:from>
    <xdr:to>
      <xdr:col>10</xdr:col>
      <xdr:colOff>295274</xdr:colOff>
      <xdr:row>8</xdr:row>
      <xdr:rowOff>100012</xdr:rowOff>
    </xdr:to>
    <xdr:sp macro="" textlink="$A$3">
      <xdr:nvSpPr>
        <xdr:cNvPr id="20" name="Rectangle 19"/>
        <xdr:cNvSpPr/>
      </xdr:nvSpPr>
      <xdr:spPr>
        <a:xfrm>
          <a:off x="6715122" y="1243012"/>
          <a:ext cx="2419352" cy="390525"/>
        </a:xfrm>
        <a:prstGeom prst="rect">
          <a:avLst/>
        </a:prstGeom>
        <a:noFill/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marL="0" indent="0" algn="ctr"/>
          <a:fld id="{E949095B-BF02-4D6E-9783-C430BC8161F6}" type="TxLink">
            <a:rPr lang="en-US" sz="2800" b="1" i="0" u="none" strike="noStrike" cap="none" spc="50">
              <a:ln w="11430">
                <a:noFill/>
              </a:ln>
              <a:solidFill>
                <a:srgbClr val="FF3333"/>
              </a:soli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OCR A Extended" panose="02010509020102010303" pitchFamily="50" charset="0"/>
              <a:ea typeface="+mn-ea"/>
              <a:cs typeface="+mn-cs"/>
            </a:rPr>
            <a:pPr marL="0" indent="0" algn="ctr"/>
            <a:t>JANVIER</a:t>
          </a:fld>
          <a:endParaRPr lang="fr-FR" sz="2800" b="1" i="0" u="none" strike="noStrike" cap="none" spc="50">
            <a:ln w="11430">
              <a:noFill/>
            </a:ln>
            <a:solidFill>
              <a:srgbClr val="FF3333"/>
            </a:solidFill>
            <a:effectLst>
              <a:glow rad="101600">
                <a:schemeClr val="accent3">
                  <a:satMod val="175000"/>
                  <a:alpha val="40000"/>
                </a:schemeClr>
              </a:glow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OCR A Extended" panose="02010509020102010303" pitchFamily="50" charset="0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66675</xdr:colOff>
      <xdr:row>5</xdr:row>
      <xdr:rowOff>47626</xdr:rowOff>
    </xdr:from>
    <xdr:to>
      <xdr:col>8</xdr:col>
      <xdr:colOff>342900</xdr:colOff>
      <xdr:row>9</xdr:row>
      <xdr:rowOff>19051</xdr:rowOff>
    </xdr:to>
    <xdr:sp macro="" textlink="$A$4">
      <xdr:nvSpPr>
        <xdr:cNvPr id="21" name="Rectangle 20"/>
        <xdr:cNvSpPr/>
      </xdr:nvSpPr>
      <xdr:spPr>
        <a:xfrm>
          <a:off x="6343650" y="1000126"/>
          <a:ext cx="952500" cy="742950"/>
        </a:xfrm>
        <a:prstGeom prst="rect">
          <a:avLst/>
        </a:prstGeom>
        <a:noFill/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marL="0" indent="0" algn="ctr"/>
          <a:fld id="{A1A6F72B-0176-4827-ABCC-D2DDCBBC8A96}" type="TxLink">
            <a:rPr lang="en-US" sz="4400" b="1" i="0" u="sng" strike="noStrike" cap="none" spc="50">
              <a:ln w="11430">
                <a:noFill/>
              </a:ln>
              <a:solidFill>
                <a:sysClr val="windowText" lastClr="000000"/>
              </a:soli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OCR A Extended" panose="02010509020102010303" pitchFamily="50" charset="0"/>
              <a:ea typeface="+mn-ea"/>
              <a:cs typeface="+mn-cs"/>
            </a:rPr>
            <a:pPr marL="0" indent="0" algn="ctr"/>
            <a:t>27</a:t>
          </a:fld>
          <a:endParaRPr lang="fr-FR" sz="4400" b="1" i="0" u="sng" strike="noStrike" cap="none" spc="50">
            <a:ln w="11430">
              <a:noFill/>
            </a:ln>
            <a:solidFill>
              <a:sysClr val="windowText" lastClr="000000"/>
            </a:solidFill>
            <a:effectLst>
              <a:glow rad="101600">
                <a:schemeClr val="accent3">
                  <a:satMod val="175000"/>
                  <a:alpha val="40000"/>
                </a:schemeClr>
              </a:glow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OCR A Extended" panose="02010509020102010303" pitchFamily="50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1638300</xdr:colOff>
      <xdr:row>6</xdr:row>
      <xdr:rowOff>114300</xdr:rowOff>
    </xdr:from>
    <xdr:to>
      <xdr:col>10</xdr:col>
      <xdr:colOff>923924</xdr:colOff>
      <xdr:row>8</xdr:row>
      <xdr:rowOff>114300</xdr:rowOff>
    </xdr:to>
    <xdr:sp macro="" textlink="$A$5">
      <xdr:nvSpPr>
        <xdr:cNvPr id="23" name="Rectangle 22"/>
        <xdr:cNvSpPr/>
      </xdr:nvSpPr>
      <xdr:spPr>
        <a:xfrm>
          <a:off x="9144000" y="1257300"/>
          <a:ext cx="1200149" cy="390525"/>
        </a:xfrm>
        <a:prstGeom prst="rect">
          <a:avLst/>
        </a:prstGeom>
        <a:noFill/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marL="0" indent="0" algn="ctr"/>
          <a:fld id="{B82D295B-5B56-459A-910D-8DE7A0D36D1E}" type="TxLink">
            <a:rPr lang="en-US" sz="2800" b="1" i="0" u="none" strike="noStrike" cap="none" spc="50">
              <a:ln w="11430">
                <a:noFill/>
              </a:ln>
              <a:solidFill>
                <a:srgbClr val="FF3333"/>
              </a:soli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OCR A Extended" panose="02010509020102010303" pitchFamily="50" charset="0"/>
              <a:ea typeface="+mn-ea"/>
              <a:cs typeface="+mn-cs"/>
            </a:rPr>
            <a:pPr marL="0" indent="0" algn="ctr"/>
            <a:t>2018</a:t>
          </a:fld>
          <a:endParaRPr lang="fr-FR" sz="2800" b="1" i="0" u="none" strike="noStrike" cap="none" spc="50">
            <a:ln w="11430">
              <a:noFill/>
            </a:ln>
            <a:solidFill>
              <a:srgbClr val="FF3333"/>
            </a:solidFill>
            <a:effectLst>
              <a:glow rad="101600">
                <a:schemeClr val="accent3">
                  <a:satMod val="175000"/>
                  <a:alpha val="40000"/>
                </a:schemeClr>
              </a:glow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OCR A Extended" panose="02010509020102010303" pitchFamily="50" charset="0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628649</xdr:colOff>
      <xdr:row>1</xdr:row>
      <xdr:rowOff>152400</xdr:rowOff>
    </xdr:from>
    <xdr:to>
      <xdr:col>11</xdr:col>
      <xdr:colOff>1495424</xdr:colOff>
      <xdr:row>3</xdr:row>
      <xdr:rowOff>171450</xdr:rowOff>
    </xdr:to>
    <xdr:sp macro="" textlink="">
      <xdr:nvSpPr>
        <xdr:cNvPr id="24" name="Demi-cadre 23"/>
        <xdr:cNvSpPr/>
      </xdr:nvSpPr>
      <xdr:spPr>
        <a:xfrm rot="10800000">
          <a:off x="11410949" y="342900"/>
          <a:ext cx="866775" cy="400050"/>
        </a:xfrm>
        <a:prstGeom prst="halfFrame">
          <a:avLst/>
        </a:prstGeom>
        <a:solidFill>
          <a:srgbClr val="FFFF00"/>
        </a:solidFill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561975</xdr:colOff>
      <xdr:row>21</xdr:row>
      <xdr:rowOff>19050</xdr:rowOff>
    </xdr:from>
    <xdr:to>
      <xdr:col>21</xdr:col>
      <xdr:colOff>296635</xdr:colOff>
      <xdr:row>40</xdr:row>
      <xdr:rowOff>100693</xdr:rowOff>
    </xdr:to>
    <xdr:graphicFrame macro="">
      <xdr:nvGraphicFramePr>
        <xdr:cNvPr id="2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209550</xdr:colOff>
      <xdr:row>0</xdr:row>
      <xdr:rowOff>57150</xdr:rowOff>
    </xdr:from>
    <xdr:to>
      <xdr:col>5</xdr:col>
      <xdr:colOff>285750</xdr:colOff>
      <xdr:row>2</xdr:row>
      <xdr:rowOff>76200</xdr:rowOff>
    </xdr:to>
    <xdr:sp macro="" textlink="">
      <xdr:nvSpPr>
        <xdr:cNvPr id="26" name="Demi-cadre 25"/>
        <xdr:cNvSpPr/>
      </xdr:nvSpPr>
      <xdr:spPr>
        <a:xfrm>
          <a:off x="3619500" y="57150"/>
          <a:ext cx="866775" cy="400050"/>
        </a:xfrm>
        <a:prstGeom prst="halfFrame">
          <a:avLst/>
        </a:prstGeom>
        <a:solidFill>
          <a:srgbClr val="FFFF00"/>
        </a:solidFill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428625</xdr:colOff>
          <xdr:row>5</xdr:row>
          <xdr:rowOff>85725</xdr:rowOff>
        </xdr:from>
        <xdr:to>
          <xdr:col>6</xdr:col>
          <xdr:colOff>1019175</xdr:colOff>
          <xdr:row>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9524</xdr:colOff>
      <xdr:row>5</xdr:row>
      <xdr:rowOff>47569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85017576" y="1619250"/>
          <a:ext cx="9524" cy="4476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0</xdr:row>
          <xdr:rowOff>0</xdr:rowOff>
        </xdr:from>
        <xdr:to>
          <xdr:col>6</xdr:col>
          <xdr:colOff>2162175</xdr:colOff>
          <xdr:row>0</xdr:row>
          <xdr:rowOff>457200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8000"/>
                  </a:solidFill>
                  <a:latin typeface="Calibri"/>
                </a:rPr>
                <a:t>Tableau de Bord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2181225</xdr:colOff>
          <xdr:row>0</xdr:row>
          <xdr:rowOff>9525</xdr:rowOff>
        </xdr:from>
        <xdr:to>
          <xdr:col>9</xdr:col>
          <xdr:colOff>333375</xdr:colOff>
          <xdr:row>0</xdr:row>
          <xdr:rowOff>447675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38</xdr:col>
      <xdr:colOff>0</xdr:colOff>
      <xdr:row>1048511</xdr:row>
      <xdr:rowOff>0</xdr:rowOff>
    </xdr:from>
    <xdr:to>
      <xdr:col>39</xdr:col>
      <xdr:colOff>295275</xdr:colOff>
      <xdr:row>1048512</xdr:row>
      <xdr:rowOff>0</xdr:rowOff>
    </xdr:to>
    <xdr:pic>
      <xdr:nvPicPr>
        <xdr:cNvPr id="8" name="Image 7"/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4890000" y="209741833500"/>
          <a:ext cx="762000" cy="200025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1048511</xdr:row>
      <xdr:rowOff>0</xdr:rowOff>
    </xdr:from>
    <xdr:to>
      <xdr:col>39</xdr:col>
      <xdr:colOff>295275</xdr:colOff>
      <xdr:row>1048512</xdr:row>
      <xdr:rowOff>0</xdr:rowOff>
    </xdr:to>
    <xdr:pic>
      <xdr:nvPicPr>
        <xdr:cNvPr id="9" name="Image 8"/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4890000" y="209741833500"/>
          <a:ext cx="762000" cy="200025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1</xdr:row>
      <xdr:rowOff>1</xdr:rowOff>
    </xdr:from>
    <xdr:to>
      <xdr:col>38</xdr:col>
      <xdr:colOff>438150</xdr:colOff>
      <xdr:row>1</xdr:row>
      <xdr:rowOff>190501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embed="rId4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4918575" y="819151"/>
          <a:ext cx="438150" cy="190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285750</xdr:colOff>
      <xdr:row>0</xdr:row>
      <xdr:rowOff>200025</xdr:rowOff>
    </xdr:from>
    <xdr:to>
      <xdr:col>35</xdr:col>
      <xdr:colOff>285750</xdr:colOff>
      <xdr:row>0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810340425" y="200025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285750</xdr:colOff>
      <xdr:row>0</xdr:row>
      <xdr:rowOff>200025</xdr:rowOff>
    </xdr:from>
    <xdr:to>
      <xdr:col>35</xdr:col>
      <xdr:colOff>285750</xdr:colOff>
      <xdr:row>0</xdr:row>
      <xdr:rowOff>200025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810340425" y="200025"/>
          <a:ext cx="0" cy="0"/>
        </a:xfrm>
        <a:prstGeom prst="rect">
          <a:avLst/>
        </a:prstGeom>
      </xdr:spPr>
    </xdr:pic>
    <xdr:clientData/>
  </xdr:twoCellAnchor>
</xdr:wsDr>
</file>

<file path=xl/theme/_rels/themeOverrid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theme/_rels/themeOverride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riel">
    <a:dk1>
      <a:sysClr val="windowText" lastClr="000000"/>
    </a:dk1>
    <a:lt1>
      <a:sysClr val="window" lastClr="FFFFFF"/>
    </a:lt1>
    <a:dk2>
      <a:srgbClr val="575F6D"/>
    </a:dk2>
    <a:lt2>
      <a:srgbClr val="FFF39D"/>
    </a:lt2>
    <a:accent1>
      <a:srgbClr val="FE8637"/>
    </a:accent1>
    <a:accent2>
      <a:srgbClr val="7598D9"/>
    </a:accent2>
    <a:accent3>
      <a:srgbClr val="B32C16"/>
    </a:accent3>
    <a:accent4>
      <a:srgbClr val="F5CD2D"/>
    </a:accent4>
    <a:accent5>
      <a:srgbClr val="AEBAD5"/>
    </a:accent5>
    <a:accent6>
      <a:srgbClr val="777C84"/>
    </a:accent6>
    <a:hlink>
      <a:srgbClr val="D2611C"/>
    </a:hlink>
    <a:folHlink>
      <a:srgbClr val="3B435B"/>
    </a:folHlink>
  </a:clrScheme>
  <a:fontScheme name="Oriel">
    <a:majorFont>
      <a:latin typeface="Century Schoolbook"/>
      <a:ea typeface=""/>
      <a:cs typeface=""/>
      <a:font script="Jpan" typeface="ＭＳ Ｐ明朝"/>
      <a:font script="Hang" typeface="휴먼매직체"/>
      <a:font script="Hans" typeface="华文楷体"/>
      <a:font script="Hant" typeface="新細明體"/>
      <a:font script="Arab" typeface="Times New Roman"/>
      <a:font script="Hebr" typeface="Times New Roman"/>
      <a:font script="Thai" typeface="KodchiangUPC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entury Schoolbook"/>
      <a:ea typeface=""/>
      <a:cs typeface=""/>
      <a:font script="Jpan" typeface="ＭＳ Ｐ明朝"/>
      <a:font script="Hang" typeface="휴먼매직체"/>
      <a:font script="Hans" typeface="宋体"/>
      <a:font script="Hant" typeface="新細明體"/>
      <a:font script="Arab" typeface="Times New Roman"/>
      <a:font script="Hebr" typeface="Times New Roman"/>
      <a:font script="Thai" typeface="KodchiangUPC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inorFont>
  </a:fontScheme>
  <a:fmtScheme name="Oriel">
    <a:fillStyleLst>
      <a:solidFill>
        <a:schemeClr val="phClr"/>
      </a:solidFill>
      <a:gradFill rotWithShape="1">
        <a:gsLst>
          <a:gs pos="0">
            <a:schemeClr val="phClr">
              <a:tint val="35000"/>
              <a:satMod val="260000"/>
            </a:schemeClr>
          </a:gs>
          <a:gs pos="30000">
            <a:schemeClr val="phClr">
              <a:tint val="38000"/>
              <a:satMod val="260000"/>
            </a:schemeClr>
          </a:gs>
          <a:gs pos="75000">
            <a:schemeClr val="phClr">
              <a:tint val="55000"/>
              <a:satMod val="255000"/>
            </a:schemeClr>
          </a:gs>
          <a:gs pos="100000">
            <a:schemeClr val="phClr">
              <a:tint val="70000"/>
              <a:satMod val="255000"/>
            </a:schemeClr>
          </a:gs>
        </a:gsLst>
        <a:path path="circle">
          <a:fillToRect l="5000" t="100000" r="120000" b="10000"/>
        </a:path>
      </a:gradFill>
      <a:gradFill rotWithShape="1">
        <a:gsLst>
          <a:gs pos="0">
            <a:schemeClr val="phClr">
              <a:shade val="63000"/>
              <a:satMod val="165000"/>
            </a:schemeClr>
          </a:gs>
          <a:gs pos="30000">
            <a:schemeClr val="phClr">
              <a:shade val="58000"/>
              <a:satMod val="165000"/>
            </a:schemeClr>
          </a:gs>
          <a:gs pos="75000">
            <a:schemeClr val="phClr">
              <a:shade val="30000"/>
              <a:satMod val="175000"/>
            </a:schemeClr>
          </a:gs>
          <a:gs pos="100000">
            <a:schemeClr val="phClr">
              <a:shade val="15000"/>
              <a:satMod val="175000"/>
            </a:schemeClr>
          </a:gs>
        </a:gsLst>
        <a:path path="circle">
          <a:fillToRect l="5000" t="100000" r="120000" b="10000"/>
        </a:path>
      </a:gradFill>
    </a:fillStyleLst>
    <a:lnStyleLst>
      <a:ln w="12700" cap="flat" cmpd="sng" algn="ctr">
        <a:solidFill>
          <a:schemeClr val="phClr">
            <a:shade val="70000"/>
            <a:satMod val="150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4925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50800" dist="25000" dir="5400000" rotWithShape="0">
            <a:srgbClr val="000000">
              <a:alpha val="40000"/>
            </a:srgbClr>
          </a:outerShdw>
        </a:effectLst>
      </a:effectStyle>
      <a:effectStyle>
        <a:effectLst>
          <a:outerShdw blurRad="50800" dist="20000" dir="5400000" rotWithShape="0">
            <a:srgbClr val="000000">
              <a:alpha val="42000"/>
            </a:srgbClr>
          </a:outerShdw>
        </a:effectLst>
      </a:effectStyle>
      <a:effectStyle>
        <a:effectLst>
          <a:outerShdw blurRad="50800" dist="20000" dir="5400000" rotWithShape="0">
            <a:srgbClr val="000000">
              <a:alpha val="4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0"/>
          </a:lightRig>
        </a:scene3d>
        <a:sp3d>
          <a:bevelT w="47625" h="69850"/>
          <a:contourClr>
            <a:schemeClr val="lt1"/>
          </a:contourClr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shade val="58000"/>
              <a:satMod val="125000"/>
            </a:schemeClr>
          </a:gs>
          <a:gs pos="40000">
            <a:schemeClr val="phClr">
              <a:tint val="90000"/>
              <a:shade val="90000"/>
              <a:satMod val="120000"/>
            </a:schemeClr>
          </a:gs>
          <a:gs pos="100000">
            <a:schemeClr val="phClr">
              <a:tint val="50000"/>
            </a:schemeClr>
          </a:gs>
        </a:gsLst>
        <a:lin ang="16200000" scaled="1"/>
      </a:gradFill>
      <a:blipFill>
        <a:blip xmlns:r="http://schemas.openxmlformats.org/officeDocument/2006/relationships" r:embed="rId1">
          <a:duotone>
            <a:schemeClr val="phClr">
              <a:shade val="80000"/>
            </a:schemeClr>
            <a:schemeClr val="phClr">
              <a:tint val="91000"/>
            </a:schemeClr>
          </a:duotone>
        </a:blip>
        <a:tile tx="0" ty="0" sx="40000" sy="50000" flip="y" algn="tl"/>
      </a:blipFill>
    </a:bgFillStyleLst>
  </a:fmtScheme>
</a:themeOverride>
</file>

<file path=xl/theme/themeOverride2.xml><?xml version="1.0" encoding="utf-8"?>
<a:themeOverride xmlns:a="http://schemas.openxmlformats.org/drawingml/2006/main">
  <a:clrScheme name="Metro">
    <a:dk1>
      <a:sysClr val="windowText" lastClr="000000"/>
    </a:dk1>
    <a:lt1>
      <a:sysClr val="window" lastClr="FFFFFF"/>
    </a:lt1>
    <a:dk2>
      <a:srgbClr val="4E5B6F"/>
    </a:dk2>
    <a:lt2>
      <a:srgbClr val="D6ECFF"/>
    </a:lt2>
    <a:accent1>
      <a:srgbClr val="7FD13B"/>
    </a:accent1>
    <a:accent2>
      <a:srgbClr val="EA157A"/>
    </a:accent2>
    <a:accent3>
      <a:srgbClr val="FEB80A"/>
    </a:accent3>
    <a:accent4>
      <a:srgbClr val="00ADDC"/>
    </a:accent4>
    <a:accent5>
      <a:srgbClr val="738AC8"/>
    </a:accent5>
    <a:accent6>
      <a:srgbClr val="1AB39F"/>
    </a:accent6>
    <a:hlink>
      <a:srgbClr val="EB8803"/>
    </a:hlink>
    <a:folHlink>
      <a:srgbClr val="5F7791"/>
    </a:folHlink>
  </a:clrScheme>
  <a:fontScheme name="Metro">
    <a:majorFont>
      <a:latin typeface="Consolas"/>
      <a:ea typeface=""/>
      <a:cs typeface=""/>
      <a:font script="Jpan" typeface="HG丸ｺﾞｼｯｸM-PRO"/>
      <a:font script="Hang" typeface="HY중고딕"/>
      <a:font script="Hans" typeface="华文楷体"/>
      <a:font script="Hant" typeface="新細明體"/>
      <a:font script="Arab" typeface="Tahoma"/>
      <a:font script="Hebr" typeface="Levenim MT"/>
      <a:font script="Thai" typeface="DilleniaUPC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ahoma"/>
      <a:font script="Uigh" typeface="Microsoft Uighur"/>
    </a:majorFont>
    <a:minorFont>
      <a:latin typeface="Corbel"/>
      <a:ea typeface=""/>
      <a:cs typeface=""/>
      <a:font script="Jpan" typeface="HGｺﾞｼｯｸM"/>
      <a:font script="Hang" typeface="맑은 고딕"/>
      <a:font script="Hans" typeface="宋体"/>
      <a:font script="Hant" typeface="新細明體"/>
      <a:font script="Arab" typeface="Tahoma"/>
      <a:font script="Hebr" typeface="Miriam"/>
      <a:font script="Thai" typeface="DilleniaUPC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ahoma"/>
      <a:font script="Uigh" typeface="Microsoft Uighur"/>
    </a:minorFont>
  </a:fontScheme>
  <a:fmtScheme name="Metro">
    <a:fillStyleLst>
      <a:solidFill>
        <a:schemeClr val="phClr"/>
      </a:solidFill>
      <a:gradFill rotWithShape="1">
        <a:gsLst>
          <a:gs pos="0">
            <a:schemeClr val="phClr">
              <a:tint val="25000"/>
              <a:satMod val="125000"/>
            </a:schemeClr>
          </a:gs>
          <a:gs pos="40000">
            <a:schemeClr val="phClr">
              <a:tint val="55000"/>
              <a:satMod val="130000"/>
            </a:schemeClr>
          </a:gs>
          <a:gs pos="50000">
            <a:schemeClr val="phClr">
              <a:tint val="59000"/>
              <a:satMod val="130000"/>
            </a:schemeClr>
          </a:gs>
          <a:gs pos="65000">
            <a:schemeClr val="phClr">
              <a:tint val="55000"/>
              <a:satMod val="130000"/>
            </a:schemeClr>
          </a:gs>
          <a:gs pos="100000">
            <a:schemeClr val="phClr">
              <a:tint val="20000"/>
              <a:satMod val="125000"/>
            </a:schemeClr>
          </a:gs>
        </a:gsLst>
        <a:lin ang="5400000" scaled="0"/>
      </a:gradFill>
      <a:gradFill rotWithShape="1">
        <a:gsLst>
          <a:gs pos="0">
            <a:schemeClr val="phClr">
              <a:tint val="48000"/>
              <a:satMod val="138000"/>
            </a:schemeClr>
          </a:gs>
          <a:gs pos="25000">
            <a:schemeClr val="phClr">
              <a:tint val="85000"/>
            </a:schemeClr>
          </a:gs>
          <a:gs pos="40000">
            <a:schemeClr val="phClr">
              <a:tint val="92000"/>
            </a:schemeClr>
          </a:gs>
          <a:gs pos="50000">
            <a:schemeClr val="phClr">
              <a:tint val="93000"/>
            </a:schemeClr>
          </a:gs>
          <a:gs pos="60000">
            <a:schemeClr val="phClr">
              <a:tint val="92000"/>
            </a:schemeClr>
          </a:gs>
          <a:gs pos="75000">
            <a:schemeClr val="phClr">
              <a:tint val="83000"/>
              <a:satMod val="108000"/>
            </a:schemeClr>
          </a:gs>
          <a:gs pos="100000">
            <a:schemeClr val="phClr">
              <a:tint val="48000"/>
              <a:satMod val="150000"/>
            </a:schemeClr>
          </a:gs>
        </a:gsLst>
        <a:lin ang="5400000" scaled="0"/>
      </a:gradFill>
    </a:fillStyleLst>
    <a:lnStyleLst>
      <a:ln w="12000" cap="flat" cmpd="sng" algn="ctr">
        <a:solidFill>
          <a:schemeClr val="phClr"/>
        </a:solidFill>
        <a:prstDash val="solid"/>
      </a:ln>
      <a:ln w="1905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glow rad="63500">
            <a:schemeClr val="phClr">
              <a:alpha val="45000"/>
              <a:satMod val="120000"/>
            </a:schemeClr>
          </a:glow>
        </a:effectLst>
      </a:effectStyle>
      <a:effectStyle>
        <a:effectLst>
          <a:glow rad="63500">
            <a:schemeClr val="phClr">
              <a:alpha val="45000"/>
              <a:satMod val="120000"/>
            </a:schemeClr>
          </a:glow>
        </a:effectLst>
        <a:scene3d>
          <a:camera prst="orthographicFront" fov="0">
            <a:rot lat="0" lon="0" rev="0"/>
          </a:camera>
          <a:lightRig rig="brightRoom" dir="tl">
            <a:rot lat="0" lon="0" rev="8700000"/>
          </a:lightRig>
        </a:scene3d>
        <a:sp3d>
          <a:bevelT w="0" h="0"/>
          <a:contourClr>
            <a:schemeClr val="phClr">
              <a:tint val="70000"/>
            </a:schemeClr>
          </a:contourClr>
        </a:sp3d>
      </a:effectStyle>
      <a:effectStyle>
        <a:effectLst>
          <a:glow rad="101500">
            <a:schemeClr val="phClr">
              <a:alpha val="42000"/>
              <a:satMod val="120000"/>
            </a:schemeClr>
          </a:glow>
        </a:effectLst>
        <a:scene3d>
          <a:camera prst="orthographicFront" fov="0">
            <a:rot lat="0" lon="0" rev="0"/>
          </a:camera>
          <a:lightRig rig="glow" dir="t">
            <a:rot lat="0" lon="0" rev="4800000"/>
          </a:lightRig>
        </a:scene3d>
        <a:sp3d prstMaterial="powder">
          <a:bevelT w="50800" h="50800"/>
          <a:contourClr>
            <a:schemeClr val="phClr"/>
          </a:contourClr>
        </a:sp3d>
      </a:effectStyle>
    </a:effectStyleLst>
    <a:bgFillStyleLst>
      <a:solidFill>
        <a:schemeClr val="phClr"/>
      </a:solidFill>
      <a:gradFill rotWithShape="1">
        <a:gsLst>
          <a:gs pos="0">
            <a:schemeClr val="bg1">
              <a:shade val="100000"/>
              <a:satMod val="150000"/>
            </a:schemeClr>
          </a:gs>
          <a:gs pos="65000">
            <a:schemeClr val="bg1">
              <a:shade val="90000"/>
              <a:satMod val="375000"/>
            </a:schemeClr>
          </a:gs>
          <a:gs pos="100000">
            <a:schemeClr val="phClr">
              <a:tint val="88000"/>
              <a:satMod val="400000"/>
            </a:schemeClr>
          </a:gs>
        </a:gsLst>
        <a:lin ang="5400000" scaled="0"/>
      </a:gradFill>
      <a:blipFill>
        <a:blip xmlns:r="http://schemas.openxmlformats.org/officeDocument/2006/relationships" r:embed="rId1">
          <a:duotone>
            <a:schemeClr val="phClr">
              <a:shade val="40000"/>
              <a:satMod val="180000"/>
            </a:schemeClr>
            <a:schemeClr val="phClr">
              <a:tint val="90000"/>
              <a:satMod val="200000"/>
            </a:schemeClr>
          </a:duotone>
        </a:blip>
        <a:tile tx="0" ty="0" sx="80000" sy="80000" flip="none" algn="tl"/>
      </a:blip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9.bin"/><Relationship Id="rId7" Type="http://schemas.openxmlformats.org/officeDocument/2006/relationships/drawing" Target="../drawings/drawing2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10" Type="http://schemas.openxmlformats.org/officeDocument/2006/relationships/ctrlProp" Target="../ctrlProps/ctrlProp3.xml"/><Relationship Id="rId4" Type="http://schemas.openxmlformats.org/officeDocument/2006/relationships/printerSettings" Target="../printerSettings/printerSettings10.bin"/><Relationship Id="rId9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S64"/>
  <sheetViews>
    <sheetView showGridLines="0" showRowColHeaders="0" zoomScaleNormal="100" workbookViewId="0">
      <selection activeCell="I20" sqref="I20"/>
    </sheetView>
  </sheetViews>
  <sheetFormatPr baseColWidth="10" defaultColWidth="11.42578125" defaultRowHeight="15"/>
  <cols>
    <col min="1" max="1" width="11.42578125" style="24" customWidth="1"/>
    <col min="2" max="2" width="20.5703125" style="24" bestFit="1" customWidth="1"/>
    <col min="3" max="3" width="9.5703125" style="24" bestFit="1" customWidth="1"/>
    <col min="4" max="4" width="9.5703125" style="24" customWidth="1"/>
    <col min="5" max="5" width="11.85546875" style="24" bestFit="1" customWidth="1"/>
    <col min="6" max="6" width="11.140625" style="24" bestFit="1" customWidth="1"/>
    <col min="7" max="7" width="17.42578125" style="24" customWidth="1"/>
    <col min="8" max="8" width="10.5703125" style="24" bestFit="1" customWidth="1"/>
    <col min="9" max="9" width="8.28515625" style="24" customWidth="1"/>
    <col min="10" max="10" width="28.7109375" style="24" bestFit="1" customWidth="1"/>
    <col min="11" max="11" width="22.5703125" style="24" customWidth="1"/>
    <col min="12" max="12" width="28.7109375" style="24" bestFit="1" customWidth="1"/>
    <col min="13" max="13" width="36.7109375" style="24" customWidth="1"/>
    <col min="14" max="45" width="11.42578125" style="22"/>
    <col min="46" max="16384" width="11.42578125" style="24"/>
  </cols>
  <sheetData>
    <row r="1" spans="1:14">
      <c r="A1" s="28">
        <f ca="1">TODAY()</f>
        <v>43492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>
      <c r="A2" s="29" t="str">
        <f ca="1">UPPER(TEXT(A1,"jjjj"))</f>
        <v>DIMANCHE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4">
      <c r="A3" s="30" t="str">
        <f ca="1">UPPER(TEXT(A1,"mmmm"))</f>
        <v>JANVIER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4">
      <c r="A4" s="33" t="str">
        <f ca="1">UPPER(TEXT(A1,"jj"))</f>
        <v>27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4">
      <c r="A5" s="34">
        <v>2018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6" spans="1:14">
      <c r="A6" s="3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5.75">
      <c r="A7" s="31"/>
      <c r="B7" s="22"/>
      <c r="C7" s="22"/>
      <c r="D7" s="22"/>
      <c r="E7" s="22"/>
      <c r="F7" s="22"/>
      <c r="G7" s="22"/>
      <c r="H7" s="32"/>
      <c r="I7" s="22"/>
      <c r="J7" s="35"/>
      <c r="K7" s="35"/>
      <c r="L7" s="22"/>
      <c r="M7" s="22"/>
    </row>
    <row r="8" spans="1:14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 ht="15.75">
      <c r="A10" s="22"/>
      <c r="B10" s="22"/>
      <c r="C10" s="22"/>
      <c r="D10" s="22"/>
      <c r="E10" s="22"/>
      <c r="F10" s="22"/>
      <c r="G10" s="22"/>
      <c r="H10" s="121"/>
      <c r="I10" s="121"/>
      <c r="J10" s="121"/>
      <c r="K10" s="22"/>
      <c r="L10" s="22"/>
      <c r="M10" s="22"/>
    </row>
    <row r="11" spans="1:14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4" ht="21.75">
      <c r="A12" s="22"/>
      <c r="B12" s="63" t="s">
        <v>298</v>
      </c>
      <c r="C12" s="64"/>
      <c r="D12" s="64"/>
      <c r="E12" s="64"/>
      <c r="F12" s="64"/>
      <c r="G12" s="64"/>
      <c r="H12" s="65">
        <f>SUM(C12+D12+E12+F12+G12)</f>
        <v>0</v>
      </c>
      <c r="I12" s="22"/>
      <c r="J12" s="22"/>
      <c r="K12" s="22"/>
      <c r="L12" s="22"/>
      <c r="M12" s="22"/>
    </row>
    <row r="13" spans="1:14" ht="18.75">
      <c r="A13" s="22"/>
      <c r="B13" s="22"/>
      <c r="C13" s="44" t="s">
        <v>288</v>
      </c>
      <c r="D13" s="44" t="s">
        <v>290</v>
      </c>
      <c r="E13" s="44" t="s">
        <v>291</v>
      </c>
      <c r="F13" s="44" t="s">
        <v>289</v>
      </c>
      <c r="G13" s="44" t="s">
        <v>306</v>
      </c>
      <c r="H13" s="44" t="s">
        <v>292</v>
      </c>
      <c r="I13" s="45" t="s">
        <v>293</v>
      </c>
      <c r="J13" s="37" t="s">
        <v>294</v>
      </c>
      <c r="K13" s="37" t="s">
        <v>295</v>
      </c>
      <c r="L13" s="37" t="s">
        <v>296</v>
      </c>
      <c r="M13" s="37" t="s">
        <v>297</v>
      </c>
      <c r="N13" s="71"/>
    </row>
    <row r="14" spans="1:14" ht="21.75">
      <c r="A14" s="22"/>
      <c r="B14" s="27" t="s">
        <v>299</v>
      </c>
      <c r="C14" s="49"/>
      <c r="D14" s="49"/>
      <c r="E14" s="49"/>
      <c r="F14" s="49"/>
      <c r="G14" s="49"/>
      <c r="H14" s="36">
        <f t="shared" ref="H14:H20" si="0">SUM(C14+D14+E14+F14+G14)</f>
        <v>0</v>
      </c>
      <c r="I14" s="68"/>
      <c r="J14" s="51">
        <f>SUM(K14+L14+M14)</f>
        <v>58</v>
      </c>
      <c r="K14" s="51">
        <f>COUNTIF(CONTRAT!N2:N4741,"&gt;="&amp;45)</f>
        <v>58</v>
      </c>
      <c r="L14" s="53">
        <f>SUMPRODUCT((CONTRAT!N2:N3939&lt;45)*(CONTRAT!N2:N3939&gt;=30))</f>
        <v>0</v>
      </c>
      <c r="M14" s="54">
        <f>COUNTIF(CONTRAT!N2:N3939,"&lt;"&amp;30)</f>
        <v>0</v>
      </c>
      <c r="N14" s="71"/>
    </row>
    <row r="15" spans="1:14" ht="21.75">
      <c r="A15" s="22"/>
      <c r="B15" s="39" t="s">
        <v>300</v>
      </c>
      <c r="C15" s="48"/>
      <c r="D15" s="48"/>
      <c r="E15" s="48"/>
      <c r="F15" s="48"/>
      <c r="G15" s="48"/>
      <c r="H15" s="36">
        <f t="shared" si="0"/>
        <v>0</v>
      </c>
      <c r="I15" s="26" t="e">
        <f t="shared" ref="I15" si="1">H15*100/H14</f>
        <v>#DIV/0!</v>
      </c>
      <c r="J15" s="46"/>
      <c r="K15" s="47">
        <f>K14*100/J14</f>
        <v>100</v>
      </c>
      <c r="L15" s="47">
        <f>L14*100/J14</f>
        <v>0</v>
      </c>
      <c r="M15" s="47">
        <f>M14*100/J14</f>
        <v>0</v>
      </c>
      <c r="N15" s="71"/>
    </row>
    <row r="16" spans="1:14" ht="21.75">
      <c r="A16" s="22"/>
      <c r="B16" s="40" t="s">
        <v>301</v>
      </c>
      <c r="C16" s="48"/>
      <c r="D16" s="48"/>
      <c r="E16" s="48"/>
      <c r="F16" s="48"/>
      <c r="G16" s="48"/>
      <c r="H16" s="36">
        <f t="shared" si="0"/>
        <v>0</v>
      </c>
      <c r="I16" s="26" t="e">
        <f>H16*100/H14</f>
        <v>#DIV/0!</v>
      </c>
      <c r="J16" s="46"/>
      <c r="K16" s="46"/>
      <c r="L16" s="46"/>
      <c r="M16" s="46"/>
      <c r="N16" s="71"/>
    </row>
    <row r="17" spans="1:22" ht="21.75">
      <c r="A17" s="22"/>
      <c r="B17" s="41" t="s">
        <v>302</v>
      </c>
      <c r="C17" s="48"/>
      <c r="D17" s="48"/>
      <c r="E17" s="48"/>
      <c r="F17" s="48"/>
      <c r="G17" s="48"/>
      <c r="H17" s="36">
        <f t="shared" si="0"/>
        <v>0</v>
      </c>
      <c r="I17" s="26" t="e">
        <f>H17*100/H14</f>
        <v>#DIV/0!</v>
      </c>
      <c r="J17" s="122" t="s">
        <v>307</v>
      </c>
      <c r="K17" s="122"/>
      <c r="L17" s="123" t="s">
        <v>308</v>
      </c>
      <c r="M17" s="123"/>
      <c r="N17" s="70">
        <f ca="1">(J19*100)/J14</f>
        <v>100</v>
      </c>
    </row>
    <row r="18" spans="1:22" ht="21.75">
      <c r="A18" s="22"/>
      <c r="B18" s="42" t="s">
        <v>303</v>
      </c>
      <c r="C18" s="48"/>
      <c r="D18" s="48"/>
      <c r="E18" s="48"/>
      <c r="F18" s="48"/>
      <c r="G18" s="48"/>
      <c r="H18" s="36">
        <f t="shared" si="0"/>
        <v>0</v>
      </c>
      <c r="I18" s="26" t="e">
        <f>H18*100/H14</f>
        <v>#DIV/0!</v>
      </c>
      <c r="J18" s="38" t="s">
        <v>310</v>
      </c>
      <c r="K18" s="55" t="s">
        <v>309</v>
      </c>
      <c r="L18" s="38" t="s">
        <v>310</v>
      </c>
      <c r="M18" s="55" t="s">
        <v>309</v>
      </c>
      <c r="N18" s="70">
        <f ca="1">(K19*100)/J14</f>
        <v>0</v>
      </c>
    </row>
    <row r="19" spans="1:22" ht="21.75">
      <c r="A19" s="22"/>
      <c r="B19" s="43" t="s">
        <v>304</v>
      </c>
      <c r="C19" s="48"/>
      <c r="D19" s="48"/>
      <c r="E19" s="48"/>
      <c r="F19" s="48"/>
      <c r="G19" s="48"/>
      <c r="H19" s="36">
        <f t="shared" si="0"/>
        <v>0</v>
      </c>
      <c r="I19" s="69" t="e">
        <f>H19*100/H14</f>
        <v>#DIV/0!</v>
      </c>
      <c r="J19" s="56">
        <f ca="1">COUNTIF(CONTRAT!AF2:AF3939,"&gt;="&amp;45)</f>
        <v>58</v>
      </c>
      <c r="K19" s="57">
        <f ca="1">COUNTIF(CONTRAT!AF2:AF3939,"&lt;"&amp;30)</f>
        <v>0</v>
      </c>
      <c r="L19" s="50">
        <f ca="1">COUNTIF(CONTRAT!AH2:AH3939,"&gt;="&amp;45)</f>
        <v>58</v>
      </c>
      <c r="M19" s="52">
        <f ca="1">COUNTIF(CONTRAT!AH2:AH3939,"&lt;"&amp;30)</f>
        <v>0</v>
      </c>
      <c r="N19" s="70">
        <f ca="1">(L19*100)/J14</f>
        <v>100</v>
      </c>
    </row>
    <row r="20" spans="1:22" ht="21.75">
      <c r="A20" s="22"/>
      <c r="B20" s="61" t="s">
        <v>305</v>
      </c>
      <c r="C20" s="62"/>
      <c r="D20" s="62"/>
      <c r="E20" s="62"/>
      <c r="F20" s="62"/>
      <c r="G20" s="62"/>
      <c r="H20" s="58">
        <f t="shared" si="0"/>
        <v>0</v>
      </c>
      <c r="I20" s="26" t="e">
        <f>H20*100/H14</f>
        <v>#DIV/0!</v>
      </c>
      <c r="J20" s="22"/>
      <c r="K20" s="22"/>
      <c r="L20" s="22"/>
      <c r="M20" s="22"/>
      <c r="N20" s="70">
        <f ca="1">(M19*100)/J14</f>
        <v>0</v>
      </c>
    </row>
    <row r="21" spans="1:22" ht="21.75">
      <c r="A21" s="22"/>
      <c r="B21" s="59"/>
      <c r="C21" s="60"/>
      <c r="D21" s="60"/>
      <c r="E21" s="60"/>
      <c r="F21" s="60"/>
      <c r="G21" s="60"/>
      <c r="H21" s="60"/>
      <c r="I21" s="26"/>
      <c r="J21" s="22"/>
      <c r="K21" s="22"/>
      <c r="L21" s="22"/>
      <c r="M21" s="22"/>
    </row>
    <row r="22" spans="1:22">
      <c r="A22" s="66"/>
      <c r="B22" s="66"/>
      <c r="C22" s="66"/>
      <c r="D22" s="66"/>
      <c r="E22" s="66"/>
      <c r="F22" s="66"/>
      <c r="G22" s="66"/>
      <c r="H22" s="66"/>
      <c r="I22" s="67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</row>
    <row r="23" spans="1:22">
      <c r="A23" s="66"/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</row>
    <row r="24" spans="1:22">
      <c r="A24" s="66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</row>
    <row r="25" spans="1:22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</row>
    <row r="26" spans="1:22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</row>
    <row r="27" spans="1:22">
      <c r="A27" s="66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</row>
    <row r="28" spans="1:22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</row>
    <row r="29" spans="1:22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</row>
    <row r="30" spans="1:22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</row>
    <row r="31" spans="1:22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</row>
    <row r="32" spans="1:22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</row>
    <row r="33" spans="1:22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</row>
    <row r="34" spans="1:22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</row>
    <row r="35" spans="1:22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</row>
    <row r="36" spans="1:22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</row>
    <row r="37" spans="1:22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</row>
    <row r="38" spans="1:22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</row>
    <row r="39" spans="1:22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</row>
    <row r="40" spans="1:22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</row>
    <row r="41" spans="1:22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</row>
    <row r="42" spans="1:22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22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22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22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22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2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22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3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1:1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1:1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1:1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</sheetData>
  <customSheetViews>
    <customSheetView guid="{CDECF3E0-D804-4E28-A0DE-92B051B399DB}" showGridLines="0" showRowCol="0">
      <pageMargins left="0.7" right="0.7" top="0.75" bottom="0.75" header="0.3" footer="0.3"/>
      <pageSetup paperSize="9" scale="95" orientation="portrait" r:id="rId1"/>
    </customSheetView>
    <customSheetView guid="{9CB15884-DF7E-4C7C-92F1-9C914F9A30E9}" showPageBreaks="1" showGridLines="0" showRowCol="0" printArea="1">
      <pageMargins left="0.7" right="0.7" top="0.75" bottom="0.75" header="0.3" footer="0.3"/>
      <pageSetup paperSize="9" scale="95" orientation="portrait" r:id="rId2"/>
    </customSheetView>
    <customSheetView guid="{CBDE77D5-A321-4E03-8BAD-D5F19F86FD7B}" showGridLines="0" showRowCol="0">
      <selection activeCell="G10" sqref="G10"/>
      <pageMargins left="0.7" right="0.7" top="0.75" bottom="0.75" header="0.3" footer="0.3"/>
      <pageSetup paperSize="9" scale="95" orientation="portrait" r:id="rId3"/>
    </customSheetView>
    <customSheetView guid="{B79BC88F-0CFB-4132-A9D4-1782D5F60500}" showGridLines="0" showRowCol="0">
      <selection activeCell="L10" sqref="L10"/>
      <pageMargins left="0.7" right="0.7" top="0.75" bottom="0.75" header="0.3" footer="0.3"/>
      <pageSetup paperSize="9" scale="95" orientation="portrait" r:id="rId4"/>
    </customSheetView>
    <customSheetView guid="{FDD99FA2-CFF7-4410-A129-905BCD5A3A7C}" showPageBreaks="1" showGridLines="0" showRowCol="0" printArea="1">
      <pageMargins left="0.7" right="0.7" top="0.75" bottom="0.75" header="0.3" footer="0.3"/>
      <pageSetup paperSize="9" scale="95" orientation="portrait" r:id="rId5"/>
    </customSheetView>
  </customSheetViews>
  <mergeCells count="3">
    <mergeCell ref="H10:J10"/>
    <mergeCell ref="J17:K17"/>
    <mergeCell ref="L17:M17"/>
  </mergeCells>
  <pageMargins left="0.7" right="0.7" top="0.75" bottom="0.75" header="0.3" footer="0.3"/>
  <pageSetup paperSize="9" scale="95"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9" name="Button 2">
              <controlPr defaultSize="0" print="0" autoFill="0" autoPict="0" macro="[0]!LANCER">
                <anchor>
                  <from>
                    <xdr:col>3</xdr:col>
                    <xdr:colOff>428625</xdr:colOff>
                    <xdr:row>5</xdr:row>
                    <xdr:rowOff>85725</xdr:rowOff>
                  </from>
                  <to>
                    <xdr:col>6</xdr:col>
                    <xdr:colOff>1019175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M59"/>
  <sheetViews>
    <sheetView rightToLeft="1" tabSelected="1" topLeftCell="AC1" workbookViewId="0">
      <selection activeCell="AM5" sqref="AM5"/>
    </sheetView>
  </sheetViews>
  <sheetFormatPr baseColWidth="10" defaultRowHeight="15.75"/>
  <cols>
    <col min="1" max="1" width="7.5703125" style="80" bestFit="1" customWidth="1"/>
    <col min="2" max="2" width="15.85546875" style="80" bestFit="1" customWidth="1"/>
    <col min="3" max="3" width="35.5703125" style="80" bestFit="1" customWidth="1"/>
    <col min="4" max="4" width="19.140625" style="92" bestFit="1" customWidth="1"/>
    <col min="5" max="5" width="7.140625" style="80" bestFit="1" customWidth="1"/>
    <col min="6" max="6" width="12.85546875" style="80" bestFit="1" customWidth="1"/>
    <col min="7" max="7" width="44.85546875" style="80" bestFit="1" customWidth="1"/>
    <col min="8" max="8" width="13.140625" style="80" bestFit="1" customWidth="1"/>
    <col min="9" max="9" width="26.7109375" style="80" bestFit="1" customWidth="1"/>
    <col min="10" max="10" width="13.28515625" style="81" bestFit="1" customWidth="1"/>
    <col min="11" max="11" width="15.7109375" style="92" bestFit="1" customWidth="1"/>
    <col min="12" max="12" width="17.5703125" style="92" bestFit="1" customWidth="1"/>
    <col min="13" max="13" width="10.5703125" style="83" bestFit="1" customWidth="1"/>
    <col min="14" max="14" width="11.42578125" style="80"/>
    <col min="15" max="15" width="14" style="91" bestFit="1" customWidth="1"/>
    <col min="16" max="17" width="11.42578125" style="83"/>
    <col min="18" max="18" width="16.85546875" style="80" bestFit="1" customWidth="1"/>
    <col min="19" max="19" width="12.7109375" style="87" bestFit="1" customWidth="1"/>
    <col min="20" max="21" width="11.42578125" style="80"/>
    <col min="22" max="22" width="16.42578125" style="80" bestFit="1" customWidth="1"/>
    <col min="23" max="23" width="11.42578125" style="80"/>
    <col min="24" max="24" width="17.7109375" style="88" bestFit="1" customWidth="1"/>
    <col min="25" max="29" width="11.42578125" style="80"/>
    <col min="30" max="30" width="15.85546875" style="80" bestFit="1" customWidth="1"/>
    <col min="31" max="31" width="15.28515625" style="84" bestFit="1" customWidth="1"/>
    <col min="32" max="32" width="23.7109375" style="83" bestFit="1" customWidth="1"/>
    <col min="33" max="33" width="12.28515625" style="87" bestFit="1" customWidth="1"/>
    <col min="34" max="34" width="17.42578125" style="83" bestFit="1" customWidth="1"/>
    <col min="35" max="35" width="12.28515625" style="87" bestFit="1" customWidth="1"/>
    <col min="36" max="37" width="11.42578125" style="79"/>
    <col min="38" max="38" width="10.140625" style="115" bestFit="1" customWidth="1"/>
    <col min="39" max="39" width="7" style="118" bestFit="1" customWidth="1"/>
  </cols>
  <sheetData>
    <row r="1" spans="1:39" ht="64.5" customHeight="1">
      <c r="A1" s="74" t="s">
        <v>0</v>
      </c>
      <c r="B1" s="74" t="s">
        <v>1</v>
      </c>
      <c r="C1" s="74" t="s">
        <v>2</v>
      </c>
      <c r="D1" s="76" t="s">
        <v>370</v>
      </c>
      <c r="E1" s="74" t="s">
        <v>3</v>
      </c>
      <c r="F1" s="74" t="s">
        <v>4</v>
      </c>
      <c r="G1" s="74" t="s">
        <v>5</v>
      </c>
      <c r="H1" s="74" t="s">
        <v>6</v>
      </c>
      <c r="I1" s="74" t="s">
        <v>7</v>
      </c>
      <c r="J1" s="75" t="s">
        <v>8</v>
      </c>
      <c r="K1" s="93" t="s">
        <v>9</v>
      </c>
      <c r="L1" s="93" t="s">
        <v>480</v>
      </c>
      <c r="M1" s="76" t="s">
        <v>10</v>
      </c>
      <c r="N1" s="74" t="s">
        <v>11</v>
      </c>
      <c r="O1" s="90" t="s">
        <v>12</v>
      </c>
      <c r="P1" s="76" t="s">
        <v>13</v>
      </c>
      <c r="Q1" s="76" t="s">
        <v>14</v>
      </c>
      <c r="R1" s="76" t="s">
        <v>15</v>
      </c>
      <c r="S1" s="99" t="s">
        <v>16</v>
      </c>
      <c r="T1" s="74" t="s">
        <v>17</v>
      </c>
      <c r="U1" s="74" t="s">
        <v>18</v>
      </c>
      <c r="V1" s="74" t="s">
        <v>19</v>
      </c>
      <c r="W1" s="74" t="s">
        <v>20</v>
      </c>
      <c r="X1" s="85" t="s">
        <v>21</v>
      </c>
      <c r="Y1" s="74" t="s">
        <v>22</v>
      </c>
      <c r="Z1" s="74" t="s">
        <v>284</v>
      </c>
      <c r="AA1" s="74" t="s">
        <v>283</v>
      </c>
      <c r="AB1" s="74" t="s">
        <v>285</v>
      </c>
      <c r="AC1" s="74" t="s">
        <v>286</v>
      </c>
      <c r="AD1" s="74" t="s">
        <v>287</v>
      </c>
      <c r="AE1" s="77" t="s">
        <v>313</v>
      </c>
      <c r="AF1" s="78" t="e">
        <f ca="1">IF(ISBLANK(K1),"",K1+90-TODAY())</f>
        <v>#VALUE!</v>
      </c>
      <c r="AG1" s="86" t="e">
        <f>IF(ISBLANK(K1),"",EDATE(K1,3))</f>
        <v>#VALUE!</v>
      </c>
      <c r="AH1" s="78" t="e">
        <f ca="1">IF(ISBLANK(O1),"",O1+90-TODAY())</f>
        <v>#VALUE!</v>
      </c>
      <c r="AI1" s="86" t="e">
        <f>IF(ISBLANK(O1),"",EDATE(O1,3))</f>
        <v>#VALUE!</v>
      </c>
      <c r="AJ1" s="74" t="s">
        <v>371</v>
      </c>
      <c r="AK1" s="74" t="s">
        <v>373</v>
      </c>
      <c r="AL1" s="114" t="s">
        <v>372</v>
      </c>
      <c r="AM1" s="117" t="s">
        <v>724</v>
      </c>
    </row>
    <row r="2" spans="1:39">
      <c r="A2" s="80">
        <v>1</v>
      </c>
      <c r="B2" s="80" t="s">
        <v>338</v>
      </c>
      <c r="C2" s="80" t="s">
        <v>339</v>
      </c>
      <c r="D2" s="95">
        <v>33631</v>
      </c>
      <c r="E2" s="80" t="s">
        <v>340</v>
      </c>
      <c r="F2" s="80" t="s">
        <v>341</v>
      </c>
      <c r="G2" s="80" t="s">
        <v>342</v>
      </c>
      <c r="H2" s="80" t="s">
        <v>314</v>
      </c>
      <c r="K2" s="92">
        <v>43468</v>
      </c>
      <c r="L2" s="92">
        <v>43832</v>
      </c>
      <c r="M2" s="83">
        <v>364</v>
      </c>
      <c r="N2" s="80">
        <v>356</v>
      </c>
      <c r="O2" s="91">
        <v>43558</v>
      </c>
      <c r="P2" s="82" t="s">
        <v>353</v>
      </c>
      <c r="Q2" s="82" t="s">
        <v>353</v>
      </c>
      <c r="R2" s="80">
        <v>755972</v>
      </c>
      <c r="S2" s="87">
        <v>42857</v>
      </c>
      <c r="T2" s="80" t="s">
        <v>341</v>
      </c>
      <c r="U2" s="80" t="s">
        <v>57</v>
      </c>
      <c r="V2" s="80" t="s">
        <v>87</v>
      </c>
      <c r="W2" s="80" t="s">
        <v>32</v>
      </c>
      <c r="Y2" s="80" t="s">
        <v>24</v>
      </c>
      <c r="Z2" s="80">
        <v>1</v>
      </c>
      <c r="AA2" s="80" t="s">
        <v>343</v>
      </c>
      <c r="AB2" s="80" t="s">
        <v>344</v>
      </c>
      <c r="AC2" s="80" t="s">
        <v>345</v>
      </c>
      <c r="AD2" s="80">
        <v>1920650355</v>
      </c>
      <c r="AE2" s="84">
        <v>920061012754</v>
      </c>
      <c r="AF2" s="83">
        <f ca="1">IF(ISBLANK(K2),"",K2+90-TODAY())</f>
        <v>66</v>
      </c>
      <c r="AG2" s="87">
        <f>IF(ISBLANK(K2),"",EDATE(K2,3))</f>
        <v>43558</v>
      </c>
      <c r="AH2" s="83">
        <f ca="1">IF(ISBLANK(O2),"",O2+90-TODAY())</f>
        <v>156</v>
      </c>
      <c r="AI2" s="87">
        <f>IF(ISBLANK(O2),"",EDATE(O2,3))</f>
        <v>43649</v>
      </c>
      <c r="AM2" s="120"/>
    </row>
    <row r="3" spans="1:39">
      <c r="A3" s="80">
        <v>2</v>
      </c>
      <c r="B3" s="80" t="s">
        <v>346</v>
      </c>
      <c r="C3" s="80" t="s">
        <v>347</v>
      </c>
      <c r="D3" s="96">
        <v>25453</v>
      </c>
      <c r="E3" s="80" t="s">
        <v>348</v>
      </c>
      <c r="F3" s="80" t="s">
        <v>349</v>
      </c>
      <c r="G3" s="80" t="s">
        <v>350</v>
      </c>
      <c r="H3" s="80" t="s">
        <v>314</v>
      </c>
      <c r="K3" s="92">
        <v>43468</v>
      </c>
      <c r="L3" s="92">
        <v>43832</v>
      </c>
      <c r="M3" s="83">
        <v>364</v>
      </c>
      <c r="N3" s="80">
        <v>365</v>
      </c>
      <c r="O3" s="91">
        <v>43558</v>
      </c>
      <c r="P3" s="82" t="s">
        <v>353</v>
      </c>
      <c r="Q3" s="82" t="s">
        <v>353</v>
      </c>
      <c r="R3" s="80">
        <v>814332</v>
      </c>
      <c r="S3" s="87">
        <v>42305</v>
      </c>
      <c r="T3" s="80" t="s">
        <v>349</v>
      </c>
      <c r="U3" s="80" t="s">
        <v>57</v>
      </c>
      <c r="V3" s="80" t="s">
        <v>87</v>
      </c>
      <c r="W3" s="80" t="s">
        <v>23</v>
      </c>
      <c r="Y3" s="80" t="s">
        <v>28</v>
      </c>
      <c r="Z3" s="80">
        <v>0</v>
      </c>
      <c r="AA3" s="80" t="s">
        <v>351</v>
      </c>
      <c r="AB3" s="80" t="s">
        <v>352</v>
      </c>
      <c r="AC3" s="80" t="s">
        <v>345</v>
      </c>
      <c r="AD3" s="80">
        <v>1687409781</v>
      </c>
      <c r="AE3" s="84">
        <v>692111002660</v>
      </c>
      <c r="AF3" s="83">
        <f ca="1">IF(ISBLANK(K3),"",K3+90-TODAY())</f>
        <v>66</v>
      </c>
      <c r="AG3" s="87">
        <f>IF(ISBLANK(K3),"",EDATE(K3,3))</f>
        <v>43558</v>
      </c>
      <c r="AH3" s="83">
        <f ca="1">IF(ISBLANK(O3),"",O3+90-TODAY())</f>
        <v>156</v>
      </c>
      <c r="AI3" s="87">
        <f>IF(ISBLANK(O3),"",EDATE(O3,3))</f>
        <v>43649</v>
      </c>
      <c r="AM3" s="120"/>
    </row>
    <row r="4" spans="1:39">
      <c r="A4" s="80">
        <v>3</v>
      </c>
      <c r="B4" s="80" t="s">
        <v>354</v>
      </c>
      <c r="C4" s="80" t="s">
        <v>355</v>
      </c>
      <c r="D4" s="97">
        <v>27602</v>
      </c>
      <c r="E4" s="80" t="s">
        <v>356</v>
      </c>
      <c r="F4" s="80" t="s">
        <v>357</v>
      </c>
      <c r="G4" s="80" t="s">
        <v>358</v>
      </c>
      <c r="H4" s="80" t="s">
        <v>314</v>
      </c>
      <c r="K4" s="92">
        <v>43470</v>
      </c>
      <c r="L4" s="92">
        <v>43833</v>
      </c>
      <c r="M4" s="83">
        <v>365</v>
      </c>
      <c r="N4" s="80">
        <v>365</v>
      </c>
      <c r="O4" s="91">
        <v>43560</v>
      </c>
      <c r="P4" s="82" t="s">
        <v>353</v>
      </c>
      <c r="Q4" s="83" t="s">
        <v>353</v>
      </c>
      <c r="R4" s="80" t="s">
        <v>359</v>
      </c>
      <c r="S4" s="87">
        <v>41945</v>
      </c>
      <c r="T4" s="80" t="s">
        <v>360</v>
      </c>
      <c r="U4" s="80" t="s">
        <v>82</v>
      </c>
      <c r="V4" s="80" t="s">
        <v>87</v>
      </c>
      <c r="W4" s="80" t="s">
        <v>23</v>
      </c>
      <c r="Y4" s="80" t="s">
        <v>28</v>
      </c>
      <c r="Z4" s="80">
        <v>0</v>
      </c>
      <c r="AA4" s="80" t="s">
        <v>361</v>
      </c>
      <c r="AB4" s="80" t="s">
        <v>362</v>
      </c>
      <c r="AC4" s="80" t="s">
        <v>345</v>
      </c>
      <c r="AD4" s="80">
        <v>1332285312</v>
      </c>
      <c r="AE4" s="84">
        <v>753004000961</v>
      </c>
      <c r="AF4" s="83">
        <f t="shared" ref="AF4:AF14" ca="1" si="0">IF(ISBLANK(K4),"",K4+90-TODAY())</f>
        <v>68</v>
      </c>
      <c r="AG4" s="87">
        <f t="shared" ref="AG4:AG14" si="1">IF(ISBLANK(K4),"",EDATE(K4,3))</f>
        <v>43560</v>
      </c>
      <c r="AH4" s="83">
        <f t="shared" ref="AH4:AH14" ca="1" si="2">IF(ISBLANK(O4),"",O4+90-TODAY())</f>
        <v>158</v>
      </c>
      <c r="AI4" s="87">
        <f t="shared" ref="AI4:AI14" si="3">IF(ISBLANK(O4),"",EDATE(O4,3))</f>
        <v>43651</v>
      </c>
    </row>
    <row r="5" spans="1:39">
      <c r="A5" s="80">
        <v>4</v>
      </c>
      <c r="B5" s="80" t="s">
        <v>363</v>
      </c>
      <c r="C5" s="80" t="s">
        <v>364</v>
      </c>
      <c r="D5" s="95">
        <v>26132</v>
      </c>
      <c r="E5" s="80" t="s">
        <v>365</v>
      </c>
      <c r="F5" s="80" t="s">
        <v>360</v>
      </c>
      <c r="G5" s="80" t="s">
        <v>366</v>
      </c>
      <c r="H5" s="80" t="s">
        <v>314</v>
      </c>
      <c r="K5" s="92">
        <v>43470</v>
      </c>
      <c r="L5" s="92">
        <v>43834</v>
      </c>
      <c r="M5" s="83">
        <v>364</v>
      </c>
      <c r="N5" s="80">
        <v>366</v>
      </c>
      <c r="O5" s="91">
        <v>43560</v>
      </c>
      <c r="P5" s="82" t="s">
        <v>353</v>
      </c>
      <c r="Q5" s="83" t="s">
        <v>353</v>
      </c>
      <c r="R5" s="80">
        <v>920975</v>
      </c>
      <c r="S5" s="87">
        <v>42024</v>
      </c>
      <c r="T5" s="80" t="s">
        <v>367</v>
      </c>
      <c r="U5" s="80" t="s">
        <v>48</v>
      </c>
      <c r="V5" s="80" t="s">
        <v>87</v>
      </c>
      <c r="W5" s="80" t="s">
        <v>30</v>
      </c>
      <c r="Y5" s="80" t="s">
        <v>24</v>
      </c>
      <c r="Z5" s="80">
        <v>1</v>
      </c>
      <c r="AA5" s="80" t="s">
        <v>368</v>
      </c>
      <c r="AB5" s="80" t="s">
        <v>369</v>
      </c>
      <c r="AC5" s="80" t="s">
        <v>345</v>
      </c>
      <c r="AD5" s="80">
        <v>407961545</v>
      </c>
      <c r="AE5" s="84">
        <v>712524000958</v>
      </c>
      <c r="AF5" s="83">
        <f ca="1">IF(ISBLANK(K5),"",K5+90-TODAY())</f>
        <v>68</v>
      </c>
      <c r="AG5" s="87">
        <f>IF(ISBLANK(K5),"",EDATE(K5,3))</f>
        <v>43560</v>
      </c>
      <c r="AH5" s="83">
        <f ca="1">IF(ISBLANK(O5),"",O5+90-TODAY())</f>
        <v>158</v>
      </c>
      <c r="AI5" s="87">
        <f>IF(ISBLANK(O5),"",EDATE(O5,3))</f>
        <v>43651</v>
      </c>
    </row>
    <row r="6" spans="1:39">
      <c r="A6" s="80">
        <v>5</v>
      </c>
      <c r="B6" s="80" t="s">
        <v>374</v>
      </c>
      <c r="C6" s="80" t="s">
        <v>375</v>
      </c>
      <c r="D6" s="95">
        <v>23846</v>
      </c>
      <c r="E6" s="80" t="s">
        <v>376</v>
      </c>
      <c r="F6" s="80" t="s">
        <v>377</v>
      </c>
      <c r="G6" s="80" t="s">
        <v>378</v>
      </c>
      <c r="H6" s="80" t="s">
        <v>312</v>
      </c>
      <c r="K6" s="92">
        <v>43472</v>
      </c>
      <c r="L6" s="92">
        <v>43836</v>
      </c>
      <c r="M6" s="83">
        <v>364</v>
      </c>
      <c r="N6" s="80">
        <v>366</v>
      </c>
      <c r="O6" s="91">
        <v>43562</v>
      </c>
      <c r="P6" s="82" t="s">
        <v>353</v>
      </c>
      <c r="Q6" s="83" t="s">
        <v>353</v>
      </c>
      <c r="R6" s="80">
        <v>10953742</v>
      </c>
      <c r="S6" s="87">
        <v>40504</v>
      </c>
      <c r="T6" s="80" t="s">
        <v>379</v>
      </c>
      <c r="U6" s="80" t="s">
        <v>70</v>
      </c>
      <c r="V6" s="80" t="s">
        <v>87</v>
      </c>
      <c r="W6" s="80" t="s">
        <v>32</v>
      </c>
      <c r="Y6" s="80" t="s">
        <v>24</v>
      </c>
      <c r="Z6" s="80">
        <v>5</v>
      </c>
      <c r="AA6" s="80" t="s">
        <v>380</v>
      </c>
      <c r="AB6" s="80" t="s">
        <v>381</v>
      </c>
      <c r="AC6" s="80" t="s">
        <v>345</v>
      </c>
      <c r="AD6" s="80">
        <v>1534241058</v>
      </c>
      <c r="AE6" s="84">
        <v>653359000153</v>
      </c>
      <c r="AF6" s="83">
        <f t="shared" ca="1" si="0"/>
        <v>70</v>
      </c>
      <c r="AG6" s="87">
        <f t="shared" si="1"/>
        <v>43562</v>
      </c>
      <c r="AH6" s="83">
        <f t="shared" ca="1" si="2"/>
        <v>160</v>
      </c>
      <c r="AI6" s="87">
        <f t="shared" si="3"/>
        <v>43653</v>
      </c>
      <c r="AJ6" s="89" t="s">
        <v>382</v>
      </c>
      <c r="AK6" s="79">
        <v>48</v>
      </c>
      <c r="AL6" s="115">
        <v>43</v>
      </c>
    </row>
    <row r="7" spans="1:39">
      <c r="A7" s="80">
        <v>6</v>
      </c>
      <c r="B7" s="80" t="s">
        <v>383</v>
      </c>
      <c r="C7" s="80" t="s">
        <v>384</v>
      </c>
      <c r="D7" s="95">
        <v>32890</v>
      </c>
      <c r="E7" s="80" t="s">
        <v>385</v>
      </c>
      <c r="F7" s="80" t="s">
        <v>386</v>
      </c>
      <c r="G7" s="80" t="s">
        <v>387</v>
      </c>
      <c r="H7" s="80" t="s">
        <v>314</v>
      </c>
      <c r="K7" s="92">
        <v>43473</v>
      </c>
      <c r="L7" s="92">
        <v>43837</v>
      </c>
      <c r="M7" s="83">
        <v>364</v>
      </c>
      <c r="N7" s="80">
        <v>366</v>
      </c>
      <c r="O7" s="91">
        <v>43563</v>
      </c>
      <c r="P7" s="82" t="s">
        <v>353</v>
      </c>
      <c r="Q7" s="83" t="s">
        <v>353</v>
      </c>
      <c r="R7" s="80">
        <v>889374</v>
      </c>
      <c r="S7" s="87">
        <v>42635</v>
      </c>
      <c r="T7" s="80" t="s">
        <v>388</v>
      </c>
      <c r="U7" s="80" t="s">
        <v>57</v>
      </c>
      <c r="V7" s="80" t="s">
        <v>87</v>
      </c>
      <c r="W7" s="80" t="s">
        <v>32</v>
      </c>
      <c r="Y7" s="80" t="s">
        <v>28</v>
      </c>
      <c r="AA7" s="80" t="s">
        <v>389</v>
      </c>
      <c r="AB7" s="80" t="s">
        <v>390</v>
      </c>
      <c r="AC7" s="80" t="s">
        <v>345</v>
      </c>
      <c r="AF7" s="83">
        <f t="shared" ca="1" si="0"/>
        <v>71</v>
      </c>
      <c r="AG7" s="87">
        <f t="shared" si="1"/>
        <v>43563</v>
      </c>
      <c r="AH7" s="83">
        <f t="shared" ca="1" si="2"/>
        <v>161</v>
      </c>
      <c r="AI7" s="87">
        <f t="shared" si="3"/>
        <v>43654</v>
      </c>
      <c r="AJ7" s="79" t="s">
        <v>478</v>
      </c>
      <c r="AK7" s="79">
        <v>40</v>
      </c>
      <c r="AL7" s="115">
        <v>40</v>
      </c>
    </row>
    <row r="8" spans="1:39">
      <c r="A8" s="80">
        <v>7</v>
      </c>
      <c r="B8" s="80" t="s">
        <v>391</v>
      </c>
      <c r="C8" s="80" t="s">
        <v>392</v>
      </c>
      <c r="D8" s="95">
        <v>30449</v>
      </c>
      <c r="E8" s="80" t="s">
        <v>393</v>
      </c>
      <c r="F8" s="80" t="s">
        <v>360</v>
      </c>
      <c r="G8" s="80" t="s">
        <v>394</v>
      </c>
      <c r="H8" s="80" t="s">
        <v>314</v>
      </c>
      <c r="K8" s="92">
        <v>43472</v>
      </c>
      <c r="L8" s="92">
        <v>43836</v>
      </c>
      <c r="M8" s="83">
        <v>364</v>
      </c>
      <c r="N8" s="80">
        <v>365</v>
      </c>
      <c r="O8" s="91">
        <v>43562</v>
      </c>
      <c r="P8" s="82" t="s">
        <v>353</v>
      </c>
      <c r="Q8" s="83" t="s">
        <v>353</v>
      </c>
      <c r="R8" s="80">
        <v>101980492</v>
      </c>
      <c r="S8" s="87">
        <v>42694</v>
      </c>
      <c r="T8" s="80" t="s">
        <v>360</v>
      </c>
      <c r="U8" s="80" t="s">
        <v>57</v>
      </c>
      <c r="V8" s="80" t="s">
        <v>120</v>
      </c>
      <c r="W8" s="80" t="s">
        <v>23</v>
      </c>
      <c r="Y8" s="80" t="s">
        <v>28</v>
      </c>
      <c r="AA8" s="80" t="s">
        <v>395</v>
      </c>
      <c r="AB8" s="80" t="s">
        <v>396</v>
      </c>
      <c r="AC8" s="80" t="s">
        <v>345</v>
      </c>
      <c r="AD8" s="80">
        <v>430333431</v>
      </c>
      <c r="AF8" s="83">
        <f t="shared" ca="1" si="0"/>
        <v>70</v>
      </c>
      <c r="AG8" s="87">
        <f t="shared" si="1"/>
        <v>43562</v>
      </c>
      <c r="AH8" s="83">
        <f t="shared" ca="1" si="2"/>
        <v>160</v>
      </c>
      <c r="AI8" s="87">
        <f t="shared" si="3"/>
        <v>43653</v>
      </c>
      <c r="AJ8" s="89" t="s">
        <v>411</v>
      </c>
      <c r="AK8" s="79">
        <v>42</v>
      </c>
      <c r="AL8" s="115">
        <v>42</v>
      </c>
      <c r="AM8" s="120"/>
    </row>
    <row r="9" spans="1:39">
      <c r="A9" s="80">
        <v>8</v>
      </c>
      <c r="B9" s="80" t="s">
        <v>397</v>
      </c>
      <c r="C9" s="80" t="s">
        <v>398</v>
      </c>
      <c r="D9" s="98">
        <v>34976</v>
      </c>
      <c r="E9" s="80" t="s">
        <v>399</v>
      </c>
      <c r="F9" s="80" t="s">
        <v>400</v>
      </c>
      <c r="G9" s="80" t="s">
        <v>401</v>
      </c>
      <c r="H9" s="80" t="s">
        <v>314</v>
      </c>
      <c r="K9" s="92">
        <v>43472</v>
      </c>
      <c r="L9" s="92">
        <v>43836</v>
      </c>
      <c r="M9" s="83">
        <v>364</v>
      </c>
      <c r="N9" s="80">
        <v>365</v>
      </c>
      <c r="O9" s="91">
        <v>43562</v>
      </c>
      <c r="P9" s="83" t="s">
        <v>353</v>
      </c>
      <c r="Q9" s="83" t="s">
        <v>353</v>
      </c>
      <c r="R9" s="80">
        <v>766906</v>
      </c>
      <c r="S9" s="87">
        <v>40967</v>
      </c>
      <c r="T9" s="80" t="s">
        <v>400</v>
      </c>
      <c r="V9" s="80" t="s">
        <v>87</v>
      </c>
      <c r="W9" s="80" t="s">
        <v>23</v>
      </c>
      <c r="Y9" s="80" t="s">
        <v>24</v>
      </c>
      <c r="Z9" s="80">
        <v>0</v>
      </c>
      <c r="AA9" s="80" t="s">
        <v>402</v>
      </c>
      <c r="AB9" s="80" t="s">
        <v>403</v>
      </c>
      <c r="AC9" s="80" t="s">
        <v>345</v>
      </c>
      <c r="AD9" s="80">
        <v>1822422432</v>
      </c>
      <c r="AF9" s="83">
        <f t="shared" ca="1" si="0"/>
        <v>70</v>
      </c>
      <c r="AG9" s="87">
        <f t="shared" si="1"/>
        <v>43562</v>
      </c>
      <c r="AH9" s="83">
        <f t="shared" ca="1" si="2"/>
        <v>160</v>
      </c>
      <c r="AI9" s="87">
        <f t="shared" si="3"/>
        <v>43653</v>
      </c>
      <c r="AJ9" s="89" t="s">
        <v>410</v>
      </c>
      <c r="AK9" s="79">
        <v>40</v>
      </c>
      <c r="AL9" s="115">
        <v>40</v>
      </c>
      <c r="AM9" s="120"/>
    </row>
    <row r="10" spans="1:39">
      <c r="A10" s="80">
        <v>9</v>
      </c>
      <c r="B10" s="80" t="s">
        <v>404</v>
      </c>
      <c r="C10" s="80" t="s">
        <v>405</v>
      </c>
      <c r="D10" s="95">
        <v>34071</v>
      </c>
      <c r="E10" s="80" t="s">
        <v>406</v>
      </c>
      <c r="F10" s="80" t="s">
        <v>400</v>
      </c>
      <c r="G10" s="80" t="s">
        <v>401</v>
      </c>
      <c r="H10" s="80" t="s">
        <v>312</v>
      </c>
      <c r="K10" s="92">
        <v>43472</v>
      </c>
      <c r="L10" s="92">
        <v>43836</v>
      </c>
      <c r="M10" s="83">
        <v>364</v>
      </c>
      <c r="N10" s="80">
        <v>365</v>
      </c>
      <c r="O10" s="91">
        <v>43562</v>
      </c>
      <c r="P10" s="83" t="s">
        <v>353</v>
      </c>
      <c r="Q10" s="83" t="s">
        <v>353</v>
      </c>
      <c r="R10" s="80">
        <v>105279</v>
      </c>
      <c r="S10" s="87">
        <v>40798</v>
      </c>
      <c r="T10" s="80" t="s">
        <v>400</v>
      </c>
      <c r="V10" s="80" t="s">
        <v>113</v>
      </c>
      <c r="W10" s="80" t="s">
        <v>23</v>
      </c>
      <c r="Y10" s="80" t="s">
        <v>28</v>
      </c>
      <c r="AA10" s="80" t="s">
        <v>407</v>
      </c>
      <c r="AB10" s="80" t="s">
        <v>408</v>
      </c>
      <c r="AC10" s="80" t="s">
        <v>345</v>
      </c>
      <c r="AD10" s="80">
        <v>1796394131</v>
      </c>
      <c r="AF10" s="83">
        <f ca="1">IF(ISBLANK(K10),"",K10+90-TODAY())</f>
        <v>70</v>
      </c>
      <c r="AG10" s="87">
        <f>IF(ISBLANK(K10),"",EDATE(K10,3))</f>
        <v>43562</v>
      </c>
      <c r="AH10" s="83">
        <f ca="1">IF(ISBLANK(O10),"",O10+90-TODAY())</f>
        <v>160</v>
      </c>
      <c r="AI10" s="87">
        <f>IF(ISBLANK(O10),"",EDATE(O10,3))</f>
        <v>43653</v>
      </c>
      <c r="AJ10" s="89" t="s">
        <v>409</v>
      </c>
      <c r="AK10" s="79">
        <v>42</v>
      </c>
      <c r="AL10" s="115">
        <v>41</v>
      </c>
      <c r="AM10" s="120"/>
    </row>
    <row r="11" spans="1:39">
      <c r="A11" s="80">
        <v>10</v>
      </c>
      <c r="B11" s="80" t="s">
        <v>412</v>
      </c>
      <c r="C11" s="80" t="s">
        <v>413</v>
      </c>
      <c r="D11" s="95">
        <v>35627</v>
      </c>
      <c r="E11" s="80" t="s">
        <v>414</v>
      </c>
      <c r="F11" s="80" t="s">
        <v>360</v>
      </c>
      <c r="G11" s="80" t="s">
        <v>415</v>
      </c>
      <c r="H11" s="80" t="s">
        <v>314</v>
      </c>
      <c r="K11" s="92">
        <v>43472</v>
      </c>
      <c r="L11" s="92">
        <v>43836</v>
      </c>
      <c r="M11" s="83">
        <v>364</v>
      </c>
      <c r="N11" s="80">
        <v>365</v>
      </c>
      <c r="O11" s="91">
        <v>43562</v>
      </c>
      <c r="P11" s="83" t="s">
        <v>353</v>
      </c>
      <c r="Q11" s="83" t="s">
        <v>353</v>
      </c>
      <c r="R11" s="80">
        <v>109036160</v>
      </c>
      <c r="S11" s="87">
        <v>43220</v>
      </c>
      <c r="T11" s="80" t="s">
        <v>416</v>
      </c>
      <c r="U11" s="80" t="s">
        <v>57</v>
      </c>
      <c r="V11" s="80" t="s">
        <v>101</v>
      </c>
      <c r="Y11" s="80" t="s">
        <v>28</v>
      </c>
      <c r="AA11" s="80" t="s">
        <v>417</v>
      </c>
      <c r="AB11" s="80" t="s">
        <v>418</v>
      </c>
      <c r="AC11" s="80" t="s">
        <v>345</v>
      </c>
      <c r="AD11" s="80">
        <v>2504644822</v>
      </c>
      <c r="AF11" s="83">
        <f t="shared" ca="1" si="0"/>
        <v>70</v>
      </c>
      <c r="AG11" s="87">
        <f t="shared" si="1"/>
        <v>43562</v>
      </c>
      <c r="AH11" s="83">
        <f t="shared" ca="1" si="2"/>
        <v>160</v>
      </c>
      <c r="AI11" s="87">
        <f t="shared" si="3"/>
        <v>43653</v>
      </c>
      <c r="AJ11" s="79" t="s">
        <v>479</v>
      </c>
      <c r="AK11" s="79">
        <v>40</v>
      </c>
      <c r="AL11" s="115">
        <v>40</v>
      </c>
      <c r="AM11" s="120"/>
    </row>
    <row r="12" spans="1:39">
      <c r="A12" s="80">
        <v>11</v>
      </c>
      <c r="B12" s="80" t="s">
        <v>419</v>
      </c>
      <c r="C12" s="80" t="s">
        <v>420</v>
      </c>
      <c r="D12" s="95">
        <v>33063</v>
      </c>
      <c r="E12" s="80" t="s">
        <v>385</v>
      </c>
      <c r="F12" s="80" t="s">
        <v>421</v>
      </c>
      <c r="G12" s="80" t="s">
        <v>422</v>
      </c>
      <c r="H12" s="80" t="s">
        <v>314</v>
      </c>
      <c r="K12" s="92">
        <v>43472</v>
      </c>
      <c r="L12" s="92">
        <v>43836</v>
      </c>
      <c r="M12" s="83">
        <v>370</v>
      </c>
      <c r="N12" s="80">
        <v>358</v>
      </c>
      <c r="O12" s="91">
        <v>43650</v>
      </c>
      <c r="P12" s="83" t="s">
        <v>353</v>
      </c>
      <c r="Q12" s="83" t="s">
        <v>353</v>
      </c>
      <c r="S12" s="87">
        <v>42757</v>
      </c>
      <c r="T12" s="80" t="s">
        <v>421</v>
      </c>
      <c r="U12" s="80" t="s">
        <v>48</v>
      </c>
      <c r="V12" s="80" t="s">
        <v>101</v>
      </c>
      <c r="W12" s="80" t="s">
        <v>30</v>
      </c>
      <c r="Y12" s="80" t="s">
        <v>24</v>
      </c>
      <c r="Z12" s="80">
        <v>1</v>
      </c>
      <c r="AA12" s="80" t="s">
        <v>423</v>
      </c>
      <c r="AB12" s="80" t="s">
        <v>424</v>
      </c>
      <c r="AC12" s="80" t="s">
        <v>345</v>
      </c>
      <c r="AD12" s="80">
        <v>1306009658</v>
      </c>
      <c r="AE12" s="84">
        <v>900867001646</v>
      </c>
      <c r="AF12" s="83">
        <f ca="1">IF(ISBLANK(K12),"",K12+90-TODAY())</f>
        <v>70</v>
      </c>
      <c r="AG12" s="87">
        <f>IF(ISBLANK(K12),"",EDATE(K12,3))</f>
        <v>43562</v>
      </c>
      <c r="AH12" s="83">
        <f ca="1">IF(ISBLANK(O12),"",O12+90-TODAY())</f>
        <v>248</v>
      </c>
      <c r="AI12" s="87">
        <f>IF(ISBLANK(O12),"",EDATE(O12,3))</f>
        <v>43742</v>
      </c>
      <c r="AJ12" s="89" t="s">
        <v>439</v>
      </c>
      <c r="AK12" s="79">
        <v>42</v>
      </c>
      <c r="AL12" s="115">
        <v>42</v>
      </c>
      <c r="AM12" s="120"/>
    </row>
    <row r="13" spans="1:39">
      <c r="A13" s="80">
        <v>12</v>
      </c>
      <c r="B13" s="80" t="s">
        <v>425</v>
      </c>
      <c r="C13" s="80" t="s">
        <v>426</v>
      </c>
      <c r="D13" s="95">
        <v>27845</v>
      </c>
      <c r="E13" s="80" t="s">
        <v>427</v>
      </c>
      <c r="F13" s="80" t="s">
        <v>428</v>
      </c>
      <c r="G13" s="80" t="s">
        <v>430</v>
      </c>
      <c r="H13" s="80" t="s">
        <v>312</v>
      </c>
      <c r="K13" s="92">
        <v>43473</v>
      </c>
      <c r="L13" s="92">
        <v>43837</v>
      </c>
      <c r="M13" s="83">
        <v>364</v>
      </c>
      <c r="N13" s="80">
        <v>365</v>
      </c>
      <c r="O13" s="91">
        <v>43563</v>
      </c>
      <c r="P13" s="83" t="s">
        <v>353</v>
      </c>
      <c r="Q13" s="83" t="s">
        <v>353</v>
      </c>
      <c r="R13" s="80">
        <v>101130189</v>
      </c>
      <c r="S13" s="87">
        <v>42500</v>
      </c>
      <c r="T13" s="80" t="s">
        <v>428</v>
      </c>
      <c r="U13" s="80" t="s">
        <v>70</v>
      </c>
      <c r="V13" s="80" t="s">
        <v>101</v>
      </c>
      <c r="W13" s="80" t="s">
        <v>23</v>
      </c>
      <c r="Y13" s="80" t="s">
        <v>24</v>
      </c>
      <c r="Z13" s="80">
        <v>2</v>
      </c>
      <c r="AA13" s="80" t="s">
        <v>368</v>
      </c>
      <c r="AB13" s="80" t="s">
        <v>429</v>
      </c>
      <c r="AC13" s="80" t="s">
        <v>345</v>
      </c>
      <c r="AD13" s="80">
        <v>1315970723</v>
      </c>
      <c r="AE13" s="84">
        <v>761073002650</v>
      </c>
      <c r="AF13" s="83">
        <f ca="1">IF(ISBLANK(K13),"",K13+90-TODAY())</f>
        <v>71</v>
      </c>
      <c r="AG13" s="87">
        <f>IF(ISBLANK(K13),"",EDATE(K13,3))</f>
        <v>43563</v>
      </c>
      <c r="AH13" s="83">
        <f ca="1">IF(ISBLANK(O13),"",O13+90-TODAY())</f>
        <v>161</v>
      </c>
      <c r="AI13" s="87">
        <f>IF(ISBLANK(O13),"",EDATE(O13,3))</f>
        <v>43654</v>
      </c>
      <c r="AJ13" s="79" t="s">
        <v>411</v>
      </c>
      <c r="AK13" s="79">
        <v>42</v>
      </c>
      <c r="AL13" s="115">
        <v>42</v>
      </c>
      <c r="AM13" s="120"/>
    </row>
    <row r="14" spans="1:39">
      <c r="A14" s="80">
        <v>13</v>
      </c>
      <c r="B14" s="80" t="s">
        <v>431</v>
      </c>
      <c r="C14" s="80" t="s">
        <v>432</v>
      </c>
      <c r="D14" s="94"/>
      <c r="E14" s="80" t="s">
        <v>433</v>
      </c>
      <c r="F14" s="80" t="s">
        <v>434</v>
      </c>
      <c r="G14" s="80" t="s">
        <v>435</v>
      </c>
      <c r="H14" s="80" t="s">
        <v>314</v>
      </c>
      <c r="K14" s="92">
        <v>43473</v>
      </c>
      <c r="L14" s="92">
        <v>43837</v>
      </c>
      <c r="M14" s="83">
        <v>364</v>
      </c>
      <c r="N14" s="80">
        <v>365</v>
      </c>
      <c r="O14" s="91">
        <v>43563</v>
      </c>
      <c r="P14" s="83" t="s">
        <v>353</v>
      </c>
      <c r="Q14" s="83" t="s">
        <v>353</v>
      </c>
      <c r="R14" s="80">
        <v>402573</v>
      </c>
      <c r="S14" s="87">
        <v>41550</v>
      </c>
      <c r="T14" s="80" t="s">
        <v>436</v>
      </c>
      <c r="V14" s="80" t="s">
        <v>97</v>
      </c>
      <c r="W14" s="80" t="s">
        <v>23</v>
      </c>
      <c r="Y14" s="80" t="s">
        <v>24</v>
      </c>
      <c r="Z14" s="80">
        <v>2</v>
      </c>
      <c r="AA14" s="80" t="s">
        <v>368</v>
      </c>
      <c r="AB14" s="80" t="s">
        <v>437</v>
      </c>
      <c r="AC14" s="80" t="s">
        <v>345</v>
      </c>
      <c r="AF14" s="83">
        <f t="shared" ca="1" si="0"/>
        <v>71</v>
      </c>
      <c r="AG14" s="87">
        <f t="shared" si="1"/>
        <v>43563</v>
      </c>
      <c r="AH14" s="83">
        <f t="shared" ca="1" si="2"/>
        <v>161</v>
      </c>
      <c r="AI14" s="87">
        <f t="shared" si="3"/>
        <v>43654</v>
      </c>
      <c r="AJ14" s="89">
        <v>1.74</v>
      </c>
      <c r="AK14" s="79">
        <v>42</v>
      </c>
      <c r="AL14" s="115">
        <v>42</v>
      </c>
      <c r="AM14" s="120"/>
    </row>
    <row r="15" spans="1:39">
      <c r="A15" s="80">
        <v>14</v>
      </c>
      <c r="B15" s="80" t="s">
        <v>440</v>
      </c>
      <c r="C15" s="80" t="s">
        <v>441</v>
      </c>
      <c r="D15" s="94"/>
      <c r="E15" s="80" t="s">
        <v>442</v>
      </c>
      <c r="F15" s="80" t="s">
        <v>443</v>
      </c>
      <c r="G15" s="80" t="s">
        <v>444</v>
      </c>
      <c r="H15" s="80" t="s">
        <v>311</v>
      </c>
      <c r="K15" s="92">
        <v>43473</v>
      </c>
      <c r="L15" s="92">
        <v>43837</v>
      </c>
      <c r="M15" s="83">
        <v>364</v>
      </c>
      <c r="N15" s="80">
        <v>365</v>
      </c>
      <c r="O15" s="91">
        <v>43563</v>
      </c>
      <c r="P15" s="83" t="s">
        <v>353</v>
      </c>
      <c r="Q15" s="83" t="s">
        <v>353</v>
      </c>
      <c r="R15" s="80" t="s">
        <v>445</v>
      </c>
      <c r="S15" s="87">
        <v>43193</v>
      </c>
      <c r="T15" s="80" t="s">
        <v>360</v>
      </c>
      <c r="U15" s="80" t="s">
        <v>70</v>
      </c>
      <c r="V15" s="80" t="s">
        <v>116</v>
      </c>
      <c r="W15" s="80" t="s">
        <v>32</v>
      </c>
      <c r="Y15" s="80" t="s">
        <v>24</v>
      </c>
      <c r="Z15" s="80">
        <v>1</v>
      </c>
      <c r="AA15" s="80" t="s">
        <v>446</v>
      </c>
      <c r="AB15" s="80" t="s">
        <v>447</v>
      </c>
      <c r="AC15" s="80" t="s">
        <v>345</v>
      </c>
      <c r="AD15" s="80">
        <v>212810058</v>
      </c>
      <c r="AF15" s="83">
        <f t="shared" ref="AF15" ca="1" si="4">IF(ISBLANK(K15),"",K15+90-TODAY())</f>
        <v>71</v>
      </c>
      <c r="AG15" s="87">
        <f t="shared" ref="AG15" si="5">IF(ISBLANK(K15),"",EDATE(K15,3))</f>
        <v>43563</v>
      </c>
      <c r="AH15" s="83">
        <f t="shared" ref="AH15" ca="1" si="6">IF(ISBLANK(O15),"",O15+90-TODAY())</f>
        <v>161</v>
      </c>
      <c r="AI15" s="87">
        <f t="shared" ref="AI15" si="7">IF(ISBLANK(O15),"",EDATE(O15,3))</f>
        <v>43654</v>
      </c>
      <c r="AJ15" s="79">
        <v>1.73</v>
      </c>
      <c r="AK15" s="79">
        <v>50</v>
      </c>
      <c r="AL15" s="115">
        <v>42</v>
      </c>
      <c r="AM15" s="120"/>
    </row>
    <row r="16" spans="1:39">
      <c r="A16" s="80">
        <v>15</v>
      </c>
      <c r="B16" s="80" t="s">
        <v>448</v>
      </c>
      <c r="C16" s="80" t="s">
        <v>449</v>
      </c>
      <c r="D16" s="94"/>
      <c r="E16" s="80" t="s">
        <v>450</v>
      </c>
      <c r="F16" s="80" t="s">
        <v>451</v>
      </c>
      <c r="G16" s="80" t="s">
        <v>452</v>
      </c>
      <c r="H16" s="80" t="s">
        <v>314</v>
      </c>
      <c r="K16" s="92">
        <v>43474</v>
      </c>
      <c r="L16" s="92">
        <v>43838</v>
      </c>
      <c r="M16" s="83">
        <v>364</v>
      </c>
      <c r="N16" s="80">
        <v>365</v>
      </c>
      <c r="O16" s="91">
        <v>43564</v>
      </c>
      <c r="P16" s="83" t="s">
        <v>353</v>
      </c>
      <c r="Q16" s="83" t="s">
        <v>353</v>
      </c>
      <c r="R16" s="80">
        <v>430710</v>
      </c>
      <c r="S16" s="87">
        <v>41625</v>
      </c>
      <c r="T16" s="80" t="s">
        <v>453</v>
      </c>
      <c r="U16" s="80" t="s">
        <v>70</v>
      </c>
      <c r="V16" s="80" t="s">
        <v>97</v>
      </c>
      <c r="W16" s="80" t="s">
        <v>32</v>
      </c>
      <c r="Y16" s="80" t="s">
        <v>28</v>
      </c>
      <c r="AA16" s="80" t="s">
        <v>454</v>
      </c>
      <c r="AB16" s="80" t="s">
        <v>455</v>
      </c>
      <c r="AC16" s="80" t="s">
        <v>345</v>
      </c>
      <c r="AD16" s="80">
        <v>1848055254</v>
      </c>
      <c r="AF16" s="83">
        <f ca="1">IF(ISBLANK(K16),"",K16+90-TODAY())</f>
        <v>72</v>
      </c>
      <c r="AG16" s="87">
        <f>IF(ISBLANK(K16),"",EDATE(K16,3))</f>
        <v>43564</v>
      </c>
      <c r="AH16" s="83">
        <f ca="1">IF(ISBLANK(O16),"",O16+90-TODAY())</f>
        <v>162</v>
      </c>
      <c r="AI16" s="87">
        <f t="shared" ref="AI16:AI26" si="8">IF(ISBLANK(O16),"",EDATE(O16,3))</f>
        <v>43655</v>
      </c>
      <c r="AJ16" s="79">
        <v>1.74</v>
      </c>
      <c r="AK16" s="79">
        <v>42</v>
      </c>
      <c r="AL16" s="115">
        <v>43</v>
      </c>
      <c r="AM16" s="120"/>
    </row>
    <row r="17" spans="1:38">
      <c r="A17" s="80">
        <v>16</v>
      </c>
      <c r="B17" s="80" t="s">
        <v>456</v>
      </c>
      <c r="C17" s="80" t="s">
        <v>457</v>
      </c>
      <c r="D17" s="94"/>
      <c r="E17" s="80" t="s">
        <v>458</v>
      </c>
      <c r="F17" s="80" t="s">
        <v>360</v>
      </c>
      <c r="G17" s="80" t="s">
        <v>459</v>
      </c>
      <c r="H17" s="80" t="s">
        <v>314</v>
      </c>
      <c r="K17" s="92">
        <v>43473</v>
      </c>
      <c r="L17" s="92">
        <v>43837</v>
      </c>
      <c r="M17" s="83">
        <v>364</v>
      </c>
      <c r="N17" s="80">
        <v>363</v>
      </c>
      <c r="O17" s="91">
        <v>43563</v>
      </c>
      <c r="P17" s="83" t="s">
        <v>353</v>
      </c>
      <c r="Q17" s="83" t="s">
        <v>353</v>
      </c>
      <c r="R17" s="80">
        <v>110603154</v>
      </c>
      <c r="S17" s="87">
        <v>43356</v>
      </c>
      <c r="T17" s="80" t="s">
        <v>341</v>
      </c>
      <c r="U17" s="80" t="s">
        <v>70</v>
      </c>
      <c r="V17" s="80" t="s">
        <v>69</v>
      </c>
      <c r="W17" s="80" t="s">
        <v>30</v>
      </c>
      <c r="Y17" s="80" t="s">
        <v>28</v>
      </c>
      <c r="AA17" s="80" t="s">
        <v>460</v>
      </c>
      <c r="AB17" s="80" t="s">
        <v>461</v>
      </c>
      <c r="AC17" s="80" t="s">
        <v>345</v>
      </c>
      <c r="AD17" s="80">
        <v>1505783101</v>
      </c>
      <c r="AE17" s="84">
        <v>830025003461</v>
      </c>
      <c r="AF17" s="83">
        <f ca="1">IF(ISBLANK(K17),"",K17+90-TODAY())</f>
        <v>71</v>
      </c>
      <c r="AG17" s="87">
        <f>IF(ISBLANK(K17),"",EDATE(K17,3))</f>
        <v>43563</v>
      </c>
      <c r="AH17" s="83">
        <f ca="1">IF(ISBLANK(O17),"",O17+90-TODAY())</f>
        <v>161</v>
      </c>
      <c r="AI17" s="87">
        <f t="shared" si="8"/>
        <v>43654</v>
      </c>
      <c r="AJ17" s="79">
        <v>1.74</v>
      </c>
      <c r="AK17" s="79">
        <v>42</v>
      </c>
      <c r="AL17" s="115">
        <v>42</v>
      </c>
    </row>
    <row r="18" spans="1:38">
      <c r="A18" s="80">
        <v>17</v>
      </c>
      <c r="B18" s="80" t="s">
        <v>462</v>
      </c>
      <c r="C18" s="80" t="s">
        <v>463</v>
      </c>
      <c r="D18" s="94"/>
      <c r="E18" s="80" t="s">
        <v>433</v>
      </c>
      <c r="F18" s="80" t="s">
        <v>443</v>
      </c>
      <c r="G18" s="80" t="s">
        <v>464</v>
      </c>
      <c r="H18" s="80" t="s">
        <v>314</v>
      </c>
      <c r="K18" s="92">
        <v>43474</v>
      </c>
      <c r="L18" s="92">
        <v>43838</v>
      </c>
      <c r="M18" s="83">
        <v>364</v>
      </c>
      <c r="N18" s="80">
        <v>364</v>
      </c>
      <c r="O18" s="91">
        <v>43564</v>
      </c>
      <c r="P18" s="83" t="s">
        <v>353</v>
      </c>
      <c r="Q18" s="83" t="s">
        <v>353</v>
      </c>
      <c r="R18" s="80">
        <v>719137</v>
      </c>
      <c r="S18" s="87">
        <v>42597</v>
      </c>
      <c r="T18" s="80" t="s">
        <v>443</v>
      </c>
      <c r="U18" s="80" t="s">
        <v>57</v>
      </c>
      <c r="V18" s="80" t="s">
        <v>101</v>
      </c>
      <c r="W18" s="80" t="s">
        <v>23</v>
      </c>
      <c r="Y18" s="80" t="s">
        <v>24</v>
      </c>
      <c r="Z18" s="80">
        <v>2</v>
      </c>
      <c r="AA18" s="80" t="s">
        <v>465</v>
      </c>
      <c r="AB18" s="80" t="s">
        <v>466</v>
      </c>
      <c r="AC18" s="80" t="s">
        <v>345</v>
      </c>
      <c r="AD18" s="80">
        <v>23188794</v>
      </c>
      <c r="AF18" s="83">
        <f ca="1">IF(ISBLANK(K18),"",K18+90-TODAY())</f>
        <v>72</v>
      </c>
      <c r="AG18" s="87">
        <f>IF(ISBLANK(K18),"",EDATE(K18,3))</f>
        <v>43564</v>
      </c>
      <c r="AH18" s="83">
        <f ca="1">IF(ISBLANK(O18),"",O18+90-TODAY())</f>
        <v>162</v>
      </c>
      <c r="AI18" s="87">
        <f t="shared" si="8"/>
        <v>43655</v>
      </c>
      <c r="AJ18" s="79">
        <v>1.72</v>
      </c>
      <c r="AK18" s="79">
        <v>44</v>
      </c>
      <c r="AL18" s="115">
        <v>42</v>
      </c>
    </row>
    <row r="19" spans="1:38">
      <c r="A19" s="80">
        <v>18</v>
      </c>
      <c r="B19" s="80" t="s">
        <v>467</v>
      </c>
      <c r="C19" s="80" t="s">
        <v>468</v>
      </c>
      <c r="D19" s="94"/>
      <c r="E19" s="80" t="s">
        <v>442</v>
      </c>
      <c r="F19" s="80" t="s">
        <v>379</v>
      </c>
      <c r="G19" s="80" t="s">
        <v>469</v>
      </c>
      <c r="H19" s="80" t="s">
        <v>311</v>
      </c>
      <c r="K19" s="92">
        <v>43475</v>
      </c>
      <c r="L19" s="92">
        <v>43839</v>
      </c>
      <c r="M19" s="83">
        <v>364</v>
      </c>
      <c r="N19" s="80">
        <v>365</v>
      </c>
      <c r="O19" s="91">
        <v>43565</v>
      </c>
      <c r="P19" s="83" t="s">
        <v>353</v>
      </c>
      <c r="Q19" s="83" t="s">
        <v>353</v>
      </c>
      <c r="R19" s="80">
        <v>4527797</v>
      </c>
      <c r="S19" s="87">
        <v>42514</v>
      </c>
      <c r="T19" s="80" t="s">
        <v>379</v>
      </c>
      <c r="U19" s="80" t="s">
        <v>82</v>
      </c>
      <c r="V19" s="80" t="s">
        <v>113</v>
      </c>
      <c r="W19" s="80" t="s">
        <v>30</v>
      </c>
      <c r="Y19" s="80" t="s">
        <v>24</v>
      </c>
      <c r="Z19" s="80">
        <v>4</v>
      </c>
      <c r="AA19" s="80" t="s">
        <v>470</v>
      </c>
      <c r="AB19" s="80" t="s">
        <v>471</v>
      </c>
      <c r="AC19" s="80" t="s">
        <v>345</v>
      </c>
      <c r="AD19" s="80">
        <v>273615284</v>
      </c>
      <c r="AF19" s="83">
        <f ca="1">IF(ISBLANK(K19),"",K19+90-TODAY())</f>
        <v>73</v>
      </c>
      <c r="AG19" s="87">
        <f>IF(ISBLANK(K19),"",EDATE(K19,3))</f>
        <v>43565</v>
      </c>
      <c r="AH19" s="83">
        <f ca="1">IF(ISBLANK(O19),"",O19+90-TODAY())</f>
        <v>163</v>
      </c>
      <c r="AI19" s="87">
        <f t="shared" si="8"/>
        <v>43656</v>
      </c>
      <c r="AJ19" s="79">
        <v>1.74</v>
      </c>
      <c r="AK19" s="79">
        <v>42</v>
      </c>
      <c r="AL19" s="115">
        <v>41</v>
      </c>
    </row>
    <row r="20" spans="1:38">
      <c r="A20" s="80">
        <v>19</v>
      </c>
      <c r="B20" s="80" t="s">
        <v>472</v>
      </c>
      <c r="C20" s="80" t="s">
        <v>473</v>
      </c>
      <c r="D20" s="94"/>
      <c r="E20" s="80" t="s">
        <v>474</v>
      </c>
      <c r="F20" s="80" t="s">
        <v>367</v>
      </c>
      <c r="G20" s="80" t="s">
        <v>475</v>
      </c>
      <c r="H20" s="80" t="s">
        <v>312</v>
      </c>
      <c r="K20" s="92">
        <v>43475</v>
      </c>
      <c r="L20" s="92">
        <v>43839</v>
      </c>
      <c r="M20" s="83">
        <v>364</v>
      </c>
      <c r="N20" s="80">
        <v>365</v>
      </c>
      <c r="O20" s="91">
        <v>43565</v>
      </c>
      <c r="P20" s="83" t="s">
        <v>353</v>
      </c>
      <c r="Q20" s="83" t="s">
        <v>353</v>
      </c>
      <c r="R20" s="80">
        <v>380243</v>
      </c>
      <c r="S20" s="87">
        <v>42593</v>
      </c>
      <c r="T20" s="80" t="s">
        <v>367</v>
      </c>
      <c r="U20" s="80" t="s">
        <v>57</v>
      </c>
      <c r="V20" s="80" t="s">
        <v>101</v>
      </c>
      <c r="W20" s="80" t="s">
        <v>23</v>
      </c>
      <c r="Y20" s="80" t="s">
        <v>24</v>
      </c>
      <c r="Z20" s="80">
        <v>2</v>
      </c>
      <c r="AA20" s="80" t="s">
        <v>476</v>
      </c>
      <c r="AB20" s="80" t="s">
        <v>477</v>
      </c>
      <c r="AC20" s="80" t="s">
        <v>345</v>
      </c>
      <c r="AD20" s="80">
        <v>19443416</v>
      </c>
      <c r="AF20" s="83">
        <f ca="1">IF(ISBLANK(K20),"",K20+90-TODAY())</f>
        <v>73</v>
      </c>
      <c r="AG20" s="87">
        <f>IF(ISBLANK(K20),"",EDATE(K20,3))</f>
        <v>43565</v>
      </c>
      <c r="AH20" s="83">
        <f ca="1">IF(ISBLANK(O20),"",O20+90-TODAY())</f>
        <v>163</v>
      </c>
      <c r="AI20" s="87">
        <f t="shared" si="8"/>
        <v>43656</v>
      </c>
      <c r="AJ20" s="79">
        <v>1.76</v>
      </c>
      <c r="AK20" s="79">
        <v>42</v>
      </c>
      <c r="AL20" s="115">
        <v>42</v>
      </c>
    </row>
    <row r="21" spans="1:38">
      <c r="A21" s="80">
        <v>20</v>
      </c>
      <c r="B21" s="80" t="s">
        <v>481</v>
      </c>
      <c r="C21" s="80" t="s">
        <v>482</v>
      </c>
      <c r="D21" s="87">
        <v>31747</v>
      </c>
      <c r="E21" s="80" t="s">
        <v>483</v>
      </c>
      <c r="F21" s="80" t="s">
        <v>484</v>
      </c>
      <c r="G21" s="80" t="s">
        <v>485</v>
      </c>
      <c r="H21" s="80" t="s">
        <v>314</v>
      </c>
      <c r="K21" s="92" t="s">
        <v>486</v>
      </c>
      <c r="L21" s="92" t="s">
        <v>487</v>
      </c>
      <c r="M21" s="83">
        <v>364</v>
      </c>
      <c r="N21" s="80">
        <v>361</v>
      </c>
      <c r="O21" s="91" t="s">
        <v>488</v>
      </c>
      <c r="P21" s="83" t="s">
        <v>353</v>
      </c>
      <c r="Q21" s="83" t="s">
        <v>353</v>
      </c>
      <c r="R21" s="80">
        <v>227356</v>
      </c>
      <c r="S21" s="87">
        <v>42928</v>
      </c>
      <c r="T21" s="80" t="s">
        <v>489</v>
      </c>
      <c r="U21" s="80" t="s">
        <v>82</v>
      </c>
      <c r="V21" s="80" t="s">
        <v>92</v>
      </c>
      <c r="W21" s="80" t="s">
        <v>23</v>
      </c>
      <c r="Y21" s="80" t="s">
        <v>28</v>
      </c>
      <c r="AA21" s="80" t="s">
        <v>389</v>
      </c>
      <c r="AB21" s="80" t="s">
        <v>490</v>
      </c>
      <c r="AC21" s="80" t="s">
        <v>345</v>
      </c>
      <c r="AD21" s="80">
        <v>2945499727</v>
      </c>
      <c r="AE21" s="84">
        <v>863564003044</v>
      </c>
      <c r="AF21" s="83">
        <f t="shared" ref="AF21:AF31" ca="1" si="9">IF(ISBLANK(K21),"",K21+90-TODAY())</f>
        <v>73</v>
      </c>
      <c r="AG21" s="87">
        <f t="shared" ref="AG21:AG23" si="10">IF(ISBLANK(K21),"",EDATE(K21,3))</f>
        <v>43565</v>
      </c>
      <c r="AH21" s="83">
        <f t="shared" ref="AH21:AH31" ca="1" si="11">IF(ISBLANK(O21),"",O21+90-TODAY())</f>
        <v>163</v>
      </c>
      <c r="AI21" s="87">
        <f t="shared" si="8"/>
        <v>43656</v>
      </c>
      <c r="AJ21" s="79">
        <v>1.85</v>
      </c>
      <c r="AK21" s="79">
        <v>44</v>
      </c>
      <c r="AL21" s="115">
        <v>43</v>
      </c>
    </row>
    <row r="22" spans="1:38">
      <c r="A22" s="80">
        <v>21</v>
      </c>
      <c r="B22" s="80" t="s">
        <v>491</v>
      </c>
      <c r="C22" s="80" t="s">
        <v>492</v>
      </c>
      <c r="D22" s="87">
        <v>30074</v>
      </c>
      <c r="E22" s="80" t="s">
        <v>458</v>
      </c>
      <c r="F22" s="80" t="s">
        <v>493</v>
      </c>
      <c r="G22" s="80" t="s">
        <v>494</v>
      </c>
      <c r="H22" s="80" t="s">
        <v>312</v>
      </c>
      <c r="K22" s="92" t="s">
        <v>495</v>
      </c>
      <c r="L22" s="92" t="s">
        <v>496</v>
      </c>
      <c r="M22" s="83">
        <v>364</v>
      </c>
      <c r="N22" s="80">
        <v>360</v>
      </c>
      <c r="O22" s="91" t="s">
        <v>497</v>
      </c>
      <c r="P22" s="83" t="s">
        <v>353</v>
      </c>
      <c r="Q22" s="83" t="s">
        <v>353</v>
      </c>
      <c r="R22" s="80">
        <v>108612022</v>
      </c>
      <c r="S22" s="87">
        <v>43195</v>
      </c>
      <c r="T22" s="80" t="s">
        <v>498</v>
      </c>
      <c r="U22" s="80" t="s">
        <v>57</v>
      </c>
      <c r="V22" s="80" t="s">
        <v>97</v>
      </c>
      <c r="W22" s="80" t="s">
        <v>23</v>
      </c>
      <c r="Y22" s="80" t="s">
        <v>24</v>
      </c>
      <c r="Z22" s="80">
        <v>1</v>
      </c>
      <c r="AA22" s="80" t="s">
        <v>499</v>
      </c>
      <c r="AB22" s="80" t="s">
        <v>500</v>
      </c>
      <c r="AC22" s="80" t="s">
        <v>345</v>
      </c>
      <c r="AD22" s="80">
        <v>723933322</v>
      </c>
      <c r="AF22" s="83">
        <f ca="1">IF(ISBLANK(K22),"",K22+90-TODAY())</f>
        <v>72</v>
      </c>
      <c r="AG22" s="87">
        <f>IF(ISBLANK(K22),"",EDATE(K22,3))</f>
        <v>43564</v>
      </c>
      <c r="AH22" s="83">
        <f ca="1">IF(ISBLANK(O22),"",O22+90-TODAY())</f>
        <v>162</v>
      </c>
      <c r="AI22" s="87">
        <f t="shared" si="8"/>
        <v>43655</v>
      </c>
      <c r="AJ22" s="79">
        <v>1.76</v>
      </c>
      <c r="AK22" s="79">
        <v>44</v>
      </c>
      <c r="AL22" s="115">
        <v>42</v>
      </c>
    </row>
    <row r="23" spans="1:38">
      <c r="A23" s="80">
        <v>22</v>
      </c>
      <c r="B23" s="80" t="s">
        <v>501</v>
      </c>
      <c r="C23" s="80" t="s">
        <v>502</v>
      </c>
      <c r="D23" s="87">
        <v>22957</v>
      </c>
      <c r="E23" s="80" t="s">
        <v>503</v>
      </c>
      <c r="F23" s="80" t="s">
        <v>504</v>
      </c>
      <c r="G23" s="80" t="s">
        <v>505</v>
      </c>
      <c r="H23" s="80" t="s">
        <v>314</v>
      </c>
      <c r="K23" s="92" t="s">
        <v>506</v>
      </c>
      <c r="L23" s="92" t="s">
        <v>507</v>
      </c>
      <c r="M23" s="83">
        <v>364</v>
      </c>
      <c r="N23" s="80">
        <v>362</v>
      </c>
      <c r="O23" s="91" t="s">
        <v>508</v>
      </c>
      <c r="P23" s="83" t="s">
        <v>353</v>
      </c>
      <c r="Q23" s="83" t="s">
        <v>353</v>
      </c>
      <c r="R23" s="80">
        <v>378271</v>
      </c>
      <c r="S23" s="87">
        <v>41270</v>
      </c>
      <c r="T23" s="80" t="s">
        <v>509</v>
      </c>
      <c r="U23" s="80" t="s">
        <v>57</v>
      </c>
      <c r="V23" s="80" t="s">
        <v>81</v>
      </c>
      <c r="W23" s="80" t="s">
        <v>23</v>
      </c>
      <c r="Y23" s="80" t="s">
        <v>24</v>
      </c>
      <c r="Z23" s="80">
        <v>4</v>
      </c>
      <c r="AA23" s="80" t="s">
        <v>510</v>
      </c>
      <c r="AB23" s="80" t="s">
        <v>511</v>
      </c>
      <c r="AC23" s="80" t="s">
        <v>345</v>
      </c>
      <c r="AD23" s="80">
        <v>721252727</v>
      </c>
      <c r="AE23" s="84">
        <v>620128037352</v>
      </c>
      <c r="AF23" s="83">
        <f t="shared" ca="1" si="9"/>
        <v>74</v>
      </c>
      <c r="AG23" s="87">
        <f t="shared" si="10"/>
        <v>43566</v>
      </c>
      <c r="AH23" s="83">
        <f t="shared" ca="1" si="11"/>
        <v>164</v>
      </c>
      <c r="AI23" s="87">
        <f t="shared" si="8"/>
        <v>43657</v>
      </c>
      <c r="AJ23" s="79">
        <v>1.76</v>
      </c>
      <c r="AK23" s="79">
        <v>44</v>
      </c>
      <c r="AL23" s="115">
        <v>42</v>
      </c>
    </row>
    <row r="24" spans="1:38">
      <c r="A24" s="80">
        <v>23</v>
      </c>
      <c r="B24" s="80" t="s">
        <v>512</v>
      </c>
      <c r="C24" s="80" t="s">
        <v>513</v>
      </c>
      <c r="D24" s="87">
        <v>29229</v>
      </c>
      <c r="E24" s="80" t="s">
        <v>514</v>
      </c>
      <c r="F24" s="80" t="s">
        <v>515</v>
      </c>
      <c r="G24" s="80" t="s">
        <v>516</v>
      </c>
      <c r="H24" s="80" t="s">
        <v>27</v>
      </c>
      <c r="K24" s="92">
        <v>43479</v>
      </c>
      <c r="L24" s="92">
        <v>43843</v>
      </c>
      <c r="M24" s="83">
        <v>364</v>
      </c>
      <c r="N24" s="80">
        <v>364</v>
      </c>
      <c r="O24" s="91" t="s">
        <v>518</v>
      </c>
      <c r="P24" s="83" t="s">
        <v>353</v>
      </c>
      <c r="Q24" s="83" t="s">
        <v>353</v>
      </c>
      <c r="R24" s="80">
        <v>105025657</v>
      </c>
      <c r="S24" s="87">
        <v>42908</v>
      </c>
      <c r="T24" s="80" t="s">
        <v>341</v>
      </c>
      <c r="U24" s="80" t="s">
        <v>70</v>
      </c>
      <c r="V24" s="80" t="s">
        <v>101</v>
      </c>
      <c r="W24" s="80" t="s">
        <v>32</v>
      </c>
      <c r="Y24" s="80" t="s">
        <v>28</v>
      </c>
      <c r="AA24" s="80" t="s">
        <v>417</v>
      </c>
      <c r="AB24" s="80" t="s">
        <v>519</v>
      </c>
      <c r="AC24" s="80" t="s">
        <v>345</v>
      </c>
      <c r="AD24" s="80">
        <v>1708996258</v>
      </c>
      <c r="AE24" s="84">
        <v>800070029445</v>
      </c>
      <c r="AF24" s="83">
        <f ca="1">IF(ISBLANK(K24),"",K24+90-TODAY())</f>
        <v>77</v>
      </c>
      <c r="AG24" s="87">
        <f>IF(ISBLANK(K24),"",EDATE(K24,3))</f>
        <v>43569</v>
      </c>
      <c r="AH24" s="83">
        <f ca="1">IF(ISBLANK(O24),"",O24+90-TODAY())</f>
        <v>166</v>
      </c>
      <c r="AI24" s="87">
        <f t="shared" si="8"/>
        <v>43659</v>
      </c>
      <c r="AJ24" s="79">
        <v>1.8</v>
      </c>
      <c r="AK24" s="79">
        <v>44</v>
      </c>
      <c r="AL24" s="115">
        <v>42</v>
      </c>
    </row>
    <row r="25" spans="1:38">
      <c r="A25" s="80">
        <v>24</v>
      </c>
      <c r="B25" s="80" t="s">
        <v>520</v>
      </c>
      <c r="C25" s="80" t="s">
        <v>521</v>
      </c>
      <c r="D25" s="87">
        <v>29026</v>
      </c>
      <c r="E25" s="80" t="s">
        <v>514</v>
      </c>
      <c r="F25" s="80" t="s">
        <v>522</v>
      </c>
      <c r="G25" s="80" t="s">
        <v>523</v>
      </c>
      <c r="H25" s="80" t="s">
        <v>314</v>
      </c>
      <c r="K25" s="92" t="s">
        <v>524</v>
      </c>
      <c r="L25" s="92">
        <v>43843</v>
      </c>
      <c r="M25" s="83">
        <v>364</v>
      </c>
      <c r="N25" s="80">
        <v>365</v>
      </c>
      <c r="O25" s="91" t="s">
        <v>525</v>
      </c>
      <c r="P25" s="83" t="s">
        <v>353</v>
      </c>
      <c r="Q25" s="83" t="s">
        <v>353</v>
      </c>
      <c r="R25" s="80">
        <v>106934504</v>
      </c>
      <c r="S25" s="87">
        <v>43084</v>
      </c>
      <c r="T25" s="80" t="s">
        <v>526</v>
      </c>
      <c r="U25" s="80" t="s">
        <v>70</v>
      </c>
      <c r="V25" s="80" t="s">
        <v>113</v>
      </c>
      <c r="W25" s="80" t="s">
        <v>32</v>
      </c>
      <c r="Y25" s="80" t="s">
        <v>28</v>
      </c>
      <c r="AA25" s="80" t="s">
        <v>389</v>
      </c>
      <c r="AB25" s="80" t="s">
        <v>527</v>
      </c>
      <c r="AC25" s="80" t="s">
        <v>345</v>
      </c>
      <c r="AD25" s="80">
        <v>1719753267</v>
      </c>
      <c r="AE25" s="84">
        <v>790398011935</v>
      </c>
      <c r="AF25" s="83">
        <f t="shared" ca="1" si="9"/>
        <v>77</v>
      </c>
      <c r="AG25" s="87">
        <f>IF(ISBLANK(K25),"",EDATE(K25,3))</f>
        <v>43569</v>
      </c>
      <c r="AH25" s="83">
        <f t="shared" ca="1" si="11"/>
        <v>167</v>
      </c>
      <c r="AI25" s="87">
        <f t="shared" si="8"/>
        <v>43660</v>
      </c>
      <c r="AJ25" s="79">
        <v>1.74</v>
      </c>
      <c r="AK25" s="79">
        <v>42</v>
      </c>
      <c r="AL25" s="115">
        <v>42</v>
      </c>
    </row>
    <row r="26" spans="1:38">
      <c r="A26" s="80">
        <v>25</v>
      </c>
      <c r="B26" s="80" t="s">
        <v>528</v>
      </c>
      <c r="C26" s="80" t="s">
        <v>529</v>
      </c>
      <c r="D26" s="87">
        <v>26307</v>
      </c>
      <c r="E26" s="80" t="s">
        <v>365</v>
      </c>
      <c r="F26" s="80" t="s">
        <v>377</v>
      </c>
      <c r="G26" s="80" t="s">
        <v>530</v>
      </c>
      <c r="H26" s="80" t="s">
        <v>314</v>
      </c>
      <c r="K26" s="92" t="s">
        <v>524</v>
      </c>
      <c r="L26" s="92">
        <v>43843</v>
      </c>
      <c r="M26" s="83">
        <v>364</v>
      </c>
      <c r="N26" s="80">
        <v>365</v>
      </c>
      <c r="O26" s="91" t="s">
        <v>525</v>
      </c>
      <c r="P26" s="83" t="s">
        <v>353</v>
      </c>
      <c r="Q26" s="83" t="s">
        <v>353</v>
      </c>
      <c r="R26" s="80">
        <v>111910406</v>
      </c>
      <c r="S26" s="87">
        <v>43428</v>
      </c>
      <c r="T26" s="80" t="s">
        <v>531</v>
      </c>
      <c r="U26" s="80" t="s">
        <v>70</v>
      </c>
      <c r="V26" s="80" t="s">
        <v>101</v>
      </c>
      <c r="W26" s="80" t="s">
        <v>32</v>
      </c>
      <c r="Y26" s="80" t="s">
        <v>24</v>
      </c>
      <c r="Z26" s="80">
        <v>4</v>
      </c>
      <c r="AA26" s="80" t="s">
        <v>532</v>
      </c>
      <c r="AB26" s="80" t="s">
        <v>533</v>
      </c>
      <c r="AC26" s="80" t="s">
        <v>345</v>
      </c>
      <c r="AD26" s="80">
        <v>70954833</v>
      </c>
      <c r="AE26" s="84">
        <v>720280007645</v>
      </c>
      <c r="AF26" s="83">
        <f t="shared" ca="1" si="9"/>
        <v>77</v>
      </c>
      <c r="AG26" s="87">
        <f>IF(ISBLANK(K26),"",EDATE(K26,3))</f>
        <v>43569</v>
      </c>
      <c r="AH26" s="83">
        <f t="shared" ca="1" si="11"/>
        <v>167</v>
      </c>
      <c r="AI26" s="87">
        <f t="shared" si="8"/>
        <v>43660</v>
      </c>
      <c r="AJ26" s="79">
        <v>1.73</v>
      </c>
      <c r="AK26" s="79">
        <v>42</v>
      </c>
      <c r="AL26" s="115">
        <v>41</v>
      </c>
    </row>
    <row r="27" spans="1:38">
      <c r="A27" s="80">
        <v>26</v>
      </c>
      <c r="B27" s="80" t="s">
        <v>534</v>
      </c>
      <c r="C27" s="80" t="s">
        <v>535</v>
      </c>
      <c r="D27" s="87">
        <v>33264</v>
      </c>
      <c r="E27" s="80" t="s">
        <v>536</v>
      </c>
      <c r="F27" s="80" t="s">
        <v>360</v>
      </c>
      <c r="G27" s="80" t="s">
        <v>537</v>
      </c>
      <c r="H27" s="80" t="s">
        <v>314</v>
      </c>
      <c r="K27" s="92" t="s">
        <v>506</v>
      </c>
      <c r="L27" s="92">
        <v>43840</v>
      </c>
      <c r="M27" s="83">
        <v>364</v>
      </c>
      <c r="N27" s="80">
        <v>362</v>
      </c>
      <c r="O27" s="91" t="s">
        <v>508</v>
      </c>
      <c r="P27" s="83" t="s">
        <v>353</v>
      </c>
      <c r="Q27" s="83" t="s">
        <v>353</v>
      </c>
      <c r="R27" s="80">
        <v>971982</v>
      </c>
      <c r="S27" s="87">
        <v>42297</v>
      </c>
      <c r="T27" s="80" t="s">
        <v>377</v>
      </c>
      <c r="V27" s="80" t="s">
        <v>87</v>
      </c>
      <c r="W27" s="80" t="s">
        <v>23</v>
      </c>
      <c r="Y27" s="80" t="s">
        <v>28</v>
      </c>
      <c r="AC27" s="80" t="s">
        <v>345</v>
      </c>
      <c r="AF27" s="83">
        <f t="shared" ca="1" si="9"/>
        <v>74</v>
      </c>
      <c r="AG27" s="87">
        <f t="shared" ref="AG27:AG30" si="12">IF(ISBLANK(K27),"",EDATE(K27,3))</f>
        <v>43566</v>
      </c>
      <c r="AH27" s="83">
        <f t="shared" ca="1" si="11"/>
        <v>164</v>
      </c>
      <c r="AI27" s="87">
        <f t="shared" ref="AI27:AI30" si="13">IF(ISBLANK(O27),"",EDATE(O27,3))</f>
        <v>43657</v>
      </c>
      <c r="AJ27" s="79">
        <v>1.72</v>
      </c>
      <c r="AK27" s="79">
        <v>40</v>
      </c>
      <c r="AL27" s="115">
        <v>40</v>
      </c>
    </row>
    <row r="28" spans="1:38">
      <c r="A28" s="80">
        <v>27</v>
      </c>
      <c r="B28" s="80" t="s">
        <v>538</v>
      </c>
      <c r="C28" s="80" t="s">
        <v>539</v>
      </c>
      <c r="D28" s="87">
        <v>32682</v>
      </c>
      <c r="E28" s="80" t="s">
        <v>433</v>
      </c>
      <c r="F28" s="80" t="s">
        <v>379</v>
      </c>
      <c r="G28" s="80" t="s">
        <v>540</v>
      </c>
      <c r="H28" s="80" t="s">
        <v>314</v>
      </c>
      <c r="K28" s="92" t="s">
        <v>506</v>
      </c>
      <c r="L28" s="92">
        <v>43840</v>
      </c>
      <c r="M28" s="83">
        <v>364</v>
      </c>
      <c r="N28" s="80">
        <v>362</v>
      </c>
      <c r="O28" s="91" t="s">
        <v>508</v>
      </c>
      <c r="P28" s="83" t="s">
        <v>541</v>
      </c>
      <c r="Q28" s="83" t="s">
        <v>353</v>
      </c>
      <c r="R28" s="80">
        <v>108746170</v>
      </c>
      <c r="S28" s="87">
        <v>43204</v>
      </c>
      <c r="T28" s="80" t="s">
        <v>379</v>
      </c>
      <c r="U28" s="80" t="s">
        <v>82</v>
      </c>
      <c r="V28" s="80" t="s">
        <v>35</v>
      </c>
      <c r="W28" s="80" t="s">
        <v>23</v>
      </c>
      <c r="Y28" s="80" t="s">
        <v>28</v>
      </c>
      <c r="AC28" s="80" t="s">
        <v>345</v>
      </c>
      <c r="AF28" s="83">
        <f t="shared" ca="1" si="9"/>
        <v>74</v>
      </c>
      <c r="AG28" s="87">
        <f t="shared" si="12"/>
        <v>43566</v>
      </c>
      <c r="AH28" s="83">
        <f t="shared" ca="1" si="11"/>
        <v>164</v>
      </c>
      <c r="AI28" s="87">
        <f t="shared" si="13"/>
        <v>43657</v>
      </c>
      <c r="AJ28" s="79">
        <v>1.74</v>
      </c>
      <c r="AK28" s="79">
        <v>42</v>
      </c>
      <c r="AL28" s="115">
        <v>42</v>
      </c>
    </row>
    <row r="29" spans="1:38">
      <c r="A29" s="80">
        <v>28</v>
      </c>
      <c r="B29" s="80" t="s">
        <v>542</v>
      </c>
      <c r="C29" s="80" t="s">
        <v>543</v>
      </c>
      <c r="D29" s="87">
        <v>32877</v>
      </c>
      <c r="E29" s="80" t="s">
        <v>433</v>
      </c>
      <c r="F29" s="80" t="s">
        <v>377</v>
      </c>
      <c r="G29" s="80" t="s">
        <v>544</v>
      </c>
      <c r="H29" s="80" t="s">
        <v>314</v>
      </c>
      <c r="K29" s="92" t="s">
        <v>506</v>
      </c>
      <c r="L29" s="92">
        <v>43840</v>
      </c>
      <c r="M29" s="83">
        <v>364</v>
      </c>
      <c r="N29" s="80">
        <v>362</v>
      </c>
      <c r="O29" s="91" t="s">
        <v>508</v>
      </c>
      <c r="P29" s="83" t="s">
        <v>353</v>
      </c>
      <c r="Q29" s="83" t="s">
        <v>353</v>
      </c>
      <c r="R29" s="80">
        <v>106726192</v>
      </c>
      <c r="S29" s="87">
        <v>43062</v>
      </c>
      <c r="T29" s="80" t="s">
        <v>545</v>
      </c>
      <c r="U29" s="80" t="s">
        <v>64</v>
      </c>
      <c r="V29" s="80" t="s">
        <v>101</v>
      </c>
      <c r="W29" s="80" t="s">
        <v>23</v>
      </c>
      <c r="Y29" s="80" t="s">
        <v>24</v>
      </c>
      <c r="AC29" s="80" t="s">
        <v>345</v>
      </c>
      <c r="AF29" s="83">
        <f t="shared" ca="1" si="9"/>
        <v>74</v>
      </c>
      <c r="AG29" s="87">
        <f t="shared" si="12"/>
        <v>43566</v>
      </c>
      <c r="AH29" s="83">
        <f t="shared" ca="1" si="11"/>
        <v>164</v>
      </c>
      <c r="AI29" s="87">
        <f t="shared" si="13"/>
        <v>43657</v>
      </c>
      <c r="AJ29" s="79">
        <v>1.74</v>
      </c>
      <c r="AK29" s="79">
        <v>42</v>
      </c>
      <c r="AL29" s="115">
        <v>42</v>
      </c>
    </row>
    <row r="30" spans="1:38">
      <c r="A30" s="80">
        <v>29</v>
      </c>
      <c r="B30" s="80" t="s">
        <v>546</v>
      </c>
      <c r="C30" s="80" t="s">
        <v>547</v>
      </c>
      <c r="D30" s="87">
        <v>34268</v>
      </c>
      <c r="E30" s="80" t="s">
        <v>406</v>
      </c>
      <c r="F30" s="80" t="s">
        <v>548</v>
      </c>
      <c r="G30" s="80" t="s">
        <v>549</v>
      </c>
      <c r="H30" s="80" t="s">
        <v>314</v>
      </c>
      <c r="K30" s="92" t="s">
        <v>517</v>
      </c>
      <c r="L30" s="92">
        <v>43842</v>
      </c>
      <c r="M30" s="83">
        <v>364</v>
      </c>
      <c r="N30" s="80">
        <v>364</v>
      </c>
      <c r="O30" s="91" t="s">
        <v>518</v>
      </c>
      <c r="P30" s="83" t="s">
        <v>353</v>
      </c>
      <c r="Q30" s="83" t="s">
        <v>353</v>
      </c>
      <c r="R30" s="80">
        <v>73512</v>
      </c>
      <c r="S30" s="87">
        <v>40463</v>
      </c>
      <c r="T30" s="80" t="s">
        <v>548</v>
      </c>
      <c r="U30" s="80" t="s">
        <v>57</v>
      </c>
      <c r="V30" s="80" t="s">
        <v>113</v>
      </c>
      <c r="W30" s="80" t="s">
        <v>30</v>
      </c>
      <c r="Y30" s="80" t="s">
        <v>28</v>
      </c>
      <c r="AC30" s="80" t="s">
        <v>345</v>
      </c>
      <c r="AF30" s="83">
        <f t="shared" ca="1" si="9"/>
        <v>76</v>
      </c>
      <c r="AG30" s="87">
        <f t="shared" si="12"/>
        <v>43568</v>
      </c>
      <c r="AH30" s="83">
        <f t="shared" ca="1" si="11"/>
        <v>166</v>
      </c>
      <c r="AI30" s="87">
        <f t="shared" si="13"/>
        <v>43659</v>
      </c>
      <c r="AJ30" s="79">
        <v>1.7</v>
      </c>
      <c r="AK30" s="79">
        <v>40</v>
      </c>
      <c r="AL30" s="115">
        <v>40</v>
      </c>
    </row>
    <row r="31" spans="1:38">
      <c r="A31" s="80">
        <v>30</v>
      </c>
      <c r="B31" s="80" t="s">
        <v>550</v>
      </c>
      <c r="C31" s="80" t="s">
        <v>551</v>
      </c>
      <c r="D31" s="87">
        <v>30470</v>
      </c>
      <c r="E31" s="80" t="s">
        <v>393</v>
      </c>
      <c r="F31" s="80" t="s">
        <v>552</v>
      </c>
      <c r="G31" s="80" t="s">
        <v>553</v>
      </c>
      <c r="H31" s="80" t="s">
        <v>29</v>
      </c>
      <c r="K31" s="92" t="s">
        <v>517</v>
      </c>
      <c r="L31" s="92">
        <v>43842</v>
      </c>
      <c r="M31" s="83">
        <v>364</v>
      </c>
      <c r="N31" s="80">
        <v>364</v>
      </c>
      <c r="O31" s="91">
        <v>43568</v>
      </c>
      <c r="P31" s="83" t="s">
        <v>353</v>
      </c>
      <c r="Q31" s="83" t="s">
        <v>353</v>
      </c>
      <c r="R31" s="80">
        <v>7134921</v>
      </c>
      <c r="S31" s="87">
        <v>43102</v>
      </c>
      <c r="T31" s="80" t="s">
        <v>554</v>
      </c>
      <c r="U31" s="80" t="s">
        <v>57</v>
      </c>
      <c r="V31" s="80" t="s">
        <v>113</v>
      </c>
      <c r="W31" s="80" t="s">
        <v>32</v>
      </c>
      <c r="Y31" s="80" t="s">
        <v>24</v>
      </c>
      <c r="Z31" s="80">
        <v>2</v>
      </c>
      <c r="AA31" s="80" t="s">
        <v>555</v>
      </c>
      <c r="AB31" s="80" t="s">
        <v>556</v>
      </c>
      <c r="AC31" s="80" t="s">
        <v>345</v>
      </c>
      <c r="AF31" s="83">
        <f t="shared" ca="1" si="9"/>
        <v>76</v>
      </c>
      <c r="AG31" s="87">
        <f t="shared" ref="AG31:AG36" si="14">IF(ISBLANK(K31),"",EDATE(K31,3))</f>
        <v>43568</v>
      </c>
      <c r="AH31" s="83">
        <f t="shared" ca="1" si="11"/>
        <v>166</v>
      </c>
      <c r="AI31" s="87">
        <f t="shared" ref="AI31:AI36" si="15">IF(ISBLANK(O31),"",EDATE(O31,3))</f>
        <v>43659</v>
      </c>
    </row>
    <row r="32" spans="1:38">
      <c r="A32" s="80">
        <v>31</v>
      </c>
      <c r="B32" s="80" t="s">
        <v>557</v>
      </c>
      <c r="C32" s="80" t="s">
        <v>558</v>
      </c>
      <c r="D32" s="87">
        <v>30298</v>
      </c>
      <c r="E32" s="80" t="s">
        <v>458</v>
      </c>
      <c r="F32" s="80" t="s">
        <v>526</v>
      </c>
      <c r="G32" s="80" t="s">
        <v>559</v>
      </c>
      <c r="H32" s="80" t="s">
        <v>25</v>
      </c>
      <c r="K32" s="92" t="s">
        <v>524</v>
      </c>
      <c r="L32" s="92">
        <v>43843</v>
      </c>
      <c r="M32" s="83">
        <v>364</v>
      </c>
      <c r="N32" s="80">
        <v>364</v>
      </c>
      <c r="O32" s="91">
        <v>43567</v>
      </c>
      <c r="P32" s="83" t="s">
        <v>353</v>
      </c>
      <c r="Q32" s="83" t="s">
        <v>353</v>
      </c>
      <c r="R32" s="80">
        <v>3682534</v>
      </c>
      <c r="S32" s="87">
        <v>42507</v>
      </c>
      <c r="T32" s="80" t="s">
        <v>560</v>
      </c>
      <c r="U32" s="80" t="s">
        <v>70</v>
      </c>
      <c r="V32" s="80" t="s">
        <v>101</v>
      </c>
      <c r="W32" s="80" t="s">
        <v>32</v>
      </c>
      <c r="Y32" s="80" t="s">
        <v>24</v>
      </c>
      <c r="Z32" s="80">
        <v>1</v>
      </c>
      <c r="AA32" s="80" t="s">
        <v>561</v>
      </c>
      <c r="AB32" s="80" t="s">
        <v>562</v>
      </c>
      <c r="AC32" s="80" t="s">
        <v>345</v>
      </c>
      <c r="AD32" s="80">
        <v>20986545</v>
      </c>
      <c r="AF32" s="83">
        <f ca="1">IF(ISBLANK(K32),"",K32+90-TODAY())</f>
        <v>77</v>
      </c>
      <c r="AG32" s="87">
        <f>IF(ISBLANK(K32),"",EDATE(K32,3))</f>
        <v>43569</v>
      </c>
      <c r="AH32" s="83">
        <f ca="1">IF(ISBLANK(O32),"",O32+90-TODAY())</f>
        <v>165</v>
      </c>
      <c r="AI32" s="87">
        <f>IF(ISBLANK(O32),"",EDATE(O32,3))</f>
        <v>43658</v>
      </c>
      <c r="AJ32" s="79">
        <v>1.8</v>
      </c>
      <c r="AK32" s="79">
        <v>44</v>
      </c>
      <c r="AL32" s="115">
        <v>43</v>
      </c>
    </row>
    <row r="33" spans="1:38">
      <c r="A33" s="80">
        <v>32</v>
      </c>
      <c r="B33" s="80" t="s">
        <v>563</v>
      </c>
      <c r="C33" s="80" t="s">
        <v>564</v>
      </c>
      <c r="D33" s="87">
        <v>34160</v>
      </c>
      <c r="E33" s="80" t="s">
        <v>406</v>
      </c>
      <c r="F33" s="80" t="s">
        <v>367</v>
      </c>
      <c r="G33" s="80" t="s">
        <v>565</v>
      </c>
      <c r="H33" s="80" t="s">
        <v>314</v>
      </c>
      <c r="K33" s="92">
        <v>43479</v>
      </c>
      <c r="L33" s="92">
        <v>43843</v>
      </c>
      <c r="M33" s="83">
        <v>364</v>
      </c>
      <c r="N33" s="80">
        <v>364</v>
      </c>
      <c r="O33" s="91">
        <v>43567</v>
      </c>
      <c r="P33" s="83" t="s">
        <v>353</v>
      </c>
      <c r="Q33" s="83" t="s">
        <v>353</v>
      </c>
      <c r="R33" s="80">
        <v>75793</v>
      </c>
      <c r="S33" s="87">
        <v>42528</v>
      </c>
      <c r="T33" s="80" t="s">
        <v>360</v>
      </c>
      <c r="U33" s="80" t="s">
        <v>70</v>
      </c>
      <c r="V33" s="80" t="s">
        <v>87</v>
      </c>
      <c r="W33" s="80" t="s">
        <v>23</v>
      </c>
      <c r="Y33" s="80" t="s">
        <v>24</v>
      </c>
      <c r="Z33" s="80">
        <v>0</v>
      </c>
      <c r="AA33" s="80" t="s">
        <v>417</v>
      </c>
      <c r="AB33" s="80" t="s">
        <v>566</v>
      </c>
      <c r="AC33" s="80" t="s">
        <v>345</v>
      </c>
      <c r="AD33" s="80">
        <v>1918674174</v>
      </c>
      <c r="AF33" s="83">
        <f t="shared" ref="AF33:AF37" ca="1" si="16">IF(ISBLANK(K33),"",K33+90-TODAY())</f>
        <v>77</v>
      </c>
      <c r="AG33" s="87">
        <f>IF(ISBLANK(K33),"",EDATE(K33,3))</f>
        <v>43569</v>
      </c>
      <c r="AH33" s="83">
        <f t="shared" ref="AH33:AH37" ca="1" si="17">IF(ISBLANK(O33),"",O33+90-TODAY())</f>
        <v>165</v>
      </c>
      <c r="AI33" s="87">
        <f>IF(ISBLANK(O33),"",EDATE(O33,3))</f>
        <v>43658</v>
      </c>
      <c r="AJ33" s="79">
        <v>1.75</v>
      </c>
      <c r="AK33" s="79">
        <v>40</v>
      </c>
      <c r="AL33" s="115">
        <v>41</v>
      </c>
    </row>
    <row r="34" spans="1:38">
      <c r="A34" s="80">
        <v>33</v>
      </c>
      <c r="B34" s="80" t="s">
        <v>567</v>
      </c>
      <c r="C34" s="80" t="s">
        <v>568</v>
      </c>
      <c r="D34" s="87">
        <v>31394</v>
      </c>
      <c r="E34" s="80" t="s">
        <v>569</v>
      </c>
      <c r="F34" s="80" t="s">
        <v>570</v>
      </c>
      <c r="G34" s="80" t="s">
        <v>571</v>
      </c>
      <c r="H34" s="80" t="s">
        <v>311</v>
      </c>
      <c r="K34" s="92">
        <v>43479</v>
      </c>
      <c r="L34" s="92">
        <v>43843</v>
      </c>
      <c r="M34" s="83">
        <v>364</v>
      </c>
      <c r="N34" s="80">
        <v>365</v>
      </c>
      <c r="O34" s="91">
        <v>43567</v>
      </c>
      <c r="P34" s="83" t="s">
        <v>353</v>
      </c>
      <c r="Q34" s="83" t="s">
        <v>353</v>
      </c>
      <c r="R34" s="80">
        <v>219782</v>
      </c>
      <c r="S34" s="87">
        <v>41652</v>
      </c>
      <c r="T34" s="80" t="s">
        <v>572</v>
      </c>
      <c r="U34" s="80" t="s">
        <v>93</v>
      </c>
      <c r="V34" s="80" t="s">
        <v>76</v>
      </c>
      <c r="W34" s="80" t="s">
        <v>30</v>
      </c>
      <c r="Y34" s="80" t="s">
        <v>24</v>
      </c>
      <c r="Z34" s="80">
        <v>2</v>
      </c>
      <c r="AA34" s="80" t="s">
        <v>368</v>
      </c>
      <c r="AB34" s="80" t="s">
        <v>573</v>
      </c>
      <c r="AC34" s="80" t="s">
        <v>345</v>
      </c>
      <c r="AD34" s="80">
        <v>283436049</v>
      </c>
      <c r="AE34" s="84">
        <v>862443001552</v>
      </c>
      <c r="AF34" s="83">
        <f t="shared" ca="1" si="16"/>
        <v>77</v>
      </c>
      <c r="AG34" s="87">
        <f t="shared" si="14"/>
        <v>43569</v>
      </c>
      <c r="AH34" s="83">
        <f t="shared" ca="1" si="17"/>
        <v>165</v>
      </c>
      <c r="AI34" s="87">
        <f t="shared" si="15"/>
        <v>43658</v>
      </c>
      <c r="AJ34" s="79">
        <v>1.68</v>
      </c>
      <c r="AK34" s="79">
        <v>42</v>
      </c>
      <c r="AL34" s="115">
        <v>41</v>
      </c>
    </row>
    <row r="35" spans="1:38">
      <c r="A35" s="80">
        <v>34</v>
      </c>
      <c r="B35" s="80" t="s">
        <v>574</v>
      </c>
      <c r="C35" s="80" t="s">
        <v>575</v>
      </c>
      <c r="D35" s="87">
        <v>28198</v>
      </c>
      <c r="E35" s="80" t="s">
        <v>576</v>
      </c>
      <c r="F35" s="80" t="s">
        <v>522</v>
      </c>
      <c r="G35" s="80" t="s">
        <v>577</v>
      </c>
      <c r="H35" s="80" t="s">
        <v>314</v>
      </c>
      <c r="K35" s="92">
        <v>43479</v>
      </c>
      <c r="L35" s="92">
        <v>43843</v>
      </c>
      <c r="M35" s="83">
        <v>364</v>
      </c>
      <c r="N35" s="80">
        <v>365</v>
      </c>
      <c r="O35" s="91">
        <v>43569</v>
      </c>
      <c r="P35" s="83" t="s">
        <v>353</v>
      </c>
      <c r="Q35" s="83" t="s">
        <v>353</v>
      </c>
      <c r="R35" s="80">
        <v>447249</v>
      </c>
      <c r="S35" s="87">
        <v>41043</v>
      </c>
      <c r="T35" s="80" t="s">
        <v>522</v>
      </c>
      <c r="U35" s="80" t="s">
        <v>57</v>
      </c>
      <c r="V35" s="80" t="s">
        <v>87</v>
      </c>
      <c r="W35" s="80" t="s">
        <v>30</v>
      </c>
      <c r="Y35" s="80" t="s">
        <v>24</v>
      </c>
      <c r="Z35" s="80">
        <v>3</v>
      </c>
      <c r="AA35" s="80" t="s">
        <v>368</v>
      </c>
      <c r="AB35" s="80" t="s">
        <v>578</v>
      </c>
      <c r="AC35" s="80" t="s">
        <v>345</v>
      </c>
      <c r="AD35" s="80">
        <v>2506157196</v>
      </c>
      <c r="AF35" s="83">
        <f t="shared" ca="1" si="16"/>
        <v>77</v>
      </c>
      <c r="AG35" s="87">
        <f t="shared" si="14"/>
        <v>43569</v>
      </c>
      <c r="AH35" s="83">
        <f t="shared" ca="1" si="17"/>
        <v>167</v>
      </c>
      <c r="AI35" s="87">
        <f t="shared" si="15"/>
        <v>43660</v>
      </c>
      <c r="AJ35" s="79">
        <v>1.73</v>
      </c>
      <c r="AK35" s="79">
        <v>48</v>
      </c>
      <c r="AL35" s="115">
        <v>42</v>
      </c>
    </row>
    <row r="36" spans="1:38">
      <c r="A36" s="80">
        <v>35</v>
      </c>
      <c r="B36" s="80" t="s">
        <v>579</v>
      </c>
      <c r="C36" s="80" t="s">
        <v>580</v>
      </c>
      <c r="D36" s="87">
        <v>27090</v>
      </c>
      <c r="E36" s="80" t="s">
        <v>581</v>
      </c>
      <c r="F36" s="80" t="s">
        <v>379</v>
      </c>
      <c r="G36" s="80" t="s">
        <v>582</v>
      </c>
      <c r="H36" s="80" t="s">
        <v>314</v>
      </c>
      <c r="K36" s="92">
        <v>43479</v>
      </c>
      <c r="L36" s="92">
        <v>43843</v>
      </c>
      <c r="M36" s="83">
        <v>364</v>
      </c>
      <c r="N36" s="80">
        <v>365</v>
      </c>
      <c r="O36" s="91">
        <v>43569</v>
      </c>
      <c r="P36" s="83" t="s">
        <v>353</v>
      </c>
      <c r="Q36" s="83" t="s">
        <v>353</v>
      </c>
      <c r="R36" s="80">
        <v>447249</v>
      </c>
      <c r="S36" s="87">
        <v>41043</v>
      </c>
      <c r="T36" s="80" t="s">
        <v>522</v>
      </c>
      <c r="U36" s="80" t="s">
        <v>57</v>
      </c>
      <c r="V36" s="80" t="s">
        <v>97</v>
      </c>
      <c r="W36" s="80" t="s">
        <v>32</v>
      </c>
      <c r="Y36" s="80" t="s">
        <v>24</v>
      </c>
      <c r="Z36" s="80">
        <v>2</v>
      </c>
      <c r="AA36" s="80" t="s">
        <v>583</v>
      </c>
      <c r="AB36" s="80" t="s">
        <v>584</v>
      </c>
      <c r="AC36" s="80" t="s">
        <v>345</v>
      </c>
      <c r="AD36" s="80">
        <v>2048858068</v>
      </c>
      <c r="AF36" s="83">
        <f t="shared" ca="1" si="16"/>
        <v>77</v>
      </c>
      <c r="AG36" s="87">
        <f t="shared" si="14"/>
        <v>43569</v>
      </c>
      <c r="AH36" s="83">
        <f t="shared" ca="1" si="17"/>
        <v>167</v>
      </c>
      <c r="AI36" s="87">
        <f t="shared" si="15"/>
        <v>43660</v>
      </c>
      <c r="AJ36" s="79">
        <v>1.75</v>
      </c>
      <c r="AK36" s="79">
        <v>46</v>
      </c>
      <c r="AL36" s="115">
        <v>42</v>
      </c>
    </row>
    <row r="37" spans="1:38">
      <c r="A37" s="80">
        <v>36</v>
      </c>
      <c r="B37" s="80" t="s">
        <v>585</v>
      </c>
      <c r="C37" s="80" t="s">
        <v>586</v>
      </c>
      <c r="D37" s="87">
        <v>33847</v>
      </c>
      <c r="E37" s="80" t="s">
        <v>340</v>
      </c>
      <c r="F37" s="80" t="s">
        <v>548</v>
      </c>
      <c r="G37" s="80" t="s">
        <v>587</v>
      </c>
      <c r="H37" s="80" t="s">
        <v>312</v>
      </c>
      <c r="K37" s="92">
        <v>43479</v>
      </c>
      <c r="L37" s="92">
        <v>43843</v>
      </c>
      <c r="M37" s="83">
        <v>364</v>
      </c>
      <c r="N37" s="80">
        <v>365</v>
      </c>
      <c r="O37" s="91">
        <v>43569</v>
      </c>
      <c r="P37" s="83" t="s">
        <v>353</v>
      </c>
      <c r="Q37" s="83" t="s">
        <v>353</v>
      </c>
      <c r="R37" s="80">
        <v>7340516</v>
      </c>
      <c r="S37" s="87">
        <v>43174</v>
      </c>
      <c r="T37" s="80" t="s">
        <v>548</v>
      </c>
      <c r="U37" s="80" t="s">
        <v>82</v>
      </c>
      <c r="V37" s="80" t="s">
        <v>87</v>
      </c>
      <c r="W37" s="80" t="s">
        <v>32</v>
      </c>
      <c r="Y37" s="80" t="s">
        <v>28</v>
      </c>
      <c r="AA37" s="80" t="s">
        <v>588</v>
      </c>
      <c r="AB37" s="80" t="s">
        <v>589</v>
      </c>
      <c r="AC37" s="80" t="s">
        <v>345</v>
      </c>
      <c r="AD37" s="80">
        <v>12652393</v>
      </c>
      <c r="AF37" s="83">
        <f t="shared" ca="1" si="16"/>
        <v>77</v>
      </c>
      <c r="AG37" s="87">
        <f t="shared" ref="AG37:AG43" si="18">IF(ISBLANK(K37),"",EDATE(K37,3))</f>
        <v>43569</v>
      </c>
      <c r="AH37" s="83">
        <f t="shared" ca="1" si="17"/>
        <v>167</v>
      </c>
      <c r="AI37" s="87">
        <f t="shared" ref="AI37:AI43" si="19">IF(ISBLANK(O37),"",EDATE(O37,3))</f>
        <v>43660</v>
      </c>
      <c r="AJ37" s="79">
        <v>1.74</v>
      </c>
      <c r="AK37" s="79">
        <v>40</v>
      </c>
      <c r="AL37" s="115">
        <v>41</v>
      </c>
    </row>
    <row r="38" spans="1:38">
      <c r="A38" s="80">
        <v>37</v>
      </c>
      <c r="B38" s="80" t="s">
        <v>590</v>
      </c>
      <c r="C38" s="80" t="s">
        <v>591</v>
      </c>
      <c r="D38" s="87">
        <v>30333</v>
      </c>
      <c r="E38" s="80" t="s">
        <v>393</v>
      </c>
      <c r="F38" s="80" t="s">
        <v>341</v>
      </c>
      <c r="G38" s="80" t="s">
        <v>592</v>
      </c>
      <c r="H38" s="80" t="s">
        <v>314</v>
      </c>
      <c r="K38" s="92">
        <v>43479</v>
      </c>
      <c r="L38" s="92">
        <v>43843</v>
      </c>
      <c r="M38" s="83">
        <v>364</v>
      </c>
      <c r="N38" s="80">
        <v>365</v>
      </c>
      <c r="O38" s="91">
        <v>43569</v>
      </c>
      <c r="P38" s="83" t="s">
        <v>353</v>
      </c>
      <c r="Q38" s="83" t="s">
        <v>353</v>
      </c>
      <c r="R38" s="80">
        <v>403686</v>
      </c>
      <c r="S38" s="87">
        <v>42648</v>
      </c>
      <c r="T38" s="80" t="s">
        <v>341</v>
      </c>
      <c r="U38" s="80" t="s">
        <v>70</v>
      </c>
      <c r="V38" s="80" t="s">
        <v>69</v>
      </c>
      <c r="W38" s="80" t="s">
        <v>30</v>
      </c>
      <c r="Y38" s="80" t="s">
        <v>24</v>
      </c>
      <c r="Z38" s="80">
        <v>1</v>
      </c>
      <c r="AA38" s="80" t="s">
        <v>593</v>
      </c>
      <c r="AB38" s="80" t="s">
        <v>594</v>
      </c>
      <c r="AC38" s="80" t="s">
        <v>345</v>
      </c>
      <c r="AF38" s="83">
        <f t="shared" ref="AF38:AF43" ca="1" si="20">IF(ISBLANK(K38),"",K38+90-TODAY())</f>
        <v>77</v>
      </c>
      <c r="AG38" s="87">
        <f t="shared" si="18"/>
        <v>43569</v>
      </c>
      <c r="AH38" s="83">
        <f t="shared" ref="AH38:AH43" ca="1" si="21">IF(ISBLANK(O38),"",O38+90-TODAY())</f>
        <v>167</v>
      </c>
      <c r="AI38" s="87">
        <f t="shared" si="19"/>
        <v>43660</v>
      </c>
      <c r="AJ38" s="79">
        <v>1.75</v>
      </c>
      <c r="AK38" s="79">
        <v>42</v>
      </c>
      <c r="AL38" s="115">
        <v>42</v>
      </c>
    </row>
    <row r="39" spans="1:38">
      <c r="A39" s="80">
        <v>38</v>
      </c>
      <c r="B39" s="80" t="s">
        <v>595</v>
      </c>
      <c r="C39" s="80" t="s">
        <v>596</v>
      </c>
      <c r="D39" s="87">
        <v>33091</v>
      </c>
      <c r="E39" s="80" t="s">
        <v>385</v>
      </c>
      <c r="F39" s="80" t="s">
        <v>421</v>
      </c>
      <c r="G39" s="80" t="s">
        <v>597</v>
      </c>
      <c r="H39" s="80" t="s">
        <v>312</v>
      </c>
      <c r="K39" s="92">
        <v>43480</v>
      </c>
      <c r="L39" s="92">
        <v>43844</v>
      </c>
      <c r="M39" s="83">
        <v>364</v>
      </c>
      <c r="N39" s="80">
        <v>365</v>
      </c>
      <c r="O39" s="91">
        <v>43570</v>
      </c>
      <c r="P39" s="83" t="s">
        <v>353</v>
      </c>
      <c r="Q39" s="83" t="s">
        <v>353</v>
      </c>
      <c r="R39" s="80">
        <v>387808</v>
      </c>
      <c r="S39" s="87">
        <v>42639</v>
      </c>
      <c r="T39" s="80" t="s">
        <v>360</v>
      </c>
      <c r="U39" s="80" t="s">
        <v>57</v>
      </c>
      <c r="V39" s="80" t="s">
        <v>87</v>
      </c>
      <c r="W39" s="80" t="s">
        <v>30</v>
      </c>
      <c r="Y39" s="80" t="s">
        <v>28</v>
      </c>
      <c r="AA39" s="80" t="s">
        <v>368</v>
      </c>
      <c r="AB39" s="80" t="s">
        <v>598</v>
      </c>
      <c r="AC39" s="80" t="s">
        <v>345</v>
      </c>
      <c r="AD39" s="80">
        <v>28365007</v>
      </c>
      <c r="AE39" s="84">
        <v>9010153363</v>
      </c>
      <c r="AF39" s="83">
        <f t="shared" ca="1" si="20"/>
        <v>78</v>
      </c>
      <c r="AG39" s="87">
        <f t="shared" si="18"/>
        <v>43570</v>
      </c>
      <c r="AH39" s="83">
        <f t="shared" ca="1" si="21"/>
        <v>168</v>
      </c>
      <c r="AI39" s="87">
        <f t="shared" si="19"/>
        <v>43661</v>
      </c>
      <c r="AJ39" s="79">
        <v>1.76</v>
      </c>
      <c r="AK39" s="79">
        <v>46</v>
      </c>
      <c r="AL39" s="115">
        <v>43</v>
      </c>
    </row>
    <row r="40" spans="1:38">
      <c r="A40" s="80">
        <v>39</v>
      </c>
      <c r="B40" s="80" t="s">
        <v>599</v>
      </c>
      <c r="C40" s="80" t="s">
        <v>600</v>
      </c>
      <c r="D40" s="87">
        <v>27359</v>
      </c>
      <c r="E40" s="80" t="s">
        <v>581</v>
      </c>
      <c r="F40" s="80" t="s">
        <v>601</v>
      </c>
      <c r="G40" s="80" t="s">
        <v>602</v>
      </c>
      <c r="H40" s="80" t="s">
        <v>312</v>
      </c>
      <c r="K40" s="92">
        <v>43479</v>
      </c>
      <c r="L40" s="92">
        <v>43843</v>
      </c>
      <c r="M40" s="83">
        <v>364</v>
      </c>
      <c r="N40" s="80">
        <v>364</v>
      </c>
      <c r="O40" s="91">
        <v>43569</v>
      </c>
      <c r="P40" s="83" t="s">
        <v>353</v>
      </c>
      <c r="Q40" s="83" t="s">
        <v>353</v>
      </c>
      <c r="R40" s="80">
        <v>753398</v>
      </c>
      <c r="S40" s="87">
        <v>42205</v>
      </c>
      <c r="T40" s="80" t="s">
        <v>603</v>
      </c>
      <c r="U40" s="80" t="s">
        <v>57</v>
      </c>
      <c r="V40" s="80" t="s">
        <v>101</v>
      </c>
      <c r="W40" s="80" t="s">
        <v>30</v>
      </c>
      <c r="Y40" s="80" t="s">
        <v>24</v>
      </c>
      <c r="Z40" s="80">
        <v>3</v>
      </c>
      <c r="AA40" s="80" t="s">
        <v>604</v>
      </c>
      <c r="AB40" s="80" t="s">
        <v>605</v>
      </c>
      <c r="AC40" s="80" t="s">
        <v>345</v>
      </c>
      <c r="AD40" s="80">
        <v>250865971</v>
      </c>
      <c r="AE40" s="84">
        <v>740405015358</v>
      </c>
      <c r="AF40" s="83">
        <f t="shared" ca="1" si="20"/>
        <v>77</v>
      </c>
      <c r="AG40" s="87">
        <f t="shared" si="18"/>
        <v>43569</v>
      </c>
      <c r="AH40" s="83">
        <f t="shared" ca="1" si="21"/>
        <v>167</v>
      </c>
      <c r="AI40" s="87">
        <f t="shared" si="19"/>
        <v>43660</v>
      </c>
      <c r="AJ40" s="79">
        <v>1.8</v>
      </c>
      <c r="AK40" s="79">
        <v>50</v>
      </c>
      <c r="AL40" s="115">
        <v>43</v>
      </c>
    </row>
    <row r="41" spans="1:38">
      <c r="A41" s="80">
        <v>40</v>
      </c>
      <c r="B41" s="80" t="s">
        <v>606</v>
      </c>
      <c r="C41" s="80" t="s">
        <v>607</v>
      </c>
      <c r="D41" s="87">
        <v>32993</v>
      </c>
      <c r="E41" s="80" t="s">
        <v>385</v>
      </c>
      <c r="F41" s="80" t="s">
        <v>388</v>
      </c>
      <c r="G41" s="80" t="s">
        <v>608</v>
      </c>
      <c r="H41" s="80" t="s">
        <v>314</v>
      </c>
      <c r="K41" s="92">
        <v>43480</v>
      </c>
      <c r="L41" s="92">
        <v>43844</v>
      </c>
      <c r="M41" s="83">
        <v>364</v>
      </c>
      <c r="N41" s="80">
        <v>365</v>
      </c>
      <c r="O41" s="91">
        <v>43570</v>
      </c>
      <c r="P41" s="83" t="s">
        <v>353</v>
      </c>
      <c r="Q41" s="83" t="s">
        <v>353</v>
      </c>
      <c r="R41" s="80">
        <v>105111208</v>
      </c>
      <c r="S41" s="87">
        <v>42901</v>
      </c>
      <c r="T41" s="80" t="s">
        <v>388</v>
      </c>
      <c r="U41" s="80" t="s">
        <v>82</v>
      </c>
      <c r="V41" s="80" t="s">
        <v>113</v>
      </c>
      <c r="W41" s="80" t="s">
        <v>30</v>
      </c>
      <c r="Y41" s="80" t="s">
        <v>24</v>
      </c>
      <c r="Z41" s="80">
        <v>2</v>
      </c>
      <c r="AA41" s="80" t="s">
        <v>609</v>
      </c>
      <c r="AB41" s="80" t="s">
        <v>610</v>
      </c>
      <c r="AC41" s="80" t="s">
        <v>345</v>
      </c>
      <c r="AD41" s="80">
        <v>1565948502</v>
      </c>
      <c r="AF41" s="83">
        <f t="shared" ca="1" si="20"/>
        <v>78</v>
      </c>
      <c r="AG41" s="87">
        <f t="shared" si="18"/>
        <v>43570</v>
      </c>
      <c r="AH41" s="83">
        <f t="shared" ca="1" si="21"/>
        <v>168</v>
      </c>
      <c r="AI41" s="87">
        <f t="shared" si="19"/>
        <v>43661</v>
      </c>
      <c r="AJ41" s="79">
        <v>1.74</v>
      </c>
      <c r="AK41" s="79">
        <v>42</v>
      </c>
      <c r="AL41" s="115">
        <v>41</v>
      </c>
    </row>
    <row r="42" spans="1:38">
      <c r="A42" s="80">
        <v>41</v>
      </c>
      <c r="B42" s="80" t="s">
        <v>611</v>
      </c>
      <c r="C42" s="80" t="s">
        <v>612</v>
      </c>
      <c r="D42" s="87">
        <v>22998</v>
      </c>
      <c r="E42" s="80" t="s">
        <v>503</v>
      </c>
      <c r="F42" s="80" t="s">
        <v>613</v>
      </c>
      <c r="G42" s="80" t="s">
        <v>614</v>
      </c>
      <c r="H42" s="80" t="s">
        <v>25</v>
      </c>
      <c r="K42" s="92">
        <v>43480</v>
      </c>
      <c r="L42" s="92">
        <v>43844</v>
      </c>
      <c r="M42" s="83">
        <v>364</v>
      </c>
      <c r="N42" s="80">
        <v>365</v>
      </c>
      <c r="O42" s="91">
        <v>43570</v>
      </c>
      <c r="P42" s="83" t="s">
        <v>353</v>
      </c>
      <c r="Q42" s="83" t="s">
        <v>353</v>
      </c>
      <c r="R42" s="80">
        <v>6621841</v>
      </c>
      <c r="S42" s="87">
        <v>43174</v>
      </c>
      <c r="T42" s="80" t="s">
        <v>377</v>
      </c>
      <c r="U42" s="80" t="s">
        <v>82</v>
      </c>
      <c r="V42" s="80" t="s">
        <v>120</v>
      </c>
      <c r="W42" s="80" t="s">
        <v>23</v>
      </c>
      <c r="Y42" s="80" t="s">
        <v>24</v>
      </c>
      <c r="Z42" s="80">
        <v>1</v>
      </c>
      <c r="AA42" s="80" t="s">
        <v>583</v>
      </c>
      <c r="AB42" s="80" t="s">
        <v>615</v>
      </c>
      <c r="AC42" s="80" t="s">
        <v>345</v>
      </c>
      <c r="AD42" s="80">
        <v>1300946994</v>
      </c>
      <c r="AE42" s="84">
        <v>620426006950</v>
      </c>
      <c r="AF42" s="83">
        <f t="shared" ca="1" si="20"/>
        <v>78</v>
      </c>
      <c r="AG42" s="87">
        <f t="shared" si="18"/>
        <v>43570</v>
      </c>
      <c r="AH42" s="83">
        <f t="shared" ca="1" si="21"/>
        <v>168</v>
      </c>
      <c r="AI42" s="87">
        <f t="shared" si="19"/>
        <v>43661</v>
      </c>
      <c r="AJ42" s="79">
        <v>1.85</v>
      </c>
    </row>
    <row r="43" spans="1:38">
      <c r="A43" s="80">
        <v>42</v>
      </c>
      <c r="B43" s="80" t="s">
        <v>616</v>
      </c>
      <c r="C43" s="80" t="s">
        <v>617</v>
      </c>
      <c r="D43" s="87">
        <v>33975</v>
      </c>
      <c r="E43" s="80" t="s">
        <v>340</v>
      </c>
      <c r="F43" s="80" t="s">
        <v>618</v>
      </c>
      <c r="G43" s="80" t="s">
        <v>619</v>
      </c>
      <c r="H43" s="80" t="s">
        <v>312</v>
      </c>
      <c r="K43" s="92">
        <v>43480</v>
      </c>
      <c r="L43" s="92">
        <v>43844</v>
      </c>
      <c r="M43" s="83">
        <v>364</v>
      </c>
      <c r="N43" s="80">
        <v>365</v>
      </c>
      <c r="O43" s="91">
        <v>43570</v>
      </c>
      <c r="P43" s="83" t="s">
        <v>353</v>
      </c>
      <c r="Q43" s="83" t="s">
        <v>353</v>
      </c>
      <c r="R43" s="80">
        <v>109903929</v>
      </c>
      <c r="S43" s="87">
        <v>43286</v>
      </c>
      <c r="T43" s="80" t="s">
        <v>620</v>
      </c>
      <c r="U43" s="80" t="s">
        <v>82</v>
      </c>
      <c r="V43" s="80" t="s">
        <v>69</v>
      </c>
      <c r="W43" s="80" t="s">
        <v>30</v>
      </c>
      <c r="Y43" s="80" t="s">
        <v>28</v>
      </c>
      <c r="AA43" s="80" t="s">
        <v>407</v>
      </c>
      <c r="AB43" s="80" t="s">
        <v>621</v>
      </c>
      <c r="AC43" s="80" t="s">
        <v>345</v>
      </c>
      <c r="AD43" s="80">
        <v>1710449997</v>
      </c>
      <c r="AE43" s="84">
        <v>930042002658</v>
      </c>
      <c r="AF43" s="83">
        <f t="shared" ca="1" si="20"/>
        <v>78</v>
      </c>
      <c r="AG43" s="87">
        <f t="shared" si="18"/>
        <v>43570</v>
      </c>
      <c r="AH43" s="83">
        <f t="shared" ca="1" si="21"/>
        <v>168</v>
      </c>
      <c r="AI43" s="87">
        <f t="shared" si="19"/>
        <v>43661</v>
      </c>
      <c r="AJ43" s="79">
        <v>1.74</v>
      </c>
      <c r="AK43" s="79">
        <v>52</v>
      </c>
      <c r="AL43" s="115">
        <v>44</v>
      </c>
    </row>
    <row r="44" spans="1:38">
      <c r="A44" s="80">
        <v>43</v>
      </c>
      <c r="B44" s="80" t="s">
        <v>622</v>
      </c>
      <c r="C44" s="80" t="s">
        <v>623</v>
      </c>
      <c r="D44" s="87">
        <v>28637</v>
      </c>
      <c r="E44" s="80" t="s">
        <v>624</v>
      </c>
      <c r="F44" s="80" t="s">
        <v>625</v>
      </c>
      <c r="G44" s="80" t="s">
        <v>626</v>
      </c>
      <c r="H44" s="80" t="s">
        <v>312</v>
      </c>
      <c r="K44" s="92">
        <v>43480</v>
      </c>
      <c r="L44" s="92">
        <v>43844</v>
      </c>
      <c r="M44" s="83">
        <v>364</v>
      </c>
      <c r="N44" s="80">
        <v>365</v>
      </c>
      <c r="O44" s="91">
        <v>43570</v>
      </c>
      <c r="P44" s="83" t="s">
        <v>353</v>
      </c>
      <c r="Q44" s="83" t="s">
        <v>353</v>
      </c>
      <c r="R44" s="80">
        <v>105009851</v>
      </c>
      <c r="S44" s="87">
        <v>42893</v>
      </c>
      <c r="T44" s="80" t="s">
        <v>625</v>
      </c>
      <c r="U44" s="80" t="s">
        <v>57</v>
      </c>
      <c r="V44" s="80" t="s">
        <v>87</v>
      </c>
      <c r="W44" s="80" t="s">
        <v>32</v>
      </c>
      <c r="Y44" s="80" t="s">
        <v>28</v>
      </c>
      <c r="Z44" s="80">
        <v>0</v>
      </c>
      <c r="AA44" s="80" t="s">
        <v>627</v>
      </c>
      <c r="AB44" s="80" t="s">
        <v>628</v>
      </c>
      <c r="AC44" s="80" t="s">
        <v>629</v>
      </c>
      <c r="AD44" s="80">
        <v>2252213912</v>
      </c>
      <c r="AF44" s="83">
        <f ca="1">IF(ISBLANK(K44),"",K44+90-TODAY())</f>
        <v>78</v>
      </c>
      <c r="AG44" s="87">
        <f>IF(ISBLANK(K44),"",EDATE(K44,3))</f>
        <v>43570</v>
      </c>
      <c r="AH44" s="83">
        <f ca="1">IF(ISBLANK(O44),"",O44+90-TODAY())</f>
        <v>168</v>
      </c>
      <c r="AI44" s="87">
        <f>IF(ISBLANK(O44),"",EDATE(O44,3))</f>
        <v>43661</v>
      </c>
      <c r="AJ44" s="79">
        <v>1.75</v>
      </c>
    </row>
    <row r="45" spans="1:38">
      <c r="A45" s="80">
        <v>44</v>
      </c>
      <c r="B45" s="80" t="s">
        <v>658</v>
      </c>
      <c r="C45" s="80" t="s">
        <v>659</v>
      </c>
      <c r="D45" s="87">
        <v>29541</v>
      </c>
      <c r="E45" s="80" t="s">
        <v>660</v>
      </c>
      <c r="F45" s="80" t="s">
        <v>656</v>
      </c>
      <c r="G45" s="80" t="s">
        <v>661</v>
      </c>
      <c r="H45" s="80" t="s">
        <v>314</v>
      </c>
      <c r="K45" s="92">
        <v>43482</v>
      </c>
      <c r="L45" s="92">
        <v>43846</v>
      </c>
      <c r="M45" s="83">
        <v>364</v>
      </c>
      <c r="N45" s="80">
        <v>365</v>
      </c>
      <c r="O45" s="91">
        <v>43571</v>
      </c>
      <c r="P45" s="83" t="s">
        <v>353</v>
      </c>
      <c r="Q45" s="83" t="s">
        <v>353</v>
      </c>
      <c r="R45" s="80">
        <v>107883430</v>
      </c>
      <c r="S45" s="87">
        <v>43149</v>
      </c>
      <c r="T45" s="80" t="s">
        <v>662</v>
      </c>
      <c r="U45" s="80" t="s">
        <v>57</v>
      </c>
      <c r="V45" s="80" t="s">
        <v>97</v>
      </c>
      <c r="W45" s="80" t="s">
        <v>23</v>
      </c>
      <c r="Y45" s="80" t="s">
        <v>24</v>
      </c>
      <c r="Z45" s="80">
        <v>3</v>
      </c>
      <c r="AA45" s="80" t="s">
        <v>561</v>
      </c>
      <c r="AB45" s="80" t="s">
        <v>663</v>
      </c>
      <c r="AC45" s="80" t="s">
        <v>345</v>
      </c>
      <c r="AD45" s="80">
        <v>2385347964</v>
      </c>
      <c r="AF45" s="83">
        <f ca="1">IF(ISBLANK(K45),"",K45+90-TODAY())</f>
        <v>80</v>
      </c>
      <c r="AG45" s="87">
        <f>IF(ISBLANK(K45),"",EDATE(K45,3))</f>
        <v>43572</v>
      </c>
      <c r="AH45" s="83">
        <f ca="1">IF(ISBLANK(O45),"",O45+90-TODAY())</f>
        <v>169</v>
      </c>
      <c r="AI45" s="87">
        <f>IF(ISBLANK(O45),"",EDATE(O45,3))</f>
        <v>43662</v>
      </c>
      <c r="AJ45" s="79">
        <v>1.72</v>
      </c>
      <c r="AK45" s="79">
        <v>44</v>
      </c>
      <c r="AL45" s="115">
        <v>43</v>
      </c>
    </row>
    <row r="46" spans="1:38">
      <c r="A46" s="80">
        <v>45</v>
      </c>
      <c r="B46" s="80" t="s">
        <v>630</v>
      </c>
      <c r="C46" s="80" t="s">
        <v>631</v>
      </c>
      <c r="D46" s="87">
        <v>30975</v>
      </c>
      <c r="E46" s="80" t="s">
        <v>632</v>
      </c>
      <c r="F46" s="80" t="s">
        <v>560</v>
      </c>
      <c r="G46" s="80" t="s">
        <v>633</v>
      </c>
      <c r="H46" s="80" t="s">
        <v>312</v>
      </c>
      <c r="K46" s="92">
        <v>43481</v>
      </c>
      <c r="L46" s="92">
        <v>43845</v>
      </c>
      <c r="M46" s="83">
        <v>364</v>
      </c>
      <c r="N46" s="80">
        <v>365</v>
      </c>
      <c r="O46" s="91">
        <v>43570</v>
      </c>
      <c r="P46" s="83" t="s">
        <v>353</v>
      </c>
      <c r="Q46" s="83" t="s">
        <v>353</v>
      </c>
      <c r="R46" s="80">
        <v>104276415</v>
      </c>
      <c r="S46" s="87">
        <v>42832</v>
      </c>
      <c r="T46" s="80" t="s">
        <v>634</v>
      </c>
      <c r="U46" s="80" t="s">
        <v>82</v>
      </c>
      <c r="V46" s="80" t="s">
        <v>81</v>
      </c>
      <c r="W46" s="80" t="s">
        <v>23</v>
      </c>
      <c r="Y46" s="80" t="s">
        <v>28</v>
      </c>
      <c r="AA46" s="80" t="s">
        <v>389</v>
      </c>
      <c r="AB46" s="80" t="s">
        <v>635</v>
      </c>
      <c r="AC46" s="80" t="s">
        <v>345</v>
      </c>
      <c r="AD46" s="80">
        <v>2503393402</v>
      </c>
      <c r="AE46" s="84">
        <v>843109001556</v>
      </c>
      <c r="AF46" s="83">
        <f t="shared" ref="AF46:AF49" ca="1" si="22">IF(ISBLANK(K46),"",K46+90-TODAY())</f>
        <v>79</v>
      </c>
      <c r="AG46" s="87">
        <f t="shared" ref="AG46:AG49" si="23">IF(ISBLANK(K46),"",EDATE(K46,3))</f>
        <v>43571</v>
      </c>
      <c r="AH46" s="83">
        <f t="shared" ref="AH46:AH49" ca="1" si="24">IF(ISBLANK(O46),"",O46+90-TODAY())</f>
        <v>168</v>
      </c>
      <c r="AI46" s="87">
        <f t="shared" ref="AI46:AI49" si="25">IF(ISBLANK(O46),"",EDATE(O46,3))</f>
        <v>43661</v>
      </c>
      <c r="AJ46" s="79">
        <v>1.74</v>
      </c>
      <c r="AK46" s="79">
        <v>44</v>
      </c>
      <c r="AL46" s="115">
        <v>42</v>
      </c>
    </row>
    <row r="47" spans="1:38">
      <c r="A47" s="80">
        <v>46</v>
      </c>
      <c r="B47" s="80" t="s">
        <v>636</v>
      </c>
      <c r="C47" s="80" t="s">
        <v>637</v>
      </c>
      <c r="D47" s="87">
        <v>34206</v>
      </c>
      <c r="E47" s="80" t="s">
        <v>406</v>
      </c>
      <c r="F47" s="80" t="s">
        <v>638</v>
      </c>
      <c r="G47" s="80" t="s">
        <v>639</v>
      </c>
      <c r="H47" s="80" t="s">
        <v>314</v>
      </c>
      <c r="K47" s="92">
        <v>43481</v>
      </c>
      <c r="L47" s="92">
        <v>43845</v>
      </c>
      <c r="M47" s="83">
        <v>364</v>
      </c>
      <c r="N47" s="80">
        <v>365</v>
      </c>
      <c r="O47" s="91">
        <v>43570</v>
      </c>
      <c r="P47" s="83" t="s">
        <v>353</v>
      </c>
      <c r="Q47" s="83" t="s">
        <v>353</v>
      </c>
      <c r="R47" s="80">
        <v>680819</v>
      </c>
      <c r="S47" s="87">
        <v>40175</v>
      </c>
      <c r="T47" s="80" t="s">
        <v>443</v>
      </c>
      <c r="U47" s="80" t="s">
        <v>57</v>
      </c>
      <c r="V47" s="80" t="s">
        <v>120</v>
      </c>
      <c r="W47" s="80" t="s">
        <v>23</v>
      </c>
      <c r="Y47" s="80" t="s">
        <v>28</v>
      </c>
      <c r="AA47" s="80" t="s">
        <v>407</v>
      </c>
      <c r="AB47" s="80" t="s">
        <v>640</v>
      </c>
      <c r="AC47" s="80" t="s">
        <v>345</v>
      </c>
      <c r="AD47" s="80">
        <v>1989094525</v>
      </c>
      <c r="AF47" s="83">
        <f t="shared" ca="1" si="22"/>
        <v>79</v>
      </c>
      <c r="AG47" s="87">
        <f t="shared" si="23"/>
        <v>43571</v>
      </c>
      <c r="AH47" s="83">
        <f t="shared" ca="1" si="24"/>
        <v>168</v>
      </c>
      <c r="AI47" s="87">
        <f t="shared" si="25"/>
        <v>43661</v>
      </c>
      <c r="AJ47" s="79">
        <v>1.73</v>
      </c>
      <c r="AK47" s="79">
        <v>50</v>
      </c>
      <c r="AL47" s="115">
        <v>44</v>
      </c>
    </row>
    <row r="48" spans="1:38">
      <c r="A48" s="80">
        <v>47</v>
      </c>
      <c r="B48" s="80" t="s">
        <v>641</v>
      </c>
      <c r="C48" s="80" t="s">
        <v>642</v>
      </c>
      <c r="D48" s="87">
        <v>33987</v>
      </c>
      <c r="E48" s="80" t="s">
        <v>406</v>
      </c>
      <c r="F48" s="80" t="s">
        <v>643</v>
      </c>
      <c r="G48" s="80" t="s">
        <v>644</v>
      </c>
      <c r="H48" s="80" t="s">
        <v>311</v>
      </c>
      <c r="K48" s="92">
        <v>43481</v>
      </c>
      <c r="L48" s="92">
        <v>43845</v>
      </c>
      <c r="M48" s="83">
        <v>364</v>
      </c>
      <c r="N48" s="80">
        <v>365</v>
      </c>
      <c r="O48" s="91">
        <v>43570</v>
      </c>
      <c r="P48" s="83" t="s">
        <v>353</v>
      </c>
      <c r="Q48" s="83" t="s">
        <v>353</v>
      </c>
      <c r="R48" s="80">
        <v>111539307</v>
      </c>
      <c r="S48" s="87">
        <v>43411</v>
      </c>
      <c r="T48" s="80" t="s">
        <v>645</v>
      </c>
      <c r="U48" s="80" t="s">
        <v>82</v>
      </c>
      <c r="V48" s="80" t="s">
        <v>116</v>
      </c>
      <c r="W48" s="80" t="s">
        <v>30</v>
      </c>
      <c r="Y48" s="80" t="s">
        <v>28</v>
      </c>
      <c r="AA48" s="80" t="s">
        <v>646</v>
      </c>
      <c r="AB48" s="80" t="s">
        <v>647</v>
      </c>
      <c r="AC48" s="80" t="s">
        <v>345</v>
      </c>
      <c r="AD48" s="80">
        <v>2497947957</v>
      </c>
      <c r="AF48" s="83">
        <f t="shared" ca="1" si="22"/>
        <v>79</v>
      </c>
      <c r="AG48" s="87">
        <f t="shared" si="23"/>
        <v>43571</v>
      </c>
      <c r="AH48" s="83">
        <f t="shared" ca="1" si="24"/>
        <v>168</v>
      </c>
      <c r="AI48" s="87">
        <f t="shared" si="25"/>
        <v>43661</v>
      </c>
      <c r="AJ48" s="79">
        <v>1.72</v>
      </c>
      <c r="AK48" s="79">
        <v>40</v>
      </c>
      <c r="AL48" s="115">
        <v>40</v>
      </c>
    </row>
    <row r="49" spans="1:39">
      <c r="A49" s="80">
        <v>48</v>
      </c>
      <c r="B49" s="80" t="s">
        <v>648</v>
      </c>
      <c r="C49" s="80" t="s">
        <v>649</v>
      </c>
      <c r="D49" s="87">
        <v>29140</v>
      </c>
      <c r="E49" s="80" t="s">
        <v>514</v>
      </c>
      <c r="F49" s="80" t="s">
        <v>493</v>
      </c>
      <c r="G49" s="80" t="s">
        <v>650</v>
      </c>
      <c r="H49" s="80" t="s">
        <v>312</v>
      </c>
      <c r="K49" s="92">
        <v>43481</v>
      </c>
      <c r="L49" s="92">
        <v>43845</v>
      </c>
      <c r="M49" s="83">
        <v>364</v>
      </c>
      <c r="N49" s="80">
        <v>365</v>
      </c>
      <c r="O49" s="91">
        <v>43570</v>
      </c>
      <c r="P49" s="83" t="s">
        <v>353</v>
      </c>
      <c r="Q49" s="83" t="s">
        <v>353</v>
      </c>
      <c r="R49" s="80">
        <v>110317909</v>
      </c>
      <c r="S49" s="87">
        <v>43321</v>
      </c>
      <c r="T49" s="80" t="s">
        <v>443</v>
      </c>
      <c r="U49" s="80" t="s">
        <v>70</v>
      </c>
      <c r="V49" s="80" t="s">
        <v>97</v>
      </c>
      <c r="W49" s="80" t="s">
        <v>30</v>
      </c>
      <c r="Y49" s="80" t="s">
        <v>28</v>
      </c>
      <c r="AA49" s="80" t="s">
        <v>343</v>
      </c>
      <c r="AB49" s="80" t="s">
        <v>651</v>
      </c>
      <c r="AC49" s="80" t="s">
        <v>345</v>
      </c>
      <c r="AD49" s="80">
        <v>23853479</v>
      </c>
      <c r="AF49" s="83">
        <f t="shared" ca="1" si="22"/>
        <v>79</v>
      </c>
      <c r="AG49" s="87">
        <f t="shared" si="23"/>
        <v>43571</v>
      </c>
      <c r="AH49" s="83">
        <f t="shared" ca="1" si="24"/>
        <v>168</v>
      </c>
      <c r="AI49" s="87">
        <f t="shared" si="25"/>
        <v>43661</v>
      </c>
      <c r="AJ49" s="79">
        <v>1.72</v>
      </c>
      <c r="AK49" s="79">
        <v>44</v>
      </c>
      <c r="AL49" s="115">
        <v>43</v>
      </c>
    </row>
    <row r="50" spans="1:39">
      <c r="A50" s="80">
        <v>49</v>
      </c>
      <c r="B50" s="80" t="s">
        <v>652</v>
      </c>
      <c r="C50" s="80" t="s">
        <v>653</v>
      </c>
      <c r="D50" s="87">
        <v>33770</v>
      </c>
      <c r="E50" s="80" t="s">
        <v>340</v>
      </c>
      <c r="F50" s="80" t="s">
        <v>654</v>
      </c>
      <c r="G50" s="80" t="s">
        <v>655</v>
      </c>
      <c r="H50" s="80" t="s">
        <v>314</v>
      </c>
      <c r="K50" s="92">
        <v>43482</v>
      </c>
      <c r="L50" s="92">
        <v>43846</v>
      </c>
      <c r="M50" s="83">
        <v>364</v>
      </c>
      <c r="N50" s="80">
        <v>365</v>
      </c>
      <c r="O50" s="91">
        <v>43572</v>
      </c>
      <c r="P50" s="83" t="s">
        <v>353</v>
      </c>
      <c r="Q50" s="83" t="s">
        <v>353</v>
      </c>
      <c r="R50" s="80">
        <v>831556</v>
      </c>
      <c r="S50" s="87">
        <v>42743</v>
      </c>
      <c r="T50" s="80" t="s">
        <v>379</v>
      </c>
      <c r="U50" s="80" t="s">
        <v>57</v>
      </c>
      <c r="V50" s="80" t="s">
        <v>92</v>
      </c>
      <c r="W50" s="80" t="s">
        <v>32</v>
      </c>
      <c r="Y50" s="80" t="s">
        <v>28</v>
      </c>
      <c r="Z50" s="80">
        <v>0</v>
      </c>
      <c r="AA50" s="80" t="s">
        <v>656</v>
      </c>
      <c r="AB50" s="80" t="s">
        <v>657</v>
      </c>
      <c r="AC50" s="80" t="s">
        <v>345</v>
      </c>
      <c r="AD50" s="80">
        <v>2417830451</v>
      </c>
      <c r="AF50" s="83">
        <v>89</v>
      </c>
      <c r="AG50" s="87" t="s">
        <v>678</v>
      </c>
      <c r="AH50" s="83">
        <v>179</v>
      </c>
      <c r="AI50" s="87" t="s">
        <v>679</v>
      </c>
      <c r="AJ50" s="79" t="s">
        <v>479</v>
      </c>
      <c r="AK50" s="79">
        <v>40</v>
      </c>
      <c r="AL50" s="115">
        <v>40</v>
      </c>
    </row>
    <row r="51" spans="1:39">
      <c r="A51" s="80">
        <v>50</v>
      </c>
      <c r="B51" s="80" t="s">
        <v>664</v>
      </c>
      <c r="C51" s="80" t="s">
        <v>665</v>
      </c>
      <c r="D51" s="87">
        <v>31778</v>
      </c>
      <c r="E51" s="80" t="s">
        <v>483</v>
      </c>
      <c r="F51" s="80" t="s">
        <v>666</v>
      </c>
      <c r="G51" s="80" t="s">
        <v>667</v>
      </c>
      <c r="H51" s="80" t="s">
        <v>314</v>
      </c>
      <c r="K51" s="92">
        <v>43485</v>
      </c>
      <c r="L51" s="92">
        <v>43849</v>
      </c>
      <c r="M51" s="83">
        <v>364</v>
      </c>
      <c r="N51" s="80">
        <v>368</v>
      </c>
      <c r="O51" s="91">
        <v>43574</v>
      </c>
      <c r="P51" s="83" t="s">
        <v>353</v>
      </c>
      <c r="Q51" s="83" t="s">
        <v>353</v>
      </c>
      <c r="R51" s="80">
        <v>911970</v>
      </c>
      <c r="S51" s="87">
        <v>42113</v>
      </c>
      <c r="T51" s="80" t="s">
        <v>668</v>
      </c>
      <c r="U51" s="80" t="s">
        <v>57</v>
      </c>
      <c r="V51" s="80" t="s">
        <v>120</v>
      </c>
      <c r="W51" s="80" t="s">
        <v>32</v>
      </c>
      <c r="Y51" s="80" t="s">
        <v>28</v>
      </c>
      <c r="AA51" s="80" t="s">
        <v>669</v>
      </c>
      <c r="AB51" s="80" t="s">
        <v>670</v>
      </c>
      <c r="AC51" s="80" t="s">
        <v>345</v>
      </c>
      <c r="AD51" s="80">
        <v>1044935810</v>
      </c>
      <c r="AE51" s="84">
        <v>870014050956</v>
      </c>
      <c r="AF51" s="83">
        <f ca="1">IF(ISBLANK(K51),"",K51+90-TODAY())</f>
        <v>83</v>
      </c>
      <c r="AG51" s="87">
        <f>IF(ISBLANK(K51),"",EDATE(K51,3))</f>
        <v>43575</v>
      </c>
      <c r="AH51" s="83">
        <f ca="1">IF(ISBLANK(O51),"",O51+90-TODAY())</f>
        <v>172</v>
      </c>
      <c r="AI51" s="87">
        <f>IF(ISBLANK(O51),"",EDATE(O51,3))</f>
        <v>43665</v>
      </c>
      <c r="AJ51" s="79">
        <v>1.77</v>
      </c>
      <c r="AK51" s="79">
        <v>42</v>
      </c>
      <c r="AL51" s="115">
        <v>42</v>
      </c>
    </row>
    <row r="52" spans="1:39">
      <c r="A52" s="80">
        <v>51</v>
      </c>
      <c r="B52" s="80" t="s">
        <v>671</v>
      </c>
      <c r="C52" s="80" t="s">
        <v>672</v>
      </c>
      <c r="D52" s="87">
        <v>32883</v>
      </c>
      <c r="E52" s="80" t="s">
        <v>385</v>
      </c>
      <c r="F52" s="80" t="s">
        <v>673</v>
      </c>
      <c r="G52" s="80" t="s">
        <v>674</v>
      </c>
      <c r="H52" s="80" t="s">
        <v>314</v>
      </c>
      <c r="K52" s="92" t="s">
        <v>714</v>
      </c>
      <c r="L52" s="92" t="s">
        <v>715</v>
      </c>
      <c r="M52" s="83">
        <v>364</v>
      </c>
      <c r="N52" s="80">
        <v>363</v>
      </c>
      <c r="O52" s="91" t="s">
        <v>716</v>
      </c>
      <c r="P52" s="83" t="s">
        <v>353</v>
      </c>
      <c r="Q52" s="83" t="s">
        <v>353</v>
      </c>
      <c r="R52" s="80">
        <v>38982</v>
      </c>
      <c r="S52" s="87" t="s">
        <v>717</v>
      </c>
      <c r="T52" s="80" t="s">
        <v>675</v>
      </c>
      <c r="U52" s="80" t="s">
        <v>57</v>
      </c>
      <c r="V52" s="80" t="s">
        <v>101</v>
      </c>
      <c r="W52" s="80" t="s">
        <v>23</v>
      </c>
      <c r="Y52" s="80" t="s">
        <v>28</v>
      </c>
      <c r="AA52" s="80" t="s">
        <v>676</v>
      </c>
      <c r="AB52" s="80" t="s">
        <v>677</v>
      </c>
      <c r="AC52" s="80" t="s">
        <v>345</v>
      </c>
      <c r="AD52" s="80">
        <v>1402798114</v>
      </c>
      <c r="AE52" s="84">
        <v>900678003047</v>
      </c>
      <c r="AF52" s="83">
        <f ca="1">IF(ISBLANK(K52),"",K52+90-TODAY())</f>
        <v>80</v>
      </c>
      <c r="AG52" s="87">
        <f>IF(ISBLANK(K52),"",EDATE(K52,3))</f>
        <v>43572</v>
      </c>
      <c r="AH52" s="83">
        <f ca="1">IF(ISBLANK(O52),"",O52+90-TODAY())</f>
        <v>169</v>
      </c>
      <c r="AI52" s="87">
        <f>IF(ISBLANK(O52),"",EDATE(O52,3))</f>
        <v>43662</v>
      </c>
    </row>
    <row r="53" spans="1:39">
      <c r="A53" s="80">
        <v>52</v>
      </c>
      <c r="B53" s="80" t="s">
        <v>680</v>
      </c>
      <c r="C53" s="80" t="s">
        <v>681</v>
      </c>
      <c r="D53" s="87">
        <v>28150</v>
      </c>
      <c r="E53" s="80" t="s">
        <v>576</v>
      </c>
      <c r="F53" s="80" t="s">
        <v>428</v>
      </c>
      <c r="G53" s="80" t="s">
        <v>682</v>
      </c>
      <c r="H53" s="80" t="s">
        <v>312</v>
      </c>
      <c r="K53" s="92">
        <v>43482</v>
      </c>
      <c r="L53" s="92">
        <v>43846</v>
      </c>
      <c r="M53" s="83">
        <v>364</v>
      </c>
      <c r="N53" s="80">
        <v>365</v>
      </c>
      <c r="O53" s="91">
        <v>43572</v>
      </c>
      <c r="P53" s="83" t="s">
        <v>353</v>
      </c>
      <c r="Q53" s="83" t="s">
        <v>353</v>
      </c>
      <c r="R53" s="80">
        <v>111324091</v>
      </c>
      <c r="S53" s="87">
        <v>43398</v>
      </c>
      <c r="T53" s="80" t="s">
        <v>683</v>
      </c>
      <c r="U53" s="80" t="s">
        <v>48</v>
      </c>
      <c r="V53" s="80" t="s">
        <v>116</v>
      </c>
      <c r="W53" s="80" t="s">
        <v>32</v>
      </c>
      <c r="Y53" s="80" t="s">
        <v>24</v>
      </c>
      <c r="Z53" s="80">
        <v>5</v>
      </c>
      <c r="AA53" s="80" t="s">
        <v>561</v>
      </c>
      <c r="AB53" s="80" t="s">
        <v>684</v>
      </c>
      <c r="AC53" s="80" t="s">
        <v>685</v>
      </c>
      <c r="AD53" s="80">
        <v>1269398272</v>
      </c>
      <c r="AF53" s="83">
        <f ca="1">IF(ISBLANK(K53),"",K53+90-TODAY())</f>
        <v>80</v>
      </c>
      <c r="AG53" s="87">
        <f>IF(ISBLANK(K53),"",EDATE(K53,3))</f>
        <v>43572</v>
      </c>
      <c r="AH53" s="83">
        <f ca="1">IF(ISBLANK(O53),"",O53+90-TODAY())</f>
        <v>170</v>
      </c>
      <c r="AI53" s="87">
        <f>IF(ISBLANK(O53),"",EDATE(O53,3))</f>
        <v>43663</v>
      </c>
      <c r="AJ53" s="79">
        <v>1.75</v>
      </c>
      <c r="AK53" s="79">
        <v>42</v>
      </c>
      <c r="AL53" s="115">
        <v>42</v>
      </c>
    </row>
    <row r="54" spans="1:39">
      <c r="A54" s="80">
        <v>53</v>
      </c>
      <c r="B54" s="80" t="s">
        <v>686</v>
      </c>
      <c r="C54" s="80" t="s">
        <v>687</v>
      </c>
      <c r="D54" s="87">
        <v>26955</v>
      </c>
      <c r="E54" s="80" t="s">
        <v>474</v>
      </c>
      <c r="F54" s="80" t="s">
        <v>688</v>
      </c>
      <c r="G54" s="80" t="s">
        <v>689</v>
      </c>
      <c r="H54" s="80" t="s">
        <v>314</v>
      </c>
      <c r="K54" s="92">
        <v>43483</v>
      </c>
      <c r="L54" s="92">
        <v>43847</v>
      </c>
      <c r="M54" s="83">
        <v>364</v>
      </c>
      <c r="N54" s="80">
        <v>366</v>
      </c>
      <c r="O54" s="91">
        <v>43573</v>
      </c>
      <c r="P54" s="83" t="s">
        <v>353</v>
      </c>
      <c r="Q54" s="83" t="s">
        <v>353</v>
      </c>
      <c r="R54" s="80">
        <v>108680911</v>
      </c>
      <c r="S54" s="87">
        <v>43347</v>
      </c>
      <c r="T54" s="80" t="s">
        <v>690</v>
      </c>
      <c r="U54" s="80" t="s">
        <v>57</v>
      </c>
      <c r="V54" s="80" t="s">
        <v>101</v>
      </c>
      <c r="W54" s="80" t="s">
        <v>23</v>
      </c>
      <c r="Y54" s="80" t="s">
        <v>24</v>
      </c>
      <c r="Z54" s="80">
        <v>3</v>
      </c>
      <c r="AA54" s="80" t="s">
        <v>423</v>
      </c>
      <c r="AB54" s="80" t="s">
        <v>691</v>
      </c>
      <c r="AC54" s="80" t="s">
        <v>345</v>
      </c>
      <c r="AD54" s="80">
        <v>2225135392</v>
      </c>
      <c r="AF54" s="83">
        <f ca="1">IF(ISBLANK(K54),"",K54+90-TODAY())</f>
        <v>81</v>
      </c>
      <c r="AG54" s="87">
        <f>IF(ISBLANK(K54),"",EDATE(K54,3))</f>
        <v>43573</v>
      </c>
      <c r="AH54" s="83">
        <f ca="1">IF(ISBLANK(O54),"",O54+90-TODAY())</f>
        <v>171</v>
      </c>
      <c r="AI54" s="87">
        <f>IF(ISBLANK(O54),"",EDATE(O54,3))</f>
        <v>43664</v>
      </c>
      <c r="AJ54" s="79">
        <v>1.74</v>
      </c>
      <c r="AK54" s="79">
        <v>46</v>
      </c>
      <c r="AL54" s="115">
        <v>42</v>
      </c>
    </row>
    <row r="55" spans="1:39">
      <c r="A55" s="80">
        <v>54</v>
      </c>
      <c r="B55" s="80" t="s">
        <v>692</v>
      </c>
      <c r="C55" s="80" t="s">
        <v>693</v>
      </c>
      <c r="D55" s="92">
        <v>31135</v>
      </c>
      <c r="E55" s="80" t="s">
        <v>569</v>
      </c>
      <c r="F55" s="80" t="s">
        <v>694</v>
      </c>
      <c r="G55" s="80" t="s">
        <v>695</v>
      </c>
      <c r="H55" s="80" t="s">
        <v>25</v>
      </c>
      <c r="K55" s="92">
        <v>43482</v>
      </c>
      <c r="L55" s="92">
        <v>43846</v>
      </c>
      <c r="M55" s="83">
        <v>364</v>
      </c>
      <c r="N55" s="80">
        <v>364</v>
      </c>
      <c r="O55" s="91">
        <v>43572</v>
      </c>
      <c r="P55" s="83" t="s">
        <v>353</v>
      </c>
      <c r="Q55" s="83" t="s">
        <v>353</v>
      </c>
      <c r="R55" s="80">
        <v>63044</v>
      </c>
      <c r="S55" s="87">
        <v>40629</v>
      </c>
      <c r="T55" s="80" t="s">
        <v>694</v>
      </c>
      <c r="U55" s="80" t="s">
        <v>64</v>
      </c>
      <c r="V55" s="80" t="s">
        <v>124</v>
      </c>
      <c r="W55" s="80" t="s">
        <v>32</v>
      </c>
      <c r="Y55" s="80" t="s">
        <v>24</v>
      </c>
      <c r="AA55" s="80" t="s">
        <v>696</v>
      </c>
      <c r="AB55" s="80" t="s">
        <v>697</v>
      </c>
      <c r="AC55" s="80" t="s">
        <v>345</v>
      </c>
      <c r="AD55" s="80">
        <v>904162283</v>
      </c>
      <c r="AF55" s="83">
        <f ca="1">IF(ISBLANK(K55),"",K55+90-TODAY())</f>
        <v>80</v>
      </c>
      <c r="AG55" s="87">
        <f>IF(ISBLANK(K55),"",EDATE(K55,3))</f>
        <v>43572</v>
      </c>
      <c r="AH55" s="83">
        <f ca="1">IF(ISBLANK(O55),"",O55+90-TODAY())</f>
        <v>170</v>
      </c>
      <c r="AI55" s="87">
        <f>IF(ISBLANK(O55),"",EDATE(O55,3))</f>
        <v>43663</v>
      </c>
      <c r="AJ55" s="79">
        <v>1.8</v>
      </c>
      <c r="AK55" s="79">
        <v>46</v>
      </c>
      <c r="AL55" s="115">
        <v>43</v>
      </c>
    </row>
    <row r="56" spans="1:39">
      <c r="A56" s="80">
        <v>55</v>
      </c>
      <c r="B56" s="80" t="s">
        <v>698</v>
      </c>
      <c r="C56" s="80" t="s">
        <v>699</v>
      </c>
      <c r="D56" s="92">
        <v>34130</v>
      </c>
      <c r="E56" s="80" t="s">
        <v>406</v>
      </c>
      <c r="F56" s="80" t="s">
        <v>700</v>
      </c>
      <c r="G56" s="80" t="s">
        <v>701</v>
      </c>
      <c r="H56" s="80" t="s">
        <v>314</v>
      </c>
      <c r="K56" s="92">
        <v>43483</v>
      </c>
      <c r="L56" s="92">
        <v>43847</v>
      </c>
      <c r="M56" s="83">
        <v>364</v>
      </c>
      <c r="N56" s="80">
        <v>365</v>
      </c>
      <c r="O56" s="91">
        <v>43573</v>
      </c>
      <c r="P56" s="83" t="s">
        <v>353</v>
      </c>
      <c r="Q56" s="83" t="s">
        <v>353</v>
      </c>
      <c r="R56" s="80">
        <v>108380779</v>
      </c>
      <c r="S56" s="87">
        <v>43180</v>
      </c>
      <c r="T56" s="80" t="s">
        <v>702</v>
      </c>
      <c r="U56" s="80" t="s">
        <v>82</v>
      </c>
      <c r="V56" s="80" t="s">
        <v>101</v>
      </c>
      <c r="W56" s="80" t="s">
        <v>32</v>
      </c>
      <c r="Y56" s="80" t="s">
        <v>28</v>
      </c>
      <c r="AA56" s="80" t="s">
        <v>703</v>
      </c>
      <c r="AB56" s="80" t="s">
        <v>704</v>
      </c>
      <c r="AC56" s="80" t="s">
        <v>345</v>
      </c>
      <c r="AD56" s="80">
        <v>1721631696</v>
      </c>
      <c r="AE56" s="84">
        <v>931188003837</v>
      </c>
      <c r="AF56" s="83">
        <f t="shared" ref="AF56:AF57" ca="1" si="26">IF(ISBLANK(K56),"",K56+90-TODAY())</f>
        <v>81</v>
      </c>
      <c r="AG56" s="87">
        <f t="shared" ref="AG56:AG57" si="27">IF(ISBLANK(K56),"",EDATE(K56,3))</f>
        <v>43573</v>
      </c>
      <c r="AH56" s="83">
        <f t="shared" ref="AH56:AH57" ca="1" si="28">IF(ISBLANK(O56),"",O56+90-TODAY())</f>
        <v>171</v>
      </c>
      <c r="AI56" s="87">
        <f t="shared" ref="AI56:AI57" si="29">IF(ISBLANK(O56),"",EDATE(O56,3))</f>
        <v>43664</v>
      </c>
      <c r="AJ56" s="79">
        <v>1.75</v>
      </c>
      <c r="AK56" s="79">
        <v>40</v>
      </c>
      <c r="AL56" s="115">
        <v>40</v>
      </c>
    </row>
    <row r="57" spans="1:39">
      <c r="A57" s="80">
        <v>56</v>
      </c>
      <c r="B57" s="80" t="s">
        <v>705</v>
      </c>
      <c r="C57" s="80" t="s">
        <v>706</v>
      </c>
      <c r="D57" s="92">
        <v>33754</v>
      </c>
      <c r="E57" s="80" t="s">
        <v>340</v>
      </c>
      <c r="F57" s="80" t="s">
        <v>360</v>
      </c>
      <c r="G57" s="80" t="s">
        <v>707</v>
      </c>
      <c r="H57" s="80" t="s">
        <v>312</v>
      </c>
      <c r="K57" s="92">
        <v>43482</v>
      </c>
      <c r="L57" s="92">
        <v>43846</v>
      </c>
      <c r="M57" s="83">
        <v>364</v>
      </c>
      <c r="N57" s="80">
        <v>364</v>
      </c>
      <c r="O57" s="91">
        <v>43572</v>
      </c>
      <c r="P57" s="83" t="s">
        <v>353</v>
      </c>
      <c r="Q57" s="83" t="s">
        <v>353</v>
      </c>
      <c r="R57" s="80">
        <v>866356</v>
      </c>
      <c r="S57" s="87">
        <v>42298</v>
      </c>
      <c r="T57" s="80" t="s">
        <v>620</v>
      </c>
      <c r="U57" s="80" t="s">
        <v>70</v>
      </c>
      <c r="V57" s="80" t="s">
        <v>87</v>
      </c>
      <c r="W57" s="80" t="s">
        <v>30</v>
      </c>
      <c r="Y57" s="80" t="s">
        <v>28</v>
      </c>
      <c r="AA57" s="80" t="s">
        <v>343</v>
      </c>
      <c r="AB57" s="80" t="s">
        <v>708</v>
      </c>
      <c r="AC57" s="80" t="s">
        <v>345</v>
      </c>
      <c r="AD57" s="80">
        <v>7221461</v>
      </c>
      <c r="AF57" s="83">
        <f t="shared" ca="1" si="26"/>
        <v>80</v>
      </c>
      <c r="AG57" s="87">
        <f t="shared" si="27"/>
        <v>43572</v>
      </c>
      <c r="AH57" s="83">
        <f t="shared" ca="1" si="28"/>
        <v>170</v>
      </c>
      <c r="AI57" s="87">
        <f t="shared" si="29"/>
        <v>43663</v>
      </c>
      <c r="AJ57" s="79">
        <v>1.72</v>
      </c>
      <c r="AK57" s="79">
        <v>42</v>
      </c>
      <c r="AL57" s="115">
        <v>41</v>
      </c>
    </row>
    <row r="58" spans="1:39" s="22" customFormat="1">
      <c r="A58" s="105">
        <v>57</v>
      </c>
      <c r="B58" s="105" t="s">
        <v>709</v>
      </c>
      <c r="C58" s="105" t="s">
        <v>710</v>
      </c>
      <c r="D58" s="106" t="s">
        <v>718</v>
      </c>
      <c r="E58" s="105" t="s">
        <v>711</v>
      </c>
      <c r="F58" s="105" t="s">
        <v>379</v>
      </c>
      <c r="G58" s="105" t="s">
        <v>712</v>
      </c>
      <c r="H58" s="105" t="s">
        <v>25</v>
      </c>
      <c r="I58" s="105"/>
      <c r="J58" s="107"/>
      <c r="K58" s="106" t="s">
        <v>719</v>
      </c>
      <c r="L58" s="106" t="s">
        <v>720</v>
      </c>
      <c r="M58" s="108">
        <v>364</v>
      </c>
      <c r="N58" s="105">
        <v>365</v>
      </c>
      <c r="O58" s="109" t="s">
        <v>721</v>
      </c>
      <c r="P58" s="108" t="s">
        <v>353</v>
      </c>
      <c r="Q58" s="108" t="s">
        <v>353</v>
      </c>
      <c r="R58" s="105">
        <v>111905147</v>
      </c>
      <c r="S58" s="110" t="s">
        <v>722</v>
      </c>
      <c r="T58" s="105" t="s">
        <v>498</v>
      </c>
      <c r="U58" s="105" t="s">
        <v>82</v>
      </c>
      <c r="V58" s="105" t="s">
        <v>113</v>
      </c>
      <c r="W58" s="105" t="s">
        <v>30</v>
      </c>
      <c r="X58" s="111"/>
      <c r="Y58" s="105" t="s">
        <v>28</v>
      </c>
      <c r="Z58" s="105"/>
      <c r="AA58" s="105" t="s">
        <v>423</v>
      </c>
      <c r="AB58" s="105" t="s">
        <v>713</v>
      </c>
      <c r="AC58" s="105" t="s">
        <v>345</v>
      </c>
      <c r="AD58" s="105">
        <v>1463779897</v>
      </c>
      <c r="AE58" s="112">
        <v>811198008037</v>
      </c>
      <c r="AF58" s="108">
        <v>88</v>
      </c>
      <c r="AG58" s="110" t="s">
        <v>721</v>
      </c>
      <c r="AH58" s="108">
        <v>178</v>
      </c>
      <c r="AI58" s="110" t="s">
        <v>723</v>
      </c>
      <c r="AJ58" s="113" t="s">
        <v>439</v>
      </c>
      <c r="AK58" s="113">
        <v>44</v>
      </c>
      <c r="AL58" s="116">
        <v>42</v>
      </c>
      <c r="AM58" s="119"/>
    </row>
    <row r="59" spans="1:39">
      <c r="A59" s="80">
        <v>58</v>
      </c>
      <c r="B59" s="80" t="s">
        <v>338</v>
      </c>
      <c r="C59" s="80" t="s">
        <v>339</v>
      </c>
      <c r="D59" s="92" t="s">
        <v>725</v>
      </c>
      <c r="E59" s="80" t="s">
        <v>340</v>
      </c>
      <c r="F59" s="80" t="s">
        <v>341</v>
      </c>
      <c r="G59" s="80" t="s">
        <v>342</v>
      </c>
      <c r="H59" s="80" t="s">
        <v>314</v>
      </c>
      <c r="I59" s="80" t="s">
        <v>726</v>
      </c>
      <c r="J59" s="81" t="s">
        <v>726</v>
      </c>
      <c r="K59" s="92">
        <v>43525</v>
      </c>
      <c r="L59" s="92">
        <v>43862</v>
      </c>
      <c r="M59" s="83">
        <v>364</v>
      </c>
      <c r="N59" s="80">
        <v>356</v>
      </c>
      <c r="O59" s="91">
        <v>43528</v>
      </c>
      <c r="P59" s="83" t="s">
        <v>353</v>
      </c>
      <c r="Q59" s="83" t="s">
        <v>353</v>
      </c>
      <c r="R59" s="80">
        <v>755972</v>
      </c>
      <c r="S59" s="87">
        <v>42771</v>
      </c>
      <c r="T59" s="80" t="s">
        <v>341</v>
      </c>
      <c r="U59" s="80" t="s">
        <v>57</v>
      </c>
      <c r="V59" s="80" t="s">
        <v>87</v>
      </c>
      <c r="W59" s="80" t="s">
        <v>32</v>
      </c>
      <c r="Y59" s="80" t="s">
        <v>24</v>
      </c>
      <c r="Z59" s="80">
        <v>1</v>
      </c>
      <c r="AA59" s="80" t="s">
        <v>343</v>
      </c>
      <c r="AB59" s="80" t="s">
        <v>344</v>
      </c>
      <c r="AC59" s="80" t="s">
        <v>345</v>
      </c>
      <c r="AD59" s="80">
        <v>1920650355</v>
      </c>
      <c r="AE59" s="84">
        <v>920061012754</v>
      </c>
      <c r="AF59" s="83">
        <v>66</v>
      </c>
      <c r="AG59" s="87">
        <v>43528</v>
      </c>
      <c r="AH59" s="83">
        <v>156</v>
      </c>
      <c r="AI59" s="87">
        <v>43531</v>
      </c>
    </row>
  </sheetData>
  <customSheetViews>
    <customSheetView guid="{CDECF3E0-D804-4E28-A0DE-92B051B399DB}">
      <pageMargins left="0.7" right="0.7" top="0.75" bottom="0.75" header="0.3" footer="0.3"/>
      <pageSetup paperSize="9" orientation="portrait" verticalDpi="0" r:id="rId1"/>
    </customSheetView>
    <customSheetView guid="{9CB15884-DF7E-4C7C-92F1-9C914F9A30E9}">
      <pageMargins left="0.7" right="0.7" top="0.75" bottom="0.75" header="0.3" footer="0.3"/>
      <pageSetup paperSize="9" orientation="portrait" verticalDpi="0" r:id="rId2"/>
    </customSheetView>
    <customSheetView guid="{CBDE77D5-A321-4E03-8BAD-D5F19F86FD7B}">
      <selection activeCell="F8" sqref="F8"/>
      <pageMargins left="0.7" right="0.7" top="0.75" bottom="0.75" header="0.3" footer="0.3"/>
      <pageSetup paperSize="9" orientation="portrait" verticalDpi="0" r:id="rId3"/>
    </customSheetView>
    <customSheetView guid="{B79BC88F-0CFB-4132-A9D4-1782D5F60500}" showRowCol="0">
      <selection activeCell="G9" sqref="G9"/>
      <pageMargins left="0.7" right="0.7" top="0.75" bottom="0.75" header="0.3" footer="0.3"/>
      <pageSetup paperSize="9" orientation="portrait" verticalDpi="0" r:id="rId4"/>
    </customSheetView>
    <customSheetView guid="{FDD99FA2-CFF7-4410-A129-905BCD5A3A7C}" topLeftCell="A37">
      <selection activeCell="A58" sqref="A58"/>
      <pageMargins left="0.7" right="0.7" top="0.75" bottom="0.75" header="0.3" footer="0.3"/>
      <pageSetup paperSize="9" orientation="portrait" verticalDpi="0" r:id="rId5"/>
    </customSheetView>
  </customSheetViews>
  <conditionalFormatting sqref="AG2:AG23">
    <cfRule type="expression" priority="7" stopIfTrue="1">
      <formula>ISBLANK(AG2)</formula>
    </cfRule>
    <cfRule type="expression" dxfId="1" priority="16" stopIfTrue="1">
      <formula>$AG2-TODAY()&lt;=30</formula>
    </cfRule>
  </conditionalFormatting>
  <conditionalFormatting sqref="AI2:AI23">
    <cfRule type="expression" priority="6" stopIfTrue="1">
      <formula>ISBLANK(AI2)</formula>
    </cfRule>
    <cfRule type="expression" dxfId="0" priority="8" stopIfTrue="1">
      <formula>$AI2-TODAY()&lt;=30</formula>
    </cfRule>
  </conditionalFormatting>
  <conditionalFormatting sqref="AF45">
    <cfRule type="iconSet" priority="1">
      <iconSet iconSet="3Symbols">
        <cfvo type="percent" val="0"/>
        <cfvo type="num" val="30"/>
        <cfvo type="num" val="45"/>
      </iconSet>
    </cfRule>
  </conditionalFormatting>
  <conditionalFormatting sqref="AH45">
    <cfRule type="iconSet" priority="2">
      <iconSet iconSet="3Symbols">
        <cfvo type="percent" val="0"/>
        <cfvo type="num" val="30"/>
        <cfvo type="num" val="45"/>
      </iconSet>
    </cfRule>
  </conditionalFormatting>
  <conditionalFormatting sqref="N45">
    <cfRule type="iconSet" priority="3">
      <iconSet iconSet="3Symbols">
        <cfvo type="percent" val="0"/>
        <cfvo type="num" val="30"/>
        <cfvo type="num" val="45"/>
      </iconSet>
    </cfRule>
  </conditionalFormatting>
  <conditionalFormatting sqref="AF2:AF44 AF46:AF928">
    <cfRule type="iconSet" priority="30114">
      <iconSet iconSet="3Symbols">
        <cfvo type="percent" val="0"/>
        <cfvo type="num" val="30"/>
        <cfvo type="num" val="45"/>
      </iconSet>
    </cfRule>
  </conditionalFormatting>
  <conditionalFormatting sqref="AH2:AH44 AH46:AH928">
    <cfRule type="iconSet" priority="30117">
      <iconSet iconSet="3Symbols">
        <cfvo type="percent" val="0"/>
        <cfvo type="num" val="30"/>
        <cfvo type="num" val="45"/>
      </iconSet>
    </cfRule>
  </conditionalFormatting>
  <conditionalFormatting sqref="N2:N44 N46:N4741">
    <cfRule type="iconSet" priority="30120">
      <iconSet iconSet="3Symbols">
        <cfvo type="percent" val="0"/>
        <cfvo type="num" val="30"/>
        <cfvo type="num" val="45"/>
      </iconSet>
    </cfRule>
  </conditionalFormatting>
  <pageMargins left="0.7" right="0.7" top="0.75" bottom="0.75" header="0.3" footer="0.3"/>
  <pageSetup paperSize="9" orientation="portrait" verticalDpi="0" r:id="rId6"/>
  <ignoredErrors>
    <ignoredError sqref="AJ9:AJ13" numberStoredAsText="1"/>
  </ignoredErrors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6" r:id="rId9" name="Button 4">
              <controlPr defaultSize="0" print="0" autoFill="0" autoPict="0" macro="[0]!TB_BORD">
                <anchor moveWithCells="1" sizeWithCells="1">
                  <from>
                    <xdr:col>6</xdr:col>
                    <xdr:colOff>95250</xdr:colOff>
                    <xdr:row>0</xdr:row>
                    <xdr:rowOff>0</xdr:rowOff>
                  </from>
                  <to>
                    <xdr:col>6</xdr:col>
                    <xdr:colOff>2162175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10" name="Button 3">
              <controlPr defaultSize="0" print="0" autoFill="0" autoPict="0" macro="[0]!LANCER">
                <anchor moveWithCells="1" sizeWithCells="1">
                  <from>
                    <xdr:col>6</xdr:col>
                    <xdr:colOff>2181225</xdr:colOff>
                    <xdr:row>0</xdr:row>
                    <xdr:rowOff>9525</xdr:rowOff>
                  </from>
                  <to>
                    <xdr:col>9</xdr:col>
                    <xdr:colOff>333375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5"/>
  <sheetViews>
    <sheetView showRowColHeaders="0" workbookViewId="0">
      <selection activeCell="B10" sqref="B10"/>
    </sheetView>
  </sheetViews>
  <sheetFormatPr baseColWidth="10" defaultRowHeight="15.75"/>
  <cols>
    <col min="1" max="1" width="18.7109375" style="13" customWidth="1"/>
    <col min="2" max="2" width="41.140625" style="13" bestFit="1" customWidth="1"/>
    <col min="3" max="3" width="18.28515625" style="13" customWidth="1"/>
    <col min="4" max="5" width="11.42578125" style="8"/>
    <col min="6" max="6" width="18.140625" style="8" customWidth="1"/>
    <col min="7" max="7" width="24.42578125" style="8" customWidth="1"/>
    <col min="8" max="8" width="11.42578125" style="8"/>
    <col min="9" max="9" width="27.85546875" style="8" customWidth="1"/>
    <col min="10" max="10" width="25.42578125" style="8" customWidth="1"/>
    <col min="11" max="11" width="11.42578125" style="17"/>
    <col min="12" max="12" width="24.42578125" style="17" customWidth="1"/>
    <col min="13" max="13" width="21" style="17" customWidth="1"/>
    <col min="14" max="14" width="11.42578125" style="13"/>
  </cols>
  <sheetData>
    <row r="1" spans="1:14">
      <c r="A1" s="9">
        <v>1</v>
      </c>
      <c r="B1" s="25" t="s">
        <v>7</v>
      </c>
      <c r="C1" s="9" t="s">
        <v>36</v>
      </c>
      <c r="D1" s="1" t="s">
        <v>37</v>
      </c>
      <c r="E1" s="1" t="s">
        <v>37</v>
      </c>
      <c r="F1" s="1" t="s">
        <v>38</v>
      </c>
      <c r="G1" s="1" t="s">
        <v>37</v>
      </c>
      <c r="H1" s="1" t="s">
        <v>39</v>
      </c>
      <c r="I1" s="1" t="s">
        <v>40</v>
      </c>
      <c r="J1" s="1" t="s">
        <v>41</v>
      </c>
      <c r="K1" s="9" t="s">
        <v>22</v>
      </c>
      <c r="L1" s="9" t="s">
        <v>20</v>
      </c>
      <c r="M1" s="9" t="s">
        <v>19</v>
      </c>
      <c r="N1" s="25" t="s">
        <v>18</v>
      </c>
    </row>
    <row r="2" spans="1:14" ht="18.75">
      <c r="A2" s="10" t="s">
        <v>311</v>
      </c>
      <c r="B2" s="72" t="s">
        <v>175</v>
      </c>
      <c r="C2" s="23">
        <v>18000</v>
      </c>
      <c r="D2" s="3" t="s">
        <v>42</v>
      </c>
      <c r="E2" s="2" t="s">
        <v>43</v>
      </c>
      <c r="F2" s="2" t="s">
        <v>44</v>
      </c>
      <c r="G2" s="3" t="s">
        <v>37</v>
      </c>
      <c r="H2" s="2">
        <v>3</v>
      </c>
      <c r="I2" s="4" t="s">
        <v>45</v>
      </c>
      <c r="J2" s="5" t="s">
        <v>46</v>
      </c>
      <c r="K2" s="14" t="s">
        <v>28</v>
      </c>
      <c r="L2" s="14" t="s">
        <v>32</v>
      </c>
      <c r="M2" s="14" t="s">
        <v>47</v>
      </c>
      <c r="N2" s="14" t="s">
        <v>48</v>
      </c>
    </row>
    <row r="3" spans="1:14" ht="18.75">
      <c r="A3" s="10" t="s">
        <v>312</v>
      </c>
      <c r="B3" s="72" t="s">
        <v>176</v>
      </c>
      <c r="C3" s="14">
        <v>18500</v>
      </c>
      <c r="D3" s="3" t="s">
        <v>50</v>
      </c>
      <c r="E3" s="3" t="s">
        <v>51</v>
      </c>
      <c r="F3" s="6" t="s">
        <v>52</v>
      </c>
      <c r="G3" s="3" t="s">
        <v>53</v>
      </c>
      <c r="H3" s="5"/>
      <c r="I3" s="7" t="s">
        <v>54</v>
      </c>
      <c r="J3" s="5" t="s">
        <v>55</v>
      </c>
      <c r="K3" s="14" t="s">
        <v>24</v>
      </c>
      <c r="L3" s="14" t="s">
        <v>30</v>
      </c>
      <c r="M3" s="14" t="s">
        <v>56</v>
      </c>
      <c r="N3" s="14" t="s">
        <v>57</v>
      </c>
    </row>
    <row r="4" spans="1:14" ht="18.75">
      <c r="A4" s="10" t="s">
        <v>314</v>
      </c>
      <c r="B4" s="72" t="s">
        <v>179</v>
      </c>
      <c r="C4" s="14">
        <v>19000</v>
      </c>
      <c r="D4" s="5"/>
      <c r="E4" s="3" t="s">
        <v>58</v>
      </c>
      <c r="F4" s="6" t="s">
        <v>59</v>
      </c>
      <c r="G4" s="3" t="s">
        <v>60</v>
      </c>
      <c r="H4" s="5"/>
      <c r="I4" s="7" t="s">
        <v>61</v>
      </c>
      <c r="J4" s="5" t="s">
        <v>62</v>
      </c>
      <c r="K4" s="14" t="s">
        <v>34</v>
      </c>
      <c r="L4" s="14" t="s">
        <v>23</v>
      </c>
      <c r="M4" s="14" t="s">
        <v>63</v>
      </c>
      <c r="N4" s="14" t="s">
        <v>64</v>
      </c>
    </row>
    <row r="5" spans="1:14" ht="18.75">
      <c r="A5" s="10" t="s">
        <v>25</v>
      </c>
      <c r="B5" s="72" t="s">
        <v>180</v>
      </c>
      <c r="C5" s="14">
        <v>19500</v>
      </c>
      <c r="D5" s="5"/>
      <c r="E5" s="3" t="s">
        <v>65</v>
      </c>
      <c r="F5" s="6" t="s">
        <v>66</v>
      </c>
      <c r="G5" s="3"/>
      <c r="H5" s="5"/>
      <c r="I5" s="7" t="s">
        <v>67</v>
      </c>
      <c r="J5" s="5" t="s">
        <v>68</v>
      </c>
      <c r="K5" s="15"/>
      <c r="L5" s="15"/>
      <c r="M5" s="14" t="s">
        <v>69</v>
      </c>
      <c r="N5" s="14" t="s">
        <v>70</v>
      </c>
    </row>
    <row r="6" spans="1:14" ht="18.75">
      <c r="A6" s="10" t="s">
        <v>83</v>
      </c>
      <c r="B6" s="72" t="s">
        <v>181</v>
      </c>
      <c r="C6" s="23">
        <v>20000</v>
      </c>
      <c r="D6" s="5"/>
      <c r="E6" s="3" t="s">
        <v>72</v>
      </c>
      <c r="F6" s="6" t="s">
        <v>73</v>
      </c>
      <c r="G6" s="5"/>
      <c r="H6" s="5"/>
      <c r="I6" s="7" t="s">
        <v>74</v>
      </c>
      <c r="J6" s="5" t="s">
        <v>75</v>
      </c>
      <c r="K6" s="15"/>
      <c r="L6" s="15"/>
      <c r="M6" s="14" t="s">
        <v>76</v>
      </c>
      <c r="N6" s="14" t="s">
        <v>77</v>
      </c>
    </row>
    <row r="7" spans="1:14" ht="18.75">
      <c r="A7" s="10" t="s">
        <v>27</v>
      </c>
      <c r="B7" s="72" t="s">
        <v>337</v>
      </c>
      <c r="C7" s="23">
        <v>20500</v>
      </c>
      <c r="D7" s="5"/>
      <c r="E7" s="3" t="s">
        <v>78</v>
      </c>
      <c r="F7" s="5"/>
      <c r="G7" s="5"/>
      <c r="H7" s="5"/>
      <c r="I7" s="7" t="s">
        <v>79</v>
      </c>
      <c r="J7" s="5" t="s">
        <v>80</v>
      </c>
      <c r="K7" s="15"/>
      <c r="L7" s="15"/>
      <c r="M7" s="16" t="s">
        <v>81</v>
      </c>
      <c r="N7" s="14" t="s">
        <v>82</v>
      </c>
    </row>
    <row r="8" spans="1:14" ht="18.75">
      <c r="A8" s="10" t="s">
        <v>71</v>
      </c>
      <c r="B8" s="72" t="s">
        <v>182</v>
      </c>
      <c r="C8" s="23">
        <v>21000</v>
      </c>
      <c r="D8" s="5"/>
      <c r="E8" s="3" t="s">
        <v>84</v>
      </c>
      <c r="F8" s="5">
        <v>2010</v>
      </c>
      <c r="G8" s="5"/>
      <c r="H8" s="5"/>
      <c r="I8" s="7" t="s">
        <v>85</v>
      </c>
      <c r="J8" s="5" t="s">
        <v>86</v>
      </c>
      <c r="K8" s="15"/>
      <c r="L8" s="15"/>
      <c r="M8" s="14" t="s">
        <v>87</v>
      </c>
      <c r="N8" s="14" t="s">
        <v>88</v>
      </c>
    </row>
    <row r="9" spans="1:14" ht="18.75">
      <c r="A9" s="10" t="s">
        <v>26</v>
      </c>
      <c r="B9" s="72" t="s">
        <v>183</v>
      </c>
      <c r="C9" s="14">
        <v>22000</v>
      </c>
      <c r="D9" s="5"/>
      <c r="E9" s="3" t="s">
        <v>89</v>
      </c>
      <c r="F9" s="5">
        <v>2011</v>
      </c>
      <c r="G9" s="5"/>
      <c r="H9" s="5"/>
      <c r="I9" s="7" t="s">
        <v>90</v>
      </c>
      <c r="J9" s="5" t="s">
        <v>91</v>
      </c>
      <c r="K9" s="15"/>
      <c r="L9" s="15"/>
      <c r="M9" s="14" t="s">
        <v>92</v>
      </c>
      <c r="N9" s="14" t="s">
        <v>93</v>
      </c>
    </row>
    <row r="10" spans="1:14" ht="18.75">
      <c r="A10" s="10" t="s">
        <v>106</v>
      </c>
      <c r="B10" s="72" t="s">
        <v>184</v>
      </c>
      <c r="C10" s="14">
        <v>23000</v>
      </c>
      <c r="D10" s="5"/>
      <c r="E10" s="3" t="s">
        <v>94</v>
      </c>
      <c r="F10" s="5">
        <v>2012</v>
      </c>
      <c r="G10" s="5"/>
      <c r="H10" s="5"/>
      <c r="I10" s="7" t="s">
        <v>95</v>
      </c>
      <c r="J10" s="5" t="s">
        <v>96</v>
      </c>
      <c r="K10" s="15"/>
      <c r="L10" s="15"/>
      <c r="M10" s="14" t="s">
        <v>97</v>
      </c>
      <c r="N10" s="12"/>
    </row>
    <row r="11" spans="1:14" ht="25.5">
      <c r="A11" s="10" t="s">
        <v>29</v>
      </c>
      <c r="B11" s="72" t="s">
        <v>178</v>
      </c>
      <c r="C11" s="14">
        <v>24000</v>
      </c>
      <c r="D11" s="5"/>
      <c r="E11" s="3" t="s">
        <v>98</v>
      </c>
      <c r="F11" s="5">
        <v>2013</v>
      </c>
      <c r="G11" s="5"/>
      <c r="H11" s="5"/>
      <c r="I11" s="7" t="s">
        <v>99</v>
      </c>
      <c r="J11" s="5" t="s">
        <v>100</v>
      </c>
      <c r="M11" s="14" t="s">
        <v>101</v>
      </c>
    </row>
    <row r="12" spans="1:14" ht="18.75">
      <c r="A12" s="10" t="s">
        <v>49</v>
      </c>
      <c r="B12" s="72" t="s">
        <v>185</v>
      </c>
      <c r="C12" s="14">
        <v>25000</v>
      </c>
      <c r="D12" s="5"/>
      <c r="E12" s="3" t="s">
        <v>102</v>
      </c>
      <c r="F12" s="5">
        <v>2014</v>
      </c>
      <c r="G12" s="5"/>
      <c r="H12" s="5"/>
      <c r="I12" s="7" t="s">
        <v>103</v>
      </c>
      <c r="J12" s="5" t="s">
        <v>104</v>
      </c>
      <c r="M12" s="16" t="s">
        <v>105</v>
      </c>
    </row>
    <row r="13" spans="1:14" ht="25.5">
      <c r="A13" s="10" t="s">
        <v>31</v>
      </c>
      <c r="B13" s="72" t="s">
        <v>186</v>
      </c>
      <c r="C13" s="14">
        <v>26000</v>
      </c>
      <c r="D13" s="5"/>
      <c r="E13" s="3"/>
      <c r="F13" s="5">
        <v>2016</v>
      </c>
      <c r="G13" s="5"/>
      <c r="H13" s="5"/>
      <c r="I13" s="7" t="s">
        <v>107</v>
      </c>
      <c r="J13" s="5" t="s">
        <v>108</v>
      </c>
      <c r="M13" s="16" t="s">
        <v>109</v>
      </c>
    </row>
    <row r="14" spans="1:14" ht="18.75">
      <c r="A14" s="10" t="s">
        <v>110</v>
      </c>
      <c r="B14" s="72" t="s">
        <v>187</v>
      </c>
      <c r="C14" s="14">
        <v>27000</v>
      </c>
      <c r="D14" s="5"/>
      <c r="E14" s="5"/>
      <c r="F14" s="5">
        <v>2017</v>
      </c>
      <c r="G14" s="5"/>
      <c r="H14" s="5"/>
      <c r="I14" s="7" t="s">
        <v>111</v>
      </c>
      <c r="J14" s="5" t="s">
        <v>112</v>
      </c>
      <c r="M14" s="14" t="s">
        <v>113</v>
      </c>
    </row>
    <row r="15" spans="1:14" ht="18.75">
      <c r="A15" s="10" t="s">
        <v>33</v>
      </c>
      <c r="B15" s="72" t="s">
        <v>188</v>
      </c>
      <c r="C15" s="14">
        <v>28000</v>
      </c>
      <c r="D15" s="5"/>
      <c r="E15" s="5"/>
      <c r="F15" s="5">
        <v>2018</v>
      </c>
      <c r="G15" s="5"/>
      <c r="H15" s="5"/>
      <c r="I15" s="7" t="s">
        <v>114</v>
      </c>
      <c r="J15" s="5" t="s">
        <v>115</v>
      </c>
      <c r="M15" s="14" t="s">
        <v>116</v>
      </c>
    </row>
    <row r="16" spans="1:14" ht="18.75">
      <c r="A16" s="10" t="s">
        <v>117</v>
      </c>
      <c r="B16" s="72" t="s">
        <v>189</v>
      </c>
      <c r="C16" s="14">
        <v>29000</v>
      </c>
      <c r="D16" s="5"/>
      <c r="E16" s="5"/>
      <c r="F16" s="5">
        <v>2019</v>
      </c>
      <c r="G16" s="5"/>
      <c r="H16" s="5"/>
      <c r="I16" s="7" t="s">
        <v>118</v>
      </c>
      <c r="J16" s="5" t="s">
        <v>119</v>
      </c>
      <c r="M16" s="14" t="s">
        <v>120</v>
      </c>
    </row>
    <row r="17" spans="1:13" ht="25.5">
      <c r="A17" s="10" t="s">
        <v>121</v>
      </c>
      <c r="B17" s="72" t="s">
        <v>316</v>
      </c>
      <c r="C17" s="14">
        <v>30000</v>
      </c>
      <c r="D17" s="5"/>
      <c r="E17" s="5"/>
      <c r="F17" s="5">
        <v>2020</v>
      </c>
      <c r="G17" s="5"/>
      <c r="H17" s="5"/>
      <c r="I17" s="7" t="s">
        <v>122</v>
      </c>
      <c r="J17" s="5" t="s">
        <v>123</v>
      </c>
      <c r="M17" s="14" t="s">
        <v>124</v>
      </c>
    </row>
    <row r="18" spans="1:13" ht="25.5">
      <c r="A18" s="10" t="s">
        <v>125</v>
      </c>
      <c r="B18" s="72" t="s">
        <v>190</v>
      </c>
      <c r="C18" s="14">
        <v>31000</v>
      </c>
      <c r="D18" s="5"/>
      <c r="E18" s="5"/>
      <c r="F18" s="5">
        <v>2021</v>
      </c>
      <c r="G18" s="5"/>
      <c r="H18" s="5"/>
      <c r="I18" s="7" t="s">
        <v>126</v>
      </c>
      <c r="J18" s="5" t="s">
        <v>127</v>
      </c>
      <c r="M18" s="14" t="s">
        <v>35</v>
      </c>
    </row>
    <row r="19" spans="1:13" ht="18.75">
      <c r="A19" s="10" t="s">
        <v>128</v>
      </c>
      <c r="B19" s="72" t="s">
        <v>191</v>
      </c>
      <c r="C19" s="14">
        <v>32000</v>
      </c>
      <c r="D19" s="5"/>
      <c r="E19" s="5"/>
      <c r="F19" s="5">
        <v>2022</v>
      </c>
      <c r="G19" s="5"/>
      <c r="H19" s="5"/>
      <c r="I19" s="7" t="s">
        <v>129</v>
      </c>
      <c r="J19" s="5" t="s">
        <v>127</v>
      </c>
      <c r="M19" s="14"/>
    </row>
    <row r="20" spans="1:13" ht="18.75">
      <c r="A20" s="10" t="s">
        <v>130</v>
      </c>
      <c r="B20" s="72" t="s">
        <v>192</v>
      </c>
      <c r="C20" s="14">
        <v>33000</v>
      </c>
      <c r="D20" s="5"/>
      <c r="E20" s="5"/>
      <c r="F20" s="5">
        <v>2023</v>
      </c>
      <c r="G20" s="5"/>
      <c r="H20" s="5"/>
      <c r="I20" s="7" t="s">
        <v>131</v>
      </c>
      <c r="J20" s="5"/>
      <c r="M20" s="14"/>
    </row>
    <row r="21" spans="1:13" ht="25.5">
      <c r="A21" s="10" t="s">
        <v>132</v>
      </c>
      <c r="B21" s="72" t="s">
        <v>193</v>
      </c>
      <c r="C21" s="14">
        <v>34000</v>
      </c>
      <c r="D21" s="5"/>
      <c r="E21" s="5"/>
      <c r="F21" s="5">
        <v>2024</v>
      </c>
      <c r="G21" s="5"/>
      <c r="H21" s="5"/>
      <c r="I21" s="7" t="s">
        <v>133</v>
      </c>
      <c r="J21" s="5"/>
    </row>
    <row r="22" spans="1:13" ht="25.5">
      <c r="A22" s="10" t="s">
        <v>315</v>
      </c>
      <c r="B22" s="72" t="s">
        <v>199</v>
      </c>
      <c r="C22" s="14">
        <v>35000</v>
      </c>
      <c r="D22" s="5"/>
      <c r="E22" s="5"/>
      <c r="F22" s="5">
        <v>2025</v>
      </c>
      <c r="G22" s="5"/>
      <c r="H22" s="5"/>
      <c r="I22" s="7" t="s">
        <v>134</v>
      </c>
      <c r="J22" s="5"/>
      <c r="M22" s="18"/>
    </row>
    <row r="23" spans="1:13" ht="25.5">
      <c r="A23" s="10" t="s">
        <v>135</v>
      </c>
      <c r="B23" s="72" t="s">
        <v>196</v>
      </c>
      <c r="C23" s="14">
        <v>36000</v>
      </c>
      <c r="D23" s="5"/>
      <c r="E23" s="5"/>
      <c r="F23" s="5">
        <v>2026</v>
      </c>
      <c r="G23" s="5"/>
      <c r="H23" s="5"/>
      <c r="I23" s="7" t="s">
        <v>136</v>
      </c>
      <c r="J23" s="5"/>
      <c r="M23" s="19"/>
    </row>
    <row r="24" spans="1:13" ht="25.5">
      <c r="A24" s="10"/>
      <c r="B24" s="72" t="s">
        <v>194</v>
      </c>
      <c r="C24" s="14">
        <v>37000</v>
      </c>
      <c r="D24" s="5"/>
      <c r="E24" s="5"/>
      <c r="F24" s="5">
        <v>2027</v>
      </c>
      <c r="G24" s="5"/>
      <c r="H24" s="5"/>
      <c r="I24" s="7" t="s">
        <v>137</v>
      </c>
      <c r="J24" s="5"/>
      <c r="M24" s="19"/>
    </row>
    <row r="25" spans="1:13" ht="18.75">
      <c r="A25" s="10"/>
      <c r="B25" s="72" t="s">
        <v>195</v>
      </c>
      <c r="C25" s="14">
        <v>38000</v>
      </c>
      <c r="D25" s="5"/>
      <c r="E25" s="5"/>
      <c r="F25" s="5">
        <v>2028</v>
      </c>
      <c r="G25" s="5"/>
      <c r="H25" s="5"/>
      <c r="I25" s="7" t="s">
        <v>138</v>
      </c>
      <c r="J25" s="5"/>
      <c r="M25" s="19"/>
    </row>
    <row r="26" spans="1:13" ht="18.75">
      <c r="A26" s="10"/>
      <c r="B26" s="72" t="s">
        <v>177</v>
      </c>
      <c r="C26" s="14">
        <v>39000</v>
      </c>
      <c r="D26" s="5"/>
      <c r="E26" s="5"/>
      <c r="F26" s="5">
        <v>2029</v>
      </c>
      <c r="G26" s="5"/>
      <c r="H26" s="5"/>
      <c r="I26" s="7" t="s">
        <v>139</v>
      </c>
      <c r="J26" s="5"/>
      <c r="M26" s="19"/>
    </row>
    <row r="27" spans="1:13" ht="18.75">
      <c r="A27" s="10"/>
      <c r="B27" s="72" t="s">
        <v>197</v>
      </c>
      <c r="C27" s="14">
        <v>40000</v>
      </c>
      <c r="D27" s="5"/>
      <c r="E27" s="5"/>
      <c r="F27" s="5">
        <v>2030</v>
      </c>
      <c r="G27" s="5"/>
      <c r="H27" s="5"/>
      <c r="I27" s="7" t="s">
        <v>140</v>
      </c>
      <c r="J27" s="5"/>
      <c r="M27" s="19"/>
    </row>
    <row r="28" spans="1:13" ht="18.75">
      <c r="A28" s="10"/>
      <c r="B28" s="72" t="s">
        <v>198</v>
      </c>
      <c r="C28" s="14">
        <v>41000</v>
      </c>
      <c r="D28" s="5"/>
      <c r="E28" s="5"/>
      <c r="F28" s="5">
        <v>2031</v>
      </c>
      <c r="G28" s="5"/>
      <c r="H28" s="5"/>
      <c r="I28" s="7" t="s">
        <v>141</v>
      </c>
      <c r="J28" s="5"/>
      <c r="M28" s="20"/>
    </row>
    <row r="29" spans="1:13" ht="18.75">
      <c r="A29" s="10"/>
      <c r="B29" s="72" t="s">
        <v>282</v>
      </c>
      <c r="C29" s="14">
        <v>42000</v>
      </c>
      <c r="D29" s="5"/>
      <c r="E29" s="5"/>
      <c r="F29" s="5">
        <v>2032</v>
      </c>
      <c r="G29" s="5"/>
      <c r="H29" s="5"/>
      <c r="I29" s="7" t="s">
        <v>142</v>
      </c>
      <c r="J29" s="5"/>
      <c r="M29" s="19"/>
    </row>
    <row r="30" spans="1:13" ht="38.25">
      <c r="A30" s="10"/>
      <c r="B30" s="72" t="s">
        <v>200</v>
      </c>
      <c r="C30" s="14">
        <v>43000</v>
      </c>
      <c r="D30" s="5"/>
      <c r="E30" s="5"/>
      <c r="F30" s="5"/>
      <c r="G30" s="5"/>
      <c r="H30" s="5"/>
      <c r="I30" s="7" t="s">
        <v>143</v>
      </c>
      <c r="J30" s="5"/>
      <c r="M30" s="19"/>
    </row>
    <row r="31" spans="1:13" ht="25.5">
      <c r="A31" s="10"/>
      <c r="B31" s="72" t="s">
        <v>317</v>
      </c>
      <c r="C31" s="14">
        <v>44000</v>
      </c>
      <c r="D31" s="5"/>
      <c r="E31" s="5"/>
      <c r="F31" s="5"/>
      <c r="G31" s="5"/>
      <c r="H31" s="5"/>
      <c r="I31" s="7" t="s">
        <v>144</v>
      </c>
      <c r="J31" s="5"/>
      <c r="M31" s="19"/>
    </row>
    <row r="32" spans="1:13" ht="25.5">
      <c r="A32" s="10"/>
      <c r="B32" s="72" t="s">
        <v>203</v>
      </c>
      <c r="C32" s="14">
        <v>45000</v>
      </c>
      <c r="D32" s="5"/>
      <c r="E32" s="5"/>
      <c r="F32" s="5"/>
      <c r="G32" s="5"/>
      <c r="H32" s="5"/>
      <c r="I32" s="7" t="s">
        <v>145</v>
      </c>
      <c r="J32" s="5"/>
      <c r="M32" s="19"/>
    </row>
    <row r="33" spans="1:13" ht="25.5">
      <c r="A33" s="10"/>
      <c r="B33" s="72" t="s">
        <v>318</v>
      </c>
      <c r="C33" s="14">
        <v>46000</v>
      </c>
      <c r="D33" s="5"/>
      <c r="E33" s="5"/>
      <c r="F33" s="5"/>
      <c r="G33" s="5"/>
      <c r="H33" s="5"/>
      <c r="I33" s="7" t="s">
        <v>146</v>
      </c>
      <c r="J33" s="5"/>
      <c r="M33" s="20"/>
    </row>
    <row r="34" spans="1:13" ht="18.75">
      <c r="A34" s="10"/>
      <c r="B34" s="72" t="s">
        <v>201</v>
      </c>
      <c r="C34" s="14">
        <v>47000</v>
      </c>
      <c r="D34" s="5"/>
      <c r="E34" s="5"/>
      <c r="F34" s="5"/>
      <c r="G34" s="5"/>
      <c r="H34" s="5"/>
      <c r="I34" s="7" t="s">
        <v>147</v>
      </c>
      <c r="J34" s="5"/>
      <c r="M34" s="20"/>
    </row>
    <row r="35" spans="1:13" ht="25.5">
      <c r="A35" s="10"/>
      <c r="B35" s="72" t="s">
        <v>319</v>
      </c>
      <c r="C35" s="14">
        <v>48000</v>
      </c>
      <c r="D35" s="5"/>
      <c r="E35" s="5"/>
      <c r="F35" s="5"/>
      <c r="G35" s="5"/>
      <c r="H35" s="5"/>
      <c r="I35" s="7" t="s">
        <v>148</v>
      </c>
      <c r="J35" s="5"/>
      <c r="M35" s="19"/>
    </row>
    <row r="36" spans="1:13" ht="25.5">
      <c r="A36" s="10"/>
      <c r="B36" s="72" t="s">
        <v>320</v>
      </c>
      <c r="C36" s="14">
        <v>49000</v>
      </c>
      <c r="D36" s="5"/>
      <c r="E36" s="5"/>
      <c r="F36" s="5"/>
      <c r="G36" s="5"/>
      <c r="H36" s="5"/>
      <c r="I36" s="7" t="s">
        <v>149</v>
      </c>
      <c r="J36" s="5"/>
      <c r="M36" s="19"/>
    </row>
    <row r="37" spans="1:13" ht="25.5">
      <c r="A37" s="10"/>
      <c r="B37" s="72" t="s">
        <v>321</v>
      </c>
      <c r="C37" s="14">
        <v>50000</v>
      </c>
      <c r="D37" s="5"/>
      <c r="E37" s="5"/>
      <c r="F37" s="5"/>
      <c r="G37" s="5"/>
      <c r="H37" s="5"/>
      <c r="I37" s="7" t="s">
        <v>150</v>
      </c>
      <c r="J37" s="5"/>
      <c r="M37" s="19"/>
    </row>
    <row r="38" spans="1:13" ht="38.25">
      <c r="A38" s="10"/>
      <c r="B38" s="72" t="s">
        <v>322</v>
      </c>
      <c r="C38" s="14">
        <v>51000</v>
      </c>
      <c r="D38" s="5"/>
      <c r="E38" s="5"/>
      <c r="F38" s="5"/>
      <c r="G38" s="5"/>
      <c r="H38" s="5"/>
      <c r="I38" s="7" t="s">
        <v>151</v>
      </c>
      <c r="J38" s="5"/>
      <c r="M38" s="19"/>
    </row>
    <row r="39" spans="1:13" ht="18.75">
      <c r="A39" s="10"/>
      <c r="B39" s="72" t="s">
        <v>205</v>
      </c>
      <c r="C39" s="14">
        <v>52000</v>
      </c>
      <c r="D39" s="5"/>
      <c r="E39" s="5"/>
      <c r="F39" s="5"/>
      <c r="G39" s="5"/>
      <c r="H39" s="5"/>
      <c r="I39" s="7" t="s">
        <v>152</v>
      </c>
      <c r="J39" s="5"/>
      <c r="M39" s="19"/>
    </row>
    <row r="40" spans="1:13" ht="18.75">
      <c r="A40" s="10"/>
      <c r="B40" s="72" t="s">
        <v>171</v>
      </c>
      <c r="C40" s="14">
        <v>53000</v>
      </c>
      <c r="D40" s="5"/>
      <c r="E40" s="5"/>
      <c r="F40" s="5"/>
      <c r="G40" s="5"/>
      <c r="H40" s="5"/>
      <c r="I40" s="7" t="s">
        <v>153</v>
      </c>
      <c r="J40" s="5"/>
      <c r="M40" s="19"/>
    </row>
    <row r="41" spans="1:13" ht="18.75">
      <c r="A41" s="10"/>
      <c r="B41" s="72" t="s">
        <v>168</v>
      </c>
      <c r="C41" s="14">
        <v>54000</v>
      </c>
      <c r="D41" s="5"/>
      <c r="E41" s="5"/>
      <c r="F41" s="5"/>
      <c r="G41" s="5"/>
      <c r="H41" s="5"/>
      <c r="I41" s="7" t="s">
        <v>154</v>
      </c>
      <c r="J41" s="5"/>
      <c r="M41" s="19"/>
    </row>
    <row r="42" spans="1:13" ht="18.75">
      <c r="A42" s="10"/>
      <c r="B42" s="72" t="s">
        <v>202</v>
      </c>
      <c r="C42" s="14">
        <v>55000</v>
      </c>
      <c r="D42" s="5"/>
      <c r="E42" s="5"/>
      <c r="F42" s="5"/>
      <c r="G42" s="5"/>
      <c r="H42" s="5"/>
      <c r="I42" s="7" t="s">
        <v>155</v>
      </c>
      <c r="J42" s="5"/>
      <c r="M42" s="19"/>
    </row>
    <row r="43" spans="1:13" ht="18.75">
      <c r="A43" s="10"/>
      <c r="B43" s="72" t="s">
        <v>323</v>
      </c>
      <c r="C43" s="14">
        <v>56000</v>
      </c>
      <c r="D43" s="5"/>
      <c r="E43" s="5"/>
      <c r="F43" s="5"/>
      <c r="G43" s="5"/>
      <c r="H43" s="5"/>
      <c r="I43" s="7" t="s">
        <v>156</v>
      </c>
      <c r="J43" s="5"/>
      <c r="M43" s="19"/>
    </row>
    <row r="44" spans="1:13" ht="18.75">
      <c r="A44" s="10"/>
      <c r="B44" s="72" t="s">
        <v>324</v>
      </c>
      <c r="C44" s="14">
        <v>57000</v>
      </c>
      <c r="D44" s="5"/>
      <c r="E44" s="5"/>
      <c r="F44" s="5"/>
      <c r="G44" s="5"/>
      <c r="H44" s="5"/>
      <c r="I44" s="7" t="s">
        <v>157</v>
      </c>
      <c r="J44" s="5"/>
      <c r="M44" s="19"/>
    </row>
    <row r="45" spans="1:13" ht="25.5">
      <c r="A45" s="10"/>
      <c r="B45" s="72" t="s">
        <v>207</v>
      </c>
      <c r="C45" s="14">
        <v>58000</v>
      </c>
      <c r="D45" s="5"/>
      <c r="E45" s="5"/>
      <c r="F45" s="5"/>
      <c r="G45" s="5"/>
      <c r="H45" s="5"/>
      <c r="I45" s="7" t="s">
        <v>158</v>
      </c>
      <c r="J45" s="5"/>
      <c r="M45" s="19"/>
    </row>
    <row r="46" spans="1:13" ht="18.75">
      <c r="A46" s="10"/>
      <c r="B46" s="72" t="s">
        <v>325</v>
      </c>
      <c r="C46" s="14">
        <v>59000</v>
      </c>
      <c r="D46" s="5"/>
      <c r="E46" s="5"/>
      <c r="F46" s="5"/>
      <c r="G46" s="5"/>
      <c r="H46" s="5"/>
      <c r="I46" s="7" t="s">
        <v>159</v>
      </c>
      <c r="J46" s="5"/>
      <c r="M46" s="19"/>
    </row>
    <row r="47" spans="1:13" ht="25.5">
      <c r="A47" s="10"/>
      <c r="B47" s="72" t="s">
        <v>326</v>
      </c>
      <c r="C47" s="14">
        <v>60000</v>
      </c>
      <c r="D47" s="5"/>
      <c r="E47" s="5"/>
      <c r="F47" s="5"/>
      <c r="G47" s="5"/>
      <c r="H47" s="5"/>
      <c r="I47" s="7" t="s">
        <v>160</v>
      </c>
      <c r="J47" s="5"/>
      <c r="M47" s="19"/>
    </row>
    <row r="48" spans="1:13" ht="18.75">
      <c r="A48" s="12"/>
      <c r="B48" s="72" t="s">
        <v>206</v>
      </c>
      <c r="C48" s="11"/>
      <c r="D48" s="5"/>
      <c r="E48" s="5"/>
      <c r="F48" s="5"/>
      <c r="G48" s="5"/>
      <c r="H48" s="5"/>
      <c r="I48" s="7" t="s">
        <v>161</v>
      </c>
      <c r="J48" s="5"/>
      <c r="M48" s="21"/>
    </row>
    <row r="49" spans="1:13" ht="38.25">
      <c r="A49" s="12"/>
      <c r="B49" s="72" t="s">
        <v>327</v>
      </c>
      <c r="C49" s="11"/>
      <c r="D49" s="5"/>
      <c r="E49" s="5"/>
      <c r="F49" s="5"/>
      <c r="G49" s="5"/>
      <c r="H49" s="5"/>
      <c r="I49" s="7" t="s">
        <v>162</v>
      </c>
      <c r="J49" s="5"/>
      <c r="M49" s="21"/>
    </row>
    <row r="50" spans="1:13" ht="25.5">
      <c r="A50" s="12"/>
      <c r="B50" s="72" t="s">
        <v>204</v>
      </c>
      <c r="C50" s="11"/>
      <c r="D50" s="5"/>
      <c r="E50" s="5"/>
      <c r="F50" s="5"/>
      <c r="G50" s="5"/>
      <c r="H50" s="5"/>
      <c r="I50" s="7" t="s">
        <v>163</v>
      </c>
      <c r="J50" s="5"/>
      <c r="M50" s="21"/>
    </row>
    <row r="51" spans="1:13" ht="25.5">
      <c r="A51" s="12"/>
      <c r="B51" s="72" t="s">
        <v>328</v>
      </c>
      <c r="C51" s="11"/>
      <c r="D51" s="5"/>
      <c r="E51" s="5"/>
      <c r="F51" s="5"/>
      <c r="G51" s="5"/>
      <c r="H51" s="5"/>
      <c r="I51" s="7" t="s">
        <v>164</v>
      </c>
      <c r="J51" s="5"/>
      <c r="M51" s="21"/>
    </row>
    <row r="52" spans="1:13" ht="25.5">
      <c r="A52" s="12"/>
      <c r="B52" s="72" t="s">
        <v>208</v>
      </c>
      <c r="C52" s="11"/>
      <c r="D52" s="5"/>
      <c r="E52" s="5"/>
      <c r="F52" s="5"/>
      <c r="G52" s="5"/>
      <c r="H52" s="5"/>
      <c r="I52" s="7" t="s">
        <v>165</v>
      </c>
      <c r="J52" s="5"/>
    </row>
    <row r="53" spans="1:13" ht="25.5">
      <c r="A53" s="12"/>
      <c r="B53" s="72" t="s">
        <v>329</v>
      </c>
      <c r="C53" s="11"/>
      <c r="D53" s="5"/>
      <c r="E53" s="5"/>
      <c r="F53" s="5"/>
      <c r="G53" s="5"/>
      <c r="H53" s="5"/>
      <c r="I53" s="7" t="s">
        <v>166</v>
      </c>
      <c r="J53" s="5"/>
    </row>
    <row r="54" spans="1:13" ht="18.75">
      <c r="A54" s="12"/>
      <c r="B54" s="72" t="s">
        <v>438</v>
      </c>
      <c r="C54" s="11"/>
      <c r="D54" s="5"/>
      <c r="E54" s="5"/>
      <c r="F54" s="5"/>
      <c r="G54" s="5"/>
      <c r="H54" s="5"/>
      <c r="I54" s="7" t="s">
        <v>167</v>
      </c>
      <c r="J54" s="5"/>
    </row>
    <row r="55" spans="1:13" ht="25.5">
      <c r="A55" s="12"/>
      <c r="B55" s="72" t="s">
        <v>209</v>
      </c>
      <c r="C55" s="11"/>
      <c r="D55" s="5"/>
      <c r="E55" s="5"/>
      <c r="F55" s="5"/>
      <c r="G55" s="5"/>
      <c r="H55" s="5"/>
      <c r="I55" s="7" t="s">
        <v>169</v>
      </c>
      <c r="J55" s="5"/>
    </row>
    <row r="56" spans="1:13" ht="18.75">
      <c r="A56" s="12"/>
      <c r="B56" s="72" t="s">
        <v>271</v>
      </c>
      <c r="C56" s="11"/>
      <c r="D56" s="5"/>
      <c r="E56" s="5"/>
      <c r="F56" s="5"/>
      <c r="G56" s="5"/>
      <c r="H56" s="5"/>
      <c r="I56" s="7" t="s">
        <v>170</v>
      </c>
      <c r="J56" s="5"/>
    </row>
    <row r="57" spans="1:13" ht="18.75">
      <c r="A57" s="12"/>
      <c r="B57" s="72" t="s">
        <v>210</v>
      </c>
      <c r="C57" s="11"/>
      <c r="D57" s="5"/>
      <c r="E57" s="5"/>
      <c r="F57" s="5"/>
      <c r="G57" s="5"/>
      <c r="H57" s="5"/>
      <c r="I57" s="7" t="s">
        <v>172</v>
      </c>
      <c r="J57" s="5"/>
    </row>
    <row r="58" spans="1:13" ht="25.5">
      <c r="A58" s="12"/>
      <c r="B58" s="72" t="s">
        <v>211</v>
      </c>
      <c r="C58" s="11"/>
      <c r="D58" s="5"/>
      <c r="E58" s="5"/>
      <c r="F58" s="5"/>
      <c r="G58" s="5"/>
      <c r="H58" s="5"/>
      <c r="I58" s="7" t="s">
        <v>173</v>
      </c>
      <c r="J58" s="5"/>
    </row>
    <row r="59" spans="1:13" ht="18.75">
      <c r="A59" s="12"/>
      <c r="B59" s="72" t="s">
        <v>212</v>
      </c>
      <c r="C59" s="12"/>
      <c r="D59" s="5"/>
      <c r="E59" s="5"/>
      <c r="F59" s="5"/>
      <c r="G59" s="5"/>
      <c r="H59" s="5"/>
      <c r="I59" s="5"/>
      <c r="J59" s="5"/>
    </row>
    <row r="60" spans="1:13" ht="18.75">
      <c r="A60" s="12"/>
      <c r="B60" s="72" t="s">
        <v>215</v>
      </c>
      <c r="C60" s="12"/>
      <c r="D60" s="5"/>
      <c r="E60" s="5"/>
      <c r="F60" s="5"/>
      <c r="G60" s="5"/>
      <c r="H60" s="5"/>
      <c r="I60" s="5"/>
      <c r="J60" s="5"/>
    </row>
    <row r="61" spans="1:13" ht="18.75">
      <c r="A61" s="12"/>
      <c r="B61" s="72" t="s">
        <v>213</v>
      </c>
      <c r="C61" s="12"/>
      <c r="D61" s="5"/>
      <c r="E61" s="5"/>
      <c r="F61" s="5"/>
      <c r="G61" s="5"/>
      <c r="H61" s="5"/>
      <c r="I61" s="5"/>
      <c r="J61" s="5"/>
    </row>
    <row r="62" spans="1:13" ht="18.75">
      <c r="A62" s="12"/>
      <c r="B62" s="72" t="s">
        <v>214</v>
      </c>
      <c r="C62" s="12"/>
      <c r="D62" s="5"/>
      <c r="E62" s="5"/>
      <c r="F62" s="5"/>
      <c r="G62" s="5"/>
      <c r="H62" s="5"/>
      <c r="I62" s="5"/>
      <c r="J62" s="5"/>
    </row>
    <row r="63" spans="1:13" ht="18.75">
      <c r="A63" s="12"/>
      <c r="B63" s="72" t="s">
        <v>216</v>
      </c>
      <c r="C63" s="12"/>
      <c r="D63" s="5"/>
      <c r="E63" s="5"/>
      <c r="F63" s="5"/>
      <c r="G63" s="5"/>
      <c r="H63" s="5"/>
      <c r="I63" s="5"/>
      <c r="J63" s="5"/>
    </row>
    <row r="64" spans="1:13" ht="18.75">
      <c r="A64" s="12"/>
      <c r="B64" s="72" t="s">
        <v>217</v>
      </c>
      <c r="C64" s="12"/>
      <c r="D64" s="5"/>
      <c r="E64" s="5"/>
      <c r="F64" s="5"/>
      <c r="G64" s="5"/>
      <c r="H64" s="5"/>
      <c r="I64" s="5"/>
      <c r="J64" s="5"/>
    </row>
    <row r="65" spans="1:10" ht="18.75">
      <c r="A65" s="12"/>
      <c r="B65" s="72" t="s">
        <v>219</v>
      </c>
      <c r="C65" s="12"/>
      <c r="D65" s="5"/>
      <c r="E65" s="5"/>
      <c r="F65" s="5"/>
      <c r="G65" s="5"/>
      <c r="H65" s="5"/>
      <c r="I65" s="5"/>
      <c r="J65" s="5"/>
    </row>
    <row r="66" spans="1:10" ht="18.75">
      <c r="A66" s="12"/>
      <c r="B66" s="72" t="s">
        <v>218</v>
      </c>
      <c r="C66" s="12"/>
      <c r="D66" s="5"/>
      <c r="E66" s="5"/>
      <c r="F66" s="5"/>
      <c r="G66" s="5"/>
      <c r="H66" s="5"/>
      <c r="I66" s="5"/>
      <c r="J66" s="5"/>
    </row>
    <row r="67" spans="1:10" ht="18.75">
      <c r="A67" s="12"/>
      <c r="B67" s="72" t="s">
        <v>330</v>
      </c>
      <c r="C67" s="12"/>
      <c r="D67" s="5"/>
      <c r="E67" s="5"/>
      <c r="F67" s="5"/>
      <c r="G67" s="5"/>
      <c r="H67" s="5"/>
      <c r="I67" s="5"/>
      <c r="J67" s="5"/>
    </row>
    <row r="68" spans="1:10" ht="18.75">
      <c r="A68" s="12"/>
      <c r="B68" s="72" t="s">
        <v>221</v>
      </c>
      <c r="C68" s="12"/>
      <c r="D68" s="5"/>
      <c r="E68" s="5"/>
      <c r="F68" s="5"/>
      <c r="G68" s="5"/>
      <c r="H68" s="5"/>
      <c r="I68" s="5"/>
      <c r="J68" s="5"/>
    </row>
    <row r="69" spans="1:10" ht="18.75">
      <c r="A69" s="12"/>
      <c r="B69" s="72" t="s">
        <v>220</v>
      </c>
      <c r="C69" s="12"/>
      <c r="D69" s="5"/>
      <c r="E69" s="5"/>
      <c r="F69" s="5"/>
      <c r="G69" s="5"/>
      <c r="H69" s="5"/>
      <c r="I69" s="5"/>
      <c r="J69" s="5"/>
    </row>
    <row r="70" spans="1:10" ht="18.75">
      <c r="A70" s="12"/>
      <c r="B70" s="72" t="s">
        <v>222</v>
      </c>
      <c r="C70" s="12"/>
      <c r="D70" s="5"/>
      <c r="E70" s="5"/>
      <c r="F70" s="5"/>
      <c r="G70" s="5"/>
      <c r="H70" s="5"/>
      <c r="I70" s="5"/>
      <c r="J70" s="5"/>
    </row>
    <row r="71" spans="1:10" ht="18.75">
      <c r="A71" s="12"/>
      <c r="B71" s="72" t="s">
        <v>225</v>
      </c>
      <c r="C71" s="12"/>
      <c r="D71" s="5"/>
      <c r="E71" s="5"/>
      <c r="F71" s="5"/>
      <c r="G71" s="5"/>
      <c r="H71" s="5"/>
      <c r="I71" s="5"/>
      <c r="J71" s="5"/>
    </row>
    <row r="72" spans="1:10" ht="18.75">
      <c r="A72" s="12"/>
      <c r="B72" s="72" t="s">
        <v>224</v>
      </c>
      <c r="C72" s="12"/>
      <c r="D72" s="5"/>
      <c r="E72" s="5"/>
      <c r="F72" s="5"/>
      <c r="G72" s="5"/>
      <c r="H72" s="5"/>
      <c r="I72" s="5"/>
      <c r="J72" s="5"/>
    </row>
    <row r="73" spans="1:10" ht="18.75">
      <c r="A73" s="12"/>
      <c r="B73" s="72" t="s">
        <v>226</v>
      </c>
      <c r="C73" s="12"/>
      <c r="D73" s="5"/>
      <c r="E73" s="5"/>
      <c r="F73" s="5"/>
      <c r="G73" s="5"/>
      <c r="H73" s="5"/>
      <c r="I73" s="5"/>
      <c r="J73" s="5"/>
    </row>
    <row r="74" spans="1:10" ht="18.75">
      <c r="A74" s="12"/>
      <c r="B74" s="72" t="s">
        <v>227</v>
      </c>
      <c r="C74" s="12"/>
      <c r="D74" s="5"/>
      <c r="E74" s="5"/>
      <c r="F74" s="5"/>
      <c r="G74" s="5"/>
      <c r="H74" s="5"/>
      <c r="I74" s="5"/>
      <c r="J74" s="5"/>
    </row>
    <row r="75" spans="1:10" ht="18.75">
      <c r="A75" s="12"/>
      <c r="B75" s="72" t="s">
        <v>223</v>
      </c>
      <c r="C75" s="12"/>
      <c r="D75" s="5"/>
      <c r="E75" s="5"/>
      <c r="F75" s="5"/>
      <c r="G75" s="5"/>
      <c r="H75" s="5"/>
      <c r="I75" s="5"/>
      <c r="J75" s="5"/>
    </row>
    <row r="76" spans="1:10" ht="18.75">
      <c r="A76" s="12"/>
      <c r="B76" s="72" t="s">
        <v>229</v>
      </c>
      <c r="C76" s="12"/>
      <c r="D76" s="5"/>
      <c r="E76" s="5"/>
      <c r="F76" s="5"/>
      <c r="G76" s="5"/>
      <c r="H76" s="5"/>
      <c r="I76" s="5"/>
      <c r="J76" s="5"/>
    </row>
    <row r="77" spans="1:10" ht="18.75">
      <c r="A77" s="12"/>
      <c r="B77" s="72" t="s">
        <v>228</v>
      </c>
      <c r="C77" s="12"/>
      <c r="D77" s="5"/>
      <c r="E77" s="5"/>
      <c r="F77" s="5"/>
      <c r="G77" s="5"/>
      <c r="H77" s="5"/>
      <c r="I77" s="5"/>
      <c r="J77" s="5"/>
    </row>
    <row r="78" spans="1:10" ht="18.75">
      <c r="A78" s="12"/>
      <c r="B78" s="72" t="s">
        <v>230</v>
      </c>
      <c r="C78" s="12"/>
      <c r="D78" s="5"/>
      <c r="E78" s="5"/>
      <c r="F78" s="5"/>
      <c r="G78" s="5"/>
      <c r="H78" s="5"/>
      <c r="I78" s="5"/>
      <c r="J78" s="5"/>
    </row>
    <row r="79" spans="1:10" ht="18.75">
      <c r="A79" s="12"/>
      <c r="B79" s="72" t="s">
        <v>331</v>
      </c>
      <c r="C79" s="12"/>
      <c r="D79" s="5"/>
      <c r="E79" s="5"/>
      <c r="F79" s="5"/>
      <c r="G79" s="5"/>
      <c r="H79" s="5"/>
      <c r="I79" s="5"/>
      <c r="J79" s="5"/>
    </row>
    <row r="80" spans="1:10" ht="18.75">
      <c r="A80" s="12"/>
      <c r="B80" s="72" t="s">
        <v>231</v>
      </c>
      <c r="C80" s="12"/>
      <c r="D80" s="5"/>
      <c r="E80" s="5"/>
      <c r="F80" s="5"/>
      <c r="G80" s="5"/>
      <c r="H80" s="5"/>
      <c r="I80" s="5"/>
      <c r="J80" s="5"/>
    </row>
    <row r="81" spans="1:10" ht="18.75">
      <c r="A81" s="12"/>
      <c r="B81" s="72" t="s">
        <v>232</v>
      </c>
      <c r="C81" s="12"/>
      <c r="D81" s="5"/>
      <c r="E81" s="5"/>
      <c r="F81" s="5"/>
      <c r="G81" s="5"/>
      <c r="H81" s="5"/>
      <c r="I81" s="5"/>
      <c r="J81" s="5"/>
    </row>
    <row r="82" spans="1:10" ht="18.75">
      <c r="A82" s="12"/>
      <c r="B82" s="72" t="s">
        <v>332</v>
      </c>
      <c r="C82" s="12"/>
      <c r="D82" s="5"/>
      <c r="E82" s="5"/>
      <c r="F82" s="5"/>
      <c r="G82" s="5"/>
      <c r="H82" s="5"/>
      <c r="I82" s="5"/>
      <c r="J82" s="5"/>
    </row>
    <row r="83" spans="1:10" ht="18.75">
      <c r="A83" s="12"/>
      <c r="B83" s="72" t="s">
        <v>233</v>
      </c>
      <c r="C83" s="12"/>
      <c r="D83" s="5"/>
      <c r="E83" s="5"/>
      <c r="F83" s="5"/>
      <c r="G83" s="5"/>
      <c r="H83" s="5"/>
      <c r="I83" s="5"/>
      <c r="J83" s="5"/>
    </row>
    <row r="84" spans="1:10" ht="18.75">
      <c r="A84" s="12"/>
      <c r="B84" s="72" t="s">
        <v>234</v>
      </c>
      <c r="C84" s="12"/>
      <c r="D84" s="5"/>
      <c r="E84" s="5"/>
      <c r="F84" s="5"/>
      <c r="G84" s="5"/>
      <c r="H84" s="5"/>
      <c r="I84" s="5"/>
      <c r="J84" s="5"/>
    </row>
    <row r="85" spans="1:10" ht="18.75">
      <c r="A85" s="12"/>
      <c r="B85" s="72" t="s">
        <v>174</v>
      </c>
      <c r="C85" s="12"/>
      <c r="D85" s="5"/>
      <c r="E85" s="5"/>
      <c r="F85" s="5"/>
      <c r="G85" s="5"/>
      <c r="H85" s="5"/>
      <c r="I85" s="5"/>
      <c r="J85" s="5"/>
    </row>
    <row r="86" spans="1:10" ht="18.75">
      <c r="A86" s="12"/>
      <c r="B86" s="72" t="s">
        <v>235</v>
      </c>
      <c r="C86" s="12"/>
      <c r="D86" s="5"/>
      <c r="E86" s="5"/>
      <c r="F86" s="5"/>
      <c r="G86" s="5"/>
      <c r="H86" s="5"/>
      <c r="I86" s="5"/>
      <c r="J86" s="5"/>
    </row>
    <row r="87" spans="1:10" ht="18.75">
      <c r="A87" s="12"/>
      <c r="B87" s="72" t="s">
        <v>333</v>
      </c>
      <c r="C87" s="12"/>
      <c r="D87" s="5"/>
      <c r="E87" s="5"/>
      <c r="F87" s="5"/>
      <c r="G87" s="5"/>
      <c r="H87" s="5"/>
      <c r="I87" s="5"/>
      <c r="J87" s="5"/>
    </row>
    <row r="88" spans="1:10" ht="18.75">
      <c r="A88" s="12"/>
      <c r="B88" s="72" t="s">
        <v>236</v>
      </c>
      <c r="C88" s="12"/>
      <c r="D88" s="5"/>
      <c r="E88" s="5"/>
      <c r="F88" s="5"/>
      <c r="G88" s="5"/>
      <c r="H88" s="5"/>
      <c r="I88" s="5"/>
      <c r="J88" s="5"/>
    </row>
    <row r="89" spans="1:10" ht="18.75">
      <c r="A89" s="12"/>
      <c r="B89" s="72" t="s">
        <v>237</v>
      </c>
      <c r="C89" s="12"/>
      <c r="D89" s="5"/>
      <c r="E89" s="5"/>
      <c r="F89" s="5"/>
      <c r="G89" s="5"/>
      <c r="H89" s="5"/>
      <c r="I89" s="5"/>
      <c r="J89" s="5"/>
    </row>
    <row r="90" spans="1:10" ht="18.75">
      <c r="A90" s="12"/>
      <c r="B90" s="72" t="s">
        <v>242</v>
      </c>
      <c r="C90" s="12"/>
      <c r="D90" s="5"/>
      <c r="E90" s="5"/>
      <c r="F90" s="5"/>
      <c r="G90" s="5"/>
      <c r="H90" s="5"/>
      <c r="I90" s="5"/>
      <c r="J90" s="5"/>
    </row>
    <row r="91" spans="1:10" ht="18.75">
      <c r="A91" s="12"/>
      <c r="B91" s="72" t="s">
        <v>239</v>
      </c>
      <c r="C91" s="12"/>
      <c r="D91" s="5"/>
      <c r="E91" s="5"/>
      <c r="F91" s="5"/>
      <c r="G91" s="5"/>
      <c r="H91" s="5"/>
      <c r="I91" s="5"/>
      <c r="J91" s="5"/>
    </row>
    <row r="92" spans="1:10" ht="18.75">
      <c r="A92" s="12"/>
      <c r="B92" s="72" t="s">
        <v>238</v>
      </c>
      <c r="C92" s="12"/>
      <c r="D92" s="5"/>
      <c r="E92" s="5"/>
      <c r="F92" s="5"/>
      <c r="G92" s="5"/>
      <c r="H92" s="5"/>
      <c r="I92" s="5"/>
      <c r="J92" s="5"/>
    </row>
    <row r="93" spans="1:10" ht="18.75">
      <c r="A93" s="12"/>
      <c r="B93" s="72" t="s">
        <v>241</v>
      </c>
      <c r="C93" s="12"/>
      <c r="D93" s="5"/>
      <c r="E93" s="5"/>
      <c r="F93" s="5"/>
      <c r="G93" s="5"/>
      <c r="H93" s="5"/>
      <c r="I93" s="5"/>
      <c r="J93" s="5"/>
    </row>
    <row r="94" spans="1:10" ht="18.75">
      <c r="A94" s="12"/>
      <c r="B94" s="72" t="s">
        <v>240</v>
      </c>
      <c r="C94" s="12"/>
      <c r="D94" s="5"/>
      <c r="E94" s="5"/>
      <c r="F94" s="5"/>
      <c r="G94" s="5"/>
      <c r="H94" s="5"/>
      <c r="I94" s="5"/>
      <c r="J94" s="5"/>
    </row>
    <row r="95" spans="1:10" ht="18.75">
      <c r="A95" s="12"/>
      <c r="B95" s="72" t="s">
        <v>243</v>
      </c>
      <c r="C95" s="12"/>
      <c r="D95" s="5"/>
      <c r="E95" s="5"/>
      <c r="F95" s="5"/>
      <c r="G95" s="5"/>
      <c r="H95" s="5"/>
      <c r="I95" s="5"/>
      <c r="J95" s="5"/>
    </row>
    <row r="96" spans="1:10" ht="18.75">
      <c r="A96" s="12"/>
      <c r="B96" s="72" t="s">
        <v>244</v>
      </c>
      <c r="C96" s="12"/>
      <c r="D96" s="5"/>
      <c r="E96" s="5"/>
      <c r="F96" s="5"/>
      <c r="G96" s="5"/>
      <c r="H96" s="5"/>
      <c r="I96" s="5"/>
      <c r="J96" s="5"/>
    </row>
    <row r="97" spans="1:10" ht="18.75">
      <c r="A97" s="12"/>
      <c r="B97" s="72" t="s">
        <v>245</v>
      </c>
      <c r="C97" s="12"/>
      <c r="D97" s="5"/>
      <c r="E97" s="5"/>
      <c r="F97" s="5"/>
      <c r="G97" s="5"/>
      <c r="H97" s="5"/>
      <c r="I97" s="5"/>
      <c r="J97" s="5"/>
    </row>
    <row r="98" spans="1:10" ht="18.75">
      <c r="A98" s="12"/>
      <c r="B98" s="72" t="s">
        <v>246</v>
      </c>
      <c r="C98" s="12"/>
      <c r="D98" s="5"/>
      <c r="E98" s="5"/>
      <c r="F98" s="5"/>
      <c r="G98" s="5"/>
      <c r="H98" s="5"/>
      <c r="I98" s="5"/>
      <c r="J98" s="5"/>
    </row>
    <row r="99" spans="1:10" ht="18.75">
      <c r="A99" s="12"/>
      <c r="B99" s="72" t="s">
        <v>247</v>
      </c>
      <c r="C99" s="12"/>
      <c r="D99" s="5"/>
      <c r="E99" s="5"/>
      <c r="F99" s="5"/>
      <c r="G99" s="5"/>
      <c r="H99" s="5"/>
      <c r="I99" s="5"/>
      <c r="J99" s="5"/>
    </row>
    <row r="100" spans="1:10" ht="18.75">
      <c r="A100" s="12"/>
      <c r="B100" s="72" t="s">
        <v>248</v>
      </c>
      <c r="C100" s="12"/>
      <c r="D100" s="5"/>
      <c r="E100" s="5"/>
      <c r="F100" s="5"/>
      <c r="G100" s="5"/>
      <c r="H100" s="5"/>
      <c r="I100" s="5"/>
      <c r="J100" s="5"/>
    </row>
    <row r="101" spans="1:10" ht="18.75">
      <c r="A101" s="12"/>
      <c r="B101" s="72" t="s">
        <v>249</v>
      </c>
      <c r="C101" s="12"/>
      <c r="D101" s="5"/>
      <c r="E101" s="5"/>
      <c r="F101" s="5"/>
      <c r="G101" s="5"/>
      <c r="H101" s="5"/>
      <c r="I101" s="5"/>
      <c r="J101" s="5"/>
    </row>
    <row r="102" spans="1:10" ht="18.75">
      <c r="A102" s="12"/>
      <c r="B102" s="72" t="s">
        <v>250</v>
      </c>
      <c r="C102" s="12"/>
      <c r="D102" s="5"/>
      <c r="E102" s="5"/>
      <c r="F102" s="5"/>
      <c r="G102" s="5"/>
      <c r="H102" s="5"/>
      <c r="I102" s="5"/>
      <c r="J102" s="5"/>
    </row>
    <row r="103" spans="1:10" ht="18.75">
      <c r="A103" s="12"/>
      <c r="B103" s="72" t="s">
        <v>251</v>
      </c>
      <c r="C103" s="12"/>
      <c r="D103" s="5"/>
      <c r="E103" s="5"/>
      <c r="F103" s="5"/>
      <c r="G103" s="5"/>
      <c r="H103" s="5"/>
      <c r="I103" s="5"/>
      <c r="J103" s="5"/>
    </row>
    <row r="104" spans="1:10" ht="18.75">
      <c r="A104" s="12"/>
      <c r="B104" s="72" t="s">
        <v>252</v>
      </c>
      <c r="C104" s="12"/>
      <c r="D104" s="5"/>
      <c r="E104" s="5"/>
      <c r="F104" s="5"/>
      <c r="G104" s="5"/>
      <c r="H104" s="5"/>
      <c r="I104" s="5"/>
      <c r="J104" s="5"/>
    </row>
    <row r="105" spans="1:10" ht="18.75">
      <c r="A105" s="12"/>
      <c r="B105" s="72" t="s">
        <v>253</v>
      </c>
      <c r="C105" s="12"/>
      <c r="D105" s="5"/>
      <c r="E105" s="5"/>
      <c r="F105" s="5"/>
      <c r="G105" s="5"/>
      <c r="H105" s="5"/>
      <c r="I105" s="5"/>
      <c r="J105" s="5"/>
    </row>
    <row r="106" spans="1:10" ht="18.75">
      <c r="A106" s="12"/>
      <c r="B106" s="72" t="s">
        <v>254</v>
      </c>
      <c r="C106" s="12"/>
      <c r="D106" s="5"/>
      <c r="E106" s="5"/>
      <c r="F106" s="5"/>
      <c r="G106" s="5"/>
      <c r="H106" s="5"/>
      <c r="I106" s="5"/>
      <c r="J106" s="5"/>
    </row>
    <row r="107" spans="1:10" ht="18.75">
      <c r="A107" s="12"/>
      <c r="B107" s="72" t="s">
        <v>255</v>
      </c>
      <c r="C107" s="12"/>
      <c r="D107" s="5"/>
      <c r="E107" s="5"/>
      <c r="F107" s="5"/>
      <c r="G107" s="5"/>
      <c r="H107" s="5"/>
      <c r="I107" s="5"/>
      <c r="J107" s="5"/>
    </row>
    <row r="108" spans="1:10" ht="18.75">
      <c r="A108" s="12"/>
      <c r="B108" s="72" t="s">
        <v>256</v>
      </c>
      <c r="C108" s="12"/>
      <c r="D108" s="5"/>
      <c r="E108" s="5"/>
      <c r="F108" s="5"/>
      <c r="G108" s="5"/>
      <c r="H108" s="5"/>
      <c r="I108" s="5"/>
      <c r="J108" s="5"/>
    </row>
    <row r="109" spans="1:10" ht="18.75">
      <c r="A109" s="12"/>
      <c r="B109" s="72" t="s">
        <v>257</v>
      </c>
      <c r="C109" s="12"/>
      <c r="D109" s="5"/>
      <c r="E109" s="5"/>
      <c r="F109" s="5"/>
      <c r="G109" s="5"/>
      <c r="H109" s="5"/>
      <c r="I109" s="5"/>
      <c r="J109" s="5"/>
    </row>
    <row r="110" spans="1:10" ht="18.75">
      <c r="A110" s="12"/>
      <c r="B110" s="72" t="s">
        <v>258</v>
      </c>
      <c r="C110" s="12"/>
      <c r="D110" s="5"/>
      <c r="E110" s="5"/>
      <c r="F110" s="5"/>
      <c r="G110" s="5"/>
      <c r="H110" s="5"/>
      <c r="I110" s="5"/>
      <c r="J110" s="5"/>
    </row>
    <row r="111" spans="1:10" ht="18.75">
      <c r="A111" s="12"/>
      <c r="B111" s="72" t="s">
        <v>259</v>
      </c>
      <c r="C111" s="12"/>
      <c r="D111" s="5"/>
      <c r="E111" s="5"/>
      <c r="F111" s="5"/>
      <c r="G111" s="5"/>
      <c r="H111" s="5"/>
      <c r="I111" s="5"/>
      <c r="J111" s="5"/>
    </row>
    <row r="112" spans="1:10" ht="18.75">
      <c r="A112" s="12"/>
      <c r="B112" s="72" t="s">
        <v>260</v>
      </c>
      <c r="C112" s="12"/>
      <c r="D112" s="5"/>
      <c r="E112" s="5"/>
      <c r="F112" s="5"/>
      <c r="G112" s="5"/>
      <c r="H112" s="5"/>
      <c r="I112" s="5"/>
      <c r="J112" s="5"/>
    </row>
    <row r="113" spans="1:10" ht="18.75">
      <c r="A113" s="12"/>
      <c r="B113" s="72" t="s">
        <v>261</v>
      </c>
      <c r="C113" s="12"/>
      <c r="D113" s="5"/>
      <c r="E113" s="5"/>
      <c r="F113" s="5"/>
      <c r="G113" s="5"/>
      <c r="H113" s="5"/>
      <c r="I113" s="5"/>
      <c r="J113" s="5"/>
    </row>
    <row r="114" spans="1:10" ht="18.75">
      <c r="A114" s="12"/>
      <c r="B114" s="72" t="s">
        <v>262</v>
      </c>
      <c r="C114" s="12"/>
      <c r="D114" s="5"/>
      <c r="E114" s="5"/>
      <c r="F114" s="5"/>
      <c r="G114" s="5"/>
      <c r="H114" s="5"/>
      <c r="I114" s="5"/>
      <c r="J114" s="5"/>
    </row>
    <row r="115" spans="1:10" ht="18.75">
      <c r="A115" s="12"/>
      <c r="B115" s="72" t="s">
        <v>264</v>
      </c>
      <c r="C115" s="12"/>
      <c r="D115" s="5"/>
      <c r="E115" s="5"/>
      <c r="F115" s="5"/>
      <c r="G115" s="5"/>
      <c r="H115" s="5"/>
      <c r="I115" s="5"/>
      <c r="J115" s="5"/>
    </row>
    <row r="116" spans="1:10" ht="18.75">
      <c r="A116" s="12"/>
      <c r="B116" s="72" t="s">
        <v>263</v>
      </c>
      <c r="C116" s="12"/>
      <c r="D116" s="5"/>
      <c r="E116" s="5"/>
      <c r="F116" s="5"/>
      <c r="G116" s="5"/>
      <c r="H116" s="5"/>
      <c r="I116" s="5"/>
      <c r="J116" s="5"/>
    </row>
    <row r="117" spans="1:10" ht="18.75">
      <c r="A117" s="12"/>
      <c r="B117" s="72" t="s">
        <v>265</v>
      </c>
      <c r="C117" s="12"/>
      <c r="D117" s="5"/>
      <c r="E117" s="5"/>
      <c r="F117" s="5"/>
      <c r="G117" s="5"/>
      <c r="H117" s="5"/>
      <c r="I117" s="5"/>
      <c r="J117" s="5"/>
    </row>
    <row r="118" spans="1:10" ht="18.75">
      <c r="A118" s="12"/>
      <c r="B118" s="72" t="s">
        <v>266</v>
      </c>
      <c r="C118" s="12"/>
      <c r="D118" s="5"/>
      <c r="E118" s="5"/>
      <c r="F118" s="5"/>
      <c r="G118" s="5"/>
      <c r="H118" s="5"/>
      <c r="I118" s="5"/>
      <c r="J118" s="5"/>
    </row>
    <row r="119" spans="1:10" ht="18.75">
      <c r="A119" s="12"/>
      <c r="B119" s="72" t="s">
        <v>334</v>
      </c>
      <c r="C119" s="12"/>
      <c r="D119" s="5"/>
      <c r="E119" s="5"/>
      <c r="F119" s="5"/>
      <c r="G119" s="5"/>
      <c r="H119" s="5"/>
      <c r="I119" s="5"/>
      <c r="J119" s="5"/>
    </row>
    <row r="120" spans="1:10" ht="18.75">
      <c r="A120" s="12"/>
      <c r="B120" s="72" t="s">
        <v>267</v>
      </c>
      <c r="C120" s="12"/>
      <c r="D120" s="5"/>
      <c r="E120" s="5"/>
      <c r="F120" s="5"/>
      <c r="G120" s="5"/>
      <c r="H120" s="5"/>
      <c r="I120" s="5"/>
      <c r="J120" s="5"/>
    </row>
    <row r="121" spans="1:10" ht="18.75">
      <c r="A121" s="12"/>
      <c r="B121" s="72" t="s">
        <v>268</v>
      </c>
      <c r="C121" s="12"/>
      <c r="D121" s="5"/>
      <c r="E121" s="5"/>
      <c r="F121" s="5"/>
      <c r="G121" s="5"/>
      <c r="H121" s="5"/>
      <c r="I121" s="5"/>
      <c r="J121" s="5"/>
    </row>
    <row r="122" spans="1:10" ht="18.75">
      <c r="A122" s="12"/>
      <c r="B122" s="72" t="s">
        <v>269</v>
      </c>
      <c r="C122" s="12"/>
      <c r="D122" s="5"/>
      <c r="E122" s="5"/>
      <c r="F122" s="5"/>
      <c r="G122" s="5"/>
      <c r="H122" s="5"/>
      <c r="I122" s="5"/>
      <c r="J122" s="5"/>
    </row>
    <row r="123" spans="1:10" ht="18.75">
      <c r="A123" s="12"/>
      <c r="B123" s="72" t="s">
        <v>270</v>
      </c>
      <c r="C123" s="12"/>
      <c r="D123" s="5"/>
      <c r="E123" s="5"/>
      <c r="F123" s="5"/>
      <c r="G123" s="5"/>
      <c r="H123" s="5"/>
      <c r="I123" s="5"/>
      <c r="J123" s="5"/>
    </row>
    <row r="124" spans="1:10" ht="18.75">
      <c r="A124" s="12"/>
      <c r="B124" s="72" t="s">
        <v>335</v>
      </c>
      <c r="C124" s="12"/>
      <c r="D124" s="5"/>
      <c r="E124" s="5"/>
      <c r="F124" s="5"/>
      <c r="G124" s="5"/>
      <c r="H124" s="5"/>
      <c r="I124" s="5"/>
      <c r="J124" s="5"/>
    </row>
    <row r="125" spans="1:10" ht="18.75">
      <c r="A125" s="12"/>
      <c r="B125" s="72" t="s">
        <v>272</v>
      </c>
      <c r="C125" s="12"/>
      <c r="D125" s="5"/>
      <c r="E125" s="5"/>
      <c r="F125" s="5"/>
      <c r="G125" s="5"/>
      <c r="H125" s="5"/>
      <c r="I125" s="5"/>
      <c r="J125" s="5"/>
    </row>
    <row r="126" spans="1:10" ht="18.75">
      <c r="A126" s="12"/>
      <c r="B126" s="72" t="s">
        <v>275</v>
      </c>
      <c r="C126" s="12"/>
      <c r="D126" s="5"/>
      <c r="E126" s="5"/>
      <c r="F126" s="5"/>
      <c r="G126" s="5"/>
      <c r="H126" s="5"/>
      <c r="I126" s="5"/>
      <c r="J126" s="5"/>
    </row>
    <row r="127" spans="1:10" ht="18.75">
      <c r="B127" s="72" t="s">
        <v>273</v>
      </c>
    </row>
    <row r="128" spans="1:10" ht="18.75">
      <c r="B128" s="72" t="s">
        <v>274</v>
      </c>
    </row>
    <row r="129" spans="2:2" ht="18.75">
      <c r="B129" s="72" t="s">
        <v>336</v>
      </c>
    </row>
    <row r="130" spans="2:2" ht="18.75">
      <c r="B130" s="72" t="s">
        <v>276</v>
      </c>
    </row>
    <row r="131" spans="2:2" ht="18.75">
      <c r="B131" s="72" t="s">
        <v>278</v>
      </c>
    </row>
    <row r="132" spans="2:2" ht="18.75">
      <c r="B132" s="72" t="s">
        <v>277</v>
      </c>
    </row>
    <row r="133" spans="2:2" ht="18.75">
      <c r="B133" s="72" t="s">
        <v>280</v>
      </c>
    </row>
    <row r="134" spans="2:2" ht="18.75">
      <c r="B134" s="72" t="s">
        <v>281</v>
      </c>
    </row>
    <row r="135" spans="2:2" ht="18.75">
      <c r="B135" s="72" t="s">
        <v>279</v>
      </c>
    </row>
    <row r="136" spans="2:2">
      <c r="B136" s="73"/>
    </row>
    <row r="137" spans="2:2">
      <c r="B137" s="73"/>
    </row>
    <row r="138" spans="2:2">
      <c r="B138" s="73"/>
    </row>
    <row r="139" spans="2:2">
      <c r="B139" s="73"/>
    </row>
    <row r="140" spans="2:2">
      <c r="B140" s="73"/>
    </row>
    <row r="141" spans="2:2">
      <c r="B141" s="73"/>
    </row>
    <row r="142" spans="2:2">
      <c r="B142" s="73"/>
    </row>
    <row r="143" spans="2:2">
      <c r="B143" s="73"/>
    </row>
    <row r="144" spans="2:2">
      <c r="B144" s="73"/>
    </row>
    <row r="145" spans="2:2">
      <c r="B145" s="73"/>
    </row>
  </sheetData>
  <customSheetViews>
    <customSheetView guid="{CDECF3E0-D804-4E28-A0DE-92B051B399DB}">
      <selection activeCell="A136" sqref="A136:XFD136"/>
      <pageMargins left="0.7" right="0.7" top="0.75" bottom="0.75" header="0.3" footer="0.3"/>
    </customSheetView>
    <customSheetView guid="{9CB15884-DF7E-4C7C-92F1-9C914F9A30E9}" topLeftCell="A44">
      <selection activeCell="C57" sqref="C57"/>
      <pageMargins left="0.7" right="0.7" top="0.75" bottom="0.75" header="0.3" footer="0.3"/>
    </customSheetView>
    <customSheetView guid="{CBDE77D5-A321-4E03-8BAD-D5F19F86FD7B}">
      <selection activeCell="B10" sqref="B10"/>
      <pageMargins left="0.7" right="0.7" top="0.75" bottom="0.75" header="0.3" footer="0.3"/>
    </customSheetView>
    <customSheetView guid="{B79BC88F-0CFB-4132-A9D4-1782D5F60500}">
      <selection activeCell="B10" sqref="B10"/>
      <pageMargins left="0.7" right="0.7" top="0.75" bottom="0.75" header="0.3" footer="0.3"/>
    </customSheetView>
    <customSheetView guid="{FDD99FA2-CFF7-4410-A129-905BCD5A3A7C}">
      <selection activeCell="B10" sqref="B10"/>
      <pageMargins left="0.7" right="0.7" top="0.75" bottom="0.75" header="0.3" footer="0.3"/>
    </customSheetView>
  </customSheetViews>
  <dataValidations count="1">
    <dataValidation type="list" allowBlank="1" showInputMessage="1" showErrorMessage="1" sqref="G3:G4">
      <formula1>$T$3:$T$5</formula1>
    </dataValidation>
  </dataValidations>
  <hyperlinks>
    <hyperlink ref="B39" location="DAEWOO!A1" display="DAEWOO EL HARRACHE"/>
    <hyperlink ref="B32" location="DAEWOO!A1" display="DAEWOO EL HARRACHE"/>
    <hyperlink ref="B43" location="DAEWOO!J718" display="DAEWOO MOHAMADIA"/>
    <hyperlink ref="B53" location="DAEWOO!A1" display="DAEWOO EL HARRACHE"/>
    <hyperlink ref="B38" location="DAEWOO!A1" display="DAEWOO EL HARRACHE"/>
    <hyperlink ref="B48" location="DAEWOO!A1" display="DAEWOO EL HARRACHE"/>
    <hyperlink ref="B51" location="DAEWOO!J246" display="DAEWOO GUID ZEMERLI"/>
    <hyperlink ref="B37" location="DAEWOO!J280" display="DAEWOO EL HARRACHE"/>
    <hyperlink ref="B41" location="DAEWOO!J327" display="DAEWOO EL HARRACHE"/>
    <hyperlink ref="B42" location="DAEWOO!J327" display="DAEWOO EL HARRACHE"/>
    <hyperlink ref="B52" location="DAEWOO!A1" display="DAEWOO EL HARRACHE"/>
    <hyperlink ref="B50" location="DAEWOO!A1" display="DAEWOO EL HARRACHE"/>
    <hyperlink ref="B54" location="DAEWOO!A1" display="DAEWOO EL HARRACH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L1"/>
  <sheetViews>
    <sheetView showRowColHeaders="0" rightToLeft="1" topLeftCell="S1" workbookViewId="0">
      <selection activeCell="AQ2" sqref="AQ2"/>
    </sheetView>
  </sheetViews>
  <sheetFormatPr baseColWidth="10" defaultColWidth="9" defaultRowHeight="15.75"/>
  <cols>
    <col min="1" max="1" width="9" style="100"/>
    <col min="2" max="2" width="27.42578125" style="100" customWidth="1"/>
    <col min="3" max="3" width="33.42578125" style="101" customWidth="1"/>
    <col min="4" max="4" width="12.28515625" style="102" customWidth="1"/>
    <col min="5" max="5" width="14.42578125" style="102" customWidth="1"/>
    <col min="6" max="6" width="19.85546875" style="100" customWidth="1"/>
    <col min="7" max="16384" width="9" style="100"/>
  </cols>
  <sheetData>
    <row r="1" spans="1:38" customFormat="1" ht="64.5" customHeight="1">
      <c r="A1" s="74" t="s">
        <v>0</v>
      </c>
      <c r="B1" s="74" t="s">
        <v>1</v>
      </c>
      <c r="C1" s="74" t="s">
        <v>2</v>
      </c>
      <c r="D1" s="76" t="s">
        <v>370</v>
      </c>
      <c r="E1" s="74" t="s">
        <v>3</v>
      </c>
      <c r="F1" s="74" t="s">
        <v>4</v>
      </c>
      <c r="G1" s="74" t="s">
        <v>5</v>
      </c>
      <c r="H1" s="74" t="s">
        <v>6</v>
      </c>
      <c r="I1" s="74" t="s">
        <v>7</v>
      </c>
      <c r="J1" s="75" t="s">
        <v>8</v>
      </c>
      <c r="K1" s="93" t="s">
        <v>9</v>
      </c>
      <c r="L1" s="93" t="s">
        <v>480</v>
      </c>
      <c r="M1" s="76" t="s">
        <v>10</v>
      </c>
      <c r="N1" s="74" t="s">
        <v>11</v>
      </c>
      <c r="O1" s="90" t="s">
        <v>12</v>
      </c>
      <c r="P1" s="76" t="s">
        <v>13</v>
      </c>
      <c r="Q1" s="76" t="s">
        <v>14</v>
      </c>
      <c r="R1" s="76" t="s">
        <v>15</v>
      </c>
      <c r="S1" s="99" t="s">
        <v>16</v>
      </c>
      <c r="T1" s="74" t="s">
        <v>17</v>
      </c>
      <c r="U1" s="74" t="s">
        <v>18</v>
      </c>
      <c r="V1" s="74" t="s">
        <v>19</v>
      </c>
      <c r="W1" s="74" t="s">
        <v>20</v>
      </c>
      <c r="X1" s="85" t="s">
        <v>21</v>
      </c>
      <c r="Y1" s="74" t="s">
        <v>22</v>
      </c>
      <c r="Z1" s="74" t="s">
        <v>284</v>
      </c>
      <c r="AA1" s="74" t="s">
        <v>283</v>
      </c>
      <c r="AB1" s="74" t="s">
        <v>285</v>
      </c>
      <c r="AC1" s="74" t="s">
        <v>286</v>
      </c>
      <c r="AD1" s="74" t="s">
        <v>287</v>
      </c>
      <c r="AE1" s="77" t="s">
        <v>313</v>
      </c>
      <c r="AF1" s="78" t="e">
        <f ca="1">IF(ISBLANK(K1),"",K1+90-TODAY())</f>
        <v>#VALUE!</v>
      </c>
      <c r="AG1" s="86" t="e">
        <f>IF(ISBLANK(K1),"",EDATE(K1,3))</f>
        <v>#VALUE!</v>
      </c>
      <c r="AH1" s="78" t="e">
        <f ca="1">IF(ISBLANK(O1),"",O1+90-TODAY())</f>
        <v>#VALUE!</v>
      </c>
      <c r="AI1" s="86" t="e">
        <f>IF(ISBLANK(O1),"",EDATE(O1,3))</f>
        <v>#VALUE!</v>
      </c>
      <c r="AJ1" s="74" t="s">
        <v>371</v>
      </c>
      <c r="AK1" s="74" t="s">
        <v>373</v>
      </c>
      <c r="AL1" s="77" t="s">
        <v>372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L1"/>
  <sheetViews>
    <sheetView rightToLeft="1" workbookViewId="0">
      <selection activeCell="C32" sqref="C32"/>
    </sheetView>
  </sheetViews>
  <sheetFormatPr baseColWidth="10" defaultColWidth="9" defaultRowHeight="15.75"/>
  <cols>
    <col min="1" max="1" width="9" style="103"/>
    <col min="2" max="2" width="17.28515625" style="103" customWidth="1"/>
    <col min="3" max="3" width="28.85546875" style="103" customWidth="1"/>
    <col min="4" max="4" width="16.5703125" style="104" customWidth="1"/>
    <col min="5" max="5" width="15.85546875" style="104" customWidth="1"/>
    <col min="6" max="6" width="19.7109375" style="103" customWidth="1"/>
    <col min="7" max="16384" width="9" style="103"/>
  </cols>
  <sheetData>
    <row r="1" spans="1:38" customFormat="1" ht="64.5" customHeight="1">
      <c r="A1" s="74" t="s">
        <v>0</v>
      </c>
      <c r="B1" s="74" t="s">
        <v>1</v>
      </c>
      <c r="C1" s="74" t="s">
        <v>2</v>
      </c>
      <c r="D1" s="76" t="s">
        <v>370</v>
      </c>
      <c r="E1" s="74" t="s">
        <v>3</v>
      </c>
      <c r="F1" s="74" t="s">
        <v>4</v>
      </c>
      <c r="G1" s="74" t="s">
        <v>5</v>
      </c>
      <c r="H1" s="74" t="s">
        <v>6</v>
      </c>
      <c r="I1" s="74" t="s">
        <v>7</v>
      </c>
      <c r="J1" s="75" t="s">
        <v>8</v>
      </c>
      <c r="K1" s="93" t="s">
        <v>9</v>
      </c>
      <c r="L1" s="93" t="s">
        <v>480</v>
      </c>
      <c r="M1" s="76" t="s">
        <v>10</v>
      </c>
      <c r="N1" s="74" t="s">
        <v>11</v>
      </c>
      <c r="O1" s="90" t="s">
        <v>12</v>
      </c>
      <c r="P1" s="76" t="s">
        <v>13</v>
      </c>
      <c r="Q1" s="76" t="s">
        <v>14</v>
      </c>
      <c r="R1" s="76" t="s">
        <v>15</v>
      </c>
      <c r="S1" s="99" t="s">
        <v>16</v>
      </c>
      <c r="T1" s="74" t="s">
        <v>17</v>
      </c>
      <c r="U1" s="74" t="s">
        <v>18</v>
      </c>
      <c r="V1" s="74" t="s">
        <v>19</v>
      </c>
      <c r="W1" s="74" t="s">
        <v>20</v>
      </c>
      <c r="X1" s="85" t="s">
        <v>21</v>
      </c>
      <c r="Y1" s="74" t="s">
        <v>22</v>
      </c>
      <c r="Z1" s="74" t="s">
        <v>284</v>
      </c>
      <c r="AA1" s="74" t="s">
        <v>283</v>
      </c>
      <c r="AB1" s="74" t="s">
        <v>285</v>
      </c>
      <c r="AC1" s="74" t="s">
        <v>286</v>
      </c>
      <c r="AD1" s="74" t="s">
        <v>287</v>
      </c>
      <c r="AE1" s="77" t="s">
        <v>313</v>
      </c>
      <c r="AF1" s="78" t="e">
        <f ca="1">IF(ISBLANK(K1),"",K1+90-TODAY())</f>
        <v>#VALUE!</v>
      </c>
      <c r="AG1" s="86" t="e">
        <f>IF(ISBLANK(K1),"",EDATE(K1,3))</f>
        <v>#VALUE!</v>
      </c>
      <c r="AH1" s="78" t="e">
        <f ca="1">IF(ISBLANK(O1),"",O1+90-TODAY())</f>
        <v>#VALUE!</v>
      </c>
      <c r="AI1" s="86" t="e">
        <f>IF(ISBLANK(O1),"",EDATE(O1,3))</f>
        <v>#VALUE!</v>
      </c>
      <c r="AJ1" s="74" t="s">
        <v>371</v>
      </c>
      <c r="AK1" s="74" t="s">
        <v>373</v>
      </c>
      <c r="AL1" s="77" t="s">
        <v>372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CONTRAT</vt:lpstr>
      <vt:lpstr>Feuil1</vt:lpstr>
      <vt:lpstr>العقود المنتهية</vt:lpstr>
      <vt:lpstr>التى اوشكت على الانتهاء</vt:lpstr>
      <vt:lpstr>MENU!Zone_d_impression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SIDALI</dc:creator>
  <cp:lastModifiedBy>SIDALI</cp:lastModifiedBy>
  <cp:lastPrinted>2019-01-10T16:00:42Z</cp:lastPrinted>
  <dcterms:created xsi:type="dcterms:W3CDTF">2018-10-06T08:27:06Z</dcterms:created>
  <dcterms:modified xsi:type="dcterms:W3CDTF">2019-01-27T08:07:13Z</dcterms:modified>
</cp:coreProperties>
</file>