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ancois Dauphin\Desktop\"/>
    </mc:Choice>
  </mc:AlternateContent>
  <xr:revisionPtr revIDLastSave="0" documentId="8_{7F4DE0F0-28AE-4885-AC03-2604864AA2E8}" xr6:coauthVersionLast="45" xr6:coauthVersionMax="45" xr10:uidLastSave="{00000000-0000-0000-0000-000000000000}"/>
  <bookViews>
    <workbookView xWindow="-120" yWindow="-120" windowWidth="29040" windowHeight="15840" xr2:uid="{AFC279E5-EAED-4CD7-BF78-B20DD1509E40}"/>
  </bookViews>
  <sheets>
    <sheet name="AGENTS (2)" sheetId="2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83" i="2" l="1"/>
  <c r="L6" i="2"/>
  <c r="L7" i="2"/>
  <c r="L8" i="2"/>
  <c r="L9" i="2"/>
  <c r="L20" i="2" s="1"/>
  <c r="L10" i="2"/>
  <c r="L11" i="2"/>
  <c r="L12" i="2"/>
  <c r="L13" i="2"/>
  <c r="L14" i="2"/>
  <c r="L15" i="2"/>
  <c r="L16" i="2"/>
  <c r="L17" i="2"/>
  <c r="L18" i="2"/>
  <c r="L19" i="2"/>
  <c r="C21" i="2"/>
  <c r="L21" i="2" s="1"/>
  <c r="D21" i="2"/>
  <c r="E21" i="2"/>
  <c r="F21" i="2"/>
  <c r="G21" i="2"/>
  <c r="H21" i="2"/>
  <c r="I21" i="2"/>
  <c r="J21" i="2"/>
  <c r="K21" i="2"/>
  <c r="G28" i="2"/>
  <c r="L28" i="2"/>
  <c r="Q28" i="2"/>
  <c r="E73" i="2" s="1"/>
  <c r="E81" i="2" s="1"/>
  <c r="V28" i="2"/>
  <c r="AA28" i="2"/>
  <c r="AF28" i="2"/>
  <c r="AK28" i="2"/>
  <c r="I73" i="2" s="1"/>
  <c r="AL28" i="2"/>
  <c r="G29" i="2"/>
  <c r="L29" i="2"/>
  <c r="Q29" i="2"/>
  <c r="V29" i="2"/>
  <c r="AA29" i="2"/>
  <c r="AF29" i="2"/>
  <c r="AK29" i="2"/>
  <c r="AL29" i="2"/>
  <c r="AL36" i="2" s="1"/>
  <c r="G30" i="2"/>
  <c r="L30" i="2"/>
  <c r="Q30" i="2"/>
  <c r="V30" i="2"/>
  <c r="AA30" i="2"/>
  <c r="AF30" i="2"/>
  <c r="AK30" i="2"/>
  <c r="AL30" i="2"/>
  <c r="G31" i="2"/>
  <c r="L31" i="2"/>
  <c r="Q31" i="2"/>
  <c r="E76" i="2" s="1"/>
  <c r="V31" i="2"/>
  <c r="AA31" i="2"/>
  <c r="AF31" i="2"/>
  <c r="AK31" i="2"/>
  <c r="AL31" i="2"/>
  <c r="G32" i="2"/>
  <c r="L32" i="2"/>
  <c r="Q32" i="2"/>
  <c r="E77" i="2" s="1"/>
  <c r="V32" i="2"/>
  <c r="AA32" i="2"/>
  <c r="AF32" i="2"/>
  <c r="AK32" i="2"/>
  <c r="I77" i="2" s="1"/>
  <c r="U94" i="2" s="1"/>
  <c r="AL32" i="2"/>
  <c r="G33" i="2"/>
  <c r="L33" i="2"/>
  <c r="Q33" i="2"/>
  <c r="V33" i="2"/>
  <c r="AA33" i="2"/>
  <c r="AF33" i="2"/>
  <c r="AK33" i="2"/>
  <c r="AL33" i="2"/>
  <c r="G34" i="2"/>
  <c r="L34" i="2"/>
  <c r="Q34" i="2"/>
  <c r="V34" i="2"/>
  <c r="AA34" i="2"/>
  <c r="AF34" i="2"/>
  <c r="AK34" i="2"/>
  <c r="AL34" i="2"/>
  <c r="G35" i="2"/>
  <c r="L35" i="2"/>
  <c r="Q35" i="2"/>
  <c r="V35" i="2"/>
  <c r="AA35" i="2"/>
  <c r="AF35" i="2"/>
  <c r="AK35" i="2"/>
  <c r="I80" i="2" s="1"/>
  <c r="U97" i="2" s="1"/>
  <c r="AL35" i="2"/>
  <c r="G36" i="2"/>
  <c r="L36" i="2"/>
  <c r="Q36" i="2"/>
  <c r="V36" i="2"/>
  <c r="AA36" i="2"/>
  <c r="AF36" i="2"/>
  <c r="AK36" i="2"/>
  <c r="AM36" i="2"/>
  <c r="G39" i="2"/>
  <c r="AL39" i="2" s="1"/>
  <c r="L39" i="2"/>
  <c r="Q39" i="2"/>
  <c r="V39" i="2"/>
  <c r="AA39" i="2"/>
  <c r="AF39" i="2"/>
  <c r="AK39" i="2"/>
  <c r="G40" i="2"/>
  <c r="AL40" i="2" s="1"/>
  <c r="L40" i="2"/>
  <c r="Q40" i="2"/>
  <c r="V40" i="2"/>
  <c r="AA40" i="2"/>
  <c r="AF40" i="2"/>
  <c r="O74" i="2" s="1"/>
  <c r="AK40" i="2"/>
  <c r="P74" i="2" s="1"/>
  <c r="G41" i="2"/>
  <c r="J75" i="2" s="1"/>
  <c r="L41" i="2"/>
  <c r="K75" i="2" s="1"/>
  <c r="Q41" i="2"/>
  <c r="V41" i="2"/>
  <c r="AA41" i="2"/>
  <c r="AF41" i="2"/>
  <c r="O75" i="2" s="1"/>
  <c r="AM93" i="2" s="1"/>
  <c r="AK41" i="2"/>
  <c r="P75" i="2" s="1"/>
  <c r="AP93" i="2" s="1"/>
  <c r="G42" i="2"/>
  <c r="AL42" i="2" s="1"/>
  <c r="L42" i="2"/>
  <c r="Q42" i="2"/>
  <c r="V42" i="2"/>
  <c r="AA42" i="2"/>
  <c r="AF42" i="2"/>
  <c r="AK42" i="2"/>
  <c r="P76" i="2" s="1"/>
  <c r="AP92" i="2" s="1"/>
  <c r="G43" i="2"/>
  <c r="AL43" i="2" s="1"/>
  <c r="L43" i="2"/>
  <c r="Q43" i="2"/>
  <c r="V43" i="2"/>
  <c r="AA43" i="2"/>
  <c r="AF43" i="2"/>
  <c r="AK43" i="2"/>
  <c r="P77" i="2" s="1"/>
  <c r="AP94" i="2" s="1"/>
  <c r="G44" i="2"/>
  <c r="AL44" i="2" s="1"/>
  <c r="L44" i="2"/>
  <c r="K78" i="2" s="1"/>
  <c r="Q44" i="2"/>
  <c r="V44" i="2"/>
  <c r="AA44" i="2"/>
  <c r="AF44" i="2"/>
  <c r="AK44" i="2"/>
  <c r="P78" i="2" s="1"/>
  <c r="AP95" i="2" s="1"/>
  <c r="G45" i="2"/>
  <c r="AL45" i="2" s="1"/>
  <c r="L45" i="2"/>
  <c r="K79" i="2" s="1"/>
  <c r="Q45" i="2"/>
  <c r="V45" i="2"/>
  <c r="AA45" i="2"/>
  <c r="AF45" i="2"/>
  <c r="O79" i="2" s="1"/>
  <c r="AM96" i="2" s="1"/>
  <c r="AK45" i="2"/>
  <c r="P79" i="2" s="1"/>
  <c r="AP96" i="2" s="1"/>
  <c r="G46" i="2"/>
  <c r="AL46" i="2" s="1"/>
  <c r="L46" i="2"/>
  <c r="Q46" i="2"/>
  <c r="V46" i="2"/>
  <c r="AA46" i="2"/>
  <c r="AF46" i="2"/>
  <c r="AK46" i="2"/>
  <c r="P80" i="2" s="1"/>
  <c r="AP97" i="2" s="1"/>
  <c r="G47" i="2"/>
  <c r="L47" i="2"/>
  <c r="Q47" i="2"/>
  <c r="V47" i="2"/>
  <c r="AA47" i="2"/>
  <c r="AF47" i="2"/>
  <c r="G50" i="2"/>
  <c r="AL50" i="2" s="1"/>
  <c r="L50" i="2"/>
  <c r="R73" i="2" s="1"/>
  <c r="Q50" i="2"/>
  <c r="V50" i="2"/>
  <c r="AA50" i="2"/>
  <c r="U73" i="2" s="1"/>
  <c r="U81" i="2" s="1"/>
  <c r="AF50" i="2"/>
  <c r="V73" i="2" s="1"/>
  <c r="AK50" i="2"/>
  <c r="W73" i="2" s="1"/>
  <c r="G51" i="2"/>
  <c r="AL51" i="2" s="1"/>
  <c r="L51" i="2"/>
  <c r="Q51" i="2"/>
  <c r="V51" i="2"/>
  <c r="AA51" i="2"/>
  <c r="AF51" i="2"/>
  <c r="AK51" i="2"/>
  <c r="W74" i="2" s="1"/>
  <c r="U103" i="2" s="1"/>
  <c r="G52" i="2"/>
  <c r="AL52" i="2" s="1"/>
  <c r="L52" i="2"/>
  <c r="R75" i="2" s="1"/>
  <c r="Q52" i="2"/>
  <c r="V52" i="2"/>
  <c r="AA52" i="2"/>
  <c r="AF52" i="2"/>
  <c r="AK52" i="2"/>
  <c r="W75" i="2" s="1"/>
  <c r="U105" i="2" s="1"/>
  <c r="G53" i="2"/>
  <c r="AL53" i="2" s="1"/>
  <c r="L53" i="2"/>
  <c r="R76" i="2" s="1"/>
  <c r="Q53" i="2"/>
  <c r="V53" i="2"/>
  <c r="AA53" i="2"/>
  <c r="U76" i="2" s="1"/>
  <c r="AF53" i="2"/>
  <c r="V76" i="2" s="1"/>
  <c r="R104" i="2" s="1"/>
  <c r="AK53" i="2"/>
  <c r="AK58" i="2" s="1"/>
  <c r="G54" i="2"/>
  <c r="Q77" i="2" s="1"/>
  <c r="L54" i="2"/>
  <c r="Q54" i="2"/>
  <c r="V54" i="2"/>
  <c r="AA54" i="2"/>
  <c r="U77" i="2" s="1"/>
  <c r="AF54" i="2"/>
  <c r="AK54" i="2"/>
  <c r="W77" i="2" s="1"/>
  <c r="U106" i="2" s="1"/>
  <c r="G55" i="2"/>
  <c r="AL55" i="2" s="1"/>
  <c r="L55" i="2"/>
  <c r="Q55" i="2"/>
  <c r="V55" i="2"/>
  <c r="AA55" i="2"/>
  <c r="AF55" i="2"/>
  <c r="AK55" i="2"/>
  <c r="G56" i="2"/>
  <c r="AL56" i="2" s="1"/>
  <c r="L56" i="2"/>
  <c r="Q56" i="2"/>
  <c r="V56" i="2"/>
  <c r="AA56" i="2"/>
  <c r="AF56" i="2"/>
  <c r="V79" i="2" s="1"/>
  <c r="R108" i="2" s="1"/>
  <c r="AK56" i="2"/>
  <c r="W79" i="2" s="1"/>
  <c r="U108" i="2" s="1"/>
  <c r="G57" i="2"/>
  <c r="Q80" i="2" s="1"/>
  <c r="L57" i="2"/>
  <c r="R80" i="2" s="1"/>
  <c r="Q57" i="2"/>
  <c r="V57" i="2"/>
  <c r="AA57" i="2"/>
  <c r="AF57" i="2"/>
  <c r="V80" i="2" s="1"/>
  <c r="R109" i="2" s="1"/>
  <c r="AK57" i="2"/>
  <c r="W80" i="2" s="1"/>
  <c r="U109" i="2" s="1"/>
  <c r="G58" i="2"/>
  <c r="L58" i="2"/>
  <c r="Q58" i="2"/>
  <c r="V58" i="2"/>
  <c r="AA58" i="2"/>
  <c r="AF58" i="2"/>
  <c r="G61" i="2"/>
  <c r="AL61" i="2" s="1"/>
  <c r="L61" i="2"/>
  <c r="Y73" i="2" s="1"/>
  <c r="Q61" i="2"/>
  <c r="V61" i="2"/>
  <c r="AA61" i="2"/>
  <c r="AB73" i="2" s="1"/>
  <c r="AF61" i="2"/>
  <c r="AC73" i="2" s="1"/>
  <c r="AK61" i="2"/>
  <c r="AD73" i="2" s="1"/>
  <c r="G62" i="2"/>
  <c r="AL62" i="2" s="1"/>
  <c r="AM62" i="2" s="1"/>
  <c r="L62" i="2"/>
  <c r="Q62" i="2"/>
  <c r="V62" i="2"/>
  <c r="V69" i="2" s="1"/>
  <c r="AA62" i="2"/>
  <c r="AA69" i="2" s="1"/>
  <c r="AF62" i="2"/>
  <c r="AC74" i="2" s="1"/>
  <c r="AM103" i="2" s="1"/>
  <c r="AK62" i="2"/>
  <c r="G63" i="2"/>
  <c r="L63" i="2"/>
  <c r="Q63" i="2"/>
  <c r="Q69" i="2" s="1"/>
  <c r="V63" i="2"/>
  <c r="AA75" i="2" s="1"/>
  <c r="AA63" i="2"/>
  <c r="AL63" i="2" s="1"/>
  <c r="AF63" i="2"/>
  <c r="AK63" i="2"/>
  <c r="G64" i="2"/>
  <c r="AL64" i="2" s="1"/>
  <c r="L64" i="2"/>
  <c r="Q64" i="2"/>
  <c r="Z76" i="2" s="1"/>
  <c r="V64" i="2"/>
  <c r="AA76" i="2" s="1"/>
  <c r="AA64" i="2"/>
  <c r="AF64" i="2"/>
  <c r="AC76" i="2" s="1"/>
  <c r="AM104" i="2" s="1"/>
  <c r="AK64" i="2"/>
  <c r="AD76" i="2" s="1"/>
  <c r="AP104" i="2" s="1"/>
  <c r="G65" i="2"/>
  <c r="X77" i="2" s="1"/>
  <c r="L65" i="2"/>
  <c r="Y77" i="2" s="1"/>
  <c r="Q65" i="2"/>
  <c r="Z77" i="2" s="1"/>
  <c r="V65" i="2"/>
  <c r="AA65" i="2"/>
  <c r="AF65" i="2"/>
  <c r="AC77" i="2" s="1"/>
  <c r="AM106" i="2" s="1"/>
  <c r="AK65" i="2"/>
  <c r="G66" i="2"/>
  <c r="AL66" i="2" s="1"/>
  <c r="L66" i="2"/>
  <c r="Y78" i="2" s="1"/>
  <c r="Q66" i="2"/>
  <c r="V66" i="2"/>
  <c r="AA78" i="2" s="1"/>
  <c r="AA66" i="2"/>
  <c r="AB78" i="2" s="1"/>
  <c r="AF66" i="2"/>
  <c r="AK66" i="2"/>
  <c r="G67" i="2"/>
  <c r="X79" i="2" s="1"/>
  <c r="L67" i="2"/>
  <c r="Q67" i="2"/>
  <c r="V67" i="2"/>
  <c r="AA79" i="2" s="1"/>
  <c r="AA67" i="2"/>
  <c r="AF67" i="2"/>
  <c r="AK67" i="2"/>
  <c r="AD79" i="2" s="1"/>
  <c r="AP108" i="2" s="1"/>
  <c r="G68" i="2"/>
  <c r="L68" i="2"/>
  <c r="Y80" i="2" s="1"/>
  <c r="Q68" i="2"/>
  <c r="Z80" i="2" s="1"/>
  <c r="V68" i="2"/>
  <c r="AA68" i="2"/>
  <c r="AF68" i="2"/>
  <c r="AK68" i="2"/>
  <c r="AD80" i="2" s="1"/>
  <c r="AP109" i="2" s="1"/>
  <c r="AL68" i="2"/>
  <c r="AK69" i="2"/>
  <c r="C73" i="2"/>
  <c r="D73" i="2"/>
  <c r="F73" i="2"/>
  <c r="G73" i="2"/>
  <c r="H73" i="2"/>
  <c r="R90" i="2" s="1"/>
  <c r="J73" i="2"/>
  <c r="K73" i="2"/>
  <c r="L73" i="2"/>
  <c r="M73" i="2"/>
  <c r="N73" i="2"/>
  <c r="O73" i="2"/>
  <c r="P73" i="2"/>
  <c r="AP90" i="2" s="1"/>
  <c r="S73" i="2"/>
  <c r="T73" i="2"/>
  <c r="X73" i="2"/>
  <c r="Z73" i="2"/>
  <c r="AA73" i="2"/>
  <c r="C74" i="2"/>
  <c r="D74" i="2"/>
  <c r="E74" i="2"/>
  <c r="F74" i="2"/>
  <c r="F81" i="2" s="1"/>
  <c r="G74" i="2"/>
  <c r="H74" i="2"/>
  <c r="I74" i="2"/>
  <c r="J74" i="2"/>
  <c r="K74" i="2"/>
  <c r="L74" i="2"/>
  <c r="M74" i="2"/>
  <c r="M81" i="2" s="1"/>
  <c r="N74" i="2"/>
  <c r="N81" i="2" s="1"/>
  <c r="Q74" i="2"/>
  <c r="R74" i="2"/>
  <c r="S74" i="2"/>
  <c r="S81" i="2" s="1"/>
  <c r="T74" i="2"/>
  <c r="U74" i="2"/>
  <c r="V74" i="2"/>
  <c r="R103" i="2" s="1"/>
  <c r="Y74" i="2"/>
  <c r="Z74" i="2"/>
  <c r="AA74" i="2"/>
  <c r="AD74" i="2"/>
  <c r="C75" i="2"/>
  <c r="D75" i="2"/>
  <c r="D81" i="2" s="1"/>
  <c r="E75" i="2"/>
  <c r="F75" i="2"/>
  <c r="G75" i="2"/>
  <c r="H75" i="2"/>
  <c r="R93" i="2" s="1"/>
  <c r="I75" i="2"/>
  <c r="U93" i="2" s="1"/>
  <c r="L75" i="2"/>
  <c r="L81" i="2" s="1"/>
  <c r="M75" i="2"/>
  <c r="N75" i="2"/>
  <c r="Q75" i="2"/>
  <c r="S75" i="2"/>
  <c r="T75" i="2"/>
  <c r="T81" i="2" s="1"/>
  <c r="U75" i="2"/>
  <c r="V75" i="2"/>
  <c r="R105" i="2" s="1"/>
  <c r="X75" i="2"/>
  <c r="Y75" i="2"/>
  <c r="AC75" i="2"/>
  <c r="AD75" i="2"/>
  <c r="C76" i="2"/>
  <c r="D76" i="2"/>
  <c r="F76" i="2"/>
  <c r="G76" i="2"/>
  <c r="H76" i="2"/>
  <c r="R92" i="2" s="1"/>
  <c r="I76" i="2"/>
  <c r="U92" i="2" s="1"/>
  <c r="K76" i="2"/>
  <c r="L76" i="2"/>
  <c r="M76" i="2"/>
  <c r="N76" i="2"/>
  <c r="O76" i="2"/>
  <c r="Q76" i="2"/>
  <c r="S76" i="2"/>
  <c r="T76" i="2"/>
  <c r="X76" i="2"/>
  <c r="Y76" i="2"/>
  <c r="AB76" i="2"/>
  <c r="C77" i="2"/>
  <c r="D77" i="2"/>
  <c r="AE77" i="2" s="1"/>
  <c r="F77" i="2"/>
  <c r="G77" i="2"/>
  <c r="H77" i="2"/>
  <c r="J77" i="2"/>
  <c r="K77" i="2"/>
  <c r="L77" i="2"/>
  <c r="M77" i="2"/>
  <c r="N77" i="2"/>
  <c r="O77" i="2"/>
  <c r="R77" i="2"/>
  <c r="S77" i="2"/>
  <c r="T77" i="2"/>
  <c r="V77" i="2"/>
  <c r="R106" i="2" s="1"/>
  <c r="AA77" i="2"/>
  <c r="AB77" i="2"/>
  <c r="AD77" i="2"/>
  <c r="AP106" i="2" s="1"/>
  <c r="C78" i="2"/>
  <c r="D78" i="2"/>
  <c r="E78" i="2"/>
  <c r="F78" i="2"/>
  <c r="G78" i="2"/>
  <c r="G81" i="2" s="1"/>
  <c r="H78" i="2"/>
  <c r="I78" i="2"/>
  <c r="J78" i="2"/>
  <c r="L78" i="2"/>
  <c r="M78" i="2"/>
  <c r="N78" i="2"/>
  <c r="O78" i="2"/>
  <c r="AM95" i="2" s="1"/>
  <c r="Q78" i="2"/>
  <c r="R78" i="2"/>
  <c r="S78" i="2"/>
  <c r="T78" i="2"/>
  <c r="U78" i="2"/>
  <c r="V78" i="2"/>
  <c r="R107" i="2" s="1"/>
  <c r="W78" i="2"/>
  <c r="U107" i="2" s="1"/>
  <c r="Z78" i="2"/>
  <c r="AC78" i="2"/>
  <c r="AD78" i="2"/>
  <c r="C79" i="2"/>
  <c r="D79" i="2"/>
  <c r="AE79" i="2" s="1"/>
  <c r="E79" i="2"/>
  <c r="F79" i="2"/>
  <c r="G79" i="2"/>
  <c r="H79" i="2"/>
  <c r="R96" i="2" s="1"/>
  <c r="I79" i="2"/>
  <c r="U96" i="2" s="1"/>
  <c r="J79" i="2"/>
  <c r="L79" i="2"/>
  <c r="M79" i="2"/>
  <c r="N79" i="2"/>
  <c r="Q79" i="2"/>
  <c r="R79" i="2"/>
  <c r="S79" i="2"/>
  <c r="T79" i="2"/>
  <c r="U79" i="2"/>
  <c r="Y79" i="2"/>
  <c r="Z79" i="2"/>
  <c r="AB79" i="2"/>
  <c r="AC79" i="2"/>
  <c r="C80" i="2"/>
  <c r="D80" i="2"/>
  <c r="E80" i="2"/>
  <c r="F80" i="2"/>
  <c r="G80" i="2"/>
  <c r="H80" i="2"/>
  <c r="R97" i="2" s="1"/>
  <c r="J80" i="2"/>
  <c r="K80" i="2"/>
  <c r="L80" i="2"/>
  <c r="M80" i="2"/>
  <c r="N80" i="2"/>
  <c r="O80" i="2"/>
  <c r="S80" i="2"/>
  <c r="T80" i="2"/>
  <c r="U80" i="2"/>
  <c r="X80" i="2"/>
  <c r="AA80" i="2"/>
  <c r="AB80" i="2"/>
  <c r="AC80" i="2"/>
  <c r="AM109" i="2" s="1"/>
  <c r="H81" i="2"/>
  <c r="AM90" i="2"/>
  <c r="R91" i="2"/>
  <c r="U91" i="2"/>
  <c r="AM92" i="2"/>
  <c r="R94" i="2"/>
  <c r="AM94" i="2"/>
  <c r="R95" i="2"/>
  <c r="U95" i="2"/>
  <c r="AM97" i="2"/>
  <c r="AP103" i="2"/>
  <c r="AM105" i="2"/>
  <c r="AP105" i="2"/>
  <c r="AM107" i="2"/>
  <c r="AP107" i="2"/>
  <c r="AM108" i="2"/>
  <c r="C111" i="2"/>
  <c r="D111" i="2"/>
  <c r="E111" i="2"/>
  <c r="D117" i="2" s="1"/>
  <c r="F117" i="2" s="1"/>
  <c r="H117" i="2" s="1"/>
  <c r="F111" i="2"/>
  <c r="G111" i="2"/>
  <c r="H111" i="2"/>
  <c r="I111" i="2"/>
  <c r="J111" i="2"/>
  <c r="D116" i="2" s="1"/>
  <c r="F116" i="2" s="1"/>
  <c r="H116" i="2" s="1"/>
  <c r="K111" i="2"/>
  <c r="L111" i="2"/>
  <c r="M111" i="2"/>
  <c r="N111" i="2"/>
  <c r="O111" i="2"/>
  <c r="P111" i="2"/>
  <c r="Q111" i="2"/>
  <c r="S111" i="2"/>
  <c r="T111" i="2"/>
  <c r="V111" i="2"/>
  <c r="W111" i="2"/>
  <c r="X111" i="2"/>
  <c r="Y111" i="2"/>
  <c r="Z111" i="2"/>
  <c r="AA111" i="2"/>
  <c r="AB111" i="2"/>
  <c r="AC111" i="2"/>
  <c r="AD111" i="2"/>
  <c r="AE111" i="2"/>
  <c r="AF111" i="2"/>
  <c r="AG111" i="2"/>
  <c r="AH111" i="2"/>
  <c r="AI111" i="2"/>
  <c r="AJ111" i="2"/>
  <c r="AK111" i="2"/>
  <c r="AL111" i="2"/>
  <c r="AN111" i="2"/>
  <c r="AO111" i="2"/>
  <c r="AQ111" i="2"/>
  <c r="AR111" i="2"/>
  <c r="M122" i="2"/>
  <c r="M123" i="2"/>
  <c r="C126" i="2"/>
  <c r="D126" i="2"/>
  <c r="AM102" i="2" l="1"/>
  <c r="AC81" i="2"/>
  <c r="K81" i="2"/>
  <c r="AM66" i="2"/>
  <c r="R81" i="2"/>
  <c r="AM111" i="2"/>
  <c r="AM64" i="2"/>
  <c r="AL47" i="2"/>
  <c r="AE80" i="2"/>
  <c r="J81" i="2"/>
  <c r="AM63" i="2"/>
  <c r="U90" i="2"/>
  <c r="I81" i="2"/>
  <c r="AP102" i="2"/>
  <c r="AD81" i="2"/>
  <c r="AE76" i="2"/>
  <c r="AE75" i="2"/>
  <c r="Y81" i="2"/>
  <c r="P81" i="2"/>
  <c r="AP91" i="2"/>
  <c r="AM68" i="2"/>
  <c r="AM61" i="2"/>
  <c r="AL69" i="2"/>
  <c r="U102" i="2"/>
  <c r="AM91" i="2"/>
  <c r="O81" i="2"/>
  <c r="M21" i="2"/>
  <c r="N21" i="2"/>
  <c r="N14" i="2" s="1"/>
  <c r="AA81" i="2"/>
  <c r="V81" i="2"/>
  <c r="R102" i="2"/>
  <c r="R111" i="2" s="1"/>
  <c r="AP111" i="2"/>
  <c r="C81" i="2"/>
  <c r="X78" i="2"/>
  <c r="AE78" i="2" s="1"/>
  <c r="J76" i="2"/>
  <c r="AB74" i="2"/>
  <c r="AE74" i="2" s="1"/>
  <c r="Q73" i="2"/>
  <c r="Q81" i="2" s="1"/>
  <c r="AL57" i="2"/>
  <c r="AL54" i="2"/>
  <c r="AL58" i="2" s="1"/>
  <c r="AL41" i="2"/>
  <c r="AF69" i="2"/>
  <c r="AL67" i="2"/>
  <c r="AM67" i="2" s="1"/>
  <c r="W76" i="2"/>
  <c r="U104" i="2" s="1"/>
  <c r="AB75" i="2"/>
  <c r="X74" i="2"/>
  <c r="AL65" i="2"/>
  <c r="AM65" i="2" s="1"/>
  <c r="Z75" i="2"/>
  <c r="Z81" i="2" s="1"/>
  <c r="L69" i="2"/>
  <c r="AK47" i="2"/>
  <c r="G69" i="2"/>
  <c r="D115" i="2" l="1"/>
  <c r="F115" i="2" s="1"/>
  <c r="H115" i="2" s="1"/>
  <c r="AM69" i="2"/>
  <c r="U111" i="2"/>
  <c r="AB81" i="2"/>
  <c r="W81" i="2"/>
  <c r="AE81" i="2" s="1"/>
  <c r="AE82" i="2" s="1"/>
  <c r="N6" i="2"/>
  <c r="N10" i="2"/>
  <c r="N15" i="2"/>
  <c r="N8" i="2"/>
  <c r="N13" i="2"/>
  <c r="N17" i="2"/>
  <c r="O23" i="2"/>
  <c r="N9" i="2"/>
  <c r="AE73" i="2"/>
  <c r="X81" i="2"/>
  <c r="N7" i="2"/>
  <c r="N16" i="2"/>
  <c r="E82" i="2" l="1"/>
  <c r="AA82" i="2"/>
  <c r="AA83" i="2" s="1"/>
  <c r="F82" i="2"/>
  <c r="F83" i="2" s="1"/>
  <c r="AB82" i="2"/>
  <c r="R82" i="2"/>
  <c r="R83" i="2" s="1"/>
  <c r="G82" i="2"/>
  <c r="G83" i="2" s="1"/>
  <c r="S82" i="2"/>
  <c r="S83" i="2" s="1"/>
  <c r="K82" i="2"/>
  <c r="K83" i="2" s="1"/>
  <c r="M82" i="2"/>
  <c r="M83" i="2" s="1"/>
  <c r="J82" i="2"/>
  <c r="J83" i="2" s="1"/>
  <c r="T82" i="2"/>
  <c r="T83" i="2" s="1"/>
  <c r="U82" i="2"/>
  <c r="U83" i="2" s="1"/>
  <c r="X82" i="2"/>
  <c r="L82" i="2"/>
  <c r="L83" i="2" s="1"/>
  <c r="C82" i="2"/>
  <c r="C83" i="2" s="1"/>
  <c r="Y82" i="2"/>
  <c r="Y83" i="2" s="1"/>
  <c r="D82" i="2"/>
  <c r="D83" i="2" s="1"/>
  <c r="N82" i="2"/>
  <c r="N83" i="2" s="1"/>
  <c r="Z82" i="2"/>
  <c r="Z83" i="2" s="1"/>
  <c r="Q82" i="2"/>
  <c r="Q83" i="2" s="1"/>
  <c r="AB83" i="2"/>
  <c r="X83" i="2"/>
  <c r="N23" i="2"/>
</calcChain>
</file>

<file path=xl/sharedStrings.xml><?xml version="1.0" encoding="utf-8"?>
<sst xmlns="http://schemas.openxmlformats.org/spreadsheetml/2006/main" count="358" uniqueCount="77">
  <si>
    <t>Sabrina</t>
  </si>
  <si>
    <t>Colette</t>
  </si>
  <si>
    <t>8 matins WE</t>
  </si>
  <si>
    <t>Jennifer</t>
  </si>
  <si>
    <t>20 matins semaine</t>
  </si>
  <si>
    <t>Nadine C</t>
  </si>
  <si>
    <t>M-France</t>
  </si>
  <si>
    <t>Soir</t>
  </si>
  <si>
    <t>Matin</t>
  </si>
  <si>
    <t>Equité</t>
  </si>
  <si>
    <t>Total Autre</t>
  </si>
  <si>
    <t>Total Etage</t>
  </si>
  <si>
    <t>Total Serv.</t>
  </si>
  <si>
    <t>Jour</t>
  </si>
  <si>
    <t>Semaine</t>
  </si>
  <si>
    <t>Mois</t>
  </si>
  <si>
    <t>Total</t>
  </si>
  <si>
    <t>Nadine K</t>
  </si>
  <si>
    <t>Gouv.</t>
  </si>
  <si>
    <t>Yvonne</t>
  </si>
  <si>
    <t>Equipe 2</t>
  </si>
  <si>
    <t>Isabelle</t>
  </si>
  <si>
    <t>Equipe 1</t>
  </si>
  <si>
    <t>Autre</t>
  </si>
  <si>
    <t>Etage</t>
  </si>
  <si>
    <t>Serv.</t>
  </si>
  <si>
    <t>dimanche</t>
  </si>
  <si>
    <t>samedi</t>
  </si>
  <si>
    <t>vendredi</t>
  </si>
  <si>
    <t>jeudi</t>
  </si>
  <si>
    <t>mercredi</t>
  </si>
  <si>
    <t>mardi</t>
  </si>
  <si>
    <t>lundi</t>
  </si>
  <si>
    <t>Semaine 4</t>
  </si>
  <si>
    <t>Semaine 3</t>
  </si>
  <si>
    <t>Semaine 2</t>
  </si>
  <si>
    <t>Semaine 1</t>
  </si>
  <si>
    <t>AM5</t>
  </si>
  <si>
    <t>AM4</t>
  </si>
  <si>
    <t>Ecart/moyenne</t>
  </si>
  <si>
    <t>AM3</t>
  </si>
  <si>
    <t>M Optimale</t>
  </si>
  <si>
    <t>AM2</t>
  </si>
  <si>
    <t>TOTAL H/jour</t>
  </si>
  <si>
    <t>AM1</t>
  </si>
  <si>
    <t>SM7</t>
  </si>
  <si>
    <t>SM6</t>
  </si>
  <si>
    <t>W5</t>
  </si>
  <si>
    <t>SM5</t>
  </si>
  <si>
    <t>W4</t>
  </si>
  <si>
    <t>SM4</t>
  </si>
  <si>
    <t>W3</t>
  </si>
  <si>
    <t>SM3</t>
  </si>
  <si>
    <t>-2h</t>
  </si>
  <si>
    <t>W2</t>
  </si>
  <si>
    <t>SM2</t>
  </si>
  <si>
    <t>W1</t>
  </si>
  <si>
    <t>SM1</t>
  </si>
  <si>
    <t>Horaires Types WE</t>
  </si>
  <si>
    <t>Horaires Types SEM</t>
  </si>
  <si>
    <t>APRES</t>
  </si>
  <si>
    <t>Marie-France</t>
  </si>
  <si>
    <t>Total Agent</t>
  </si>
  <si>
    <t>Total SEM</t>
  </si>
  <si>
    <t>Dimanche</t>
  </si>
  <si>
    <t>Samedi</t>
  </si>
  <si>
    <t>Vendredi</t>
  </si>
  <si>
    <t>Jeudi</t>
  </si>
  <si>
    <t>Mercredi</t>
  </si>
  <si>
    <t>Mardi</t>
  </si>
  <si>
    <t>Lundi</t>
  </si>
  <si>
    <t>Contrat</t>
  </si>
  <si>
    <t>Total H/semaine</t>
  </si>
  <si>
    <t>Moyenne Jour semaine</t>
  </si>
  <si>
    <t>Moy/ jour</t>
  </si>
  <si>
    <t>Rempla</t>
  </si>
  <si>
    <t>AVANT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</si>
</sst>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40C]General"/>
    <numFmt numFmtId="165" formatCode="[hh]&quot;:&quot;mm"/>
    <numFmt numFmtId="166" formatCode="hh&quot;:&quot;mm"/>
    <numFmt numFmtId="167" formatCode="0.00&quot; &quot;;[Red]&quot;-&quot;0.00&quot; &quot;"/>
  </numFmts>
  <fonts count="27" x14ac:knownFonts="1">
    <font>
      <sz val="11"/>
      <color theme="1"/>
      <name val="Calibri"/>
      <family val="2"/>
      <scheme val="minor"/>
    </font>
    <font>
      <sz val="11"/>
      <color rgb="FF000000"/>
      <name val="Arial"/>
      <family val="2"/>
    </font>
    <font>
      <sz val="10"/>
      <color rgb="FF000000"/>
      <name val="Arial"/>
      <family val="2"/>
    </font>
    <font>
      <sz val="10"/>
      <color rgb="FF000000"/>
      <name val="Calibri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11"/>
      <color rgb="FF000000"/>
      <name val="Calibri"/>
      <family val="2"/>
    </font>
    <font>
      <b/>
      <sz val="10"/>
      <color rgb="FF000000"/>
      <name val="Calibri"/>
      <family val="2"/>
    </font>
    <font>
      <sz val="10"/>
      <color rgb="FF0070C0"/>
      <name val="Calibri"/>
      <family val="2"/>
    </font>
    <font>
      <i/>
      <sz val="10"/>
      <color rgb="FF000000"/>
      <name val="Calibri"/>
      <family val="2"/>
    </font>
    <font>
      <sz val="9"/>
      <color rgb="FF000000"/>
      <name val="Calibri"/>
      <family val="2"/>
    </font>
    <font>
      <sz val="10"/>
      <color rgb="FFFF0000"/>
      <name val="Calibri"/>
      <family val="2"/>
    </font>
    <font>
      <sz val="10"/>
      <color rgb="FFFFFFFF"/>
      <name val="Calibri"/>
      <family val="2"/>
    </font>
    <font>
      <b/>
      <i/>
      <sz val="10"/>
      <color rgb="FFFF0000"/>
      <name val="Arial"/>
      <family val="2"/>
    </font>
    <font>
      <b/>
      <sz val="9"/>
      <color rgb="FF000000"/>
      <name val="Calibri"/>
      <family val="2"/>
    </font>
    <font>
      <b/>
      <i/>
      <sz val="10"/>
      <color rgb="FF000000"/>
      <name val="Calibri"/>
      <family val="2"/>
    </font>
    <font>
      <b/>
      <sz val="8"/>
      <color rgb="FF000000"/>
      <name val="Arial"/>
      <family val="2"/>
    </font>
    <font>
      <b/>
      <i/>
      <sz val="8"/>
      <color rgb="FF000000"/>
      <name val="Arial"/>
      <family val="2"/>
    </font>
    <font>
      <sz val="9"/>
      <color rgb="FF0070C0"/>
      <name val="Calibri"/>
      <family val="2"/>
    </font>
    <font>
      <b/>
      <i/>
      <sz val="9"/>
      <color rgb="FF000000"/>
      <name val="Calibri"/>
      <family val="2"/>
    </font>
    <font>
      <sz val="9"/>
      <color rgb="FF000000"/>
      <name val="Arial"/>
      <family val="2"/>
    </font>
    <font>
      <sz val="9"/>
      <color rgb="FF2F75B5"/>
      <name val="Calibri"/>
      <family val="2"/>
    </font>
    <font>
      <sz val="9"/>
      <color rgb="FFFF0000"/>
      <name val="Calibri"/>
      <family val="2"/>
    </font>
    <font>
      <b/>
      <i/>
      <sz val="8"/>
      <color rgb="FFFF0000"/>
      <name val="Arial"/>
      <family val="2"/>
    </font>
    <font>
      <b/>
      <sz val="10"/>
      <color rgb="FFFFFFFF"/>
      <name val="Calibri"/>
      <family val="2"/>
    </font>
    <font>
      <b/>
      <sz val="10"/>
      <color rgb="FF000000"/>
      <name val="Arial"/>
      <family val="2"/>
    </font>
    <font>
      <b/>
      <sz val="10"/>
      <color rgb="FF2F75B5"/>
      <name val="Arial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8CBAD"/>
        <bgColor rgb="FFF8CBAD"/>
      </patternFill>
    </fill>
    <fill>
      <patternFill patternType="solid">
        <fgColor rgb="FFFF9933"/>
        <bgColor rgb="FFFF9933"/>
      </patternFill>
    </fill>
    <fill>
      <patternFill patternType="solid">
        <fgColor rgb="FFFFF2CC"/>
        <bgColor rgb="FFFFF2CC"/>
      </patternFill>
    </fill>
    <fill>
      <patternFill patternType="solid">
        <fgColor rgb="FFE2EFDA"/>
        <bgColor rgb="FFE2EFDA"/>
      </patternFill>
    </fill>
    <fill>
      <patternFill patternType="solid">
        <fgColor rgb="FFDDEBF7"/>
        <bgColor rgb="FFDDEBF7"/>
      </patternFill>
    </fill>
    <fill>
      <patternFill patternType="solid">
        <fgColor rgb="FFFCE4D6"/>
        <bgColor rgb="FFFCE4D6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4B084"/>
        <bgColor rgb="FFF4B084"/>
      </patternFill>
    </fill>
    <fill>
      <patternFill patternType="solid">
        <fgColor rgb="FFFFD966"/>
        <bgColor rgb="FFFFD966"/>
      </patternFill>
    </fill>
    <fill>
      <patternFill patternType="solid">
        <fgColor rgb="FFB889DB"/>
        <bgColor rgb="FFB889DB"/>
      </patternFill>
    </fill>
    <fill>
      <patternFill patternType="solid">
        <fgColor rgb="FF8EA9DB"/>
        <bgColor rgb="FF8EA9DB"/>
      </patternFill>
    </fill>
    <fill>
      <patternFill patternType="solid">
        <fgColor rgb="FFFD7777"/>
        <bgColor rgb="FFFD7777"/>
      </patternFill>
    </fill>
    <fill>
      <patternFill patternType="solid">
        <fgColor rgb="FFFFE699"/>
        <bgColor rgb="FFFFE699"/>
      </patternFill>
    </fill>
    <fill>
      <patternFill patternType="solid">
        <fgColor rgb="FFA9D08E"/>
        <bgColor rgb="FFA9D08E"/>
      </patternFill>
    </fill>
    <fill>
      <patternFill patternType="solid">
        <fgColor rgb="FFD9E1F2"/>
        <bgColor rgb="FFD9E1F2"/>
      </patternFill>
    </fill>
    <fill>
      <patternFill patternType="solid">
        <fgColor rgb="FFC6E0B4"/>
        <bgColor rgb="FFC6E0B4"/>
      </patternFill>
    </fill>
    <fill>
      <patternFill patternType="solid">
        <fgColor rgb="FFDBDBDB"/>
        <bgColor rgb="FFDBDBDB"/>
      </patternFill>
    </fill>
    <fill>
      <patternFill patternType="solid">
        <fgColor rgb="FFFFFF00"/>
        <bgColor rgb="FFD9E1F2"/>
      </patternFill>
    </fill>
    <fill>
      <patternFill patternType="solid">
        <fgColor rgb="FFFFC000"/>
        <bgColor rgb="FFFFC000"/>
      </patternFill>
    </fill>
    <fill>
      <patternFill patternType="solid">
        <fgColor rgb="FFFF0000"/>
        <bgColor rgb="FFFF0000"/>
      </patternFill>
    </fill>
  </fills>
  <borders count="5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 diagonalUp="1"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 style="thin">
        <color rgb="FF000000"/>
      </diagonal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 diagonalUp="1">
      <left style="medium">
        <color rgb="FF000000"/>
      </left>
      <right/>
      <top style="medium">
        <color rgb="FF000000"/>
      </top>
      <bottom style="thin">
        <color rgb="FF000000"/>
      </bottom>
      <diagonal style="thin">
        <color rgb="FF000000"/>
      </diagonal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 diagonalUp="1"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 style="thin">
        <color rgb="FF000000"/>
      </diagonal>
    </border>
  </borders>
  <cellStyleXfs count="3">
    <xf numFmtId="0" fontId="0" fillId="0" borderId="0"/>
    <xf numFmtId="0" fontId="1" fillId="0" borderId="0"/>
    <xf numFmtId="164" fontId="6" fillId="0" borderId="0" applyBorder="0" applyProtection="0"/>
  </cellStyleXfs>
  <cellXfs count="351">
    <xf numFmtId="0" fontId="0" fillId="0" borderId="0" xfId="0"/>
    <xf numFmtId="0" fontId="2" fillId="0" borderId="0" xfId="1" applyFont="1" applyAlignment="1">
      <alignment vertical="top" wrapText="1"/>
    </xf>
    <xf numFmtId="0" fontId="2" fillId="0" borderId="0" xfId="1" applyFont="1" applyAlignment="1">
      <alignment horizontal="center" vertical="top" wrapText="1"/>
    </xf>
    <xf numFmtId="0" fontId="3" fillId="0" borderId="0" xfId="1" applyFont="1" applyAlignment="1">
      <alignment horizontal="left" vertical="top" wrapText="1"/>
    </xf>
    <xf numFmtId="0" fontId="4" fillId="0" borderId="0" xfId="1" applyFont="1" applyAlignment="1">
      <alignment horizontal="center" vertical="top" wrapText="1"/>
    </xf>
    <xf numFmtId="0" fontId="2" fillId="0" borderId="1" xfId="1" applyFont="1" applyBorder="1" applyAlignment="1">
      <alignment horizontal="center" vertical="top" wrapText="1"/>
    </xf>
    <xf numFmtId="0" fontId="5" fillId="0" borderId="1" xfId="1" applyFont="1" applyBorder="1" applyAlignment="1">
      <alignment horizontal="center" vertical="top" wrapText="1"/>
    </xf>
    <xf numFmtId="164" fontId="3" fillId="2" borderId="1" xfId="2" applyFont="1" applyFill="1" applyBorder="1" applyAlignment="1">
      <alignment horizontal="left" vertical="top" wrapText="1"/>
    </xf>
    <xf numFmtId="0" fontId="2" fillId="0" borderId="0" xfId="1" applyFont="1" applyAlignment="1">
      <alignment horizontal="left" vertical="top" wrapText="1"/>
    </xf>
    <xf numFmtId="0" fontId="2" fillId="3" borderId="1" xfId="1" applyFont="1" applyFill="1" applyBorder="1" applyAlignment="1">
      <alignment horizontal="center" vertical="top" wrapText="1"/>
    </xf>
    <xf numFmtId="0" fontId="7" fillId="0" borderId="1" xfId="1" applyFont="1" applyBorder="1" applyAlignment="1">
      <alignment horizontal="center" vertical="top" wrapText="1"/>
    </xf>
    <xf numFmtId="165" fontId="3" fillId="0" borderId="1" xfId="1" applyNumberFormat="1" applyFont="1" applyBorder="1" applyAlignment="1">
      <alignment horizontal="center" vertical="top" wrapText="1"/>
    </xf>
    <xf numFmtId="165" fontId="3" fillId="0" borderId="1" xfId="1" applyNumberFormat="1" applyFont="1" applyBorder="1" applyAlignment="1">
      <alignment horizontal="center" vertical="top" wrapText="1"/>
    </xf>
    <xf numFmtId="165" fontId="7" fillId="0" borderId="1" xfId="1" applyNumberFormat="1" applyFont="1" applyBorder="1" applyAlignment="1">
      <alignment horizontal="center" vertical="top" wrapText="1"/>
    </xf>
    <xf numFmtId="0" fontId="7" fillId="0" borderId="1" xfId="1" applyFont="1" applyBorder="1" applyAlignment="1">
      <alignment horizontal="left" vertical="center" wrapText="1"/>
    </xf>
    <xf numFmtId="0" fontId="3" fillId="0" borderId="0" xfId="1" applyFont="1" applyAlignment="1">
      <alignment vertical="top" wrapText="1"/>
    </xf>
    <xf numFmtId="0" fontId="3" fillId="0" borderId="0" xfId="1" applyFont="1" applyAlignment="1">
      <alignment horizontal="center" vertical="top" wrapText="1"/>
    </xf>
    <xf numFmtId="165" fontId="3" fillId="0" borderId="2" xfId="1" applyNumberFormat="1" applyFont="1" applyBorder="1" applyAlignment="1">
      <alignment horizontal="center" vertical="top" wrapText="1"/>
    </xf>
    <xf numFmtId="165" fontId="8" fillId="2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top" wrapText="1"/>
    </xf>
    <xf numFmtId="0" fontId="3" fillId="0" borderId="1" xfId="1" applyFont="1" applyBorder="1" applyAlignment="1">
      <alignment horizontal="center" vertical="top" wrapText="1"/>
    </xf>
    <xf numFmtId="165" fontId="3" fillId="2" borderId="1" xfId="1" applyNumberFormat="1" applyFont="1" applyFill="1" applyBorder="1" applyAlignment="1">
      <alignment horizontal="center" vertical="center"/>
    </xf>
    <xf numFmtId="164" fontId="7" fillId="2" borderId="1" xfId="2" applyFont="1" applyFill="1" applyBorder="1" applyAlignment="1">
      <alignment horizontal="left" vertical="top" wrapText="1"/>
    </xf>
    <xf numFmtId="0" fontId="3" fillId="0" borderId="3" xfId="1" applyFont="1" applyBorder="1" applyAlignment="1">
      <alignment vertical="top" wrapText="1"/>
    </xf>
    <xf numFmtId="0" fontId="3" fillId="0" borderId="4" xfId="1" applyFont="1" applyBorder="1" applyAlignment="1">
      <alignment horizontal="center" vertical="top" wrapText="1"/>
    </xf>
    <xf numFmtId="165" fontId="3" fillId="0" borderId="4" xfId="1" applyNumberFormat="1" applyFont="1" applyBorder="1" applyAlignment="1">
      <alignment horizontal="center" vertical="top" wrapText="1"/>
    </xf>
    <xf numFmtId="0" fontId="3" fillId="0" borderId="5" xfId="1" applyFont="1" applyBorder="1" applyAlignment="1">
      <alignment horizontal="center" vertical="top" wrapText="1"/>
    </xf>
    <xf numFmtId="0" fontId="3" fillId="0" borderId="6" xfId="1" applyFont="1" applyBorder="1" applyAlignment="1">
      <alignment horizontal="center" vertical="top" wrapText="1"/>
    </xf>
    <xf numFmtId="166" fontId="3" fillId="0" borderId="4" xfId="1" applyNumberFormat="1" applyFont="1" applyBorder="1" applyAlignment="1">
      <alignment horizontal="center" vertical="top" wrapText="1"/>
    </xf>
    <xf numFmtId="164" fontId="7" fillId="2" borderId="7" xfId="2" applyFont="1" applyFill="1" applyBorder="1" applyAlignment="1">
      <alignment horizontal="left" vertical="top" wrapText="1"/>
    </xf>
    <xf numFmtId="0" fontId="2" fillId="4" borderId="8" xfId="1" applyFont="1" applyFill="1" applyBorder="1" applyAlignment="1">
      <alignment horizontal="center" vertical="top" wrapText="1"/>
    </xf>
    <xf numFmtId="0" fontId="3" fillId="0" borderId="9" xfId="1" applyFont="1" applyBorder="1" applyAlignment="1">
      <alignment vertical="top" wrapText="1"/>
    </xf>
    <xf numFmtId="0" fontId="3" fillId="0" borderId="10" xfId="1" applyFont="1" applyBorder="1" applyAlignment="1">
      <alignment horizontal="center" vertical="top" wrapText="1"/>
    </xf>
    <xf numFmtId="0" fontId="3" fillId="0" borderId="11" xfId="1" applyFont="1" applyBorder="1" applyAlignment="1">
      <alignment horizontal="center" vertical="top" wrapText="1"/>
    </xf>
    <xf numFmtId="166" fontId="3" fillId="0" borderId="1" xfId="1" applyNumberFormat="1" applyFont="1" applyBorder="1" applyAlignment="1">
      <alignment horizontal="center" vertical="top" wrapText="1"/>
    </xf>
    <xf numFmtId="164" fontId="7" fillId="2" borderId="12" xfId="2" applyFont="1" applyFill="1" applyBorder="1" applyAlignment="1">
      <alignment horizontal="left" vertical="top" wrapText="1"/>
    </xf>
    <xf numFmtId="0" fontId="2" fillId="5" borderId="13" xfId="1" applyFont="1" applyFill="1" applyBorder="1" applyAlignment="1">
      <alignment horizontal="center" vertical="center" textRotation="90" wrapText="1"/>
    </xf>
    <xf numFmtId="0" fontId="2" fillId="5" borderId="14" xfId="1" applyFont="1" applyFill="1" applyBorder="1" applyAlignment="1">
      <alignment horizontal="center" vertical="center" textRotation="90" wrapText="1"/>
    </xf>
    <xf numFmtId="0" fontId="2" fillId="6" borderId="14" xfId="1" applyFont="1" applyFill="1" applyBorder="1" applyAlignment="1">
      <alignment horizontal="center" vertical="center" textRotation="90" wrapText="1"/>
    </xf>
    <xf numFmtId="166" fontId="3" fillId="0" borderId="10" xfId="1" applyNumberFormat="1" applyFont="1" applyBorder="1" applyAlignment="1">
      <alignment horizontal="center" vertical="top" wrapText="1"/>
    </xf>
    <xf numFmtId="0" fontId="9" fillId="0" borderId="1" xfId="1" applyFont="1" applyBorder="1" applyAlignment="1">
      <alignment horizontal="center" vertical="top" wrapText="1"/>
    </xf>
    <xf numFmtId="0" fontId="9" fillId="0" borderId="10" xfId="1" applyFont="1" applyBorder="1" applyAlignment="1">
      <alignment horizontal="center" vertical="top" wrapText="1"/>
    </xf>
    <xf numFmtId="0" fontId="9" fillId="0" borderId="11" xfId="1" applyFont="1" applyBorder="1" applyAlignment="1">
      <alignment horizontal="center" vertical="top" wrapText="1"/>
    </xf>
    <xf numFmtId="0" fontId="1" fillId="0" borderId="15" xfId="1" applyBorder="1"/>
    <xf numFmtId="0" fontId="3" fillId="0" borderId="10" xfId="1" applyFont="1" applyBorder="1" applyAlignment="1">
      <alignment horizontal="center" vertical="top" wrapText="1"/>
    </xf>
    <xf numFmtId="0" fontId="3" fillId="0" borderId="11" xfId="1" applyFont="1" applyBorder="1" applyAlignment="1">
      <alignment horizontal="center" vertical="top" wrapText="1"/>
    </xf>
    <xf numFmtId="0" fontId="3" fillId="7" borderId="16" xfId="1" applyFont="1" applyFill="1" applyBorder="1" applyAlignment="1">
      <alignment horizontal="center" vertical="top" wrapText="1"/>
    </xf>
    <xf numFmtId="0" fontId="3" fillId="8" borderId="16" xfId="1" applyFont="1" applyFill="1" applyBorder="1" applyAlignment="1">
      <alignment horizontal="center" vertical="top" wrapText="1"/>
    </xf>
    <xf numFmtId="164" fontId="7" fillId="2" borderId="0" xfId="2" applyFont="1" applyFill="1" applyAlignment="1">
      <alignment horizontal="left" vertical="top" wrapText="1"/>
    </xf>
    <xf numFmtId="166" fontId="3" fillId="0" borderId="0" xfId="1" applyNumberFormat="1" applyFont="1" applyAlignment="1">
      <alignment horizontal="center" vertical="top" wrapText="1"/>
    </xf>
    <xf numFmtId="0" fontId="3" fillId="9" borderId="1" xfId="1" applyFont="1" applyFill="1" applyBorder="1" applyAlignment="1">
      <alignment horizontal="center" vertical="top" wrapText="1"/>
    </xf>
    <xf numFmtId="166" fontId="3" fillId="9" borderId="10" xfId="1" applyNumberFormat="1" applyFont="1" applyFill="1" applyBorder="1" applyAlignment="1">
      <alignment horizontal="center" vertical="top" wrapText="1"/>
    </xf>
    <xf numFmtId="0" fontId="3" fillId="5" borderId="16" xfId="1" applyFont="1" applyFill="1" applyBorder="1" applyAlignment="1">
      <alignment horizontal="center" vertical="top" wrapText="1"/>
    </xf>
    <xf numFmtId="0" fontId="3" fillId="6" borderId="16" xfId="1" applyFont="1" applyFill="1" applyBorder="1" applyAlignment="1">
      <alignment horizontal="center" vertical="top" wrapText="1"/>
    </xf>
    <xf numFmtId="166" fontId="10" fillId="10" borderId="6" xfId="1" applyNumberFormat="1" applyFont="1" applyFill="1" applyBorder="1" applyAlignment="1">
      <alignment vertical="top" wrapText="1"/>
    </xf>
    <xf numFmtId="166" fontId="10" fillId="10" borderId="4" xfId="1" applyNumberFormat="1" applyFont="1" applyFill="1" applyBorder="1" applyAlignment="1">
      <alignment vertical="top" wrapText="1"/>
    </xf>
    <xf numFmtId="0" fontId="10" fillId="10" borderId="5" xfId="1" applyFont="1" applyFill="1" applyBorder="1" applyAlignment="1">
      <alignment vertical="top" wrapText="1"/>
    </xf>
    <xf numFmtId="166" fontId="10" fillId="11" borderId="11" xfId="1" applyNumberFormat="1" applyFont="1" applyFill="1" applyBorder="1" applyAlignment="1">
      <alignment vertical="top" wrapText="1"/>
    </xf>
    <xf numFmtId="166" fontId="10" fillId="11" borderId="1" xfId="1" applyNumberFormat="1" applyFont="1" applyFill="1" applyBorder="1" applyAlignment="1">
      <alignment vertical="top" wrapText="1"/>
    </xf>
    <xf numFmtId="0" fontId="10" fillId="11" borderId="10" xfId="1" applyFont="1" applyFill="1" applyBorder="1" applyAlignment="1">
      <alignment vertical="top" wrapText="1"/>
    </xf>
    <xf numFmtId="165" fontId="3" fillId="0" borderId="0" xfId="1" applyNumberFormat="1" applyFont="1" applyAlignment="1">
      <alignment horizontal="center" vertical="top" wrapText="1"/>
    </xf>
    <xf numFmtId="165" fontId="11" fillId="0" borderId="0" xfId="1" applyNumberFormat="1" applyFont="1" applyAlignment="1">
      <alignment horizontal="center" vertical="top" wrapText="1"/>
    </xf>
    <xf numFmtId="166" fontId="10" fillId="12" borderId="11" xfId="1" applyNumberFormat="1" applyFont="1" applyFill="1" applyBorder="1" applyAlignment="1">
      <alignment vertical="top" wrapText="1"/>
    </xf>
    <xf numFmtId="166" fontId="10" fillId="12" borderId="1" xfId="1" applyNumberFormat="1" applyFont="1" applyFill="1" applyBorder="1" applyAlignment="1">
      <alignment vertical="top" wrapText="1"/>
    </xf>
    <xf numFmtId="0" fontId="10" fillId="12" borderId="10" xfId="1" applyFont="1" applyFill="1" applyBorder="1" applyAlignment="1">
      <alignment vertical="top" wrapText="1"/>
    </xf>
    <xf numFmtId="166" fontId="10" fillId="13" borderId="11" xfId="1" applyNumberFormat="1" applyFont="1" applyFill="1" applyBorder="1" applyAlignment="1">
      <alignment vertical="top" wrapText="1"/>
    </xf>
    <xf numFmtId="166" fontId="10" fillId="13" borderId="1" xfId="1" applyNumberFormat="1" applyFont="1" applyFill="1" applyBorder="1" applyAlignment="1">
      <alignment vertical="top" wrapText="1"/>
    </xf>
    <xf numFmtId="0" fontId="10" fillId="13" borderId="10" xfId="1" applyFont="1" applyFill="1" applyBorder="1" applyAlignment="1">
      <alignment vertical="top" wrapText="1"/>
    </xf>
    <xf numFmtId="165" fontId="12" fillId="14" borderId="17" xfId="1" applyNumberFormat="1" applyFont="1" applyFill="1" applyBorder="1" applyAlignment="1">
      <alignment horizontal="center" vertical="top" wrapText="1"/>
    </xf>
    <xf numFmtId="165" fontId="3" fillId="15" borderId="6" xfId="1" applyNumberFormat="1" applyFont="1" applyFill="1" applyBorder="1" applyAlignment="1">
      <alignment horizontal="center" vertical="top" wrapText="1"/>
    </xf>
    <xf numFmtId="165" fontId="3" fillId="15" borderId="4" xfId="1" applyNumberFormat="1" applyFont="1" applyFill="1" applyBorder="1" applyAlignment="1">
      <alignment horizontal="center" vertical="top" wrapText="1"/>
    </xf>
    <xf numFmtId="165" fontId="3" fillId="15" borderId="5" xfId="1" applyNumberFormat="1" applyFont="1" applyFill="1" applyBorder="1" applyAlignment="1">
      <alignment horizontal="center" vertical="top" wrapText="1"/>
    </xf>
    <xf numFmtId="164" fontId="7" fillId="15" borderId="18" xfId="2" applyFont="1" applyFill="1" applyBorder="1" applyAlignment="1">
      <alignment horizontal="center" vertical="top" wrapText="1"/>
    </xf>
    <xf numFmtId="164" fontId="7" fillId="15" borderId="19" xfId="2" applyFont="1" applyFill="1" applyBorder="1" applyAlignment="1">
      <alignment horizontal="center" vertical="top" wrapText="1"/>
    </xf>
    <xf numFmtId="166" fontId="10" fillId="16" borderId="11" xfId="1" applyNumberFormat="1" applyFont="1" applyFill="1" applyBorder="1" applyAlignment="1">
      <alignment vertical="top" wrapText="1"/>
    </xf>
    <xf numFmtId="166" fontId="10" fillId="16" borderId="1" xfId="1" applyNumberFormat="1" applyFont="1" applyFill="1" applyBorder="1" applyAlignment="1">
      <alignment vertical="top" wrapText="1"/>
    </xf>
    <xf numFmtId="0" fontId="10" fillId="16" borderId="10" xfId="1" applyFont="1" applyFill="1" applyBorder="1" applyAlignment="1">
      <alignment vertical="top" wrapText="1"/>
    </xf>
    <xf numFmtId="165" fontId="12" fillId="14" borderId="20" xfId="1" applyNumberFormat="1" applyFont="1" applyFill="1" applyBorder="1" applyAlignment="1">
      <alignment horizontal="center" vertical="top" wrapText="1"/>
    </xf>
    <xf numFmtId="165" fontId="3" fillId="8" borderId="11" xfId="1" applyNumberFormat="1" applyFont="1" applyFill="1" applyBorder="1" applyAlignment="1">
      <alignment horizontal="center" vertical="top" wrapText="1"/>
    </xf>
    <xf numFmtId="165" fontId="3" fillId="8" borderId="1" xfId="1" applyNumberFormat="1" applyFont="1" applyFill="1" applyBorder="1" applyAlignment="1">
      <alignment horizontal="center" vertical="top" wrapText="1"/>
    </xf>
    <xf numFmtId="165" fontId="3" fillId="2" borderId="1" xfId="1" applyNumberFormat="1" applyFont="1" applyFill="1" applyBorder="1" applyAlignment="1">
      <alignment horizontal="center" vertical="top" wrapText="1"/>
    </xf>
    <xf numFmtId="165" fontId="3" fillId="2" borderId="10" xfId="1" applyNumberFormat="1" applyFont="1" applyFill="1" applyBorder="1" applyAlignment="1">
      <alignment horizontal="center" vertical="top" wrapText="1"/>
    </xf>
    <xf numFmtId="164" fontId="7" fillId="2" borderId="21" xfId="2" applyFont="1" applyFill="1" applyBorder="1" applyAlignment="1">
      <alignment horizontal="left" vertical="top" wrapText="1"/>
    </xf>
    <xf numFmtId="0" fontId="2" fillId="4" borderId="13" xfId="1" applyFont="1" applyFill="1" applyBorder="1" applyAlignment="1">
      <alignment horizontal="center" vertical="top" wrapText="1"/>
    </xf>
    <xf numFmtId="166" fontId="10" fillId="10" borderId="11" xfId="1" applyNumberFormat="1" applyFont="1" applyFill="1" applyBorder="1" applyAlignment="1">
      <alignment vertical="top" wrapText="1"/>
    </xf>
    <xf numFmtId="166" fontId="10" fillId="10" borderId="1" xfId="1" applyNumberFormat="1" applyFont="1" applyFill="1" applyBorder="1" applyAlignment="1">
      <alignment vertical="top" wrapText="1"/>
    </xf>
    <xf numFmtId="0" fontId="10" fillId="10" borderId="10" xfId="1" applyFont="1" applyFill="1" applyBorder="1" applyAlignment="1">
      <alignment vertical="top" wrapText="1"/>
    </xf>
    <xf numFmtId="165" fontId="3" fillId="2" borderId="11" xfId="1" applyNumberFormat="1" applyFont="1" applyFill="1" applyBorder="1" applyAlignment="1">
      <alignment horizontal="center" vertical="top" wrapText="1"/>
    </xf>
    <xf numFmtId="164" fontId="7" fillId="2" borderId="22" xfId="2" applyFont="1" applyFill="1" applyBorder="1" applyAlignment="1">
      <alignment horizontal="left" vertical="top" wrapText="1"/>
    </xf>
    <xf numFmtId="166" fontId="10" fillId="12" borderId="6" xfId="1" applyNumberFormat="1" applyFont="1" applyFill="1" applyBorder="1" applyAlignment="1">
      <alignment vertical="top" wrapText="1"/>
    </xf>
    <xf numFmtId="166" fontId="10" fillId="12" borderId="4" xfId="1" applyNumberFormat="1" applyFont="1" applyFill="1" applyBorder="1" applyAlignment="1">
      <alignment vertical="top" wrapText="1"/>
    </xf>
    <xf numFmtId="0" fontId="10" fillId="12" borderId="5" xfId="1" applyFont="1" applyFill="1" applyBorder="1" applyAlignment="1">
      <alignment vertical="top" wrapText="1"/>
    </xf>
    <xf numFmtId="165" fontId="3" fillId="8" borderId="10" xfId="1" applyNumberFormat="1" applyFont="1" applyFill="1" applyBorder="1" applyAlignment="1">
      <alignment horizontal="center" vertical="top" wrapText="1"/>
    </xf>
    <xf numFmtId="0" fontId="13" fillId="0" borderId="0" xfId="1" applyFont="1" applyAlignment="1">
      <alignment horizontal="center" vertical="center"/>
    </xf>
    <xf numFmtId="166" fontId="10" fillId="11" borderId="23" xfId="1" applyNumberFormat="1" applyFont="1" applyFill="1" applyBorder="1" applyAlignment="1">
      <alignment vertical="top" wrapText="1"/>
    </xf>
    <xf numFmtId="166" fontId="10" fillId="11" borderId="24" xfId="1" applyNumberFormat="1" applyFont="1" applyFill="1" applyBorder="1" applyAlignment="1">
      <alignment vertical="top" wrapText="1"/>
    </xf>
    <xf numFmtId="0" fontId="10" fillId="11" borderId="25" xfId="1" applyFont="1" applyFill="1" applyBorder="1" applyAlignment="1">
      <alignment vertical="top" wrapText="1"/>
    </xf>
    <xf numFmtId="166" fontId="10" fillId="10" borderId="23" xfId="1" applyNumberFormat="1" applyFont="1" applyFill="1" applyBorder="1" applyAlignment="1">
      <alignment vertical="top" wrapText="1"/>
    </xf>
    <xf numFmtId="166" fontId="10" fillId="10" borderId="24" xfId="1" applyNumberFormat="1" applyFont="1" applyFill="1" applyBorder="1" applyAlignment="1">
      <alignment vertical="top" wrapText="1"/>
    </xf>
    <xf numFmtId="0" fontId="14" fillId="3" borderId="26" xfId="1" applyFont="1" applyFill="1" applyBorder="1" applyAlignment="1">
      <alignment horizontal="center" vertical="center" wrapText="1"/>
    </xf>
    <xf numFmtId="0" fontId="15" fillId="0" borderId="27" xfId="1" applyFont="1" applyBorder="1" applyAlignment="1">
      <alignment horizontal="left" vertical="top" wrapText="1"/>
    </xf>
    <xf numFmtId="0" fontId="3" fillId="0" borderId="23" xfId="1" applyFont="1" applyBorder="1" applyAlignment="1">
      <alignment horizontal="left" vertical="top" wrapText="1"/>
    </xf>
    <xf numFmtId="0" fontId="3" fillId="0" borderId="24" xfId="1" applyFont="1" applyBorder="1" applyAlignment="1">
      <alignment horizontal="left" vertical="top" wrapText="1"/>
    </xf>
    <xf numFmtId="0" fontId="3" fillId="0" borderId="25" xfId="1" applyFont="1" applyBorder="1" applyAlignment="1">
      <alignment horizontal="left" vertical="top" wrapText="1"/>
    </xf>
    <xf numFmtId="0" fontId="3" fillId="0" borderId="28" xfId="1" applyFont="1" applyBorder="1" applyAlignment="1">
      <alignment horizontal="left" vertical="top" wrapText="1"/>
    </xf>
    <xf numFmtId="0" fontId="16" fillId="0" borderId="29" xfId="1" applyFont="1" applyBorder="1" applyAlignment="1">
      <alignment horizontal="center" vertical="center" wrapText="1"/>
    </xf>
    <xf numFmtId="0" fontId="17" fillId="0" borderId="0" xfId="1" applyFont="1" applyAlignment="1">
      <alignment vertical="center"/>
    </xf>
    <xf numFmtId="0" fontId="2" fillId="0" borderId="0" xfId="1" applyFont="1"/>
    <xf numFmtId="165" fontId="17" fillId="0" borderId="0" xfId="1" applyNumberFormat="1" applyFont="1" applyAlignment="1">
      <alignment vertical="center"/>
    </xf>
    <xf numFmtId="165" fontId="18" fillId="5" borderId="1" xfId="1" applyNumberFormat="1" applyFont="1" applyFill="1" applyBorder="1" applyAlignment="1">
      <alignment horizontal="center" vertical="center"/>
    </xf>
    <xf numFmtId="165" fontId="10" fillId="17" borderId="1" xfId="1" applyNumberFormat="1" applyFont="1" applyFill="1" applyBorder="1" applyAlignment="1">
      <alignment horizontal="center" vertical="center"/>
    </xf>
    <xf numFmtId="0" fontId="10" fillId="6" borderId="30" xfId="1" applyFont="1" applyFill="1" applyBorder="1" applyAlignment="1">
      <alignment horizontal="center" vertical="top" wrapText="1"/>
    </xf>
    <xf numFmtId="0" fontId="10" fillId="6" borderId="31" xfId="1" applyFont="1" applyFill="1" applyBorder="1" applyAlignment="1">
      <alignment horizontal="center" vertical="top" wrapText="1"/>
    </xf>
    <xf numFmtId="0" fontId="10" fillId="6" borderId="32" xfId="1" applyFont="1" applyFill="1" applyBorder="1" applyAlignment="1">
      <alignment horizontal="center" vertical="top" wrapText="1"/>
    </xf>
    <xf numFmtId="165" fontId="10" fillId="17" borderId="26" xfId="1" applyNumberFormat="1" applyFont="1" applyFill="1" applyBorder="1" applyAlignment="1">
      <alignment horizontal="center" vertical="center"/>
    </xf>
    <xf numFmtId="0" fontId="10" fillId="17" borderId="30" xfId="1" applyFont="1" applyFill="1" applyBorder="1" applyAlignment="1">
      <alignment horizontal="center" vertical="top" wrapText="1"/>
    </xf>
    <xf numFmtId="0" fontId="10" fillId="17" borderId="31" xfId="1" applyFont="1" applyFill="1" applyBorder="1" applyAlignment="1">
      <alignment horizontal="center" vertical="top" wrapText="1"/>
    </xf>
    <xf numFmtId="0" fontId="10" fillId="17" borderId="32" xfId="1" applyFont="1" applyFill="1" applyBorder="1" applyAlignment="1">
      <alignment horizontal="center" vertical="top" wrapText="1"/>
    </xf>
    <xf numFmtId="165" fontId="10" fillId="3" borderId="26" xfId="1" applyNumberFormat="1" applyFont="1" applyFill="1" applyBorder="1" applyAlignment="1">
      <alignment horizontal="center" vertical="center"/>
    </xf>
    <xf numFmtId="0" fontId="10" fillId="3" borderId="30" xfId="1" applyFont="1" applyFill="1" applyBorder="1" applyAlignment="1">
      <alignment horizontal="center" vertical="top" wrapText="1"/>
    </xf>
    <xf numFmtId="0" fontId="10" fillId="3" borderId="31" xfId="1" applyFont="1" applyFill="1" applyBorder="1" applyAlignment="1">
      <alignment horizontal="center" vertical="top" wrapText="1"/>
    </xf>
    <xf numFmtId="0" fontId="10" fillId="3" borderId="32" xfId="1" applyFont="1" applyFill="1" applyBorder="1" applyAlignment="1">
      <alignment horizontal="center" vertical="top" wrapText="1"/>
    </xf>
    <xf numFmtId="165" fontId="10" fillId="7" borderId="26" xfId="1" applyNumberFormat="1" applyFont="1" applyFill="1" applyBorder="1" applyAlignment="1">
      <alignment horizontal="center" vertical="center"/>
    </xf>
    <xf numFmtId="0" fontId="10" fillId="7" borderId="30" xfId="1" applyFont="1" applyFill="1" applyBorder="1" applyAlignment="1">
      <alignment horizontal="center" vertical="top" wrapText="1"/>
    </xf>
    <xf numFmtId="0" fontId="10" fillId="7" borderId="31" xfId="1" applyFont="1" applyFill="1" applyBorder="1" applyAlignment="1">
      <alignment horizontal="center" vertical="top" wrapText="1"/>
    </xf>
    <xf numFmtId="0" fontId="10" fillId="7" borderId="32" xfId="1" applyFont="1" applyFill="1" applyBorder="1" applyAlignment="1">
      <alignment horizontal="center" vertical="top" wrapText="1"/>
    </xf>
    <xf numFmtId="165" fontId="10" fillId="8" borderId="26" xfId="1" applyNumberFormat="1" applyFont="1" applyFill="1" applyBorder="1" applyAlignment="1">
      <alignment horizontal="center" vertical="center"/>
    </xf>
    <xf numFmtId="0" fontId="10" fillId="8" borderId="30" xfId="1" applyFont="1" applyFill="1" applyBorder="1" applyAlignment="1">
      <alignment horizontal="center" vertical="top" wrapText="1"/>
    </xf>
    <xf numFmtId="0" fontId="10" fillId="8" borderId="31" xfId="1" applyFont="1" applyFill="1" applyBorder="1" applyAlignment="1">
      <alignment horizontal="center" vertical="top" wrapText="1"/>
    </xf>
    <xf numFmtId="0" fontId="10" fillId="8" borderId="32" xfId="1" applyFont="1" applyFill="1" applyBorder="1" applyAlignment="1">
      <alignment horizontal="center" vertical="top" wrapText="1"/>
    </xf>
    <xf numFmtId="165" fontId="10" fillId="5" borderId="26" xfId="1" applyNumberFormat="1" applyFont="1" applyFill="1" applyBorder="1" applyAlignment="1">
      <alignment horizontal="center" vertical="center"/>
    </xf>
    <xf numFmtId="0" fontId="10" fillId="5" borderId="30" xfId="1" applyFont="1" applyFill="1" applyBorder="1" applyAlignment="1">
      <alignment horizontal="center" vertical="top" wrapText="1"/>
    </xf>
    <xf numFmtId="0" fontId="10" fillId="5" borderId="31" xfId="1" applyFont="1" applyFill="1" applyBorder="1" applyAlignment="1">
      <alignment horizontal="center" vertical="top" wrapText="1"/>
    </xf>
    <xf numFmtId="0" fontId="10" fillId="5" borderId="33" xfId="1" applyFont="1" applyFill="1" applyBorder="1" applyAlignment="1">
      <alignment horizontal="center" vertical="top" wrapText="1"/>
    </xf>
    <xf numFmtId="0" fontId="14" fillId="0" borderId="26" xfId="1" applyFont="1" applyBorder="1" applyAlignment="1">
      <alignment horizontal="center" vertical="top" wrapText="1"/>
    </xf>
    <xf numFmtId="165" fontId="10" fillId="2" borderId="1" xfId="1" applyNumberFormat="1" applyFont="1" applyFill="1" applyBorder="1" applyAlignment="1">
      <alignment horizontal="center" vertical="top" wrapText="1"/>
    </xf>
    <xf numFmtId="166" fontId="19" fillId="3" borderId="1" xfId="1" applyNumberFormat="1" applyFont="1" applyFill="1" applyBorder="1" applyAlignment="1">
      <alignment horizontal="center" vertical="top" wrapText="1"/>
    </xf>
    <xf numFmtId="0" fontId="10" fillId="18" borderId="34" xfId="1" applyFont="1" applyFill="1" applyBorder="1" applyAlignment="1">
      <alignment horizontal="center" vertical="top" wrapText="1"/>
    </xf>
    <xf numFmtId="0" fontId="10" fillId="18" borderId="4" xfId="1" applyFont="1" applyFill="1" applyBorder="1" applyAlignment="1">
      <alignment horizontal="center" vertical="top" wrapText="1"/>
    </xf>
    <xf numFmtId="0" fontId="10" fillId="18" borderId="35" xfId="1" applyFont="1" applyFill="1" applyBorder="1" applyAlignment="1">
      <alignment horizontal="center" vertical="top" wrapText="1"/>
    </xf>
    <xf numFmtId="166" fontId="19" fillId="17" borderId="36" xfId="1" applyNumberFormat="1" applyFont="1" applyFill="1" applyBorder="1" applyAlignment="1">
      <alignment horizontal="center" vertical="top" wrapText="1"/>
    </xf>
    <xf numFmtId="166" fontId="10" fillId="17" borderId="34" xfId="1" applyNumberFormat="1" applyFont="1" applyFill="1" applyBorder="1" applyAlignment="1">
      <alignment horizontal="center" vertical="top" wrapText="1"/>
    </xf>
    <xf numFmtId="166" fontId="10" fillId="17" borderId="4" xfId="1" applyNumberFormat="1" applyFont="1" applyFill="1" applyBorder="1" applyAlignment="1">
      <alignment horizontal="center" vertical="top" wrapText="1"/>
    </xf>
    <xf numFmtId="166" fontId="10" fillId="17" borderId="35" xfId="1" applyNumberFormat="1" applyFont="1" applyFill="1" applyBorder="1" applyAlignment="1">
      <alignment horizontal="center" vertical="top" wrapText="1"/>
    </xf>
    <xf numFmtId="166" fontId="19" fillId="3" borderId="36" xfId="1" applyNumberFormat="1" applyFont="1" applyFill="1" applyBorder="1" applyAlignment="1">
      <alignment horizontal="center" vertical="top" wrapText="1"/>
    </xf>
    <xf numFmtId="166" fontId="10" fillId="3" borderId="34" xfId="1" applyNumberFormat="1" applyFont="1" applyFill="1" applyBorder="1" applyAlignment="1">
      <alignment horizontal="center" vertical="top" wrapText="1"/>
    </xf>
    <xf numFmtId="166" fontId="10" fillId="3" borderId="4" xfId="1" applyNumberFormat="1" applyFont="1" applyFill="1" applyBorder="1" applyAlignment="1">
      <alignment horizontal="center" vertical="top" wrapText="1"/>
    </xf>
    <xf numFmtId="166" fontId="10" fillId="3" borderId="35" xfId="1" applyNumberFormat="1" applyFont="1" applyFill="1" applyBorder="1" applyAlignment="1">
      <alignment horizontal="center" vertical="top" wrapText="1"/>
    </xf>
    <xf numFmtId="166" fontId="19" fillId="7" borderId="36" xfId="1" applyNumberFormat="1" applyFont="1" applyFill="1" applyBorder="1" applyAlignment="1">
      <alignment horizontal="center" vertical="top" wrapText="1"/>
    </xf>
    <xf numFmtId="166" fontId="10" fillId="7" borderId="34" xfId="1" applyNumberFormat="1" applyFont="1" applyFill="1" applyBorder="1" applyAlignment="1">
      <alignment horizontal="center" vertical="top" wrapText="1"/>
    </xf>
    <xf numFmtId="166" fontId="10" fillId="7" borderId="4" xfId="1" applyNumberFormat="1" applyFont="1" applyFill="1" applyBorder="1" applyAlignment="1">
      <alignment horizontal="center" vertical="top" wrapText="1"/>
    </xf>
    <xf numFmtId="166" fontId="10" fillId="7" borderId="35" xfId="1" applyNumberFormat="1" applyFont="1" applyFill="1" applyBorder="1" applyAlignment="1">
      <alignment horizontal="center" vertical="top" wrapText="1"/>
    </xf>
    <xf numFmtId="166" fontId="19" fillId="8" borderId="36" xfId="1" applyNumberFormat="1" applyFont="1" applyFill="1" applyBorder="1" applyAlignment="1">
      <alignment horizontal="center" vertical="top" wrapText="1"/>
    </xf>
    <xf numFmtId="166" fontId="10" fillId="8" borderId="34" xfId="1" applyNumberFormat="1" applyFont="1" applyFill="1" applyBorder="1" applyAlignment="1">
      <alignment horizontal="center" vertical="top" wrapText="1"/>
    </xf>
    <xf numFmtId="166" fontId="10" fillId="8" borderId="4" xfId="1" applyNumberFormat="1" applyFont="1" applyFill="1" applyBorder="1" applyAlignment="1">
      <alignment horizontal="center" vertical="top" wrapText="1"/>
    </xf>
    <xf numFmtId="166" fontId="10" fillId="8" borderId="35" xfId="1" applyNumberFormat="1" applyFont="1" applyFill="1" applyBorder="1" applyAlignment="1">
      <alignment horizontal="center" vertical="top" wrapText="1"/>
    </xf>
    <xf numFmtId="166" fontId="19" fillId="5" borderId="36" xfId="1" applyNumberFormat="1" applyFont="1" applyFill="1" applyBorder="1" applyAlignment="1">
      <alignment horizontal="center" vertical="top" wrapText="1"/>
    </xf>
    <xf numFmtId="166" fontId="10" fillId="5" borderId="34" xfId="1" applyNumberFormat="1" applyFont="1" applyFill="1" applyBorder="1" applyAlignment="1">
      <alignment horizontal="center" vertical="top" wrapText="1"/>
    </xf>
    <xf numFmtId="166" fontId="10" fillId="5" borderId="4" xfId="1" applyNumberFormat="1" applyFont="1" applyFill="1" applyBorder="1" applyAlignment="1">
      <alignment horizontal="center" vertical="top" wrapText="1"/>
    </xf>
    <xf numFmtId="166" fontId="10" fillId="5" borderId="5" xfId="1" applyNumberFormat="1" applyFont="1" applyFill="1" applyBorder="1" applyAlignment="1">
      <alignment horizontal="center" vertical="top" wrapText="1"/>
    </xf>
    <xf numFmtId="0" fontId="10" fillId="19" borderId="34" xfId="1" applyFont="1" applyFill="1" applyBorder="1" applyAlignment="1">
      <alignment horizontal="left" vertical="top" wrapText="1"/>
    </xf>
    <xf numFmtId="0" fontId="20" fillId="19" borderId="33" xfId="1" applyFont="1" applyFill="1" applyBorder="1" applyAlignment="1">
      <alignment horizontal="center" vertical="center" wrapText="1"/>
    </xf>
    <xf numFmtId="166" fontId="10" fillId="18" borderId="12" xfId="1" applyNumberFormat="1" applyFont="1" applyFill="1" applyBorder="1" applyAlignment="1">
      <alignment horizontal="center" vertical="top" wrapText="1"/>
    </xf>
    <xf numFmtId="166" fontId="10" fillId="18" borderId="1" xfId="1" applyNumberFormat="1" applyFont="1" applyFill="1" applyBorder="1" applyAlignment="1">
      <alignment horizontal="center" vertical="top" wrapText="1"/>
    </xf>
    <xf numFmtId="166" fontId="10" fillId="18" borderId="37" xfId="1" applyNumberFormat="1" applyFont="1" applyFill="1" applyBorder="1" applyAlignment="1">
      <alignment horizontal="center" vertical="top" wrapText="1"/>
    </xf>
    <xf numFmtId="166" fontId="19" fillId="17" borderId="14" xfId="1" applyNumberFormat="1" applyFont="1" applyFill="1" applyBorder="1" applyAlignment="1">
      <alignment horizontal="center" vertical="top" wrapText="1"/>
    </xf>
    <xf numFmtId="166" fontId="21" fillId="17" borderId="12" xfId="1" applyNumberFormat="1" applyFont="1" applyFill="1" applyBorder="1" applyAlignment="1">
      <alignment horizontal="center" vertical="top" wrapText="1"/>
    </xf>
    <xf numFmtId="166" fontId="10" fillId="17" borderId="1" xfId="1" applyNumberFormat="1" applyFont="1" applyFill="1" applyBorder="1" applyAlignment="1">
      <alignment horizontal="center" vertical="top" wrapText="1"/>
    </xf>
    <xf numFmtId="166" fontId="10" fillId="17" borderId="37" xfId="1" applyNumberFormat="1" applyFont="1" applyFill="1" applyBorder="1" applyAlignment="1">
      <alignment horizontal="center" vertical="top" wrapText="1"/>
    </xf>
    <xf numFmtId="166" fontId="19" fillId="3" borderId="14" xfId="1" applyNumberFormat="1" applyFont="1" applyFill="1" applyBorder="1" applyAlignment="1">
      <alignment horizontal="center" vertical="top" wrapText="1"/>
    </xf>
    <xf numFmtId="166" fontId="19" fillId="7" borderId="14" xfId="1" applyNumberFormat="1" applyFont="1" applyFill="1" applyBorder="1" applyAlignment="1">
      <alignment horizontal="center" vertical="top" wrapText="1"/>
    </xf>
    <xf numFmtId="166" fontId="21" fillId="7" borderId="12" xfId="1" applyNumberFormat="1" applyFont="1" applyFill="1" applyBorder="1" applyAlignment="1">
      <alignment horizontal="center" vertical="top" wrapText="1"/>
    </xf>
    <xf numFmtId="166" fontId="10" fillId="7" borderId="1" xfId="1" applyNumberFormat="1" applyFont="1" applyFill="1" applyBorder="1" applyAlignment="1">
      <alignment horizontal="center" vertical="top" wrapText="1"/>
    </xf>
    <xf numFmtId="166" fontId="10" fillId="7" borderId="37" xfId="1" applyNumberFormat="1" applyFont="1" applyFill="1" applyBorder="1" applyAlignment="1">
      <alignment horizontal="center" vertical="top" wrapText="1"/>
    </xf>
    <xf numFmtId="166" fontId="19" fillId="8" borderId="14" xfId="1" applyNumberFormat="1" applyFont="1" applyFill="1" applyBorder="1" applyAlignment="1">
      <alignment horizontal="center" vertical="top" wrapText="1"/>
    </xf>
    <xf numFmtId="166" fontId="21" fillId="8" borderId="12" xfId="1" applyNumberFormat="1" applyFont="1" applyFill="1" applyBorder="1" applyAlignment="1">
      <alignment horizontal="center" vertical="top" wrapText="1"/>
    </xf>
    <xf numFmtId="166" fontId="10" fillId="8" borderId="1" xfId="1" applyNumberFormat="1" applyFont="1" applyFill="1" applyBorder="1" applyAlignment="1">
      <alignment horizontal="center" vertical="top" wrapText="1"/>
    </xf>
    <xf numFmtId="166" fontId="10" fillId="8" borderId="37" xfId="1" applyNumberFormat="1" applyFont="1" applyFill="1" applyBorder="1" applyAlignment="1">
      <alignment horizontal="center" vertical="top" wrapText="1"/>
    </xf>
    <xf numFmtId="166" fontId="19" fillId="5" borderId="14" xfId="1" applyNumberFormat="1" applyFont="1" applyFill="1" applyBorder="1" applyAlignment="1">
      <alignment horizontal="center" vertical="top" wrapText="1"/>
    </xf>
    <xf numFmtId="166" fontId="21" fillId="5" borderId="12" xfId="1" applyNumberFormat="1" applyFont="1" applyFill="1" applyBorder="1" applyAlignment="1">
      <alignment horizontal="center" vertical="top" wrapText="1"/>
    </xf>
    <xf numFmtId="166" fontId="10" fillId="5" borderId="1" xfId="1" applyNumberFormat="1" applyFont="1" applyFill="1" applyBorder="1" applyAlignment="1">
      <alignment horizontal="center" vertical="top" wrapText="1"/>
    </xf>
    <xf numFmtId="166" fontId="10" fillId="5" borderId="10" xfId="1" applyNumberFormat="1" applyFont="1" applyFill="1" applyBorder="1" applyAlignment="1">
      <alignment horizontal="center" vertical="top" wrapText="1"/>
    </xf>
    <xf numFmtId="0" fontId="10" fillId="19" borderId="12" xfId="1" applyFont="1" applyFill="1" applyBorder="1" applyAlignment="1">
      <alignment horizontal="left" vertical="top" wrapText="1"/>
    </xf>
    <xf numFmtId="0" fontId="10" fillId="18" borderId="1" xfId="1" applyFont="1" applyFill="1" applyBorder="1" applyAlignment="1">
      <alignment horizontal="center" vertical="top" wrapText="1"/>
    </xf>
    <xf numFmtId="0" fontId="10" fillId="18" borderId="37" xfId="1" applyFont="1" applyFill="1" applyBorder="1" applyAlignment="1">
      <alignment horizontal="center" vertical="top" wrapText="1"/>
    </xf>
    <xf numFmtId="166" fontId="10" fillId="17" borderId="12" xfId="1" applyNumberFormat="1" applyFont="1" applyFill="1" applyBorder="1" applyAlignment="1">
      <alignment horizontal="center" vertical="top" wrapText="1"/>
    </xf>
    <xf numFmtId="166" fontId="22" fillId="20" borderId="37" xfId="1" applyNumberFormat="1" applyFont="1" applyFill="1" applyBorder="1" applyAlignment="1">
      <alignment horizontal="center" vertical="top" wrapText="1"/>
    </xf>
    <xf numFmtId="166" fontId="10" fillId="3" borderId="12" xfId="1" applyNumberFormat="1" applyFont="1" applyFill="1" applyBorder="1" applyAlignment="1">
      <alignment horizontal="center" vertical="top" wrapText="1"/>
    </xf>
    <xf numFmtId="166" fontId="10" fillId="3" borderId="1" xfId="1" applyNumberFormat="1" applyFont="1" applyFill="1" applyBorder="1" applyAlignment="1">
      <alignment horizontal="center" vertical="top" wrapText="1"/>
    </xf>
    <xf numFmtId="166" fontId="22" fillId="3" borderId="37" xfId="1" applyNumberFormat="1" applyFont="1" applyFill="1" applyBorder="1" applyAlignment="1">
      <alignment horizontal="center" vertical="top" wrapText="1"/>
    </xf>
    <xf numFmtId="166" fontId="10" fillId="8" borderId="12" xfId="1" applyNumberFormat="1" applyFont="1" applyFill="1" applyBorder="1" applyAlignment="1">
      <alignment horizontal="center" vertical="top" wrapText="1"/>
    </xf>
    <xf numFmtId="166" fontId="22" fillId="8" borderId="37" xfId="1" applyNumberFormat="1" applyFont="1" applyFill="1" applyBorder="1" applyAlignment="1">
      <alignment horizontal="center" vertical="top" wrapText="1"/>
    </xf>
    <xf numFmtId="166" fontId="10" fillId="5" borderId="12" xfId="1" applyNumberFormat="1" applyFont="1" applyFill="1" applyBorder="1" applyAlignment="1">
      <alignment horizontal="center" vertical="top" wrapText="1"/>
    </xf>
    <xf numFmtId="166" fontId="22" fillId="5" borderId="10" xfId="1" applyNumberFormat="1" applyFont="1" applyFill="1" applyBorder="1" applyAlignment="1">
      <alignment horizontal="center" vertical="top" wrapText="1"/>
    </xf>
    <xf numFmtId="166" fontId="10" fillId="18" borderId="38" xfId="1" applyNumberFormat="1" applyFont="1" applyFill="1" applyBorder="1" applyAlignment="1">
      <alignment horizontal="center" vertical="top" wrapText="1"/>
    </xf>
    <xf numFmtId="166" fontId="10" fillId="18" borderId="24" xfId="1" applyNumberFormat="1" applyFont="1" applyFill="1" applyBorder="1" applyAlignment="1">
      <alignment horizontal="center" vertical="top" wrapText="1"/>
    </xf>
    <xf numFmtId="0" fontId="10" fillId="18" borderId="24" xfId="1" applyFont="1" applyFill="1" applyBorder="1" applyAlignment="1">
      <alignment horizontal="center" vertical="top" wrapText="1"/>
    </xf>
    <xf numFmtId="0" fontId="10" fillId="18" borderId="39" xfId="1" applyFont="1" applyFill="1" applyBorder="1" applyAlignment="1">
      <alignment horizontal="center" vertical="top" wrapText="1"/>
    </xf>
    <xf numFmtId="166" fontId="19" fillId="17" borderId="16" xfId="1" applyNumberFormat="1" applyFont="1" applyFill="1" applyBorder="1" applyAlignment="1">
      <alignment horizontal="center" vertical="top" wrapText="1"/>
    </xf>
    <xf numFmtId="166" fontId="10" fillId="18" borderId="39" xfId="1" applyNumberFormat="1" applyFont="1" applyFill="1" applyBorder="1" applyAlignment="1">
      <alignment horizontal="center" vertical="top" wrapText="1"/>
    </xf>
    <xf numFmtId="166" fontId="21" fillId="17" borderId="38" xfId="1" applyNumberFormat="1" applyFont="1" applyFill="1" applyBorder="1" applyAlignment="1">
      <alignment horizontal="center" vertical="top" wrapText="1"/>
    </xf>
    <xf numFmtId="166" fontId="10" fillId="17" borderId="24" xfId="1" applyNumberFormat="1" applyFont="1" applyFill="1" applyBorder="1" applyAlignment="1">
      <alignment horizontal="center" vertical="top" wrapText="1"/>
    </xf>
    <xf numFmtId="166" fontId="10" fillId="17" borderId="39" xfId="1" applyNumberFormat="1" applyFont="1" applyFill="1" applyBorder="1" applyAlignment="1">
      <alignment horizontal="center" vertical="top" wrapText="1"/>
    </xf>
    <xf numFmtId="166" fontId="19" fillId="3" borderId="16" xfId="1" applyNumberFormat="1" applyFont="1" applyFill="1" applyBorder="1" applyAlignment="1">
      <alignment horizontal="center" vertical="top" wrapText="1"/>
    </xf>
    <xf numFmtId="166" fontId="10" fillId="3" borderId="38" xfId="1" applyNumberFormat="1" applyFont="1" applyFill="1" applyBorder="1" applyAlignment="1">
      <alignment horizontal="center" vertical="top" wrapText="1"/>
    </xf>
    <xf numFmtId="166" fontId="10" fillId="3" borderId="24" xfId="1" applyNumberFormat="1" applyFont="1" applyFill="1" applyBorder="1" applyAlignment="1">
      <alignment horizontal="center" vertical="top" wrapText="1"/>
    </xf>
    <xf numFmtId="166" fontId="10" fillId="3" borderId="39" xfId="1" applyNumberFormat="1" applyFont="1" applyFill="1" applyBorder="1" applyAlignment="1">
      <alignment horizontal="center" vertical="top" wrapText="1"/>
    </xf>
    <xf numFmtId="166" fontId="19" fillId="7" borderId="16" xfId="1" applyNumberFormat="1" applyFont="1" applyFill="1" applyBorder="1" applyAlignment="1">
      <alignment horizontal="center" vertical="top" wrapText="1"/>
    </xf>
    <xf numFmtId="166" fontId="10" fillId="7" borderId="38" xfId="1" applyNumberFormat="1" applyFont="1" applyFill="1" applyBorder="1" applyAlignment="1">
      <alignment horizontal="center" vertical="top" wrapText="1"/>
    </xf>
    <xf numFmtId="166" fontId="10" fillId="7" borderId="24" xfId="1" applyNumberFormat="1" applyFont="1" applyFill="1" applyBorder="1" applyAlignment="1">
      <alignment horizontal="center" vertical="top" wrapText="1"/>
    </xf>
    <xf numFmtId="166" fontId="10" fillId="7" borderId="39" xfId="1" applyNumberFormat="1" applyFont="1" applyFill="1" applyBorder="1" applyAlignment="1">
      <alignment horizontal="center" vertical="top" wrapText="1"/>
    </xf>
    <xf numFmtId="166" fontId="19" fillId="8" borderId="16" xfId="1" applyNumberFormat="1" applyFont="1" applyFill="1" applyBorder="1" applyAlignment="1">
      <alignment horizontal="center" vertical="top" wrapText="1"/>
    </xf>
    <xf numFmtId="166" fontId="10" fillId="8" borderId="40" xfId="1" applyNumberFormat="1" applyFont="1" applyFill="1" applyBorder="1" applyAlignment="1">
      <alignment horizontal="center" vertical="top" wrapText="1"/>
    </xf>
    <xf numFmtId="166" fontId="10" fillId="8" borderId="2" xfId="1" applyNumberFormat="1" applyFont="1" applyFill="1" applyBorder="1" applyAlignment="1">
      <alignment horizontal="center" vertical="top" wrapText="1"/>
    </xf>
    <xf numFmtId="166" fontId="10" fillId="8" borderId="41" xfId="1" applyNumberFormat="1" applyFont="1" applyFill="1" applyBorder="1" applyAlignment="1">
      <alignment horizontal="center" vertical="top" wrapText="1"/>
    </xf>
    <xf numFmtId="166" fontId="19" fillId="5" borderId="16" xfId="1" applyNumberFormat="1" applyFont="1" applyFill="1" applyBorder="1" applyAlignment="1">
      <alignment horizontal="center" vertical="top" wrapText="1"/>
    </xf>
    <xf numFmtId="166" fontId="10" fillId="18" borderId="23" xfId="1" applyNumberFormat="1" applyFont="1" applyFill="1" applyBorder="1" applyAlignment="1">
      <alignment horizontal="center" vertical="top" wrapText="1"/>
    </xf>
    <xf numFmtId="166" fontId="10" fillId="18" borderId="25" xfId="1" applyNumberFormat="1" applyFont="1" applyFill="1" applyBorder="1" applyAlignment="1">
      <alignment horizontal="center" vertical="top" wrapText="1"/>
    </xf>
    <xf numFmtId="0" fontId="10" fillId="19" borderId="38" xfId="1" applyFont="1" applyFill="1" applyBorder="1" applyAlignment="1">
      <alignment horizontal="left" vertical="top" wrapText="1"/>
    </xf>
    <xf numFmtId="166" fontId="10" fillId="6" borderId="42" xfId="1" applyNumberFormat="1" applyFont="1" applyFill="1" applyBorder="1" applyAlignment="1">
      <alignment horizontal="center" vertical="top" wrapText="1"/>
    </xf>
    <xf numFmtId="166" fontId="10" fillId="6" borderId="43" xfId="1" applyNumberFormat="1" applyFont="1" applyFill="1" applyBorder="1" applyAlignment="1">
      <alignment horizontal="center" vertical="top" wrapText="1"/>
    </xf>
    <xf numFmtId="0" fontId="10" fillId="6" borderId="44" xfId="1" applyFont="1" applyFill="1" applyBorder="1" applyAlignment="1">
      <alignment horizontal="center" vertical="top" wrapText="1"/>
    </xf>
    <xf numFmtId="166" fontId="19" fillId="17" borderId="13" xfId="1" applyNumberFormat="1" applyFont="1" applyFill="1" applyBorder="1" applyAlignment="1">
      <alignment horizontal="center" vertical="top" wrapText="1"/>
    </xf>
    <xf numFmtId="166" fontId="21" fillId="17" borderId="42" xfId="1" applyNumberFormat="1" applyFont="1" applyFill="1" applyBorder="1" applyAlignment="1">
      <alignment horizontal="center" vertical="top" wrapText="1"/>
    </xf>
    <xf numFmtId="166" fontId="10" fillId="17" borderId="43" xfId="1" applyNumberFormat="1" applyFont="1" applyFill="1" applyBorder="1" applyAlignment="1">
      <alignment horizontal="center" vertical="top" wrapText="1"/>
    </xf>
    <xf numFmtId="0" fontId="10" fillId="17" borderId="43" xfId="1" applyFont="1" applyFill="1" applyBorder="1" applyAlignment="1">
      <alignment horizontal="center" vertical="top" wrapText="1"/>
    </xf>
    <xf numFmtId="0" fontId="10" fillId="17" borderId="44" xfId="1" applyFont="1" applyFill="1" applyBorder="1" applyAlignment="1">
      <alignment horizontal="center" vertical="top" wrapText="1"/>
    </xf>
    <xf numFmtId="166" fontId="10" fillId="18" borderId="42" xfId="1" applyNumberFormat="1" applyFont="1" applyFill="1" applyBorder="1" applyAlignment="1">
      <alignment horizontal="center" vertical="top" wrapText="1"/>
    </xf>
    <xf numFmtId="166" fontId="10" fillId="18" borderId="43" xfId="1" applyNumberFormat="1" applyFont="1" applyFill="1" applyBorder="1" applyAlignment="1">
      <alignment horizontal="center" vertical="top" wrapText="1"/>
    </xf>
    <xf numFmtId="0" fontId="10" fillId="18" borderId="43" xfId="1" applyFont="1" applyFill="1" applyBorder="1" applyAlignment="1">
      <alignment horizontal="center" vertical="top" wrapText="1"/>
    </xf>
    <xf numFmtId="0" fontId="10" fillId="18" borderId="44" xfId="1" applyFont="1" applyFill="1" applyBorder="1" applyAlignment="1">
      <alignment horizontal="center" vertical="top" wrapText="1"/>
    </xf>
    <xf numFmtId="166" fontId="19" fillId="3" borderId="13" xfId="1" applyNumberFormat="1" applyFont="1" applyFill="1" applyBorder="1" applyAlignment="1">
      <alignment horizontal="center" vertical="top" wrapText="1"/>
    </xf>
    <xf numFmtId="166" fontId="21" fillId="3" borderId="42" xfId="1" applyNumberFormat="1" applyFont="1" applyFill="1" applyBorder="1" applyAlignment="1">
      <alignment horizontal="center" vertical="top" wrapText="1"/>
    </xf>
    <xf numFmtId="166" fontId="10" fillId="3" borderId="43" xfId="1" applyNumberFormat="1" applyFont="1" applyFill="1" applyBorder="1" applyAlignment="1">
      <alignment horizontal="center" vertical="top" wrapText="1"/>
    </xf>
    <xf numFmtId="0" fontId="10" fillId="3" borderId="43" xfId="1" applyFont="1" applyFill="1" applyBorder="1" applyAlignment="1">
      <alignment horizontal="center" vertical="top" wrapText="1"/>
    </xf>
    <xf numFmtId="0" fontId="10" fillId="3" borderId="44" xfId="1" applyFont="1" applyFill="1" applyBorder="1" applyAlignment="1">
      <alignment horizontal="center" vertical="top" wrapText="1"/>
    </xf>
    <xf numFmtId="166" fontId="19" fillId="7" borderId="13" xfId="1" applyNumberFormat="1" applyFont="1" applyFill="1" applyBorder="1" applyAlignment="1">
      <alignment horizontal="center" vertical="top" wrapText="1"/>
    </xf>
    <xf numFmtId="166" fontId="21" fillId="7" borderId="42" xfId="1" applyNumberFormat="1" applyFont="1" applyFill="1" applyBorder="1" applyAlignment="1">
      <alignment horizontal="center" vertical="top" wrapText="1"/>
    </xf>
    <xf numFmtId="166" fontId="10" fillId="7" borderId="43" xfId="1" applyNumberFormat="1" applyFont="1" applyFill="1" applyBorder="1" applyAlignment="1">
      <alignment horizontal="center" vertical="top" wrapText="1"/>
    </xf>
    <xf numFmtId="0" fontId="10" fillId="7" borderId="43" xfId="1" applyFont="1" applyFill="1" applyBorder="1" applyAlignment="1">
      <alignment horizontal="center" vertical="top" wrapText="1"/>
    </xf>
    <xf numFmtId="0" fontId="10" fillId="7" borderId="44" xfId="1" applyFont="1" applyFill="1" applyBorder="1" applyAlignment="1">
      <alignment horizontal="center" vertical="top" wrapText="1"/>
    </xf>
    <xf numFmtId="166" fontId="19" fillId="8" borderId="13" xfId="1" applyNumberFormat="1" applyFont="1" applyFill="1" applyBorder="1" applyAlignment="1">
      <alignment horizontal="center" vertical="top" wrapText="1"/>
    </xf>
    <xf numFmtId="166" fontId="21" fillId="8" borderId="6" xfId="1" applyNumberFormat="1" applyFont="1" applyFill="1" applyBorder="1" applyAlignment="1">
      <alignment horizontal="center" vertical="top" wrapText="1"/>
    </xf>
    <xf numFmtId="0" fontId="10" fillId="8" borderId="4" xfId="1" applyFont="1" applyFill="1" applyBorder="1" applyAlignment="1">
      <alignment horizontal="center" vertical="top" wrapText="1"/>
    </xf>
    <xf numFmtId="0" fontId="10" fillId="8" borderId="5" xfId="1" applyFont="1" applyFill="1" applyBorder="1" applyAlignment="1">
      <alignment horizontal="center" vertical="top" wrapText="1"/>
    </xf>
    <xf numFmtId="166" fontId="19" fillId="5" borderId="13" xfId="1" applyNumberFormat="1" applyFont="1" applyFill="1" applyBorder="1" applyAlignment="1">
      <alignment horizontal="center" vertical="top" wrapText="1"/>
    </xf>
    <xf numFmtId="166" fontId="21" fillId="5" borderId="42" xfId="1" applyNumberFormat="1" applyFont="1" applyFill="1" applyBorder="1" applyAlignment="1">
      <alignment horizontal="center" vertical="top" wrapText="1"/>
    </xf>
    <xf numFmtId="166" fontId="10" fillId="5" borderId="43" xfId="1" applyNumberFormat="1" applyFont="1" applyFill="1" applyBorder="1" applyAlignment="1">
      <alignment horizontal="center" vertical="top" wrapText="1"/>
    </xf>
    <xf numFmtId="0" fontId="10" fillId="5" borderId="43" xfId="1" applyFont="1" applyFill="1" applyBorder="1" applyAlignment="1">
      <alignment horizontal="center" vertical="top" wrapText="1"/>
    </xf>
    <xf numFmtId="0" fontId="10" fillId="5" borderId="45" xfId="1" applyFont="1" applyFill="1" applyBorder="1" applyAlignment="1">
      <alignment horizontal="center" vertical="top" wrapText="1"/>
    </xf>
    <xf numFmtId="0" fontId="10" fillId="8" borderId="42" xfId="1" applyFont="1" applyFill="1" applyBorder="1" applyAlignment="1">
      <alignment horizontal="left" vertical="top" wrapText="1"/>
    </xf>
    <xf numFmtId="0" fontId="20" fillId="8" borderId="33" xfId="1" applyFont="1" applyFill="1" applyBorder="1" applyAlignment="1">
      <alignment horizontal="center" vertical="center" wrapText="1"/>
    </xf>
    <xf numFmtId="165" fontId="23" fillId="0" borderId="0" xfId="1" applyNumberFormat="1" applyFont="1" applyAlignment="1">
      <alignment vertical="center"/>
    </xf>
    <xf numFmtId="166" fontId="21" fillId="6" borderId="12" xfId="1" applyNumberFormat="1" applyFont="1" applyFill="1" applyBorder="1" applyAlignment="1">
      <alignment horizontal="center" vertical="top" wrapText="1"/>
    </xf>
    <xf numFmtId="166" fontId="10" fillId="6" borderId="1" xfId="1" applyNumberFormat="1" applyFont="1" applyFill="1" applyBorder="1" applyAlignment="1">
      <alignment horizontal="center" vertical="top" wrapText="1"/>
    </xf>
    <xf numFmtId="166" fontId="10" fillId="6" borderId="37" xfId="1" applyNumberFormat="1" applyFont="1" applyFill="1" applyBorder="1" applyAlignment="1">
      <alignment horizontal="center" vertical="top" wrapText="1"/>
    </xf>
    <xf numFmtId="166" fontId="22" fillId="17" borderId="37" xfId="1" applyNumberFormat="1" applyFont="1" applyFill="1" applyBorder="1" applyAlignment="1">
      <alignment horizontal="center" vertical="top" wrapText="1"/>
    </xf>
    <xf numFmtId="166" fontId="21" fillId="3" borderId="12" xfId="1" applyNumberFormat="1" applyFont="1" applyFill="1" applyBorder="1" applyAlignment="1">
      <alignment horizontal="center" vertical="top" wrapText="1"/>
    </xf>
    <xf numFmtId="166" fontId="10" fillId="3" borderId="37" xfId="1" applyNumberFormat="1" applyFont="1" applyFill="1" applyBorder="1" applyAlignment="1">
      <alignment horizontal="center" vertical="top" wrapText="1"/>
    </xf>
    <xf numFmtId="166" fontId="10" fillId="8" borderId="11" xfId="1" applyNumberFormat="1" applyFont="1" applyFill="1" applyBorder="1" applyAlignment="1">
      <alignment horizontal="center" vertical="top" wrapText="1"/>
    </xf>
    <xf numFmtId="166" fontId="10" fillId="8" borderId="10" xfId="1" applyNumberFormat="1" applyFont="1" applyFill="1" applyBorder="1" applyAlignment="1">
      <alignment horizontal="center" vertical="top" wrapText="1"/>
    </xf>
    <xf numFmtId="0" fontId="10" fillId="8" borderId="12" xfId="1" applyFont="1" applyFill="1" applyBorder="1" applyAlignment="1">
      <alignment horizontal="left" vertical="top" wrapText="1"/>
    </xf>
    <xf numFmtId="166" fontId="10" fillId="7" borderId="12" xfId="1" applyNumberFormat="1" applyFont="1" applyFill="1" applyBorder="1" applyAlignment="1">
      <alignment horizontal="center" vertical="top" wrapText="1"/>
    </xf>
    <xf numFmtId="166" fontId="22" fillId="7" borderId="37" xfId="1" applyNumberFormat="1" applyFont="1" applyFill="1" applyBorder="1" applyAlignment="1">
      <alignment horizontal="center" vertical="top" wrapText="1"/>
    </xf>
    <xf numFmtId="166" fontId="10" fillId="6" borderId="38" xfId="1" applyNumberFormat="1" applyFont="1" applyFill="1" applyBorder="1" applyAlignment="1">
      <alignment horizontal="center" vertical="top" wrapText="1"/>
    </xf>
    <xf numFmtId="166" fontId="10" fillId="6" borderId="24" xfId="1" applyNumberFormat="1" applyFont="1" applyFill="1" applyBorder="1" applyAlignment="1">
      <alignment horizontal="center" vertical="top" wrapText="1"/>
    </xf>
    <xf numFmtId="166" fontId="22" fillId="6" borderId="39" xfId="1" applyNumberFormat="1" applyFont="1" applyFill="1" applyBorder="1" applyAlignment="1">
      <alignment horizontal="center" vertical="top" wrapText="1"/>
    </xf>
    <xf numFmtId="166" fontId="10" fillId="17" borderId="38" xfId="1" applyNumberFormat="1" applyFont="1" applyFill="1" applyBorder="1" applyAlignment="1">
      <alignment horizontal="center" vertical="top" wrapText="1"/>
    </xf>
    <xf numFmtId="166" fontId="10" fillId="8" borderId="23" xfId="1" applyNumberFormat="1" applyFont="1" applyFill="1" applyBorder="1" applyAlignment="1">
      <alignment horizontal="center" vertical="top" wrapText="1"/>
    </xf>
    <xf numFmtId="166" fontId="10" fillId="8" borderId="24" xfId="1" applyNumberFormat="1" applyFont="1" applyFill="1" applyBorder="1" applyAlignment="1">
      <alignment horizontal="center" vertical="top" wrapText="1"/>
    </xf>
    <xf numFmtId="166" fontId="10" fillId="8" borderId="25" xfId="1" applyNumberFormat="1" applyFont="1" applyFill="1" applyBorder="1" applyAlignment="1">
      <alignment horizontal="center" vertical="top" wrapText="1"/>
    </xf>
    <xf numFmtId="0" fontId="10" fillId="8" borderId="38" xfId="1" applyFont="1" applyFill="1" applyBorder="1" applyAlignment="1">
      <alignment horizontal="left" vertical="top" wrapText="1"/>
    </xf>
    <xf numFmtId="0" fontId="14" fillId="5" borderId="1" xfId="1" applyFont="1" applyFill="1" applyBorder="1" applyAlignment="1">
      <alignment horizontal="center" vertical="top" wrapText="1"/>
    </xf>
    <xf numFmtId="0" fontId="19" fillId="17" borderId="1" xfId="1" applyFont="1" applyFill="1" applyBorder="1" applyAlignment="1">
      <alignment horizontal="center" vertical="top" wrapText="1"/>
    </xf>
    <xf numFmtId="0" fontId="14" fillId="6" borderId="33" xfId="1" applyFont="1" applyFill="1" applyBorder="1" applyAlignment="1">
      <alignment horizontal="center" vertical="top" wrapText="1"/>
    </xf>
    <xf numFmtId="0" fontId="19" fillId="17" borderId="29" xfId="1" applyFont="1" applyFill="1" applyBorder="1" applyAlignment="1">
      <alignment horizontal="center" vertical="top" wrapText="1"/>
    </xf>
    <xf numFmtId="0" fontId="14" fillId="17" borderId="26" xfId="1" applyFont="1" applyFill="1" applyBorder="1" applyAlignment="1">
      <alignment horizontal="center" vertical="top" wrapText="1"/>
    </xf>
    <xf numFmtId="0" fontId="19" fillId="3" borderId="29" xfId="1" applyFont="1" applyFill="1" applyBorder="1" applyAlignment="1">
      <alignment horizontal="center" vertical="top" wrapText="1"/>
    </xf>
    <xf numFmtId="0" fontId="14" fillId="3" borderId="26" xfId="1" applyFont="1" applyFill="1" applyBorder="1" applyAlignment="1">
      <alignment horizontal="center" vertical="top" wrapText="1"/>
    </xf>
    <xf numFmtId="0" fontId="19" fillId="7" borderId="29" xfId="1" applyFont="1" applyFill="1" applyBorder="1" applyAlignment="1">
      <alignment horizontal="center" vertical="top" wrapText="1"/>
    </xf>
    <xf numFmtId="0" fontId="14" fillId="7" borderId="26" xfId="1" applyFont="1" applyFill="1" applyBorder="1" applyAlignment="1">
      <alignment horizontal="center" vertical="top" wrapText="1"/>
    </xf>
    <xf numFmtId="0" fontId="19" fillId="8" borderId="29" xfId="1" applyFont="1" applyFill="1" applyBorder="1" applyAlignment="1">
      <alignment horizontal="center" vertical="top" wrapText="1"/>
    </xf>
    <xf numFmtId="0" fontId="14" fillId="8" borderId="26" xfId="1" applyFont="1" applyFill="1" applyBorder="1" applyAlignment="1">
      <alignment horizontal="center" vertical="top" wrapText="1"/>
    </xf>
    <xf numFmtId="0" fontId="19" fillId="5" borderId="29" xfId="1" applyFont="1" applyFill="1" applyBorder="1" applyAlignment="1">
      <alignment horizontal="center" vertical="top" wrapText="1"/>
    </xf>
    <xf numFmtId="0" fontId="14" fillId="5" borderId="26" xfId="1" applyFont="1" applyFill="1" applyBorder="1" applyAlignment="1">
      <alignment horizontal="center" vertical="top" wrapText="1"/>
    </xf>
    <xf numFmtId="0" fontId="20" fillId="0" borderId="3" xfId="1" applyFont="1" applyBorder="1" applyAlignment="1">
      <alignment horizontal="center" vertical="top" wrapText="1"/>
    </xf>
    <xf numFmtId="0" fontId="20" fillId="0" borderId="0" xfId="1" applyFont="1" applyAlignment="1">
      <alignment vertical="top" wrapText="1"/>
    </xf>
    <xf numFmtId="0" fontId="10" fillId="0" borderId="0" xfId="1" applyFont="1" applyAlignment="1">
      <alignment vertical="top" wrapText="1"/>
    </xf>
    <xf numFmtId="0" fontId="10" fillId="0" borderId="0" xfId="1" applyFont="1" applyAlignment="1">
      <alignment horizontal="center" vertical="top" wrapText="1"/>
    </xf>
    <xf numFmtId="0" fontId="10" fillId="0" borderId="0" xfId="1" applyFont="1" applyAlignment="1">
      <alignment horizontal="left" vertical="top" wrapText="1"/>
    </xf>
    <xf numFmtId="0" fontId="20" fillId="0" borderId="0" xfId="1" applyFont="1"/>
    <xf numFmtId="0" fontId="10" fillId="8" borderId="46" xfId="1" applyFont="1" applyFill="1" applyBorder="1" applyAlignment="1">
      <alignment horizontal="center" vertical="top" wrapText="1"/>
    </xf>
    <xf numFmtId="0" fontId="10" fillId="8" borderId="47" xfId="1" applyFont="1" applyFill="1" applyBorder="1" applyAlignment="1">
      <alignment horizontal="center" vertical="top" wrapText="1"/>
    </xf>
    <xf numFmtId="0" fontId="10" fillId="8" borderId="48" xfId="1" applyFont="1" applyFill="1" applyBorder="1" applyAlignment="1">
      <alignment horizontal="center" vertical="top" wrapText="1"/>
    </xf>
    <xf numFmtId="0" fontId="10" fillId="5" borderId="46" xfId="1" applyFont="1" applyFill="1" applyBorder="1" applyAlignment="1">
      <alignment horizontal="center" vertical="top" wrapText="1"/>
    </xf>
    <xf numFmtId="0" fontId="10" fillId="5" borderId="47" xfId="1" applyFont="1" applyFill="1" applyBorder="1" applyAlignment="1">
      <alignment horizontal="center" vertical="top" wrapText="1"/>
    </xf>
    <xf numFmtId="0" fontId="10" fillId="5" borderId="49" xfId="1" applyFont="1" applyFill="1" applyBorder="1" applyAlignment="1">
      <alignment horizontal="center" vertical="top" wrapText="1"/>
    </xf>
    <xf numFmtId="166" fontId="10" fillId="8" borderId="6" xfId="1" applyNumberFormat="1" applyFont="1" applyFill="1" applyBorder="1" applyAlignment="1">
      <alignment horizontal="center" vertical="top" wrapText="1"/>
    </xf>
    <xf numFmtId="166" fontId="10" fillId="8" borderId="5" xfId="1" applyNumberFormat="1" applyFont="1" applyFill="1" applyBorder="1" applyAlignment="1">
      <alignment horizontal="center" vertical="top" wrapText="1"/>
    </xf>
    <xf numFmtId="166" fontId="19" fillId="5" borderId="17" xfId="1" applyNumberFormat="1" applyFont="1" applyFill="1" applyBorder="1" applyAlignment="1">
      <alignment horizontal="center" vertical="top" wrapText="1"/>
    </xf>
    <xf numFmtId="166" fontId="10" fillId="5" borderId="6" xfId="1" applyNumberFormat="1" applyFont="1" applyFill="1" applyBorder="1" applyAlignment="1">
      <alignment horizontal="center" vertical="top" wrapText="1"/>
    </xf>
    <xf numFmtId="166" fontId="10" fillId="18" borderId="11" xfId="1" applyNumberFormat="1" applyFont="1" applyFill="1" applyBorder="1" applyAlignment="1">
      <alignment horizontal="center" vertical="top" wrapText="1"/>
    </xf>
    <xf numFmtId="166" fontId="10" fillId="18" borderId="10" xfId="1" applyNumberFormat="1" applyFont="1" applyFill="1" applyBorder="1" applyAlignment="1">
      <alignment horizontal="center" vertical="top" wrapText="1"/>
    </xf>
    <xf numFmtId="166" fontId="19" fillId="5" borderId="20" xfId="1" applyNumberFormat="1" applyFont="1" applyFill="1" applyBorder="1" applyAlignment="1">
      <alignment horizontal="center" vertical="top" wrapText="1"/>
    </xf>
    <xf numFmtId="166" fontId="21" fillId="5" borderId="11" xfId="1" applyNumberFormat="1" applyFont="1" applyFill="1" applyBorder="1" applyAlignment="1">
      <alignment horizontal="center" vertical="top" wrapText="1"/>
    </xf>
    <xf numFmtId="166" fontId="10" fillId="6" borderId="12" xfId="1" applyNumberFormat="1" applyFont="1" applyFill="1" applyBorder="1" applyAlignment="1">
      <alignment horizontal="center" vertical="top" wrapText="1"/>
    </xf>
    <xf numFmtId="166" fontId="22" fillId="6" borderId="37" xfId="1" applyNumberFormat="1" applyFont="1" applyFill="1" applyBorder="1" applyAlignment="1">
      <alignment horizontal="center" vertical="top" wrapText="1"/>
    </xf>
    <xf numFmtId="0" fontId="10" fillId="17" borderId="1" xfId="1" applyFont="1" applyFill="1" applyBorder="1" applyAlignment="1">
      <alignment horizontal="center" vertical="top" wrapText="1"/>
    </xf>
    <xf numFmtId="0" fontId="10" fillId="17" borderId="37" xfId="1" applyFont="1" applyFill="1" applyBorder="1" applyAlignment="1">
      <alignment horizontal="center" vertical="top" wrapText="1"/>
    </xf>
    <xf numFmtId="166" fontId="10" fillId="5" borderId="11" xfId="1" applyNumberFormat="1" applyFont="1" applyFill="1" applyBorder="1" applyAlignment="1">
      <alignment horizontal="center" vertical="top" wrapText="1"/>
    </xf>
    <xf numFmtId="166" fontId="21" fillId="6" borderId="38" xfId="1" applyNumberFormat="1" applyFont="1" applyFill="1" applyBorder="1" applyAlignment="1">
      <alignment horizontal="center" vertical="top" wrapText="1"/>
    </xf>
    <xf numFmtId="0" fontId="10" fillId="6" borderId="24" xfId="1" applyFont="1" applyFill="1" applyBorder="1" applyAlignment="1">
      <alignment horizontal="center" vertical="top" wrapText="1"/>
    </xf>
    <xf numFmtId="0" fontId="10" fillId="6" borderId="39" xfId="1" applyFont="1" applyFill="1" applyBorder="1" applyAlignment="1">
      <alignment horizontal="center" vertical="top" wrapText="1"/>
    </xf>
    <xf numFmtId="166" fontId="22" fillId="17" borderId="39" xfId="1" applyNumberFormat="1" applyFont="1" applyFill="1" applyBorder="1" applyAlignment="1">
      <alignment horizontal="center" vertical="top" wrapText="1"/>
    </xf>
    <xf numFmtId="166" fontId="22" fillId="3" borderId="39" xfId="1" applyNumberFormat="1" applyFont="1" applyFill="1" applyBorder="1" applyAlignment="1">
      <alignment horizontal="center" vertical="top" wrapText="1"/>
    </xf>
    <xf numFmtId="166" fontId="22" fillId="7" borderId="39" xfId="1" applyNumberFormat="1" applyFont="1" applyFill="1" applyBorder="1" applyAlignment="1">
      <alignment horizontal="center" vertical="top" wrapText="1"/>
    </xf>
    <xf numFmtId="166" fontId="22" fillId="8" borderId="25" xfId="1" applyNumberFormat="1" applyFont="1" applyFill="1" applyBorder="1" applyAlignment="1">
      <alignment horizontal="center" vertical="top" wrapText="1"/>
    </xf>
    <xf numFmtId="166" fontId="19" fillId="5" borderId="27" xfId="1" applyNumberFormat="1" applyFont="1" applyFill="1" applyBorder="1" applyAlignment="1">
      <alignment horizontal="center" vertical="top" wrapText="1"/>
    </xf>
    <xf numFmtId="166" fontId="21" fillId="8" borderId="42" xfId="1" applyNumberFormat="1" applyFont="1" applyFill="1" applyBorder="1" applyAlignment="1">
      <alignment horizontal="center" vertical="top" wrapText="1"/>
    </xf>
    <xf numFmtId="166" fontId="10" fillId="8" borderId="43" xfId="1" applyNumberFormat="1" applyFont="1" applyFill="1" applyBorder="1" applyAlignment="1">
      <alignment horizontal="center" vertical="top" wrapText="1"/>
    </xf>
    <xf numFmtId="0" fontId="10" fillId="8" borderId="43" xfId="1" applyFont="1" applyFill="1" applyBorder="1" applyAlignment="1">
      <alignment horizontal="center" vertical="top" wrapText="1"/>
    </xf>
    <xf numFmtId="0" fontId="10" fillId="8" borderId="44" xfId="1" applyFont="1" applyFill="1" applyBorder="1" applyAlignment="1">
      <alignment horizontal="center" vertical="top" wrapText="1"/>
    </xf>
    <xf numFmtId="166" fontId="22" fillId="18" borderId="37" xfId="1" applyNumberFormat="1" applyFont="1" applyFill="1" applyBorder="1" applyAlignment="1">
      <alignment horizontal="center" vertical="top" wrapText="1"/>
    </xf>
    <xf numFmtId="165" fontId="24" fillId="14" borderId="26" xfId="1" applyNumberFormat="1" applyFont="1" applyFill="1" applyBorder="1" applyAlignment="1">
      <alignment horizontal="center" vertical="center"/>
    </xf>
    <xf numFmtId="165" fontId="3" fillId="14" borderId="36" xfId="1" applyNumberFormat="1" applyFont="1" applyFill="1" applyBorder="1" applyAlignment="1">
      <alignment horizontal="center" vertical="center"/>
    </xf>
    <xf numFmtId="0" fontId="10" fillId="6" borderId="34" xfId="1" applyFont="1" applyFill="1" applyBorder="1" applyAlignment="1">
      <alignment horizontal="center" vertical="top" wrapText="1"/>
    </xf>
    <xf numFmtId="0" fontId="10" fillId="6" borderId="4" xfId="1" applyFont="1" applyFill="1" applyBorder="1" applyAlignment="1">
      <alignment horizontal="center" vertical="top" wrapText="1"/>
    </xf>
    <xf numFmtId="0" fontId="10" fillId="6" borderId="35" xfId="1" applyFont="1" applyFill="1" applyBorder="1" applyAlignment="1">
      <alignment horizontal="center" vertical="top" wrapText="1"/>
    </xf>
    <xf numFmtId="165" fontId="3" fillId="14" borderId="14" xfId="1" applyNumberFormat="1" applyFont="1" applyFill="1" applyBorder="1" applyAlignment="1">
      <alignment horizontal="center" vertical="center"/>
    </xf>
    <xf numFmtId="165" fontId="3" fillId="14" borderId="16" xfId="1" applyNumberFormat="1" applyFont="1" applyFill="1" applyBorder="1" applyAlignment="1">
      <alignment horizontal="center" vertical="center"/>
    </xf>
    <xf numFmtId="165" fontId="3" fillId="14" borderId="13" xfId="1" applyNumberFormat="1" applyFont="1" applyFill="1" applyBorder="1" applyAlignment="1">
      <alignment horizontal="center" vertical="center"/>
    </xf>
    <xf numFmtId="166" fontId="21" fillId="8" borderId="38" xfId="1" applyNumberFormat="1" applyFont="1" applyFill="1" applyBorder="1" applyAlignment="1">
      <alignment horizontal="center" vertical="top" wrapText="1"/>
    </xf>
    <xf numFmtId="166" fontId="10" fillId="8" borderId="39" xfId="1" applyNumberFormat="1" applyFont="1" applyFill="1" applyBorder="1" applyAlignment="1">
      <alignment horizontal="center" vertical="top" wrapText="1"/>
    </xf>
    <xf numFmtId="0" fontId="22" fillId="8" borderId="38" xfId="1" applyFont="1" applyFill="1" applyBorder="1" applyAlignment="1">
      <alignment horizontal="left" vertical="top" wrapText="1"/>
    </xf>
    <xf numFmtId="0" fontId="3" fillId="14" borderId="26" xfId="1" applyFont="1" applyFill="1" applyBorder="1" applyAlignment="1">
      <alignment horizontal="center" vertical="top" wrapText="1"/>
    </xf>
    <xf numFmtId="166" fontId="15" fillId="0" borderId="0" xfId="1" applyNumberFormat="1" applyFont="1" applyAlignment="1">
      <alignment horizontal="center" vertical="top" wrapText="1"/>
    </xf>
    <xf numFmtId="2" fontId="2" fillId="0" borderId="0" xfId="1" applyNumberFormat="1" applyFont="1" applyAlignment="1">
      <alignment horizontal="center" vertical="top" wrapText="1"/>
    </xf>
    <xf numFmtId="167" fontId="2" fillId="0" borderId="0" xfId="1" applyNumberFormat="1" applyFont="1" applyAlignment="1">
      <alignment horizontal="center" vertical="top" wrapText="1"/>
    </xf>
    <xf numFmtId="0" fontId="25" fillId="0" borderId="0" xfId="1" applyFont="1" applyAlignment="1">
      <alignment horizontal="center" vertical="top" wrapText="1"/>
    </xf>
    <xf numFmtId="2" fontId="3" fillId="0" borderId="0" xfId="1" applyNumberFormat="1" applyFont="1" applyAlignment="1">
      <alignment horizontal="center" vertical="top" wrapText="1"/>
    </xf>
    <xf numFmtId="0" fontId="26" fillId="0" borderId="1" xfId="1" applyFont="1" applyBorder="1" applyAlignment="1">
      <alignment horizontal="center" vertical="top" wrapText="1"/>
    </xf>
    <xf numFmtId="0" fontId="7" fillId="0" borderId="1" xfId="1" applyFont="1" applyBorder="1" applyAlignment="1">
      <alignment horizontal="left" vertical="top" wrapText="1"/>
    </xf>
    <xf numFmtId="0" fontId="2" fillId="0" borderId="0" xfId="1" applyFont="1" applyAlignment="1">
      <alignment horizontal="center" vertical="top" wrapText="1"/>
    </xf>
    <xf numFmtId="0" fontId="25" fillId="0" borderId="1" xfId="1" applyFont="1" applyBorder="1" applyAlignment="1">
      <alignment horizontal="center" vertical="top" wrapText="1"/>
    </xf>
    <xf numFmtId="0" fontId="3" fillId="0" borderId="1" xfId="1" applyFont="1" applyBorder="1" applyAlignment="1">
      <alignment horizontal="left" vertical="top" wrapText="1"/>
    </xf>
    <xf numFmtId="0" fontId="3" fillId="8" borderId="1" xfId="1" applyFont="1" applyFill="1" applyBorder="1" applyAlignment="1">
      <alignment horizontal="center" vertical="top" wrapText="1"/>
    </xf>
    <xf numFmtId="0" fontId="25" fillId="21" borderId="1" xfId="1" applyFont="1" applyFill="1" applyBorder="1" applyAlignment="1">
      <alignment horizontal="center" vertical="top" wrapText="1"/>
    </xf>
    <xf numFmtId="0" fontId="25" fillId="7" borderId="1" xfId="1" applyFont="1" applyFill="1" applyBorder="1" applyAlignment="1">
      <alignment horizontal="center" vertical="top" wrapText="1"/>
    </xf>
    <xf numFmtId="0" fontId="3" fillId="0" borderId="50" xfId="1" applyFont="1" applyBorder="1" applyAlignment="1">
      <alignment horizontal="left" vertical="top" wrapText="1"/>
    </xf>
    <xf numFmtId="0" fontId="2" fillId="22" borderId="0" xfId="1" applyFont="1" applyFill="1" applyAlignment="1">
      <alignment horizontal="center" vertical="top" wrapText="1"/>
    </xf>
    <xf numFmtId="0" fontId="25" fillId="0" borderId="0" xfId="1" applyFont="1" applyAlignment="1">
      <alignment horizontal="center" vertical="top" wrapText="1"/>
    </xf>
  </cellXfs>
  <cellStyles count="3">
    <cellStyle name="Excel Built-in Normal" xfId="2" xr:uid="{6C1663CB-227D-48A1-8206-313085A55415}"/>
    <cellStyle name="Normal" xfId="0" builtinId="0"/>
    <cellStyle name="Normal 2" xfId="1" xr:uid="{A80B734F-07C5-4FD4-BEC8-2833E5614B3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8A8C37-A320-4FDD-B60F-493B7D0C2382}">
  <dimension ref="A3:BG126"/>
  <sheetViews>
    <sheetView tabSelected="1" topLeftCell="A85" zoomScale="90" zoomScaleNormal="90" workbookViewId="0">
      <selection activeCell="Q127" sqref="Q127"/>
    </sheetView>
  </sheetViews>
  <sheetFormatPr baseColWidth="10" defaultColWidth="6.42578125" defaultRowHeight="12.95" customHeight="1" x14ac:dyDescent="0.25"/>
  <cols>
    <col min="1" max="1" width="7.5703125" style="1" customWidth="1"/>
    <col min="2" max="2" width="8" style="3" customWidth="1"/>
    <col min="3" max="16" width="6.42578125" style="2" customWidth="1"/>
    <col min="17" max="38" width="6.42578125" style="1" customWidth="1"/>
    <col min="39" max="39" width="11" style="1" customWidth="1"/>
    <col min="40" max="40" width="6.42578125" style="1" customWidth="1"/>
    <col min="41" max="16384" width="6.42578125" style="1"/>
  </cols>
  <sheetData>
    <row r="3" spans="2:59" s="107" customFormat="1" ht="12.95" customHeight="1" x14ac:dyDescent="0.2"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</row>
    <row r="4" spans="2:59" s="107" customFormat="1" ht="12.95" customHeight="1" x14ac:dyDescent="0.2">
      <c r="B4" s="350" t="s">
        <v>76</v>
      </c>
      <c r="C4" s="2"/>
      <c r="D4" s="2"/>
      <c r="E4" s="2"/>
      <c r="F4" s="349"/>
      <c r="G4" s="2"/>
      <c r="H4" s="2"/>
      <c r="I4" s="2"/>
      <c r="J4" s="2"/>
      <c r="K4" s="2"/>
      <c r="L4" s="2"/>
      <c r="M4" s="2"/>
      <c r="N4" s="2"/>
      <c r="O4" s="2"/>
      <c r="P4" s="2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</row>
    <row r="5" spans="2:59" s="107" customFormat="1" ht="12.95" customHeight="1" x14ac:dyDescent="0.2">
      <c r="B5" s="348"/>
      <c r="C5" s="22" t="s">
        <v>6</v>
      </c>
      <c r="D5" s="22" t="s">
        <v>5</v>
      </c>
      <c r="E5" s="22" t="s">
        <v>21</v>
      </c>
      <c r="F5" s="22" t="s">
        <v>3</v>
      </c>
      <c r="G5" s="22" t="s">
        <v>17</v>
      </c>
      <c r="H5" s="22" t="s">
        <v>1</v>
      </c>
      <c r="I5" s="22" t="s">
        <v>19</v>
      </c>
      <c r="J5" s="22" t="s">
        <v>0</v>
      </c>
      <c r="K5" s="22" t="s">
        <v>75</v>
      </c>
      <c r="L5" s="22" t="s">
        <v>43</v>
      </c>
      <c r="M5" s="2"/>
      <c r="N5" s="2"/>
      <c r="O5" s="1"/>
    </row>
    <row r="6" spans="2:59" s="107" customFormat="1" ht="12.95" customHeight="1" x14ac:dyDescent="0.2">
      <c r="B6" s="344" t="s">
        <v>32</v>
      </c>
      <c r="C6" s="345">
        <v>0</v>
      </c>
      <c r="D6" s="19">
        <v>7</v>
      </c>
      <c r="E6" s="19">
        <v>3.5</v>
      </c>
      <c r="F6" s="19">
        <v>6</v>
      </c>
      <c r="G6" s="19">
        <v>7</v>
      </c>
      <c r="H6" s="345">
        <v>0</v>
      </c>
      <c r="I6" s="19">
        <v>3.5</v>
      </c>
      <c r="J6" s="19">
        <v>7</v>
      </c>
      <c r="K6" s="19"/>
      <c r="L6" s="343">
        <f>SUM(C6:K6)</f>
        <v>34</v>
      </c>
      <c r="M6" s="2"/>
      <c r="N6" s="337">
        <f>L6-$N$21</f>
        <v>-5.7999999999999972</v>
      </c>
      <c r="O6" s="1"/>
    </row>
    <row r="7" spans="2:59" s="107" customFormat="1" ht="12.95" customHeight="1" x14ac:dyDescent="0.2">
      <c r="B7" s="344" t="s">
        <v>31</v>
      </c>
      <c r="C7" s="19">
        <v>7</v>
      </c>
      <c r="D7" s="2">
        <v>7</v>
      </c>
      <c r="E7" s="19">
        <v>3.5</v>
      </c>
      <c r="F7" s="19">
        <v>6</v>
      </c>
      <c r="G7" s="19">
        <v>7</v>
      </c>
      <c r="H7" s="19">
        <v>7</v>
      </c>
      <c r="I7" s="19">
        <v>3.5</v>
      </c>
      <c r="J7" s="19">
        <v>7</v>
      </c>
      <c r="K7" s="19"/>
      <c r="L7" s="346">
        <f>SUM(C7:K7)</f>
        <v>48</v>
      </c>
      <c r="M7" s="2"/>
      <c r="N7" s="337">
        <f>L7-$N$21</f>
        <v>8.2000000000000028</v>
      </c>
      <c r="O7" s="1"/>
    </row>
    <row r="8" spans="2:59" s="107" customFormat="1" ht="12.95" customHeight="1" x14ac:dyDescent="0.2">
      <c r="B8" s="344" t="s">
        <v>30</v>
      </c>
      <c r="C8" s="19">
        <v>7</v>
      </c>
      <c r="D8" s="19">
        <v>7</v>
      </c>
      <c r="E8" s="19">
        <v>3.5</v>
      </c>
      <c r="F8" s="345">
        <v>0</v>
      </c>
      <c r="G8" s="19">
        <v>7</v>
      </c>
      <c r="H8" s="19">
        <v>7</v>
      </c>
      <c r="I8" s="19">
        <v>3.5</v>
      </c>
      <c r="J8" s="345">
        <v>0</v>
      </c>
      <c r="K8" s="19"/>
      <c r="L8" s="347">
        <f>SUM(C8:K8)</f>
        <v>35</v>
      </c>
      <c r="M8" s="2"/>
      <c r="N8" s="337">
        <f>L8-$N$21</f>
        <v>-4.7999999999999972</v>
      </c>
      <c r="O8" s="1"/>
    </row>
    <row r="9" spans="2:59" s="107" customFormat="1" ht="12.95" customHeight="1" x14ac:dyDescent="0.2">
      <c r="B9" s="344" t="s">
        <v>29</v>
      </c>
      <c r="C9" s="19">
        <v>7</v>
      </c>
      <c r="D9" s="19">
        <v>7</v>
      </c>
      <c r="E9" s="19">
        <v>3.5</v>
      </c>
      <c r="F9" s="19">
        <v>6</v>
      </c>
      <c r="G9" s="19">
        <v>7</v>
      </c>
      <c r="H9" s="2">
        <v>7</v>
      </c>
      <c r="I9" s="345">
        <v>0</v>
      </c>
      <c r="J9" s="19">
        <v>7</v>
      </c>
      <c r="K9" s="19"/>
      <c r="L9" s="343">
        <f>SUM(C9:K9)</f>
        <v>44.5</v>
      </c>
      <c r="M9" s="2"/>
      <c r="N9" s="337">
        <f>L9-$N$21</f>
        <v>4.7000000000000028</v>
      </c>
      <c r="O9" s="1"/>
    </row>
    <row r="10" spans="2:59" s="107" customFormat="1" ht="12.95" customHeight="1" x14ac:dyDescent="0.2">
      <c r="B10" s="344" t="s">
        <v>28</v>
      </c>
      <c r="C10" s="19">
        <v>7</v>
      </c>
      <c r="D10" s="345">
        <v>0</v>
      </c>
      <c r="E10" s="345">
        <v>0</v>
      </c>
      <c r="F10" s="19">
        <v>6</v>
      </c>
      <c r="G10" s="19">
        <v>7</v>
      </c>
      <c r="H10" s="19">
        <v>7</v>
      </c>
      <c r="I10" s="19">
        <v>3.5</v>
      </c>
      <c r="J10" s="19">
        <v>7</v>
      </c>
      <c r="K10" s="19"/>
      <c r="L10" s="346">
        <f>SUM(C10:K10)</f>
        <v>37.5</v>
      </c>
      <c r="M10" s="2"/>
      <c r="N10" s="337">
        <f>L10-$N$21</f>
        <v>-2.2999999999999972</v>
      </c>
      <c r="O10" s="1"/>
    </row>
    <row r="11" spans="2:59" s="107" customFormat="1" ht="12.95" customHeight="1" x14ac:dyDescent="0.2">
      <c r="B11" s="344" t="s">
        <v>27</v>
      </c>
      <c r="C11" s="345">
        <v>0</v>
      </c>
      <c r="D11" s="345">
        <v>0</v>
      </c>
      <c r="E11" s="345">
        <v>0</v>
      </c>
      <c r="F11" s="345">
        <v>0</v>
      </c>
      <c r="G11" s="345">
        <v>0</v>
      </c>
      <c r="H11" s="19">
        <v>7</v>
      </c>
      <c r="I11" s="19">
        <v>3.5</v>
      </c>
      <c r="J11" s="19">
        <v>7</v>
      </c>
      <c r="K11" s="19"/>
      <c r="L11" s="343">
        <f>SUM(C11:K11)</f>
        <v>17.5</v>
      </c>
      <c r="M11" s="2"/>
      <c r="N11" s="2"/>
      <c r="O11" s="1"/>
    </row>
    <row r="12" spans="2:59" s="107" customFormat="1" ht="12.95" customHeight="1" x14ac:dyDescent="0.2">
      <c r="B12" s="344" t="s">
        <v>26</v>
      </c>
      <c r="C12" s="345">
        <v>0</v>
      </c>
      <c r="D12" s="345">
        <v>0</v>
      </c>
      <c r="E12" s="345">
        <v>0</v>
      </c>
      <c r="F12" s="345">
        <v>0</v>
      </c>
      <c r="G12" s="345">
        <v>0</v>
      </c>
      <c r="H12" s="19">
        <v>7</v>
      </c>
      <c r="I12" s="19">
        <v>3.5</v>
      </c>
      <c r="J12" s="19">
        <v>7</v>
      </c>
      <c r="K12" s="19"/>
      <c r="L12" s="343">
        <f>SUM(C12:K12)</f>
        <v>17.5</v>
      </c>
      <c r="M12" s="2"/>
      <c r="N12" s="2"/>
      <c r="O12" s="1"/>
    </row>
    <row r="13" spans="2:59" s="107" customFormat="1" ht="12.95" customHeight="1" x14ac:dyDescent="0.2">
      <c r="B13" s="344" t="s">
        <v>32</v>
      </c>
      <c r="C13" s="345">
        <v>0</v>
      </c>
      <c r="D13" s="19">
        <v>7</v>
      </c>
      <c r="E13" s="19">
        <v>3.5</v>
      </c>
      <c r="F13" s="19">
        <v>6</v>
      </c>
      <c r="G13" s="19">
        <v>7</v>
      </c>
      <c r="H13" s="345">
        <v>0</v>
      </c>
      <c r="I13" s="19">
        <v>3.5</v>
      </c>
      <c r="J13" s="19">
        <v>7</v>
      </c>
      <c r="K13" s="19"/>
      <c r="L13" s="347">
        <f>SUM(C13:K13)</f>
        <v>34</v>
      </c>
      <c r="M13" s="2"/>
      <c r="N13" s="337">
        <f>L13-$N$21</f>
        <v>-5.7999999999999972</v>
      </c>
      <c r="O13" s="1"/>
    </row>
    <row r="14" spans="2:59" s="107" customFormat="1" ht="12.95" customHeight="1" x14ac:dyDescent="0.2">
      <c r="B14" s="344" t="s">
        <v>31</v>
      </c>
      <c r="C14" s="19">
        <v>7</v>
      </c>
      <c r="D14" s="19">
        <v>7</v>
      </c>
      <c r="E14" s="19">
        <v>3.5</v>
      </c>
      <c r="F14" s="19">
        <v>6</v>
      </c>
      <c r="G14" s="19">
        <v>7</v>
      </c>
      <c r="H14" s="19">
        <v>7</v>
      </c>
      <c r="I14" s="19">
        <v>3.5</v>
      </c>
      <c r="J14" s="19">
        <v>7</v>
      </c>
      <c r="K14" s="19"/>
      <c r="L14" s="346">
        <f>SUM(C14:K14)</f>
        <v>48</v>
      </c>
      <c r="M14" s="2"/>
      <c r="N14" s="337">
        <f>L14-$N$21</f>
        <v>8.2000000000000028</v>
      </c>
      <c r="O14" s="1"/>
    </row>
    <row r="15" spans="2:59" s="107" customFormat="1" ht="12.95" customHeight="1" x14ac:dyDescent="0.2">
      <c r="B15" s="344" t="s">
        <v>30</v>
      </c>
      <c r="C15" s="19">
        <v>7</v>
      </c>
      <c r="D15" s="19">
        <v>7</v>
      </c>
      <c r="E15" s="19">
        <v>3.5</v>
      </c>
      <c r="F15" s="345">
        <v>0</v>
      </c>
      <c r="G15" s="19">
        <v>7</v>
      </c>
      <c r="H15" s="19">
        <v>7</v>
      </c>
      <c r="I15" s="19">
        <v>3.5</v>
      </c>
      <c r="J15" s="345">
        <v>0</v>
      </c>
      <c r="K15" s="19"/>
      <c r="L15" s="343">
        <f>SUM(C15:K15)</f>
        <v>35</v>
      </c>
      <c r="M15" s="2"/>
      <c r="N15" s="337">
        <f>L15-$N$21</f>
        <v>-4.7999999999999972</v>
      </c>
      <c r="O15" s="1"/>
    </row>
    <row r="16" spans="2:59" s="107" customFormat="1" ht="12.95" customHeight="1" x14ac:dyDescent="0.2">
      <c r="B16" s="344" t="s">
        <v>29</v>
      </c>
      <c r="C16" s="19">
        <v>7</v>
      </c>
      <c r="D16" s="19">
        <v>7</v>
      </c>
      <c r="E16" s="19">
        <v>3.5</v>
      </c>
      <c r="F16" s="19">
        <v>6</v>
      </c>
      <c r="G16" s="19">
        <v>7</v>
      </c>
      <c r="H16" s="19">
        <v>7</v>
      </c>
      <c r="I16" s="345">
        <v>0</v>
      </c>
      <c r="J16" s="19">
        <v>7</v>
      </c>
      <c r="K16" s="19"/>
      <c r="L16" s="346">
        <f>SUM(C16:K16)</f>
        <v>44.5</v>
      </c>
      <c r="M16" s="2"/>
      <c r="N16" s="337">
        <f>L16-$N$21</f>
        <v>4.7000000000000028</v>
      </c>
      <c r="O16" s="1"/>
    </row>
    <row r="17" spans="1:59" s="107" customFormat="1" ht="12.95" customHeight="1" x14ac:dyDescent="0.2">
      <c r="A17" s="1"/>
      <c r="B17" s="344" t="s">
        <v>28</v>
      </c>
      <c r="C17" s="19">
        <v>7</v>
      </c>
      <c r="D17" s="345">
        <v>0</v>
      </c>
      <c r="E17" s="345">
        <v>0</v>
      </c>
      <c r="F17" s="19">
        <v>6</v>
      </c>
      <c r="G17" s="19">
        <v>7</v>
      </c>
      <c r="H17" s="19">
        <v>7</v>
      </c>
      <c r="I17" s="19">
        <v>3.5</v>
      </c>
      <c r="J17" s="19">
        <v>7</v>
      </c>
      <c r="K17" s="19"/>
      <c r="L17" s="343">
        <f>SUM(C17:K17)</f>
        <v>37.5</v>
      </c>
      <c r="M17" s="2"/>
      <c r="N17" s="337">
        <f>L17-$N$21</f>
        <v>-2.2999999999999972</v>
      </c>
      <c r="O17" s="1"/>
    </row>
    <row r="18" spans="1:59" s="107" customFormat="1" ht="12.95" customHeight="1" x14ac:dyDescent="0.2">
      <c r="A18" s="1"/>
      <c r="B18" s="344" t="s">
        <v>27</v>
      </c>
      <c r="C18" s="19">
        <v>7</v>
      </c>
      <c r="D18" s="19">
        <v>7</v>
      </c>
      <c r="E18" s="19">
        <v>3.5</v>
      </c>
      <c r="F18" s="19">
        <v>6</v>
      </c>
      <c r="G18" s="345">
        <v>0</v>
      </c>
      <c r="H18" s="345">
        <v>0</v>
      </c>
      <c r="I18" s="345">
        <v>0</v>
      </c>
      <c r="J18" s="345">
        <v>0</v>
      </c>
      <c r="K18" s="19"/>
      <c r="L18" s="343">
        <f>SUM(C18:K18)</f>
        <v>23.5</v>
      </c>
      <c r="M18" s="2"/>
      <c r="N18" s="2"/>
      <c r="O18" s="1"/>
    </row>
    <row r="19" spans="1:59" s="107" customFormat="1" ht="12.95" customHeight="1" x14ac:dyDescent="0.2">
      <c r="A19" s="1"/>
      <c r="B19" s="344" t="s">
        <v>26</v>
      </c>
      <c r="C19" s="19">
        <v>7</v>
      </c>
      <c r="D19" s="19">
        <v>7</v>
      </c>
      <c r="E19" s="19">
        <v>3.5</v>
      </c>
      <c r="F19" s="19">
        <v>6</v>
      </c>
      <c r="G19" s="345">
        <v>0</v>
      </c>
      <c r="H19" s="345">
        <v>0</v>
      </c>
      <c r="I19" s="345">
        <v>0</v>
      </c>
      <c r="J19" s="345">
        <v>0</v>
      </c>
      <c r="K19" s="19"/>
      <c r="L19" s="343">
        <f>SUM(C19:K19)</f>
        <v>23.5</v>
      </c>
      <c r="M19" s="2"/>
      <c r="N19" s="2"/>
      <c r="O19" s="1"/>
    </row>
    <row r="20" spans="1:59" s="107" customFormat="1" ht="12.95" customHeight="1" x14ac:dyDescent="0.2">
      <c r="A20" s="1"/>
      <c r="B20" s="344"/>
      <c r="C20" s="19"/>
      <c r="D20" s="19"/>
      <c r="E20" s="19"/>
      <c r="F20" s="19"/>
      <c r="G20" s="19"/>
      <c r="H20" s="19"/>
      <c r="I20" s="19"/>
      <c r="J20" s="19"/>
      <c r="K20" s="19"/>
      <c r="L20" s="343">
        <f>SUM(L6:L19)</f>
        <v>480</v>
      </c>
      <c r="M20" s="2" t="s">
        <v>74</v>
      </c>
      <c r="N20" s="342" t="s">
        <v>73</v>
      </c>
      <c r="O20" s="342"/>
    </row>
    <row r="21" spans="1:59" s="107" customFormat="1" ht="12.95" customHeight="1" x14ac:dyDescent="0.2">
      <c r="A21" s="1"/>
      <c r="B21" s="341" t="s">
        <v>72</v>
      </c>
      <c r="C21" s="10">
        <f>SUM(C6:C20)/2</f>
        <v>35</v>
      </c>
      <c r="D21" s="10">
        <f>SUM(D6:D20)/2</f>
        <v>35</v>
      </c>
      <c r="E21" s="10">
        <f>SUM(E6:E20)/2</f>
        <v>17.5</v>
      </c>
      <c r="F21" s="10">
        <f>SUM(F6:F20)/2</f>
        <v>30</v>
      </c>
      <c r="G21" s="10">
        <f>SUM(G6:G20)/2</f>
        <v>35</v>
      </c>
      <c r="H21" s="10">
        <f>SUM(H6:H20)/2</f>
        <v>35</v>
      </c>
      <c r="I21" s="10">
        <f>SUM(I6:I20)/2</f>
        <v>17.5</v>
      </c>
      <c r="J21" s="10">
        <f>SUM(J6:J20)/2</f>
        <v>35</v>
      </c>
      <c r="K21" s="10">
        <f>SUM(K6:K20)/2</f>
        <v>0</v>
      </c>
      <c r="L21" s="340">
        <f>SUM(C21:K21)</f>
        <v>240</v>
      </c>
      <c r="M21" s="339">
        <f>L20/14</f>
        <v>34.285714285714285</v>
      </c>
      <c r="N21" s="338">
        <f>(L20-(L19+L18+L12+L11))/10</f>
        <v>39.799999999999997</v>
      </c>
      <c r="O21" s="338"/>
    </row>
    <row r="22" spans="1:59" s="107" customFormat="1" ht="12.95" customHeight="1" x14ac:dyDescent="0.2">
      <c r="A22" s="1"/>
      <c r="B22" s="3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</row>
    <row r="23" spans="1:59" s="107" customFormat="1" ht="12.95" customHeight="1" x14ac:dyDescent="0.2">
      <c r="A23" s="1"/>
      <c r="B23" s="3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337">
        <f>SUM(N6:N17)</f>
        <v>2.8421709430404007E-14</v>
      </c>
      <c r="O23" s="336">
        <f>N21/7</f>
        <v>5.6857142857142851</v>
      </c>
    </row>
    <row r="24" spans="1:59" s="107" customFormat="1" ht="12.95" customHeight="1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2"/>
      <c r="N24" s="2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</row>
    <row r="25" spans="1:59" s="107" customFormat="1" ht="12.95" customHeight="1" x14ac:dyDescent="0.2">
      <c r="A25" s="1"/>
      <c r="B25" s="3"/>
      <c r="C25" s="16"/>
      <c r="D25" s="16"/>
      <c r="E25" s="16"/>
      <c r="F25" s="16"/>
      <c r="G25" s="335"/>
      <c r="H25" s="16"/>
      <c r="I25" s="16"/>
      <c r="J25" s="16"/>
      <c r="K25" s="16"/>
      <c r="L25" s="335"/>
      <c r="M25" s="16"/>
      <c r="N25" s="16"/>
      <c r="O25" s="16"/>
      <c r="P25" s="16"/>
      <c r="Q25" s="15"/>
      <c r="R25" s="15"/>
      <c r="S25" s="15"/>
      <c r="T25" s="15"/>
      <c r="U25" s="15"/>
      <c r="V25" s="15"/>
      <c r="Z25" s="15"/>
      <c r="AA25" s="15"/>
      <c r="AB25" s="15"/>
      <c r="AC25" s="15"/>
      <c r="AD25" s="15"/>
      <c r="AE25" s="15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</row>
    <row r="26" spans="1:59" s="107" customFormat="1" ht="12.95" customHeight="1" thickBot="1" x14ac:dyDescent="0.25">
      <c r="A26" s="1"/>
      <c r="B26" s="3"/>
      <c r="C26" s="16"/>
      <c r="D26" s="16"/>
      <c r="E26" s="16"/>
      <c r="F26" s="16"/>
      <c r="G26" s="335"/>
      <c r="H26" s="16"/>
      <c r="I26" s="16"/>
      <c r="J26" s="16"/>
      <c r="K26" s="16"/>
      <c r="L26" s="335"/>
      <c r="M26" s="16"/>
      <c r="N26" s="16"/>
      <c r="O26" s="16"/>
      <c r="P26" s="16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"/>
      <c r="AK26" s="1"/>
      <c r="AL26" s="1"/>
      <c r="AM26" s="1"/>
      <c r="AN26" s="1"/>
      <c r="AO26" s="1"/>
      <c r="AP26" s="1"/>
      <c r="AQ26" s="1"/>
      <c r="AR26" s="1"/>
      <c r="AS26" s="1"/>
    </row>
    <row r="27" spans="1:59" s="107" customFormat="1" ht="12.95" customHeight="1" thickBot="1" x14ac:dyDescent="0.25">
      <c r="A27" s="285" t="s">
        <v>36</v>
      </c>
      <c r="B27" s="285"/>
      <c r="C27" s="284" t="s">
        <v>70</v>
      </c>
      <c r="D27" s="284"/>
      <c r="E27" s="284"/>
      <c r="F27" s="284"/>
      <c r="G27" s="283" t="s">
        <v>16</v>
      </c>
      <c r="H27" s="282" t="s">
        <v>69</v>
      </c>
      <c r="I27" s="282"/>
      <c r="J27" s="282"/>
      <c r="K27" s="282"/>
      <c r="L27" s="281" t="s">
        <v>16</v>
      </c>
      <c r="M27" s="280" t="s">
        <v>68</v>
      </c>
      <c r="N27" s="280"/>
      <c r="O27" s="280"/>
      <c r="P27" s="280"/>
      <c r="Q27" s="279" t="s">
        <v>16</v>
      </c>
      <c r="R27" s="278" t="s">
        <v>67</v>
      </c>
      <c r="S27" s="278"/>
      <c r="T27" s="278"/>
      <c r="U27" s="278"/>
      <c r="V27" s="277" t="s">
        <v>16</v>
      </c>
      <c r="W27" s="276" t="s">
        <v>66</v>
      </c>
      <c r="X27" s="276"/>
      <c r="Y27" s="276"/>
      <c r="Z27" s="276"/>
      <c r="AA27" s="275" t="s">
        <v>16</v>
      </c>
      <c r="AB27" s="276" t="s">
        <v>65</v>
      </c>
      <c r="AC27" s="276"/>
      <c r="AD27" s="276"/>
      <c r="AE27" s="276"/>
      <c r="AF27" s="275" t="s">
        <v>16</v>
      </c>
      <c r="AG27" s="274" t="s">
        <v>64</v>
      </c>
      <c r="AH27" s="274"/>
      <c r="AI27" s="274"/>
      <c r="AJ27" s="274"/>
      <c r="AK27" s="273" t="s">
        <v>16</v>
      </c>
      <c r="AL27" s="272" t="s">
        <v>63</v>
      </c>
      <c r="AM27" s="334" t="s">
        <v>71</v>
      </c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</row>
    <row r="28" spans="1:59" s="107" customFormat="1" ht="12.95" customHeight="1" thickBot="1" x14ac:dyDescent="0.25">
      <c r="A28" s="251" t="s">
        <v>22</v>
      </c>
      <c r="B28" s="333" t="s">
        <v>61</v>
      </c>
      <c r="C28" s="217"/>
      <c r="D28" s="195"/>
      <c r="E28" s="195"/>
      <c r="F28" s="194"/>
      <c r="G28" s="215">
        <f>(D28-C28)+(F28-E28)</f>
        <v>0</v>
      </c>
      <c r="H28" s="332"/>
      <c r="I28" s="269"/>
      <c r="J28" s="269">
        <v>1462.5625</v>
      </c>
      <c r="K28" s="331">
        <v>1462.854166666667</v>
      </c>
      <c r="L28" s="211">
        <f>(I28-H28)+(K28-J28)</f>
        <v>0.29166666666696983</v>
      </c>
      <c r="M28" s="210">
        <v>1462.4166666666665</v>
      </c>
      <c r="N28" s="209">
        <v>1462.5625</v>
      </c>
      <c r="O28" s="209">
        <v>1462.5833333333335</v>
      </c>
      <c r="P28" s="208">
        <v>1462.729166666667</v>
      </c>
      <c r="Q28" s="207">
        <f>(N28-M28)+(P28-O28)</f>
        <v>0.29166666666696983</v>
      </c>
      <c r="R28" s="206">
        <v>1462.4166666666665</v>
      </c>
      <c r="S28" s="205">
        <v>1462.5625</v>
      </c>
      <c r="T28" s="205">
        <v>1462.5833333333335</v>
      </c>
      <c r="U28" s="204">
        <v>1462.729166666667</v>
      </c>
      <c r="V28" s="203">
        <f>(S28-R28)+(U28-T28)</f>
        <v>0.29166666666696983</v>
      </c>
      <c r="W28" s="202">
        <v>1462.4166666666665</v>
      </c>
      <c r="X28" s="201">
        <v>1462.5625</v>
      </c>
      <c r="Y28" s="201">
        <v>1462.5833333333335</v>
      </c>
      <c r="Z28" s="267">
        <v>1462.729166666667</v>
      </c>
      <c r="AA28" s="198">
        <f>(X28-W28)+(Z28-Y28)</f>
        <v>0.29166666666696983</v>
      </c>
      <c r="AB28" s="199"/>
      <c r="AC28" s="195"/>
      <c r="AD28" s="195"/>
      <c r="AE28" s="194"/>
      <c r="AF28" s="198">
        <f>(AC28-AB28)+(AE28-AD28)</f>
        <v>0</v>
      </c>
      <c r="AG28" s="199"/>
      <c r="AH28" s="195"/>
      <c r="AI28" s="195"/>
      <c r="AJ28" s="194"/>
      <c r="AK28" s="136">
        <f>(AH28-AG28)+(AJ28-AI28)</f>
        <v>0</v>
      </c>
      <c r="AL28" s="135">
        <f>G28+L28+Q28+AK28+V28+AA28+AF28</f>
        <v>1.1666666666678793</v>
      </c>
      <c r="AM28" s="329">
        <v>1.4583333333333333</v>
      </c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</row>
    <row r="29" spans="1:59" s="107" customFormat="1" ht="12.95" customHeight="1" thickBot="1" x14ac:dyDescent="0.25">
      <c r="A29" s="251"/>
      <c r="B29" s="261" t="s">
        <v>5</v>
      </c>
      <c r="C29" s="193">
        <v>1462.3125</v>
      </c>
      <c r="D29" s="180">
        <v>1462.5625</v>
      </c>
      <c r="E29" s="180">
        <v>1462.5833333333335</v>
      </c>
      <c r="F29" s="192">
        <v>1462.625</v>
      </c>
      <c r="G29" s="178">
        <f>(D29-C29)+(F29-E29)</f>
        <v>0.29166666666651508</v>
      </c>
      <c r="H29" s="191">
        <v>1462.3125</v>
      </c>
      <c r="I29" s="176">
        <v>1462.5625</v>
      </c>
      <c r="J29" s="176">
        <v>1462.5833333333335</v>
      </c>
      <c r="K29" s="190">
        <v>1462.625</v>
      </c>
      <c r="L29" s="174">
        <f>(I29-H29)+(K29-J29)</f>
        <v>0.29166666666651508</v>
      </c>
      <c r="M29" s="263">
        <v>1462.3125</v>
      </c>
      <c r="N29" s="172">
        <v>1462.5625</v>
      </c>
      <c r="O29" s="172">
        <v>1462.5833333333335</v>
      </c>
      <c r="P29" s="262">
        <v>1462.625</v>
      </c>
      <c r="Q29" s="170">
        <f>(N29-M29)+(P29-O29)</f>
        <v>0.29166666666651508</v>
      </c>
      <c r="R29" s="189">
        <v>1462.3125</v>
      </c>
      <c r="S29" s="188">
        <v>1462.5625</v>
      </c>
      <c r="T29" s="188">
        <v>1462.5833333333335</v>
      </c>
      <c r="U29" s="187">
        <v>1462.625</v>
      </c>
      <c r="V29" s="169">
        <f>(S29-R29)+(U29-T29)</f>
        <v>0.29166666666651508</v>
      </c>
      <c r="W29" s="164"/>
      <c r="X29" s="163"/>
      <c r="Y29" s="163"/>
      <c r="Z29" s="162"/>
      <c r="AA29" s="165">
        <f>(X29-W29)+(Z29-Y29)</f>
        <v>0</v>
      </c>
      <c r="AB29" s="164"/>
      <c r="AC29" s="163"/>
      <c r="AD29" s="163"/>
      <c r="AE29" s="162"/>
      <c r="AF29" s="165">
        <f>(AC29-AB29)+(AE29-AD29)</f>
        <v>0</v>
      </c>
      <c r="AG29" s="164"/>
      <c r="AH29" s="163"/>
      <c r="AI29" s="163"/>
      <c r="AJ29" s="162"/>
      <c r="AK29" s="136">
        <f>(AH29-AG29)+(AJ29-AI29)</f>
        <v>0</v>
      </c>
      <c r="AL29" s="135">
        <f>G29+L29+Q29+AK29+V29+AA29+AF29</f>
        <v>1.1666666666660603</v>
      </c>
      <c r="AM29" s="328">
        <v>1.4583333333333333</v>
      </c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</row>
    <row r="30" spans="1:59" s="107" customFormat="1" ht="12.95" customHeight="1" thickBot="1" x14ac:dyDescent="0.25">
      <c r="A30" s="251"/>
      <c r="B30" s="261" t="s">
        <v>3</v>
      </c>
      <c r="C30" s="181">
        <v>1462.3958333333335</v>
      </c>
      <c r="D30" s="180">
        <v>1462.5625</v>
      </c>
      <c r="E30" s="180">
        <v>1462.5833333333335</v>
      </c>
      <c r="F30" s="192">
        <v>1462.7083333333335</v>
      </c>
      <c r="G30" s="178">
        <f>(D30-C30)+(F30-E30)</f>
        <v>0.29166666666651508</v>
      </c>
      <c r="H30" s="177">
        <v>1462.3958333333335</v>
      </c>
      <c r="I30" s="176">
        <v>1462.5625</v>
      </c>
      <c r="J30" s="176">
        <v>1462.5833333333335</v>
      </c>
      <c r="K30" s="190">
        <v>1462.7083333333335</v>
      </c>
      <c r="L30" s="174">
        <f>(I30-H30)+(K30-J30)</f>
        <v>0.29166666666651508</v>
      </c>
      <c r="M30" s="164"/>
      <c r="N30" s="163"/>
      <c r="O30" s="163"/>
      <c r="P30" s="162"/>
      <c r="Q30" s="170">
        <f>(N30-M30)+(P30-O30)</f>
        <v>0</v>
      </c>
      <c r="R30" s="258"/>
      <c r="S30" s="188"/>
      <c r="T30" s="188">
        <v>1462.604166666667</v>
      </c>
      <c r="U30" s="257">
        <v>1462.854166666667</v>
      </c>
      <c r="V30" s="169">
        <f>(S30-R30)+(U30-T30)</f>
        <v>0.25</v>
      </c>
      <c r="W30" s="168">
        <v>1462.4166666666665</v>
      </c>
      <c r="X30" s="167">
        <v>1462.5625</v>
      </c>
      <c r="Y30" s="167">
        <v>1462.5833333333335</v>
      </c>
      <c r="Z30" s="185">
        <v>1462.6875</v>
      </c>
      <c r="AA30" s="165">
        <f>(X30-W30)+(Z30-Y30)</f>
        <v>0.25</v>
      </c>
      <c r="AB30" s="164"/>
      <c r="AC30" s="163"/>
      <c r="AD30" s="163"/>
      <c r="AE30" s="162"/>
      <c r="AF30" s="165">
        <f>(AC30-AB30)+(AE30-AD30)</f>
        <v>0</v>
      </c>
      <c r="AG30" s="164"/>
      <c r="AH30" s="163"/>
      <c r="AI30" s="163"/>
      <c r="AJ30" s="162"/>
      <c r="AK30" s="136">
        <f>(AH30-AG30)+(AJ30-AI30)</f>
        <v>0</v>
      </c>
      <c r="AL30" s="135">
        <f>G30+L30+Q30+AK30+V30+AA30+AF30</f>
        <v>1.0833333333330302</v>
      </c>
      <c r="AM30" s="328">
        <v>1.25</v>
      </c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</row>
    <row r="31" spans="1:59" s="107" customFormat="1" ht="12.95" customHeight="1" thickBot="1" x14ac:dyDescent="0.25">
      <c r="A31" s="251"/>
      <c r="B31" s="250" t="s">
        <v>21</v>
      </c>
      <c r="C31" s="249"/>
      <c r="D31" s="248"/>
      <c r="E31" s="247">
        <v>1462.7083333333335</v>
      </c>
      <c r="F31" s="246">
        <v>1462.854166666667</v>
      </c>
      <c r="G31" s="245">
        <f>(D31-C31)+(F31-E31)</f>
        <v>0.14583333333348492</v>
      </c>
      <c r="H31" s="321"/>
      <c r="I31" s="320"/>
      <c r="J31" s="319">
        <v>1462.7083333333335</v>
      </c>
      <c r="K31" s="318">
        <v>1462.854166666667</v>
      </c>
      <c r="L31" s="241">
        <f>(I31-H31)+(K31-J31)</f>
        <v>0.14583333333348492</v>
      </c>
      <c r="M31" s="240"/>
      <c r="N31" s="239"/>
      <c r="O31" s="238">
        <v>1462.7083333333335</v>
      </c>
      <c r="P31" s="237">
        <v>1462.854166666667</v>
      </c>
      <c r="Q31" s="236">
        <f>(N31-M31)+(P31-O31)</f>
        <v>0.14583333333348492</v>
      </c>
      <c r="R31" s="235"/>
      <c r="S31" s="234"/>
      <c r="T31" s="233">
        <v>1462.7083333333335</v>
      </c>
      <c r="U31" s="232">
        <v>1462.854166666667</v>
      </c>
      <c r="V31" s="231">
        <f>(S31-R31)+(U31-T31)</f>
        <v>0.14583333333348492</v>
      </c>
      <c r="W31" s="230"/>
      <c r="X31" s="229"/>
      <c r="Y31" s="228"/>
      <c r="Z31" s="227"/>
      <c r="AA31" s="222">
        <f>(X31-W31)+(Z31-Y31)</f>
        <v>0</v>
      </c>
      <c r="AB31" s="230"/>
      <c r="AC31" s="229"/>
      <c r="AD31" s="228"/>
      <c r="AE31" s="227"/>
      <c r="AF31" s="222">
        <f>(AC31-AB31)+(AE31-AD31)</f>
        <v>0</v>
      </c>
      <c r="AG31" s="230"/>
      <c r="AH31" s="229"/>
      <c r="AI31" s="228"/>
      <c r="AJ31" s="227"/>
      <c r="AK31" s="136">
        <f>(AH31-AG31)+(AJ31-AI31)</f>
        <v>0</v>
      </c>
      <c r="AL31" s="135">
        <f>G31+L31+Q31+AK31+V31+AA31+AF31</f>
        <v>0.58333333333393966</v>
      </c>
      <c r="AM31" s="330">
        <v>0.72916666666666663</v>
      </c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</row>
    <row r="32" spans="1:59" s="107" customFormat="1" ht="12.95" customHeight="1" thickBot="1" x14ac:dyDescent="0.25">
      <c r="A32" s="161" t="s">
        <v>20</v>
      </c>
      <c r="B32" s="218" t="s">
        <v>1</v>
      </c>
      <c r="C32" s="217"/>
      <c r="D32" s="195"/>
      <c r="E32" s="195"/>
      <c r="F32" s="216"/>
      <c r="G32" s="215">
        <f>(D32-C32)+(F32-E32)</f>
        <v>0</v>
      </c>
      <c r="H32" s="270">
        <v>1462.375</v>
      </c>
      <c r="I32" s="269">
        <v>1462.5625</v>
      </c>
      <c r="J32" s="269">
        <v>1462.5833333333335</v>
      </c>
      <c r="K32" s="268">
        <v>1462.6875</v>
      </c>
      <c r="L32" s="211">
        <f>(I32-H32)+(K32-J32)</f>
        <v>0.29166666666651508</v>
      </c>
      <c r="M32" s="210">
        <v>1462.375</v>
      </c>
      <c r="N32" s="209">
        <v>1462.5625</v>
      </c>
      <c r="O32" s="209">
        <v>1462.5833333333335</v>
      </c>
      <c r="P32" s="208">
        <v>1462.6875</v>
      </c>
      <c r="Q32" s="207">
        <f>(N32-M32)+(P32-O32)</f>
        <v>0.29166666666651508</v>
      </c>
      <c r="R32" s="206">
        <v>1462.375</v>
      </c>
      <c r="S32" s="205">
        <v>1462.5625</v>
      </c>
      <c r="T32" s="205">
        <v>1462.5833333333335</v>
      </c>
      <c r="U32" s="204">
        <v>1462.6875</v>
      </c>
      <c r="V32" s="203">
        <f>(S32-R32)+(U32-T32)</f>
        <v>0.29166666666651508</v>
      </c>
      <c r="W32" s="202"/>
      <c r="X32" s="201"/>
      <c r="Y32" s="201">
        <v>1462.5625</v>
      </c>
      <c r="Z32" s="200">
        <v>1462.854166666667</v>
      </c>
      <c r="AA32" s="198">
        <f>(X32-W32)+(Z32-Y32)</f>
        <v>0.29166666666696983</v>
      </c>
      <c r="AB32" s="313">
        <v>1462.3125</v>
      </c>
      <c r="AC32" s="201">
        <v>1462.5625</v>
      </c>
      <c r="AD32" s="201">
        <v>1462.5833333333335</v>
      </c>
      <c r="AE32" s="267">
        <v>1462.625</v>
      </c>
      <c r="AF32" s="198">
        <f>(AC32-AB32)+(AE32-AD32)</f>
        <v>0.29166666666651508</v>
      </c>
      <c r="AG32" s="312"/>
      <c r="AH32" s="311"/>
      <c r="AI32" s="265">
        <v>1462.5625</v>
      </c>
      <c r="AJ32" s="310">
        <v>1462.854166666667</v>
      </c>
      <c r="AK32" s="136">
        <f>(AH32-AG32)+(AJ32-AI32)</f>
        <v>0.29166666666696983</v>
      </c>
      <c r="AL32" s="135">
        <f>G32+L32+Q32+AK32+V32+AA32+AF32</f>
        <v>1.75</v>
      </c>
      <c r="AM32" s="329">
        <v>1.4583333333333333</v>
      </c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  <c r="AY32" s="15"/>
    </row>
    <row r="33" spans="1:51" s="107" customFormat="1" ht="12.95" customHeight="1" thickBot="1" x14ac:dyDescent="0.25">
      <c r="A33" s="161"/>
      <c r="B33" s="182" t="s">
        <v>0</v>
      </c>
      <c r="C33" s="181">
        <v>1462.375</v>
      </c>
      <c r="D33" s="180">
        <v>1462.5625</v>
      </c>
      <c r="E33" s="180">
        <v>1462.5833333333335</v>
      </c>
      <c r="F33" s="309">
        <v>1462.6875</v>
      </c>
      <c r="G33" s="178">
        <f>(D33-C33)+(F33-E33)</f>
        <v>0.29166666666651508</v>
      </c>
      <c r="H33" s="260">
        <v>1462.375</v>
      </c>
      <c r="I33" s="176">
        <v>1462.5625</v>
      </c>
      <c r="J33" s="176">
        <v>1462.5833333333335</v>
      </c>
      <c r="K33" s="259">
        <v>1462.6875</v>
      </c>
      <c r="L33" s="174">
        <f>(I33-H33)+(K33-J33)</f>
        <v>0.29166666666651508</v>
      </c>
      <c r="M33" s="164"/>
      <c r="N33" s="163"/>
      <c r="O33" s="163"/>
      <c r="P33" s="162"/>
      <c r="Q33" s="170">
        <f>(N33-M33)+(P33-O33)</f>
        <v>0</v>
      </c>
      <c r="R33" s="258">
        <v>1462.375</v>
      </c>
      <c r="S33" s="188">
        <v>1462.5625</v>
      </c>
      <c r="T33" s="188">
        <v>1462.5833333333335</v>
      </c>
      <c r="U33" s="187">
        <v>1462.6875</v>
      </c>
      <c r="V33" s="169">
        <f>(S33-R33)+(U33-T33)</f>
        <v>0.29166666666651508</v>
      </c>
      <c r="W33" s="256">
        <v>1462.3125</v>
      </c>
      <c r="X33" s="167">
        <v>1462.5625</v>
      </c>
      <c r="Y33" s="167">
        <v>1462.5833333333335</v>
      </c>
      <c r="Z33" s="185">
        <v>1462.625</v>
      </c>
      <c r="AA33" s="165">
        <f>(X33-W33)+(Z33-Y33)</f>
        <v>0.29166666666651508</v>
      </c>
      <c r="AB33" s="308"/>
      <c r="AC33" s="307"/>
      <c r="AD33" s="167">
        <v>1462.5625</v>
      </c>
      <c r="AE33" s="166">
        <v>1462.854166666667</v>
      </c>
      <c r="AF33" s="165">
        <f>(AC33-AB33)+(AE33-AD33)</f>
        <v>0.29166666666696983</v>
      </c>
      <c r="AG33" s="306">
        <v>1462.3125</v>
      </c>
      <c r="AH33" s="254">
        <v>1462.5625</v>
      </c>
      <c r="AI33" s="254">
        <v>1462.5833333333335</v>
      </c>
      <c r="AJ33" s="305">
        <v>1462.625</v>
      </c>
      <c r="AK33" s="136">
        <f>(AH33-AG33)+(AJ33-AI33)</f>
        <v>0.29166666666651508</v>
      </c>
      <c r="AL33" s="135">
        <f>G33+L33+Q33+AK33+V33+AA33+AF33</f>
        <v>1.7499999999995453</v>
      </c>
      <c r="AM33" s="328">
        <v>1.4583333333333333</v>
      </c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</row>
    <row r="34" spans="1:51" s="107" customFormat="1" ht="12.95" customHeight="1" thickBot="1" x14ac:dyDescent="0.25">
      <c r="A34" s="161"/>
      <c r="B34" s="182" t="s">
        <v>19</v>
      </c>
      <c r="C34" s="181"/>
      <c r="D34" s="180"/>
      <c r="E34" s="180">
        <v>1462.729166666667</v>
      </c>
      <c r="F34" s="304">
        <v>1462.854166666667</v>
      </c>
      <c r="G34" s="178">
        <f>(D34-C34)+(F34-E34)</f>
        <v>0.125</v>
      </c>
      <c r="H34" s="302"/>
      <c r="I34" s="163"/>
      <c r="J34" s="163"/>
      <c r="K34" s="301"/>
      <c r="L34" s="174">
        <f>(I34-H34)+(K34-J34)</f>
        <v>0</v>
      </c>
      <c r="M34" s="173"/>
      <c r="N34" s="172"/>
      <c r="O34" s="172">
        <v>1462.729166666667</v>
      </c>
      <c r="P34" s="171">
        <v>1462.854166666667</v>
      </c>
      <c r="Q34" s="170">
        <f>(N34-M34)+(P34-O34)</f>
        <v>0.125</v>
      </c>
      <c r="R34" s="164"/>
      <c r="S34" s="163"/>
      <c r="T34" s="163"/>
      <c r="U34" s="162"/>
      <c r="V34" s="169">
        <f>(S34-R34)+(U34-T34)</f>
        <v>0</v>
      </c>
      <c r="W34" s="168"/>
      <c r="X34" s="167"/>
      <c r="Y34" s="167">
        <v>1462.729166666667</v>
      </c>
      <c r="Z34" s="166">
        <v>1462.854166666667</v>
      </c>
      <c r="AA34" s="165">
        <f>(X34-W34)+(Z34-Y34)</f>
        <v>0.125</v>
      </c>
      <c r="AB34" s="168">
        <v>1462.4166666666665</v>
      </c>
      <c r="AC34" s="167">
        <v>1462.5625</v>
      </c>
      <c r="AD34" s="167">
        <v>1462.7083333333335</v>
      </c>
      <c r="AE34" s="166">
        <v>1462.854166666667</v>
      </c>
      <c r="AF34" s="165">
        <f>(AC34-AB34)+(AE34-AD34)</f>
        <v>0.29166666666696983</v>
      </c>
      <c r="AG34" s="255">
        <v>1462.4166666666665</v>
      </c>
      <c r="AH34" s="254">
        <v>1462.5625</v>
      </c>
      <c r="AI34" s="254">
        <v>1462.7083333333335</v>
      </c>
      <c r="AJ34" s="253">
        <v>1462.854166666667</v>
      </c>
      <c r="AK34" s="136">
        <f>(AH34-AG34)+(AJ34-AI34)</f>
        <v>0.29166666666696983</v>
      </c>
      <c r="AL34" s="135">
        <f>G34+L34+Q34+AK34+V34+AA34+AF34</f>
        <v>0.95833333333393966</v>
      </c>
      <c r="AM34" s="328">
        <v>0.72916666666666663</v>
      </c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  <c r="AY34" s="15"/>
    </row>
    <row r="35" spans="1:51" s="107" customFormat="1" ht="12.95" customHeight="1" thickBot="1" x14ac:dyDescent="0.25">
      <c r="A35" s="161"/>
      <c r="B35" s="160" t="s">
        <v>17</v>
      </c>
      <c r="C35" s="159">
        <v>1462.3958333333335</v>
      </c>
      <c r="D35" s="158">
        <v>1462.5625</v>
      </c>
      <c r="E35" s="158">
        <v>1462.5833333333335</v>
      </c>
      <c r="F35" s="300">
        <v>1462.7083333333335</v>
      </c>
      <c r="G35" s="156">
        <f>(D35-C35)+(F35-E35)</f>
        <v>0.29166666666651508</v>
      </c>
      <c r="H35" s="298">
        <v>1462.3958333333335</v>
      </c>
      <c r="I35" s="154">
        <v>1462.5625</v>
      </c>
      <c r="J35" s="154">
        <v>1462.5833333333335</v>
      </c>
      <c r="K35" s="297">
        <v>1462.7083333333335</v>
      </c>
      <c r="L35" s="152">
        <f>(I35-H35)+(K35-J35)</f>
        <v>0.29166666666651508</v>
      </c>
      <c r="M35" s="151">
        <v>1462.3958333333335</v>
      </c>
      <c r="N35" s="150">
        <v>1462.5625</v>
      </c>
      <c r="O35" s="150">
        <v>1462.5833333333335</v>
      </c>
      <c r="P35" s="149">
        <v>1462.7083333333335</v>
      </c>
      <c r="Q35" s="148">
        <f>(N35-M35)+(P35-O35)</f>
        <v>0.29166666666651508</v>
      </c>
      <c r="R35" s="147">
        <v>1462.3958333333335</v>
      </c>
      <c r="S35" s="146">
        <v>1462.5625</v>
      </c>
      <c r="T35" s="146">
        <v>1462.5833333333335</v>
      </c>
      <c r="U35" s="145">
        <v>1462.7083333333335</v>
      </c>
      <c r="V35" s="144">
        <f>(S35-R35)+(U35-T35)</f>
        <v>0.29166666666651508</v>
      </c>
      <c r="W35" s="143">
        <v>1462.3958333333335</v>
      </c>
      <c r="X35" s="142">
        <v>1462.5625</v>
      </c>
      <c r="Y35" s="142">
        <v>1462.5833333333335</v>
      </c>
      <c r="Z35" s="141">
        <v>1462.7083333333335</v>
      </c>
      <c r="AA35" s="140">
        <f>(X35-W35)+(Z35-Y35)</f>
        <v>0.29166666666651508</v>
      </c>
      <c r="AB35" s="139"/>
      <c r="AC35" s="138"/>
      <c r="AD35" s="138"/>
      <c r="AE35" s="137"/>
      <c r="AF35" s="140">
        <f>(AC35-AB35)+(AE35-AD35)</f>
        <v>0</v>
      </c>
      <c r="AG35" s="327"/>
      <c r="AH35" s="326"/>
      <c r="AI35" s="326"/>
      <c r="AJ35" s="325"/>
      <c r="AK35" s="136">
        <f>(AH35-AG35)+(AJ35-AI35)</f>
        <v>0</v>
      </c>
      <c r="AL35" s="135">
        <f>G35+L35+Q35+AK35+V35+AA35+AF35</f>
        <v>1.4583333333325754</v>
      </c>
      <c r="AM35" s="324">
        <v>1.4583333333333333</v>
      </c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</row>
    <row r="36" spans="1:51" s="107" customFormat="1" ht="12.95" customHeight="1" thickBot="1" x14ac:dyDescent="0.25">
      <c r="A36" s="134" t="s">
        <v>16</v>
      </c>
      <c r="B36" s="134"/>
      <c r="C36" s="296"/>
      <c r="D36" s="295"/>
      <c r="E36" s="295"/>
      <c r="F36" s="294"/>
      <c r="G36" s="130">
        <f>SUM(G28:G35)</f>
        <v>1.4374999999995453</v>
      </c>
      <c r="H36" s="293"/>
      <c r="I36" s="292"/>
      <c r="J36" s="292"/>
      <c r="K36" s="291"/>
      <c r="L36" s="126">
        <f>SUM(L28:L35)</f>
        <v>1.8958333333330302</v>
      </c>
      <c r="M36" s="125"/>
      <c r="N36" s="124"/>
      <c r="O36" s="124"/>
      <c r="P36" s="123"/>
      <c r="Q36" s="122">
        <f>SUM(Q28:Q35)</f>
        <v>1.4375</v>
      </c>
      <c r="R36" s="121"/>
      <c r="S36" s="120"/>
      <c r="T36" s="120"/>
      <c r="U36" s="119"/>
      <c r="V36" s="118">
        <f>SUM(V28:V35)</f>
        <v>1.8541666666665151</v>
      </c>
      <c r="W36" s="117"/>
      <c r="X36" s="116"/>
      <c r="Y36" s="116"/>
      <c r="Z36" s="115"/>
      <c r="AA36" s="114">
        <f>SUM(AA28:AA35)</f>
        <v>1.5416666666669698</v>
      </c>
      <c r="AB36" s="117"/>
      <c r="AC36" s="116"/>
      <c r="AD36" s="116"/>
      <c r="AE36" s="115"/>
      <c r="AF36" s="114">
        <f>SUM(AF28:AF35)</f>
        <v>0.87500000000045475</v>
      </c>
      <c r="AG36" s="113"/>
      <c r="AH36" s="112"/>
      <c r="AI36" s="112"/>
      <c r="AJ36" s="111"/>
      <c r="AK36" s="110">
        <f>SUM(AK28:AK35)</f>
        <v>0.87500000000045475</v>
      </c>
      <c r="AL36" s="109">
        <f>SUM(AL28:AL35)</f>
        <v>9.9166666666669698</v>
      </c>
      <c r="AM36" s="323">
        <f>SUM(AM28:AM35)*4</f>
        <v>40</v>
      </c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  <c r="AY36" s="15"/>
    </row>
    <row r="37" spans="1:51" s="107" customFormat="1" ht="12.95" customHeight="1" thickBot="1" x14ac:dyDescent="0.25">
      <c r="A37" s="286"/>
      <c r="B37" s="289"/>
      <c r="C37" s="288"/>
      <c r="D37" s="288"/>
      <c r="E37" s="288"/>
      <c r="F37" s="288"/>
      <c r="G37" s="288"/>
      <c r="H37" s="288"/>
      <c r="I37" s="288"/>
      <c r="J37" s="288"/>
      <c r="K37" s="288"/>
      <c r="L37" s="288"/>
      <c r="M37" s="288"/>
      <c r="N37" s="288"/>
      <c r="O37" s="288"/>
      <c r="P37" s="288"/>
      <c r="Q37" s="287"/>
      <c r="R37" s="287"/>
      <c r="S37" s="287"/>
      <c r="T37" s="287"/>
      <c r="U37" s="287"/>
      <c r="V37" s="287"/>
      <c r="W37" s="287"/>
      <c r="X37" s="287"/>
      <c r="Y37" s="287"/>
      <c r="Z37" s="287"/>
      <c r="AA37" s="287"/>
      <c r="AB37" s="287"/>
      <c r="AC37" s="287"/>
      <c r="AD37" s="287"/>
      <c r="AE37" s="287"/>
      <c r="AF37" s="287"/>
      <c r="AG37" s="286"/>
      <c r="AH37" s="286"/>
      <c r="AI37" s="286"/>
      <c r="AJ37" s="286"/>
      <c r="AK37" s="286"/>
      <c r="AL37" s="286"/>
      <c r="AM37" s="1"/>
      <c r="AN37" s="1"/>
      <c r="AO37" s="1"/>
      <c r="AP37" s="1"/>
    </row>
    <row r="38" spans="1:51" s="107" customFormat="1" ht="12.95" customHeight="1" thickBot="1" x14ac:dyDescent="0.25">
      <c r="A38" s="285" t="s">
        <v>35</v>
      </c>
      <c r="B38" s="285"/>
      <c r="C38" s="284" t="s">
        <v>70</v>
      </c>
      <c r="D38" s="284"/>
      <c r="E38" s="284"/>
      <c r="F38" s="284"/>
      <c r="G38" s="283" t="s">
        <v>16</v>
      </c>
      <c r="H38" s="282" t="s">
        <v>69</v>
      </c>
      <c r="I38" s="282"/>
      <c r="J38" s="282"/>
      <c r="K38" s="282"/>
      <c r="L38" s="281" t="s">
        <v>16</v>
      </c>
      <c r="M38" s="280" t="s">
        <v>68</v>
      </c>
      <c r="N38" s="280"/>
      <c r="O38" s="280"/>
      <c r="P38" s="280"/>
      <c r="Q38" s="279" t="s">
        <v>16</v>
      </c>
      <c r="R38" s="278" t="s">
        <v>67</v>
      </c>
      <c r="S38" s="278"/>
      <c r="T38" s="278"/>
      <c r="U38" s="278"/>
      <c r="V38" s="277" t="s">
        <v>16</v>
      </c>
      <c r="W38" s="276" t="s">
        <v>66</v>
      </c>
      <c r="X38" s="276"/>
      <c r="Y38" s="276"/>
      <c r="Z38" s="276"/>
      <c r="AA38" s="275" t="s">
        <v>16</v>
      </c>
      <c r="AB38" s="276" t="s">
        <v>65</v>
      </c>
      <c r="AC38" s="276"/>
      <c r="AD38" s="276"/>
      <c r="AE38" s="276"/>
      <c r="AF38" s="275" t="s">
        <v>16</v>
      </c>
      <c r="AG38" s="274" t="s">
        <v>64</v>
      </c>
      <c r="AH38" s="274"/>
      <c r="AI38" s="274"/>
      <c r="AJ38" s="274"/>
      <c r="AK38" s="273" t="s">
        <v>16</v>
      </c>
      <c r="AL38" s="272" t="s">
        <v>63</v>
      </c>
    </row>
    <row r="39" spans="1:51" s="107" customFormat="1" ht="12.95" customHeight="1" thickBot="1" x14ac:dyDescent="0.25">
      <c r="A39" s="251" t="s">
        <v>22</v>
      </c>
      <c r="B39" s="271" t="s">
        <v>61</v>
      </c>
      <c r="C39" s="217"/>
      <c r="D39" s="195"/>
      <c r="E39" s="195"/>
      <c r="F39" s="194"/>
      <c r="G39" s="215">
        <f>(D39-C39)+(F39-E39)</f>
        <v>0</v>
      </c>
      <c r="H39" s="270">
        <v>1462.4166666666665</v>
      </c>
      <c r="I39" s="269">
        <v>1462.5625</v>
      </c>
      <c r="J39" s="269">
        <v>1462.5833333333335</v>
      </c>
      <c r="K39" s="268">
        <v>1462.729166666667</v>
      </c>
      <c r="L39" s="211">
        <f>(I39-H39)+(K39-J39)</f>
        <v>0.29166666666696983</v>
      </c>
      <c r="M39" s="210">
        <v>1462.4166666666665</v>
      </c>
      <c r="N39" s="209">
        <v>1462.5625</v>
      </c>
      <c r="O39" s="209">
        <v>1462.5833333333335</v>
      </c>
      <c r="P39" s="208">
        <v>1462.729166666667</v>
      </c>
      <c r="Q39" s="207">
        <f>(N39-M39)+(P39-O39)</f>
        <v>0.29166666666696983</v>
      </c>
      <c r="R39" s="206">
        <v>1462.4166666666665</v>
      </c>
      <c r="S39" s="205">
        <v>1462.5625</v>
      </c>
      <c r="T39" s="205">
        <v>1462.5833333333335</v>
      </c>
      <c r="U39" s="204">
        <v>1462.729166666667</v>
      </c>
      <c r="V39" s="203">
        <f>(S39-R39)+(U39-T39)</f>
        <v>0.29166666666696983</v>
      </c>
      <c r="W39" s="202">
        <v>1462.4166666666665</v>
      </c>
      <c r="X39" s="201">
        <v>1462.5625</v>
      </c>
      <c r="Y39" s="201">
        <v>1462.5833333333335</v>
      </c>
      <c r="Z39" s="267">
        <v>1462.729166666667</v>
      </c>
      <c r="AA39" s="198">
        <f>(X39-W39)+(Z39-Y39)</f>
        <v>0.29166666666696983</v>
      </c>
      <c r="AB39" s="202">
        <v>1462.4166666666665</v>
      </c>
      <c r="AC39" s="201">
        <v>1462.5625</v>
      </c>
      <c r="AD39" s="201">
        <v>1462.7083333333335</v>
      </c>
      <c r="AE39" s="200">
        <v>1462.854166666667</v>
      </c>
      <c r="AF39" s="198">
        <f>(AC39-AB39)+(AE39-AD39)</f>
        <v>0.29166666666696983</v>
      </c>
      <c r="AG39" s="266">
        <v>1462.3125</v>
      </c>
      <c r="AH39" s="265">
        <v>1462.5625</v>
      </c>
      <c r="AI39" s="265">
        <v>1462.5833333333335</v>
      </c>
      <c r="AJ39" s="264">
        <v>1462.625</v>
      </c>
      <c r="AK39" s="136">
        <f>(AH39-AG39)+(AJ39-AI39)</f>
        <v>0.29166666666651508</v>
      </c>
      <c r="AL39" s="135">
        <f>G39+L39+Q39+AK39+V39+AA39+AF39</f>
        <v>1.7500000000013642</v>
      </c>
    </row>
    <row r="40" spans="1:51" s="107" customFormat="1" ht="12.95" customHeight="1" thickBot="1" x14ac:dyDescent="0.25">
      <c r="A40" s="251"/>
      <c r="B40" s="261" t="s">
        <v>5</v>
      </c>
      <c r="C40" s="181">
        <v>1462.375</v>
      </c>
      <c r="D40" s="180">
        <v>1462.5625</v>
      </c>
      <c r="E40" s="180">
        <v>1462.5833333333335</v>
      </c>
      <c r="F40" s="192">
        <v>1462.6875</v>
      </c>
      <c r="G40" s="178">
        <f>(D40-C40)+(F40-E40)</f>
        <v>0.29166666666651508</v>
      </c>
      <c r="H40" s="260">
        <v>1462.375</v>
      </c>
      <c r="I40" s="176">
        <v>1462.5625</v>
      </c>
      <c r="J40" s="176">
        <v>1462.5833333333335</v>
      </c>
      <c r="K40" s="259">
        <v>1462.6875</v>
      </c>
      <c r="L40" s="174">
        <f>(I40-H40)+(K40-J40)</f>
        <v>0.29166666666651508</v>
      </c>
      <c r="M40" s="263">
        <v>1462.3125</v>
      </c>
      <c r="N40" s="172">
        <v>1462.5625</v>
      </c>
      <c r="O40" s="172">
        <v>1462.5833333333335</v>
      </c>
      <c r="P40" s="262">
        <v>1462.625</v>
      </c>
      <c r="Q40" s="170">
        <f>(N40-M40)+(P40-O40)</f>
        <v>0.29166666666651508</v>
      </c>
      <c r="R40" s="258">
        <v>1462.375</v>
      </c>
      <c r="S40" s="188">
        <v>1462.5625</v>
      </c>
      <c r="T40" s="188">
        <v>1462.5833333333335</v>
      </c>
      <c r="U40" s="187">
        <v>1462.6875</v>
      </c>
      <c r="V40" s="169">
        <f>(S40-R40)+(U40-T40)</f>
        <v>0.29166666666651508</v>
      </c>
      <c r="W40" s="164"/>
      <c r="X40" s="163"/>
      <c r="Y40" s="163"/>
      <c r="Z40" s="162"/>
      <c r="AA40" s="165">
        <f>(X40-W40)+(Z40-Y40)</f>
        <v>0</v>
      </c>
      <c r="AB40" s="256">
        <v>1462.3125</v>
      </c>
      <c r="AC40" s="167">
        <v>1462.5625</v>
      </c>
      <c r="AD40" s="167">
        <v>1462.5833333333335</v>
      </c>
      <c r="AE40" s="185">
        <v>1462.625</v>
      </c>
      <c r="AF40" s="165">
        <f>(AC40-AB40)+(AE40-AD40)</f>
        <v>0.29166666666651508</v>
      </c>
      <c r="AG40" s="255">
        <v>1462.4166666666665</v>
      </c>
      <c r="AH40" s="254">
        <v>1462.5625</v>
      </c>
      <c r="AI40" s="254">
        <v>1462.7083333333335</v>
      </c>
      <c r="AJ40" s="253">
        <v>1462.854166666667</v>
      </c>
      <c r="AK40" s="136">
        <f>(AH40-AG40)+(AJ40-AI40)</f>
        <v>0.29166666666696983</v>
      </c>
      <c r="AL40" s="135">
        <f>G40+L40+Q40+AK40+V40+AA40+AF40</f>
        <v>1.7499999999995453</v>
      </c>
    </row>
    <row r="41" spans="1:51" s="107" customFormat="1" ht="12.95" customHeight="1" thickBot="1" x14ac:dyDescent="0.25">
      <c r="A41" s="251"/>
      <c r="B41" s="261" t="s">
        <v>3</v>
      </c>
      <c r="C41" s="181">
        <v>1462.3958333333335</v>
      </c>
      <c r="D41" s="180">
        <v>1462.5625</v>
      </c>
      <c r="E41" s="180">
        <v>1462.5833333333335</v>
      </c>
      <c r="F41" s="192">
        <v>1462.7083333333335</v>
      </c>
      <c r="G41" s="178">
        <f>(D41-C41)+(F41-E41)</f>
        <v>0.29166666666651508</v>
      </c>
      <c r="H41" s="260">
        <v>1462.3958333333335</v>
      </c>
      <c r="I41" s="176">
        <v>1462.5625</v>
      </c>
      <c r="J41" s="176">
        <v>1462.5833333333335</v>
      </c>
      <c r="K41" s="259">
        <v>1462.7083333333335</v>
      </c>
      <c r="L41" s="174">
        <f>(I41-H41)+(K41-J41)</f>
        <v>0.29166666666651508</v>
      </c>
      <c r="M41" s="164"/>
      <c r="N41" s="163"/>
      <c r="O41" s="163"/>
      <c r="P41" s="162"/>
      <c r="Q41" s="170">
        <f>(N41-M41)+(P41-O41)</f>
        <v>0</v>
      </c>
      <c r="R41" s="258"/>
      <c r="S41" s="188"/>
      <c r="T41" s="188">
        <v>1462.604166666667</v>
      </c>
      <c r="U41" s="257">
        <v>1462.854166666667</v>
      </c>
      <c r="V41" s="169">
        <f>(S41-R41)+(U41-T41)</f>
        <v>0.25</v>
      </c>
      <c r="W41" s="256">
        <v>1462.3125</v>
      </c>
      <c r="X41" s="167">
        <v>1462.5625</v>
      </c>
      <c r="Y41" s="167">
        <v>1462.5833333333335</v>
      </c>
      <c r="Z41" s="185">
        <v>1462.5833333333335</v>
      </c>
      <c r="AA41" s="165">
        <f>(X41-W41)+(Z41-Y41)</f>
        <v>0.25</v>
      </c>
      <c r="AB41" s="168"/>
      <c r="AC41" s="167"/>
      <c r="AD41" s="167">
        <v>1462.5625</v>
      </c>
      <c r="AE41" s="185">
        <v>1462.7083333333335</v>
      </c>
      <c r="AF41" s="165">
        <f>(AC41-AB41)+(AE41-AD41)</f>
        <v>0.14583333333348492</v>
      </c>
      <c r="AG41" s="255"/>
      <c r="AH41" s="254"/>
      <c r="AI41" s="254">
        <v>1462.7083333333335</v>
      </c>
      <c r="AJ41" s="253">
        <v>1462.854166666667</v>
      </c>
      <c r="AK41" s="136">
        <f>(AH41-AG41)+(AJ41-AI41)</f>
        <v>0.14583333333348492</v>
      </c>
      <c r="AL41" s="135">
        <f>G41+L41+Q41+AK41+V41+AA41+AF41</f>
        <v>1.375</v>
      </c>
    </row>
    <row r="42" spans="1:51" s="107" customFormat="1" ht="12.95" customHeight="1" thickBot="1" x14ac:dyDescent="0.25">
      <c r="A42" s="251"/>
      <c r="B42" s="250" t="s">
        <v>21</v>
      </c>
      <c r="C42" s="249"/>
      <c r="D42" s="248"/>
      <c r="E42" s="247">
        <v>1462.7083333333335</v>
      </c>
      <c r="F42" s="246">
        <v>1462.854166666667</v>
      </c>
      <c r="G42" s="245">
        <f>(D42-C42)+(F42-E42)</f>
        <v>0.14583333333348492</v>
      </c>
      <c r="H42" s="244"/>
      <c r="I42" s="243"/>
      <c r="J42" s="154">
        <v>1462.7083333333335</v>
      </c>
      <c r="K42" s="242">
        <v>1462.854166666667</v>
      </c>
      <c r="L42" s="241">
        <f>(I42-H42)+(K42-J42)</f>
        <v>0.14583333333348492</v>
      </c>
      <c r="M42" s="240"/>
      <c r="N42" s="239"/>
      <c r="O42" s="238">
        <v>1462.7083333333335</v>
      </c>
      <c r="P42" s="237">
        <v>1462.854166666667</v>
      </c>
      <c r="Q42" s="236">
        <f>(N42-M42)+(P42-O42)</f>
        <v>0.14583333333348492</v>
      </c>
      <c r="R42" s="235"/>
      <c r="S42" s="234"/>
      <c r="T42" s="233">
        <v>1462.7083333333335</v>
      </c>
      <c r="U42" s="232">
        <v>1462.854166666667</v>
      </c>
      <c r="V42" s="231">
        <f>(S42-R42)+(U42-T42)</f>
        <v>0.14583333333348492</v>
      </c>
      <c r="W42" s="230"/>
      <c r="X42" s="229"/>
      <c r="Y42" s="228"/>
      <c r="Z42" s="227"/>
      <c r="AA42" s="222">
        <f>(X42-W42)+(Z42-Y42)</f>
        <v>0</v>
      </c>
      <c r="AB42" s="226"/>
      <c r="AC42" s="225"/>
      <c r="AD42" s="224">
        <v>1462.7083333333335</v>
      </c>
      <c r="AE42" s="223">
        <v>1462.854166666667</v>
      </c>
      <c r="AF42" s="222">
        <f>(AC42-AB42)+(AE42-AD42)</f>
        <v>0.14583333333348492</v>
      </c>
      <c r="AG42" s="221"/>
      <c r="AH42" s="220"/>
      <c r="AI42" s="220">
        <v>1462.5625</v>
      </c>
      <c r="AJ42" s="219">
        <v>1462.7083333333335</v>
      </c>
      <c r="AK42" s="136">
        <f>(AH42-AG42)+(AJ42-AI42)</f>
        <v>0.14583333333348492</v>
      </c>
      <c r="AL42" s="135">
        <f>G42+L42+Q42+AK42+V42+AA42+AF42</f>
        <v>0.87500000000090949</v>
      </c>
    </row>
    <row r="43" spans="1:51" s="107" customFormat="1" ht="12.95" customHeight="1" thickBot="1" x14ac:dyDescent="0.25">
      <c r="A43" s="161" t="s">
        <v>20</v>
      </c>
      <c r="B43" s="218" t="s">
        <v>1</v>
      </c>
      <c r="C43" s="217"/>
      <c r="D43" s="195"/>
      <c r="E43" s="195"/>
      <c r="F43" s="216"/>
      <c r="G43" s="215">
        <f>(D43-C43)+(F43-E43)</f>
        <v>0</v>
      </c>
      <c r="H43" s="214">
        <v>1462.375</v>
      </c>
      <c r="I43" s="213">
        <v>1462.5625</v>
      </c>
      <c r="J43" s="213">
        <v>1462.5833333333335</v>
      </c>
      <c r="K43" s="212">
        <v>1462.6875</v>
      </c>
      <c r="L43" s="211">
        <f>(I43-H43)+(K43-J43)</f>
        <v>0.29166666666651508</v>
      </c>
      <c r="M43" s="210">
        <v>1462.375</v>
      </c>
      <c r="N43" s="209">
        <v>1462.5625</v>
      </c>
      <c r="O43" s="209">
        <v>1462.5833333333335</v>
      </c>
      <c r="P43" s="208">
        <v>1462.6875</v>
      </c>
      <c r="Q43" s="207">
        <f>(N43-M43)+(P43-O43)</f>
        <v>0.29166666666651508</v>
      </c>
      <c r="R43" s="206">
        <v>1462.375</v>
      </c>
      <c r="S43" s="205">
        <v>1462.5625</v>
      </c>
      <c r="T43" s="205">
        <v>1462.5833333333335</v>
      </c>
      <c r="U43" s="204">
        <v>1462.6875</v>
      </c>
      <c r="V43" s="203">
        <f>(S43-R43)+(U43-T43)</f>
        <v>0.29166666666651508</v>
      </c>
      <c r="W43" s="202"/>
      <c r="X43" s="201"/>
      <c r="Y43" s="201">
        <v>1462.5625</v>
      </c>
      <c r="Z43" s="200">
        <v>1462.854166666667</v>
      </c>
      <c r="AA43" s="198">
        <f>(X43-W43)+(Z43-Y43)</f>
        <v>0.29166666666696983</v>
      </c>
      <c r="AB43" s="199"/>
      <c r="AC43" s="195"/>
      <c r="AD43" s="195"/>
      <c r="AE43" s="194"/>
      <c r="AF43" s="198">
        <f>(AC43-AB43)+(AE43-AD43)</f>
        <v>0</v>
      </c>
      <c r="AG43" s="197"/>
      <c r="AH43" s="196"/>
      <c r="AI43" s="195"/>
      <c r="AJ43" s="194"/>
      <c r="AK43" s="136">
        <f>(AH43-AG43)+(AJ43-AI43)</f>
        <v>0</v>
      </c>
      <c r="AL43" s="135">
        <f>G43+L43+Q43+AK43+V43+AA43+AF43</f>
        <v>1.1666666666665151</v>
      </c>
    </row>
    <row r="44" spans="1:51" s="107" customFormat="1" ht="12.95" customHeight="1" thickBot="1" x14ac:dyDescent="0.25">
      <c r="A44" s="161"/>
      <c r="B44" s="182" t="s">
        <v>0</v>
      </c>
      <c r="C44" s="193">
        <v>1462.3125</v>
      </c>
      <c r="D44" s="180">
        <v>1462.5625</v>
      </c>
      <c r="E44" s="180">
        <v>1462.5833333333335</v>
      </c>
      <c r="F44" s="192">
        <v>1462.625</v>
      </c>
      <c r="G44" s="178">
        <f>(D44-C44)+(F44-E44)</f>
        <v>0.29166666666651508</v>
      </c>
      <c r="H44" s="191">
        <v>1462.3125</v>
      </c>
      <c r="I44" s="176">
        <v>1462.5625</v>
      </c>
      <c r="J44" s="176">
        <v>1462.5833333333335</v>
      </c>
      <c r="K44" s="190">
        <v>1462.625</v>
      </c>
      <c r="L44" s="174">
        <f>(I44-H44)+(K44-J44)</f>
        <v>0.29166666666651508</v>
      </c>
      <c r="M44" s="164"/>
      <c r="N44" s="163"/>
      <c r="O44" s="164"/>
      <c r="P44" s="163"/>
      <c r="Q44" s="170">
        <f>(N44-M44)+(P44-O44)</f>
        <v>0</v>
      </c>
      <c r="R44" s="189">
        <v>1462.3125</v>
      </c>
      <c r="S44" s="188">
        <v>1462.5625</v>
      </c>
      <c r="T44" s="188">
        <v>1462.5833333333335</v>
      </c>
      <c r="U44" s="187">
        <v>1462.625</v>
      </c>
      <c r="V44" s="169">
        <f>(S44-R44)+(U44-T44)</f>
        <v>0.29166666666651508</v>
      </c>
      <c r="W44" s="186">
        <v>0.39583333333333331</v>
      </c>
      <c r="X44" s="167">
        <v>1462.5625</v>
      </c>
      <c r="Y44" s="167">
        <v>1462.5833333333335</v>
      </c>
      <c r="Z44" s="185">
        <v>0.70833333333333337</v>
      </c>
      <c r="AA44" s="165">
        <f>(X44-W44)+(Z44-Y44)</f>
        <v>0.29166666666651508</v>
      </c>
      <c r="AB44" s="184"/>
      <c r="AC44" s="183"/>
      <c r="AD44" s="163"/>
      <c r="AE44" s="162"/>
      <c r="AF44" s="165">
        <f>(AC44-AB44)+(AE44-AD44)</f>
        <v>0</v>
      </c>
      <c r="AG44" s="164"/>
      <c r="AH44" s="163"/>
      <c r="AI44" s="163"/>
      <c r="AJ44" s="162"/>
      <c r="AK44" s="136">
        <f>(AH44-AG44)+(AJ44-AI44)</f>
        <v>0</v>
      </c>
      <c r="AL44" s="135">
        <f>G44+L44+Q44+AK44+V44+AA44+AF44</f>
        <v>1.1666666666660603</v>
      </c>
    </row>
    <row r="45" spans="1:51" s="107" customFormat="1" ht="12.95" customHeight="1" thickBot="1" x14ac:dyDescent="0.25">
      <c r="A45" s="161"/>
      <c r="B45" s="182" t="s">
        <v>19</v>
      </c>
      <c r="C45" s="181"/>
      <c r="D45" s="180"/>
      <c r="E45" s="180">
        <v>1462.729166666667</v>
      </c>
      <c r="F45" s="179">
        <v>1462.854166666667</v>
      </c>
      <c r="G45" s="178">
        <f>(D45-C45)+(F45-E45)</f>
        <v>0.125</v>
      </c>
      <c r="H45" s="177"/>
      <c r="I45" s="176"/>
      <c r="J45" s="176">
        <v>1462.729166666667</v>
      </c>
      <c r="K45" s="175">
        <v>1462.854166666667</v>
      </c>
      <c r="L45" s="174">
        <f>(I45-H45)+(K45-J45)</f>
        <v>0.125</v>
      </c>
      <c r="M45" s="173"/>
      <c r="N45" s="172"/>
      <c r="O45" s="172">
        <v>1462.729166666667</v>
      </c>
      <c r="P45" s="171">
        <v>1462.854166666667</v>
      </c>
      <c r="Q45" s="170">
        <f>(N45-M45)+(P45-O45)</f>
        <v>0.125</v>
      </c>
      <c r="R45" s="164"/>
      <c r="S45" s="163"/>
      <c r="T45" s="163"/>
      <c r="U45" s="162"/>
      <c r="V45" s="169">
        <f>(S45-R45)+(U45-T45)</f>
        <v>0</v>
      </c>
      <c r="W45" s="168"/>
      <c r="X45" s="167"/>
      <c r="Y45" s="167">
        <v>1462.729166666667</v>
      </c>
      <c r="Z45" s="166">
        <v>1462.854166666667</v>
      </c>
      <c r="AA45" s="165">
        <f>(X45-W45)+(Z45-Y45)</f>
        <v>0.125</v>
      </c>
      <c r="AB45" s="164"/>
      <c r="AC45" s="163"/>
      <c r="AD45" s="163"/>
      <c r="AE45" s="162"/>
      <c r="AF45" s="165">
        <f>(AC45-AB45)+(AE45-AD45)</f>
        <v>0</v>
      </c>
      <c r="AG45" s="164"/>
      <c r="AH45" s="163"/>
      <c r="AI45" s="163"/>
      <c r="AJ45" s="162"/>
      <c r="AK45" s="136">
        <f>(AH45-AG45)+(AJ45-AI45)</f>
        <v>0</v>
      </c>
      <c r="AL45" s="135">
        <f>G45+L45+Q45+AK45+V45+AA45+AF45</f>
        <v>0.5</v>
      </c>
    </row>
    <row r="46" spans="1:51" s="107" customFormat="1" ht="12.95" customHeight="1" thickBot="1" x14ac:dyDescent="0.25">
      <c r="A46" s="161"/>
      <c r="B46" s="160" t="s">
        <v>17</v>
      </c>
      <c r="C46" s="159">
        <v>1462.3958333333335</v>
      </c>
      <c r="D46" s="158">
        <v>1462.5625</v>
      </c>
      <c r="E46" s="158">
        <v>1462.5833333333335</v>
      </c>
      <c r="F46" s="157">
        <v>1462.7083333333335</v>
      </c>
      <c r="G46" s="156">
        <f>(D46-C46)+(F46-E46)</f>
        <v>0.29166666666651508</v>
      </c>
      <c r="H46" s="155">
        <v>1462.3958333333335</v>
      </c>
      <c r="I46" s="154">
        <v>1462.5625</v>
      </c>
      <c r="J46" s="154">
        <v>1462.5833333333335</v>
      </c>
      <c r="K46" s="153">
        <v>1462.7083333333335</v>
      </c>
      <c r="L46" s="152">
        <f>(I46-H46)+(K46-J46)</f>
        <v>0.29166666666651508</v>
      </c>
      <c r="M46" s="151">
        <v>1462.3958333333335</v>
      </c>
      <c r="N46" s="150">
        <v>1462.5625</v>
      </c>
      <c r="O46" s="150">
        <v>1462.5833333333335</v>
      </c>
      <c r="P46" s="149">
        <v>1462.7083333333335</v>
      </c>
      <c r="Q46" s="148">
        <f>(N46-M46)+(P46-O46)</f>
        <v>0.29166666666651508</v>
      </c>
      <c r="R46" s="147">
        <v>1462.3958333333335</v>
      </c>
      <c r="S46" s="146">
        <v>1462.5625</v>
      </c>
      <c r="T46" s="146">
        <v>1462.5833333333335</v>
      </c>
      <c r="U46" s="145">
        <v>1462.7083333333335</v>
      </c>
      <c r="V46" s="144">
        <f>(S46-R46)+(U46-T46)</f>
        <v>0.29166666666651508</v>
      </c>
      <c r="W46" s="143">
        <v>1462.3958333333335</v>
      </c>
      <c r="X46" s="142">
        <v>1462.5625</v>
      </c>
      <c r="Y46" s="142">
        <v>1462.5833333333335</v>
      </c>
      <c r="Z46" s="141">
        <v>1462.7083333333335</v>
      </c>
      <c r="AA46" s="140">
        <f>(X46-W46)+(Z46-Y46)</f>
        <v>0.29166666666651508</v>
      </c>
      <c r="AB46" s="139"/>
      <c r="AC46" s="138"/>
      <c r="AD46" s="138"/>
      <c r="AE46" s="137"/>
      <c r="AF46" s="140">
        <f>(AC46-AB46)+(AE46-AD46)</f>
        <v>0</v>
      </c>
      <c r="AG46" s="139"/>
      <c r="AH46" s="138"/>
      <c r="AI46" s="138"/>
      <c r="AJ46" s="137"/>
      <c r="AK46" s="136">
        <f>(AH46-AG46)+(AJ46-AI46)</f>
        <v>0</v>
      </c>
      <c r="AL46" s="135">
        <f>G46+L46+Q46+AK46+V46+AA46+AF46</f>
        <v>1.4583333333325754</v>
      </c>
    </row>
    <row r="47" spans="1:51" s="107" customFormat="1" ht="12.95" customHeight="1" thickBot="1" x14ac:dyDescent="0.25">
      <c r="A47" s="134" t="s">
        <v>16</v>
      </c>
      <c r="B47" s="134"/>
      <c r="C47" s="133"/>
      <c r="D47" s="132"/>
      <c r="E47" s="132"/>
      <c r="F47" s="131"/>
      <c r="G47" s="130">
        <f>SUM(G39:G46)</f>
        <v>1.4374999999995453</v>
      </c>
      <c r="H47" s="129"/>
      <c r="I47" s="128"/>
      <c r="J47" s="128"/>
      <c r="K47" s="127"/>
      <c r="L47" s="126">
        <f>SUM(L39:L46)</f>
        <v>2.0208333333330302</v>
      </c>
      <c r="M47" s="125"/>
      <c r="N47" s="124"/>
      <c r="O47" s="124"/>
      <c r="P47" s="123"/>
      <c r="Q47" s="122">
        <f>SUM(Q39:Q46)</f>
        <v>1.4375</v>
      </c>
      <c r="R47" s="121"/>
      <c r="S47" s="120"/>
      <c r="T47" s="120"/>
      <c r="U47" s="119"/>
      <c r="V47" s="118">
        <f>SUM(V39:V46)</f>
        <v>1.8541666666665151</v>
      </c>
      <c r="W47" s="117"/>
      <c r="X47" s="116"/>
      <c r="Y47" s="116"/>
      <c r="Z47" s="115"/>
      <c r="AA47" s="114">
        <f>SUM(AA39:AA46)</f>
        <v>1.5416666666669698</v>
      </c>
      <c r="AB47" s="117"/>
      <c r="AC47" s="116"/>
      <c r="AD47" s="116"/>
      <c r="AE47" s="115"/>
      <c r="AF47" s="114">
        <f>SUM(AF39:AF46)</f>
        <v>0.87500000000045475</v>
      </c>
      <c r="AG47" s="113"/>
      <c r="AH47" s="112"/>
      <c r="AI47" s="112"/>
      <c r="AJ47" s="111"/>
      <c r="AK47" s="110">
        <f>SUM(AK39:AK46)</f>
        <v>0.87500000000045475</v>
      </c>
      <c r="AL47" s="109">
        <f>SUM(AL39:AL46)</f>
        <v>10.04166666666697</v>
      </c>
    </row>
    <row r="48" spans="1:51" s="107" customFormat="1" ht="12.95" customHeight="1" thickBot="1" x14ac:dyDescent="0.25">
      <c r="A48" s="290"/>
      <c r="B48" s="289"/>
      <c r="C48" s="288"/>
      <c r="D48" s="288"/>
      <c r="E48" s="288"/>
      <c r="F48" s="288"/>
      <c r="G48" s="288"/>
      <c r="H48" s="288"/>
      <c r="I48" s="288"/>
      <c r="J48" s="288"/>
      <c r="K48" s="288"/>
      <c r="L48" s="288"/>
      <c r="M48" s="288"/>
      <c r="N48" s="288"/>
      <c r="O48" s="288"/>
      <c r="P48" s="288"/>
      <c r="Q48" s="287"/>
      <c r="R48" s="287"/>
      <c r="S48" s="287"/>
      <c r="T48" s="287"/>
      <c r="U48" s="287"/>
      <c r="V48" s="287"/>
      <c r="W48" s="287"/>
      <c r="X48" s="287"/>
      <c r="Y48" s="287"/>
      <c r="Z48" s="287"/>
      <c r="AA48" s="287"/>
      <c r="AB48" s="287"/>
      <c r="AC48" s="287"/>
      <c r="AD48" s="287"/>
      <c r="AE48" s="287"/>
      <c r="AF48" s="287"/>
      <c r="AG48" s="290"/>
      <c r="AH48" s="290"/>
      <c r="AI48" s="290"/>
      <c r="AJ48" s="290"/>
      <c r="AK48" s="290"/>
      <c r="AL48" s="290"/>
    </row>
    <row r="49" spans="1:40" s="107" customFormat="1" ht="12.95" customHeight="1" thickBot="1" x14ac:dyDescent="0.25">
      <c r="A49" s="285" t="s">
        <v>34</v>
      </c>
      <c r="B49" s="285"/>
      <c r="C49" s="284" t="s">
        <v>70</v>
      </c>
      <c r="D49" s="284"/>
      <c r="E49" s="284"/>
      <c r="F49" s="284"/>
      <c r="G49" s="283" t="s">
        <v>16</v>
      </c>
      <c r="H49" s="282" t="s">
        <v>69</v>
      </c>
      <c r="I49" s="282"/>
      <c r="J49" s="282"/>
      <c r="K49" s="282"/>
      <c r="L49" s="281" t="s">
        <v>16</v>
      </c>
      <c r="M49" s="280" t="s">
        <v>68</v>
      </c>
      <c r="N49" s="280"/>
      <c r="O49" s="280"/>
      <c r="P49" s="280"/>
      <c r="Q49" s="279" t="s">
        <v>16</v>
      </c>
      <c r="R49" s="278" t="s">
        <v>67</v>
      </c>
      <c r="S49" s="278"/>
      <c r="T49" s="278"/>
      <c r="U49" s="278"/>
      <c r="V49" s="277" t="s">
        <v>16</v>
      </c>
      <c r="W49" s="276" t="s">
        <v>66</v>
      </c>
      <c r="X49" s="276"/>
      <c r="Y49" s="276"/>
      <c r="Z49" s="276"/>
      <c r="AA49" s="275" t="s">
        <v>16</v>
      </c>
      <c r="AB49" s="276" t="s">
        <v>65</v>
      </c>
      <c r="AC49" s="276"/>
      <c r="AD49" s="276"/>
      <c r="AE49" s="276"/>
      <c r="AF49" s="275" t="s">
        <v>16</v>
      </c>
      <c r="AG49" s="274" t="s">
        <v>64</v>
      </c>
      <c r="AH49" s="274"/>
      <c r="AI49" s="274"/>
      <c r="AJ49" s="274"/>
      <c r="AK49" s="273" t="s">
        <v>16</v>
      </c>
      <c r="AL49" s="272" t="s">
        <v>63</v>
      </c>
    </row>
    <row r="50" spans="1:40" s="107" customFormat="1" ht="12.95" customHeight="1" thickBot="1" x14ac:dyDescent="0.25">
      <c r="A50" s="251" t="s">
        <v>22</v>
      </c>
      <c r="B50" s="271" t="s">
        <v>61</v>
      </c>
      <c r="C50" s="217"/>
      <c r="D50" s="195"/>
      <c r="E50" s="195"/>
      <c r="F50" s="194"/>
      <c r="G50" s="215">
        <f>(D50-C50)+(F50-E50)</f>
        <v>0</v>
      </c>
      <c r="H50" s="270">
        <v>1462.4166666666665</v>
      </c>
      <c r="I50" s="269">
        <v>1462.5625</v>
      </c>
      <c r="J50" s="269">
        <v>1462.5833333333335</v>
      </c>
      <c r="K50" s="268">
        <v>1462.729166666667</v>
      </c>
      <c r="L50" s="211">
        <f>(I50-H50)+(K50-J50)</f>
        <v>0.29166666666696983</v>
      </c>
      <c r="M50" s="210">
        <v>1462.4166666666665</v>
      </c>
      <c r="N50" s="209">
        <v>1462.5625</v>
      </c>
      <c r="O50" s="209">
        <v>1462.5833333333335</v>
      </c>
      <c r="P50" s="208">
        <v>1462.729166666667</v>
      </c>
      <c r="Q50" s="207">
        <f>(N50-M50)+(P50-O50)</f>
        <v>0.29166666666696983</v>
      </c>
      <c r="R50" s="206">
        <v>1462.4166666666665</v>
      </c>
      <c r="S50" s="205">
        <v>1462.5625</v>
      </c>
      <c r="T50" s="205">
        <v>1462.5833333333335</v>
      </c>
      <c r="U50" s="204">
        <v>1462.729166666667</v>
      </c>
      <c r="V50" s="203">
        <f>(S50-R50)+(U50-T50)</f>
        <v>0.29166666666696983</v>
      </c>
      <c r="W50" s="202">
        <v>1462.4166666666665</v>
      </c>
      <c r="X50" s="201">
        <v>1462.5625</v>
      </c>
      <c r="Y50" s="201">
        <v>1462.5833333333335</v>
      </c>
      <c r="Z50" s="267">
        <v>1462.729166666667</v>
      </c>
      <c r="AA50" s="198">
        <f>(X50-W50)+(Z50-Y50)</f>
        <v>0.29166666666696983</v>
      </c>
      <c r="AB50" s="199"/>
      <c r="AC50" s="195"/>
      <c r="AD50" s="195"/>
      <c r="AE50" s="194"/>
      <c r="AF50" s="198">
        <f>(AC50-AB50)+(AE50-AD50)</f>
        <v>0</v>
      </c>
      <c r="AG50" s="199"/>
      <c r="AH50" s="195"/>
      <c r="AI50" s="195"/>
      <c r="AJ50" s="194"/>
      <c r="AK50" s="136">
        <f>(AH50-AG50)+(AJ50-AI50)</f>
        <v>0</v>
      </c>
      <c r="AL50" s="135">
        <f>G50+L50+Q50+AK50+V50+AA50+AF50</f>
        <v>1.1666666666678793</v>
      </c>
    </row>
    <row r="51" spans="1:40" s="107" customFormat="1" ht="12.95" customHeight="1" thickBot="1" x14ac:dyDescent="0.25">
      <c r="A51" s="251"/>
      <c r="B51" s="261" t="s">
        <v>5</v>
      </c>
      <c r="C51" s="181">
        <v>1462.375</v>
      </c>
      <c r="D51" s="180">
        <v>1462.5625</v>
      </c>
      <c r="E51" s="180">
        <v>1462.5833333333335</v>
      </c>
      <c r="F51" s="192">
        <v>1462.6875</v>
      </c>
      <c r="G51" s="178">
        <f>(D51-C51)+(F51-E51)</f>
        <v>0.29166666666651508</v>
      </c>
      <c r="H51" s="177"/>
      <c r="I51" s="176"/>
      <c r="J51" s="176">
        <v>1462.5625</v>
      </c>
      <c r="K51" s="175">
        <v>1462.854166666667</v>
      </c>
      <c r="L51" s="174">
        <f>(I51-H51)+(K51-J51)</f>
        <v>0.29166666666696983</v>
      </c>
      <c r="M51" s="173">
        <v>1462.375</v>
      </c>
      <c r="N51" s="172">
        <v>1462.5625</v>
      </c>
      <c r="O51" s="172">
        <v>1462.5833333333335</v>
      </c>
      <c r="P51" s="262">
        <v>1462.6875</v>
      </c>
      <c r="Q51" s="170">
        <f>(N51-M51)+(P51-O51)</f>
        <v>0.29166666666651508</v>
      </c>
      <c r="R51" s="258">
        <v>1462.375</v>
      </c>
      <c r="S51" s="188">
        <v>1462.5625</v>
      </c>
      <c r="T51" s="188">
        <v>1462.5833333333335</v>
      </c>
      <c r="U51" s="187">
        <v>1462.6875</v>
      </c>
      <c r="V51" s="169">
        <f>(S51-R51)+(U51-T51)</f>
        <v>0.29166666666651508</v>
      </c>
      <c r="W51" s="164"/>
      <c r="X51" s="163"/>
      <c r="Y51" s="163"/>
      <c r="Z51" s="162"/>
      <c r="AA51" s="165">
        <f>(X51-W51)+(Z51-Y51)</f>
        <v>0</v>
      </c>
      <c r="AB51" s="322"/>
      <c r="AC51" s="163"/>
      <c r="AD51" s="163"/>
      <c r="AE51" s="162"/>
      <c r="AF51" s="165">
        <f>(AC51-AB51)+(AE51-AD51)</f>
        <v>0</v>
      </c>
      <c r="AG51" s="164"/>
      <c r="AH51" s="163"/>
      <c r="AI51" s="163"/>
      <c r="AJ51" s="162"/>
      <c r="AK51" s="136">
        <f>(AH51-AG51)+(AJ51-AI51)</f>
        <v>0</v>
      </c>
      <c r="AL51" s="135">
        <f>G51+L51+Q51+AK51+V51+AA51+AF51</f>
        <v>1.1666666666665151</v>
      </c>
    </row>
    <row r="52" spans="1:40" s="107" customFormat="1" ht="12.95" customHeight="1" thickBot="1" x14ac:dyDescent="0.25">
      <c r="A52" s="251"/>
      <c r="B52" s="261" t="s">
        <v>3</v>
      </c>
      <c r="C52" s="181">
        <v>1462.3958333333335</v>
      </c>
      <c r="D52" s="180">
        <v>1462.5625</v>
      </c>
      <c r="E52" s="180">
        <v>1462.5833333333335</v>
      </c>
      <c r="F52" s="192">
        <v>1462.7083333333335</v>
      </c>
      <c r="G52" s="178">
        <f>(D52-C52)+(F52-E52)</f>
        <v>0.29166666666651508</v>
      </c>
      <c r="H52" s="177">
        <v>1462.3958333333335</v>
      </c>
      <c r="I52" s="176">
        <v>1462.5625</v>
      </c>
      <c r="J52" s="176">
        <v>1462.5833333333335</v>
      </c>
      <c r="K52" s="190">
        <v>1462.7083333333335</v>
      </c>
      <c r="L52" s="174">
        <f>(I52-H52)+(K52-J52)</f>
        <v>0.29166666666651508</v>
      </c>
      <c r="M52" s="164"/>
      <c r="N52" s="163"/>
      <c r="O52" s="163"/>
      <c r="P52" s="162"/>
      <c r="Q52" s="170">
        <f>(N52-M52)+(P52-O52)</f>
        <v>0</v>
      </c>
      <c r="R52" s="258"/>
      <c r="S52" s="188"/>
      <c r="T52" s="188">
        <v>1462.604166666667</v>
      </c>
      <c r="U52" s="257">
        <v>1462.854166666667</v>
      </c>
      <c r="V52" s="169">
        <f>(S52-R52)+(U52-T52)</f>
        <v>0.25</v>
      </c>
      <c r="W52" s="168"/>
      <c r="X52" s="167"/>
      <c r="Y52" s="167">
        <v>1462.604166666667</v>
      </c>
      <c r="Z52" s="166">
        <v>1462.854166666667</v>
      </c>
      <c r="AA52" s="165">
        <f>(X52-W52)+(Z52-Y52)</f>
        <v>0.25</v>
      </c>
      <c r="AB52" s="164"/>
      <c r="AC52" s="163"/>
      <c r="AD52" s="163"/>
      <c r="AE52" s="162"/>
      <c r="AF52" s="165">
        <f>(AC52-AB52)+(AE52-AD52)</f>
        <v>0</v>
      </c>
      <c r="AG52" s="164"/>
      <c r="AH52" s="163"/>
      <c r="AI52" s="163"/>
      <c r="AJ52" s="162"/>
      <c r="AK52" s="136">
        <f>(AH52-AG52)+(AJ52-AI52)</f>
        <v>0</v>
      </c>
      <c r="AL52" s="135">
        <f>G52+L52+Q52+AK52+V52+AA52+AF52</f>
        <v>1.0833333333330302</v>
      </c>
    </row>
    <row r="53" spans="1:40" s="107" customFormat="1" ht="12.95" customHeight="1" thickBot="1" x14ac:dyDescent="0.25">
      <c r="A53" s="251"/>
      <c r="B53" s="250" t="s">
        <v>21</v>
      </c>
      <c r="C53" s="249"/>
      <c r="D53" s="248"/>
      <c r="E53" s="247">
        <v>1462.7083333333335</v>
      </c>
      <c r="F53" s="246">
        <v>1462.854166666667</v>
      </c>
      <c r="G53" s="245">
        <f>(D53-C53)+(F53-E53)</f>
        <v>0.14583333333348492</v>
      </c>
      <c r="H53" s="321"/>
      <c r="I53" s="320"/>
      <c r="J53" s="319">
        <v>1462.7083333333335</v>
      </c>
      <c r="K53" s="318">
        <v>1462.854166666667</v>
      </c>
      <c r="L53" s="241">
        <f>(I53-H53)+(K53-J53)</f>
        <v>0.14583333333348492</v>
      </c>
      <c r="M53" s="240"/>
      <c r="N53" s="239"/>
      <c r="O53" s="238">
        <v>1462.7083333333335</v>
      </c>
      <c r="P53" s="237">
        <v>1462.854166666667</v>
      </c>
      <c r="Q53" s="236">
        <f>(N53-M53)+(P53-O53)</f>
        <v>0.14583333333348492</v>
      </c>
      <c r="R53" s="235"/>
      <c r="S53" s="234"/>
      <c r="T53" s="233">
        <v>1462.7083333333335</v>
      </c>
      <c r="U53" s="232">
        <v>1462.854166666667</v>
      </c>
      <c r="V53" s="231">
        <f>(S53-R53)+(U53-T53)</f>
        <v>0.14583333333348492</v>
      </c>
      <c r="W53" s="230"/>
      <c r="X53" s="229"/>
      <c r="Y53" s="228"/>
      <c r="Z53" s="227"/>
      <c r="AA53" s="222">
        <f>(X53-W53)+(Z53-Y53)</f>
        <v>0</v>
      </c>
      <c r="AB53" s="230"/>
      <c r="AC53" s="229"/>
      <c r="AD53" s="228"/>
      <c r="AE53" s="227"/>
      <c r="AF53" s="222">
        <f>(AC53-AB53)+(AE53-AD53)</f>
        <v>0</v>
      </c>
      <c r="AG53" s="230"/>
      <c r="AH53" s="229"/>
      <c r="AI53" s="228"/>
      <c r="AJ53" s="227"/>
      <c r="AK53" s="136">
        <f>(AH53-AG53)+(AJ53-AI53)</f>
        <v>0</v>
      </c>
      <c r="AL53" s="135">
        <f>G53+L53+Q53+AK53+V53+AA53+AF53</f>
        <v>0.58333333333393966</v>
      </c>
    </row>
    <row r="54" spans="1:40" s="107" customFormat="1" ht="12.95" customHeight="1" thickBot="1" x14ac:dyDescent="0.25">
      <c r="A54" s="161" t="s">
        <v>20</v>
      </c>
      <c r="B54" s="218" t="s">
        <v>1</v>
      </c>
      <c r="C54" s="217"/>
      <c r="D54" s="195"/>
      <c r="E54" s="195"/>
      <c r="F54" s="216"/>
      <c r="G54" s="317">
        <f>(D54-C54)+(F54-E54)</f>
        <v>0</v>
      </c>
      <c r="H54" s="316">
        <v>1462.3125</v>
      </c>
      <c r="I54" s="269">
        <v>1462.5625</v>
      </c>
      <c r="J54" s="269">
        <v>1462.5833333333335</v>
      </c>
      <c r="K54" s="268">
        <v>1462.625</v>
      </c>
      <c r="L54" s="211">
        <f>(I54-H54)+(K54-J54)</f>
        <v>0.29166666666651508</v>
      </c>
      <c r="M54" s="315">
        <v>1462.3125</v>
      </c>
      <c r="N54" s="209">
        <v>1462.5625</v>
      </c>
      <c r="O54" s="209">
        <v>1462.5833333333335</v>
      </c>
      <c r="P54" s="208">
        <v>1462.625</v>
      </c>
      <c r="Q54" s="207">
        <f>(N54-M54)+(P54-O54)</f>
        <v>0.29166666666651508</v>
      </c>
      <c r="R54" s="314">
        <v>1462.3125</v>
      </c>
      <c r="S54" s="205">
        <v>1462.5625</v>
      </c>
      <c r="T54" s="205">
        <v>1462.5833333333335</v>
      </c>
      <c r="U54" s="204">
        <v>1462.625</v>
      </c>
      <c r="V54" s="203">
        <f>(S54-R54)+(U54-T54)</f>
        <v>0.29166666666651508</v>
      </c>
      <c r="W54" s="313">
        <v>1462.3125</v>
      </c>
      <c r="X54" s="201">
        <v>1462.5625</v>
      </c>
      <c r="Y54" s="201">
        <v>1462.5833333333335</v>
      </c>
      <c r="Z54" s="267">
        <v>1462.625</v>
      </c>
      <c r="AA54" s="198">
        <f>(X54-W54)+(Z54-Y54)</f>
        <v>0.29166666666651508</v>
      </c>
      <c r="AB54" s="313">
        <v>1462.3125</v>
      </c>
      <c r="AC54" s="201">
        <v>1462.5625</v>
      </c>
      <c r="AD54" s="201">
        <v>1462.5833333333335</v>
      </c>
      <c r="AE54" s="267">
        <v>1462.625</v>
      </c>
      <c r="AF54" s="198">
        <f>(AC54-AB54)+(AE54-AD54)</f>
        <v>0.29166666666651508</v>
      </c>
      <c r="AG54" s="312"/>
      <c r="AH54" s="311"/>
      <c r="AI54" s="265">
        <v>1462.5625</v>
      </c>
      <c r="AJ54" s="310">
        <v>1462.854166666667</v>
      </c>
      <c r="AK54" s="136">
        <f>(AH54-AG54)+(AJ54-AI54)</f>
        <v>0.29166666666696983</v>
      </c>
      <c r="AL54" s="135">
        <f>G54+L54+Q54+AK54+V54+AA54+AF54</f>
        <v>1.7499999999995453</v>
      </c>
    </row>
    <row r="55" spans="1:40" s="107" customFormat="1" ht="12.95" customHeight="1" thickBot="1" x14ac:dyDescent="0.25">
      <c r="A55" s="161"/>
      <c r="B55" s="182" t="s">
        <v>0</v>
      </c>
      <c r="C55" s="193">
        <v>1462.3125</v>
      </c>
      <c r="D55" s="180">
        <v>1462.5625</v>
      </c>
      <c r="E55" s="180">
        <v>1462.5833333333335</v>
      </c>
      <c r="F55" s="309">
        <v>1462.625</v>
      </c>
      <c r="G55" s="303">
        <f>(D55-C55)+(F55-E55)</f>
        <v>0.29166666666651508</v>
      </c>
      <c r="H55" s="177">
        <v>1462.375</v>
      </c>
      <c r="I55" s="176">
        <v>1462.5625</v>
      </c>
      <c r="J55" s="176">
        <v>1462.5833333333335</v>
      </c>
      <c r="K55" s="190">
        <v>1462.6875</v>
      </c>
      <c r="L55" s="174">
        <f>(I55-H55)+(K55-J55)</f>
        <v>0.29166666666651508</v>
      </c>
      <c r="M55" s="164"/>
      <c r="N55" s="163"/>
      <c r="O55" s="163"/>
      <c r="P55" s="162"/>
      <c r="Q55" s="170">
        <f>(N55-M55)+(P55-O55)</f>
        <v>0</v>
      </c>
      <c r="R55" s="258">
        <v>1462.375</v>
      </c>
      <c r="S55" s="188">
        <v>1462.5625</v>
      </c>
      <c r="T55" s="188">
        <v>1462.5833333333335</v>
      </c>
      <c r="U55" s="187">
        <v>1462.6875</v>
      </c>
      <c r="V55" s="169">
        <f>(S55-R55)+(U55-T55)</f>
        <v>0.29166666666651508</v>
      </c>
      <c r="W55" s="168">
        <v>1462.375</v>
      </c>
      <c r="X55" s="167">
        <v>1462.5625</v>
      </c>
      <c r="Y55" s="167">
        <v>1462.5833333333335</v>
      </c>
      <c r="Z55" s="185">
        <v>1462.6875</v>
      </c>
      <c r="AA55" s="165">
        <f>(X55-W55)+(Z55-Y55)</f>
        <v>0.29166666666651508</v>
      </c>
      <c r="AB55" s="308"/>
      <c r="AC55" s="307"/>
      <c r="AD55" s="167">
        <v>1462.5625</v>
      </c>
      <c r="AE55" s="166">
        <v>1462.854166666667</v>
      </c>
      <c r="AF55" s="165">
        <f>(AC55-AB55)+(AE55-AD55)</f>
        <v>0.29166666666696983</v>
      </c>
      <c r="AG55" s="306">
        <v>1462.3125</v>
      </c>
      <c r="AH55" s="254">
        <v>1462.5625</v>
      </c>
      <c r="AI55" s="254">
        <v>1462.5833333333335</v>
      </c>
      <c r="AJ55" s="305">
        <v>1462.625</v>
      </c>
      <c r="AK55" s="136">
        <f>(AH55-AG55)+(AJ55-AI55)</f>
        <v>0.29166666666651508</v>
      </c>
      <c r="AL55" s="135">
        <f>G55+L55+Q55+AK55+V55+AA55+AF55</f>
        <v>1.7499999999995453</v>
      </c>
    </row>
    <row r="56" spans="1:40" s="107" customFormat="1" ht="12.95" customHeight="1" thickBot="1" x14ac:dyDescent="0.25">
      <c r="A56" s="161"/>
      <c r="B56" s="182" t="s">
        <v>19</v>
      </c>
      <c r="C56" s="181"/>
      <c r="D56" s="180"/>
      <c r="E56" s="180">
        <v>1462.729166666667</v>
      </c>
      <c r="F56" s="304">
        <v>1462.854166666667</v>
      </c>
      <c r="G56" s="303">
        <f>(D56-C56)+(F56-E56)</f>
        <v>0.125</v>
      </c>
      <c r="H56" s="302"/>
      <c r="I56" s="163"/>
      <c r="J56" s="163"/>
      <c r="K56" s="301"/>
      <c r="L56" s="174">
        <f>(I56-H56)+(K56-J56)</f>
        <v>0</v>
      </c>
      <c r="M56" s="173"/>
      <c r="N56" s="172"/>
      <c r="O56" s="172">
        <v>1462.729166666667</v>
      </c>
      <c r="P56" s="171">
        <v>1462.854166666667</v>
      </c>
      <c r="Q56" s="170">
        <f>(N56-M56)+(P56-O56)</f>
        <v>0.125</v>
      </c>
      <c r="R56" s="164"/>
      <c r="S56" s="163"/>
      <c r="T56" s="163"/>
      <c r="U56" s="162"/>
      <c r="V56" s="169">
        <f>(S56-R56)+(U56-T56)</f>
        <v>0</v>
      </c>
      <c r="W56" s="168"/>
      <c r="X56" s="167"/>
      <c r="Y56" s="167">
        <v>1462.729166666667</v>
      </c>
      <c r="Z56" s="166">
        <v>1462.854166666667</v>
      </c>
      <c r="AA56" s="165">
        <f>(X56-W56)+(Z56-Y56)</f>
        <v>0.125</v>
      </c>
      <c r="AB56" s="168">
        <v>1462.4166666666665</v>
      </c>
      <c r="AC56" s="167">
        <v>1462.5625</v>
      </c>
      <c r="AD56" s="167">
        <v>1462.7083333333335</v>
      </c>
      <c r="AE56" s="166">
        <v>1462.854166666667</v>
      </c>
      <c r="AF56" s="165">
        <f>(AC56-AB56)+(AE56-AD56)</f>
        <v>0.29166666666696983</v>
      </c>
      <c r="AG56" s="255">
        <v>1462.4166666666665</v>
      </c>
      <c r="AH56" s="254">
        <v>1462.5625</v>
      </c>
      <c r="AI56" s="254">
        <v>1462.7083333333335</v>
      </c>
      <c r="AJ56" s="253">
        <v>1462.854166666667</v>
      </c>
      <c r="AK56" s="136">
        <f>(AH56-AG56)+(AJ56-AI56)</f>
        <v>0.29166666666696983</v>
      </c>
      <c r="AL56" s="135">
        <f>G56+L56+Q56+AK56+V56+AA56+AF56</f>
        <v>0.95833333333393966</v>
      </c>
    </row>
    <row r="57" spans="1:40" s="107" customFormat="1" ht="12.95" customHeight="1" thickBot="1" x14ac:dyDescent="0.25">
      <c r="A57" s="161"/>
      <c r="B57" s="160" t="s">
        <v>17</v>
      </c>
      <c r="C57" s="159">
        <v>1462.3958333333335</v>
      </c>
      <c r="D57" s="158">
        <v>1462.5625</v>
      </c>
      <c r="E57" s="158">
        <v>1462.5833333333335</v>
      </c>
      <c r="F57" s="300">
        <v>1462.7083333333335</v>
      </c>
      <c r="G57" s="299">
        <f>(D57-C57)+(F57-E57)</f>
        <v>0.29166666666651508</v>
      </c>
      <c r="H57" s="298">
        <v>1462.3958333333335</v>
      </c>
      <c r="I57" s="154">
        <v>1462.5625</v>
      </c>
      <c r="J57" s="154">
        <v>1462.5833333333335</v>
      </c>
      <c r="K57" s="297">
        <v>1462.7083333333335</v>
      </c>
      <c r="L57" s="152">
        <f>(I57-H57)+(K57-J57)</f>
        <v>0.29166666666651508</v>
      </c>
      <c r="M57" s="151">
        <v>1462.3958333333335</v>
      </c>
      <c r="N57" s="150">
        <v>1462.5625</v>
      </c>
      <c r="O57" s="150">
        <v>1462.5833333333335</v>
      </c>
      <c r="P57" s="149">
        <v>1462.7083333333335</v>
      </c>
      <c r="Q57" s="148">
        <f>(N57-M57)+(P57-O57)</f>
        <v>0.29166666666651508</v>
      </c>
      <c r="R57" s="147">
        <v>1462.3958333333335</v>
      </c>
      <c r="S57" s="146">
        <v>1462.5625</v>
      </c>
      <c r="T57" s="146">
        <v>1462.5833333333335</v>
      </c>
      <c r="U57" s="145">
        <v>1462.7083333333335</v>
      </c>
      <c r="V57" s="144">
        <f>(S57-R57)+(U57-T57)</f>
        <v>0.29166666666651508</v>
      </c>
      <c r="W57" s="143">
        <v>1462.3958333333335</v>
      </c>
      <c r="X57" s="142">
        <v>1462.5625</v>
      </c>
      <c r="Y57" s="142">
        <v>1462.5833333333335</v>
      </c>
      <c r="Z57" s="141">
        <v>1462.7083333333335</v>
      </c>
      <c r="AA57" s="140">
        <f>(X57-W57)+(Z57-Y57)</f>
        <v>0.29166666666651508</v>
      </c>
      <c r="AB57" s="139"/>
      <c r="AC57" s="138"/>
      <c r="AD57" s="138"/>
      <c r="AE57" s="137"/>
      <c r="AF57" s="140">
        <f>(AC57-AB57)+(AE57-AD57)</f>
        <v>0</v>
      </c>
      <c r="AG57" s="139"/>
      <c r="AH57" s="138"/>
      <c r="AI57" s="138"/>
      <c r="AJ57" s="137"/>
      <c r="AK57" s="136">
        <f>(AH57-AG57)+(AJ57-AI57)</f>
        <v>0</v>
      </c>
      <c r="AL57" s="135">
        <f>G57+L57+Q57+AK57+V57+AA57+AF57</f>
        <v>1.4583333333325754</v>
      </c>
    </row>
    <row r="58" spans="1:40" s="106" customFormat="1" ht="12.95" customHeight="1" thickBot="1" x14ac:dyDescent="0.3">
      <c r="A58" s="134" t="s">
        <v>16</v>
      </c>
      <c r="B58" s="134"/>
      <c r="C58" s="296"/>
      <c r="D58" s="295"/>
      <c r="E58" s="295"/>
      <c r="F58" s="294"/>
      <c r="G58" s="130">
        <f>SUM(G50:G57)</f>
        <v>1.4374999999995453</v>
      </c>
      <c r="H58" s="293"/>
      <c r="I58" s="292"/>
      <c r="J58" s="292"/>
      <c r="K58" s="291"/>
      <c r="L58" s="126">
        <f>SUM(L50:L57)</f>
        <v>1.8958333333334849</v>
      </c>
      <c r="M58" s="125"/>
      <c r="N58" s="124"/>
      <c r="O58" s="124"/>
      <c r="P58" s="123"/>
      <c r="Q58" s="122">
        <f>SUM(Q50:Q57)</f>
        <v>1.4375</v>
      </c>
      <c r="R58" s="121"/>
      <c r="S58" s="120"/>
      <c r="T58" s="120"/>
      <c r="U58" s="119"/>
      <c r="V58" s="118">
        <f>SUM(V50:V57)</f>
        <v>1.8541666666665151</v>
      </c>
      <c r="W58" s="117"/>
      <c r="X58" s="116"/>
      <c r="Y58" s="116"/>
      <c r="Z58" s="115"/>
      <c r="AA58" s="114">
        <f>SUM(AA50:AA57)</f>
        <v>1.5416666666665151</v>
      </c>
      <c r="AB58" s="117"/>
      <c r="AC58" s="116"/>
      <c r="AD58" s="116"/>
      <c r="AE58" s="115"/>
      <c r="AF58" s="114">
        <f>SUM(AF50:AF57)</f>
        <v>0.87500000000045475</v>
      </c>
      <c r="AG58" s="113"/>
      <c r="AH58" s="112"/>
      <c r="AI58" s="112"/>
      <c r="AJ58" s="111"/>
      <c r="AK58" s="110">
        <f>SUM(AK50:AK57)</f>
        <v>0.87500000000045475</v>
      </c>
      <c r="AL58" s="109">
        <f>SUM(AL50:AL57)</f>
        <v>9.9166666666669698</v>
      </c>
    </row>
    <row r="59" spans="1:40" s="106" customFormat="1" ht="12.95" customHeight="1" thickBot="1" x14ac:dyDescent="0.25">
      <c r="A59" s="290"/>
      <c r="B59" s="289"/>
      <c r="C59" s="288"/>
      <c r="D59" s="288"/>
      <c r="E59" s="288"/>
      <c r="F59" s="288"/>
      <c r="G59" s="288"/>
      <c r="H59" s="288"/>
      <c r="I59" s="288"/>
      <c r="J59" s="288"/>
      <c r="K59" s="288"/>
      <c r="L59" s="288"/>
      <c r="M59" s="288"/>
      <c r="N59" s="288"/>
      <c r="O59" s="288"/>
      <c r="P59" s="288"/>
      <c r="Q59" s="287"/>
      <c r="R59" s="287"/>
      <c r="S59" s="287"/>
      <c r="T59" s="287"/>
      <c r="U59" s="287"/>
      <c r="V59" s="287"/>
      <c r="W59" s="287"/>
      <c r="X59" s="287"/>
      <c r="Y59" s="287"/>
      <c r="Z59" s="287"/>
      <c r="AA59" s="287"/>
      <c r="AB59" s="287"/>
      <c r="AC59" s="287"/>
      <c r="AD59" s="287"/>
      <c r="AE59" s="286"/>
      <c r="AF59" s="286"/>
      <c r="AG59" s="286"/>
      <c r="AH59" s="286"/>
      <c r="AI59" s="286"/>
      <c r="AJ59" s="286"/>
      <c r="AK59" s="286"/>
      <c r="AL59" s="286"/>
    </row>
    <row r="60" spans="1:40" s="106" customFormat="1" ht="12.95" customHeight="1" thickBot="1" x14ac:dyDescent="0.3">
      <c r="A60" s="285" t="s">
        <v>33</v>
      </c>
      <c r="B60" s="285"/>
      <c r="C60" s="284" t="s">
        <v>70</v>
      </c>
      <c r="D60" s="284"/>
      <c r="E60" s="284"/>
      <c r="F60" s="284"/>
      <c r="G60" s="283" t="s">
        <v>16</v>
      </c>
      <c r="H60" s="282" t="s">
        <v>69</v>
      </c>
      <c r="I60" s="282"/>
      <c r="J60" s="282"/>
      <c r="K60" s="282"/>
      <c r="L60" s="281" t="s">
        <v>16</v>
      </c>
      <c r="M60" s="280" t="s">
        <v>68</v>
      </c>
      <c r="N60" s="280"/>
      <c r="O60" s="280"/>
      <c r="P60" s="280"/>
      <c r="Q60" s="279" t="s">
        <v>16</v>
      </c>
      <c r="R60" s="278" t="s">
        <v>67</v>
      </c>
      <c r="S60" s="278"/>
      <c r="T60" s="278"/>
      <c r="U60" s="278"/>
      <c r="V60" s="277" t="s">
        <v>16</v>
      </c>
      <c r="W60" s="276" t="s">
        <v>66</v>
      </c>
      <c r="X60" s="276"/>
      <c r="Y60" s="276"/>
      <c r="Z60" s="276"/>
      <c r="AA60" s="275" t="s">
        <v>16</v>
      </c>
      <c r="AB60" s="276" t="s">
        <v>65</v>
      </c>
      <c r="AC60" s="276"/>
      <c r="AD60" s="276"/>
      <c r="AE60" s="276"/>
      <c r="AF60" s="275" t="s">
        <v>16</v>
      </c>
      <c r="AG60" s="274" t="s">
        <v>64</v>
      </c>
      <c r="AH60" s="274"/>
      <c r="AI60" s="274"/>
      <c r="AJ60" s="274"/>
      <c r="AK60" s="273" t="s">
        <v>16</v>
      </c>
      <c r="AL60" s="272" t="s">
        <v>63</v>
      </c>
      <c r="AM60" s="106" t="s">
        <v>62</v>
      </c>
    </row>
    <row r="61" spans="1:40" s="106" customFormat="1" ht="12.95" customHeight="1" thickBot="1" x14ac:dyDescent="0.3">
      <c r="A61" s="251" t="s">
        <v>22</v>
      </c>
      <c r="B61" s="271" t="s">
        <v>61</v>
      </c>
      <c r="C61" s="217"/>
      <c r="D61" s="195"/>
      <c r="E61" s="195"/>
      <c r="F61" s="194"/>
      <c r="G61" s="215">
        <f>(D61-C61)+(F61-E61)</f>
        <v>0</v>
      </c>
      <c r="H61" s="270">
        <v>1462.4166666666665</v>
      </c>
      <c r="I61" s="269">
        <v>1462.5625</v>
      </c>
      <c r="J61" s="269">
        <v>1462.5833333333335</v>
      </c>
      <c r="K61" s="268">
        <v>1462.729166666667</v>
      </c>
      <c r="L61" s="211">
        <f>(I61-H61)+(K61-J61)</f>
        <v>0.29166666666696983</v>
      </c>
      <c r="M61" s="210">
        <v>1462.4166666666665</v>
      </c>
      <c r="N61" s="209">
        <v>1462.5625</v>
      </c>
      <c r="O61" s="209">
        <v>1462.5833333333335</v>
      </c>
      <c r="P61" s="208">
        <v>1462.729166666667</v>
      </c>
      <c r="Q61" s="207">
        <f>(N61-M61)+(P61-O61)</f>
        <v>0.29166666666696983</v>
      </c>
      <c r="R61" s="206">
        <v>1462.4166666666665</v>
      </c>
      <c r="S61" s="205">
        <v>1462.5625</v>
      </c>
      <c r="T61" s="205">
        <v>1462.5833333333335</v>
      </c>
      <c r="U61" s="204">
        <v>1462.729166666667</v>
      </c>
      <c r="V61" s="203">
        <f>(S61-R61)+(U61-T61)</f>
        <v>0.29166666666696983</v>
      </c>
      <c r="W61" s="202">
        <v>1462.4166666666665</v>
      </c>
      <c r="X61" s="201">
        <v>1462.5625</v>
      </c>
      <c r="Y61" s="201">
        <v>1462.5833333333335</v>
      </c>
      <c r="Z61" s="267">
        <v>1462.729166666667</v>
      </c>
      <c r="AA61" s="198">
        <f>(X61-W61)+(Z61-Y61)</f>
        <v>0.29166666666696983</v>
      </c>
      <c r="AB61" s="202">
        <v>1462.4166666666665</v>
      </c>
      <c r="AC61" s="201">
        <v>1462.5625</v>
      </c>
      <c r="AD61" s="201">
        <v>1462.7083333333335</v>
      </c>
      <c r="AE61" s="200">
        <v>1462.854166666667</v>
      </c>
      <c r="AF61" s="198">
        <f>(AC61-AB61)+(AE61-AD61)</f>
        <v>0.29166666666696983</v>
      </c>
      <c r="AG61" s="266">
        <v>1462.3125</v>
      </c>
      <c r="AH61" s="265">
        <v>1462.5625</v>
      </c>
      <c r="AI61" s="265">
        <v>1462.5833333333335</v>
      </c>
      <c r="AJ61" s="264">
        <v>1462.625</v>
      </c>
      <c r="AK61" s="136">
        <f>(AH61-AG61)+(AJ61-AI61)</f>
        <v>0.29166666666651508</v>
      </c>
      <c r="AL61" s="135">
        <f>G61+L61+Q61+AK61+V61+AA61+AF61</f>
        <v>1.7500000000013642</v>
      </c>
      <c r="AM61" s="108">
        <f>AL61+AL50+AL39+AL28</f>
        <v>5.8333333333384871</v>
      </c>
    </row>
    <row r="62" spans="1:40" s="106" customFormat="1" ht="12.95" customHeight="1" thickBot="1" x14ac:dyDescent="0.3">
      <c r="A62" s="251"/>
      <c r="B62" s="261" t="s">
        <v>5</v>
      </c>
      <c r="C62" s="181">
        <v>1462.375</v>
      </c>
      <c r="D62" s="180">
        <v>1462.5625</v>
      </c>
      <c r="E62" s="180">
        <v>1462.5833333333335</v>
      </c>
      <c r="F62" s="192">
        <v>1462.6875</v>
      </c>
      <c r="G62" s="178">
        <f>(D62-C62)+(F62-E62)</f>
        <v>0.29166666666651508</v>
      </c>
      <c r="H62" s="260">
        <v>1462.375</v>
      </c>
      <c r="I62" s="176">
        <v>1462.5625</v>
      </c>
      <c r="J62" s="176">
        <v>1462.5833333333335</v>
      </c>
      <c r="K62" s="259">
        <v>1462.6875</v>
      </c>
      <c r="L62" s="174">
        <f>(I62-H62)+(K62-J62)</f>
        <v>0.29166666666651508</v>
      </c>
      <c r="M62" s="263">
        <v>1462.3125</v>
      </c>
      <c r="N62" s="172">
        <v>1462.5625</v>
      </c>
      <c r="O62" s="172">
        <v>1462.5833333333335</v>
      </c>
      <c r="P62" s="262">
        <v>1462.625</v>
      </c>
      <c r="Q62" s="170">
        <f>(N62-M62)+(P62-O62)</f>
        <v>0.29166666666651508</v>
      </c>
      <c r="R62" s="258">
        <v>1462.375</v>
      </c>
      <c r="S62" s="188">
        <v>1462.5625</v>
      </c>
      <c r="T62" s="188">
        <v>1462.5833333333335</v>
      </c>
      <c r="U62" s="187">
        <v>1462.6875</v>
      </c>
      <c r="V62" s="169">
        <f>(S62-R62)+(U62-T62)</f>
        <v>0.29166666666651508</v>
      </c>
      <c r="W62" s="164"/>
      <c r="X62" s="163"/>
      <c r="Y62" s="163"/>
      <c r="Z62" s="162"/>
      <c r="AA62" s="165">
        <f>(X62-W62)+(Z62-Y62)</f>
        <v>0</v>
      </c>
      <c r="AB62" s="256">
        <v>1462.3125</v>
      </c>
      <c r="AC62" s="167">
        <v>1462.5625</v>
      </c>
      <c r="AD62" s="167">
        <v>1462.5833333333335</v>
      </c>
      <c r="AE62" s="185">
        <v>1462.625</v>
      </c>
      <c r="AF62" s="165">
        <f>(AC62-AB62)+(AE62-AD62)</f>
        <v>0.29166666666651508</v>
      </c>
      <c r="AG62" s="255">
        <v>1462.4166666666665</v>
      </c>
      <c r="AH62" s="254">
        <v>1462.5625</v>
      </c>
      <c r="AI62" s="254">
        <v>1462.7083333333335</v>
      </c>
      <c r="AJ62" s="253">
        <v>1462.854166666667</v>
      </c>
      <c r="AK62" s="136">
        <f>(AH62-AG62)+(AJ62-AI62)</f>
        <v>0.29166666666696983</v>
      </c>
      <c r="AL62" s="135">
        <f>G62+L62+Q62+AK62+V62+AA62+AF62</f>
        <v>1.7499999999995453</v>
      </c>
      <c r="AM62" s="108">
        <f>AL62+AL51+AL40+AL29</f>
        <v>5.8333333333316659</v>
      </c>
    </row>
    <row r="63" spans="1:40" s="106" customFormat="1" ht="12.95" customHeight="1" thickBot="1" x14ac:dyDescent="0.3">
      <c r="A63" s="251"/>
      <c r="B63" s="261" t="s">
        <v>3</v>
      </c>
      <c r="C63" s="181">
        <v>1462.3958333333335</v>
      </c>
      <c r="D63" s="180">
        <v>1462.5625</v>
      </c>
      <c r="E63" s="180">
        <v>1462.5833333333335</v>
      </c>
      <c r="F63" s="192">
        <v>1462.7083333333335</v>
      </c>
      <c r="G63" s="178">
        <f>(D63-C63)+(F63-E63)</f>
        <v>0.29166666666651508</v>
      </c>
      <c r="H63" s="260">
        <v>1462.3958333333335</v>
      </c>
      <c r="I63" s="176">
        <v>1462.5625</v>
      </c>
      <c r="J63" s="176">
        <v>1462.5833333333335</v>
      </c>
      <c r="K63" s="259">
        <v>1462.7083333333335</v>
      </c>
      <c r="L63" s="174">
        <f>(I63-H63)+(K63-J63)</f>
        <v>0.29166666666651508</v>
      </c>
      <c r="M63" s="164"/>
      <c r="N63" s="163"/>
      <c r="O63" s="163"/>
      <c r="P63" s="162"/>
      <c r="Q63" s="170">
        <f>(N63-M63)+(P63-O63)</f>
        <v>0</v>
      </c>
      <c r="R63" s="258"/>
      <c r="S63" s="188"/>
      <c r="T63" s="188">
        <v>1462.604166666667</v>
      </c>
      <c r="U63" s="257">
        <v>1462.854166666667</v>
      </c>
      <c r="V63" s="169">
        <f>(S63-R63)+(U63-T63)</f>
        <v>0.25</v>
      </c>
      <c r="W63" s="256">
        <v>1462.3125</v>
      </c>
      <c r="X63" s="167">
        <v>1462.5625</v>
      </c>
      <c r="Y63" s="167">
        <v>1462.5833333333335</v>
      </c>
      <c r="Z63" s="185">
        <v>1462.5833333333335</v>
      </c>
      <c r="AA63" s="165">
        <f>(X63-W63)+(Z63-Y63)</f>
        <v>0.25</v>
      </c>
      <c r="AB63" s="168"/>
      <c r="AC63" s="167"/>
      <c r="AD63" s="167">
        <v>1462.5625</v>
      </c>
      <c r="AE63" s="185">
        <v>1462.7083333333335</v>
      </c>
      <c r="AF63" s="165">
        <f>(AC63-AB63)+(AE63-AD63)</f>
        <v>0.14583333333348492</v>
      </c>
      <c r="AG63" s="255"/>
      <c r="AH63" s="254"/>
      <c r="AI63" s="254">
        <v>1462.7083333333335</v>
      </c>
      <c r="AJ63" s="253">
        <v>1462.854166666667</v>
      </c>
      <c r="AK63" s="136">
        <f>(AH63-AG63)+(AJ63-AI63)</f>
        <v>0.14583333333348492</v>
      </c>
      <c r="AL63" s="135">
        <f>G63+L63+Q63+AK63+V63+AA63+AF63</f>
        <v>1.375</v>
      </c>
      <c r="AM63" s="252">
        <f>AL63+AL52+AL41+AL30</f>
        <v>4.9166666666660603</v>
      </c>
      <c r="AN63" s="93" t="s">
        <v>53</v>
      </c>
    </row>
    <row r="64" spans="1:40" s="106" customFormat="1" ht="12.95" customHeight="1" thickBot="1" x14ac:dyDescent="0.3">
      <c r="A64" s="251"/>
      <c r="B64" s="250" t="s">
        <v>21</v>
      </c>
      <c r="C64" s="249"/>
      <c r="D64" s="248"/>
      <c r="E64" s="247">
        <v>1462.7083333333335</v>
      </c>
      <c r="F64" s="246">
        <v>1462.854166666667</v>
      </c>
      <c r="G64" s="245">
        <f>(D64-C64)+(F64-E64)</f>
        <v>0.14583333333348492</v>
      </c>
      <c r="H64" s="244"/>
      <c r="I64" s="243"/>
      <c r="J64" s="154">
        <v>1462.7083333333335</v>
      </c>
      <c r="K64" s="242">
        <v>1462.854166666667</v>
      </c>
      <c r="L64" s="241">
        <f>(I64-H64)+(K64-J64)</f>
        <v>0.14583333333348492</v>
      </c>
      <c r="M64" s="240"/>
      <c r="N64" s="239"/>
      <c r="O64" s="238">
        <v>1462.7083333333335</v>
      </c>
      <c r="P64" s="237">
        <v>1462.854166666667</v>
      </c>
      <c r="Q64" s="236">
        <f>(N64-M64)+(P64-O64)</f>
        <v>0.14583333333348492</v>
      </c>
      <c r="R64" s="235"/>
      <c r="S64" s="234"/>
      <c r="T64" s="233">
        <v>1462.7083333333335</v>
      </c>
      <c r="U64" s="232">
        <v>1462.854166666667</v>
      </c>
      <c r="V64" s="231">
        <f>(S64-R64)+(U64-T64)</f>
        <v>0.14583333333348492</v>
      </c>
      <c r="W64" s="230"/>
      <c r="X64" s="229"/>
      <c r="Y64" s="228"/>
      <c r="Z64" s="227"/>
      <c r="AA64" s="222">
        <f>(X64-W64)+(Z64-Y64)</f>
        <v>0</v>
      </c>
      <c r="AB64" s="226"/>
      <c r="AC64" s="225"/>
      <c r="AD64" s="224">
        <v>1462.7083333333335</v>
      </c>
      <c r="AE64" s="223">
        <v>1462.854166666667</v>
      </c>
      <c r="AF64" s="222">
        <f>(AC64-AB64)+(AE64-AD64)</f>
        <v>0.14583333333348492</v>
      </c>
      <c r="AG64" s="221"/>
      <c r="AH64" s="220"/>
      <c r="AI64" s="220">
        <v>1462.5625</v>
      </c>
      <c r="AJ64" s="219">
        <v>1462.7083333333335</v>
      </c>
      <c r="AK64" s="136">
        <f>(AH64-AG64)+(AJ64-AI64)</f>
        <v>0.14583333333348492</v>
      </c>
      <c r="AL64" s="135">
        <f>G64+L64+Q64+AK64+V64+AA64+AF64</f>
        <v>0.87500000000090949</v>
      </c>
      <c r="AM64" s="108">
        <f>AL64+AL53+AL42+AL31</f>
        <v>2.9166666666696983</v>
      </c>
    </row>
    <row r="65" spans="1:40" s="106" customFormat="1" ht="12.95" customHeight="1" thickBot="1" x14ac:dyDescent="0.3">
      <c r="A65" s="161" t="s">
        <v>20</v>
      </c>
      <c r="B65" s="218" t="s">
        <v>1</v>
      </c>
      <c r="C65" s="217"/>
      <c r="D65" s="195"/>
      <c r="E65" s="195"/>
      <c r="F65" s="216"/>
      <c r="G65" s="215">
        <f>(D65-C65)+(F65-E65)</f>
        <v>0</v>
      </c>
      <c r="H65" s="214">
        <v>1462.375</v>
      </c>
      <c r="I65" s="213">
        <v>1462.5625</v>
      </c>
      <c r="J65" s="213">
        <v>1462.5833333333335</v>
      </c>
      <c r="K65" s="212">
        <v>1462.6875</v>
      </c>
      <c r="L65" s="211">
        <f>(I65-H65)+(K65-J65)</f>
        <v>0.29166666666651508</v>
      </c>
      <c r="M65" s="210">
        <v>1462.375</v>
      </c>
      <c r="N65" s="209">
        <v>1462.5625</v>
      </c>
      <c r="O65" s="209">
        <v>1462.5833333333335</v>
      </c>
      <c r="P65" s="208">
        <v>1462.6875</v>
      </c>
      <c r="Q65" s="207">
        <f>(N65-M65)+(P65-O65)</f>
        <v>0.29166666666651508</v>
      </c>
      <c r="R65" s="206">
        <v>1462.375</v>
      </c>
      <c r="S65" s="205">
        <v>1462.5625</v>
      </c>
      <c r="T65" s="205">
        <v>1462.5833333333335</v>
      </c>
      <c r="U65" s="204">
        <v>1462.6875</v>
      </c>
      <c r="V65" s="203">
        <f>(S65-R65)+(U65-T65)</f>
        <v>0.29166666666651508</v>
      </c>
      <c r="W65" s="202"/>
      <c r="X65" s="201"/>
      <c r="Y65" s="201">
        <v>1462.5625</v>
      </c>
      <c r="Z65" s="200">
        <v>1462.854166666667</v>
      </c>
      <c r="AA65" s="198">
        <f>(X65-W65)+(Z65-Y65)</f>
        <v>0.29166666666696983</v>
      </c>
      <c r="AB65" s="199"/>
      <c r="AC65" s="195"/>
      <c r="AD65" s="195"/>
      <c r="AE65" s="194"/>
      <c r="AF65" s="198">
        <f>(AC65-AB65)+(AE65-AD65)</f>
        <v>0</v>
      </c>
      <c r="AG65" s="197"/>
      <c r="AH65" s="196"/>
      <c r="AI65" s="195"/>
      <c r="AJ65" s="194"/>
      <c r="AK65" s="136">
        <f>(AH65-AG65)+(AJ65-AI65)</f>
        <v>0</v>
      </c>
      <c r="AL65" s="135">
        <f>G65+L65+Q65+AK65+V65+AA65+AF65</f>
        <v>1.1666666666665151</v>
      </c>
      <c r="AM65" s="108">
        <f>AL65+AL54+AL43+AL32</f>
        <v>5.8333333333325754</v>
      </c>
    </row>
    <row r="66" spans="1:40" s="106" customFormat="1" ht="12.95" customHeight="1" thickBot="1" x14ac:dyDescent="0.3">
      <c r="A66" s="161"/>
      <c r="B66" s="182" t="s">
        <v>0</v>
      </c>
      <c r="C66" s="193">
        <v>1462.3125</v>
      </c>
      <c r="D66" s="180">
        <v>1462.5625</v>
      </c>
      <c r="E66" s="180">
        <v>1462.5833333333335</v>
      </c>
      <c r="F66" s="192">
        <v>1462.625</v>
      </c>
      <c r="G66" s="178">
        <f>(D66-C66)+(F66-E66)</f>
        <v>0.29166666666651508</v>
      </c>
      <c r="H66" s="191">
        <v>1462.3125</v>
      </c>
      <c r="I66" s="176">
        <v>1462.5625</v>
      </c>
      <c r="J66" s="176">
        <v>1462.5833333333335</v>
      </c>
      <c r="K66" s="190">
        <v>1462.625</v>
      </c>
      <c r="L66" s="174">
        <f>(I66-H66)+(K66-J66)</f>
        <v>0.29166666666651508</v>
      </c>
      <c r="M66" s="164"/>
      <c r="N66" s="163"/>
      <c r="O66" s="164"/>
      <c r="P66" s="163"/>
      <c r="Q66" s="170">
        <f>(N66-M66)+(P66-O66)</f>
        <v>0</v>
      </c>
      <c r="R66" s="189">
        <v>1462.3125</v>
      </c>
      <c r="S66" s="188">
        <v>1462.5625</v>
      </c>
      <c r="T66" s="188">
        <v>1462.5833333333335</v>
      </c>
      <c r="U66" s="187">
        <v>1462.625</v>
      </c>
      <c r="V66" s="169">
        <f>(S66-R66)+(U66-T66)</f>
        <v>0.29166666666651508</v>
      </c>
      <c r="W66" s="186">
        <v>0.39583333333333331</v>
      </c>
      <c r="X66" s="167">
        <v>1462.5625</v>
      </c>
      <c r="Y66" s="167">
        <v>1462.5833333333335</v>
      </c>
      <c r="Z66" s="185">
        <v>0.70833333333333337</v>
      </c>
      <c r="AA66" s="165">
        <f>(X66-W66)+(Z66-Y66)</f>
        <v>0.29166666666651508</v>
      </c>
      <c r="AB66" s="184"/>
      <c r="AC66" s="183"/>
      <c r="AD66" s="163"/>
      <c r="AE66" s="162"/>
      <c r="AF66" s="165">
        <f>(AC66-AB66)+(AE66-AD66)</f>
        <v>0</v>
      </c>
      <c r="AG66" s="164"/>
      <c r="AH66" s="163"/>
      <c r="AI66" s="163"/>
      <c r="AJ66" s="162"/>
      <c r="AK66" s="136">
        <f>(AH66-AG66)+(AJ66-AI66)</f>
        <v>0</v>
      </c>
      <c r="AL66" s="135">
        <f>G66+L66+Q66+AK66+V66+AA66+AF66</f>
        <v>1.1666666666660603</v>
      </c>
      <c r="AM66" s="108">
        <f>AL66+AL55+AL44+AL33</f>
        <v>5.8333333333312112</v>
      </c>
    </row>
    <row r="67" spans="1:40" s="106" customFormat="1" ht="12.95" customHeight="1" thickBot="1" x14ac:dyDescent="0.3">
      <c r="A67" s="161"/>
      <c r="B67" s="182" t="s">
        <v>19</v>
      </c>
      <c r="C67" s="181"/>
      <c r="D67" s="180"/>
      <c r="E67" s="180">
        <v>1462.729166666667</v>
      </c>
      <c r="F67" s="179">
        <v>1462.854166666667</v>
      </c>
      <c r="G67" s="178">
        <f>(D67-C67)+(F67-E67)</f>
        <v>0.125</v>
      </c>
      <c r="H67" s="177"/>
      <c r="I67" s="176"/>
      <c r="J67" s="176">
        <v>1462.729166666667</v>
      </c>
      <c r="K67" s="175">
        <v>1462.854166666667</v>
      </c>
      <c r="L67" s="174">
        <f>(I67-H67)+(K67-J67)</f>
        <v>0.125</v>
      </c>
      <c r="M67" s="173"/>
      <c r="N67" s="172"/>
      <c r="O67" s="172">
        <v>1462.729166666667</v>
      </c>
      <c r="P67" s="171">
        <v>1462.854166666667</v>
      </c>
      <c r="Q67" s="170">
        <f>(N67-M67)+(P67-O67)</f>
        <v>0.125</v>
      </c>
      <c r="R67" s="164"/>
      <c r="S67" s="163"/>
      <c r="T67" s="163"/>
      <c r="U67" s="162"/>
      <c r="V67" s="169">
        <f>(S67-R67)+(U67-T67)</f>
        <v>0</v>
      </c>
      <c r="W67" s="168"/>
      <c r="X67" s="167"/>
      <c r="Y67" s="167">
        <v>1462.729166666667</v>
      </c>
      <c r="Z67" s="166">
        <v>1462.854166666667</v>
      </c>
      <c r="AA67" s="165">
        <f>(X67-W67)+(Z67-Y67)</f>
        <v>0.125</v>
      </c>
      <c r="AB67" s="164"/>
      <c r="AC67" s="163"/>
      <c r="AD67" s="163"/>
      <c r="AE67" s="162"/>
      <c r="AF67" s="165">
        <f>(AC67-AB67)+(AE67-AD67)</f>
        <v>0</v>
      </c>
      <c r="AG67" s="164"/>
      <c r="AH67" s="163"/>
      <c r="AI67" s="163"/>
      <c r="AJ67" s="162"/>
      <c r="AK67" s="136">
        <f>(AH67-AG67)+(AJ67-AI67)</f>
        <v>0</v>
      </c>
      <c r="AL67" s="135">
        <f>G67+L67+Q67+AK67+V67+AA67+AF67</f>
        <v>0.5</v>
      </c>
      <c r="AM67" s="108">
        <f>AL67+AL56+AL45+AL34</f>
        <v>2.9166666666678793</v>
      </c>
    </row>
    <row r="68" spans="1:40" s="106" customFormat="1" ht="12.95" customHeight="1" thickBot="1" x14ac:dyDescent="0.3">
      <c r="A68" s="161"/>
      <c r="B68" s="160" t="s">
        <v>17</v>
      </c>
      <c r="C68" s="159">
        <v>1462.3958333333335</v>
      </c>
      <c r="D68" s="158">
        <v>1462.5625</v>
      </c>
      <c r="E68" s="158">
        <v>1462.5833333333335</v>
      </c>
      <c r="F68" s="157">
        <v>1462.7083333333335</v>
      </c>
      <c r="G68" s="156">
        <f>(D68-C68)+(F68-E68)</f>
        <v>0.29166666666651508</v>
      </c>
      <c r="H68" s="155">
        <v>1462.3958333333335</v>
      </c>
      <c r="I68" s="154">
        <v>1462.5625</v>
      </c>
      <c r="J68" s="154">
        <v>1462.5833333333335</v>
      </c>
      <c r="K68" s="153">
        <v>1462.7083333333335</v>
      </c>
      <c r="L68" s="152">
        <f>(I68-H68)+(K68-J68)</f>
        <v>0.29166666666651508</v>
      </c>
      <c r="M68" s="151">
        <v>1462.3958333333335</v>
      </c>
      <c r="N68" s="150">
        <v>1462.5625</v>
      </c>
      <c r="O68" s="150">
        <v>1462.5833333333335</v>
      </c>
      <c r="P68" s="149">
        <v>1462.7083333333335</v>
      </c>
      <c r="Q68" s="148">
        <f>(N68-M68)+(P68-O68)</f>
        <v>0.29166666666651508</v>
      </c>
      <c r="R68" s="147">
        <v>1462.3958333333335</v>
      </c>
      <c r="S68" s="146">
        <v>1462.5625</v>
      </c>
      <c r="T68" s="146">
        <v>1462.5833333333335</v>
      </c>
      <c r="U68" s="145">
        <v>1462.7083333333335</v>
      </c>
      <c r="V68" s="144">
        <f>(S68-R68)+(U68-T68)</f>
        <v>0.29166666666651508</v>
      </c>
      <c r="W68" s="143">
        <v>1462.3958333333335</v>
      </c>
      <c r="X68" s="142">
        <v>1462.5625</v>
      </c>
      <c r="Y68" s="142">
        <v>1462.5833333333335</v>
      </c>
      <c r="Z68" s="141">
        <v>1462.7083333333335</v>
      </c>
      <c r="AA68" s="140">
        <f>(X68-W68)+(Z68-Y68)</f>
        <v>0.29166666666651508</v>
      </c>
      <c r="AB68" s="139"/>
      <c r="AC68" s="138"/>
      <c r="AD68" s="138"/>
      <c r="AE68" s="137"/>
      <c r="AF68" s="140">
        <f>(AC68-AB68)+(AE68-AD68)</f>
        <v>0</v>
      </c>
      <c r="AG68" s="139"/>
      <c r="AH68" s="138"/>
      <c r="AI68" s="138"/>
      <c r="AJ68" s="137"/>
      <c r="AK68" s="136">
        <f>(AH68-AG68)+(AJ68-AI68)</f>
        <v>0</v>
      </c>
      <c r="AL68" s="135">
        <f>G68+L68+Q68+AK68+V68+AA68+AF68</f>
        <v>1.4583333333325754</v>
      </c>
      <c r="AM68" s="108">
        <f>AL68+AL57+AL46+AL35</f>
        <v>5.8333333333303017</v>
      </c>
    </row>
    <row r="69" spans="1:40" s="106" customFormat="1" ht="12.95" customHeight="1" thickBot="1" x14ac:dyDescent="0.3">
      <c r="A69" s="134" t="s">
        <v>16</v>
      </c>
      <c r="B69" s="134"/>
      <c r="C69" s="133"/>
      <c r="D69" s="132"/>
      <c r="E69" s="132"/>
      <c r="F69" s="131"/>
      <c r="G69" s="130">
        <f>SUM(G61:G68)</f>
        <v>1.4374999999995453</v>
      </c>
      <c r="H69" s="129"/>
      <c r="I69" s="128"/>
      <c r="J69" s="128"/>
      <c r="K69" s="127"/>
      <c r="L69" s="126">
        <f>SUM(L61:L68)</f>
        <v>2.0208333333330302</v>
      </c>
      <c r="M69" s="125"/>
      <c r="N69" s="124"/>
      <c r="O69" s="124"/>
      <c r="P69" s="123"/>
      <c r="Q69" s="122">
        <f>SUM(Q61:Q68)</f>
        <v>1.4375</v>
      </c>
      <c r="R69" s="121"/>
      <c r="S69" s="120"/>
      <c r="T69" s="120"/>
      <c r="U69" s="119"/>
      <c r="V69" s="118">
        <f>SUM(V61:V68)</f>
        <v>1.8541666666665151</v>
      </c>
      <c r="W69" s="117"/>
      <c r="X69" s="116"/>
      <c r="Y69" s="116"/>
      <c r="Z69" s="115"/>
      <c r="AA69" s="114">
        <f>SUM(AA61:AA68)</f>
        <v>1.5416666666669698</v>
      </c>
      <c r="AB69" s="117"/>
      <c r="AC69" s="116"/>
      <c r="AD69" s="116"/>
      <c r="AE69" s="115"/>
      <c r="AF69" s="114">
        <f>SUM(AF61:AF68)</f>
        <v>0.87500000000045475</v>
      </c>
      <c r="AG69" s="113"/>
      <c r="AH69" s="112"/>
      <c r="AI69" s="112"/>
      <c r="AJ69" s="111"/>
      <c r="AK69" s="110">
        <f>SUM(AK61:AK68)</f>
        <v>0.87500000000045475</v>
      </c>
      <c r="AL69" s="109">
        <f>SUM(AL61:AL68)</f>
        <v>10.04166666666697</v>
      </c>
      <c r="AM69" s="108">
        <f>AL69+AL58+AL47+AL36</f>
        <v>39.916666666667879</v>
      </c>
    </row>
    <row r="70" spans="1:40" s="106" customFormat="1" ht="12.95" customHeight="1" x14ac:dyDescent="0.2">
      <c r="A70" s="107"/>
      <c r="B70" s="3"/>
      <c r="C70" s="16"/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"/>
      <c r="AF70" s="1"/>
      <c r="AG70" s="1"/>
      <c r="AH70" s="1"/>
      <c r="AI70" s="1"/>
      <c r="AJ70" s="1"/>
      <c r="AK70" s="1"/>
      <c r="AL70" s="1"/>
    </row>
    <row r="71" spans="1:40" ht="12.95" customHeight="1" thickBot="1" x14ac:dyDescent="0.3"/>
    <row r="72" spans="1:40" ht="12.95" customHeight="1" thickBot="1" x14ac:dyDescent="0.3">
      <c r="A72" s="105" t="s">
        <v>60</v>
      </c>
      <c r="B72" s="104"/>
      <c r="C72" s="103" t="s">
        <v>32</v>
      </c>
      <c r="D72" s="102" t="s">
        <v>31</v>
      </c>
      <c r="E72" s="102" t="s">
        <v>30</v>
      </c>
      <c r="F72" s="102" t="s">
        <v>29</v>
      </c>
      <c r="G72" s="102" t="s">
        <v>28</v>
      </c>
      <c r="H72" s="102" t="s">
        <v>27</v>
      </c>
      <c r="I72" s="101" t="s">
        <v>26</v>
      </c>
      <c r="J72" s="103" t="s">
        <v>32</v>
      </c>
      <c r="K72" s="102" t="s">
        <v>31</v>
      </c>
      <c r="L72" s="102" t="s">
        <v>30</v>
      </c>
      <c r="M72" s="102" t="s">
        <v>29</v>
      </c>
      <c r="N72" s="102" t="s">
        <v>28</v>
      </c>
      <c r="O72" s="102" t="s">
        <v>27</v>
      </c>
      <c r="P72" s="101" t="s">
        <v>26</v>
      </c>
      <c r="Q72" s="103" t="s">
        <v>32</v>
      </c>
      <c r="R72" s="102" t="s">
        <v>31</v>
      </c>
      <c r="S72" s="102" t="s">
        <v>30</v>
      </c>
      <c r="T72" s="102" t="s">
        <v>29</v>
      </c>
      <c r="U72" s="102" t="s">
        <v>28</v>
      </c>
      <c r="V72" s="102" t="s">
        <v>27</v>
      </c>
      <c r="W72" s="101" t="s">
        <v>26</v>
      </c>
      <c r="X72" s="103" t="s">
        <v>32</v>
      </c>
      <c r="Y72" s="102" t="s">
        <v>31</v>
      </c>
      <c r="Z72" s="102" t="s">
        <v>30</v>
      </c>
      <c r="AA72" s="102" t="s">
        <v>29</v>
      </c>
      <c r="AB72" s="102" t="s">
        <v>28</v>
      </c>
      <c r="AC72" s="102" t="s">
        <v>27</v>
      </c>
      <c r="AD72" s="101" t="s">
        <v>26</v>
      </c>
      <c r="AE72" s="100" t="s">
        <v>16</v>
      </c>
      <c r="AH72" s="99" t="s">
        <v>59</v>
      </c>
      <c r="AI72" s="99"/>
      <c r="AJ72" s="99"/>
      <c r="AL72" s="99" t="s">
        <v>58</v>
      </c>
      <c r="AM72" s="99"/>
      <c r="AN72" s="99"/>
    </row>
    <row r="73" spans="1:40" ht="12.95" customHeight="1" x14ac:dyDescent="0.25">
      <c r="A73" s="38" t="s">
        <v>22</v>
      </c>
      <c r="B73" s="88" t="s">
        <v>6</v>
      </c>
      <c r="C73" s="92">
        <f>G28</f>
        <v>0</v>
      </c>
      <c r="D73" s="80">
        <f>L28</f>
        <v>0.29166666666696983</v>
      </c>
      <c r="E73" s="80">
        <f>Q28</f>
        <v>0.29166666666696983</v>
      </c>
      <c r="F73" s="80">
        <f>V28</f>
        <v>0.29166666666696983</v>
      </c>
      <c r="G73" s="80">
        <f>AA28</f>
        <v>0.29166666666696983</v>
      </c>
      <c r="H73" s="79">
        <f>AF28</f>
        <v>0</v>
      </c>
      <c r="I73" s="78">
        <f>AK28</f>
        <v>0</v>
      </c>
      <c r="J73" s="92">
        <f>G39</f>
        <v>0</v>
      </c>
      <c r="K73" s="80">
        <f>L39</f>
        <v>0.29166666666696983</v>
      </c>
      <c r="L73" s="80">
        <f>Q39</f>
        <v>0.29166666666696983</v>
      </c>
      <c r="M73" s="80">
        <f>V39</f>
        <v>0.29166666666696983</v>
      </c>
      <c r="N73" s="80">
        <f>AA39</f>
        <v>0.29166666666696983</v>
      </c>
      <c r="O73" s="80">
        <f>AF39</f>
        <v>0.29166666666696983</v>
      </c>
      <c r="P73" s="87">
        <f>AK39</f>
        <v>0.29166666666651508</v>
      </c>
      <c r="Q73" s="92">
        <f>G50</f>
        <v>0</v>
      </c>
      <c r="R73" s="80">
        <f>L50</f>
        <v>0.29166666666696983</v>
      </c>
      <c r="S73" s="80">
        <f>Q50</f>
        <v>0.29166666666696983</v>
      </c>
      <c r="T73" s="80">
        <f>V50</f>
        <v>0.29166666666696983</v>
      </c>
      <c r="U73" s="80">
        <f>AA50</f>
        <v>0.29166666666696983</v>
      </c>
      <c r="V73" s="79">
        <f>AF50</f>
        <v>0</v>
      </c>
      <c r="W73" s="78">
        <f>AK50</f>
        <v>0</v>
      </c>
      <c r="X73" s="92">
        <f>G61</f>
        <v>0</v>
      </c>
      <c r="Y73" s="80">
        <f>L61</f>
        <v>0.29166666666696983</v>
      </c>
      <c r="Z73" s="80">
        <f>Q61</f>
        <v>0.29166666666696983</v>
      </c>
      <c r="AA73" s="80">
        <f>V61</f>
        <v>0.29166666666696983</v>
      </c>
      <c r="AB73" s="80">
        <f>AA61</f>
        <v>0.29166666666696983</v>
      </c>
      <c r="AC73" s="80">
        <f>AF61</f>
        <v>0.29166666666696983</v>
      </c>
      <c r="AD73" s="87">
        <f>AK61</f>
        <v>0.29166666666651508</v>
      </c>
      <c r="AE73" s="77">
        <f>(SUM(C73:AD73))</f>
        <v>5.8333333333384871</v>
      </c>
      <c r="AH73" s="96" t="s">
        <v>57</v>
      </c>
      <c r="AI73" s="98">
        <v>1462.2916666666665</v>
      </c>
      <c r="AJ73" s="97">
        <v>1462.5833333333335</v>
      </c>
      <c r="AL73" s="96" t="s">
        <v>56</v>
      </c>
      <c r="AM73" s="95">
        <v>1462.3125</v>
      </c>
      <c r="AN73" s="94">
        <v>1462.625</v>
      </c>
    </row>
    <row r="74" spans="1:40" ht="12.95" customHeight="1" x14ac:dyDescent="0.25">
      <c r="A74" s="38"/>
      <c r="B74" s="88" t="s">
        <v>5</v>
      </c>
      <c r="C74" s="81">
        <f>G29</f>
        <v>0.29166666666651508</v>
      </c>
      <c r="D74" s="80">
        <f>L29</f>
        <v>0.29166666666651508</v>
      </c>
      <c r="E74" s="80">
        <f>Q29</f>
        <v>0.29166666666651508</v>
      </c>
      <c r="F74" s="80">
        <f>V29</f>
        <v>0.29166666666651508</v>
      </c>
      <c r="G74" s="79">
        <f>AA29</f>
        <v>0</v>
      </c>
      <c r="H74" s="79">
        <f>AF29</f>
        <v>0</v>
      </c>
      <c r="I74" s="78">
        <f>AK29</f>
        <v>0</v>
      </c>
      <c r="J74" s="81">
        <f>G40</f>
        <v>0.29166666666651508</v>
      </c>
      <c r="K74" s="80">
        <f>L40</f>
        <v>0.29166666666651508</v>
      </c>
      <c r="L74" s="80">
        <f>Q40</f>
        <v>0.29166666666651508</v>
      </c>
      <c r="M74" s="80">
        <f>V40</f>
        <v>0.29166666666651508</v>
      </c>
      <c r="N74" s="79">
        <f>AA40</f>
        <v>0</v>
      </c>
      <c r="O74" s="80">
        <f>AF40</f>
        <v>0.29166666666651508</v>
      </c>
      <c r="P74" s="87">
        <f>AK40</f>
        <v>0.29166666666696983</v>
      </c>
      <c r="Q74" s="81">
        <f>G51</f>
        <v>0.29166666666651508</v>
      </c>
      <c r="R74" s="80">
        <f>L51</f>
        <v>0.29166666666696983</v>
      </c>
      <c r="S74" s="80">
        <f>Q51</f>
        <v>0.29166666666651508</v>
      </c>
      <c r="T74" s="80">
        <f>V51</f>
        <v>0.29166666666651508</v>
      </c>
      <c r="U74" s="79">
        <f>AA51</f>
        <v>0</v>
      </c>
      <c r="V74" s="79">
        <f>AF51</f>
        <v>0</v>
      </c>
      <c r="W74" s="78">
        <f>AK51</f>
        <v>0</v>
      </c>
      <c r="X74" s="81">
        <f>G62</f>
        <v>0.29166666666651508</v>
      </c>
      <c r="Y74" s="80">
        <f>L62</f>
        <v>0.29166666666651508</v>
      </c>
      <c r="Z74" s="80">
        <f>Q62</f>
        <v>0.29166666666651508</v>
      </c>
      <c r="AA74" s="80">
        <f>V62</f>
        <v>0.29166666666651508</v>
      </c>
      <c r="AB74" s="79">
        <f>AA62</f>
        <v>0</v>
      </c>
      <c r="AC74" s="80">
        <f>AF62</f>
        <v>0.29166666666651508</v>
      </c>
      <c r="AD74" s="87">
        <f>AK62</f>
        <v>0.29166666666696983</v>
      </c>
      <c r="AE74" s="77">
        <f>(SUM(C74:AD74))</f>
        <v>5.8333333333316659</v>
      </c>
      <c r="AH74" s="86" t="s">
        <v>55</v>
      </c>
      <c r="AI74" s="58">
        <v>1462.3125</v>
      </c>
      <c r="AJ74" s="57">
        <v>1462.625</v>
      </c>
      <c r="AL74" s="86" t="s">
        <v>54</v>
      </c>
      <c r="AM74" s="85">
        <v>1462.4166666666665</v>
      </c>
      <c r="AN74" s="84">
        <v>1462.854166666667</v>
      </c>
    </row>
    <row r="75" spans="1:40" ht="12.95" customHeight="1" x14ac:dyDescent="0.25">
      <c r="A75" s="38"/>
      <c r="B75" s="88" t="s">
        <v>3</v>
      </c>
      <c r="C75" s="81">
        <f>G30</f>
        <v>0.29166666666651508</v>
      </c>
      <c r="D75" s="80">
        <f>L30</f>
        <v>0.29166666666651508</v>
      </c>
      <c r="E75" s="79">
        <f>Q30</f>
        <v>0</v>
      </c>
      <c r="F75" s="80">
        <f>V30</f>
        <v>0.25</v>
      </c>
      <c r="G75" s="80">
        <f>AA30</f>
        <v>0.25</v>
      </c>
      <c r="H75" s="79">
        <f>AF30</f>
        <v>0</v>
      </c>
      <c r="I75" s="78">
        <f>AK30</f>
        <v>0</v>
      </c>
      <c r="J75" s="81">
        <f>G41</f>
        <v>0.29166666666651508</v>
      </c>
      <c r="K75" s="80">
        <f>L41</f>
        <v>0.29166666666651508</v>
      </c>
      <c r="L75" s="79">
        <f>Q41</f>
        <v>0</v>
      </c>
      <c r="M75" s="80">
        <f>V41</f>
        <v>0.25</v>
      </c>
      <c r="N75" s="80">
        <f>AA41</f>
        <v>0.25</v>
      </c>
      <c r="O75" s="80">
        <f>AF41</f>
        <v>0.14583333333348492</v>
      </c>
      <c r="P75" s="87">
        <f>AK41</f>
        <v>0.14583333333348492</v>
      </c>
      <c r="Q75" s="81">
        <f>G52</f>
        <v>0.29166666666651508</v>
      </c>
      <c r="R75" s="80">
        <f>L52</f>
        <v>0.29166666666651508</v>
      </c>
      <c r="S75" s="79">
        <f>Q52</f>
        <v>0</v>
      </c>
      <c r="T75" s="80">
        <f>V52</f>
        <v>0.25</v>
      </c>
      <c r="U75" s="80">
        <f>AA52</f>
        <v>0.25</v>
      </c>
      <c r="V75" s="79">
        <f>AF52</f>
        <v>0</v>
      </c>
      <c r="W75" s="78">
        <f>AK52</f>
        <v>0</v>
      </c>
      <c r="X75" s="81">
        <f>G63</f>
        <v>0.29166666666651508</v>
      </c>
      <c r="Y75" s="80">
        <f>L63</f>
        <v>0.29166666666651508</v>
      </c>
      <c r="Z75" s="79">
        <f>Q63</f>
        <v>0</v>
      </c>
      <c r="AA75" s="80">
        <f>V63</f>
        <v>0.25</v>
      </c>
      <c r="AB75" s="80">
        <f>AA63</f>
        <v>0.25</v>
      </c>
      <c r="AC75" s="80">
        <f>AF63</f>
        <v>0.14583333333348492</v>
      </c>
      <c r="AD75" s="87">
        <f>AK63</f>
        <v>0.14583333333348492</v>
      </c>
      <c r="AE75" s="77">
        <f>(SUM(C75:AD75))</f>
        <v>4.9166666666660603</v>
      </c>
      <c r="AF75" s="93" t="s">
        <v>53</v>
      </c>
      <c r="AH75" s="76" t="s">
        <v>52</v>
      </c>
      <c r="AI75" s="75">
        <v>1462.375</v>
      </c>
      <c r="AJ75" s="74">
        <v>1462.6875</v>
      </c>
      <c r="AL75" s="76" t="s">
        <v>51</v>
      </c>
      <c r="AM75" s="75">
        <v>1462.5625</v>
      </c>
      <c r="AN75" s="74">
        <v>1462.7083333333335</v>
      </c>
    </row>
    <row r="76" spans="1:40" ht="12.95" customHeight="1" x14ac:dyDescent="0.25">
      <c r="A76" s="38"/>
      <c r="B76" s="88" t="s">
        <v>21</v>
      </c>
      <c r="C76" s="81">
        <f>G31</f>
        <v>0.14583333333348492</v>
      </c>
      <c r="D76" s="80">
        <f>L31</f>
        <v>0.14583333333348492</v>
      </c>
      <c r="E76" s="80">
        <f>Q31</f>
        <v>0.14583333333348492</v>
      </c>
      <c r="F76" s="80">
        <f>V31</f>
        <v>0.14583333333348492</v>
      </c>
      <c r="G76" s="79">
        <f>AA31</f>
        <v>0</v>
      </c>
      <c r="H76" s="79">
        <f>AF31</f>
        <v>0</v>
      </c>
      <c r="I76" s="78">
        <f>AK31</f>
        <v>0</v>
      </c>
      <c r="J76" s="81">
        <f>G42</f>
        <v>0.14583333333348492</v>
      </c>
      <c r="K76" s="80">
        <f>L42</f>
        <v>0.14583333333348492</v>
      </c>
      <c r="L76" s="80">
        <f>Q42</f>
        <v>0.14583333333348492</v>
      </c>
      <c r="M76" s="80">
        <f>V42</f>
        <v>0.14583333333348492</v>
      </c>
      <c r="N76" s="79">
        <f>AA42</f>
        <v>0</v>
      </c>
      <c r="O76" s="80">
        <f>AF42</f>
        <v>0.14583333333348492</v>
      </c>
      <c r="P76" s="87">
        <f>AK42</f>
        <v>0.14583333333348492</v>
      </c>
      <c r="Q76" s="81">
        <f>G53</f>
        <v>0.14583333333348492</v>
      </c>
      <c r="R76" s="80">
        <f>L53</f>
        <v>0.14583333333348492</v>
      </c>
      <c r="S76" s="80">
        <f>Q53</f>
        <v>0.14583333333348492</v>
      </c>
      <c r="T76" s="80">
        <f>V53</f>
        <v>0.14583333333348492</v>
      </c>
      <c r="U76" s="79">
        <f>AA53</f>
        <v>0</v>
      </c>
      <c r="V76" s="79">
        <f>AF53</f>
        <v>0</v>
      </c>
      <c r="W76" s="78">
        <f>AK53</f>
        <v>0</v>
      </c>
      <c r="X76" s="81">
        <f>G64</f>
        <v>0.14583333333348492</v>
      </c>
      <c r="Y76" s="80">
        <f>L64</f>
        <v>0.14583333333348492</v>
      </c>
      <c r="Z76" s="80">
        <f>Q64</f>
        <v>0.14583333333348492</v>
      </c>
      <c r="AA76" s="80">
        <f>V64</f>
        <v>0.14583333333348492</v>
      </c>
      <c r="AB76" s="79">
        <f>AA64</f>
        <v>0</v>
      </c>
      <c r="AC76" s="80">
        <f>AF64</f>
        <v>0.14583333333348492</v>
      </c>
      <c r="AD76" s="87">
        <f>AK64</f>
        <v>0.14583333333348492</v>
      </c>
      <c r="AE76" s="77">
        <f>(SUM(C76:AD76))</f>
        <v>2.9166666666696983</v>
      </c>
      <c r="AH76" s="67" t="s">
        <v>50</v>
      </c>
      <c r="AI76" s="66">
        <v>1462.3958333333335</v>
      </c>
      <c r="AJ76" s="65">
        <v>1462.7083333333335</v>
      </c>
      <c r="AL76" s="67" t="s">
        <v>49</v>
      </c>
      <c r="AM76" s="66">
        <v>1462.5625</v>
      </c>
      <c r="AN76" s="65">
        <v>1462.854166666667</v>
      </c>
    </row>
    <row r="77" spans="1:40" ht="12.95" customHeight="1" thickBot="1" x14ac:dyDescent="0.3">
      <c r="A77" s="37" t="s">
        <v>20</v>
      </c>
      <c r="B77" s="88" t="s">
        <v>1</v>
      </c>
      <c r="C77" s="92">
        <f>G32</f>
        <v>0</v>
      </c>
      <c r="D77" s="80">
        <f>L32</f>
        <v>0.29166666666651508</v>
      </c>
      <c r="E77" s="80">
        <f>Q32</f>
        <v>0.29166666666651508</v>
      </c>
      <c r="F77" s="80">
        <f>V32</f>
        <v>0.29166666666651508</v>
      </c>
      <c r="G77" s="80">
        <f>AA32</f>
        <v>0.29166666666696983</v>
      </c>
      <c r="H77" s="80">
        <f>AF32</f>
        <v>0.29166666666651508</v>
      </c>
      <c r="I77" s="87">
        <f>AK32</f>
        <v>0.29166666666696983</v>
      </c>
      <c r="J77" s="92">
        <f>G43</f>
        <v>0</v>
      </c>
      <c r="K77" s="80">
        <f>L43</f>
        <v>0.29166666666651508</v>
      </c>
      <c r="L77" s="80">
        <f>Q43</f>
        <v>0.29166666666651508</v>
      </c>
      <c r="M77" s="80">
        <f>V43</f>
        <v>0.29166666666651508</v>
      </c>
      <c r="N77" s="80">
        <f>AA43</f>
        <v>0.29166666666696983</v>
      </c>
      <c r="O77" s="79">
        <f>AF43</f>
        <v>0</v>
      </c>
      <c r="P77" s="78">
        <f>AK43</f>
        <v>0</v>
      </c>
      <c r="Q77" s="92">
        <f>G54</f>
        <v>0</v>
      </c>
      <c r="R77" s="80">
        <f>L54</f>
        <v>0.29166666666651508</v>
      </c>
      <c r="S77" s="80">
        <f>Q54</f>
        <v>0.29166666666651508</v>
      </c>
      <c r="T77" s="80">
        <f>V54</f>
        <v>0.29166666666651508</v>
      </c>
      <c r="U77" s="80">
        <f>AA54</f>
        <v>0.29166666666651508</v>
      </c>
      <c r="V77" s="80">
        <f>AF54</f>
        <v>0.29166666666651508</v>
      </c>
      <c r="W77" s="87">
        <f>AK54</f>
        <v>0.29166666666696983</v>
      </c>
      <c r="X77" s="92">
        <f>G65</f>
        <v>0</v>
      </c>
      <c r="Y77" s="80">
        <f>L65</f>
        <v>0.29166666666651508</v>
      </c>
      <c r="Z77" s="80">
        <f>Q65</f>
        <v>0.29166666666651508</v>
      </c>
      <c r="AA77" s="80">
        <f>V65</f>
        <v>0.29166666666651508</v>
      </c>
      <c r="AB77" s="80">
        <f>AA65</f>
        <v>0.29166666666696983</v>
      </c>
      <c r="AC77" s="79">
        <f>AF65</f>
        <v>0</v>
      </c>
      <c r="AD77" s="78">
        <f>AK65</f>
        <v>0</v>
      </c>
      <c r="AE77" s="77">
        <f>(SUM(C77:AD77))</f>
        <v>5.8333333333325754</v>
      </c>
      <c r="AH77" s="64" t="s">
        <v>48</v>
      </c>
      <c r="AI77" s="63">
        <v>1462.4166666666665</v>
      </c>
      <c r="AJ77" s="62">
        <v>1462.6875</v>
      </c>
      <c r="AL77" s="91" t="s">
        <v>47</v>
      </c>
      <c r="AM77" s="90">
        <v>1462.7083333333335</v>
      </c>
      <c r="AN77" s="89">
        <v>1462.854166666667</v>
      </c>
    </row>
    <row r="78" spans="1:40" ht="12.95" customHeight="1" x14ac:dyDescent="0.25">
      <c r="A78" s="37"/>
      <c r="B78" s="88" t="s">
        <v>0</v>
      </c>
      <c r="C78" s="81">
        <f>G33</f>
        <v>0.29166666666651508</v>
      </c>
      <c r="D78" s="80">
        <f>L33</f>
        <v>0.29166666666651508</v>
      </c>
      <c r="E78" s="79">
        <f>Q33</f>
        <v>0</v>
      </c>
      <c r="F78" s="80">
        <f>V33</f>
        <v>0.29166666666651508</v>
      </c>
      <c r="G78" s="80">
        <f>AA33</f>
        <v>0.29166666666651508</v>
      </c>
      <c r="H78" s="80">
        <f>AF33</f>
        <v>0.29166666666696983</v>
      </c>
      <c r="I78" s="87">
        <f>AK33</f>
        <v>0.29166666666651508</v>
      </c>
      <c r="J78" s="81">
        <f>G44</f>
        <v>0.29166666666651508</v>
      </c>
      <c r="K78" s="80">
        <f>L44</f>
        <v>0.29166666666651508</v>
      </c>
      <c r="L78" s="79">
        <f>Q44</f>
        <v>0</v>
      </c>
      <c r="M78" s="80">
        <f>V44</f>
        <v>0.29166666666651508</v>
      </c>
      <c r="N78" s="80">
        <f>AA44</f>
        <v>0.29166666666651508</v>
      </c>
      <c r="O78" s="79">
        <f>AF44</f>
        <v>0</v>
      </c>
      <c r="P78" s="78">
        <f>AK44</f>
        <v>0</v>
      </c>
      <c r="Q78" s="81">
        <f>G55</f>
        <v>0.29166666666651508</v>
      </c>
      <c r="R78" s="80">
        <f>L55</f>
        <v>0.29166666666651508</v>
      </c>
      <c r="S78" s="79">
        <f>Q55</f>
        <v>0</v>
      </c>
      <c r="T78" s="80">
        <f>V55</f>
        <v>0.29166666666651508</v>
      </c>
      <c r="U78" s="80">
        <f>AA55</f>
        <v>0.29166666666651508</v>
      </c>
      <c r="V78" s="80">
        <f>AF55</f>
        <v>0.29166666666696983</v>
      </c>
      <c r="W78" s="87">
        <f>AK55</f>
        <v>0.29166666666651508</v>
      </c>
      <c r="X78" s="81">
        <f>G66</f>
        <v>0.29166666666651508</v>
      </c>
      <c r="Y78" s="80">
        <f>L66</f>
        <v>0.29166666666651508</v>
      </c>
      <c r="Z78" s="79">
        <f>Q66</f>
        <v>0</v>
      </c>
      <c r="AA78" s="80">
        <f>V66</f>
        <v>0.29166666666651508</v>
      </c>
      <c r="AB78" s="80">
        <f>AA66</f>
        <v>0.29166666666651508</v>
      </c>
      <c r="AC78" s="79">
        <f>AF66</f>
        <v>0</v>
      </c>
      <c r="AD78" s="78">
        <f>AK66</f>
        <v>0</v>
      </c>
      <c r="AE78" s="77">
        <f>(SUM(C78:AD78))</f>
        <v>5.8333333333312112</v>
      </c>
      <c r="AH78" s="59" t="s">
        <v>46</v>
      </c>
      <c r="AI78" s="58">
        <v>1462.4166666666665</v>
      </c>
      <c r="AJ78" s="57">
        <v>1462.729166666667</v>
      </c>
    </row>
    <row r="79" spans="1:40" ht="12.95" customHeight="1" x14ac:dyDescent="0.25">
      <c r="A79" s="37"/>
      <c r="B79" s="88" t="s">
        <v>19</v>
      </c>
      <c r="C79" s="81">
        <f>G34</f>
        <v>0.125</v>
      </c>
      <c r="D79" s="79">
        <f>L34</f>
        <v>0</v>
      </c>
      <c r="E79" s="80">
        <f>Q34</f>
        <v>0.125</v>
      </c>
      <c r="F79" s="79">
        <f>V34</f>
        <v>0</v>
      </c>
      <c r="G79" s="80">
        <f>AA34</f>
        <v>0.125</v>
      </c>
      <c r="H79" s="80">
        <f>AF34</f>
        <v>0.29166666666696983</v>
      </c>
      <c r="I79" s="87">
        <f>AK34</f>
        <v>0.29166666666696983</v>
      </c>
      <c r="J79" s="81">
        <f>G45</f>
        <v>0.125</v>
      </c>
      <c r="K79" s="80">
        <f>L45</f>
        <v>0.125</v>
      </c>
      <c r="L79" s="80">
        <f>Q45</f>
        <v>0.125</v>
      </c>
      <c r="M79" s="79">
        <f>V45</f>
        <v>0</v>
      </c>
      <c r="N79" s="80">
        <f>AA45</f>
        <v>0.125</v>
      </c>
      <c r="O79" s="79">
        <f>AF45</f>
        <v>0</v>
      </c>
      <c r="P79" s="78">
        <f>AK45</f>
        <v>0</v>
      </c>
      <c r="Q79" s="81">
        <f>G56</f>
        <v>0.125</v>
      </c>
      <c r="R79" s="79">
        <f>L56</f>
        <v>0</v>
      </c>
      <c r="S79" s="80">
        <f>Q56</f>
        <v>0.125</v>
      </c>
      <c r="T79" s="79">
        <f>V56</f>
        <v>0</v>
      </c>
      <c r="U79" s="80">
        <f>AA56</f>
        <v>0.125</v>
      </c>
      <c r="V79" s="80">
        <f>AF56</f>
        <v>0.29166666666696983</v>
      </c>
      <c r="W79" s="87">
        <f>AK56</f>
        <v>0.29166666666696983</v>
      </c>
      <c r="X79" s="81">
        <f>G67</f>
        <v>0.125</v>
      </c>
      <c r="Y79" s="80">
        <f>L67</f>
        <v>0.125</v>
      </c>
      <c r="Z79" s="80">
        <f>Q67</f>
        <v>0.125</v>
      </c>
      <c r="AA79" s="79">
        <f>V67</f>
        <v>0</v>
      </c>
      <c r="AB79" s="80">
        <f>AA67</f>
        <v>0.125</v>
      </c>
      <c r="AC79" s="79">
        <f>AF67</f>
        <v>0</v>
      </c>
      <c r="AD79" s="78">
        <f>AK67</f>
        <v>0</v>
      </c>
      <c r="AE79" s="77">
        <f>(SUM(C79:AD79))</f>
        <v>2.9166666666678793</v>
      </c>
      <c r="AH79" s="86" t="s">
        <v>45</v>
      </c>
      <c r="AI79" s="85">
        <v>1462.4166666666665</v>
      </c>
      <c r="AJ79" s="84">
        <v>1462.854166666667</v>
      </c>
    </row>
    <row r="80" spans="1:40" ht="12.95" customHeight="1" thickBot="1" x14ac:dyDescent="0.3">
      <c r="A80" s="83" t="s">
        <v>18</v>
      </c>
      <c r="B80" s="82" t="s">
        <v>17</v>
      </c>
      <c r="C80" s="81">
        <f>G35</f>
        <v>0.29166666666651508</v>
      </c>
      <c r="D80" s="80">
        <f>L35</f>
        <v>0.29166666666651508</v>
      </c>
      <c r="E80" s="80">
        <f>Q35</f>
        <v>0.29166666666651508</v>
      </c>
      <c r="F80" s="80">
        <f>V35</f>
        <v>0.29166666666651508</v>
      </c>
      <c r="G80" s="80">
        <f>AA35</f>
        <v>0.29166666666651508</v>
      </c>
      <c r="H80" s="79">
        <f>AF35</f>
        <v>0</v>
      </c>
      <c r="I80" s="78">
        <f>AK35</f>
        <v>0</v>
      </c>
      <c r="J80" s="81">
        <f>G46</f>
        <v>0.29166666666651508</v>
      </c>
      <c r="K80" s="80">
        <f>L46</f>
        <v>0.29166666666651508</v>
      </c>
      <c r="L80" s="80">
        <f>Q46</f>
        <v>0.29166666666651508</v>
      </c>
      <c r="M80" s="80">
        <f>V46</f>
        <v>0.29166666666651508</v>
      </c>
      <c r="N80" s="80">
        <f>AA46</f>
        <v>0.29166666666651508</v>
      </c>
      <c r="O80" s="79">
        <f>AF46</f>
        <v>0</v>
      </c>
      <c r="P80" s="78">
        <f>AK46</f>
        <v>0</v>
      </c>
      <c r="Q80" s="81">
        <f>G57</f>
        <v>0.29166666666651508</v>
      </c>
      <c r="R80" s="80">
        <f>L57</f>
        <v>0.29166666666651508</v>
      </c>
      <c r="S80" s="80">
        <f>Q57</f>
        <v>0.29166666666651508</v>
      </c>
      <c r="T80" s="80">
        <f>V57</f>
        <v>0.29166666666651508</v>
      </c>
      <c r="U80" s="80">
        <f>AA57</f>
        <v>0.29166666666651508</v>
      </c>
      <c r="V80" s="79">
        <f>AF57</f>
        <v>0</v>
      </c>
      <c r="W80" s="78">
        <f>AK57</f>
        <v>0</v>
      </c>
      <c r="X80" s="81">
        <f>G68</f>
        <v>0.29166666666651508</v>
      </c>
      <c r="Y80" s="80">
        <f>L68</f>
        <v>0.29166666666651508</v>
      </c>
      <c r="Z80" s="80">
        <f>Q68</f>
        <v>0.29166666666651508</v>
      </c>
      <c r="AA80" s="80">
        <f>V68</f>
        <v>0.29166666666651508</v>
      </c>
      <c r="AB80" s="80">
        <f>AA68</f>
        <v>0.29166666666651508</v>
      </c>
      <c r="AC80" s="79">
        <f>AF68</f>
        <v>0</v>
      </c>
      <c r="AD80" s="78">
        <f>AK68</f>
        <v>0</v>
      </c>
      <c r="AE80" s="77">
        <f>(SUM(C80:AD80))</f>
        <v>5.8333333333303017</v>
      </c>
      <c r="AH80" s="76" t="s">
        <v>44</v>
      </c>
      <c r="AI80" s="75">
        <v>1462.5625</v>
      </c>
      <c r="AJ80" s="74">
        <v>1462.7083333333335</v>
      </c>
    </row>
    <row r="81" spans="1:45" ht="12.95" customHeight="1" thickBot="1" x14ac:dyDescent="0.3">
      <c r="A81" s="73" t="s">
        <v>43</v>
      </c>
      <c r="B81" s="72"/>
      <c r="C81" s="71">
        <f>SUM(C73:C80)</f>
        <v>1.4374999999995453</v>
      </c>
      <c r="D81" s="70">
        <f>SUM(D73:D80)</f>
        <v>1.8958333333330302</v>
      </c>
      <c r="E81" s="70">
        <f>SUM(E73:E80)</f>
        <v>1.4375</v>
      </c>
      <c r="F81" s="70">
        <f>SUM(F73:F80)</f>
        <v>1.8541666666665151</v>
      </c>
      <c r="G81" s="70">
        <f>SUM(G73:G80)</f>
        <v>1.5416666666669698</v>
      </c>
      <c r="H81" s="70">
        <f>SUM(H73:H80)</f>
        <v>0.87500000000045475</v>
      </c>
      <c r="I81" s="69">
        <f>SUM(I73:I80)</f>
        <v>0.87500000000045475</v>
      </c>
      <c r="J81" s="71">
        <f>SUM(J73:J80)</f>
        <v>1.4374999999995453</v>
      </c>
      <c r="K81" s="70">
        <f>SUM(K73:K80)</f>
        <v>2.0208333333330302</v>
      </c>
      <c r="L81" s="70">
        <f>SUM(L73:L80)</f>
        <v>1.4375</v>
      </c>
      <c r="M81" s="70">
        <f>SUM(M73:M80)</f>
        <v>1.8541666666665151</v>
      </c>
      <c r="N81" s="70">
        <f>SUM(N73:N80)</f>
        <v>1.5416666666669698</v>
      </c>
      <c r="O81" s="70">
        <f>SUM(O73:O80)</f>
        <v>0.87500000000045475</v>
      </c>
      <c r="P81" s="69">
        <f>SUM(P73:P80)</f>
        <v>0.87500000000045475</v>
      </c>
      <c r="Q81" s="71">
        <f>SUM(Q73:Q80)</f>
        <v>1.4374999999995453</v>
      </c>
      <c r="R81" s="70">
        <f>SUM(R73:R80)</f>
        <v>1.8958333333334849</v>
      </c>
      <c r="S81" s="70">
        <f>SUM(S73:S80)</f>
        <v>1.4375</v>
      </c>
      <c r="T81" s="70">
        <f>SUM(T73:T80)</f>
        <v>1.8541666666665151</v>
      </c>
      <c r="U81" s="70">
        <f>SUM(U73:U80)</f>
        <v>1.5416666666665151</v>
      </c>
      <c r="V81" s="70">
        <f>SUM(V73:V80)</f>
        <v>0.87500000000045475</v>
      </c>
      <c r="W81" s="69">
        <f>SUM(W73:W80)</f>
        <v>0.87500000000045475</v>
      </c>
      <c r="X81" s="71">
        <f>SUM(X73:X80)</f>
        <v>1.4374999999995453</v>
      </c>
      <c r="Y81" s="70">
        <f>SUM(Y73:Y80)</f>
        <v>2.0208333333330302</v>
      </c>
      <c r="Z81" s="70">
        <f>SUM(Z73:Z80)</f>
        <v>1.4375</v>
      </c>
      <c r="AA81" s="70">
        <f>SUM(AA73:AA80)</f>
        <v>1.8541666666665151</v>
      </c>
      <c r="AB81" s="70">
        <f>SUM(AB73:AB80)</f>
        <v>1.5416666666669698</v>
      </c>
      <c r="AC81" s="70">
        <f>SUM(AC73:AC80)</f>
        <v>0.87500000000045475</v>
      </c>
      <c r="AD81" s="69">
        <f>SUM(AD73:AD80)</f>
        <v>0.87500000000045475</v>
      </c>
      <c r="AE81" s="68">
        <f>(SUM(C81:AD81))</f>
        <v>39.916666666667879</v>
      </c>
      <c r="AH81" s="67" t="s">
        <v>42</v>
      </c>
      <c r="AI81" s="66">
        <v>1462.5625</v>
      </c>
      <c r="AJ81" s="65">
        <v>1462.854166666667</v>
      </c>
    </row>
    <row r="82" spans="1:45" ht="12.95" customHeight="1" x14ac:dyDescent="0.25">
      <c r="A82" s="2"/>
      <c r="B82" s="3" t="s">
        <v>41</v>
      </c>
      <c r="C82" s="60">
        <f>$AE$82/20</f>
        <v>1.645833333333212</v>
      </c>
      <c r="D82" s="60">
        <f>$AE$82/20</f>
        <v>1.645833333333212</v>
      </c>
      <c r="E82" s="60">
        <f>$AE$82/20</f>
        <v>1.645833333333212</v>
      </c>
      <c r="F82" s="60">
        <f>$AE$82/20</f>
        <v>1.645833333333212</v>
      </c>
      <c r="G82" s="60">
        <f>$AE$82/20</f>
        <v>1.645833333333212</v>
      </c>
      <c r="H82" s="16"/>
      <c r="I82" s="16"/>
      <c r="J82" s="60">
        <f>$AE$82/20</f>
        <v>1.645833333333212</v>
      </c>
      <c r="K82" s="60">
        <f>$AE$82/20</f>
        <v>1.645833333333212</v>
      </c>
      <c r="L82" s="60">
        <f>$AE$82/20</f>
        <v>1.645833333333212</v>
      </c>
      <c r="M82" s="60">
        <f>$AE$82/20</f>
        <v>1.645833333333212</v>
      </c>
      <c r="N82" s="60">
        <f>$AE$82/20</f>
        <v>1.645833333333212</v>
      </c>
      <c r="O82" s="16"/>
      <c r="P82" s="16"/>
      <c r="Q82" s="60">
        <f>$AE$82/20</f>
        <v>1.645833333333212</v>
      </c>
      <c r="R82" s="60">
        <f>$AE$82/20</f>
        <v>1.645833333333212</v>
      </c>
      <c r="S82" s="60">
        <f>$AE$82/20</f>
        <v>1.645833333333212</v>
      </c>
      <c r="T82" s="60">
        <f>$AE$82/20</f>
        <v>1.645833333333212</v>
      </c>
      <c r="U82" s="60">
        <f>$AE$82/20</f>
        <v>1.645833333333212</v>
      </c>
      <c r="V82" s="16"/>
      <c r="W82" s="16"/>
      <c r="X82" s="60">
        <f>$AE$82/20</f>
        <v>1.645833333333212</v>
      </c>
      <c r="Y82" s="60">
        <f>$AE$82/20</f>
        <v>1.645833333333212</v>
      </c>
      <c r="Z82" s="60">
        <f>$AE$82/20</f>
        <v>1.645833333333212</v>
      </c>
      <c r="AA82" s="60">
        <f>$AE$82/20</f>
        <v>1.645833333333212</v>
      </c>
      <c r="AB82" s="60">
        <f>$AE$82/20</f>
        <v>1.645833333333212</v>
      </c>
      <c r="AC82" s="16"/>
      <c r="AD82" s="16"/>
      <c r="AE82" s="60">
        <f>AE81-AD81-AC81-W81-V81-P81-O81-I81-H81</f>
        <v>32.916666666664241</v>
      </c>
      <c r="AH82" s="64" t="s">
        <v>40</v>
      </c>
      <c r="AI82" s="63">
        <v>1462.604166666667</v>
      </c>
      <c r="AJ82" s="62">
        <v>1462.854166666667</v>
      </c>
    </row>
    <row r="83" spans="1:45" ht="12.95" customHeight="1" x14ac:dyDescent="0.25">
      <c r="B83" s="3" t="s">
        <v>39</v>
      </c>
      <c r="C83" s="61">
        <f>C81-C82</f>
        <v>-0.20833333333366677</v>
      </c>
      <c r="D83" s="60">
        <f>D81-D82</f>
        <v>0.24999999999981815</v>
      </c>
      <c r="E83" s="61">
        <f>E81-E82</f>
        <v>-0.20833333333321202</v>
      </c>
      <c r="F83" s="60">
        <f>F81-F82</f>
        <v>0.20833333333330306</v>
      </c>
      <c r="G83" s="61">
        <f>G81-G82</f>
        <v>-0.10416666666624219</v>
      </c>
      <c r="H83" s="60"/>
      <c r="I83" s="60"/>
      <c r="J83" s="61">
        <f>J81-J82</f>
        <v>-0.20833333333366677</v>
      </c>
      <c r="K83" s="60">
        <f>K81-K82</f>
        <v>0.37499999999981815</v>
      </c>
      <c r="L83" s="61">
        <f>L81-L82</f>
        <v>-0.20833333333321202</v>
      </c>
      <c r="M83" s="60">
        <f>M81-M82</f>
        <v>0.20833333333330306</v>
      </c>
      <c r="N83" s="61">
        <f>N81-N82</f>
        <v>-0.10416666666624219</v>
      </c>
      <c r="O83" s="60"/>
      <c r="P83" s="60"/>
      <c r="Q83" s="61">
        <f>Q81-Q82</f>
        <v>-0.20833333333366677</v>
      </c>
      <c r="R83" s="60">
        <f>R81-R82</f>
        <v>0.25000000000027289</v>
      </c>
      <c r="S83" s="61">
        <f>S81-S82</f>
        <v>-0.20833333333321202</v>
      </c>
      <c r="T83" s="60">
        <f>T81-T82</f>
        <v>0.20833333333330306</v>
      </c>
      <c r="U83" s="61">
        <f>U81-U82</f>
        <v>-0.10416666666669694</v>
      </c>
      <c r="V83" s="60"/>
      <c r="W83" s="60"/>
      <c r="X83" s="61">
        <f>X81-X82</f>
        <v>-0.20833333333366677</v>
      </c>
      <c r="Y83" s="60">
        <f>Y81-Y82</f>
        <v>0.37499999999981815</v>
      </c>
      <c r="Z83" s="61">
        <f>Z81-Z82</f>
        <v>-0.20833333333321202</v>
      </c>
      <c r="AA83" s="60">
        <f>AA81-AA82</f>
        <v>0.20833333333330306</v>
      </c>
      <c r="AB83" s="61">
        <f>AB81-AB82</f>
        <v>-0.10416666666624219</v>
      </c>
      <c r="AC83" s="60"/>
      <c r="AD83" s="60"/>
      <c r="AE83" s="16"/>
      <c r="AH83" s="59" t="s">
        <v>38</v>
      </c>
      <c r="AI83" s="58">
        <v>1462.7083333333335</v>
      </c>
      <c r="AJ83" s="57">
        <v>1462.854166666667</v>
      </c>
    </row>
    <row r="84" spans="1:45" ht="12.95" customHeight="1" thickBot="1" x14ac:dyDescent="0.3"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AF84" s="3"/>
      <c r="AH84" s="56" t="s">
        <v>37</v>
      </c>
      <c r="AI84" s="55">
        <v>1462.729166666667</v>
      </c>
      <c r="AJ84" s="54">
        <v>1462.854166666667</v>
      </c>
    </row>
    <row r="85" spans="1:45" ht="12.95" customHeight="1" x14ac:dyDescent="0.25"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</row>
    <row r="86" spans="1:45" ht="12.95" customHeight="1" thickBot="1" x14ac:dyDescent="0.3"/>
    <row r="87" spans="1:45" s="15" customFormat="1" ht="12.95" customHeight="1" x14ac:dyDescent="0.25">
      <c r="B87" s="3"/>
      <c r="C87" s="53" t="s">
        <v>36</v>
      </c>
      <c r="D87" s="53"/>
      <c r="E87" s="53"/>
      <c r="F87" s="53"/>
      <c r="G87" s="53"/>
      <c r="H87" s="53"/>
      <c r="I87" s="53"/>
      <c r="J87" s="53"/>
      <c r="K87" s="53"/>
      <c r="L87" s="53"/>
      <c r="M87" s="53"/>
      <c r="N87" s="53"/>
      <c r="O87" s="53"/>
      <c r="P87" s="53"/>
      <c r="Q87" s="53"/>
      <c r="R87" s="53"/>
      <c r="S87" s="53"/>
      <c r="T87" s="53"/>
      <c r="U87" s="53"/>
      <c r="V87" s="53"/>
      <c r="W87" s="53"/>
      <c r="X87" s="52" t="s">
        <v>35</v>
      </c>
      <c r="Y87" s="52"/>
      <c r="Z87" s="52"/>
      <c r="AA87" s="52"/>
      <c r="AB87" s="52"/>
      <c r="AC87" s="52"/>
      <c r="AD87" s="52"/>
      <c r="AE87" s="52"/>
      <c r="AF87" s="52"/>
      <c r="AG87" s="52"/>
      <c r="AH87" s="52"/>
      <c r="AI87" s="52"/>
      <c r="AJ87" s="52"/>
      <c r="AK87" s="52"/>
      <c r="AL87" s="52"/>
      <c r="AM87" s="52"/>
      <c r="AN87" s="52"/>
      <c r="AO87" s="52"/>
      <c r="AP87" s="52"/>
      <c r="AQ87" s="52"/>
      <c r="AR87" s="52"/>
      <c r="AS87" s="52"/>
    </row>
    <row r="88" spans="1:45" s="15" customFormat="1" ht="12.95" customHeight="1" x14ac:dyDescent="0.25">
      <c r="B88" s="43"/>
      <c r="C88" s="44" t="s">
        <v>32</v>
      </c>
      <c r="D88" s="44"/>
      <c r="E88" s="44"/>
      <c r="F88" s="20" t="s">
        <v>31</v>
      </c>
      <c r="G88" s="20"/>
      <c r="H88" s="20"/>
      <c r="I88" s="20" t="s">
        <v>30</v>
      </c>
      <c r="J88" s="20"/>
      <c r="K88" s="20"/>
      <c r="L88" s="20" t="s">
        <v>29</v>
      </c>
      <c r="M88" s="20"/>
      <c r="N88" s="20"/>
      <c r="O88" s="20" t="s">
        <v>28</v>
      </c>
      <c r="P88" s="20"/>
      <c r="Q88" s="20"/>
      <c r="R88" s="20" t="s">
        <v>27</v>
      </c>
      <c r="S88" s="20"/>
      <c r="T88" s="20"/>
      <c r="U88" s="45" t="s">
        <v>26</v>
      </c>
      <c r="V88" s="45"/>
      <c r="W88" s="45"/>
      <c r="X88" s="44" t="s">
        <v>32</v>
      </c>
      <c r="Y88" s="44"/>
      <c r="Z88" s="44"/>
      <c r="AA88" s="20" t="s">
        <v>31</v>
      </c>
      <c r="AB88" s="20"/>
      <c r="AC88" s="20"/>
      <c r="AD88" s="20" t="s">
        <v>30</v>
      </c>
      <c r="AE88" s="20"/>
      <c r="AF88" s="20"/>
      <c r="AG88" s="20" t="s">
        <v>29</v>
      </c>
      <c r="AH88" s="20"/>
      <c r="AI88" s="20"/>
      <c r="AJ88" s="20" t="s">
        <v>28</v>
      </c>
      <c r="AK88" s="20"/>
      <c r="AL88" s="20"/>
      <c r="AM88" s="20" t="s">
        <v>27</v>
      </c>
      <c r="AN88" s="20"/>
      <c r="AO88" s="20"/>
      <c r="AP88" s="20" t="s">
        <v>26</v>
      </c>
      <c r="AQ88" s="20"/>
      <c r="AR88" s="20"/>
      <c r="AS88" s="31"/>
    </row>
    <row r="89" spans="1:45" s="15" customFormat="1" ht="12.95" customHeight="1" x14ac:dyDescent="0.25">
      <c r="B89" s="43"/>
      <c r="C89" s="41" t="s">
        <v>25</v>
      </c>
      <c r="D89" s="40" t="s">
        <v>24</v>
      </c>
      <c r="E89" s="40" t="s">
        <v>23</v>
      </c>
      <c r="F89" s="40" t="s">
        <v>25</v>
      </c>
      <c r="G89" s="40" t="s">
        <v>24</v>
      </c>
      <c r="H89" s="40" t="s">
        <v>23</v>
      </c>
      <c r="I89" s="40" t="s">
        <v>25</v>
      </c>
      <c r="J89" s="40" t="s">
        <v>24</v>
      </c>
      <c r="K89" s="40" t="s">
        <v>23</v>
      </c>
      <c r="L89" s="40" t="s">
        <v>25</v>
      </c>
      <c r="M89" s="40" t="s">
        <v>24</v>
      </c>
      <c r="N89" s="40" t="s">
        <v>23</v>
      </c>
      <c r="O89" s="40" t="s">
        <v>25</v>
      </c>
      <c r="P89" s="40" t="s">
        <v>24</v>
      </c>
      <c r="Q89" s="40" t="s">
        <v>23</v>
      </c>
      <c r="R89" s="40" t="s">
        <v>25</v>
      </c>
      <c r="S89" s="40" t="s">
        <v>24</v>
      </c>
      <c r="T89" s="40" t="s">
        <v>23</v>
      </c>
      <c r="U89" s="40" t="s">
        <v>25</v>
      </c>
      <c r="V89" s="40" t="s">
        <v>24</v>
      </c>
      <c r="W89" s="42" t="s">
        <v>23</v>
      </c>
      <c r="X89" s="41" t="s">
        <v>25</v>
      </c>
      <c r="Y89" s="40" t="s">
        <v>24</v>
      </c>
      <c r="Z89" s="40" t="s">
        <v>23</v>
      </c>
      <c r="AA89" s="40" t="s">
        <v>25</v>
      </c>
      <c r="AB89" s="40" t="s">
        <v>24</v>
      </c>
      <c r="AC89" s="40" t="s">
        <v>23</v>
      </c>
      <c r="AD89" s="40" t="s">
        <v>25</v>
      </c>
      <c r="AE89" s="40" t="s">
        <v>24</v>
      </c>
      <c r="AF89" s="40" t="s">
        <v>23</v>
      </c>
      <c r="AG89" s="40" t="s">
        <v>25</v>
      </c>
      <c r="AH89" s="40" t="s">
        <v>24</v>
      </c>
      <c r="AI89" s="40" t="s">
        <v>23</v>
      </c>
      <c r="AJ89" s="40" t="s">
        <v>25</v>
      </c>
      <c r="AK89" s="40" t="s">
        <v>24</v>
      </c>
      <c r="AL89" s="40" t="s">
        <v>23</v>
      </c>
      <c r="AM89" s="40" t="s">
        <v>25</v>
      </c>
      <c r="AN89" s="40" t="s">
        <v>24</v>
      </c>
      <c r="AO89" s="40" t="s">
        <v>23</v>
      </c>
      <c r="AP89" s="40" t="s">
        <v>25</v>
      </c>
      <c r="AQ89" s="40" t="s">
        <v>24</v>
      </c>
      <c r="AR89" s="40" t="s">
        <v>23</v>
      </c>
      <c r="AS89" s="31"/>
    </row>
    <row r="90" spans="1:45" s="15" customFormat="1" ht="12.95" customHeight="1" x14ac:dyDescent="0.25">
      <c r="A90" s="38" t="s">
        <v>22</v>
      </c>
      <c r="B90" s="35" t="s">
        <v>6</v>
      </c>
      <c r="C90" s="51"/>
      <c r="D90" s="50"/>
      <c r="E90" s="50"/>
      <c r="F90" s="19"/>
      <c r="G90" s="1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34">
        <f>H73</f>
        <v>0</v>
      </c>
      <c r="S90" s="19"/>
      <c r="T90" s="19"/>
      <c r="U90" s="34">
        <f>I73</f>
        <v>0</v>
      </c>
      <c r="V90" s="19"/>
      <c r="W90" s="33"/>
      <c r="X90" s="32"/>
      <c r="Y90" s="19"/>
      <c r="Z90" s="19"/>
      <c r="AA90" s="19"/>
      <c r="AB90" s="19"/>
      <c r="AC90" s="19"/>
      <c r="AD90" s="19"/>
      <c r="AE90" s="19"/>
      <c r="AF90" s="19"/>
      <c r="AG90" s="19"/>
      <c r="AH90" s="19"/>
      <c r="AI90" s="19"/>
      <c r="AJ90" s="19"/>
      <c r="AK90" s="19"/>
      <c r="AL90" s="19"/>
      <c r="AM90" s="11">
        <f>O73</f>
        <v>0.29166666666696983</v>
      </c>
      <c r="AN90" s="19"/>
      <c r="AO90" s="19"/>
      <c r="AP90" s="11">
        <f>P73</f>
        <v>0.29166666666651508</v>
      </c>
      <c r="AQ90" s="19"/>
      <c r="AR90" s="19"/>
      <c r="AS90" s="31"/>
    </row>
    <row r="91" spans="1:45" s="15" customFormat="1" ht="12.95" customHeight="1" x14ac:dyDescent="0.25">
      <c r="A91" s="38"/>
      <c r="B91" s="35" t="s">
        <v>5</v>
      </c>
      <c r="C91" s="32"/>
      <c r="D91" s="19"/>
      <c r="E91" s="19"/>
      <c r="F91" s="19"/>
      <c r="G91" s="19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34">
        <f>H74</f>
        <v>0</v>
      </c>
      <c r="S91" s="19"/>
      <c r="T91" s="19"/>
      <c r="U91" s="34">
        <f>I74</f>
        <v>0</v>
      </c>
      <c r="V91" s="19"/>
      <c r="W91" s="33"/>
      <c r="X91" s="32"/>
      <c r="Y91" s="19"/>
      <c r="Z91" s="19"/>
      <c r="AA91" s="19"/>
      <c r="AB91" s="19"/>
      <c r="AC91" s="19"/>
      <c r="AD91" s="19"/>
      <c r="AE91" s="19"/>
      <c r="AF91" s="19"/>
      <c r="AG91" s="19"/>
      <c r="AH91" s="19"/>
      <c r="AI91" s="19"/>
      <c r="AJ91" s="19"/>
      <c r="AK91" s="19"/>
      <c r="AL91" s="19"/>
      <c r="AM91" s="11">
        <f>O74</f>
        <v>0.29166666666651508</v>
      </c>
      <c r="AN91" s="19"/>
      <c r="AO91" s="19"/>
      <c r="AP91" s="11">
        <f>P74</f>
        <v>0.29166666666696983</v>
      </c>
      <c r="AQ91" s="19"/>
      <c r="AR91" s="19"/>
      <c r="AS91" s="31"/>
    </row>
    <row r="92" spans="1:45" s="15" customFormat="1" ht="12.95" customHeight="1" x14ac:dyDescent="0.25">
      <c r="A92" s="38"/>
      <c r="B92" s="35" t="s">
        <v>21</v>
      </c>
      <c r="C92" s="32"/>
      <c r="D92" s="19"/>
      <c r="E92" s="19"/>
      <c r="F92" s="19"/>
      <c r="G92" s="19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34">
        <f>H76</f>
        <v>0</v>
      </c>
      <c r="S92" s="19"/>
      <c r="T92" s="19"/>
      <c r="U92" s="34">
        <f>I76</f>
        <v>0</v>
      </c>
      <c r="V92" s="19"/>
      <c r="W92" s="33"/>
      <c r="X92" s="32"/>
      <c r="Y92" s="19"/>
      <c r="Z92" s="19"/>
      <c r="AA92" s="19"/>
      <c r="AB92" s="19"/>
      <c r="AC92" s="19"/>
      <c r="AD92" s="19"/>
      <c r="AE92" s="19"/>
      <c r="AF92" s="19"/>
      <c r="AG92" s="19"/>
      <c r="AH92" s="19"/>
      <c r="AI92" s="19"/>
      <c r="AJ92" s="19"/>
      <c r="AK92" s="19"/>
      <c r="AL92" s="19"/>
      <c r="AM92" s="11">
        <f>O76</f>
        <v>0.14583333333348492</v>
      </c>
      <c r="AN92" s="19"/>
      <c r="AO92" s="19"/>
      <c r="AP92" s="11">
        <f>P76</f>
        <v>0.14583333333348492</v>
      </c>
      <c r="AQ92" s="19"/>
      <c r="AR92" s="19"/>
      <c r="AS92" s="31"/>
    </row>
    <row r="93" spans="1:45" s="15" customFormat="1" ht="12.95" customHeight="1" x14ac:dyDescent="0.25">
      <c r="A93" s="38"/>
      <c r="B93" s="35" t="s">
        <v>3</v>
      </c>
      <c r="C93" s="32"/>
      <c r="D93" s="19"/>
      <c r="E93" s="19"/>
      <c r="F93" s="19"/>
      <c r="G93" s="19"/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34">
        <f>H75</f>
        <v>0</v>
      </c>
      <c r="S93" s="19"/>
      <c r="T93" s="19"/>
      <c r="U93" s="34">
        <f>I75</f>
        <v>0</v>
      </c>
      <c r="V93" s="19"/>
      <c r="W93" s="33"/>
      <c r="X93" s="32"/>
      <c r="Y93" s="19"/>
      <c r="Z93" s="19"/>
      <c r="AA93" s="19"/>
      <c r="AB93" s="19"/>
      <c r="AC93" s="19"/>
      <c r="AD93" s="19"/>
      <c r="AE93" s="19"/>
      <c r="AF93" s="19"/>
      <c r="AG93" s="19"/>
      <c r="AH93" s="19"/>
      <c r="AI93" s="19"/>
      <c r="AJ93" s="19"/>
      <c r="AK93" s="19"/>
      <c r="AL93" s="19"/>
      <c r="AM93" s="11">
        <f>O75</f>
        <v>0.14583333333348492</v>
      </c>
      <c r="AN93" s="19"/>
      <c r="AO93" s="19"/>
      <c r="AP93" s="11">
        <f>P75</f>
        <v>0.14583333333348492</v>
      </c>
      <c r="AQ93" s="19"/>
      <c r="AR93" s="19"/>
      <c r="AS93" s="31"/>
    </row>
    <row r="94" spans="1:45" s="15" customFormat="1" ht="12.95" customHeight="1" x14ac:dyDescent="0.25">
      <c r="A94" s="37" t="s">
        <v>20</v>
      </c>
      <c r="B94" s="35" t="s">
        <v>1</v>
      </c>
      <c r="C94" s="32"/>
      <c r="D94" s="19"/>
      <c r="E94" s="19"/>
      <c r="F94" s="19"/>
      <c r="G94" s="19"/>
      <c r="H94" s="19"/>
      <c r="I94" s="19"/>
      <c r="J94" s="19"/>
      <c r="K94" s="19"/>
      <c r="L94" s="19"/>
      <c r="M94" s="19"/>
      <c r="N94" s="19"/>
      <c r="O94" s="19"/>
      <c r="P94" s="19"/>
      <c r="Q94" s="19"/>
      <c r="R94" s="34">
        <f>H77</f>
        <v>0.29166666666651508</v>
      </c>
      <c r="S94" s="19"/>
      <c r="T94" s="19"/>
      <c r="U94" s="34">
        <f>I77</f>
        <v>0.29166666666696983</v>
      </c>
      <c r="V94" s="19"/>
      <c r="W94" s="33"/>
      <c r="X94" s="32"/>
      <c r="Y94" s="19"/>
      <c r="Z94" s="19"/>
      <c r="AA94" s="19"/>
      <c r="AB94" s="19"/>
      <c r="AC94" s="19"/>
      <c r="AD94" s="19"/>
      <c r="AE94" s="19"/>
      <c r="AF94" s="19"/>
      <c r="AG94" s="19"/>
      <c r="AH94" s="19"/>
      <c r="AI94" s="19"/>
      <c r="AJ94" s="19"/>
      <c r="AK94" s="19"/>
      <c r="AL94" s="19"/>
      <c r="AM94" s="11">
        <f>O77</f>
        <v>0</v>
      </c>
      <c r="AN94" s="19"/>
      <c r="AO94" s="19"/>
      <c r="AP94" s="11">
        <f>P77</f>
        <v>0</v>
      </c>
      <c r="AQ94" s="19"/>
      <c r="AR94" s="19"/>
      <c r="AS94" s="31"/>
    </row>
    <row r="95" spans="1:45" s="15" customFormat="1" ht="12.95" customHeight="1" x14ac:dyDescent="0.25">
      <c r="A95" s="37"/>
      <c r="B95" s="35" t="s">
        <v>19</v>
      </c>
      <c r="C95" s="32"/>
      <c r="D95" s="19"/>
      <c r="E95" s="19"/>
      <c r="F95" s="19"/>
      <c r="G95" s="19"/>
      <c r="H95" s="19"/>
      <c r="I95" s="19"/>
      <c r="J95" s="19"/>
      <c r="K95" s="19"/>
      <c r="L95" s="19"/>
      <c r="M95" s="19"/>
      <c r="N95" s="19"/>
      <c r="O95" s="19"/>
      <c r="P95" s="19"/>
      <c r="Q95" s="19"/>
      <c r="R95" s="34">
        <f>H78</f>
        <v>0.29166666666696983</v>
      </c>
      <c r="S95" s="19"/>
      <c r="T95" s="19"/>
      <c r="U95" s="34">
        <f>I78</f>
        <v>0.29166666666651508</v>
      </c>
      <c r="V95" s="19"/>
      <c r="W95" s="33"/>
      <c r="X95" s="32"/>
      <c r="Y95" s="19"/>
      <c r="Z95" s="19"/>
      <c r="AA95" s="19"/>
      <c r="AB95" s="19"/>
      <c r="AC95" s="19"/>
      <c r="AD95" s="19"/>
      <c r="AE95" s="19"/>
      <c r="AF95" s="19"/>
      <c r="AG95" s="19"/>
      <c r="AH95" s="19"/>
      <c r="AI95" s="19"/>
      <c r="AJ95" s="19"/>
      <c r="AK95" s="19"/>
      <c r="AL95" s="19"/>
      <c r="AM95" s="11">
        <f>O78</f>
        <v>0</v>
      </c>
      <c r="AN95" s="19"/>
      <c r="AO95" s="19"/>
      <c r="AP95" s="11">
        <f>P78</f>
        <v>0</v>
      </c>
      <c r="AQ95" s="19"/>
      <c r="AR95" s="19"/>
      <c r="AS95" s="31"/>
    </row>
    <row r="96" spans="1:45" s="15" customFormat="1" ht="12.95" customHeight="1" x14ac:dyDescent="0.25">
      <c r="A96" s="36"/>
      <c r="B96" s="35" t="s">
        <v>0</v>
      </c>
      <c r="C96" s="32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34">
        <f>H79</f>
        <v>0.29166666666696983</v>
      </c>
      <c r="S96" s="19"/>
      <c r="T96" s="19"/>
      <c r="U96" s="34">
        <f>I79</f>
        <v>0.29166666666696983</v>
      </c>
      <c r="V96" s="19"/>
      <c r="W96" s="33"/>
      <c r="X96" s="32"/>
      <c r="Y96" s="19"/>
      <c r="Z96" s="19"/>
      <c r="AA96" s="19"/>
      <c r="AB96" s="19"/>
      <c r="AC96" s="19"/>
      <c r="AD96" s="19"/>
      <c r="AE96" s="19"/>
      <c r="AF96" s="19"/>
      <c r="AG96" s="19"/>
      <c r="AH96" s="19"/>
      <c r="AI96" s="19"/>
      <c r="AJ96" s="19"/>
      <c r="AK96" s="19"/>
      <c r="AL96" s="19"/>
      <c r="AM96" s="11">
        <f>O79</f>
        <v>0</v>
      </c>
      <c r="AN96" s="19"/>
      <c r="AO96" s="19"/>
      <c r="AP96" s="11">
        <f>P79</f>
        <v>0</v>
      </c>
      <c r="AQ96" s="19"/>
      <c r="AR96" s="19"/>
      <c r="AS96" s="31"/>
    </row>
    <row r="97" spans="1:45" s="15" customFormat="1" ht="12.95" customHeight="1" thickBot="1" x14ac:dyDescent="0.3">
      <c r="A97" s="30" t="s">
        <v>18</v>
      </c>
      <c r="B97" s="29" t="s">
        <v>17</v>
      </c>
      <c r="C97" s="26"/>
      <c r="D97" s="24"/>
      <c r="E97" s="24"/>
      <c r="F97" s="24"/>
      <c r="G97" s="24"/>
      <c r="H97" s="24"/>
      <c r="I97" s="24"/>
      <c r="J97" s="24"/>
      <c r="K97" s="24"/>
      <c r="L97" s="24"/>
      <c r="M97" s="24"/>
      <c r="N97" s="24"/>
      <c r="O97" s="24"/>
      <c r="P97" s="24"/>
      <c r="Q97" s="24"/>
      <c r="R97" s="28">
        <f>H80</f>
        <v>0</v>
      </c>
      <c r="S97" s="24"/>
      <c r="T97" s="24"/>
      <c r="U97" s="28">
        <f>I80</f>
        <v>0</v>
      </c>
      <c r="V97" s="24"/>
      <c r="W97" s="27"/>
      <c r="X97" s="26"/>
      <c r="Y97" s="24"/>
      <c r="Z97" s="24"/>
      <c r="AA97" s="24"/>
      <c r="AB97" s="24"/>
      <c r="AC97" s="24"/>
      <c r="AD97" s="24"/>
      <c r="AE97" s="24"/>
      <c r="AF97" s="24"/>
      <c r="AG97" s="24"/>
      <c r="AH97" s="24"/>
      <c r="AI97" s="24"/>
      <c r="AJ97" s="24"/>
      <c r="AK97" s="24"/>
      <c r="AL97" s="24"/>
      <c r="AM97" s="25">
        <f>O80</f>
        <v>0</v>
      </c>
      <c r="AN97" s="24"/>
      <c r="AO97" s="24"/>
      <c r="AP97" s="25">
        <f>P80</f>
        <v>0</v>
      </c>
      <c r="AQ97" s="24"/>
      <c r="AR97" s="24"/>
      <c r="AS97" s="23"/>
    </row>
    <row r="98" spans="1:45" s="15" customFormat="1" ht="12.95" customHeight="1" thickBot="1" x14ac:dyDescent="0.3">
      <c r="B98" s="48"/>
      <c r="C98" s="16"/>
      <c r="D98" s="16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  <c r="Q98" s="16"/>
      <c r="R98" s="16"/>
      <c r="S98" s="49"/>
      <c r="T98" s="16"/>
      <c r="U98" s="16"/>
      <c r="V98" s="49"/>
      <c r="W98" s="16"/>
      <c r="X98" s="16"/>
      <c r="Y98" s="16"/>
      <c r="Z98" s="16"/>
      <c r="AA98" s="16"/>
      <c r="AB98" s="16"/>
      <c r="AC98" s="16"/>
      <c r="AD98" s="16"/>
      <c r="AE98" s="16"/>
      <c r="AF98" s="16"/>
      <c r="AG98" s="16"/>
      <c r="AH98" s="16"/>
      <c r="AI98" s="16"/>
      <c r="AJ98" s="16"/>
      <c r="AK98" s="16"/>
      <c r="AL98" s="16"/>
      <c r="AM98" s="16"/>
      <c r="AN98" s="16"/>
      <c r="AO98" s="16"/>
      <c r="AP98" s="16"/>
      <c r="AQ98" s="16"/>
      <c r="AR98" s="16"/>
      <c r="AS98" s="16"/>
    </row>
    <row r="99" spans="1:45" s="15" customFormat="1" ht="12.95" customHeight="1" x14ac:dyDescent="0.25">
      <c r="B99" s="48"/>
      <c r="C99" s="47" t="s">
        <v>34</v>
      </c>
      <c r="D99" s="47"/>
      <c r="E99" s="47"/>
      <c r="F99" s="47"/>
      <c r="G99" s="47"/>
      <c r="H99" s="47"/>
      <c r="I99" s="47"/>
      <c r="J99" s="47"/>
      <c r="K99" s="47"/>
      <c r="L99" s="47"/>
      <c r="M99" s="47"/>
      <c r="N99" s="47"/>
      <c r="O99" s="47"/>
      <c r="P99" s="47"/>
      <c r="Q99" s="47"/>
      <c r="R99" s="47"/>
      <c r="S99" s="47"/>
      <c r="T99" s="47"/>
      <c r="U99" s="47"/>
      <c r="V99" s="47"/>
      <c r="W99" s="47"/>
      <c r="X99" s="46" t="s">
        <v>33</v>
      </c>
      <c r="Y99" s="46"/>
      <c r="Z99" s="46"/>
      <c r="AA99" s="46"/>
      <c r="AB99" s="46"/>
      <c r="AC99" s="46"/>
      <c r="AD99" s="46"/>
      <c r="AE99" s="46"/>
      <c r="AF99" s="46"/>
      <c r="AG99" s="46"/>
      <c r="AH99" s="46"/>
      <c r="AI99" s="46"/>
      <c r="AJ99" s="46"/>
      <c r="AK99" s="46"/>
      <c r="AL99" s="46"/>
      <c r="AM99" s="46"/>
      <c r="AN99" s="46"/>
      <c r="AO99" s="46"/>
      <c r="AP99" s="46"/>
      <c r="AQ99" s="46"/>
      <c r="AR99" s="46"/>
      <c r="AS99" s="46"/>
    </row>
    <row r="100" spans="1:45" s="15" customFormat="1" ht="12.95" customHeight="1" x14ac:dyDescent="0.25">
      <c r="B100" s="43"/>
      <c r="C100" s="44" t="s">
        <v>32</v>
      </c>
      <c r="D100" s="44"/>
      <c r="E100" s="44"/>
      <c r="F100" s="20" t="s">
        <v>31</v>
      </c>
      <c r="G100" s="20"/>
      <c r="H100" s="20"/>
      <c r="I100" s="20" t="s">
        <v>30</v>
      </c>
      <c r="J100" s="20"/>
      <c r="K100" s="20"/>
      <c r="L100" s="20" t="s">
        <v>29</v>
      </c>
      <c r="M100" s="20"/>
      <c r="N100" s="20"/>
      <c r="O100" s="20" t="s">
        <v>28</v>
      </c>
      <c r="P100" s="20"/>
      <c r="Q100" s="20"/>
      <c r="R100" s="20" t="s">
        <v>27</v>
      </c>
      <c r="S100" s="20"/>
      <c r="T100" s="20"/>
      <c r="U100" s="45" t="s">
        <v>26</v>
      </c>
      <c r="V100" s="45"/>
      <c r="W100" s="45"/>
      <c r="X100" s="44" t="s">
        <v>32</v>
      </c>
      <c r="Y100" s="44"/>
      <c r="Z100" s="44"/>
      <c r="AA100" s="20" t="s">
        <v>31</v>
      </c>
      <c r="AB100" s="20"/>
      <c r="AC100" s="20"/>
      <c r="AD100" s="20" t="s">
        <v>30</v>
      </c>
      <c r="AE100" s="20"/>
      <c r="AF100" s="20"/>
      <c r="AG100" s="20" t="s">
        <v>29</v>
      </c>
      <c r="AH100" s="20"/>
      <c r="AI100" s="20"/>
      <c r="AJ100" s="20" t="s">
        <v>28</v>
      </c>
      <c r="AK100" s="20"/>
      <c r="AL100" s="20"/>
      <c r="AM100" s="20" t="s">
        <v>27</v>
      </c>
      <c r="AN100" s="20"/>
      <c r="AO100" s="20"/>
      <c r="AP100" s="20" t="s">
        <v>26</v>
      </c>
      <c r="AQ100" s="20"/>
      <c r="AR100" s="20"/>
      <c r="AS100" s="31"/>
    </row>
    <row r="101" spans="1:45" s="15" customFormat="1" ht="12.95" customHeight="1" x14ac:dyDescent="0.25">
      <c r="B101" s="43"/>
      <c r="C101" s="41" t="s">
        <v>25</v>
      </c>
      <c r="D101" s="40" t="s">
        <v>24</v>
      </c>
      <c r="E101" s="40" t="s">
        <v>23</v>
      </c>
      <c r="F101" s="40" t="s">
        <v>25</v>
      </c>
      <c r="G101" s="40" t="s">
        <v>24</v>
      </c>
      <c r="H101" s="40" t="s">
        <v>23</v>
      </c>
      <c r="I101" s="40" t="s">
        <v>25</v>
      </c>
      <c r="J101" s="40" t="s">
        <v>24</v>
      </c>
      <c r="K101" s="40" t="s">
        <v>23</v>
      </c>
      <c r="L101" s="40" t="s">
        <v>25</v>
      </c>
      <c r="M101" s="40" t="s">
        <v>24</v>
      </c>
      <c r="N101" s="40" t="s">
        <v>23</v>
      </c>
      <c r="O101" s="40" t="s">
        <v>25</v>
      </c>
      <c r="P101" s="40" t="s">
        <v>24</v>
      </c>
      <c r="Q101" s="40" t="s">
        <v>23</v>
      </c>
      <c r="R101" s="40" t="s">
        <v>25</v>
      </c>
      <c r="S101" s="40" t="s">
        <v>24</v>
      </c>
      <c r="T101" s="40" t="s">
        <v>23</v>
      </c>
      <c r="U101" s="40" t="s">
        <v>25</v>
      </c>
      <c r="V101" s="40" t="s">
        <v>24</v>
      </c>
      <c r="W101" s="42" t="s">
        <v>23</v>
      </c>
      <c r="X101" s="41" t="s">
        <v>25</v>
      </c>
      <c r="Y101" s="40" t="s">
        <v>24</v>
      </c>
      <c r="Z101" s="40" t="s">
        <v>23</v>
      </c>
      <c r="AA101" s="40" t="s">
        <v>25</v>
      </c>
      <c r="AB101" s="40" t="s">
        <v>24</v>
      </c>
      <c r="AC101" s="40" t="s">
        <v>23</v>
      </c>
      <c r="AD101" s="40" t="s">
        <v>25</v>
      </c>
      <c r="AE101" s="40" t="s">
        <v>24</v>
      </c>
      <c r="AF101" s="40" t="s">
        <v>23</v>
      </c>
      <c r="AG101" s="40" t="s">
        <v>25</v>
      </c>
      <c r="AH101" s="40" t="s">
        <v>24</v>
      </c>
      <c r="AI101" s="40" t="s">
        <v>23</v>
      </c>
      <c r="AJ101" s="40" t="s">
        <v>25</v>
      </c>
      <c r="AK101" s="40" t="s">
        <v>24</v>
      </c>
      <c r="AL101" s="40" t="s">
        <v>23</v>
      </c>
      <c r="AM101" s="40" t="s">
        <v>25</v>
      </c>
      <c r="AN101" s="40" t="s">
        <v>24</v>
      </c>
      <c r="AO101" s="40" t="s">
        <v>23</v>
      </c>
      <c r="AP101" s="40" t="s">
        <v>25</v>
      </c>
      <c r="AQ101" s="40" t="s">
        <v>24</v>
      </c>
      <c r="AR101" s="40" t="s">
        <v>23</v>
      </c>
      <c r="AS101" s="31"/>
    </row>
    <row r="102" spans="1:45" s="15" customFormat="1" ht="12.95" customHeight="1" x14ac:dyDescent="0.25">
      <c r="A102" s="38" t="s">
        <v>22</v>
      </c>
      <c r="B102" s="35" t="s">
        <v>6</v>
      </c>
      <c r="C102" s="39"/>
      <c r="D102" s="19"/>
      <c r="E102" s="19"/>
      <c r="F102" s="19"/>
      <c r="G102" s="19"/>
      <c r="H102" s="19"/>
      <c r="I102" s="19"/>
      <c r="J102" s="19"/>
      <c r="K102" s="19"/>
      <c r="L102" s="19"/>
      <c r="M102" s="19"/>
      <c r="N102" s="19"/>
      <c r="O102" s="19"/>
      <c r="P102" s="19"/>
      <c r="Q102" s="19"/>
      <c r="R102" s="34">
        <f>V73</f>
        <v>0</v>
      </c>
      <c r="S102" s="19"/>
      <c r="T102" s="19"/>
      <c r="U102" s="34">
        <f>W73</f>
        <v>0</v>
      </c>
      <c r="V102" s="19"/>
      <c r="W102" s="33"/>
      <c r="X102" s="32"/>
      <c r="Y102" s="19"/>
      <c r="Z102" s="19"/>
      <c r="AA102" s="19"/>
      <c r="AB102" s="19"/>
      <c r="AC102" s="19"/>
      <c r="AD102" s="19"/>
      <c r="AE102" s="19"/>
      <c r="AF102" s="19"/>
      <c r="AG102" s="19"/>
      <c r="AH102" s="19"/>
      <c r="AI102" s="19"/>
      <c r="AJ102" s="19"/>
      <c r="AK102" s="19"/>
      <c r="AL102" s="19"/>
      <c r="AM102" s="11">
        <f>AC73</f>
        <v>0.29166666666696983</v>
      </c>
      <c r="AN102" s="19"/>
      <c r="AO102" s="19"/>
      <c r="AP102" s="11">
        <f>AD73</f>
        <v>0.29166666666651508</v>
      </c>
      <c r="AQ102" s="19"/>
      <c r="AR102" s="19"/>
      <c r="AS102" s="31"/>
    </row>
    <row r="103" spans="1:45" s="15" customFormat="1" ht="12.95" customHeight="1" x14ac:dyDescent="0.25">
      <c r="A103" s="38"/>
      <c r="B103" s="35" t="s">
        <v>5</v>
      </c>
      <c r="C103" s="32"/>
      <c r="D103" s="19"/>
      <c r="E103" s="19"/>
      <c r="F103" s="19"/>
      <c r="G103" s="19"/>
      <c r="H103" s="19"/>
      <c r="I103" s="19"/>
      <c r="J103" s="19"/>
      <c r="K103" s="19"/>
      <c r="L103" s="19"/>
      <c r="M103" s="19"/>
      <c r="N103" s="19"/>
      <c r="O103" s="19"/>
      <c r="P103" s="19"/>
      <c r="Q103" s="19"/>
      <c r="R103" s="34">
        <f>V74</f>
        <v>0</v>
      </c>
      <c r="S103" s="19"/>
      <c r="T103" s="19"/>
      <c r="U103" s="34">
        <f>W74</f>
        <v>0</v>
      </c>
      <c r="V103" s="19"/>
      <c r="W103" s="33"/>
      <c r="X103" s="32"/>
      <c r="Y103" s="19"/>
      <c r="Z103" s="19"/>
      <c r="AA103" s="19"/>
      <c r="AB103" s="19"/>
      <c r="AC103" s="19"/>
      <c r="AD103" s="19"/>
      <c r="AE103" s="19"/>
      <c r="AF103" s="19"/>
      <c r="AG103" s="19"/>
      <c r="AH103" s="19"/>
      <c r="AI103" s="19"/>
      <c r="AJ103" s="19"/>
      <c r="AK103" s="19"/>
      <c r="AL103" s="19"/>
      <c r="AM103" s="11">
        <f>AC74</f>
        <v>0.29166666666651508</v>
      </c>
      <c r="AN103" s="19"/>
      <c r="AO103" s="19"/>
      <c r="AP103" s="11">
        <f>AD74</f>
        <v>0.29166666666696983</v>
      </c>
      <c r="AQ103" s="19"/>
      <c r="AR103" s="19"/>
      <c r="AS103" s="31"/>
    </row>
    <row r="104" spans="1:45" s="15" customFormat="1" ht="12.95" customHeight="1" x14ac:dyDescent="0.25">
      <c r="A104" s="38"/>
      <c r="B104" s="35" t="s">
        <v>21</v>
      </c>
      <c r="C104" s="32"/>
      <c r="D104" s="19"/>
      <c r="E104" s="19"/>
      <c r="F104" s="19"/>
      <c r="G104" s="19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34">
        <f>V76</f>
        <v>0</v>
      </c>
      <c r="S104" s="19"/>
      <c r="T104" s="19"/>
      <c r="U104" s="34">
        <f>W76</f>
        <v>0</v>
      </c>
      <c r="V104" s="19"/>
      <c r="W104" s="33"/>
      <c r="X104" s="32"/>
      <c r="Y104" s="19"/>
      <c r="Z104" s="19"/>
      <c r="AA104" s="19"/>
      <c r="AB104" s="19"/>
      <c r="AC104" s="19"/>
      <c r="AD104" s="19"/>
      <c r="AE104" s="19"/>
      <c r="AF104" s="19"/>
      <c r="AG104" s="19"/>
      <c r="AH104" s="19"/>
      <c r="AI104" s="19"/>
      <c r="AJ104" s="19"/>
      <c r="AK104" s="19"/>
      <c r="AL104" s="19"/>
      <c r="AM104" s="11">
        <f>AC76</f>
        <v>0.14583333333348492</v>
      </c>
      <c r="AN104" s="19"/>
      <c r="AO104" s="19"/>
      <c r="AP104" s="11">
        <f>AD76</f>
        <v>0.14583333333348492</v>
      </c>
      <c r="AQ104" s="19"/>
      <c r="AR104" s="19"/>
      <c r="AS104" s="31"/>
    </row>
    <row r="105" spans="1:45" s="15" customFormat="1" ht="12.95" customHeight="1" x14ac:dyDescent="0.25">
      <c r="A105" s="38"/>
      <c r="B105" s="35" t="s">
        <v>3</v>
      </c>
      <c r="C105" s="32"/>
      <c r="D105" s="19"/>
      <c r="E105" s="19"/>
      <c r="F105" s="19"/>
      <c r="G105" s="19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34">
        <f>V75</f>
        <v>0</v>
      </c>
      <c r="S105" s="19"/>
      <c r="T105" s="19"/>
      <c r="U105" s="34">
        <f>W75</f>
        <v>0</v>
      </c>
      <c r="V105" s="19"/>
      <c r="W105" s="33"/>
      <c r="X105" s="32"/>
      <c r="Y105" s="19"/>
      <c r="Z105" s="19"/>
      <c r="AA105" s="19"/>
      <c r="AB105" s="19"/>
      <c r="AC105" s="19"/>
      <c r="AD105" s="19"/>
      <c r="AE105" s="19"/>
      <c r="AF105" s="19"/>
      <c r="AG105" s="19"/>
      <c r="AH105" s="19"/>
      <c r="AI105" s="19"/>
      <c r="AJ105" s="19"/>
      <c r="AK105" s="19"/>
      <c r="AL105" s="19"/>
      <c r="AM105" s="11">
        <f>AC75</f>
        <v>0.14583333333348492</v>
      </c>
      <c r="AN105" s="19"/>
      <c r="AO105" s="19"/>
      <c r="AP105" s="11">
        <f>AD75</f>
        <v>0.14583333333348492</v>
      </c>
      <c r="AQ105" s="19"/>
      <c r="AR105" s="19"/>
      <c r="AS105" s="31"/>
    </row>
    <row r="106" spans="1:45" s="15" customFormat="1" ht="12.95" customHeight="1" x14ac:dyDescent="0.25">
      <c r="A106" s="37" t="s">
        <v>20</v>
      </c>
      <c r="B106" s="35" t="s">
        <v>1</v>
      </c>
      <c r="C106" s="32"/>
      <c r="D106" s="19"/>
      <c r="E106" s="19"/>
      <c r="F106" s="19"/>
      <c r="G106" s="19"/>
      <c r="H106" s="19"/>
      <c r="I106" s="19"/>
      <c r="J106" s="19"/>
      <c r="K106" s="19"/>
      <c r="L106" s="19"/>
      <c r="M106" s="19"/>
      <c r="N106" s="19"/>
      <c r="O106" s="19"/>
      <c r="P106" s="19"/>
      <c r="Q106" s="19"/>
      <c r="R106" s="34">
        <f>V77</f>
        <v>0.29166666666651508</v>
      </c>
      <c r="S106" s="19"/>
      <c r="T106" s="19"/>
      <c r="U106" s="34">
        <f>W77</f>
        <v>0.29166666666696983</v>
      </c>
      <c r="V106" s="19"/>
      <c r="W106" s="33"/>
      <c r="X106" s="32"/>
      <c r="Y106" s="19"/>
      <c r="Z106" s="19"/>
      <c r="AA106" s="19"/>
      <c r="AB106" s="19"/>
      <c r="AC106" s="19"/>
      <c r="AD106" s="19"/>
      <c r="AE106" s="19"/>
      <c r="AF106" s="19"/>
      <c r="AG106" s="19"/>
      <c r="AH106" s="19"/>
      <c r="AI106" s="19"/>
      <c r="AJ106" s="19"/>
      <c r="AK106" s="19"/>
      <c r="AL106" s="19"/>
      <c r="AM106" s="11">
        <f>AC77</f>
        <v>0</v>
      </c>
      <c r="AN106" s="19"/>
      <c r="AO106" s="19"/>
      <c r="AP106" s="11">
        <f>AD77</f>
        <v>0</v>
      </c>
      <c r="AQ106" s="19"/>
      <c r="AR106" s="19"/>
      <c r="AS106" s="31"/>
    </row>
    <row r="107" spans="1:45" s="15" customFormat="1" ht="12.95" customHeight="1" x14ac:dyDescent="0.25">
      <c r="A107" s="37"/>
      <c r="B107" s="35" t="s">
        <v>19</v>
      </c>
      <c r="C107" s="32"/>
      <c r="D107" s="19"/>
      <c r="E107" s="19"/>
      <c r="F107" s="19"/>
      <c r="G107" s="19"/>
      <c r="H107" s="19"/>
      <c r="I107" s="19"/>
      <c r="J107" s="19"/>
      <c r="K107" s="19"/>
      <c r="L107" s="19"/>
      <c r="M107" s="19"/>
      <c r="N107" s="19"/>
      <c r="O107" s="19"/>
      <c r="P107" s="19"/>
      <c r="Q107" s="19"/>
      <c r="R107" s="34">
        <f>V78</f>
        <v>0.29166666666696983</v>
      </c>
      <c r="S107" s="19"/>
      <c r="T107" s="19"/>
      <c r="U107" s="34">
        <f>W78</f>
        <v>0.29166666666651508</v>
      </c>
      <c r="V107" s="19"/>
      <c r="W107" s="33"/>
      <c r="X107" s="32"/>
      <c r="Y107" s="19"/>
      <c r="Z107" s="19"/>
      <c r="AA107" s="19"/>
      <c r="AB107" s="19"/>
      <c r="AC107" s="19"/>
      <c r="AD107" s="19"/>
      <c r="AE107" s="19"/>
      <c r="AF107" s="19"/>
      <c r="AG107" s="19"/>
      <c r="AH107" s="19"/>
      <c r="AI107" s="19"/>
      <c r="AJ107" s="19"/>
      <c r="AK107" s="19"/>
      <c r="AL107" s="19"/>
      <c r="AM107" s="11">
        <f>AC78</f>
        <v>0</v>
      </c>
      <c r="AN107" s="19"/>
      <c r="AO107" s="19"/>
      <c r="AP107" s="11">
        <f>AD78</f>
        <v>0</v>
      </c>
      <c r="AQ107" s="19"/>
      <c r="AR107" s="19"/>
      <c r="AS107" s="31"/>
    </row>
    <row r="108" spans="1:45" s="15" customFormat="1" ht="12.95" customHeight="1" x14ac:dyDescent="0.25">
      <c r="A108" s="36"/>
      <c r="B108" s="35" t="s">
        <v>0</v>
      </c>
      <c r="C108" s="32"/>
      <c r="D108" s="19"/>
      <c r="E108" s="19"/>
      <c r="F108" s="19"/>
      <c r="G108" s="19"/>
      <c r="H108" s="19"/>
      <c r="I108" s="19"/>
      <c r="J108" s="19"/>
      <c r="K108" s="19"/>
      <c r="L108" s="19"/>
      <c r="M108" s="19"/>
      <c r="N108" s="19"/>
      <c r="O108" s="19"/>
      <c r="P108" s="19"/>
      <c r="Q108" s="19"/>
      <c r="R108" s="34">
        <f>V79</f>
        <v>0.29166666666696983</v>
      </c>
      <c r="S108" s="19"/>
      <c r="T108" s="19"/>
      <c r="U108" s="34">
        <f>W79</f>
        <v>0.29166666666696983</v>
      </c>
      <c r="V108" s="19"/>
      <c r="W108" s="33"/>
      <c r="X108" s="32"/>
      <c r="Y108" s="19"/>
      <c r="Z108" s="19"/>
      <c r="AA108" s="19"/>
      <c r="AB108" s="19"/>
      <c r="AC108" s="19"/>
      <c r="AD108" s="19"/>
      <c r="AE108" s="19"/>
      <c r="AF108" s="19"/>
      <c r="AG108" s="19"/>
      <c r="AH108" s="19"/>
      <c r="AI108" s="19"/>
      <c r="AJ108" s="19"/>
      <c r="AK108" s="19"/>
      <c r="AL108" s="19"/>
      <c r="AM108" s="11">
        <f>AC79</f>
        <v>0</v>
      </c>
      <c r="AN108" s="19"/>
      <c r="AO108" s="19"/>
      <c r="AP108" s="11">
        <f>AD79</f>
        <v>0</v>
      </c>
      <c r="AQ108" s="19"/>
      <c r="AR108" s="19"/>
      <c r="AS108" s="31"/>
    </row>
    <row r="109" spans="1:45" s="15" customFormat="1" ht="12.95" customHeight="1" thickBot="1" x14ac:dyDescent="0.3">
      <c r="A109" s="30" t="s">
        <v>18</v>
      </c>
      <c r="B109" s="29" t="s">
        <v>17</v>
      </c>
      <c r="C109" s="26"/>
      <c r="D109" s="24"/>
      <c r="E109" s="24"/>
      <c r="F109" s="24"/>
      <c r="G109" s="24"/>
      <c r="H109" s="24"/>
      <c r="I109" s="24"/>
      <c r="J109" s="24"/>
      <c r="K109" s="24"/>
      <c r="L109" s="24"/>
      <c r="M109" s="24"/>
      <c r="N109" s="24"/>
      <c r="O109" s="24"/>
      <c r="P109" s="24"/>
      <c r="Q109" s="24"/>
      <c r="R109" s="28">
        <f>V80</f>
        <v>0</v>
      </c>
      <c r="S109" s="24"/>
      <c r="T109" s="24"/>
      <c r="U109" s="28">
        <f>W80</f>
        <v>0</v>
      </c>
      <c r="V109" s="24"/>
      <c r="W109" s="27"/>
      <c r="X109" s="26"/>
      <c r="Y109" s="24"/>
      <c r="Z109" s="24"/>
      <c r="AA109" s="24"/>
      <c r="AB109" s="24"/>
      <c r="AC109" s="24"/>
      <c r="AD109" s="24"/>
      <c r="AE109" s="24"/>
      <c r="AF109" s="24"/>
      <c r="AG109" s="24"/>
      <c r="AH109" s="24"/>
      <c r="AI109" s="24"/>
      <c r="AJ109" s="24"/>
      <c r="AK109" s="24"/>
      <c r="AL109" s="24"/>
      <c r="AM109" s="25">
        <f>AC80</f>
        <v>0</v>
      </c>
      <c r="AN109" s="24"/>
      <c r="AO109" s="24"/>
      <c r="AP109" s="25">
        <f>AD80</f>
        <v>0</v>
      </c>
      <c r="AQ109" s="24"/>
      <c r="AR109" s="24"/>
      <c r="AS109" s="23"/>
    </row>
    <row r="110" spans="1:45" s="15" customFormat="1" ht="12.95" customHeight="1" x14ac:dyDescent="0.25">
      <c r="B110" s="3"/>
      <c r="C110" s="16"/>
      <c r="D110" s="16"/>
      <c r="E110" s="16"/>
      <c r="F110" s="16"/>
      <c r="G110" s="16"/>
      <c r="H110" s="16"/>
      <c r="I110" s="16"/>
      <c r="J110" s="16"/>
      <c r="K110" s="16"/>
      <c r="L110" s="16"/>
      <c r="M110" s="16"/>
      <c r="N110" s="16"/>
      <c r="O110" s="16"/>
    </row>
    <row r="111" spans="1:45" s="15" customFormat="1" ht="12.95" customHeight="1" x14ac:dyDescent="0.25">
      <c r="B111" s="22" t="s">
        <v>16</v>
      </c>
      <c r="C111" s="21">
        <f>SUM(C90:C97,C102:C109)</f>
        <v>0</v>
      </c>
      <c r="D111" s="21">
        <f>SUM(D90:D97,D102:D109)</f>
        <v>0</v>
      </c>
      <c r="E111" s="21">
        <f>SUM(E90:E97,E102:E109)</f>
        <v>0</v>
      </c>
      <c r="F111" s="21">
        <f>SUM(F90:F97,F102:F109)</f>
        <v>0</v>
      </c>
      <c r="G111" s="21">
        <f>SUM(G90:G97,G102:G109)</f>
        <v>0</v>
      </c>
      <c r="H111" s="21">
        <f>SUM(H90:H97,H102:H109)</f>
        <v>0</v>
      </c>
      <c r="I111" s="21">
        <f>SUM(I90:I97,I102:I109)</f>
        <v>0</v>
      </c>
      <c r="J111" s="21">
        <f>SUM(J90:J97,J102:J109)</f>
        <v>0</v>
      </c>
      <c r="K111" s="21">
        <f>SUM(K90:K97,K102:K109)</f>
        <v>0</v>
      </c>
      <c r="L111" s="21">
        <f>SUM(L90:L97,L102:L109)</f>
        <v>0</v>
      </c>
      <c r="M111" s="21">
        <f>SUM(M90:M97,M102:M109)</f>
        <v>0</v>
      </c>
      <c r="N111" s="21">
        <f>SUM(N90:N97,N102:N109)</f>
        <v>0</v>
      </c>
      <c r="O111" s="21">
        <f>SUM(O90:O97,O102:O109)</f>
        <v>0</v>
      </c>
      <c r="P111" s="21">
        <f>SUM(P90:P97,P102:P109)</f>
        <v>0</v>
      </c>
      <c r="Q111" s="21">
        <f>SUM(Q90:Q97,Q102:Q109)</f>
        <v>0</v>
      </c>
      <c r="R111" s="21">
        <f>SUM(R90:R97,R102:R109)</f>
        <v>1.7500000000009095</v>
      </c>
      <c r="S111" s="21">
        <f>SUM(S90:S97,S102:S109)</f>
        <v>0</v>
      </c>
      <c r="T111" s="21">
        <f>SUM(T90:T97,T102:T109)</f>
        <v>0</v>
      </c>
      <c r="U111" s="21">
        <f>SUM(U90:U97,U102:U109)</f>
        <v>1.7500000000009095</v>
      </c>
      <c r="V111" s="21">
        <f>SUM(V90:V97,V102:V109)</f>
        <v>0</v>
      </c>
      <c r="W111" s="21">
        <f>SUM(W90:W97,W102:W109)</f>
        <v>0</v>
      </c>
      <c r="X111" s="21">
        <f>SUM(X90:X97,X102:X109)</f>
        <v>0</v>
      </c>
      <c r="Y111" s="21">
        <f>SUM(Y90:Y97,Y102:Y109)</f>
        <v>0</v>
      </c>
      <c r="Z111" s="21">
        <f>SUM(Z90:Z97,Z102:Z109)</f>
        <v>0</v>
      </c>
      <c r="AA111" s="21">
        <f>SUM(AA90:AA97,AA102:AA109)</f>
        <v>0</v>
      </c>
      <c r="AB111" s="21">
        <f>SUM(AB90:AB97,AB102:AB109)</f>
        <v>0</v>
      </c>
      <c r="AC111" s="21">
        <f>SUM(AC90:AC97,AC102:AC109)</f>
        <v>0</v>
      </c>
      <c r="AD111" s="21">
        <f>SUM(AD90:AD97,AD102:AD109)</f>
        <v>0</v>
      </c>
      <c r="AE111" s="21">
        <f>SUM(AE90:AE97,AE102:AE109)</f>
        <v>0</v>
      </c>
      <c r="AF111" s="21">
        <f>SUM(AF90:AF97,AF102:AF109)</f>
        <v>0</v>
      </c>
      <c r="AG111" s="21">
        <f>SUM(AG90:AG97,AG102:AG109)</f>
        <v>0</v>
      </c>
      <c r="AH111" s="21">
        <f>SUM(AH90:AH97,AH102:AH109)</f>
        <v>0</v>
      </c>
      <c r="AI111" s="21">
        <f>SUM(AI90:AI97,AI102:AI109)</f>
        <v>0</v>
      </c>
      <c r="AJ111" s="21">
        <f>SUM(AJ90:AJ97,AJ102:AJ109)</f>
        <v>0</v>
      </c>
      <c r="AK111" s="21">
        <f>SUM(AK90:AK97,AK102:AK109)</f>
        <v>0</v>
      </c>
      <c r="AL111" s="21">
        <f>SUM(AL90:AL97,AL102:AL109)</f>
        <v>0</v>
      </c>
      <c r="AM111" s="21">
        <f>SUM(AM90:AM97,AM102:AM109)</f>
        <v>1.7500000000009095</v>
      </c>
      <c r="AN111" s="21">
        <f>SUM(AN90:AN97,AN102:AN109)</f>
        <v>0</v>
      </c>
      <c r="AO111" s="21">
        <f>SUM(AO90:AO97,AO102:AO109)</f>
        <v>0</v>
      </c>
      <c r="AP111" s="21">
        <f>SUM(AP90:AP97,AP102:AP109)</f>
        <v>1.7500000000009095</v>
      </c>
      <c r="AQ111" s="21">
        <f>SUM(AQ90:AQ97,AQ102:AQ109)</f>
        <v>0</v>
      </c>
      <c r="AR111" s="21">
        <f>SUM(AR90:AR97,AR102:AR109)</f>
        <v>0</v>
      </c>
    </row>
    <row r="112" spans="1:45" s="15" customFormat="1" ht="12.95" customHeight="1" x14ac:dyDescent="0.25">
      <c r="B112" s="3"/>
      <c r="C112" s="16"/>
      <c r="D112" s="16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</row>
    <row r="113" spans="2:16" s="15" customFormat="1" ht="12.95" customHeight="1" x14ac:dyDescent="0.25"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</row>
    <row r="114" spans="2:16" s="15" customFormat="1" ht="12.95" customHeight="1" x14ac:dyDescent="0.25">
      <c r="D114" s="20" t="s">
        <v>15</v>
      </c>
      <c r="E114" s="20"/>
      <c r="F114" s="20" t="s">
        <v>14</v>
      </c>
      <c r="G114" s="20"/>
      <c r="H114" s="19" t="s">
        <v>13</v>
      </c>
      <c r="I114" s="16"/>
      <c r="J114" s="16"/>
      <c r="K114" s="16"/>
      <c r="L114" s="16"/>
      <c r="M114" s="16"/>
      <c r="N114" s="16"/>
      <c r="O114" s="16"/>
      <c r="P114" s="16"/>
    </row>
    <row r="115" spans="2:16" s="15" customFormat="1" ht="12.95" customHeight="1" x14ac:dyDescent="0.25">
      <c r="B115" s="14" t="s">
        <v>12</v>
      </c>
      <c r="C115" s="14"/>
      <c r="D115" s="18">
        <f>C111+F111+I111+L111+O111+R111+U111+X111+AA111+AD111+AG111+AJ111+AM111+AP111</f>
        <v>7.000000000003638</v>
      </c>
      <c r="E115" s="18"/>
      <c r="F115" s="12">
        <f>D115/4</f>
        <v>1.7500000000009095</v>
      </c>
      <c r="G115" s="12"/>
      <c r="H115" s="17">
        <f>F115/7</f>
        <v>0.25000000000012995</v>
      </c>
      <c r="I115" s="16"/>
      <c r="J115" s="16"/>
      <c r="K115" s="16"/>
      <c r="L115" s="16"/>
      <c r="M115" s="16"/>
      <c r="N115" s="16"/>
      <c r="O115" s="16"/>
      <c r="P115" s="16"/>
    </row>
    <row r="116" spans="2:16" ht="12.95" customHeight="1" x14ac:dyDescent="0.25">
      <c r="B116" s="14" t="s">
        <v>11</v>
      </c>
      <c r="C116" s="14"/>
      <c r="D116" s="13">
        <f>D111+G111+J111+M111+P111+S111+V111+Y111+AB111+AE111+AH111+AK111+AN111+AQ111</f>
        <v>0</v>
      </c>
      <c r="E116" s="13"/>
      <c r="F116" s="12">
        <f>D116/4</f>
        <v>0</v>
      </c>
      <c r="G116" s="12"/>
      <c r="H116" s="11">
        <f>F116/7</f>
        <v>0</v>
      </c>
    </row>
    <row r="117" spans="2:16" ht="12.95" customHeight="1" x14ac:dyDescent="0.25">
      <c r="B117" s="14" t="s">
        <v>10</v>
      </c>
      <c r="C117" s="14"/>
      <c r="D117" s="13">
        <f>E111+H111+K111+N111+Q111+T111+W111+Z111+AC111+AF111+AI111+AL111+AO111+AR111</f>
        <v>0</v>
      </c>
      <c r="E117" s="13"/>
      <c r="F117" s="12">
        <f>D117/4</f>
        <v>0</v>
      </c>
      <c r="G117" s="12"/>
      <c r="H117" s="11">
        <f>F117/7</f>
        <v>0</v>
      </c>
    </row>
    <row r="120" spans="2:16" ht="12.95" customHeight="1" x14ac:dyDescent="0.25">
      <c r="B120" s="10" t="s">
        <v>9</v>
      </c>
      <c r="C120" s="5" t="s">
        <v>8</v>
      </c>
      <c r="D120" s="5" t="s">
        <v>7</v>
      </c>
    </row>
    <row r="121" spans="2:16" ht="12.95" customHeight="1" x14ac:dyDescent="0.25">
      <c r="B121" s="7" t="s">
        <v>6</v>
      </c>
      <c r="C121" s="5">
        <v>2</v>
      </c>
      <c r="D121" s="5">
        <v>3</v>
      </c>
    </row>
    <row r="122" spans="2:16" ht="12.95" customHeight="1" x14ac:dyDescent="0.25">
      <c r="B122" s="7" t="s">
        <v>5</v>
      </c>
      <c r="C122" s="6">
        <v>8</v>
      </c>
      <c r="D122" s="5">
        <v>3</v>
      </c>
      <c r="I122" s="8" t="s">
        <v>4</v>
      </c>
      <c r="J122" s="8"/>
      <c r="K122" s="8"/>
      <c r="L122" s="8"/>
      <c r="M122" s="1">
        <f>20/5</f>
        <v>4</v>
      </c>
      <c r="N122" s="1"/>
    </row>
    <row r="123" spans="2:16" ht="12.95" customHeight="1" x14ac:dyDescent="0.25">
      <c r="B123" s="7" t="s">
        <v>3</v>
      </c>
      <c r="C123" s="9">
        <v>2</v>
      </c>
      <c r="D123" s="6">
        <v>7</v>
      </c>
      <c r="I123" s="8" t="s">
        <v>2</v>
      </c>
      <c r="J123" s="8"/>
      <c r="K123" s="8"/>
      <c r="L123" s="8"/>
      <c r="M123" s="2">
        <f>8/5</f>
        <v>1.6</v>
      </c>
    </row>
    <row r="124" spans="2:16" ht="12.95" customHeight="1" x14ac:dyDescent="0.25">
      <c r="B124" s="7" t="s">
        <v>1</v>
      </c>
      <c r="C124" s="5">
        <v>6</v>
      </c>
      <c r="D124" s="5">
        <v>5</v>
      </c>
    </row>
    <row r="125" spans="2:16" ht="12.95" customHeight="1" x14ac:dyDescent="0.25">
      <c r="B125" s="7" t="s">
        <v>0</v>
      </c>
      <c r="C125" s="6">
        <v>10</v>
      </c>
      <c r="D125" s="5">
        <v>2</v>
      </c>
    </row>
    <row r="126" spans="2:16" ht="12.95" customHeight="1" x14ac:dyDescent="0.25">
      <c r="C126" s="4">
        <f>SUM(C121:C125)</f>
        <v>28</v>
      </c>
      <c r="D126" s="2">
        <f>SUM(D121:D125)</f>
        <v>20</v>
      </c>
    </row>
  </sheetData>
  <mergeCells count="98">
    <mergeCell ref="N20:O20"/>
    <mergeCell ref="N21:O21"/>
    <mergeCell ref="A27:B27"/>
    <mergeCell ref="C27:F27"/>
    <mergeCell ref="H27:K27"/>
    <mergeCell ref="M27:P27"/>
    <mergeCell ref="R27:U27"/>
    <mergeCell ref="W27:Z27"/>
    <mergeCell ref="AB27:AE27"/>
    <mergeCell ref="AG27:AJ27"/>
    <mergeCell ref="A28:A31"/>
    <mergeCell ref="A32:A35"/>
    <mergeCell ref="A36:B36"/>
    <mergeCell ref="A38:B38"/>
    <mergeCell ref="C38:F38"/>
    <mergeCell ref="H38:K38"/>
    <mergeCell ref="M38:P38"/>
    <mergeCell ref="R38:U38"/>
    <mergeCell ref="W38:Z38"/>
    <mergeCell ref="AB38:AE38"/>
    <mergeCell ref="AG38:AJ38"/>
    <mergeCell ref="A39:A42"/>
    <mergeCell ref="A43:A46"/>
    <mergeCell ref="A47:B47"/>
    <mergeCell ref="A49:B49"/>
    <mergeCell ref="C49:F49"/>
    <mergeCell ref="H49:K49"/>
    <mergeCell ref="M49:P49"/>
    <mergeCell ref="R49:U49"/>
    <mergeCell ref="W49:Z49"/>
    <mergeCell ref="AB49:AE49"/>
    <mergeCell ref="AG49:AJ49"/>
    <mergeCell ref="A50:A53"/>
    <mergeCell ref="A54:A57"/>
    <mergeCell ref="A58:B58"/>
    <mergeCell ref="A60:B60"/>
    <mergeCell ref="C60:F60"/>
    <mergeCell ref="H60:K60"/>
    <mergeCell ref="M60:P60"/>
    <mergeCell ref="R60:U60"/>
    <mergeCell ref="W60:Z60"/>
    <mergeCell ref="AB60:AE60"/>
    <mergeCell ref="AG60:AJ60"/>
    <mergeCell ref="A61:A64"/>
    <mergeCell ref="A65:A68"/>
    <mergeCell ref="A69:B69"/>
    <mergeCell ref="AH72:AJ72"/>
    <mergeCell ref="AL72:AN72"/>
    <mergeCell ref="A73:A76"/>
    <mergeCell ref="A77:A79"/>
    <mergeCell ref="C87:W87"/>
    <mergeCell ref="X87:AS87"/>
    <mergeCell ref="AA88:AC88"/>
    <mergeCell ref="AD88:AF88"/>
    <mergeCell ref="AG88:AI88"/>
    <mergeCell ref="B88:B89"/>
    <mergeCell ref="C88:E88"/>
    <mergeCell ref="F88:H88"/>
    <mergeCell ref="I88:K88"/>
    <mergeCell ref="L88:N88"/>
    <mergeCell ref="O88:Q88"/>
    <mergeCell ref="AJ88:AL88"/>
    <mergeCell ref="AM88:AO88"/>
    <mergeCell ref="AP88:AR88"/>
    <mergeCell ref="A90:A93"/>
    <mergeCell ref="A94:A96"/>
    <mergeCell ref="C99:W99"/>
    <mergeCell ref="X99:AS99"/>
    <mergeCell ref="R88:T88"/>
    <mergeCell ref="U88:W88"/>
    <mergeCell ref="X88:Z88"/>
    <mergeCell ref="AA100:AC100"/>
    <mergeCell ref="AD100:AF100"/>
    <mergeCell ref="AG100:AI100"/>
    <mergeCell ref="B100:B101"/>
    <mergeCell ref="C100:E100"/>
    <mergeCell ref="F100:H100"/>
    <mergeCell ref="I100:K100"/>
    <mergeCell ref="L100:N100"/>
    <mergeCell ref="O100:Q100"/>
    <mergeCell ref="AJ100:AL100"/>
    <mergeCell ref="AM100:AO100"/>
    <mergeCell ref="AP100:AR100"/>
    <mergeCell ref="A102:A105"/>
    <mergeCell ref="A106:A108"/>
    <mergeCell ref="D114:E114"/>
    <mergeCell ref="F114:G114"/>
    <mergeCell ref="R100:T100"/>
    <mergeCell ref="U100:W100"/>
    <mergeCell ref="X100:Z100"/>
    <mergeCell ref="I122:L122"/>
    <mergeCell ref="I123:L123"/>
    <mergeCell ref="D115:E115"/>
    <mergeCell ref="F115:G115"/>
    <mergeCell ref="D116:E116"/>
    <mergeCell ref="F116:G116"/>
    <mergeCell ref="D117:E117"/>
    <mergeCell ref="F117:G117"/>
  </mergeCells>
  <pageMargins left="0.19645669291338602" right="0.19645669291338602" top="0.59055118110236204" bottom="0.78740157480315009" header="0.19645669291338602" footer="0.39370078740157505"/>
  <pageSetup paperSize="0" fitToWidth="0" fitToHeight="0" pageOrder="overThenDown" orientation="landscape" useFirstPageNumber="1" horizontalDpi="0" verticalDpi="0" copies="0"/>
  <headerFooter alignWithMargins="0"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AGENTS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 Dauphin</dc:creator>
  <cp:lastModifiedBy>Francois Dauphin</cp:lastModifiedBy>
  <dcterms:created xsi:type="dcterms:W3CDTF">2020-02-13T13:51:44Z</dcterms:created>
  <dcterms:modified xsi:type="dcterms:W3CDTF">2020-02-13T13:53:49Z</dcterms:modified>
</cp:coreProperties>
</file>