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jamin\Desktop\"/>
    </mc:Choice>
  </mc:AlternateContent>
  <bookViews>
    <workbookView xWindow="0" yWindow="0" windowWidth="16815" windowHeight="7455" activeTab="2"/>
  </bookViews>
  <sheets>
    <sheet name="Devis" sheetId="1" r:id="rId1"/>
    <sheet name="BDD" sheetId="2" r:id="rId2"/>
    <sheet name="Feuil1" sheetId="3" r:id="rId3"/>
    <sheet name="Liste" sheetId="6" r:id="rId4"/>
    <sheet name="tableau de correspondance" sheetId="4" r:id="rId5"/>
    <sheet name="Tableau de recouvrement" sheetId="5" r:id="rId6"/>
  </sheets>
  <definedNames>
    <definedName name="Autres">Devis!$H$35</definedName>
    <definedName name="_xlnm.Print_Titles" localSheetId="0">Devis!$B:$B,Devis!$4:$4</definedName>
    <definedName name="RégionTitreColonne1..B6.1">Devis!$B$5</definedName>
    <definedName name="RégionTitreColonne10..B24.1">Devis!$B$23</definedName>
    <definedName name="RégionTitreColonne11..B26.1">Devis!$B$25</definedName>
    <definedName name="RégionTitreColonne12..B28.1">Devis!$B$27</definedName>
    <definedName name="RégionTitreColonne13..B30.1">Devis!$B$29</definedName>
    <definedName name="RégionTitreColonne14..D33">Devis!$D$33</definedName>
    <definedName name="RégionTitreColonne2..B8.1">Devis!$B$7</definedName>
    <definedName name="RégionTitreColonne3..B10.1">Devis!$B$9</definedName>
    <definedName name="RégionTitreColonne4..B12.1">Devis!$B$11</definedName>
    <definedName name="RégionTitreColonne5..B14.1">Devis!$B$13</definedName>
    <definedName name="RégionTitreColonne6..B16.1">Devis!$B$15</definedName>
    <definedName name="RégionTitreColonne7..B18.1">Devis!$B$17</definedName>
    <definedName name="RégionTitreColonne8..B20.1">Devis!$B$19</definedName>
    <definedName name="RégionTitreColonne9..B22.1">Devis!$B$21</definedName>
    <definedName name="RégionTitreLigne1..G35">Postes[[#Totals],[PRIX UNITAIRE]]</definedName>
    <definedName name="SOUS_TOTAL">Postes[[#Totals],[MONTANT]]</definedName>
    <definedName name="TauxTVA">Devis!$H$33</definedName>
    <definedName name="TitreColonne1">Postes[[#Headers],[QUANTITÉ]]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5" i="3" l="1"/>
  <c r="B19" i="3"/>
  <c r="B15" i="3"/>
  <c r="B16" i="3"/>
  <c r="B22" i="3" s="1"/>
  <c r="B21" i="3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5" i="1"/>
  <c r="G6" i="1"/>
  <c r="H6" i="1" s="1"/>
  <c r="G5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D22" i="2" l="1"/>
  <c r="D21" i="2"/>
  <c r="D20" i="2"/>
  <c r="D19" i="2"/>
  <c r="D18" i="2"/>
  <c r="D17" i="2"/>
  <c r="H31" i="1" l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5" i="1"/>
  <c r="H32" i="1" l="1"/>
  <c r="B10" i="1"/>
  <c r="B30" i="1"/>
  <c r="H34" i="1" l="1"/>
  <c r="H36" i="1" s="1"/>
</calcChain>
</file>

<file path=xl/sharedStrings.xml><?xml version="1.0" encoding="utf-8"?>
<sst xmlns="http://schemas.openxmlformats.org/spreadsheetml/2006/main" count="398" uniqueCount="207">
  <si>
    <t>CLIENT</t>
  </si>
  <si>
    <t>Entrez le nom du client dans cette cellule.</t>
  </si>
  <si>
    <t>NUMÉRO DU DEVIS</t>
  </si>
  <si>
    <t>C-1234</t>
  </si>
  <si>
    <t>DATE</t>
  </si>
  <si>
    <t>ADRESSE</t>
  </si>
  <si>
    <t>Entrez l’adresse postale du client dans cette cellule.</t>
  </si>
  <si>
    <t>CODE POSTAL/VILLE/PAYS</t>
  </si>
  <si>
    <t>Entrez le code postal, la ville et le pays du client dans cette cellule.</t>
  </si>
  <si>
    <t>TÉLÉPHONE</t>
  </si>
  <si>
    <t>Entrez le numéro de téléphone du client dans cette cellule.</t>
  </si>
  <si>
    <t>E-MAIL</t>
  </si>
  <si>
    <t>Entrez l’adresse e-mail du client dans cette cellule.</t>
  </si>
  <si>
    <t>VENDEUR</t>
  </si>
  <si>
    <t>Entrez le nom du vendeur dans cette cellule.</t>
  </si>
  <si>
    <t>PROJET</t>
  </si>
  <si>
    <t>Entrez le nom du projet de cette cellule.</t>
  </si>
  <si>
    <t>AUTEUR DE LA PROPOSITION :</t>
  </si>
  <si>
    <t>Entrez le nom de l’auteur de la proposition dans cette cellule.</t>
  </si>
  <si>
    <t>ATTENTION</t>
  </si>
  <si>
    <t>Entrez le nom du destinataire de cette proposition dans cette cellule.</t>
  </si>
  <si>
    <t>CONDITIONS DE PAIEMENT</t>
  </si>
  <si>
    <t>30 jours nets</t>
  </si>
  <si>
    <t>DATE D’ÉCHÉANCE</t>
  </si>
  <si>
    <t>Nom de la société</t>
  </si>
  <si>
    <t>Téléphone</t>
  </si>
  <si>
    <t>QUANTITÉ</t>
  </si>
  <si>
    <t>CETTE PROPOSITION INCLUT LES CONDITIONS SUIVANTES :</t>
  </si>
  <si>
    <t>Entrez les conditions ici.</t>
  </si>
  <si>
    <t>Signez ci-dessous pour accepter le devis :</t>
  </si>
  <si>
    <t>Représentant autorisé</t>
  </si>
  <si>
    <t>| Entrez l’adresse postale de la société dans cette cellule.</t>
  </si>
  <si>
    <t>| Entrez le numéro de télécopie de la société et l’adresse e-mail de la personne à contacter dans cette cellule.</t>
  </si>
  <si>
    <t>DESCRIPTION</t>
  </si>
  <si>
    <t>PRIX UNITAIRE</t>
  </si>
  <si>
    <t>SOUS-TOTAL</t>
  </si>
  <si>
    <t xml:space="preserve">TAUX TVA </t>
  </si>
  <si>
    <t xml:space="preserve">TVA </t>
  </si>
  <si>
    <t xml:space="preserve">AUTRES </t>
  </si>
  <si>
    <t xml:space="preserve">TOTAL </t>
  </si>
  <si>
    <t>MONTANT</t>
  </si>
  <si>
    <t>Date</t>
  </si>
  <si>
    <t>Devis de Chantier</t>
  </si>
  <si>
    <t>RÉFÉRENCE</t>
  </si>
  <si>
    <t>Ref Point P</t>
  </si>
  <si>
    <t>Unite</t>
  </si>
  <si>
    <t>Madrier sapin/épicéa - classe 2 - L. 4,00 m - 75x225 mm</t>
  </si>
  <si>
    <t>ML</t>
  </si>
  <si>
    <t>Madrier sapin/épicéa - classe 2 - L. 5,00 m - 75x225 mm</t>
  </si>
  <si>
    <t>Madrier sapin/épicéa - classe 2 - L. 6,00 m - 75x225 mm</t>
  </si>
  <si>
    <t>Madrier sapin/épicéa - classe 2 - L. 7,00 m - 75x225 mm</t>
  </si>
  <si>
    <t>Chevron sapin/épicéa - classe 2 - L. 4,00 m - 63x75 mm</t>
  </si>
  <si>
    <t>Chevron sapin/épicéa - classe 2 - L. 5,50 m - 63x75 mm</t>
  </si>
  <si>
    <t>Chevron sapin/épicéa - classe 2 - L. 6,50 m - 63x75 mm</t>
  </si>
  <si>
    <t>Volige sapin/épicéa traité classe 2 L. 4 m 14x105 mm</t>
  </si>
  <si>
    <t>M2</t>
  </si>
  <si>
    <t>Volige sapin/épicéa traité classe 2 L. 4 m 14x150 mm</t>
  </si>
  <si>
    <t>Volige sapin/épicéa traité classe 2 L. 4 m 18x105 mm</t>
  </si>
  <si>
    <t>Volige sapin/épicéa traité classe 2 L. 4 m 18x150 mm</t>
  </si>
  <si>
    <t>Volige sapin/épicéa traité classe 2 L. 4 m 18x200 mm</t>
  </si>
  <si>
    <t>Volige sapin/épicéa traité classe 2 L. 5 m 18x105 mm</t>
  </si>
  <si>
    <t>Volige sapin/épicéa traité classe 2 L. 5 m 18x150 mm</t>
  </si>
  <si>
    <t>Volige sapin/épicéa traité classe 2 L. 5 m 18x200 mm</t>
  </si>
  <si>
    <t>Liteau sapin/épicéa traité classe 2 L. 4 m 14x48 mm</t>
  </si>
  <si>
    <t>Liteau sapin/épicéa - classe 2 - L. 4,00 m - 18x38 mm</t>
  </si>
  <si>
    <t>Liteau sapin/épicéa - classe 2 - L. 4,00 m - 25x27 mm</t>
  </si>
  <si>
    <t>Liteau sapin/épicéa - traité classe 2 - L. 4,50 m - 38x38 mm</t>
  </si>
  <si>
    <t>Liteau sapin/épicéa - traité classe 2 - L. 4,00 m - 27x48 mm</t>
  </si>
  <si>
    <t>Tasseau sapin/épicéa traité classe 2 - L. 4,00 m - 27x40x40 mm</t>
  </si>
  <si>
    <t>Liteau sapin/épicéa traité classe 2 L. 4 m 20x40 mm</t>
  </si>
  <si>
    <t>Unité</t>
  </si>
  <si>
    <t>M²</t>
  </si>
  <si>
    <t>Description Ouvrage</t>
  </si>
  <si>
    <t>Ouvrage 1</t>
  </si>
  <si>
    <t>Composant 1</t>
  </si>
  <si>
    <t>Composant 2</t>
  </si>
  <si>
    <t>Composant 3</t>
  </si>
  <si>
    <t>Composant 4</t>
  </si>
  <si>
    <t>Composant 5</t>
  </si>
  <si>
    <t>Composant 6</t>
  </si>
  <si>
    <t>Composant 7</t>
  </si>
  <si>
    <t>Composant 8</t>
  </si>
  <si>
    <t>Composant 9</t>
  </si>
  <si>
    <t>Composant 10</t>
  </si>
  <si>
    <t>Composant 11</t>
  </si>
  <si>
    <t>Composant 12</t>
  </si>
  <si>
    <t>Composant 13</t>
  </si>
  <si>
    <t>Composant 14</t>
  </si>
  <si>
    <t>Composant 15</t>
  </si>
  <si>
    <t>Composant 16</t>
  </si>
  <si>
    <t>Composant 17</t>
  </si>
  <si>
    <t>Composant 18</t>
  </si>
  <si>
    <t>Ouvrage 2</t>
  </si>
  <si>
    <t>Composant 19</t>
  </si>
  <si>
    <t>Ouvrage 3</t>
  </si>
  <si>
    <t>Composant 20</t>
  </si>
  <si>
    <t>Composant 21</t>
  </si>
  <si>
    <t>Composant 22</t>
  </si>
  <si>
    <t>Composant 23</t>
  </si>
  <si>
    <t>Composant 24</t>
  </si>
  <si>
    <t>Composant 25</t>
  </si>
  <si>
    <t>Composant 26</t>
  </si>
  <si>
    <t>Composant 27</t>
  </si>
  <si>
    <t>Composant 28</t>
  </si>
  <si>
    <t>Composant 29</t>
  </si>
  <si>
    <t>Toiture m²</t>
  </si>
  <si>
    <t xml:space="preserve">Valeur de recouvrement (format de l'ardoise = 3x le recouvrement minimum donc choix de l'ardoise fournisseur &gt;= à 3x la valeur de recouvrement) </t>
  </si>
  <si>
    <t>Modèle d'ardoise théorique</t>
  </si>
  <si>
    <t>Largeur 2x recuovrement</t>
  </si>
  <si>
    <t>Longueur 3x recouvrement</t>
  </si>
  <si>
    <t>Modèle d'ardoise  commercial &gt;= modèle théorique</t>
  </si>
  <si>
    <t>Nb d'ardoise au m²</t>
  </si>
  <si>
    <t>Largeur d'ardoise</t>
  </si>
  <si>
    <t>Longueur commerciale</t>
  </si>
  <si>
    <t>Liteau</t>
  </si>
  <si>
    <t>Largeur commerciale cm</t>
  </si>
  <si>
    <t>Pureau apparent en cm</t>
  </si>
  <si>
    <t>longueur en ml.m3</t>
  </si>
  <si>
    <t>Nb de crochet pointe</t>
  </si>
  <si>
    <t>nb de crochet agraphe</t>
  </si>
  <si>
    <t>Ecartement Chevron</t>
  </si>
  <si>
    <t>Projection horizontale</t>
  </si>
  <si>
    <t>nb d'ardoise total</t>
  </si>
  <si>
    <t>=(B9-longueur du crochet)/2 +4mm de jeu de tête</t>
  </si>
  <si>
    <t>Recouvrement</t>
  </si>
  <si>
    <t>Modèle ardoise Lxl</t>
  </si>
  <si>
    <t>Pureau</t>
  </si>
  <si>
    <t>Quantité d'ardoise au m²</t>
  </si>
  <si>
    <t>Longueur du crochet</t>
  </si>
  <si>
    <t>Ml de liteau au m²</t>
  </si>
  <si>
    <r>
      <rPr>
        <sz val="7.5"/>
        <color rgb="FF7C0040"/>
        <rFont val="Arial"/>
        <family val="2"/>
      </rPr>
      <t>50x25</t>
    </r>
  </si>
  <si>
    <r>
      <rPr>
        <sz val="7.5"/>
        <color rgb="FF7C0040"/>
        <rFont val="Arial"/>
        <family val="2"/>
      </rPr>
      <t>46x30</t>
    </r>
  </si>
  <si>
    <r>
      <rPr>
        <sz val="7.5"/>
        <color rgb="FF4C4D4F"/>
        <rFont val="Arial"/>
        <family val="2"/>
      </rPr>
      <t>46x25</t>
    </r>
  </si>
  <si>
    <r>
      <rPr>
        <sz val="7.5"/>
        <color rgb="FF4C4D4F"/>
        <rFont val="Arial"/>
        <family val="2"/>
      </rPr>
      <t>50x25</t>
    </r>
  </si>
  <si>
    <r>
      <rPr>
        <sz val="7.5"/>
        <color rgb="FF4C4D4F"/>
        <rFont val="Arial"/>
        <family val="2"/>
      </rPr>
      <t>46x30</t>
    </r>
  </si>
  <si>
    <r>
      <rPr>
        <sz val="7.5"/>
        <color rgb="FF7C0040"/>
        <rFont val="Arial"/>
        <family val="2"/>
      </rPr>
      <t>40x25</t>
    </r>
  </si>
  <si>
    <r>
      <rPr>
        <sz val="7.5"/>
        <color rgb="FF7C0040"/>
        <rFont val="Arial"/>
        <family val="2"/>
      </rPr>
      <t>40x22</t>
    </r>
  </si>
  <si>
    <r>
      <rPr>
        <sz val="7.5"/>
        <color rgb="FF4C4D4F"/>
        <rFont val="Arial"/>
        <family val="2"/>
      </rPr>
      <t>40x20</t>
    </r>
  </si>
  <si>
    <r>
      <rPr>
        <sz val="7.5"/>
        <color rgb="FF7C0040"/>
        <rFont val="Arial"/>
        <family val="2"/>
      </rPr>
      <t>40x20</t>
    </r>
  </si>
  <si>
    <r>
      <rPr>
        <sz val="7.5"/>
        <color rgb="FF4C4D4F"/>
        <rFont val="Arial"/>
        <family val="2"/>
      </rPr>
      <t>35x25</t>
    </r>
  </si>
  <si>
    <r>
      <rPr>
        <sz val="7.5"/>
        <color rgb="FF4C4D4F"/>
        <rFont val="Arial"/>
        <family val="2"/>
      </rPr>
      <t>35x22</t>
    </r>
  </si>
  <si>
    <r>
      <rPr>
        <sz val="7.5"/>
        <color rgb="FF7C0040"/>
        <rFont val="Arial"/>
        <family val="2"/>
      </rPr>
      <t>35x25</t>
    </r>
  </si>
  <si>
    <r>
      <rPr>
        <sz val="7.5"/>
        <color rgb="FF7C0040"/>
        <rFont val="Arial"/>
        <family val="2"/>
      </rPr>
      <t>35x22</t>
    </r>
  </si>
  <si>
    <r>
      <rPr>
        <sz val="7.5"/>
        <color rgb="FF4C4D4F"/>
        <rFont val="Arial"/>
        <family val="2"/>
      </rPr>
      <t>40x25</t>
    </r>
  </si>
  <si>
    <r>
      <rPr>
        <sz val="7.5"/>
        <color rgb="FF4C4D4F"/>
        <rFont val="Arial"/>
        <family val="2"/>
      </rPr>
      <t>35x20</t>
    </r>
  </si>
  <si>
    <r>
      <rPr>
        <sz val="7.5"/>
        <color rgb="FF4C4D4F"/>
        <rFont val="Arial"/>
        <family val="2"/>
      </rPr>
      <t>40x22</t>
    </r>
  </si>
  <si>
    <r>
      <rPr>
        <sz val="7.5"/>
        <color rgb="FF4C4D4F"/>
        <rFont val="Arial"/>
        <family val="2"/>
      </rPr>
      <t>33x23</t>
    </r>
  </si>
  <si>
    <r>
      <rPr>
        <sz val="7.5"/>
        <color rgb="FF7C0040"/>
        <rFont val="Arial"/>
        <family val="2"/>
      </rPr>
      <t>33x23</t>
    </r>
  </si>
  <si>
    <r>
      <rPr>
        <sz val="7.5"/>
        <color rgb="FF7C0040"/>
        <rFont val="Arial"/>
        <family val="2"/>
      </rPr>
      <t>32x22</t>
    </r>
  </si>
  <si>
    <r>
      <rPr>
        <sz val="7.5"/>
        <color rgb="FF4C4D4F"/>
        <rFont val="Arial"/>
        <family val="2"/>
      </rPr>
      <t>30x22</t>
    </r>
  </si>
  <si>
    <r>
      <rPr>
        <sz val="7.5"/>
        <color rgb="FF4C4D4F"/>
        <rFont val="Arial"/>
        <family val="2"/>
      </rPr>
      <t>30x20</t>
    </r>
  </si>
  <si>
    <r>
      <rPr>
        <sz val="7.5"/>
        <color rgb="FF4C4D4F"/>
        <rFont val="Arial"/>
        <family val="2"/>
      </rPr>
      <t>30x18</t>
    </r>
  </si>
  <si>
    <r>
      <rPr>
        <sz val="7.5"/>
        <color rgb="FF7C0040"/>
        <rFont val="Arial"/>
        <family val="2"/>
      </rPr>
      <t>30x20</t>
    </r>
  </si>
  <si>
    <r>
      <rPr>
        <sz val="7.5"/>
        <color rgb="FF7C0040"/>
        <rFont val="Arial"/>
        <family val="2"/>
      </rPr>
      <t>30x18</t>
    </r>
  </si>
  <si>
    <t>27x18</t>
  </si>
  <si>
    <t>27x16</t>
  </si>
  <si>
    <t>25x18</t>
  </si>
  <si>
    <t>25x16</t>
  </si>
  <si>
    <t>22x16</t>
  </si>
  <si>
    <r>
      <rPr>
        <sz val="7.5"/>
        <color rgb="FF7C0040"/>
        <rFont val="Arial"/>
        <family val="2"/>
      </rPr>
      <t>27x18</t>
    </r>
  </si>
  <si>
    <r>
      <rPr>
        <sz val="7.5"/>
        <color rgb="FF4C4D4F"/>
        <rFont val="Arial"/>
        <family val="2"/>
      </rPr>
      <t>27x16</t>
    </r>
  </si>
  <si>
    <r>
      <rPr>
        <sz val="7.5"/>
        <color rgb="FF4C4D4F"/>
        <rFont val="Arial"/>
        <family val="2"/>
      </rPr>
      <t>25x18</t>
    </r>
  </si>
  <si>
    <r>
      <rPr>
        <sz val="7.5"/>
        <color rgb="FF4C4D4F"/>
        <rFont val="Arial"/>
        <family val="2"/>
      </rPr>
      <t>25x15</t>
    </r>
  </si>
  <si>
    <r>
      <rPr>
        <sz val="7.5"/>
        <color rgb="FF4C4D4F"/>
        <rFont val="Arial"/>
        <family val="2"/>
      </rPr>
      <t>22x16</t>
    </r>
  </si>
  <si>
    <r>
      <rPr>
        <sz val="7.5"/>
        <color rgb="FF4C4D4F"/>
        <rFont val="Arial"/>
        <family val="2"/>
      </rPr>
      <t>27x18</t>
    </r>
  </si>
  <si>
    <r>
      <rPr>
        <sz val="11"/>
        <color rgb="FF7C0040"/>
        <rFont val="Arial"/>
        <family val="2"/>
      </rPr>
      <t>Pente</t>
    </r>
  </si>
  <si>
    <r>
      <rPr>
        <sz val="11"/>
        <color rgb="FF7C0040"/>
        <rFont val="Arial"/>
        <family val="2"/>
      </rPr>
      <t>Région 1</t>
    </r>
  </si>
  <si>
    <r>
      <rPr>
        <sz val="11"/>
        <color rgb="FF7C0040"/>
        <rFont val="Arial"/>
        <family val="2"/>
      </rPr>
      <t>Région 2</t>
    </r>
  </si>
  <si>
    <r>
      <rPr>
        <sz val="11"/>
        <color rgb="FF7C0040"/>
        <rFont val="Arial"/>
        <family val="2"/>
      </rPr>
      <t>Région 3</t>
    </r>
  </si>
  <si>
    <r>
      <rPr>
        <sz val="7"/>
        <color rgb="FF4C4D4F"/>
        <rFont val="Arial"/>
        <family val="2"/>
      </rPr>
      <t>En cm par m</t>
    </r>
  </si>
  <si>
    <r>
      <rPr>
        <sz val="7"/>
        <color rgb="FF4C4D4F"/>
        <rFont val="Arial"/>
        <family val="2"/>
      </rPr>
      <t>En degrés</t>
    </r>
  </si>
  <si>
    <r>
      <rPr>
        <sz val="7"/>
        <color rgb="FF4C4D4F"/>
        <rFont val="Arial"/>
        <family val="2"/>
      </rPr>
      <t xml:space="preserve">Longueur du rampant (L) par mètre de
</t>
    </r>
    <r>
      <rPr>
        <sz val="7"/>
        <color rgb="FF4C4D4F"/>
        <rFont val="Arial"/>
        <family val="2"/>
      </rPr>
      <t>projection</t>
    </r>
  </si>
  <si>
    <t>Projection (P) en ml données d'entrée</t>
  </si>
  <si>
    <r>
      <rPr>
        <sz val="7"/>
        <color rgb="FF4C4D4F"/>
        <rFont val="Arial"/>
        <family val="2"/>
      </rPr>
      <t>Projection (P) en ml</t>
    </r>
  </si>
  <si>
    <r>
      <rPr>
        <sz val="7"/>
        <color rgb="FF4C4D4F"/>
        <rFont val="Arial"/>
        <family val="2"/>
      </rPr>
      <t xml:space="preserve">de 0
</t>
    </r>
    <r>
      <rPr>
        <sz val="7"/>
        <color rgb="FF4C4D4F"/>
        <rFont val="Arial"/>
        <family val="2"/>
      </rPr>
      <t>à 5,50</t>
    </r>
  </si>
  <si>
    <r>
      <rPr>
        <sz val="7"/>
        <color rgb="FF4C4D4F"/>
        <rFont val="Arial"/>
        <family val="2"/>
      </rPr>
      <t xml:space="preserve">de 5,50
</t>
    </r>
    <r>
      <rPr>
        <sz val="7"/>
        <color rgb="FF4C4D4F"/>
        <rFont val="Arial"/>
        <family val="2"/>
      </rPr>
      <t>à 11</t>
    </r>
  </si>
  <si>
    <r>
      <rPr>
        <sz val="7"/>
        <color rgb="FF4C4D4F"/>
        <rFont val="Arial"/>
        <family val="2"/>
      </rPr>
      <t xml:space="preserve">de 11
</t>
    </r>
    <r>
      <rPr>
        <sz val="7"/>
        <color rgb="FF4C4D4F"/>
        <rFont val="Arial"/>
        <family val="2"/>
      </rPr>
      <t>à 16,50</t>
    </r>
  </si>
  <si>
    <r>
      <rPr>
        <sz val="8"/>
        <color rgb="FF4C4D4F"/>
        <rFont val="Arial"/>
        <family val="2"/>
      </rPr>
      <t>11°1/3</t>
    </r>
  </si>
  <si>
    <r>
      <rPr>
        <sz val="8"/>
        <color rgb="FF4C4D4F"/>
        <rFont val="Arial"/>
        <family val="2"/>
      </rPr>
      <t>12°2/3</t>
    </r>
  </si>
  <si>
    <r>
      <rPr>
        <sz val="8"/>
        <color rgb="FF4C4D4F"/>
        <rFont val="Arial"/>
        <family val="2"/>
      </rPr>
      <t>15°1/3</t>
    </r>
  </si>
  <si>
    <r>
      <rPr>
        <sz val="8"/>
        <color rgb="FF4C4D4F"/>
        <rFont val="Arial"/>
        <family val="2"/>
      </rPr>
      <t>16°2/3</t>
    </r>
  </si>
  <si>
    <r>
      <rPr>
        <sz val="8"/>
        <color rgb="FF4C4D4F"/>
        <rFont val="Arial"/>
        <family val="2"/>
      </rPr>
      <t>18°</t>
    </r>
  </si>
  <si>
    <r>
      <rPr>
        <sz val="8"/>
        <color rgb="FF4C4D4F"/>
        <rFont val="Arial"/>
        <family val="2"/>
      </rPr>
      <t>19°2/3</t>
    </r>
  </si>
  <si>
    <r>
      <rPr>
        <sz val="8"/>
        <color rgb="FF4C4D4F"/>
        <rFont val="Arial"/>
        <family val="2"/>
      </rPr>
      <t>20°1/3</t>
    </r>
  </si>
  <si>
    <r>
      <rPr>
        <sz val="8"/>
        <color rgb="FF4C4D4F"/>
        <rFont val="Arial"/>
        <family val="2"/>
      </rPr>
      <t>21°1/3</t>
    </r>
  </si>
  <si>
    <r>
      <rPr>
        <sz val="8"/>
        <color rgb="FF4C4D4F"/>
        <rFont val="Arial"/>
        <family val="2"/>
      </rPr>
      <t>24°</t>
    </r>
  </si>
  <si>
    <r>
      <rPr>
        <sz val="8"/>
        <color rgb="FF4C4D4F"/>
        <rFont val="Arial"/>
        <family val="2"/>
      </rPr>
      <t>26°1/3</t>
    </r>
  </si>
  <si>
    <r>
      <rPr>
        <sz val="8"/>
        <color rgb="FF4C4D4F"/>
        <rFont val="Arial"/>
        <family val="2"/>
      </rPr>
      <t>29°</t>
    </r>
  </si>
  <si>
    <r>
      <rPr>
        <sz val="8"/>
        <color rgb="FF4C4D4F"/>
        <rFont val="Arial"/>
        <family val="2"/>
      </rPr>
      <t>31°</t>
    </r>
  </si>
  <si>
    <r>
      <rPr>
        <sz val="8"/>
        <color rgb="FF4C4D4F"/>
        <rFont val="Arial"/>
        <family val="2"/>
      </rPr>
      <t>35°</t>
    </r>
  </si>
  <si>
    <r>
      <rPr>
        <sz val="8"/>
        <color rgb="FF4C4D4F"/>
        <rFont val="Arial"/>
        <family val="2"/>
      </rPr>
      <t>38°2/3</t>
    </r>
  </si>
  <si>
    <r>
      <rPr>
        <sz val="8"/>
        <color rgb="FF4C4D4F"/>
        <rFont val="Arial"/>
        <family val="2"/>
      </rPr>
      <t>42°</t>
    </r>
  </si>
  <si>
    <r>
      <rPr>
        <b/>
        <sz val="8"/>
        <color rgb="FF4C4D4F"/>
        <rFont val="Arial"/>
        <family val="2"/>
      </rPr>
      <t>45°</t>
    </r>
  </si>
  <si>
    <r>
      <rPr>
        <sz val="8"/>
        <color rgb="FF4C4D4F"/>
        <rFont val="Arial"/>
        <family val="2"/>
      </rPr>
      <t>50°</t>
    </r>
  </si>
  <si>
    <r>
      <rPr>
        <sz val="8"/>
        <color rgb="FF4C4D4F"/>
        <rFont val="Arial"/>
        <family val="2"/>
      </rPr>
      <t>54°1/2</t>
    </r>
  </si>
  <si>
    <r>
      <rPr>
        <sz val="8"/>
        <color rgb="FF4C4D4F"/>
        <rFont val="Arial"/>
        <family val="2"/>
      </rPr>
      <t>59°1/2</t>
    </r>
  </si>
  <si>
    <r>
      <rPr>
        <sz val="8"/>
        <color rgb="FF4C4D4F"/>
        <rFont val="Arial"/>
        <family val="2"/>
      </rPr>
      <t>63°1/2</t>
    </r>
  </si>
  <si>
    <r>
      <rPr>
        <sz val="8"/>
        <color rgb="FF4C4D4F"/>
        <rFont val="Arial"/>
        <family val="2"/>
      </rPr>
      <t>68°</t>
    </r>
  </si>
  <si>
    <r>
      <rPr>
        <sz val="8"/>
        <color rgb="FF4C4D4F"/>
        <rFont val="Arial"/>
        <family val="2"/>
      </rPr>
      <t>71°1/2</t>
    </r>
  </si>
  <si>
    <r>
      <rPr>
        <sz val="8"/>
        <color rgb="FF4C4D4F"/>
        <rFont val="Arial"/>
        <family val="2"/>
      </rPr>
      <t>75°</t>
    </r>
  </si>
  <si>
    <r>
      <rPr>
        <b/>
        <sz val="8"/>
        <color rgb="FF4C4D4F"/>
        <rFont val="Arial"/>
        <family val="2"/>
      </rPr>
      <t>Verticale</t>
    </r>
  </si>
  <si>
    <t>Région 1</t>
  </si>
  <si>
    <t>Région</t>
  </si>
  <si>
    <t>Région 2</t>
  </si>
  <si>
    <t>Région 3</t>
  </si>
  <si>
    <t>Convertisseur de pente</t>
  </si>
  <si>
    <t>pente en CM par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</si>
</sst>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164" formatCode="0#&quot; &quot;##&quot; &quot;##&quot; &quot;##&quot; &quot;##"/>
    <numFmt numFmtId="165" formatCode="0.0"/>
    <numFmt numFmtId="166" formatCode="0.000"/>
  </numFmts>
  <fonts count="23" x14ac:knownFonts="1">
    <font>
      <sz val="11"/>
      <color theme="3"/>
      <name val="Arial"/>
      <family val="2"/>
      <scheme val="minor"/>
    </font>
    <font>
      <sz val="9"/>
      <color theme="3"/>
      <name val="Arial"/>
      <family val="2"/>
      <scheme val="minor"/>
    </font>
    <font>
      <sz val="25"/>
      <color theme="4"/>
      <name val="Arial"/>
      <family val="2"/>
      <scheme val="major"/>
    </font>
    <font>
      <sz val="11"/>
      <color theme="3" tint="0.24994659260841701"/>
      <name val="Arial"/>
      <family val="2"/>
      <scheme val="minor"/>
    </font>
    <font>
      <sz val="11"/>
      <color theme="3"/>
      <name val="Arial"/>
      <family val="2"/>
      <scheme val="minor"/>
    </font>
    <font>
      <b/>
      <i/>
      <sz val="11"/>
      <color theme="3"/>
      <name val="Arial"/>
      <family val="2"/>
      <scheme val="minor"/>
    </font>
    <font>
      <b/>
      <sz val="11"/>
      <color theme="3" tint="0.24994659260841701"/>
      <name val="Arial"/>
      <family val="2"/>
      <scheme val="minor"/>
    </font>
    <font>
      <sz val="11"/>
      <color theme="4" tint="-0.24994659260841701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theme="3"/>
      <name val="Arial"/>
      <family val="2"/>
      <scheme val="minor"/>
    </font>
    <font>
      <b/>
      <sz val="8"/>
      <color rgb="FF4C4D4F"/>
      <name val="Arial"/>
      <family val="2"/>
    </font>
    <font>
      <sz val="7.5"/>
      <name val="Arial"/>
      <family val="2"/>
    </font>
    <font>
      <sz val="7.5"/>
      <color rgb="FF7C0040"/>
      <name val="Arial"/>
      <family val="2"/>
    </font>
    <font>
      <sz val="7.5"/>
      <color rgb="FF4C4D4F"/>
      <name val="Arial"/>
      <family val="2"/>
    </font>
    <font>
      <sz val="10"/>
      <name val="Arial"/>
      <family val="2"/>
      <scheme val="minor"/>
    </font>
    <font>
      <vertAlign val="subscript"/>
      <sz val="10"/>
      <name val="Arial"/>
      <family val="2"/>
      <scheme val="minor"/>
    </font>
    <font>
      <sz val="11"/>
      <name val="Arial"/>
      <family val="2"/>
    </font>
    <font>
      <sz val="11"/>
      <color rgb="FF7C0040"/>
      <name val="Arial"/>
      <family val="2"/>
    </font>
    <font>
      <sz val="7"/>
      <name val="Arial"/>
      <family val="2"/>
    </font>
    <font>
      <sz val="7"/>
      <color rgb="FF4C4D4F"/>
      <name val="Arial"/>
      <family val="2"/>
    </font>
    <font>
      <sz val="8"/>
      <color rgb="FF4C4D4F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13">
    <fill>
      <patternFill patternType="none"/>
    </fill>
    <fill>
      <patternFill patternType="gray125"/>
    </fill>
    <fill>
      <patternFill patternType="lightUp">
        <fgColor theme="3" tint="0.89996032593768116"/>
        <bgColor auto="1"/>
      </patternFill>
    </fill>
    <fill>
      <patternFill patternType="lightUp">
        <fgColor theme="3" tint="0.89996032593768116"/>
        <bgColor indexed="65"/>
      </patternFill>
    </fill>
    <fill>
      <patternFill patternType="lightUp">
        <fgColor theme="6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E6E6E7"/>
      </patternFill>
    </fill>
    <fill>
      <patternFill patternType="solid">
        <fgColor rgb="FFB7738C"/>
      </patternFill>
    </fill>
    <fill>
      <patternFill patternType="solid">
        <fgColor rgb="FFD2A4B3"/>
      </patternFill>
    </fill>
    <fill>
      <patternFill patternType="solid">
        <fgColor rgb="FFEDDBE0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3" tint="0.749961851863155"/>
      </bottom>
      <diagonal/>
    </border>
    <border>
      <left/>
      <right/>
      <top/>
      <bottom style="thin">
        <color theme="3" tint="0.749961851863155"/>
      </bottom>
      <diagonal/>
    </border>
    <border>
      <left/>
      <right/>
      <top/>
      <bottom style="hair">
        <color theme="3" tint="0.24994659260841701"/>
      </bottom>
      <diagonal/>
    </border>
    <border>
      <left/>
      <right/>
      <top style="thin">
        <color theme="3" tint="0.749961851863155"/>
      </top>
      <bottom/>
      <diagonal/>
    </border>
    <border>
      <left/>
      <right/>
      <top style="hair">
        <color theme="3" tint="0.24994659260841701"/>
      </top>
      <bottom/>
      <diagonal/>
    </border>
    <border>
      <left/>
      <right/>
      <top style="thin">
        <color theme="3" tint="0.749961851863155"/>
      </top>
      <bottom style="thin">
        <color theme="3" tint="0.749961851863155"/>
      </bottom>
      <diagonal/>
    </border>
    <border>
      <left/>
      <right/>
      <top style="thick">
        <color theme="3" tint="0.749961851863155"/>
      </top>
      <bottom style="thin">
        <color theme="3" tint="0.749961851863155"/>
      </bottom>
      <diagonal/>
    </border>
    <border>
      <left/>
      <right style="thin">
        <color rgb="FF4C4D4F"/>
      </right>
      <top/>
      <bottom/>
      <diagonal/>
    </border>
    <border>
      <left style="thin">
        <color rgb="FF4C4D4F"/>
      </left>
      <right style="thin">
        <color rgb="FF4C4D4F"/>
      </right>
      <top/>
      <bottom/>
      <diagonal/>
    </border>
    <border>
      <left style="thin">
        <color rgb="FF4C4D4F"/>
      </left>
      <right/>
      <top/>
      <bottom/>
      <diagonal/>
    </border>
    <border>
      <left/>
      <right/>
      <top/>
      <bottom style="thin">
        <color rgb="FF4C4D4F"/>
      </bottom>
      <diagonal/>
    </border>
    <border>
      <left/>
      <right style="thin">
        <color rgb="FF4C4D4F"/>
      </right>
      <top/>
      <bottom style="thin">
        <color rgb="FF4C4D4F"/>
      </bottom>
      <diagonal/>
    </border>
    <border>
      <left style="thin">
        <color rgb="FF4C4D4F"/>
      </left>
      <right/>
      <top/>
      <bottom style="thin">
        <color rgb="FF4C4D4F"/>
      </bottom>
      <diagonal/>
    </border>
    <border>
      <left/>
      <right style="thin">
        <color rgb="FF4C4D4F"/>
      </right>
      <top style="thin">
        <color rgb="FF4C4D4F"/>
      </top>
      <bottom/>
      <diagonal/>
    </border>
    <border>
      <left style="thin">
        <color rgb="FF4C4D4F"/>
      </left>
      <right style="thin">
        <color rgb="FF4C4D4F"/>
      </right>
      <top style="thin">
        <color rgb="FF4C4D4F"/>
      </top>
      <bottom/>
      <diagonal/>
    </border>
    <border>
      <left style="thin">
        <color rgb="FF4C4D4F"/>
      </left>
      <right/>
      <top style="thin">
        <color rgb="FF4C4D4F"/>
      </top>
      <bottom/>
      <diagonal/>
    </border>
    <border>
      <left/>
      <right/>
      <top style="thin">
        <color rgb="FF4C4D4F"/>
      </top>
      <bottom/>
      <diagonal/>
    </border>
  </borders>
  <cellStyleXfs count="22">
    <xf numFmtId="0" fontId="0" fillId="0" borderId="0">
      <alignment horizontal="left" vertical="center" wrapText="1" indent="1"/>
    </xf>
    <xf numFmtId="0" fontId="2" fillId="0" borderId="0"/>
    <xf numFmtId="164" fontId="4" fillId="0" borderId="0" applyFont="0" applyFill="0" applyBorder="0">
      <alignment horizontal="left" vertical="top" wrapText="1"/>
    </xf>
    <xf numFmtId="0" fontId="6" fillId="0" borderId="0" applyNumberFormat="0" applyFill="0" applyProtection="0">
      <alignment horizontal="left" vertical="center" indent="1"/>
    </xf>
    <xf numFmtId="0" fontId="3" fillId="0" borderId="5">
      <alignment horizontal="left" vertical="top" wrapText="1"/>
    </xf>
    <xf numFmtId="0" fontId="3" fillId="0" borderId="0" applyNumberFormat="0" applyFill="0" applyBorder="0" applyProtection="0">
      <alignment horizontal="left" vertical="top" wrapText="1"/>
    </xf>
    <xf numFmtId="0" fontId="3" fillId="0" borderId="0" applyNumberFormat="0" applyFill="0" applyBorder="0" applyProtection="0">
      <alignment horizontal="left" vertical="top" wrapText="1"/>
    </xf>
    <xf numFmtId="1" fontId="1" fillId="0" borderId="0" applyFont="0" applyFill="0" applyBorder="0" applyProtection="0">
      <alignment horizontal="center" vertical="center"/>
    </xf>
    <xf numFmtId="7" fontId="1" fillId="0" borderId="0" applyFont="0" applyFill="0" applyBorder="0" applyProtection="0">
      <alignment horizontal="right" vertical="center" indent="1"/>
    </xf>
    <xf numFmtId="7" fontId="8" fillId="3" borderId="0" applyBorder="0" applyProtection="0">
      <alignment horizontal="right" vertical="center" indent="1"/>
    </xf>
    <xf numFmtId="10" fontId="8" fillId="3" borderId="0" applyBorder="0" applyProtection="0">
      <alignment horizontal="right" vertical="center" indent="1"/>
    </xf>
    <xf numFmtId="0" fontId="3" fillId="0" borderId="4">
      <alignment vertical="top" wrapText="1"/>
    </xf>
    <xf numFmtId="0" fontId="7" fillId="0" borderId="0">
      <alignment horizontal="left" vertical="center"/>
    </xf>
    <xf numFmtId="0" fontId="3" fillId="0" borderId="0">
      <alignment horizontal="left" vertical="top" wrapText="1"/>
    </xf>
    <xf numFmtId="0" fontId="4" fillId="0" borderId="0" applyNumberFormat="0" applyFill="0" applyBorder="0" applyProtection="0">
      <alignment horizontal="left" vertical="center"/>
    </xf>
    <xf numFmtId="0" fontId="5" fillId="2" borderId="0" applyNumberFormat="0" applyProtection="0">
      <alignment horizontal="left" vertical="center" wrapText="1"/>
    </xf>
    <xf numFmtId="0" fontId="4" fillId="0" borderId="0" applyNumberFormat="0" applyFill="0" applyBorder="0" applyProtection="0">
      <alignment horizontal="left" vertical="top" wrapText="1"/>
    </xf>
    <xf numFmtId="14" fontId="4" fillId="0" borderId="0" applyFont="0" applyFill="0" applyBorder="0">
      <alignment horizontal="left" vertical="top"/>
    </xf>
    <xf numFmtId="0" fontId="4" fillId="0" borderId="0" applyNumberFormat="0" applyFont="0" applyFill="0" applyBorder="0">
      <alignment horizontal="center" vertical="center"/>
    </xf>
    <xf numFmtId="14" fontId="4" fillId="0" borderId="0" applyFont="0" applyFill="0" applyBorder="0">
      <alignment horizontal="left" vertical="center"/>
    </xf>
    <xf numFmtId="0" fontId="4" fillId="0" borderId="1" applyNumberFormat="0" applyFill="0" applyAlignment="0" applyProtection="0">
      <alignment vertical="center"/>
    </xf>
    <xf numFmtId="0" fontId="4" fillId="0" borderId="2" applyNumberFormat="0" applyFont="0" applyFill="0" applyAlignment="0">
      <alignment horizontal="left" vertical="center"/>
    </xf>
  </cellStyleXfs>
  <cellXfs count="136">
    <xf numFmtId="0" fontId="0" fillId="0" borderId="0" xfId="0">
      <alignment horizontal="left" vertical="center" wrapText="1" indent="1"/>
    </xf>
    <xf numFmtId="0" fontId="0" fillId="0" borderId="0" xfId="0">
      <alignment horizontal="left" vertical="center" wrapText="1" indent="1"/>
    </xf>
    <xf numFmtId="0" fontId="3" fillId="0" borderId="4" xfId="11">
      <alignment vertical="top" wrapText="1"/>
    </xf>
    <xf numFmtId="0" fontId="7" fillId="0" borderId="0" xfId="12">
      <alignment horizontal="left" vertical="center"/>
    </xf>
    <xf numFmtId="0" fontId="3" fillId="0" borderId="0" xfId="13">
      <alignment horizontal="left" vertical="top" wrapText="1"/>
    </xf>
    <xf numFmtId="164" fontId="3" fillId="0" borderId="0" xfId="2" applyFont="1">
      <alignment horizontal="left" vertical="top" wrapText="1"/>
    </xf>
    <xf numFmtId="0" fontId="5" fillId="2" borderId="0" xfId="15">
      <alignment horizontal="left" vertical="center" wrapText="1"/>
    </xf>
    <xf numFmtId="0" fontId="0" fillId="0" borderId="0" xfId="0" applyFont="1" applyFill="1" applyBorder="1" applyAlignment="1">
      <alignment horizontal="left" vertical="center" indent="1"/>
    </xf>
    <xf numFmtId="0" fontId="0" fillId="0" borderId="0" xfId="0" applyFont="1" applyFill="1" applyBorder="1">
      <alignment horizontal="left" vertical="center" wrapText="1" indent="1"/>
    </xf>
    <xf numFmtId="7" fontId="0" fillId="0" borderId="0" xfId="8" applyFont="1">
      <alignment horizontal="right" vertical="center" indent="1"/>
    </xf>
    <xf numFmtId="1" fontId="0" fillId="0" borderId="0" xfId="7" applyFont="1">
      <alignment horizontal="center" vertical="center"/>
    </xf>
    <xf numFmtId="0" fontId="0" fillId="0" borderId="0" xfId="18" applyFont="1" applyFill="1" applyBorder="1">
      <alignment horizontal="center" vertical="center"/>
    </xf>
    <xf numFmtId="14" fontId="3" fillId="0" borderId="2" xfId="17" applyFont="1" applyBorder="1">
      <alignment horizontal="left" vertical="top"/>
    </xf>
    <xf numFmtId="0" fontId="7" fillId="0" borderId="0" xfId="12" applyAlignment="1">
      <alignment vertical="center"/>
    </xf>
    <xf numFmtId="0" fontId="3" fillId="0" borderId="5" xfId="4">
      <alignment horizontal="left" vertical="top" wrapText="1"/>
    </xf>
    <xf numFmtId="14" fontId="6" fillId="0" borderId="3" xfId="17" applyFont="1" applyBorder="1">
      <alignment horizontal="left" vertical="top"/>
    </xf>
    <xf numFmtId="0" fontId="4" fillId="0" borderId="1" xfId="20" applyAlignment="1">
      <alignment horizontal="left" vertical="center" wrapText="1" indent="1"/>
    </xf>
    <xf numFmtId="1" fontId="0" fillId="0" borderId="0" xfId="7" applyFont="1" applyFill="1" applyBorder="1">
      <alignment horizontal="center" vertical="center"/>
    </xf>
    <xf numFmtId="0" fontId="0" fillId="0" borderId="2" xfId="21" applyFont="1" applyAlignment="1">
      <alignment horizontal="left" vertical="center" wrapText="1" indent="1"/>
    </xf>
    <xf numFmtId="14" fontId="5" fillId="2" borderId="0" xfId="19" applyFont="1" applyFill="1">
      <alignment horizontal="left" vertical="center"/>
    </xf>
    <xf numFmtId="164" fontId="3" fillId="0" borderId="4" xfId="2" applyFont="1" applyBorder="1">
      <alignment horizontal="left" vertical="top" wrapText="1"/>
    </xf>
    <xf numFmtId="0" fontId="7" fillId="0" borderId="7" xfId="0" applyFont="1" applyBorder="1" applyAlignment="1">
      <alignment horizontal="left" vertical="center" indent="1"/>
    </xf>
    <xf numFmtId="0" fontId="7" fillId="0" borderId="7" xfId="18" applyFont="1" applyBorder="1" applyAlignment="1">
      <alignment horizontal="center" vertical="center"/>
    </xf>
    <xf numFmtId="0" fontId="0" fillId="0" borderId="0" xfId="0">
      <alignment horizontal="left" vertical="center" wrapText="1" indent="1"/>
    </xf>
    <xf numFmtId="0" fontId="3" fillId="0" borderId="4" xfId="11">
      <alignment vertical="top" wrapText="1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Border="1">
      <alignment horizontal="left" vertical="center" wrapText="1" indent="1"/>
    </xf>
    <xf numFmtId="0" fontId="9" fillId="0" borderId="2" xfId="0" applyFont="1" applyFill="1" applyBorder="1" applyAlignment="1" applyProtection="1">
      <alignment horizontal="left" vertical="center" wrapText="1" indent="1"/>
    </xf>
    <xf numFmtId="7" fontId="9" fillId="0" borderId="0" xfId="0" applyNumberFormat="1" applyFont="1" applyFill="1" applyBorder="1" applyAlignment="1">
      <alignment horizontal="right" vertical="center" indent="1"/>
    </xf>
    <xf numFmtId="0" fontId="0" fillId="0" borderId="0" xfId="0">
      <alignment horizontal="left" vertical="center" wrapText="1" indent="1"/>
    </xf>
    <xf numFmtId="0" fontId="0" fillId="0" borderId="0" xfId="0" applyAlignment="1"/>
    <xf numFmtId="0" fontId="0" fillId="0" borderId="0" xfId="0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wrapText="1"/>
    </xf>
    <xf numFmtId="7" fontId="0" fillId="0" borderId="0" xfId="8" applyFont="1" applyFill="1">
      <alignment horizontal="right" vertical="center" indent="1"/>
    </xf>
    <xf numFmtId="10" fontId="8" fillId="4" borderId="2" xfId="10" applyFill="1" applyBorder="1">
      <alignment horizontal="right" vertical="center" indent="1"/>
    </xf>
    <xf numFmtId="7" fontId="8" fillId="4" borderId="2" xfId="9" applyFill="1" applyBorder="1">
      <alignment horizontal="right" vertical="center" indent="1"/>
    </xf>
    <xf numFmtId="7" fontId="8" fillId="4" borderId="1" xfId="9" applyFill="1" applyBorder="1">
      <alignment horizontal="right" vertical="center" indent="1"/>
    </xf>
    <xf numFmtId="7" fontId="0" fillId="4" borderId="0" xfId="8" applyFont="1" applyFill="1">
      <alignment horizontal="right" vertical="center" indent="1"/>
    </xf>
    <xf numFmtId="1" fontId="0" fillId="4" borderId="0" xfId="7" applyFont="1" applyFill="1">
      <alignment horizontal="center" vertical="center"/>
    </xf>
    <xf numFmtId="7" fontId="0" fillId="4" borderId="0" xfId="8" applyNumberFormat="1" applyFont="1" applyFill="1">
      <alignment horizontal="right" vertical="center" indent="1"/>
    </xf>
    <xf numFmtId="0" fontId="0" fillId="0" borderId="0" xfId="0">
      <alignment horizontal="left" vertical="center" wrapText="1" indent="1"/>
    </xf>
    <xf numFmtId="0" fontId="0" fillId="0" borderId="0" xfId="0">
      <alignment horizontal="left" vertical="center" wrapText="1" indent="1"/>
    </xf>
    <xf numFmtId="0" fontId="6" fillId="0" borderId="0" xfId="3" applyBorder="1">
      <alignment horizontal="left" vertical="center" indent="1"/>
    </xf>
    <xf numFmtId="0" fontId="3" fillId="0" borderId="5" xfId="4">
      <alignment horizontal="left" vertical="top" wrapText="1"/>
    </xf>
    <xf numFmtId="0" fontId="4" fillId="0" borderId="0" xfId="16">
      <alignment horizontal="left" vertical="top" wrapText="1"/>
    </xf>
    <xf numFmtId="0" fontId="3" fillId="0" borderId="4" xfId="11">
      <alignment vertical="top" wrapText="1"/>
    </xf>
    <xf numFmtId="0" fontId="3" fillId="0" borderId="6" xfId="11" applyBorder="1">
      <alignment vertical="top" wrapText="1"/>
    </xf>
    <xf numFmtId="0" fontId="2" fillId="0" borderId="2" xfId="1" applyBorder="1" applyAlignment="1"/>
    <xf numFmtId="0" fontId="0" fillId="7" borderId="0" xfId="0" applyFill="1">
      <alignment horizontal="left" vertical="center" wrapText="1" indent="1"/>
    </xf>
    <xf numFmtId="166" fontId="0" fillId="0" borderId="0" xfId="7" applyNumberFormat="1" applyFont="1">
      <alignment horizontal="center" vertical="center"/>
    </xf>
    <xf numFmtId="0" fontId="0" fillId="0" borderId="0" xfId="0" applyFill="1">
      <alignment horizontal="left" vertical="center" wrapText="1" indent="1"/>
    </xf>
    <xf numFmtId="2" fontId="0" fillId="7" borderId="0" xfId="7" applyNumberFormat="1" applyFont="1" applyFill="1">
      <alignment horizontal="center" vertical="center"/>
    </xf>
    <xf numFmtId="166" fontId="0" fillId="7" borderId="0" xfId="7" applyNumberFormat="1" applyFont="1" applyFill="1">
      <alignment horizontal="center" vertical="center"/>
    </xf>
    <xf numFmtId="0" fontId="0" fillId="0" borderId="0" xfId="0" quotePrefix="1">
      <alignment horizontal="left" vertical="center" wrapText="1" indent="1"/>
    </xf>
    <xf numFmtId="0" fontId="0" fillId="0" borderId="9" xfId="0" applyFill="1" applyBorder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14" fillId="8" borderId="8" xfId="0" applyFont="1" applyFill="1" applyBorder="1" applyAlignment="1">
      <alignment horizontal="center" wrapText="1"/>
    </xf>
    <xf numFmtId="0" fontId="14" fillId="8" borderId="9" xfId="0" applyFont="1" applyFill="1" applyBorder="1" applyAlignment="1">
      <alignment horizontal="center" wrapText="1"/>
    </xf>
    <xf numFmtId="0" fontId="15" fillId="8" borderId="9" xfId="0" applyFont="1" applyFill="1" applyBorder="1" applyAlignment="1">
      <alignment horizontal="center" wrapText="1"/>
    </xf>
    <xf numFmtId="0" fontId="14" fillId="8" borderId="10" xfId="0" applyFont="1" applyFill="1" applyBorder="1" applyAlignment="1">
      <alignment horizontal="center" wrapText="1"/>
    </xf>
    <xf numFmtId="1" fontId="10" fillId="6" borderId="8" xfId="0" applyNumberFormat="1" applyFont="1" applyFill="1" applyBorder="1" applyAlignment="1">
      <alignment horizontal="center" shrinkToFit="1"/>
    </xf>
    <xf numFmtId="0" fontId="11" fillId="6" borderId="9" xfId="0" applyFont="1" applyFill="1" applyBorder="1" applyAlignment="1">
      <alignment horizontal="center" wrapText="1"/>
    </xf>
    <xf numFmtId="165" fontId="12" fillId="6" borderId="9" xfId="0" applyNumberFormat="1" applyFont="1" applyFill="1" applyBorder="1" applyAlignment="1">
      <alignment horizontal="center" shrinkToFit="1"/>
    </xf>
    <xf numFmtId="1" fontId="12" fillId="6" borderId="9" xfId="0" applyNumberFormat="1" applyFont="1" applyFill="1" applyBorder="1" applyAlignment="1">
      <alignment horizontal="center" shrinkToFit="1"/>
    </xf>
    <xf numFmtId="2" fontId="12" fillId="6" borderId="10" xfId="0" applyNumberFormat="1" applyFont="1" applyFill="1" applyBorder="1" applyAlignment="1">
      <alignment horizontal="center" shrinkToFit="1"/>
    </xf>
    <xf numFmtId="165" fontId="13" fillId="6" borderId="9" xfId="0" applyNumberFormat="1" applyFont="1" applyFill="1" applyBorder="1" applyAlignment="1">
      <alignment horizontal="center" shrinkToFit="1"/>
    </xf>
    <xf numFmtId="1" fontId="13" fillId="6" borderId="9" xfId="0" applyNumberFormat="1" applyFont="1" applyFill="1" applyBorder="1" applyAlignment="1">
      <alignment horizontal="center" shrinkToFit="1"/>
    </xf>
    <xf numFmtId="2" fontId="13" fillId="6" borderId="10" xfId="0" applyNumberFormat="1" applyFont="1" applyFill="1" applyBorder="1" applyAlignment="1">
      <alignment horizontal="center" shrinkToFit="1"/>
    </xf>
    <xf numFmtId="2" fontId="13" fillId="6" borderId="9" xfId="0" applyNumberFormat="1" applyFont="1" applyFill="1" applyBorder="1" applyAlignment="1">
      <alignment horizontal="center" shrinkToFit="1"/>
    </xf>
    <xf numFmtId="0" fontId="0" fillId="0" borderId="0" xfId="0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16" fillId="0" borderId="11" xfId="0" applyFont="1" applyFill="1" applyBorder="1" applyAlignment="1">
      <alignment horizontal="center" vertical="top" wrapText="1"/>
    </xf>
    <xf numFmtId="0" fontId="16" fillId="0" borderId="12" xfId="0" applyFont="1" applyFill="1" applyBorder="1" applyAlignment="1">
      <alignment horizontal="center" vertical="top" wrapText="1"/>
    </xf>
    <xf numFmtId="0" fontId="16" fillId="0" borderId="13" xfId="0" applyFont="1" applyFill="1" applyBorder="1" applyAlignment="1">
      <alignment horizontal="left" vertical="top" wrapText="1" indent="4"/>
    </xf>
    <xf numFmtId="0" fontId="16" fillId="0" borderId="11" xfId="0" applyFont="1" applyFill="1" applyBorder="1" applyAlignment="1">
      <alignment horizontal="left" vertical="top" wrapText="1" indent="4"/>
    </xf>
    <xf numFmtId="0" fontId="16" fillId="0" borderId="12" xfId="0" applyFont="1" applyFill="1" applyBorder="1" applyAlignment="1">
      <alignment horizontal="left" vertical="top" wrapText="1" indent="4"/>
    </xf>
    <xf numFmtId="0" fontId="18" fillId="0" borderId="14" xfId="0" applyFont="1" applyFill="1" applyBorder="1" applyAlignment="1">
      <alignment horizontal="left" vertical="center" wrapText="1" indent="1"/>
    </xf>
    <xf numFmtId="0" fontId="18" fillId="0" borderId="15" xfId="0" applyFont="1" applyFill="1" applyBorder="1" applyAlignment="1">
      <alignment horizontal="left" vertical="center" wrapText="1" indent="1"/>
    </xf>
    <xf numFmtId="0" fontId="0" fillId="0" borderId="15" xfId="0" applyFill="1" applyBorder="1" applyAlignment="1">
      <alignment horizontal="left" vertical="top" wrapText="1"/>
    </xf>
    <xf numFmtId="0" fontId="19" fillId="5" borderId="16" xfId="0" applyFont="1" applyFill="1" applyBorder="1" applyAlignment="1">
      <alignment horizontal="left" vertical="top" wrapText="1" indent="3"/>
    </xf>
    <xf numFmtId="0" fontId="18" fillId="5" borderId="17" xfId="0" applyFont="1" applyFill="1" applyBorder="1" applyAlignment="1">
      <alignment horizontal="left" vertical="top" wrapText="1" indent="3"/>
    </xf>
    <xf numFmtId="0" fontId="18" fillId="5" borderId="14" xfId="0" applyFont="1" applyFill="1" applyBorder="1" applyAlignment="1">
      <alignment horizontal="left" vertical="top" wrapText="1" indent="3"/>
    </xf>
    <xf numFmtId="0" fontId="18" fillId="0" borderId="16" xfId="0" applyFont="1" applyFill="1" applyBorder="1" applyAlignment="1">
      <alignment horizontal="left" vertical="top" wrapText="1" indent="3"/>
    </xf>
    <xf numFmtId="0" fontId="18" fillId="0" borderId="17" xfId="0" applyFont="1" applyFill="1" applyBorder="1" applyAlignment="1">
      <alignment horizontal="left" vertical="top" wrapText="1" indent="3"/>
    </xf>
    <xf numFmtId="0" fontId="18" fillId="0" borderId="14" xfId="0" applyFont="1" applyFill="1" applyBorder="1" applyAlignment="1">
      <alignment horizontal="left" vertical="top" wrapText="1" indent="3"/>
    </xf>
    <xf numFmtId="0" fontId="18" fillId="0" borderId="8" xfId="0" applyFont="1" applyFill="1" applyBorder="1" applyAlignment="1">
      <alignment horizontal="left" vertical="center" wrapText="1" indent="1"/>
    </xf>
    <xf numFmtId="0" fontId="18" fillId="0" borderId="9" xfId="0" applyFont="1" applyFill="1" applyBorder="1" applyAlignment="1">
      <alignment horizontal="left" vertical="center" wrapText="1" indent="1"/>
    </xf>
    <xf numFmtId="0" fontId="0" fillId="0" borderId="9" xfId="0" applyFill="1" applyBorder="1" applyAlignment="1">
      <alignment horizontal="left" vertical="top" wrapText="1"/>
    </xf>
    <xf numFmtId="0" fontId="0" fillId="10" borderId="9" xfId="0" applyFill="1" applyBorder="1" applyAlignment="1">
      <alignment horizontal="left" vertical="top" wrapText="1" indent="1"/>
    </xf>
    <xf numFmtId="0" fontId="0" fillId="10" borderId="9" xfId="0" applyFill="1" applyBorder="1" applyAlignment="1">
      <alignment horizontal="center" vertical="top" wrapText="1"/>
    </xf>
    <xf numFmtId="0" fontId="0" fillId="11" borderId="9" xfId="0" applyFill="1" applyBorder="1" applyAlignment="1">
      <alignment horizontal="left" vertical="top" wrapText="1" indent="1"/>
    </xf>
    <xf numFmtId="0" fontId="0" fillId="11" borderId="9" xfId="0" applyFill="1" applyBorder="1" applyAlignment="1">
      <alignment horizontal="center" vertical="top" wrapText="1"/>
    </xf>
    <xf numFmtId="0" fontId="0" fillId="12" borderId="9" xfId="0" applyFill="1" applyBorder="1" applyAlignment="1">
      <alignment horizontal="left" vertical="top" wrapText="1" indent="1"/>
    </xf>
    <xf numFmtId="0" fontId="0" fillId="12" borderId="9" xfId="0" applyFill="1" applyBorder="1" applyAlignment="1">
      <alignment horizontal="center" vertical="top" wrapText="1"/>
    </xf>
    <xf numFmtId="0" fontId="0" fillId="12" borderId="10" xfId="0" applyFill="1" applyBorder="1" applyAlignment="1">
      <alignment horizontal="left" vertical="top" wrapText="1" indent="1"/>
    </xf>
    <xf numFmtId="1" fontId="20" fillId="9" borderId="8" xfId="0" applyNumberFormat="1" applyFont="1" applyFill="1" applyBorder="1" applyAlignment="1">
      <alignment horizontal="right" vertical="top" indent="3" shrinkToFit="1"/>
    </xf>
    <xf numFmtId="0" fontId="21" fillId="9" borderId="9" xfId="0" applyFont="1" applyFill="1" applyBorder="1" applyAlignment="1">
      <alignment horizontal="center" vertical="top" wrapText="1"/>
    </xf>
    <xf numFmtId="166" fontId="20" fillId="9" borderId="9" xfId="0" applyNumberFormat="1" applyFont="1" applyFill="1" applyBorder="1" applyAlignment="1">
      <alignment horizontal="center" vertical="top" shrinkToFit="1"/>
    </xf>
    <xf numFmtId="1" fontId="20" fillId="9" borderId="9" xfId="0" applyNumberFormat="1" applyFont="1" applyFill="1" applyBorder="1" applyAlignment="1">
      <alignment horizontal="left" vertical="top" indent="2" shrinkToFit="1"/>
    </xf>
    <xf numFmtId="0" fontId="0" fillId="9" borderId="9" xfId="0" applyFill="1" applyBorder="1" applyAlignment="1">
      <alignment horizontal="left" wrapText="1"/>
    </xf>
    <xf numFmtId="0" fontId="0" fillId="9" borderId="10" xfId="0" applyFill="1" applyBorder="1" applyAlignment="1">
      <alignment horizontal="left" wrapText="1"/>
    </xf>
    <xf numFmtId="165" fontId="20" fillId="0" borderId="8" xfId="0" applyNumberFormat="1" applyFont="1" applyFill="1" applyBorder="1" applyAlignment="1">
      <alignment horizontal="right" vertical="top" indent="3" shrinkToFit="1"/>
    </xf>
    <xf numFmtId="0" fontId="21" fillId="0" borderId="9" xfId="0" applyFont="1" applyFill="1" applyBorder="1" applyAlignment="1">
      <alignment horizontal="center" vertical="top" wrapText="1"/>
    </xf>
    <xf numFmtId="166" fontId="20" fillId="0" borderId="9" xfId="0" applyNumberFormat="1" applyFont="1" applyFill="1" applyBorder="1" applyAlignment="1">
      <alignment horizontal="center" vertical="top" shrinkToFit="1"/>
    </xf>
    <xf numFmtId="1" fontId="20" fillId="0" borderId="9" xfId="0" applyNumberFormat="1" applyFont="1" applyFill="1" applyBorder="1" applyAlignment="1">
      <alignment horizontal="left" vertical="top" indent="1" shrinkToFit="1"/>
    </xf>
    <xf numFmtId="0" fontId="0" fillId="0" borderId="9" xfId="0" applyFill="1" applyBorder="1" applyAlignment="1">
      <alignment horizontal="left" wrapText="1"/>
    </xf>
    <xf numFmtId="0" fontId="0" fillId="0" borderId="10" xfId="0" applyFill="1" applyBorder="1" applyAlignment="1">
      <alignment horizontal="left" wrapText="1"/>
    </xf>
    <xf numFmtId="1" fontId="20" fillId="9" borderId="9" xfId="0" applyNumberFormat="1" applyFont="1" applyFill="1" applyBorder="1" applyAlignment="1">
      <alignment horizontal="center" vertical="top" shrinkToFit="1"/>
    </xf>
    <xf numFmtId="1" fontId="20" fillId="9" borderId="9" xfId="0" applyNumberFormat="1" applyFont="1" applyFill="1" applyBorder="1" applyAlignment="1">
      <alignment horizontal="left" vertical="top" indent="1" shrinkToFit="1"/>
    </xf>
    <xf numFmtId="1" fontId="20" fillId="0" borderId="9" xfId="0" applyNumberFormat="1" applyFont="1" applyFill="1" applyBorder="1" applyAlignment="1">
      <alignment horizontal="left" vertical="top" indent="2" shrinkToFit="1"/>
    </xf>
    <xf numFmtId="1" fontId="20" fillId="9" borderId="9" xfId="0" applyNumberFormat="1" applyFont="1" applyFill="1" applyBorder="1" applyAlignment="1">
      <alignment horizontal="right" vertical="top" indent="2" shrinkToFit="1"/>
    </xf>
    <xf numFmtId="1" fontId="20" fillId="0" borderId="9" xfId="0" applyNumberFormat="1" applyFont="1" applyFill="1" applyBorder="1" applyAlignment="1">
      <alignment horizontal="center" vertical="top" shrinkToFit="1"/>
    </xf>
    <xf numFmtId="1" fontId="20" fillId="0" borderId="9" xfId="0" applyNumberFormat="1" applyFont="1" applyFill="1" applyBorder="1" applyAlignment="1">
      <alignment horizontal="right" vertical="top" indent="1" shrinkToFit="1"/>
    </xf>
    <xf numFmtId="1" fontId="20" fillId="9" borderId="9" xfId="0" applyNumberFormat="1" applyFont="1" applyFill="1" applyBorder="1" applyAlignment="1">
      <alignment horizontal="right" vertical="top" indent="1" shrinkToFit="1"/>
    </xf>
    <xf numFmtId="1" fontId="20" fillId="0" borderId="8" xfId="0" applyNumberFormat="1" applyFont="1" applyFill="1" applyBorder="1" applyAlignment="1">
      <alignment horizontal="right" vertical="top" indent="3" shrinkToFit="1"/>
    </xf>
    <xf numFmtId="1" fontId="20" fillId="0" borderId="10" xfId="0" applyNumberFormat="1" applyFont="1" applyFill="1" applyBorder="1" applyAlignment="1">
      <alignment horizontal="center" vertical="top" shrinkToFit="1"/>
    </xf>
    <xf numFmtId="1" fontId="20" fillId="9" borderId="10" xfId="0" applyNumberFormat="1" applyFont="1" applyFill="1" applyBorder="1" applyAlignment="1">
      <alignment horizontal="center" vertical="top" shrinkToFit="1"/>
    </xf>
    <xf numFmtId="1" fontId="20" fillId="0" borderId="9" xfId="0" applyNumberFormat="1" applyFont="1" applyFill="1" applyBorder="1" applyAlignment="1">
      <alignment horizontal="right" vertical="top" indent="2" shrinkToFit="1"/>
    </xf>
    <xf numFmtId="2" fontId="20" fillId="9" borderId="9" xfId="0" applyNumberFormat="1" applyFont="1" applyFill="1" applyBorder="1" applyAlignment="1">
      <alignment horizontal="center" vertical="top" shrinkToFit="1"/>
    </xf>
    <xf numFmtId="1" fontId="10" fillId="9" borderId="8" xfId="0" applyNumberFormat="1" applyFont="1" applyFill="1" applyBorder="1" applyAlignment="1">
      <alignment horizontal="right" vertical="top" indent="3" shrinkToFit="1"/>
    </xf>
    <xf numFmtId="0" fontId="22" fillId="9" borderId="9" xfId="0" applyFont="1" applyFill="1" applyBorder="1" applyAlignment="1">
      <alignment horizontal="center" vertical="top" wrapText="1"/>
    </xf>
    <xf numFmtId="166" fontId="10" fillId="9" borderId="9" xfId="0" applyNumberFormat="1" applyFont="1" applyFill="1" applyBorder="1" applyAlignment="1">
      <alignment horizontal="center" vertical="top" shrinkToFit="1"/>
    </xf>
    <xf numFmtId="1" fontId="10" fillId="9" borderId="9" xfId="0" applyNumberFormat="1" applyFont="1" applyFill="1" applyBorder="1" applyAlignment="1">
      <alignment horizontal="left" vertical="top" indent="2" shrinkToFit="1"/>
    </xf>
    <xf numFmtId="1" fontId="10" fillId="9" borderId="9" xfId="0" applyNumberFormat="1" applyFont="1" applyFill="1" applyBorder="1" applyAlignment="1">
      <alignment horizontal="center" vertical="top" shrinkToFit="1"/>
    </xf>
    <xf numFmtId="1" fontId="10" fillId="9" borderId="9" xfId="0" applyNumberFormat="1" applyFont="1" applyFill="1" applyBorder="1" applyAlignment="1">
      <alignment horizontal="right" vertical="top" indent="2" shrinkToFit="1"/>
    </xf>
    <xf numFmtId="1" fontId="10" fillId="9" borderId="10" xfId="0" applyNumberFormat="1" applyFont="1" applyFill="1" applyBorder="1" applyAlignment="1">
      <alignment horizontal="center" vertical="top" shrinkToFit="1"/>
    </xf>
    <xf numFmtId="0" fontId="22" fillId="9" borderId="0" xfId="0" applyFont="1" applyFill="1" applyBorder="1" applyAlignment="1">
      <alignment horizontal="center" vertical="top" wrapText="1"/>
    </xf>
    <xf numFmtId="0" fontId="22" fillId="9" borderId="8" xfId="0" applyFont="1" applyFill="1" applyBorder="1" applyAlignment="1">
      <alignment horizontal="center" vertical="top" wrapText="1"/>
    </xf>
    <xf numFmtId="165" fontId="20" fillId="0" borderId="8" xfId="0" applyNumberFormat="1" applyFont="1" applyFill="1" applyBorder="1" applyAlignment="1">
      <alignment horizontal="center" vertical="center" shrinkToFi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1" fontId="20" fillId="9" borderId="8" xfId="0" applyNumberFormat="1" applyFont="1" applyFill="1" applyBorder="1" applyAlignment="1">
      <alignment horizontal="center" vertical="center" shrinkToFit="1"/>
    </xf>
    <xf numFmtId="1" fontId="20" fillId="0" borderId="8" xfId="0" applyNumberFormat="1" applyFont="1" applyFill="1" applyBorder="1" applyAlignment="1">
      <alignment horizontal="center" vertical="center" shrinkToFit="1"/>
    </xf>
    <xf numFmtId="1" fontId="10" fillId="9" borderId="8" xfId="0" applyNumberFormat="1" applyFont="1" applyFill="1" applyBorder="1" applyAlignment="1">
      <alignment horizontal="center" vertical="center" shrinkToFit="1"/>
    </xf>
    <xf numFmtId="0" fontId="22" fillId="9" borderId="8" xfId="0" applyFont="1" applyFill="1" applyBorder="1" applyAlignment="1">
      <alignment horizontal="center" vertical="center" wrapText="1"/>
    </xf>
  </cellXfs>
  <cellStyles count="22">
    <cellStyle name="Bordure inférieure" xfId="21"/>
    <cellStyle name="Date" xfId="17"/>
    <cellStyle name="Date d’échéance" xfId="19"/>
    <cellStyle name="En-têtes de tableau centrés" xfId="18"/>
    <cellStyle name="Entrée" xfId="15" builtinId="20" customBuiltin="1"/>
    <cellStyle name="Lien hypertexte" xfId="5" builtinId="8" customBuiltin="1"/>
    <cellStyle name="Lien hypertexte visité" xfId="6" builtinId="9" customBuiltin="1"/>
    <cellStyle name="Milliers" xfId="7" builtinId="3" customBuiltin="1"/>
    <cellStyle name="Monétaire" xfId="8" builtinId="4" customBuiltin="1"/>
    <cellStyle name="Monétaire [0]" xfId="9" builtinId="7" customBuiltin="1"/>
    <cellStyle name="Normal" xfId="0" builtinId="0" customBuiltin="1"/>
    <cellStyle name="Pourcentage" xfId="10" builtinId="5" customBuiltin="1"/>
    <cellStyle name="Signature" xfId="4"/>
    <cellStyle name="Signez ici" xfId="3"/>
    <cellStyle name="Téléphone" xfId="2"/>
    <cellStyle name="Texte explicatif" xfId="16" builtinId="53" customBuiltin="1"/>
    <cellStyle name="Titre" xfId="1" builtinId="15" customBuiltin="1"/>
    <cellStyle name="Titre 1" xfId="11" builtinId="16" customBuiltin="1"/>
    <cellStyle name="Titre 2" xfId="12" builtinId="17" customBuiltin="1"/>
    <cellStyle name="Titre 3" xfId="13" builtinId="18" customBuiltin="1"/>
    <cellStyle name="Titre 4" xfId="14" builtinId="19" customBuiltin="1"/>
    <cellStyle name="Total" xfId="20" builtinId="25" customBuiltin="1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Arial"/>
        <scheme val="minor"/>
      </font>
      <numFmt numFmtId="11" formatCode="#,##0.00\ &quot;€&quot;;\-#,##0.00\ &quot;€&quot;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/>
        <right/>
        <top/>
        <bottom/>
      </border>
    </dxf>
    <dxf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Arial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  <border diagonalUp="0" diagonalDown="0" outline="0">
        <left/>
        <right/>
        <top/>
        <bottom style="thin">
          <color theme="3" tint="0.749961851863155"/>
        </bottom>
      </border>
      <protection locked="1" hidden="0"/>
    </dxf>
    <dxf>
      <font>
        <sz val="11"/>
      </font>
      <numFmt numFmtId="11" formatCode="#,##0.00\ &quot;€&quot;;\-#,##0.00\ &quot;€&quot;"/>
      <fill>
        <patternFill patternType="lightUp">
          <fgColor theme="6" tint="0.79998168889431442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Arial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Arial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Arial"/>
        <scheme val="minor"/>
      </font>
      <numFmt numFmtId="1" formatCode="0"/>
      <fill>
        <patternFill patternType="lightUp">
          <fgColor theme="6" tint="0.79998168889431442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Arial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</font>
      <fill>
        <patternFill patternType="lightUp">
          <fgColor theme="3" tint="0.89996032593768116"/>
        </patternFill>
      </fill>
      <border>
        <bottom style="thin">
          <color theme="3" tint="0.749961851863155"/>
        </bottom>
      </border>
    </dxf>
    <dxf>
      <fill>
        <patternFill patternType="none">
          <bgColor auto="1"/>
        </patternFill>
      </fill>
    </dxf>
    <dxf>
      <font>
        <b/>
        <i val="0"/>
      </font>
      <fill>
        <patternFill patternType="lightUp">
          <fgColor theme="3" tint="0.89996032593768116"/>
        </patternFill>
      </fill>
    </dxf>
    <dxf>
      <font>
        <b/>
        <i val="0"/>
      </font>
    </dxf>
    <dxf>
      <font>
        <b val="0"/>
        <i val="0"/>
      </font>
      <fill>
        <patternFill patternType="solid">
          <fgColor theme="0"/>
        </patternFill>
      </fill>
      <border>
        <left/>
        <right/>
        <bottom/>
        <vertical/>
        <horizontal/>
      </border>
    </dxf>
    <dxf>
      <font>
        <b val="0"/>
        <i val="0"/>
        <color theme="4" tint="-0.24994659260841701"/>
      </font>
      <border>
        <left style="thin">
          <color theme="3" tint="0.749961851863155"/>
        </left>
        <right style="thin">
          <color theme="3" tint="0.749961851863155"/>
        </right>
        <top style="thick">
          <color theme="3" tint="0.749961851863155"/>
        </top>
        <bottom style="thin">
          <color theme="3" tint="0.749961851863155"/>
        </bottom>
      </border>
    </dxf>
    <dxf>
      <border>
        <left style="thin">
          <color theme="3" tint="0.749961851863155"/>
        </left>
        <right style="thin">
          <color theme="3" tint="0.749961851863155"/>
        </right>
        <top style="thin">
          <color theme="3" tint="0.749961851863155"/>
        </top>
        <bottom style="thin">
          <color theme="3" tint="0.749961851863155"/>
        </bottom>
        <horizontal style="thin">
          <color theme="3" tint="0.749961851863155"/>
        </horizontal>
      </border>
    </dxf>
  </dxfs>
  <tableStyles count="1" defaultTableStyle="Proposition de construction" defaultPivotStyle="PivotStyleLight7">
    <tableStyle name="Proposition de construction" pivot="0" count="7">
      <tableStyleElement type="wholeTable" dxfId="14"/>
      <tableStyleElement type="headerRow" dxfId="13"/>
      <tableStyleElement type="totalRow" dxfId="12"/>
      <tableStyleElement type="firstColumn" dxfId="11"/>
      <tableStyleElement type="lastColumn" dxfId="10"/>
      <tableStyleElement type="lastHeaderCell" dxfId="9"/>
      <tableStyleElement type="lastTotalCell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180975</xdr:colOff>
      <xdr:row>0</xdr:row>
      <xdr:rowOff>475318</xdr:rowOff>
    </xdr:from>
    <xdr:to>
      <xdr:col>1</xdr:col>
      <xdr:colOff>1543051</xdr:colOff>
      <xdr:row>2</xdr:row>
      <xdr:rowOff>41931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4073DEF0-1C68-4D46-A18A-0F545408F2A7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" y="475318"/>
          <a:ext cx="1362076" cy="68103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504825</xdr:colOff>
          <xdr:row>0</xdr:row>
          <xdr:rowOff>114300</xdr:rowOff>
        </xdr:from>
        <xdr:to>
          <xdr:col>13</xdr:col>
          <xdr:colOff>560294</xdr:colOff>
          <xdr:row>1</xdr:row>
          <xdr:rowOff>0</xdr:rowOff>
        </xdr:to>
        <xdr:sp macro="" textlink="">
          <xdr:nvSpPr>
            <xdr:cNvPr id="1031" name="CommandButton1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819150</xdr:colOff>
          <xdr:row>1</xdr:row>
          <xdr:rowOff>9525</xdr:rowOff>
        </xdr:from>
        <xdr:to>
          <xdr:col>7</xdr:col>
          <xdr:colOff>28575</xdr:colOff>
          <xdr:row>3</xdr:row>
          <xdr:rowOff>0</xdr:rowOff>
        </xdr:to>
        <xdr:sp macro="" textlink="">
          <xdr:nvSpPr>
            <xdr:cNvPr id="3074" name="CommandButton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Postes" displayName="Postes" ref="D4:H32" totalsRowCount="1">
  <autoFilter ref="D4:H31"/>
  <tableColumns count="5">
    <tableColumn id="1" name="QUANTITÉ" totalsRowDxfId="7" dataCellStyle="Milliers"/>
    <tableColumn id="5" name="RÉFÉRENCE" dataDxfId="6" totalsRowDxfId="5" dataCellStyle="Milliers">
      <calculatedColumnFormula>IFERROR(VLOOKUP(Postes[[#This Row],[DESCRIPTION]],BDD!$A$1:$B$500,2,0),"")</calculatedColumnFormula>
    </tableColumn>
    <tableColumn id="2" name="DESCRIPTION" totalsRowDxfId="4"/>
    <tableColumn id="3" name="PRIX UNITAIRE" totalsRowLabel="SOUS-TOTAL" dataDxfId="3" totalsRowDxfId="2" dataCellStyle="Monétaire">
      <calculatedColumnFormula>IFERROR(VLOOKUP(Postes[[#This Row],[DESCRIPTION]],BDD!$A$1:$D$500,4,0),"")</calculatedColumnFormula>
    </tableColumn>
    <tableColumn id="4" name="MONTANT" totalsRowFunction="sum" dataDxfId="1" totalsRowDxfId="0" dataCellStyle="Monétaire">
      <calculatedColumnFormula>IFERROR(Postes[[#This Row],[QUANTITÉ]]*Postes[[#This Row],[PRIX UNITAIRE]], "")</calculatedColumnFormula>
    </tableColumn>
  </tableColumns>
  <tableStyleInfo name="Proposition de construction" showFirstColumn="1" showLastColumn="1" showRowStripes="1" showColumnStripes="0"/>
  <extLst>
    <ext xmlns:x14="http://schemas.microsoft.com/office/spreadsheetml/2009/9/main" uri="{504A1905-F514-4f6f-8877-14C23A59335A}">
      <x14:table altTextSummary="Entrez la quantité, la description et le prix unitaire dans ce tableau. Le montant est calculé automatiquement."/>
    </ext>
  </extLst>
</table>
</file>

<file path=xl/theme/theme1.xml><?xml version="1.0" encoding="utf-8"?>
<a:theme xmlns:a="http://schemas.openxmlformats.org/drawingml/2006/main" name="Office Theme">
  <a:themeElements>
    <a:clrScheme name="Construction Proposal">
      <a:dk1>
        <a:sysClr val="windowText" lastClr="000000"/>
      </a:dk1>
      <a:lt1>
        <a:sysClr val="window" lastClr="FFFFFF"/>
      </a:lt1>
      <a:dk2>
        <a:srgbClr val="3F3122"/>
      </a:dk2>
      <a:lt2>
        <a:srgbClr val="F1F6F8"/>
      </a:lt2>
      <a:accent1>
        <a:srgbClr val="E54A41"/>
      </a:accent1>
      <a:accent2>
        <a:srgbClr val="4F8BA6"/>
      </a:accent2>
      <a:accent3>
        <a:srgbClr val="FC9F23"/>
      </a:accent3>
      <a:accent4>
        <a:srgbClr val="5E8C42"/>
      </a:accent4>
      <a:accent5>
        <a:srgbClr val="F9C73D"/>
      </a:accent5>
      <a:accent6>
        <a:srgbClr val="83406A"/>
      </a:accent6>
      <a:hlink>
        <a:srgbClr val="4F8BA6"/>
      </a:hlink>
      <a:folHlink>
        <a:srgbClr val="83406A"/>
      </a:folHlink>
    </a:clrScheme>
    <a:fontScheme name="199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4"/>
    <pageSetUpPr autoPageBreaks="0" fitToPage="1"/>
  </sheetPr>
  <dimension ref="A1:H40"/>
  <sheetViews>
    <sheetView showGridLines="0" topLeftCell="D1" zoomScale="85" zoomScaleNormal="85" workbookViewId="0">
      <selection activeCell="J3" sqref="J3"/>
    </sheetView>
  </sheetViews>
  <sheetFormatPr baseColWidth="10" defaultColWidth="9" defaultRowHeight="30" customHeight="1" x14ac:dyDescent="0.2"/>
  <cols>
    <col min="1" max="1" width="2.625" style="1" customWidth="1"/>
    <col min="2" max="2" width="33.625" customWidth="1"/>
    <col min="3" max="3" width="2.625" customWidth="1"/>
    <col min="4" max="4" width="16.875" customWidth="1"/>
    <col min="5" max="5" width="16.875" style="23" customWidth="1"/>
    <col min="6" max="6" width="50.875" customWidth="1"/>
    <col min="7" max="7" width="17.75" customWidth="1"/>
    <col min="8" max="8" width="15.375" customWidth="1"/>
    <col min="9" max="9" width="2.625" customWidth="1"/>
  </cols>
  <sheetData>
    <row r="1" spans="2:8" ht="57.75" customHeight="1" x14ac:dyDescent="0.4">
      <c r="B1" s="42"/>
      <c r="D1" s="48" t="s">
        <v>42</v>
      </c>
      <c r="E1" s="48"/>
      <c r="F1" s="48"/>
      <c r="G1" s="48"/>
      <c r="H1" s="48"/>
    </row>
    <row r="2" spans="2:8" ht="30" customHeight="1" x14ac:dyDescent="0.2">
      <c r="B2" s="42"/>
      <c r="D2" s="2" t="s">
        <v>24</v>
      </c>
      <c r="E2" s="24"/>
      <c r="F2" s="47" t="s">
        <v>31</v>
      </c>
      <c r="G2" s="47"/>
      <c r="H2" s="47"/>
    </row>
    <row r="3" spans="2:8" ht="46.5" customHeight="1" x14ac:dyDescent="0.2">
      <c r="B3" s="42"/>
      <c r="D3" s="20" t="s">
        <v>25</v>
      </c>
      <c r="E3" s="20"/>
      <c r="F3" s="46" t="s">
        <v>32</v>
      </c>
      <c r="G3" s="46"/>
      <c r="H3" s="46"/>
    </row>
    <row r="4" spans="2:8" ht="30" customHeight="1" x14ac:dyDescent="0.2">
      <c r="B4" s="42"/>
      <c r="D4" s="11" t="s">
        <v>26</v>
      </c>
      <c r="E4" s="11" t="s">
        <v>43</v>
      </c>
      <c r="F4" s="7" t="s">
        <v>33</v>
      </c>
      <c r="G4" s="11" t="s">
        <v>34</v>
      </c>
      <c r="H4" s="11" t="s">
        <v>40</v>
      </c>
    </row>
    <row r="5" spans="2:8" ht="30" customHeight="1" x14ac:dyDescent="0.2">
      <c r="B5" s="3" t="s">
        <v>0</v>
      </c>
      <c r="D5" s="10"/>
      <c r="E5" s="39" t="str">
        <f>IFERROR(VLOOKUP(Postes[[#This Row],[DESCRIPTION]],BDD!$A$1:$B$500,2,0),"")</f>
        <v/>
      </c>
      <c r="F5" s="8"/>
      <c r="G5" s="38" t="str">
        <f>IFERROR(VLOOKUP(Postes[[#This Row],[DESCRIPTION]],BDD!$A$1:$D$500,4,0),"")</f>
        <v/>
      </c>
      <c r="H5" s="34" t="str">
        <f>IFERROR(Postes[[#This Row],[QUANTITÉ]]*Postes[[#This Row],[PRIX UNITAIRE]], "")</f>
        <v/>
      </c>
    </row>
    <row r="6" spans="2:8" ht="30" customHeight="1" x14ac:dyDescent="0.2">
      <c r="B6" s="4" t="s">
        <v>1</v>
      </c>
      <c r="D6" s="10"/>
      <c r="E6" s="39" t="str">
        <f>IFERROR(VLOOKUP(Postes[[#This Row],[DESCRIPTION]],BDD!$A$1:$B$500,2,0),"")</f>
        <v/>
      </c>
      <c r="F6" s="8"/>
      <c r="G6" s="40" t="str">
        <f>IFERROR(VLOOKUP(Postes[[#This Row],[DESCRIPTION]],BDD!$A$1:$D$500,4,0),"")</f>
        <v/>
      </c>
      <c r="H6" s="34" t="str">
        <f>IFERROR(Postes[[#This Row],[QUANTITÉ]]*Postes[[#This Row],[PRIX UNITAIRE]], "")</f>
        <v/>
      </c>
    </row>
    <row r="7" spans="2:8" ht="30" customHeight="1" x14ac:dyDescent="0.2">
      <c r="B7" s="3" t="s">
        <v>2</v>
      </c>
      <c r="D7" s="10"/>
      <c r="E7" s="39" t="str">
        <f>IFERROR(VLOOKUP(Postes[[#This Row],[DESCRIPTION]],BDD!$A$1:$B$500,2,0),"")</f>
        <v/>
      </c>
      <c r="F7" s="8"/>
      <c r="G7" s="38" t="str">
        <f>IFERROR(VLOOKUP(Postes[[#This Row],[DESCRIPTION]],BDD!$A$1:$D$500,4,0),"")</f>
        <v/>
      </c>
      <c r="H7" s="34" t="str">
        <f>IFERROR(Postes[[#This Row],[QUANTITÉ]]*Postes[[#This Row],[PRIX UNITAIRE]], "")</f>
        <v/>
      </c>
    </row>
    <row r="8" spans="2:8" ht="30" customHeight="1" x14ac:dyDescent="0.2">
      <c r="B8" s="4" t="s">
        <v>3</v>
      </c>
      <c r="D8" s="10"/>
      <c r="E8" s="39" t="str">
        <f>IFERROR(VLOOKUP(Postes[[#This Row],[DESCRIPTION]],BDD!$A$1:$B$500,2,0),"")</f>
        <v/>
      </c>
      <c r="F8" s="8"/>
      <c r="G8" s="38" t="str">
        <f>IFERROR(VLOOKUP(Postes[[#This Row],[DESCRIPTION]],BDD!$A$1:$D$500,4,0),"")</f>
        <v/>
      </c>
      <c r="H8" s="34" t="str">
        <f>IFERROR(Postes[[#This Row],[QUANTITÉ]]*Postes[[#This Row],[PRIX UNITAIRE]], "")</f>
        <v/>
      </c>
    </row>
    <row r="9" spans="2:8" ht="30" customHeight="1" x14ac:dyDescent="0.2">
      <c r="B9" s="3" t="s">
        <v>4</v>
      </c>
      <c r="D9" s="10"/>
      <c r="E9" s="39" t="str">
        <f>IFERROR(VLOOKUP(Postes[[#This Row],[DESCRIPTION]],BDD!$A$1:$B$500,2,0),"")</f>
        <v/>
      </c>
      <c r="F9" s="8"/>
      <c r="G9" s="38" t="str">
        <f>IFERROR(VLOOKUP(Postes[[#This Row],[DESCRIPTION]],BDD!$A$1:$D$500,4,0),"")</f>
        <v/>
      </c>
      <c r="H9" s="34" t="str">
        <f>IFERROR(Postes[[#This Row],[QUANTITÉ]]*Postes[[#This Row],[PRIX UNITAIRE]], "")</f>
        <v/>
      </c>
    </row>
    <row r="10" spans="2:8" ht="30" customHeight="1" x14ac:dyDescent="0.2">
      <c r="B10" s="12">
        <f ca="1">TODAY()</f>
        <v>43915</v>
      </c>
      <c r="D10" s="10"/>
      <c r="E10" s="39" t="str">
        <f>IFERROR(VLOOKUP(Postes[[#This Row],[DESCRIPTION]],BDD!$A$1:$B$500,2,0),"")</f>
        <v/>
      </c>
      <c r="F10" s="8"/>
      <c r="G10" s="38" t="str">
        <f>IFERROR(VLOOKUP(Postes[[#This Row],[DESCRIPTION]],BDD!$A$1:$D$500,4,0),"")</f>
        <v/>
      </c>
      <c r="H10" s="34" t="str">
        <f>IFERROR(Postes[[#This Row],[QUANTITÉ]]*Postes[[#This Row],[PRIX UNITAIRE]], "")</f>
        <v/>
      </c>
    </row>
    <row r="11" spans="2:8" ht="30" customHeight="1" x14ac:dyDescent="0.2">
      <c r="B11" s="3" t="s">
        <v>5</v>
      </c>
      <c r="D11" s="10"/>
      <c r="E11" s="39" t="str">
        <f>IFERROR(VLOOKUP(Postes[[#This Row],[DESCRIPTION]],BDD!$A$1:$B$500,2,0),"")</f>
        <v/>
      </c>
      <c r="F11" s="8"/>
      <c r="G11" s="38" t="str">
        <f>IFERROR(VLOOKUP(Postes[[#This Row],[DESCRIPTION]],BDD!$A$1:$D$500,4,0),"")</f>
        <v/>
      </c>
      <c r="H11" s="34" t="str">
        <f>IFERROR(Postes[[#This Row],[QUANTITÉ]]*Postes[[#This Row],[PRIX UNITAIRE]], "")</f>
        <v/>
      </c>
    </row>
    <row r="12" spans="2:8" ht="30" customHeight="1" x14ac:dyDescent="0.2">
      <c r="B12" s="4" t="s">
        <v>6</v>
      </c>
      <c r="D12" s="10"/>
      <c r="E12" s="39" t="str">
        <f>IFERROR(VLOOKUP(Postes[[#This Row],[DESCRIPTION]],BDD!$A$1:$B$500,2,0),"")</f>
        <v/>
      </c>
      <c r="F12" s="8"/>
      <c r="G12" s="38" t="str">
        <f>IFERROR(VLOOKUP(Postes[[#This Row],[DESCRIPTION]],BDD!$A$1:$D$500,4,0),"")</f>
        <v/>
      </c>
      <c r="H12" s="34" t="str">
        <f>IFERROR(Postes[[#This Row],[QUANTITÉ]]*Postes[[#This Row],[PRIX UNITAIRE]], "")</f>
        <v/>
      </c>
    </row>
    <row r="13" spans="2:8" ht="30" customHeight="1" x14ac:dyDescent="0.2">
      <c r="B13" s="3" t="s">
        <v>7</v>
      </c>
      <c r="D13" s="17"/>
      <c r="E13" s="39" t="str">
        <f>IFERROR(VLOOKUP(Postes[[#This Row],[DESCRIPTION]],BDD!$A$1:$B$500,2,0),"")</f>
        <v/>
      </c>
      <c r="F13" s="8"/>
      <c r="G13" s="38" t="str">
        <f>IFERROR(VLOOKUP(Postes[[#This Row],[DESCRIPTION]],BDD!$A$1:$D$500,4,0),"")</f>
        <v/>
      </c>
      <c r="H13" s="34" t="str">
        <f>IFERROR(Postes[[#This Row],[QUANTITÉ]]*Postes[[#This Row],[PRIX UNITAIRE]], "")</f>
        <v/>
      </c>
    </row>
    <row r="14" spans="2:8" ht="30" customHeight="1" x14ac:dyDescent="0.2">
      <c r="B14" s="4" t="s">
        <v>8</v>
      </c>
      <c r="D14" s="17"/>
      <c r="E14" s="39" t="str">
        <f>IFERROR(VLOOKUP(Postes[[#This Row],[DESCRIPTION]],BDD!$A$1:$B$500,2,0),"")</f>
        <v/>
      </c>
      <c r="F14" s="8"/>
      <c r="G14" s="38" t="str">
        <f>IFERROR(VLOOKUP(Postes[[#This Row],[DESCRIPTION]],BDD!$A$1:$D$500,4,0),"")</f>
        <v/>
      </c>
      <c r="H14" s="34" t="str">
        <f>IFERROR(Postes[[#This Row],[QUANTITÉ]]*Postes[[#This Row],[PRIX UNITAIRE]], "")</f>
        <v/>
      </c>
    </row>
    <row r="15" spans="2:8" ht="30" customHeight="1" x14ac:dyDescent="0.2">
      <c r="B15" s="3" t="s">
        <v>9</v>
      </c>
      <c r="D15" s="17"/>
      <c r="E15" s="39" t="str">
        <f>IFERROR(VLOOKUP(Postes[[#This Row],[DESCRIPTION]],BDD!$A$1:$B$500,2,0),"")</f>
        <v/>
      </c>
      <c r="F15" s="8"/>
      <c r="G15" s="38" t="str">
        <f>IFERROR(VLOOKUP(Postes[[#This Row],[DESCRIPTION]],BDD!$A$1:$D$500,4,0),"")</f>
        <v/>
      </c>
      <c r="H15" s="34" t="str">
        <f>IFERROR(Postes[[#This Row],[QUANTITÉ]]*Postes[[#This Row],[PRIX UNITAIRE]], "")</f>
        <v/>
      </c>
    </row>
    <row r="16" spans="2:8" ht="30" customHeight="1" x14ac:dyDescent="0.2">
      <c r="B16" s="5" t="s">
        <v>10</v>
      </c>
      <c r="D16" s="17"/>
      <c r="E16" s="39" t="str">
        <f>IFERROR(VLOOKUP(Postes[[#This Row],[DESCRIPTION]],BDD!$A$1:$B$500,2,0),"")</f>
        <v/>
      </c>
      <c r="F16" s="8"/>
      <c r="G16" s="38" t="str">
        <f>IFERROR(VLOOKUP(Postes[[#This Row],[DESCRIPTION]],BDD!$A$1:$D$500,4,0),"")</f>
        <v/>
      </c>
      <c r="H16" s="34" t="str">
        <f>IFERROR(Postes[[#This Row],[QUANTITÉ]]*Postes[[#This Row],[PRIX UNITAIRE]], "")</f>
        <v/>
      </c>
    </row>
    <row r="17" spans="2:8" ht="30" customHeight="1" x14ac:dyDescent="0.2">
      <c r="B17" s="3" t="s">
        <v>11</v>
      </c>
      <c r="D17" s="17"/>
      <c r="E17" s="39" t="str">
        <f>IFERROR(VLOOKUP(Postes[[#This Row],[DESCRIPTION]],BDD!$A$1:$B$500,2,0),"")</f>
        <v/>
      </c>
      <c r="F17" s="8"/>
      <c r="G17" s="38" t="str">
        <f>IFERROR(VLOOKUP(Postes[[#This Row],[DESCRIPTION]],BDD!$A$1:$D$500,4,0),"")</f>
        <v/>
      </c>
      <c r="H17" s="34" t="str">
        <f>IFERROR(Postes[[#This Row],[QUANTITÉ]]*Postes[[#This Row],[PRIX UNITAIRE]], "")</f>
        <v/>
      </c>
    </row>
    <row r="18" spans="2:8" ht="30" customHeight="1" x14ac:dyDescent="0.2">
      <c r="B18" s="4" t="s">
        <v>12</v>
      </c>
      <c r="D18" s="17"/>
      <c r="E18" s="39" t="str">
        <f>IFERROR(VLOOKUP(Postes[[#This Row],[DESCRIPTION]],BDD!$A$1:$B$500,2,0),"")</f>
        <v/>
      </c>
      <c r="F18" s="8"/>
      <c r="G18" s="38" t="str">
        <f>IFERROR(VLOOKUP(Postes[[#This Row],[DESCRIPTION]],BDD!$A$1:$D$500,4,0),"")</f>
        <v/>
      </c>
      <c r="H18" s="34" t="str">
        <f>IFERROR(Postes[[#This Row],[QUANTITÉ]]*Postes[[#This Row],[PRIX UNITAIRE]], "")</f>
        <v/>
      </c>
    </row>
    <row r="19" spans="2:8" ht="30" customHeight="1" x14ac:dyDescent="0.2">
      <c r="B19" s="3" t="s">
        <v>13</v>
      </c>
      <c r="D19" s="17"/>
      <c r="E19" s="39" t="str">
        <f>IFERROR(VLOOKUP(Postes[[#This Row],[DESCRIPTION]],BDD!$A$1:$B$500,2,0),"")</f>
        <v/>
      </c>
      <c r="F19" s="8"/>
      <c r="G19" s="38" t="str">
        <f>IFERROR(VLOOKUP(Postes[[#This Row],[DESCRIPTION]],BDD!$A$1:$D$500,4,0),"")</f>
        <v/>
      </c>
      <c r="H19" s="34" t="str">
        <f>IFERROR(Postes[[#This Row],[QUANTITÉ]]*Postes[[#This Row],[PRIX UNITAIRE]], "")</f>
        <v/>
      </c>
    </row>
    <row r="20" spans="2:8" ht="30" customHeight="1" x14ac:dyDescent="0.2">
      <c r="B20" s="4" t="s">
        <v>14</v>
      </c>
      <c r="D20" s="17"/>
      <c r="E20" s="39" t="str">
        <f>IFERROR(VLOOKUP(Postes[[#This Row],[DESCRIPTION]],BDD!$A$1:$B$500,2,0),"")</f>
        <v/>
      </c>
      <c r="F20" s="8"/>
      <c r="G20" s="38" t="str">
        <f>IFERROR(VLOOKUP(Postes[[#This Row],[DESCRIPTION]],BDD!$A$1:$D$500,4,0),"")</f>
        <v/>
      </c>
      <c r="H20" s="34" t="str">
        <f>IFERROR(Postes[[#This Row],[QUANTITÉ]]*Postes[[#This Row],[PRIX UNITAIRE]], "")</f>
        <v/>
      </c>
    </row>
    <row r="21" spans="2:8" ht="30" customHeight="1" x14ac:dyDescent="0.2">
      <c r="B21" s="3" t="s">
        <v>15</v>
      </c>
      <c r="D21" s="17"/>
      <c r="E21" s="39" t="str">
        <f>IFERROR(VLOOKUP(Postes[[#This Row],[DESCRIPTION]],BDD!$A$1:$B$500,2,0),"")</f>
        <v/>
      </c>
      <c r="F21" s="8"/>
      <c r="G21" s="38" t="str">
        <f>IFERROR(VLOOKUP(Postes[[#This Row],[DESCRIPTION]],BDD!$A$1:$D$500,4,0),"")</f>
        <v/>
      </c>
      <c r="H21" s="34" t="str">
        <f>IFERROR(Postes[[#This Row],[QUANTITÉ]]*Postes[[#This Row],[PRIX UNITAIRE]], "")</f>
        <v/>
      </c>
    </row>
    <row r="22" spans="2:8" ht="30" customHeight="1" x14ac:dyDescent="0.2">
      <c r="B22" s="4" t="s">
        <v>16</v>
      </c>
      <c r="D22" s="17"/>
      <c r="E22" s="39" t="str">
        <f>IFERROR(VLOOKUP(Postes[[#This Row],[DESCRIPTION]],BDD!$A$1:$B$500,2,0),"")</f>
        <v/>
      </c>
      <c r="F22" s="8"/>
      <c r="G22" s="38" t="str">
        <f>IFERROR(VLOOKUP(Postes[[#This Row],[DESCRIPTION]],BDD!$A$1:$D$500,4,0),"")</f>
        <v/>
      </c>
      <c r="H22" s="34" t="str">
        <f>IFERROR(Postes[[#This Row],[QUANTITÉ]]*Postes[[#This Row],[PRIX UNITAIRE]], "")</f>
        <v/>
      </c>
    </row>
    <row r="23" spans="2:8" ht="30" customHeight="1" x14ac:dyDescent="0.2">
      <c r="B23" s="3" t="s">
        <v>17</v>
      </c>
      <c r="D23" s="17"/>
      <c r="E23" s="39" t="str">
        <f>IFERROR(VLOOKUP(Postes[[#This Row],[DESCRIPTION]],BDD!$A$1:$B$500,2,0),"")</f>
        <v/>
      </c>
      <c r="F23" s="8"/>
      <c r="G23" s="38" t="str">
        <f>IFERROR(VLOOKUP(Postes[[#This Row],[DESCRIPTION]],BDD!$A$1:$D$500,4,0),"")</f>
        <v/>
      </c>
      <c r="H23" s="34" t="str">
        <f>IFERROR(Postes[[#This Row],[QUANTITÉ]]*Postes[[#This Row],[PRIX UNITAIRE]], "")</f>
        <v/>
      </c>
    </row>
    <row r="24" spans="2:8" ht="30" customHeight="1" x14ac:dyDescent="0.2">
      <c r="B24" s="4" t="s">
        <v>18</v>
      </c>
      <c r="D24" s="17"/>
      <c r="E24" s="39" t="str">
        <f>IFERROR(VLOOKUP(Postes[[#This Row],[DESCRIPTION]],BDD!$A$1:$B$500,2,0),"")</f>
        <v/>
      </c>
      <c r="F24" s="8"/>
      <c r="G24" s="38" t="str">
        <f>IFERROR(VLOOKUP(Postes[[#This Row],[DESCRIPTION]],BDD!$A$1:$D$500,4,0),"")</f>
        <v/>
      </c>
      <c r="H24" s="34" t="str">
        <f>IFERROR(Postes[[#This Row],[QUANTITÉ]]*Postes[[#This Row],[PRIX UNITAIRE]], "")</f>
        <v/>
      </c>
    </row>
    <row r="25" spans="2:8" ht="30" customHeight="1" x14ac:dyDescent="0.2">
      <c r="B25" s="3" t="s">
        <v>19</v>
      </c>
      <c r="D25" s="17"/>
      <c r="E25" s="39" t="str">
        <f>IFERROR(VLOOKUP(Postes[[#This Row],[DESCRIPTION]],BDD!$A$1:$B$500,2,0),"")</f>
        <v/>
      </c>
      <c r="F25" s="8"/>
      <c r="G25" s="38" t="str">
        <f>IFERROR(VLOOKUP(Postes[[#This Row],[DESCRIPTION]],BDD!$A$1:$D$500,4,0),"")</f>
        <v/>
      </c>
      <c r="H25" s="34" t="str">
        <f>IFERROR(Postes[[#This Row],[QUANTITÉ]]*Postes[[#This Row],[PRIX UNITAIRE]], "")</f>
        <v/>
      </c>
    </row>
    <row r="26" spans="2:8" ht="30" customHeight="1" x14ac:dyDescent="0.2">
      <c r="B26" s="6" t="s">
        <v>20</v>
      </c>
      <c r="D26" s="17"/>
      <c r="E26" s="39" t="str">
        <f>IFERROR(VLOOKUP(Postes[[#This Row],[DESCRIPTION]],BDD!$A$1:$B$500,2,0),"")</f>
        <v/>
      </c>
      <c r="F26" s="8"/>
      <c r="G26" s="38" t="str">
        <f>IFERROR(VLOOKUP(Postes[[#This Row],[DESCRIPTION]],BDD!$A$1:$D$500,4,0),"")</f>
        <v/>
      </c>
      <c r="H26" s="34" t="str">
        <f>IFERROR(Postes[[#This Row],[QUANTITÉ]]*Postes[[#This Row],[PRIX UNITAIRE]], "")</f>
        <v/>
      </c>
    </row>
    <row r="27" spans="2:8" ht="30" customHeight="1" x14ac:dyDescent="0.2">
      <c r="B27" s="3" t="s">
        <v>21</v>
      </c>
      <c r="D27" s="17"/>
      <c r="E27" s="39" t="str">
        <f>IFERROR(VLOOKUP(Postes[[#This Row],[DESCRIPTION]],BDD!$A$1:$B$500,2,0),"")</f>
        <v/>
      </c>
      <c r="F27" s="8"/>
      <c r="G27" s="38" t="str">
        <f>IFERROR(VLOOKUP(Postes[[#This Row],[DESCRIPTION]],BDD!$A$1:$D$500,4,0),"")</f>
        <v/>
      </c>
      <c r="H27" s="34" t="str">
        <f>IFERROR(Postes[[#This Row],[QUANTITÉ]]*Postes[[#This Row],[PRIX UNITAIRE]], "")</f>
        <v/>
      </c>
    </row>
    <row r="28" spans="2:8" ht="30" customHeight="1" x14ac:dyDescent="0.2">
      <c r="B28" s="6" t="s">
        <v>22</v>
      </c>
      <c r="D28" s="17"/>
      <c r="E28" s="39" t="str">
        <f>IFERROR(VLOOKUP(Postes[[#This Row],[DESCRIPTION]],BDD!$A$1:$B$500,2,0),"")</f>
        <v/>
      </c>
      <c r="F28" s="8"/>
      <c r="G28" s="38" t="str">
        <f>IFERROR(VLOOKUP(Postes[[#This Row],[DESCRIPTION]],BDD!$A$1:$D$500,4,0),"")</f>
        <v/>
      </c>
      <c r="H28" s="34" t="str">
        <f>IFERROR(Postes[[#This Row],[QUANTITÉ]]*Postes[[#This Row],[PRIX UNITAIRE]], "")</f>
        <v/>
      </c>
    </row>
    <row r="29" spans="2:8" ht="30" customHeight="1" x14ac:dyDescent="0.2">
      <c r="B29" s="3" t="s">
        <v>23</v>
      </c>
      <c r="D29" s="17"/>
      <c r="E29" s="39" t="str">
        <f>IFERROR(VLOOKUP(Postes[[#This Row],[DESCRIPTION]],BDD!$A$1:$B$500,2,0),"")</f>
        <v/>
      </c>
      <c r="F29" s="8"/>
      <c r="G29" s="38" t="str">
        <f>IFERROR(VLOOKUP(Postes[[#This Row],[DESCRIPTION]],BDD!$A$1:$D$500,4,0),"")</f>
        <v/>
      </c>
      <c r="H29" s="34" t="str">
        <f>IFERROR(Postes[[#This Row],[QUANTITÉ]]*Postes[[#This Row],[PRIX UNITAIRE]], "")</f>
        <v/>
      </c>
    </row>
    <row r="30" spans="2:8" ht="30" customHeight="1" x14ac:dyDescent="0.2">
      <c r="B30" s="19">
        <f ca="1">TODAY()+30</f>
        <v>43945</v>
      </c>
      <c r="D30" s="17"/>
      <c r="E30" s="39" t="str">
        <f>IFERROR(VLOOKUP(Postes[[#This Row],[DESCRIPTION]],BDD!$A$1:$B$500,2,0),"")</f>
        <v/>
      </c>
      <c r="F30" s="8"/>
      <c r="G30" s="38" t="str">
        <f>IFERROR(VLOOKUP(Postes[[#This Row],[DESCRIPTION]],BDD!$A$1:$D$500,4,0),"")</f>
        <v/>
      </c>
      <c r="H30" s="34" t="str">
        <f>IFERROR(Postes[[#This Row],[QUANTITÉ]]*Postes[[#This Row],[PRIX UNITAIRE]], "")</f>
        <v/>
      </c>
    </row>
    <row r="31" spans="2:8" ht="30" customHeight="1" x14ac:dyDescent="0.2">
      <c r="D31" s="17"/>
      <c r="E31" s="39" t="str">
        <f>IFERROR(VLOOKUP(Postes[[#This Row],[DESCRIPTION]],BDD!$A$1:$B$500,2,0),"")</f>
        <v/>
      </c>
      <c r="F31" s="8"/>
      <c r="G31" s="38" t="str">
        <f>IFERROR(VLOOKUP(Postes[[#This Row],[DESCRIPTION]],BDD!$A$1:$D$500,4,0),"")</f>
        <v/>
      </c>
      <c r="H31" s="34" t="str">
        <f>IFERROR(Postes[[#This Row],[QUANTITÉ]]*Postes[[#This Row],[PRIX UNITAIRE]], "")</f>
        <v/>
      </c>
    </row>
    <row r="32" spans="2:8" ht="30" customHeight="1" x14ac:dyDescent="0.2">
      <c r="D32" s="25"/>
      <c r="E32" s="25"/>
      <c r="F32" s="26"/>
      <c r="G32" s="27" t="s">
        <v>35</v>
      </c>
      <c r="H32" s="28">
        <f>SUBTOTAL(109,Postes[MONTANT])</f>
        <v>0</v>
      </c>
    </row>
    <row r="33" spans="4:8" ht="30" customHeight="1" x14ac:dyDescent="0.2">
      <c r="D33" s="13" t="s">
        <v>27</v>
      </c>
      <c r="E33" s="13"/>
      <c r="F33" s="13"/>
      <c r="G33" s="18" t="s">
        <v>36</v>
      </c>
      <c r="H33" s="35">
        <v>7.7499999999999999E-2</v>
      </c>
    </row>
    <row r="34" spans="4:8" ht="30" customHeight="1" x14ac:dyDescent="0.2">
      <c r="D34" s="45" t="s">
        <v>28</v>
      </c>
      <c r="E34" s="45"/>
      <c r="F34" s="45"/>
      <c r="G34" s="18" t="s">
        <v>37</v>
      </c>
      <c r="H34" s="36">
        <f>IFERROR(SOUS_TOTAL*TauxTVA, "")</f>
        <v>0</v>
      </c>
    </row>
    <row r="35" spans="4:8" ht="30" customHeight="1" x14ac:dyDescent="0.2">
      <c r="D35" s="45"/>
      <c r="E35" s="45"/>
      <c r="F35" s="45"/>
      <c r="G35" s="18" t="s">
        <v>38</v>
      </c>
      <c r="H35" s="36"/>
    </row>
    <row r="36" spans="4:8" ht="30" customHeight="1" thickBot="1" x14ac:dyDescent="0.25">
      <c r="D36" s="45"/>
      <c r="E36" s="45"/>
      <c r="F36" s="45"/>
      <c r="G36" s="16" t="s">
        <v>39</v>
      </c>
      <c r="H36" s="37">
        <f>IFERROR(SOUS_TOTAL+H34+Autres, "")</f>
        <v>0</v>
      </c>
    </row>
    <row r="37" spans="4:8" ht="30" customHeight="1" thickTop="1" x14ac:dyDescent="0.2">
      <c r="D37" s="45"/>
      <c r="E37" s="45"/>
      <c r="F37" s="45"/>
    </row>
    <row r="38" spans="4:8" ht="30" customHeight="1" x14ac:dyDescent="0.2">
      <c r="D38" s="43" t="s">
        <v>29</v>
      </c>
      <c r="E38" s="43"/>
      <c r="F38" s="43"/>
      <c r="G38" s="43"/>
      <c r="H38" s="43"/>
    </row>
    <row r="39" spans="4:8" ht="30" customHeight="1" x14ac:dyDescent="0.2">
      <c r="D39" s="42"/>
      <c r="E39" s="42"/>
      <c r="F39" s="42"/>
      <c r="G39" s="42"/>
      <c r="H39" s="15"/>
    </row>
    <row r="40" spans="4:8" ht="30" customHeight="1" x14ac:dyDescent="0.2">
      <c r="D40" s="44" t="s">
        <v>30</v>
      </c>
      <c r="E40" s="44"/>
      <c r="F40" s="44"/>
      <c r="G40" s="44"/>
      <c r="H40" s="14" t="s">
        <v>41</v>
      </c>
    </row>
  </sheetData>
  <mergeCells count="8">
    <mergeCell ref="B1:B4"/>
    <mergeCell ref="D38:H38"/>
    <mergeCell ref="D39:G39"/>
    <mergeCell ref="D40:G40"/>
    <mergeCell ref="D34:F37"/>
    <mergeCell ref="F3:H3"/>
    <mergeCell ref="F2:H2"/>
    <mergeCell ref="D1:H1"/>
  </mergeCells>
  <dataValidations count="40">
    <dataValidation allowBlank="1" showInputMessage="1" showErrorMessage="1" prompt="Créez une Proposition de construction dans cette feuille. Entrez les détails relatifs à la construction dans le tableau Postes, à partir de la cellule D4. Ajoutez le logo de la société dans la cellule B1. Le total dû est calculé automatiquement." sqref="A1"/>
    <dataValidation allowBlank="1" showInputMessage="1" showErrorMessage="1" prompt="Le titre de cette feuille de calcul figure dans cette cellule. Entrez le nom et l’adresse de la société dans les cellules ci-dessous." sqref="D1:E1"/>
    <dataValidation allowBlank="1" showInputMessage="1" showErrorMessage="1" prompt="Entrez le nom du client dans la cellule ci-dessous." sqref="B5"/>
    <dataValidation allowBlank="1" showInputMessage="1" showErrorMessage="1" prompt="Entrez le numéro du devis dans la cellule ci-dessous." sqref="B7"/>
    <dataValidation allowBlank="1" showInputMessage="1" showErrorMessage="1" prompt="Entrez le numéro du devis dans cette cellule." sqref="B8"/>
    <dataValidation allowBlank="1" showInputMessage="1" showErrorMessage="1" prompt="Entrez la date dans la cellule ci-dessous." sqref="B9"/>
    <dataValidation allowBlank="1" showInputMessage="1" showErrorMessage="1" prompt="Entrez la date dans cette cellule." sqref="B10"/>
    <dataValidation allowBlank="1" showInputMessage="1" showErrorMessage="1" prompt="Entrez l’adresse du client dans la cellule ci-dessous." sqref="B11"/>
    <dataValidation allowBlank="1" showInputMessage="1" showErrorMessage="1" prompt="Entrez le code postal, la ville et le pays du client dans la cellule ci-dessous." sqref="B13"/>
    <dataValidation allowBlank="1" showInputMessage="1" showErrorMessage="1" prompt="Entrez le numéro de téléphone du client dans la cellule ci-dessous." sqref="B15"/>
    <dataValidation allowBlank="1" showInputMessage="1" showErrorMessage="1" prompt="Entrez l’adresse e-mail du client dans la cellule ci-dessous." sqref="B17"/>
    <dataValidation allowBlank="1" showInputMessage="1" showErrorMessage="1" prompt="Entrez le nom du vendeur dans la cellule ci-dessous." sqref="B19"/>
    <dataValidation allowBlank="1" showInputMessage="1" showErrorMessage="1" prompt="Entrez le projet dans la cellule ci-dessous." sqref="B21"/>
    <dataValidation allowBlank="1" showInputMessage="1" showErrorMessage="1" prompt="Entrez le nom de l’auteur de la proposition dans la cellule ci-dessous." sqref="B23"/>
    <dataValidation allowBlank="1" showInputMessage="1" showErrorMessage="1" prompt="Entrez le nom de la personne à laquelle la proposition doit être adressée dans la cellule ci-dessous." sqref="B25"/>
    <dataValidation allowBlank="1" showInputMessage="1" showErrorMessage="1" prompt="Entrez le nom de la personne à laquelle la proposition doit être adressée dans cette cellule." sqref="B26"/>
    <dataValidation allowBlank="1" showInputMessage="1" showErrorMessage="1" prompt="Entrez les conditions de paiement dans la cellule ci-dessous." sqref="B27"/>
    <dataValidation allowBlank="1" showInputMessage="1" showErrorMessage="1" prompt="Entrez les conditions de paiement dans cette cellule." sqref="B28"/>
    <dataValidation allowBlank="1" showInputMessage="1" showErrorMessage="1" prompt="Entrez la date d’échéance dans la cellule ci-dessous." sqref="B29"/>
    <dataValidation allowBlank="1" showInputMessage="1" showErrorMessage="1" prompt="Entrez la date d’échéance dans cette cellule." sqref="B30"/>
    <dataValidation allowBlank="1" showInputMessage="1" showErrorMessage="1" prompt="Entrez la quantité dans cette colonne sous ce titre. Utilisez les filtres des titres pour trouver des entrées spécifiques." sqref="D4:E4"/>
    <dataValidation allowBlank="1" showInputMessage="1" showErrorMessage="1" prompt="Entrez une description dans cette colonne sous ce titre." sqref="F4"/>
    <dataValidation allowBlank="1" showInputMessage="1" showErrorMessage="1" prompt="Entrez le prix unitaire dans cette colonne sous ce titre." sqref="G4"/>
    <dataValidation allowBlank="1" showInputMessage="1" showErrorMessage="1" prompt="Le montant est automatiquement calculé dans cette colonne sous ce titre. Le sous-total est automatiquement calculé à la fin." sqref="H4"/>
    <dataValidation allowBlank="1" showInputMessage="1" showErrorMessage="1" prompt="Entrez les conditions de la proposition dans la cellule ci-dessous." sqref="D33:E33"/>
    <dataValidation allowBlank="1" showInputMessage="1" showErrorMessage="1" prompt="Entrez le taux de TVA dans la cellule de droite." sqref="G33"/>
    <dataValidation allowBlank="1" showInputMessage="1" showErrorMessage="1" prompt="Entrez le taux de TVA dans cette cellule." sqref="H33"/>
    <dataValidation allowBlank="1" showInputMessage="1" showErrorMessage="1" prompt="Le montant de TVA est calculé automatiquement dans la cellule à droite." sqref="G34"/>
    <dataValidation allowBlank="1" showInputMessage="1" showErrorMessage="1" prompt="Le montant de TVA est calculé automatiquement dans cette cellule." sqref="H34"/>
    <dataValidation allowBlank="1" showInputMessage="1" showErrorMessage="1" prompt="Entrez un autre montant dans la cellule à droite." sqref="G35"/>
    <dataValidation allowBlank="1" showInputMessage="1" showErrorMessage="1" prompt="Entrez un autre montant dans cette cellule." sqref="H35"/>
    <dataValidation allowBlank="1" showInputMessage="1" showErrorMessage="1" prompt="Le total dû est automatiquement calculé dans la cellule de droite." sqref="G36"/>
    <dataValidation allowBlank="1" showInputMessage="1" showErrorMessage="1" prompt="Le total dû est automatiquement calculé dans cette cellule." sqref="H36"/>
    <dataValidation allowBlank="1" showInputMessage="1" showErrorMessage="1" prompt="Entrez la date de signature dans cette cellule." sqref="H39"/>
    <dataValidation allowBlank="1" showInputMessage="1" showErrorMessage="1" prompt="Entrez les conditions de la proposition dans cette cellule." sqref="D34:E34"/>
    <dataValidation allowBlank="1" showInputMessage="1" showErrorMessage="1" prompt="Entrez la signature du représentant autorisé ci-dessous." sqref="D38:H38"/>
    <dataValidation allowBlank="1" showInputMessage="1" showErrorMessage="1" prompt="Entrez la signature du représentant autorisé ici et la date de signature dans la cellule de droite." sqref="D39:G39"/>
    <dataValidation allowBlank="1" showInputMessage="1" showErrorMessage="1" prompt="Ajoutez le logo de la société dans cette cellule et les informations relatives au client dans les cellules ci-dessous." sqref="B1:B4"/>
    <dataValidation allowBlank="1" showInputMessage="1" showErrorMessage="1" prompt="Entrez le nom de la société dans cette cellule." sqref="D2:E2"/>
    <dataValidation allowBlank="1" showInputMessage="1" showErrorMessage="1" prompt="Entrez le numéro de téléphone de la société dans cette cellule." sqref="D3:E3"/>
  </dataValidations>
  <printOptions horizontalCentered="1"/>
  <pageMargins left="0.25" right="0.25" top="0.25" bottom="0.25" header="0" footer="0.25"/>
  <pageSetup paperSize="9" fitToHeight="0" orientation="portrait" r:id="rId1"/>
  <headerFooter differentFirst="1">
    <oddFooter>Page &amp;P of &amp;N</oddFooter>
  </headerFooter>
  <ignoredErrors>
    <ignoredError sqref="H13:H31" emptyCellReference="1"/>
  </ignoredErrors>
  <drawing r:id="rId2"/>
  <legacyDrawing r:id="rId3"/>
  <controls>
    <mc:AlternateContent xmlns:mc="http://schemas.openxmlformats.org/markup-compatibility/2006">
      <mc:Choice Requires="x14">
        <control shapeId="1031" r:id="rId4" name="CommandButton1">
          <controlPr defaultSize="0" autoLine="0" autoPict="0" r:id="rId5">
            <anchor moveWithCells="1">
              <from>
                <xdr:col>9</xdr:col>
                <xdr:colOff>504825</xdr:colOff>
                <xdr:row>0</xdr:row>
                <xdr:rowOff>114300</xdr:rowOff>
              </from>
              <to>
                <xdr:col>13</xdr:col>
                <xdr:colOff>561975</xdr:colOff>
                <xdr:row>1</xdr:row>
                <xdr:rowOff>0</xdr:rowOff>
              </to>
            </anchor>
          </controlPr>
        </control>
      </mc:Choice>
      <mc:Fallback>
        <control shapeId="1031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BDD!$A$2:$A$500</xm:f>
          </x14:formula1>
          <xm:sqref>F5:F31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33"/>
  <sheetViews>
    <sheetView workbookViewId="0">
      <selection activeCell="G24" sqref="G24:G33"/>
    </sheetView>
  </sheetViews>
  <sheetFormatPr baseColWidth="10" defaultRowHeight="14.25" x14ac:dyDescent="0.2"/>
  <cols>
    <col min="1" max="1" width="52.375" bestFit="1" customWidth="1"/>
    <col min="2" max="3" width="23.5" style="29" customWidth="1"/>
    <col min="4" max="4" width="13.625" bestFit="1" customWidth="1"/>
    <col min="7" max="7" width="19.25" bestFit="1" customWidth="1"/>
    <col min="8" max="13" width="12.5" style="41" customWidth="1"/>
  </cols>
  <sheetData>
    <row r="1" spans="1:16" ht="29.25" thickTop="1" x14ac:dyDescent="0.2">
      <c r="A1" s="21" t="s">
        <v>33</v>
      </c>
      <c r="B1" s="21" t="s">
        <v>44</v>
      </c>
      <c r="C1" s="21" t="s">
        <v>45</v>
      </c>
      <c r="D1" s="22" t="s">
        <v>34</v>
      </c>
      <c r="G1" t="s">
        <v>72</v>
      </c>
      <c r="P1" t="s">
        <v>70</v>
      </c>
    </row>
    <row r="2" spans="1:16" x14ac:dyDescent="0.2">
      <c r="A2" s="30" t="s">
        <v>46</v>
      </c>
      <c r="B2" s="30">
        <v>1797862</v>
      </c>
      <c r="C2" s="31" t="s">
        <v>47</v>
      </c>
      <c r="D2" s="9">
        <v>8.6199999999999992</v>
      </c>
      <c r="G2" t="s">
        <v>73</v>
      </c>
      <c r="P2" s="31" t="s">
        <v>47</v>
      </c>
    </row>
    <row r="3" spans="1:16" x14ac:dyDescent="0.2">
      <c r="A3" s="30" t="s">
        <v>48</v>
      </c>
      <c r="B3" s="30">
        <v>1797876</v>
      </c>
      <c r="C3" s="31" t="s">
        <v>47</v>
      </c>
      <c r="D3" s="9">
        <v>8.6199999999999992</v>
      </c>
      <c r="G3" t="s">
        <v>74</v>
      </c>
      <c r="P3" s="31" t="s">
        <v>71</v>
      </c>
    </row>
    <row r="4" spans="1:16" x14ac:dyDescent="0.2">
      <c r="A4" s="30" t="s">
        <v>49</v>
      </c>
      <c r="B4" s="30">
        <v>1797894</v>
      </c>
      <c r="C4" s="31" t="s">
        <v>47</v>
      </c>
      <c r="D4" s="9">
        <v>9.08</v>
      </c>
      <c r="G4" s="41" t="s">
        <v>75</v>
      </c>
    </row>
    <row r="5" spans="1:16" x14ac:dyDescent="0.2">
      <c r="A5" s="30" t="s">
        <v>50</v>
      </c>
      <c r="B5" s="30">
        <v>1797910</v>
      </c>
      <c r="C5" s="31" t="s">
        <v>47</v>
      </c>
      <c r="D5" s="9">
        <v>9.5</v>
      </c>
      <c r="G5" s="41" t="s">
        <v>76</v>
      </c>
    </row>
    <row r="6" spans="1:16" x14ac:dyDescent="0.2">
      <c r="A6" s="30" t="s">
        <v>51</v>
      </c>
      <c r="B6" s="30">
        <v>1792197</v>
      </c>
      <c r="C6" s="31" t="s">
        <v>47</v>
      </c>
      <c r="D6" s="9">
        <v>2.14</v>
      </c>
      <c r="G6" s="41" t="s">
        <v>77</v>
      </c>
    </row>
    <row r="7" spans="1:16" x14ac:dyDescent="0.2">
      <c r="A7" s="30" t="s">
        <v>52</v>
      </c>
      <c r="B7" s="30">
        <v>1792323</v>
      </c>
      <c r="C7" s="31" t="s">
        <v>47</v>
      </c>
      <c r="D7" s="9">
        <v>2.41</v>
      </c>
      <c r="G7" s="41" t="s">
        <v>78</v>
      </c>
    </row>
    <row r="8" spans="1:16" x14ac:dyDescent="0.2">
      <c r="A8" s="30" t="s">
        <v>53</v>
      </c>
      <c r="B8" s="30">
        <v>1792407</v>
      </c>
      <c r="C8" s="31" t="s">
        <v>47</v>
      </c>
      <c r="D8" s="9">
        <v>2.52</v>
      </c>
      <c r="G8" s="41" t="s">
        <v>79</v>
      </c>
    </row>
    <row r="9" spans="1:16" x14ac:dyDescent="0.2">
      <c r="A9" s="30" t="s">
        <v>54</v>
      </c>
      <c r="B9" s="30">
        <v>1646416</v>
      </c>
      <c r="C9" s="31" t="s">
        <v>55</v>
      </c>
      <c r="D9" s="9">
        <v>12.29</v>
      </c>
      <c r="G9" s="41" t="s">
        <v>80</v>
      </c>
    </row>
    <row r="10" spans="1:16" x14ac:dyDescent="0.2">
      <c r="A10" s="30" t="s">
        <v>56</v>
      </c>
      <c r="B10" s="30">
        <v>1876757</v>
      </c>
      <c r="C10" s="31" t="s">
        <v>55</v>
      </c>
      <c r="D10" s="9">
        <v>12.29</v>
      </c>
      <c r="G10" s="41" t="s">
        <v>81</v>
      </c>
    </row>
    <row r="11" spans="1:16" x14ac:dyDescent="0.2">
      <c r="A11" s="30" t="s">
        <v>57</v>
      </c>
      <c r="B11" s="30">
        <v>1496880</v>
      </c>
      <c r="C11" s="31" t="s">
        <v>55</v>
      </c>
      <c r="D11" s="9">
        <v>10.98</v>
      </c>
      <c r="G11" s="41" t="s">
        <v>82</v>
      </c>
    </row>
    <row r="12" spans="1:16" x14ac:dyDescent="0.2">
      <c r="A12" s="30" t="s">
        <v>58</v>
      </c>
      <c r="B12" s="30">
        <v>1975366</v>
      </c>
      <c r="C12" s="31" t="s">
        <v>55</v>
      </c>
      <c r="D12" s="9">
        <v>10.98</v>
      </c>
      <c r="G12" s="41" t="s">
        <v>92</v>
      </c>
    </row>
    <row r="13" spans="1:16" x14ac:dyDescent="0.2">
      <c r="A13" s="30" t="s">
        <v>59</v>
      </c>
      <c r="B13" s="30">
        <v>1620460</v>
      </c>
      <c r="C13" s="31" t="s">
        <v>55</v>
      </c>
      <c r="D13" s="9">
        <v>10.98</v>
      </c>
      <c r="G13" t="s">
        <v>83</v>
      </c>
    </row>
    <row r="14" spans="1:16" x14ac:dyDescent="0.2">
      <c r="A14" s="30" t="s">
        <v>60</v>
      </c>
      <c r="B14" s="30">
        <v>1496882</v>
      </c>
      <c r="C14" s="31" t="s">
        <v>55</v>
      </c>
      <c r="D14" s="9">
        <v>16.46</v>
      </c>
      <c r="G14" s="41" t="s">
        <v>84</v>
      </c>
    </row>
    <row r="15" spans="1:16" x14ac:dyDescent="0.2">
      <c r="A15" s="30" t="s">
        <v>61</v>
      </c>
      <c r="B15" s="30">
        <v>1496885</v>
      </c>
      <c r="C15" s="31" t="s">
        <v>55</v>
      </c>
      <c r="D15" s="9">
        <v>10.98</v>
      </c>
      <c r="G15" s="41" t="s">
        <v>85</v>
      </c>
    </row>
    <row r="16" spans="1:16" x14ac:dyDescent="0.2">
      <c r="A16" s="30" t="s">
        <v>62</v>
      </c>
      <c r="B16" s="30">
        <v>1620508</v>
      </c>
      <c r="C16" s="31" t="s">
        <v>55</v>
      </c>
      <c r="D16" s="9">
        <v>15.61</v>
      </c>
      <c r="G16" s="41" t="s">
        <v>86</v>
      </c>
    </row>
    <row r="17" spans="1:7" x14ac:dyDescent="0.2">
      <c r="A17" s="30" t="s">
        <v>63</v>
      </c>
      <c r="B17" s="30">
        <v>1786251</v>
      </c>
      <c r="C17" s="32" t="s">
        <v>47</v>
      </c>
      <c r="D17" s="9">
        <f>35.22*0.01</f>
        <v>0.35220000000000001</v>
      </c>
      <c r="G17" s="41" t="s">
        <v>87</v>
      </c>
    </row>
    <row r="18" spans="1:7" x14ac:dyDescent="0.2">
      <c r="A18" s="30" t="s">
        <v>64</v>
      </c>
      <c r="B18" s="30">
        <v>3549952</v>
      </c>
      <c r="C18" s="32" t="s">
        <v>47</v>
      </c>
      <c r="D18" s="9">
        <f>38.09*0.01</f>
        <v>0.38090000000000002</v>
      </c>
      <c r="G18" s="41" t="s">
        <v>88</v>
      </c>
    </row>
    <row r="19" spans="1:7" x14ac:dyDescent="0.2">
      <c r="A19" s="30" t="s">
        <v>65</v>
      </c>
      <c r="B19" s="30">
        <v>1737976</v>
      </c>
      <c r="C19" s="32" t="s">
        <v>47</v>
      </c>
      <c r="D19" s="9">
        <f>41.39*0.01</f>
        <v>0.41389999999999999</v>
      </c>
      <c r="G19" s="41" t="s">
        <v>89</v>
      </c>
    </row>
    <row r="20" spans="1:7" ht="15" customHeight="1" x14ac:dyDescent="0.2">
      <c r="A20" s="33" t="s">
        <v>69</v>
      </c>
      <c r="B20" s="30">
        <v>3902790</v>
      </c>
      <c r="C20" s="31" t="s">
        <v>47</v>
      </c>
      <c r="D20" s="9">
        <f>51.86*0.01</f>
        <v>0.51859999999999995</v>
      </c>
      <c r="G20" s="41" t="s">
        <v>90</v>
      </c>
    </row>
    <row r="21" spans="1:7" x14ac:dyDescent="0.2">
      <c r="A21" s="30" t="s">
        <v>66</v>
      </c>
      <c r="B21" s="30">
        <v>1738007</v>
      </c>
      <c r="C21" s="31" t="s">
        <v>47</v>
      </c>
      <c r="D21" s="9">
        <f>84.29*0.01</f>
        <v>0.84290000000000009</v>
      </c>
      <c r="G21" s="41" t="s">
        <v>91</v>
      </c>
    </row>
    <row r="22" spans="1:7" x14ac:dyDescent="0.2">
      <c r="A22" s="30" t="s">
        <v>67</v>
      </c>
      <c r="B22" s="30">
        <v>1786018</v>
      </c>
      <c r="C22" s="31" t="s">
        <v>47</v>
      </c>
      <c r="D22" s="9">
        <f>80.77*0.01</f>
        <v>0.80769999999999997</v>
      </c>
      <c r="G22" s="41" t="s">
        <v>93</v>
      </c>
    </row>
    <row r="23" spans="1:7" x14ac:dyDescent="0.2">
      <c r="A23" s="30" t="s">
        <v>68</v>
      </c>
      <c r="B23" s="30">
        <v>3168712</v>
      </c>
      <c r="C23" s="31" t="s">
        <v>47</v>
      </c>
      <c r="D23" s="9">
        <v>1.98</v>
      </c>
      <c r="G23" t="s">
        <v>94</v>
      </c>
    </row>
    <row r="24" spans="1:7" x14ac:dyDescent="0.2">
      <c r="G24" t="s">
        <v>95</v>
      </c>
    </row>
    <row r="25" spans="1:7" x14ac:dyDescent="0.2">
      <c r="G25" s="41" t="s">
        <v>96</v>
      </c>
    </row>
    <row r="26" spans="1:7" x14ac:dyDescent="0.2">
      <c r="G26" s="41" t="s">
        <v>97</v>
      </c>
    </row>
    <row r="27" spans="1:7" x14ac:dyDescent="0.2">
      <c r="G27" s="41" t="s">
        <v>98</v>
      </c>
    </row>
    <row r="28" spans="1:7" x14ac:dyDescent="0.2">
      <c r="G28" s="41" t="s">
        <v>99</v>
      </c>
    </row>
    <row r="29" spans="1:7" x14ac:dyDescent="0.2">
      <c r="G29" s="41" t="s">
        <v>100</v>
      </c>
    </row>
    <row r="30" spans="1:7" x14ac:dyDescent="0.2">
      <c r="G30" s="41" t="s">
        <v>101</v>
      </c>
    </row>
    <row r="31" spans="1:7" x14ac:dyDescent="0.2">
      <c r="G31" s="41" t="s">
        <v>102</v>
      </c>
    </row>
    <row r="32" spans="1:7" x14ac:dyDescent="0.2">
      <c r="G32" s="41" t="s">
        <v>103</v>
      </c>
    </row>
    <row r="33" spans="7:7" x14ac:dyDescent="0.2">
      <c r="G33" s="41" t="s">
        <v>104</v>
      </c>
    </row>
  </sheetData>
  <dataValidations count="2">
    <dataValidation allowBlank="1" showInputMessage="1" showErrorMessage="1" prompt="Entrez le prix unitaire dans cette colonne sous ce titre." sqref="D1"/>
    <dataValidation allowBlank="1" showInputMessage="1" showErrorMessage="1" prompt="Entrez une description dans cette colonne sous ce titre." sqref="A1:C1"/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G22"/>
  <sheetViews>
    <sheetView tabSelected="1" zoomScale="70" zoomScaleNormal="70" workbookViewId="0">
      <selection activeCell="K3" sqref="K3"/>
    </sheetView>
  </sheetViews>
  <sheetFormatPr baseColWidth="10" defaultRowHeight="14.25" x14ac:dyDescent="0.2"/>
  <cols>
    <col min="1" max="1" width="23.625" customWidth="1"/>
    <col min="2" max="2" width="13.5" bestFit="1" customWidth="1"/>
    <col min="7" max="7" width="23.25" customWidth="1"/>
  </cols>
  <sheetData>
    <row r="1" spans="1:7" s="41" customFormat="1" ht="17.25" customHeight="1" x14ac:dyDescent="0.2">
      <c r="A1" s="41" t="s">
        <v>202</v>
      </c>
      <c r="G1" s="41" t="s">
        <v>205</v>
      </c>
    </row>
    <row r="2" spans="1:7" x14ac:dyDescent="0.2">
      <c r="A2" s="51" t="s">
        <v>105</v>
      </c>
      <c r="B2" s="51">
        <v>27</v>
      </c>
    </row>
    <row r="3" spans="1:7" x14ac:dyDescent="0.2">
      <c r="A3" s="51" t="s">
        <v>206</v>
      </c>
      <c r="B3" s="51"/>
    </row>
    <row r="4" spans="1:7" s="41" customFormat="1" x14ac:dyDescent="0.2">
      <c r="A4" s="51" t="s">
        <v>121</v>
      </c>
      <c r="B4" s="51"/>
    </row>
    <row r="5" spans="1:7" s="41" customFormat="1" x14ac:dyDescent="0.2">
      <c r="A5" s="51" t="s">
        <v>124</v>
      </c>
      <c r="B5" s="51" t="b">
        <f>IF(AND(B1="Région 1",0&lt;B2,5.5),VLOOKUP(ROUNDUP(B3,0),'Tableau de recouvrement'!A4:G28,4,0))</f>
        <v>0</v>
      </c>
    </row>
    <row r="6" spans="1:7" ht="99.75" x14ac:dyDescent="0.2">
      <c r="A6" t="s">
        <v>106</v>
      </c>
    </row>
    <row r="7" spans="1:7" ht="28.5" x14ac:dyDescent="0.2">
      <c r="A7" t="s">
        <v>107</v>
      </c>
    </row>
    <row r="8" spans="1:7" ht="28.5" x14ac:dyDescent="0.2">
      <c r="A8" t="s">
        <v>109</v>
      </c>
    </row>
    <row r="9" spans="1:7" x14ac:dyDescent="0.2">
      <c r="A9" t="s">
        <v>108</v>
      </c>
    </row>
    <row r="10" spans="1:7" ht="42.75" x14ac:dyDescent="0.2">
      <c r="A10" s="41" t="s">
        <v>110</v>
      </c>
    </row>
    <row r="11" spans="1:7" s="41" customFormat="1" x14ac:dyDescent="0.2">
      <c r="A11" s="41" t="s">
        <v>113</v>
      </c>
    </row>
    <row r="12" spans="1:7" s="41" customFormat="1" x14ac:dyDescent="0.2">
      <c r="A12" s="41" t="s">
        <v>115</v>
      </c>
      <c r="B12" s="41">
        <v>20</v>
      </c>
    </row>
    <row r="13" spans="1:7" x14ac:dyDescent="0.2">
      <c r="A13" s="49" t="s">
        <v>111</v>
      </c>
      <c r="B13" s="49"/>
    </row>
    <row r="14" spans="1:7" ht="71.25" x14ac:dyDescent="0.2">
      <c r="A14" t="s">
        <v>116</v>
      </c>
      <c r="B14" s="54" t="s">
        <v>123</v>
      </c>
    </row>
    <row r="15" spans="1:7" x14ac:dyDescent="0.2">
      <c r="A15" s="49" t="s">
        <v>112</v>
      </c>
      <c r="B15" s="49">
        <f>ROUNDUP(B12,0)</f>
        <v>20</v>
      </c>
    </row>
    <row r="16" spans="1:7" x14ac:dyDescent="0.2">
      <c r="A16" s="49" t="s">
        <v>111</v>
      </c>
      <c r="B16" s="52" t="e">
        <f>1/((B14/100)*(B12/100))</f>
        <v>#VALUE!</v>
      </c>
    </row>
    <row r="17" spans="1:2" s="41" customFormat="1" x14ac:dyDescent="0.2">
      <c r="A17" s="49" t="s">
        <v>122</v>
      </c>
      <c r="B17" s="52"/>
    </row>
    <row r="18" spans="1:2" x14ac:dyDescent="0.2">
      <c r="A18" s="49" t="s">
        <v>114</v>
      </c>
      <c r="B18" s="49"/>
    </row>
    <row r="19" spans="1:2" x14ac:dyDescent="0.2">
      <c r="A19" s="49" t="s">
        <v>117</v>
      </c>
      <c r="B19" s="53" t="e">
        <f>1/(B14/100)</f>
        <v>#VALUE!</v>
      </c>
    </row>
    <row r="20" spans="1:2" s="41" customFormat="1" x14ac:dyDescent="0.2">
      <c r="A20" s="41" t="s">
        <v>120</v>
      </c>
      <c r="B20" s="50">
        <v>45</v>
      </c>
    </row>
    <row r="21" spans="1:2" x14ac:dyDescent="0.2">
      <c r="A21" s="49" t="s">
        <v>118</v>
      </c>
      <c r="B21" s="49" t="e">
        <f>IF(40&lt;B20,(B16*B2)/5*1,(B16*B2)/5*2)</f>
        <v>#VALUE!</v>
      </c>
    </row>
    <row r="22" spans="1:2" x14ac:dyDescent="0.2">
      <c r="A22" s="49" t="s">
        <v>119</v>
      </c>
      <c r="B22" s="49" t="e">
        <f>IF(40&lt;B20,(B16*B2)/5*4,(B16*B2)/5*3)</f>
        <v>#VALUE!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4" r:id="rId3" name="CommandButton1">
          <controlPr defaultSize="0" autoLine="0" r:id="rId4">
            <anchor moveWithCells="1">
              <from>
                <xdr:col>5</xdr:col>
                <xdr:colOff>819150</xdr:colOff>
                <xdr:row>1</xdr:row>
                <xdr:rowOff>9525</xdr:rowOff>
              </from>
              <to>
                <xdr:col>7</xdr:col>
                <xdr:colOff>28575</xdr:colOff>
                <xdr:row>3</xdr:row>
                <xdr:rowOff>0</xdr:rowOff>
              </to>
            </anchor>
          </controlPr>
        </control>
      </mc:Choice>
      <mc:Fallback>
        <control shapeId="3074" r:id="rId3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Liste!$A$1:$A$3</xm:f>
          </x14:formula1>
          <xm:sqref>B1</xm:sqref>
        </x14:dataValidation>
        <x14:dataValidation type="list" allowBlank="1" showInputMessage="1" showErrorMessage="1">
          <x14:formula1>
            <xm:f>'Tableau de recouvrement'!$A$4:$A$27</xm:f>
          </x14:formula1>
          <xm:sqref>B3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3"/>
  <sheetViews>
    <sheetView workbookViewId="0">
      <selection activeCell="E8" sqref="E8"/>
    </sheetView>
  </sheetViews>
  <sheetFormatPr baseColWidth="10" defaultRowHeight="14.25" x14ac:dyDescent="0.2"/>
  <sheetData>
    <row r="1" spans="1:1" x14ac:dyDescent="0.2">
      <c r="A1" t="s">
        <v>201</v>
      </c>
    </row>
    <row r="2" spans="1:1" x14ac:dyDescent="0.2">
      <c r="A2" t="s">
        <v>203</v>
      </c>
    </row>
    <row r="3" spans="1:1" x14ac:dyDescent="0.2">
      <c r="A3" t="s">
        <v>204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048576"/>
  <sheetViews>
    <sheetView zoomScale="85" zoomScaleNormal="85" workbookViewId="0">
      <selection activeCell="D27" sqref="D27"/>
    </sheetView>
  </sheetViews>
  <sheetFormatPr baseColWidth="10" defaultRowHeight="14.25" x14ac:dyDescent="0.2"/>
  <cols>
    <col min="1" max="6" width="11" style="70"/>
  </cols>
  <sheetData>
    <row r="1" spans="1:6" ht="31.5" x14ac:dyDescent="0.3">
      <c r="A1" s="57" t="s">
        <v>124</v>
      </c>
      <c r="B1" s="58" t="s">
        <v>125</v>
      </c>
      <c r="C1" s="58" t="s">
        <v>126</v>
      </c>
      <c r="D1" s="59" t="s">
        <v>127</v>
      </c>
      <c r="E1" s="58" t="s">
        <v>128</v>
      </c>
      <c r="F1" s="60" t="s">
        <v>129</v>
      </c>
    </row>
    <row r="2" spans="1:6" x14ac:dyDescent="0.2">
      <c r="A2" s="61">
        <v>153</v>
      </c>
      <c r="B2" s="62" t="s">
        <v>130</v>
      </c>
      <c r="C2" s="63">
        <v>173.5</v>
      </c>
      <c r="D2" s="63">
        <v>22.7</v>
      </c>
      <c r="E2" s="64">
        <v>16</v>
      </c>
      <c r="F2" s="65">
        <v>5.76</v>
      </c>
    </row>
    <row r="3" spans="1:6" x14ac:dyDescent="0.2">
      <c r="A3" s="61">
        <v>153</v>
      </c>
      <c r="B3" s="62" t="s">
        <v>131</v>
      </c>
      <c r="C3" s="63">
        <v>153.5</v>
      </c>
      <c r="D3" s="63">
        <v>21.4</v>
      </c>
      <c r="E3" s="64">
        <v>16</v>
      </c>
      <c r="F3" s="65">
        <v>6.51</v>
      </c>
    </row>
    <row r="4" spans="1:6" x14ac:dyDescent="0.2">
      <c r="A4" s="61">
        <v>153</v>
      </c>
      <c r="B4" s="62" t="s">
        <v>132</v>
      </c>
      <c r="C4" s="66">
        <v>153.5</v>
      </c>
      <c r="D4" s="66">
        <v>25.6</v>
      </c>
      <c r="E4" s="67">
        <v>16</v>
      </c>
      <c r="F4" s="68">
        <v>6.51</v>
      </c>
    </row>
    <row r="5" spans="1:6" x14ac:dyDescent="0.2">
      <c r="A5" s="61">
        <v>147</v>
      </c>
      <c r="B5" s="62" t="s">
        <v>130</v>
      </c>
      <c r="C5" s="63">
        <v>176.5</v>
      </c>
      <c r="D5" s="63">
        <v>22.3</v>
      </c>
      <c r="E5" s="64">
        <v>15</v>
      </c>
      <c r="F5" s="65">
        <v>5.67</v>
      </c>
    </row>
    <row r="6" spans="1:6" x14ac:dyDescent="0.2">
      <c r="A6" s="61">
        <v>147</v>
      </c>
      <c r="B6" s="62" t="s">
        <v>131</v>
      </c>
      <c r="C6" s="63">
        <v>156.5</v>
      </c>
      <c r="D6" s="64">
        <v>21</v>
      </c>
      <c r="E6" s="64">
        <v>15</v>
      </c>
      <c r="F6" s="65">
        <v>6.39</v>
      </c>
    </row>
    <row r="7" spans="1:6" x14ac:dyDescent="0.2">
      <c r="A7" s="61">
        <v>147</v>
      </c>
      <c r="B7" s="62" t="s">
        <v>132</v>
      </c>
      <c r="C7" s="66">
        <v>156.5</v>
      </c>
      <c r="D7" s="66">
        <v>25.1</v>
      </c>
      <c r="E7" s="67">
        <v>15</v>
      </c>
      <c r="F7" s="68">
        <v>6.39</v>
      </c>
    </row>
    <row r="8" spans="1:6" x14ac:dyDescent="0.2">
      <c r="A8" s="61">
        <v>142</v>
      </c>
      <c r="B8" s="62" t="s">
        <v>130</v>
      </c>
      <c r="C8" s="64">
        <v>179</v>
      </c>
      <c r="D8" s="64">
        <v>22</v>
      </c>
      <c r="E8" s="64">
        <v>15</v>
      </c>
      <c r="F8" s="65">
        <v>5.6</v>
      </c>
    </row>
    <row r="9" spans="1:6" x14ac:dyDescent="0.2">
      <c r="A9" s="61">
        <v>142</v>
      </c>
      <c r="B9" s="62" t="s">
        <v>131</v>
      </c>
      <c r="C9" s="64">
        <v>159</v>
      </c>
      <c r="D9" s="63">
        <v>20.6</v>
      </c>
      <c r="E9" s="64">
        <v>15</v>
      </c>
      <c r="F9" s="65">
        <v>6.29</v>
      </c>
    </row>
    <row r="10" spans="1:6" x14ac:dyDescent="0.2">
      <c r="A10" s="61">
        <v>142</v>
      </c>
      <c r="B10" s="62" t="s">
        <v>132</v>
      </c>
      <c r="C10" s="67">
        <v>159</v>
      </c>
      <c r="D10" s="66">
        <v>24.7</v>
      </c>
      <c r="E10" s="67">
        <v>15</v>
      </c>
      <c r="F10" s="68">
        <v>6.29</v>
      </c>
    </row>
    <row r="11" spans="1:6" x14ac:dyDescent="0.2">
      <c r="A11" s="61">
        <v>137</v>
      </c>
      <c r="B11" s="62" t="s">
        <v>130</v>
      </c>
      <c r="C11" s="63">
        <v>181.5</v>
      </c>
      <c r="D11" s="63">
        <v>21.7</v>
      </c>
      <c r="E11" s="64">
        <v>14</v>
      </c>
      <c r="F11" s="65">
        <v>5.5</v>
      </c>
    </row>
    <row r="12" spans="1:6" x14ac:dyDescent="0.2">
      <c r="A12" s="61">
        <v>137</v>
      </c>
      <c r="B12" s="62" t="s">
        <v>131</v>
      </c>
      <c r="C12" s="63">
        <v>161.5</v>
      </c>
      <c r="D12" s="63">
        <v>20.3</v>
      </c>
      <c r="E12" s="64">
        <v>14</v>
      </c>
      <c r="F12" s="65">
        <v>6.19</v>
      </c>
    </row>
    <row r="13" spans="1:6" x14ac:dyDescent="0.2">
      <c r="A13" s="61">
        <v>137</v>
      </c>
      <c r="B13" s="69">
        <v>46.25</v>
      </c>
      <c r="C13" s="66">
        <v>161.5</v>
      </c>
      <c r="D13" s="66">
        <v>24.3</v>
      </c>
      <c r="E13" s="67">
        <v>14</v>
      </c>
      <c r="F13" s="68">
        <v>6.19</v>
      </c>
    </row>
    <row r="14" spans="1:6" x14ac:dyDescent="0.2">
      <c r="A14" s="61">
        <v>133</v>
      </c>
      <c r="B14" s="62" t="s">
        <v>133</v>
      </c>
      <c r="C14" s="66">
        <v>183.5</v>
      </c>
      <c r="D14" s="66">
        <v>21.4</v>
      </c>
      <c r="E14" s="67">
        <v>14</v>
      </c>
      <c r="F14" s="68">
        <v>5.45</v>
      </c>
    </row>
    <row r="15" spans="1:6" x14ac:dyDescent="0.2">
      <c r="A15" s="61">
        <v>133</v>
      </c>
      <c r="B15" s="62" t="s">
        <v>134</v>
      </c>
      <c r="C15" s="66">
        <v>163.5</v>
      </c>
      <c r="D15" s="66">
        <v>20.100000000000001</v>
      </c>
      <c r="E15" s="67">
        <v>14</v>
      </c>
      <c r="F15" s="68">
        <v>6.12</v>
      </c>
    </row>
    <row r="16" spans="1:6" x14ac:dyDescent="0.2">
      <c r="A16" s="61">
        <v>133</v>
      </c>
      <c r="B16" s="62" t="s">
        <v>132</v>
      </c>
      <c r="C16" s="66">
        <v>163.5</v>
      </c>
      <c r="D16" s="67">
        <v>24</v>
      </c>
      <c r="E16" s="67">
        <v>14</v>
      </c>
      <c r="F16" s="68">
        <v>6.12</v>
      </c>
    </row>
    <row r="17" spans="1:6" x14ac:dyDescent="0.2">
      <c r="A17" s="61">
        <v>133</v>
      </c>
      <c r="B17" s="62" t="s">
        <v>135</v>
      </c>
      <c r="C17" s="63">
        <v>133.5</v>
      </c>
      <c r="D17" s="63">
        <v>29.4</v>
      </c>
      <c r="E17" s="64">
        <v>14</v>
      </c>
      <c r="F17" s="65">
        <v>7.49</v>
      </c>
    </row>
    <row r="18" spans="1:6" x14ac:dyDescent="0.2">
      <c r="A18" s="61">
        <v>133</v>
      </c>
      <c r="B18" s="62" t="s">
        <v>136</v>
      </c>
      <c r="C18" s="63">
        <v>133.5</v>
      </c>
      <c r="D18" s="63">
        <v>33.4</v>
      </c>
      <c r="E18" s="64">
        <v>14</v>
      </c>
      <c r="F18" s="65">
        <v>7.5</v>
      </c>
    </row>
    <row r="19" spans="1:6" x14ac:dyDescent="0.2">
      <c r="A19" s="61">
        <v>130</v>
      </c>
      <c r="B19" s="62" t="s">
        <v>133</v>
      </c>
      <c r="C19" s="67">
        <v>185</v>
      </c>
      <c r="D19" s="66">
        <v>21.3</v>
      </c>
      <c r="E19" s="67">
        <v>14</v>
      </c>
      <c r="F19" s="68">
        <v>5.4</v>
      </c>
    </row>
    <row r="20" spans="1:6" x14ac:dyDescent="0.2">
      <c r="A20" s="61">
        <v>130</v>
      </c>
      <c r="B20" s="62" t="s">
        <v>134</v>
      </c>
      <c r="C20" s="67">
        <v>165</v>
      </c>
      <c r="D20" s="66">
        <v>19.899999999999999</v>
      </c>
      <c r="E20" s="67">
        <v>14</v>
      </c>
      <c r="F20" s="68">
        <v>6.06</v>
      </c>
    </row>
    <row r="21" spans="1:6" x14ac:dyDescent="0.2">
      <c r="A21" s="61">
        <v>130</v>
      </c>
      <c r="B21" s="62" t="s">
        <v>132</v>
      </c>
      <c r="C21" s="67">
        <v>165</v>
      </c>
      <c r="D21" s="66">
        <v>23.8</v>
      </c>
      <c r="E21" s="67">
        <v>14</v>
      </c>
      <c r="F21" s="68">
        <v>6.06</v>
      </c>
    </row>
    <row r="22" spans="1:6" x14ac:dyDescent="0.2">
      <c r="A22" s="61">
        <v>130</v>
      </c>
      <c r="B22" s="62" t="s">
        <v>135</v>
      </c>
      <c r="C22" s="64">
        <v>135</v>
      </c>
      <c r="D22" s="63">
        <v>29.1</v>
      </c>
      <c r="E22" s="64">
        <v>14</v>
      </c>
      <c r="F22" s="65">
        <v>7.41</v>
      </c>
    </row>
    <row r="23" spans="1:6" x14ac:dyDescent="0.2">
      <c r="A23" s="61">
        <v>130</v>
      </c>
      <c r="B23" s="62" t="s">
        <v>136</v>
      </c>
      <c r="C23" s="64">
        <v>135</v>
      </c>
      <c r="D23" s="63">
        <v>33.1</v>
      </c>
      <c r="E23" s="64">
        <v>14</v>
      </c>
      <c r="F23" s="65">
        <v>7.41</v>
      </c>
    </row>
    <row r="24" spans="1:6" x14ac:dyDescent="0.2">
      <c r="A24" s="61">
        <v>130</v>
      </c>
      <c r="B24" s="62" t="s">
        <v>137</v>
      </c>
      <c r="C24" s="67">
        <v>135</v>
      </c>
      <c r="D24" s="66">
        <v>36.299999999999997</v>
      </c>
      <c r="E24" s="67">
        <v>14</v>
      </c>
      <c r="F24" s="68">
        <v>7.41</v>
      </c>
    </row>
    <row r="25" spans="1:6" x14ac:dyDescent="0.2">
      <c r="A25" s="61">
        <v>127</v>
      </c>
      <c r="B25" s="62" t="s">
        <v>135</v>
      </c>
      <c r="C25" s="63">
        <v>136.5</v>
      </c>
      <c r="D25" s="63">
        <v>28.8</v>
      </c>
      <c r="E25" s="64">
        <v>13</v>
      </c>
      <c r="F25" s="65">
        <v>7.33</v>
      </c>
    </row>
    <row r="26" spans="1:6" x14ac:dyDescent="0.2">
      <c r="A26" s="61">
        <v>127</v>
      </c>
      <c r="B26" s="62" t="s">
        <v>136</v>
      </c>
      <c r="C26" s="63">
        <v>136.5</v>
      </c>
      <c r="D26" s="63">
        <v>32.700000000000003</v>
      </c>
      <c r="E26" s="64">
        <v>13</v>
      </c>
      <c r="F26" s="65">
        <v>7.32</v>
      </c>
    </row>
    <row r="27" spans="1:6" x14ac:dyDescent="0.2">
      <c r="A27" s="61">
        <v>127</v>
      </c>
      <c r="B27" s="62" t="s">
        <v>137</v>
      </c>
      <c r="C27" s="66">
        <v>136.5</v>
      </c>
      <c r="D27" s="66">
        <v>35.9</v>
      </c>
      <c r="E27" s="67">
        <v>13</v>
      </c>
      <c r="F27" s="68">
        <v>7.33</v>
      </c>
    </row>
    <row r="28" spans="1:6" x14ac:dyDescent="0.2">
      <c r="A28" s="61">
        <v>123</v>
      </c>
      <c r="B28" s="62" t="s">
        <v>135</v>
      </c>
      <c r="C28" s="63">
        <v>138.5</v>
      </c>
      <c r="D28" s="63">
        <v>28.4</v>
      </c>
      <c r="E28" s="64">
        <v>13</v>
      </c>
      <c r="F28" s="65">
        <v>7.22</v>
      </c>
    </row>
    <row r="29" spans="1:6" x14ac:dyDescent="0.2">
      <c r="A29" s="61">
        <v>123</v>
      </c>
      <c r="B29" s="62" t="s">
        <v>136</v>
      </c>
      <c r="C29" s="63">
        <v>138.5</v>
      </c>
      <c r="D29" s="63">
        <v>32.200000000000003</v>
      </c>
      <c r="E29" s="64">
        <v>13</v>
      </c>
      <c r="F29" s="65">
        <v>7.22</v>
      </c>
    </row>
    <row r="30" spans="1:6" x14ac:dyDescent="0.2">
      <c r="A30" s="61">
        <v>123</v>
      </c>
      <c r="B30" s="62" t="s">
        <v>137</v>
      </c>
      <c r="C30" s="66">
        <v>138.5</v>
      </c>
      <c r="D30" s="66">
        <v>35.299999999999997</v>
      </c>
      <c r="E30" s="67">
        <v>13</v>
      </c>
      <c r="F30" s="68">
        <v>7.22</v>
      </c>
    </row>
    <row r="31" spans="1:6" x14ac:dyDescent="0.2">
      <c r="A31" s="61">
        <v>119</v>
      </c>
      <c r="B31" s="62" t="s">
        <v>135</v>
      </c>
      <c r="C31" s="63">
        <v>140.5</v>
      </c>
      <c r="D31" s="64">
        <v>28</v>
      </c>
      <c r="E31" s="64">
        <v>13</v>
      </c>
      <c r="F31" s="65">
        <v>7.12</v>
      </c>
    </row>
    <row r="32" spans="1:6" x14ac:dyDescent="0.2">
      <c r="A32" s="61">
        <v>119</v>
      </c>
      <c r="B32" s="62" t="s">
        <v>136</v>
      </c>
      <c r="C32" s="63">
        <v>140.5</v>
      </c>
      <c r="D32" s="63">
        <v>31.8</v>
      </c>
      <c r="E32" s="64">
        <v>13</v>
      </c>
      <c r="F32" s="65">
        <v>7.11</v>
      </c>
    </row>
    <row r="33" spans="1:6" x14ac:dyDescent="0.2">
      <c r="A33" s="61">
        <v>119</v>
      </c>
      <c r="B33" s="62" t="s">
        <v>138</v>
      </c>
      <c r="C33" s="63">
        <v>140.5</v>
      </c>
      <c r="D33" s="63">
        <v>34.799999999999997</v>
      </c>
      <c r="E33" s="64">
        <v>13</v>
      </c>
      <c r="F33" s="65">
        <v>7.12</v>
      </c>
    </row>
    <row r="34" spans="1:6" x14ac:dyDescent="0.2">
      <c r="A34" s="61">
        <v>117</v>
      </c>
      <c r="B34" s="62" t="s">
        <v>135</v>
      </c>
      <c r="C34" s="63">
        <v>141.5</v>
      </c>
      <c r="D34" s="63">
        <v>27.8</v>
      </c>
      <c r="E34" s="64">
        <v>12</v>
      </c>
      <c r="F34" s="65">
        <v>7.08</v>
      </c>
    </row>
    <row r="35" spans="1:6" x14ac:dyDescent="0.2">
      <c r="A35" s="61">
        <v>117</v>
      </c>
      <c r="B35" s="62" t="s">
        <v>136</v>
      </c>
      <c r="C35" s="63">
        <v>141.5</v>
      </c>
      <c r="D35" s="63">
        <v>31.5</v>
      </c>
      <c r="E35" s="64">
        <v>12</v>
      </c>
      <c r="F35" s="65">
        <v>7.06</v>
      </c>
    </row>
    <row r="36" spans="1:6" x14ac:dyDescent="0.2">
      <c r="A36" s="61">
        <v>117</v>
      </c>
      <c r="B36" s="62" t="s">
        <v>138</v>
      </c>
      <c r="C36" s="63">
        <v>141.5</v>
      </c>
      <c r="D36" s="63">
        <v>34.6</v>
      </c>
      <c r="E36" s="64">
        <v>12</v>
      </c>
      <c r="F36" s="65">
        <v>7.08</v>
      </c>
    </row>
    <row r="37" spans="1:6" x14ac:dyDescent="0.2">
      <c r="A37" s="61">
        <v>117</v>
      </c>
      <c r="B37" s="62" t="s">
        <v>139</v>
      </c>
      <c r="C37" s="66">
        <v>116.5</v>
      </c>
      <c r="D37" s="66">
        <v>33.9</v>
      </c>
      <c r="E37" s="67">
        <v>12</v>
      </c>
      <c r="F37" s="68">
        <v>8.58</v>
      </c>
    </row>
    <row r="38" spans="1:6" x14ac:dyDescent="0.2">
      <c r="A38" s="61">
        <v>117</v>
      </c>
      <c r="B38" s="62" t="s">
        <v>140</v>
      </c>
      <c r="C38" s="66">
        <v>116.5</v>
      </c>
      <c r="D38" s="66">
        <v>38.5</v>
      </c>
      <c r="E38" s="67">
        <v>12</v>
      </c>
      <c r="F38" s="68">
        <v>8.58</v>
      </c>
    </row>
    <row r="39" spans="1:6" x14ac:dyDescent="0.2">
      <c r="A39" s="61">
        <v>116</v>
      </c>
      <c r="B39" s="62" t="s">
        <v>136</v>
      </c>
      <c r="C39" s="64">
        <v>142</v>
      </c>
      <c r="D39" s="63">
        <v>31.4</v>
      </c>
      <c r="E39" s="64">
        <v>12</v>
      </c>
      <c r="F39" s="65">
        <v>7.04</v>
      </c>
    </row>
    <row r="40" spans="1:6" x14ac:dyDescent="0.2">
      <c r="A40" s="61">
        <v>116</v>
      </c>
      <c r="B40" s="62" t="s">
        <v>141</v>
      </c>
      <c r="C40" s="64">
        <v>117</v>
      </c>
      <c r="D40" s="63">
        <v>33.6</v>
      </c>
      <c r="E40" s="64">
        <v>12</v>
      </c>
      <c r="F40" s="65">
        <v>8.5500000000000007</v>
      </c>
    </row>
    <row r="41" spans="1:6" x14ac:dyDescent="0.2">
      <c r="A41" s="61">
        <v>116</v>
      </c>
      <c r="B41" s="62" t="s">
        <v>142</v>
      </c>
      <c r="C41" s="64">
        <v>117</v>
      </c>
      <c r="D41" s="63">
        <v>38.1</v>
      </c>
      <c r="E41" s="64">
        <v>12</v>
      </c>
      <c r="F41" s="65">
        <v>8.5500000000000007</v>
      </c>
    </row>
    <row r="42" spans="1:6" x14ac:dyDescent="0.2">
      <c r="A42" s="61">
        <v>113</v>
      </c>
      <c r="B42" s="62" t="s">
        <v>143</v>
      </c>
      <c r="C42" s="66">
        <v>143.5</v>
      </c>
      <c r="D42" s="66">
        <v>27.4</v>
      </c>
      <c r="E42" s="67">
        <v>12</v>
      </c>
      <c r="F42" s="68">
        <v>6.97</v>
      </c>
    </row>
    <row r="43" spans="1:6" x14ac:dyDescent="0.2">
      <c r="A43" s="61">
        <v>113</v>
      </c>
      <c r="B43" s="62" t="s">
        <v>136</v>
      </c>
      <c r="C43" s="63">
        <v>143.5</v>
      </c>
      <c r="D43" s="63">
        <v>31.1</v>
      </c>
      <c r="E43" s="64">
        <v>12</v>
      </c>
      <c r="F43" s="65">
        <v>6.95</v>
      </c>
    </row>
    <row r="44" spans="1:6" x14ac:dyDescent="0.2">
      <c r="A44" s="61">
        <v>113</v>
      </c>
      <c r="B44" s="62" t="s">
        <v>137</v>
      </c>
      <c r="C44" s="66">
        <v>143.5</v>
      </c>
      <c r="D44" s="66">
        <v>34.1</v>
      </c>
      <c r="E44" s="67">
        <v>12</v>
      </c>
      <c r="F44" s="68">
        <v>6.97</v>
      </c>
    </row>
    <row r="45" spans="1:6" x14ac:dyDescent="0.2">
      <c r="A45" s="61">
        <v>113</v>
      </c>
      <c r="B45" s="62" t="s">
        <v>141</v>
      </c>
      <c r="C45" s="63">
        <v>118.5</v>
      </c>
      <c r="D45" s="63">
        <v>33.200000000000003</v>
      </c>
      <c r="E45" s="64">
        <v>12</v>
      </c>
      <c r="F45" s="65">
        <v>8.44</v>
      </c>
    </row>
    <row r="46" spans="1:6" x14ac:dyDescent="0.2">
      <c r="A46" s="61">
        <v>113</v>
      </c>
      <c r="B46" s="62" t="s">
        <v>142</v>
      </c>
      <c r="C46" s="63">
        <v>118.5</v>
      </c>
      <c r="D46" s="63">
        <v>37.6</v>
      </c>
      <c r="E46" s="64">
        <v>12</v>
      </c>
      <c r="F46" s="65">
        <v>8.44</v>
      </c>
    </row>
    <row r="47" spans="1:6" x14ac:dyDescent="0.2">
      <c r="A47" s="61">
        <v>113</v>
      </c>
      <c r="B47" s="62" t="s">
        <v>144</v>
      </c>
      <c r="C47" s="66">
        <v>118.5</v>
      </c>
      <c r="D47" s="66">
        <v>41.4</v>
      </c>
      <c r="E47" s="67">
        <v>12</v>
      </c>
      <c r="F47" s="68">
        <v>8.44</v>
      </c>
    </row>
    <row r="48" spans="1:6" x14ac:dyDescent="0.2">
      <c r="A48" s="61">
        <v>110</v>
      </c>
      <c r="B48" s="62" t="s">
        <v>143</v>
      </c>
      <c r="C48" s="67">
        <v>145</v>
      </c>
      <c r="D48" s="66">
        <v>27.1</v>
      </c>
      <c r="E48" s="67">
        <v>12</v>
      </c>
      <c r="F48" s="68">
        <v>6.9</v>
      </c>
    </row>
    <row r="49" spans="1:6" x14ac:dyDescent="0.2">
      <c r="A49" s="61">
        <v>110</v>
      </c>
      <c r="B49" s="62" t="s">
        <v>145</v>
      </c>
      <c r="C49" s="67">
        <v>145</v>
      </c>
      <c r="D49" s="66">
        <v>30.8</v>
      </c>
      <c r="E49" s="67">
        <v>12</v>
      </c>
      <c r="F49" s="68">
        <v>6.9</v>
      </c>
    </row>
    <row r="50" spans="1:6" x14ac:dyDescent="0.2">
      <c r="A50" s="61">
        <v>110</v>
      </c>
      <c r="B50" s="62" t="s">
        <v>137</v>
      </c>
      <c r="C50" s="67">
        <v>145</v>
      </c>
      <c r="D50" s="66">
        <v>33.799999999999997</v>
      </c>
      <c r="E50" s="67">
        <v>12</v>
      </c>
      <c r="F50" s="68">
        <v>6.9</v>
      </c>
    </row>
    <row r="51" spans="1:6" x14ac:dyDescent="0.2">
      <c r="A51" s="61">
        <v>110</v>
      </c>
      <c r="B51" s="62" t="s">
        <v>139</v>
      </c>
      <c r="C51" s="67">
        <v>120</v>
      </c>
      <c r="D51" s="66">
        <v>32.799999999999997</v>
      </c>
      <c r="E51" s="67">
        <v>12</v>
      </c>
      <c r="F51" s="68">
        <v>8.33</v>
      </c>
    </row>
    <row r="52" spans="1:6" x14ac:dyDescent="0.2">
      <c r="A52" s="61">
        <v>110</v>
      </c>
      <c r="B52" s="62" t="s">
        <v>140</v>
      </c>
      <c r="C52" s="67">
        <v>120</v>
      </c>
      <c r="D52" s="66">
        <v>37.200000000000003</v>
      </c>
      <c r="E52" s="67">
        <v>12</v>
      </c>
      <c r="F52" s="68">
        <v>8.3000000000000007</v>
      </c>
    </row>
    <row r="53" spans="1:6" x14ac:dyDescent="0.2">
      <c r="A53" s="61">
        <v>110</v>
      </c>
      <c r="B53" s="62" t="s">
        <v>144</v>
      </c>
      <c r="C53" s="67">
        <v>120</v>
      </c>
      <c r="D53" s="66">
        <v>40.799999999999997</v>
      </c>
      <c r="E53" s="67">
        <v>12</v>
      </c>
      <c r="F53" s="68">
        <v>8.33</v>
      </c>
    </row>
    <row r="54" spans="1:6" x14ac:dyDescent="0.2">
      <c r="A54" s="61">
        <v>110</v>
      </c>
      <c r="B54" s="62" t="s">
        <v>146</v>
      </c>
      <c r="C54" s="67">
        <v>110</v>
      </c>
      <c r="D54" s="66">
        <v>38.799999999999997</v>
      </c>
      <c r="E54" s="67">
        <v>12</v>
      </c>
      <c r="F54" s="68">
        <v>9.09</v>
      </c>
    </row>
    <row r="55" spans="1:6" x14ac:dyDescent="0.2">
      <c r="A55" s="61">
        <v>107</v>
      </c>
      <c r="B55" s="62" t="s">
        <v>145</v>
      </c>
      <c r="C55" s="66">
        <v>146.5</v>
      </c>
      <c r="D55" s="66">
        <v>30.6</v>
      </c>
      <c r="E55" s="67">
        <v>11</v>
      </c>
      <c r="F55" s="68">
        <v>6.8</v>
      </c>
    </row>
    <row r="56" spans="1:6" x14ac:dyDescent="0.2">
      <c r="A56" s="61">
        <v>107</v>
      </c>
      <c r="B56" s="62" t="s">
        <v>137</v>
      </c>
      <c r="C56" s="66">
        <v>146.5</v>
      </c>
      <c r="D56" s="66">
        <v>33.6</v>
      </c>
      <c r="E56" s="67">
        <v>11</v>
      </c>
      <c r="F56" s="68">
        <v>6.83</v>
      </c>
    </row>
    <row r="57" spans="1:6" x14ac:dyDescent="0.2">
      <c r="A57" s="61">
        <v>107</v>
      </c>
      <c r="B57" s="62" t="s">
        <v>139</v>
      </c>
      <c r="C57" s="66">
        <v>121.5</v>
      </c>
      <c r="D57" s="66">
        <v>32.5</v>
      </c>
      <c r="E57" s="67">
        <v>11</v>
      </c>
      <c r="F57" s="68">
        <v>8.23</v>
      </c>
    </row>
    <row r="58" spans="1:6" x14ac:dyDescent="0.2">
      <c r="A58" s="61">
        <v>107</v>
      </c>
      <c r="B58" s="62" t="s">
        <v>142</v>
      </c>
      <c r="C58" s="63">
        <v>121.5</v>
      </c>
      <c r="D58" s="63">
        <v>36.9</v>
      </c>
      <c r="E58" s="64">
        <v>11</v>
      </c>
      <c r="F58" s="65">
        <v>8.23</v>
      </c>
    </row>
    <row r="59" spans="1:6" x14ac:dyDescent="0.2">
      <c r="A59" s="61">
        <v>107</v>
      </c>
      <c r="B59" s="62" t="s">
        <v>144</v>
      </c>
      <c r="C59" s="66">
        <v>121.5</v>
      </c>
      <c r="D59" s="66">
        <v>40.5</v>
      </c>
      <c r="E59" s="67">
        <v>11</v>
      </c>
      <c r="F59" s="68">
        <v>8.23</v>
      </c>
    </row>
    <row r="60" spans="1:6" x14ac:dyDescent="0.2">
      <c r="A60" s="61">
        <v>107</v>
      </c>
      <c r="B60" s="62" t="s">
        <v>147</v>
      </c>
      <c r="C60" s="63">
        <v>111.5</v>
      </c>
      <c r="D60" s="63">
        <v>38.4</v>
      </c>
      <c r="E60" s="64">
        <v>11</v>
      </c>
      <c r="F60" s="65">
        <v>8.9700000000000006</v>
      </c>
    </row>
    <row r="61" spans="1:6" x14ac:dyDescent="0.2">
      <c r="A61" s="61">
        <v>103</v>
      </c>
      <c r="B61" s="62" t="s">
        <v>145</v>
      </c>
      <c r="C61" s="66">
        <v>148.5</v>
      </c>
      <c r="D61" s="66">
        <v>30.2</v>
      </c>
      <c r="E61" s="67">
        <v>11</v>
      </c>
      <c r="F61" s="68">
        <v>6.73</v>
      </c>
    </row>
    <row r="62" spans="1:6" x14ac:dyDescent="0.2">
      <c r="A62" s="61">
        <v>103</v>
      </c>
      <c r="B62" s="62" t="s">
        <v>137</v>
      </c>
      <c r="C62" s="66">
        <v>148.5</v>
      </c>
      <c r="D62" s="66">
        <v>33.1</v>
      </c>
      <c r="E62" s="67">
        <v>11</v>
      </c>
      <c r="F62" s="68">
        <v>6.73</v>
      </c>
    </row>
    <row r="63" spans="1:6" x14ac:dyDescent="0.2">
      <c r="A63" s="61">
        <v>103</v>
      </c>
      <c r="B63" s="62" t="s">
        <v>139</v>
      </c>
      <c r="C63" s="66">
        <v>123.5</v>
      </c>
      <c r="D63" s="67">
        <v>32</v>
      </c>
      <c r="E63" s="67">
        <v>11</v>
      </c>
      <c r="F63" s="68">
        <v>8.1</v>
      </c>
    </row>
    <row r="64" spans="1:6" x14ac:dyDescent="0.2">
      <c r="A64" s="61">
        <v>103</v>
      </c>
      <c r="B64" s="62" t="s">
        <v>140</v>
      </c>
      <c r="C64" s="66">
        <v>123.5</v>
      </c>
      <c r="D64" s="66">
        <v>36.299999999999997</v>
      </c>
      <c r="E64" s="67">
        <v>11</v>
      </c>
      <c r="F64" s="68">
        <v>8.1</v>
      </c>
    </row>
    <row r="65" spans="1:6" x14ac:dyDescent="0.2">
      <c r="A65" s="61">
        <v>103</v>
      </c>
      <c r="B65" s="62" t="s">
        <v>144</v>
      </c>
      <c r="C65" s="66">
        <v>123.5</v>
      </c>
      <c r="D65" s="66">
        <v>39.9</v>
      </c>
      <c r="E65" s="67">
        <v>11</v>
      </c>
      <c r="F65" s="68">
        <v>8.1</v>
      </c>
    </row>
    <row r="66" spans="1:6" x14ac:dyDescent="0.2">
      <c r="A66" s="61">
        <v>103</v>
      </c>
      <c r="B66" s="62" t="s">
        <v>147</v>
      </c>
      <c r="C66" s="63">
        <v>113.5</v>
      </c>
      <c r="D66" s="63">
        <v>37.799999999999997</v>
      </c>
      <c r="E66" s="64">
        <v>11</v>
      </c>
      <c r="F66" s="65">
        <v>8.81</v>
      </c>
    </row>
    <row r="67" spans="1:6" x14ac:dyDescent="0.2">
      <c r="A67" s="61">
        <v>103</v>
      </c>
      <c r="B67" s="62" t="s">
        <v>148</v>
      </c>
      <c r="C67" s="63">
        <v>108.5</v>
      </c>
      <c r="D67" s="63">
        <v>41.3</v>
      </c>
      <c r="E67" s="64">
        <v>11</v>
      </c>
      <c r="F67" s="65">
        <v>9.2200000000000006</v>
      </c>
    </row>
    <row r="68" spans="1:6" x14ac:dyDescent="0.2">
      <c r="A68" s="61">
        <v>100</v>
      </c>
      <c r="B68" s="62" t="s">
        <v>145</v>
      </c>
      <c r="C68" s="67">
        <v>150</v>
      </c>
      <c r="D68" s="66">
        <v>29.9</v>
      </c>
      <c r="E68" s="67">
        <v>11</v>
      </c>
      <c r="F68" s="68">
        <v>6.66</v>
      </c>
    </row>
    <row r="69" spans="1:6" x14ac:dyDescent="0.2">
      <c r="A69" s="61">
        <v>100</v>
      </c>
      <c r="B69" s="62" t="s">
        <v>137</v>
      </c>
      <c r="C69" s="67">
        <v>150</v>
      </c>
      <c r="D69" s="66">
        <v>32.799999999999997</v>
      </c>
      <c r="E69" s="67">
        <v>11</v>
      </c>
      <c r="F69" s="68">
        <v>6.67</v>
      </c>
    </row>
    <row r="70" spans="1:6" x14ac:dyDescent="0.2">
      <c r="A70" s="61">
        <v>100</v>
      </c>
      <c r="B70" s="62" t="s">
        <v>139</v>
      </c>
      <c r="C70" s="67">
        <v>125</v>
      </c>
      <c r="D70" s="66">
        <v>31.6</v>
      </c>
      <c r="E70" s="67">
        <v>11</v>
      </c>
      <c r="F70" s="68">
        <v>8</v>
      </c>
    </row>
    <row r="71" spans="1:6" x14ac:dyDescent="0.2">
      <c r="A71" s="61">
        <v>100</v>
      </c>
      <c r="B71" s="62" t="s">
        <v>140</v>
      </c>
      <c r="C71" s="67">
        <v>125</v>
      </c>
      <c r="D71" s="66">
        <v>35.9</v>
      </c>
      <c r="E71" s="67">
        <v>11</v>
      </c>
      <c r="F71" s="68">
        <v>8</v>
      </c>
    </row>
    <row r="72" spans="1:6" x14ac:dyDescent="0.2">
      <c r="A72" s="61">
        <v>100</v>
      </c>
      <c r="B72" s="62" t="s">
        <v>144</v>
      </c>
      <c r="C72" s="67">
        <v>125</v>
      </c>
      <c r="D72" s="66">
        <v>39.4</v>
      </c>
      <c r="E72" s="67">
        <v>11</v>
      </c>
      <c r="F72" s="68">
        <v>8</v>
      </c>
    </row>
    <row r="73" spans="1:6" x14ac:dyDescent="0.2">
      <c r="A73" s="61">
        <v>100</v>
      </c>
      <c r="B73" s="62" t="s">
        <v>147</v>
      </c>
      <c r="C73" s="64">
        <v>115</v>
      </c>
      <c r="D73" s="63">
        <v>37.299999999999997</v>
      </c>
      <c r="E73" s="64">
        <v>11</v>
      </c>
      <c r="F73" s="65">
        <v>8.6999999999999993</v>
      </c>
    </row>
    <row r="74" spans="1:6" x14ac:dyDescent="0.2">
      <c r="A74" s="61">
        <v>100</v>
      </c>
      <c r="B74" s="62" t="s">
        <v>148</v>
      </c>
      <c r="C74" s="64">
        <v>110</v>
      </c>
      <c r="D74" s="63">
        <v>40.700000000000003</v>
      </c>
      <c r="E74" s="64">
        <v>11</v>
      </c>
      <c r="F74" s="65">
        <v>9.09</v>
      </c>
    </row>
    <row r="75" spans="1:6" x14ac:dyDescent="0.2">
      <c r="A75" s="61">
        <v>100</v>
      </c>
      <c r="B75" s="62" t="s">
        <v>149</v>
      </c>
      <c r="C75" s="67">
        <v>100</v>
      </c>
      <c r="D75" s="66">
        <v>44.8</v>
      </c>
      <c r="E75" s="67">
        <v>11</v>
      </c>
      <c r="F75" s="68">
        <v>10</v>
      </c>
    </row>
    <row r="76" spans="1:6" x14ac:dyDescent="0.2">
      <c r="A76" s="61">
        <v>100</v>
      </c>
      <c r="B76" s="62" t="s">
        <v>150</v>
      </c>
      <c r="C76" s="67">
        <v>100</v>
      </c>
      <c r="D76" s="66">
        <v>49.2</v>
      </c>
      <c r="E76" s="67">
        <v>11</v>
      </c>
      <c r="F76" s="68">
        <v>10</v>
      </c>
    </row>
    <row r="77" spans="1:6" x14ac:dyDescent="0.2">
      <c r="A77" s="61">
        <v>100</v>
      </c>
      <c r="B77" s="62" t="s">
        <v>151</v>
      </c>
      <c r="C77" s="67">
        <v>100</v>
      </c>
      <c r="D77" s="66">
        <v>54.6</v>
      </c>
      <c r="E77" s="67">
        <v>11</v>
      </c>
      <c r="F77" s="68">
        <v>10</v>
      </c>
    </row>
    <row r="78" spans="1:6" x14ac:dyDescent="0.2">
      <c r="A78" s="61">
        <v>97</v>
      </c>
      <c r="B78" s="62" t="s">
        <v>145</v>
      </c>
      <c r="C78" s="66">
        <v>151.5</v>
      </c>
      <c r="D78" s="66">
        <v>29.6</v>
      </c>
      <c r="E78" s="67">
        <v>10</v>
      </c>
      <c r="F78" s="68">
        <v>6.6</v>
      </c>
    </row>
    <row r="79" spans="1:6" x14ac:dyDescent="0.2">
      <c r="A79" s="61">
        <v>97</v>
      </c>
      <c r="B79" s="62" t="s">
        <v>137</v>
      </c>
      <c r="C79" s="66">
        <v>151.5</v>
      </c>
      <c r="D79" s="66">
        <v>32.5</v>
      </c>
      <c r="E79" s="67">
        <v>10</v>
      </c>
      <c r="F79" s="68">
        <v>6.6</v>
      </c>
    </row>
    <row r="80" spans="1:6" x14ac:dyDescent="0.2">
      <c r="A80" s="61">
        <v>97</v>
      </c>
      <c r="B80" s="62" t="s">
        <v>144</v>
      </c>
      <c r="C80" s="66">
        <v>126.5</v>
      </c>
      <c r="D80" s="66">
        <v>38.9</v>
      </c>
      <c r="E80" s="67">
        <v>10</v>
      </c>
      <c r="F80" s="68">
        <v>7.9</v>
      </c>
    </row>
    <row r="81" spans="1:6" x14ac:dyDescent="0.2">
      <c r="A81" s="61">
        <v>97</v>
      </c>
      <c r="B81" s="62" t="s">
        <v>139</v>
      </c>
      <c r="C81" s="66">
        <v>126.5</v>
      </c>
      <c r="D81" s="66">
        <v>31.2</v>
      </c>
      <c r="E81" s="67">
        <v>10</v>
      </c>
      <c r="F81" s="68">
        <v>7.9</v>
      </c>
    </row>
    <row r="82" spans="1:6" x14ac:dyDescent="0.2">
      <c r="A82" s="61">
        <v>97</v>
      </c>
      <c r="B82" s="62" t="s">
        <v>140</v>
      </c>
      <c r="C82" s="66">
        <v>126.5</v>
      </c>
      <c r="D82" s="66">
        <v>35.4</v>
      </c>
      <c r="E82" s="67">
        <v>10</v>
      </c>
      <c r="F82" s="68">
        <v>7.9</v>
      </c>
    </row>
    <row r="83" spans="1:6" x14ac:dyDescent="0.2">
      <c r="A83" s="61">
        <v>97</v>
      </c>
      <c r="B83" s="62" t="s">
        <v>147</v>
      </c>
      <c r="C83" s="63">
        <v>116.5</v>
      </c>
      <c r="D83" s="63">
        <v>36.799999999999997</v>
      </c>
      <c r="E83" s="64">
        <v>10</v>
      </c>
      <c r="F83" s="65">
        <v>8.58</v>
      </c>
    </row>
    <row r="84" spans="1:6" x14ac:dyDescent="0.2">
      <c r="A84" s="61">
        <v>97</v>
      </c>
      <c r="B84" s="62" t="s">
        <v>148</v>
      </c>
      <c r="C84" s="63">
        <v>111.5</v>
      </c>
      <c r="D84" s="63">
        <v>40.200000000000003</v>
      </c>
      <c r="E84" s="64">
        <v>10</v>
      </c>
      <c r="F84" s="65">
        <v>8.9700000000000006</v>
      </c>
    </row>
    <row r="85" spans="1:6" x14ac:dyDescent="0.2">
      <c r="A85" s="61">
        <v>97</v>
      </c>
      <c r="B85" s="62" t="s">
        <v>149</v>
      </c>
      <c r="C85" s="66">
        <v>101.5</v>
      </c>
      <c r="D85" s="66">
        <v>44.1</v>
      </c>
      <c r="E85" s="67">
        <v>10</v>
      </c>
      <c r="F85" s="68">
        <v>9.85</v>
      </c>
    </row>
    <row r="86" spans="1:6" x14ac:dyDescent="0.2">
      <c r="A86" s="61">
        <v>97</v>
      </c>
      <c r="B86" s="62" t="s">
        <v>150</v>
      </c>
      <c r="C86" s="66">
        <v>101.5</v>
      </c>
      <c r="D86" s="66">
        <v>48.5</v>
      </c>
      <c r="E86" s="67">
        <v>10</v>
      </c>
      <c r="F86" s="68">
        <v>9.85</v>
      </c>
    </row>
    <row r="87" spans="1:6" x14ac:dyDescent="0.2">
      <c r="A87" s="61">
        <v>97</v>
      </c>
      <c r="B87" s="62" t="s">
        <v>151</v>
      </c>
      <c r="C87" s="66">
        <v>101.5</v>
      </c>
      <c r="D87" s="66">
        <v>53.8</v>
      </c>
      <c r="E87" s="67">
        <v>10</v>
      </c>
      <c r="F87" s="68">
        <v>9.85</v>
      </c>
    </row>
    <row r="88" spans="1:6" x14ac:dyDescent="0.2">
      <c r="A88" s="61">
        <v>94</v>
      </c>
      <c r="B88" s="62" t="s">
        <v>145</v>
      </c>
      <c r="C88" s="67">
        <v>153</v>
      </c>
      <c r="D88" s="66">
        <v>29.3</v>
      </c>
      <c r="E88" s="67">
        <v>10</v>
      </c>
      <c r="F88" s="68">
        <v>6.54</v>
      </c>
    </row>
    <row r="89" spans="1:6" x14ac:dyDescent="0.2">
      <c r="A89" s="61">
        <v>94</v>
      </c>
      <c r="B89" s="62" t="s">
        <v>137</v>
      </c>
      <c r="C89" s="67">
        <v>153</v>
      </c>
      <c r="D89" s="66">
        <v>32.1</v>
      </c>
      <c r="E89" s="67">
        <v>10</v>
      </c>
      <c r="F89" s="68">
        <v>6.54</v>
      </c>
    </row>
    <row r="90" spans="1:6" x14ac:dyDescent="0.2">
      <c r="A90" s="61">
        <v>94</v>
      </c>
      <c r="B90" s="62" t="s">
        <v>139</v>
      </c>
      <c r="C90" s="67">
        <v>128</v>
      </c>
      <c r="D90" s="66">
        <v>30.8</v>
      </c>
      <c r="E90" s="67">
        <v>10</v>
      </c>
      <c r="F90" s="68">
        <v>7.8</v>
      </c>
    </row>
    <row r="91" spans="1:6" x14ac:dyDescent="0.2">
      <c r="A91" s="61">
        <v>94</v>
      </c>
      <c r="B91" s="62" t="s">
        <v>140</v>
      </c>
      <c r="C91" s="67">
        <v>128</v>
      </c>
      <c r="D91" s="67">
        <v>35</v>
      </c>
      <c r="E91" s="67">
        <v>10</v>
      </c>
      <c r="F91" s="68">
        <v>7.8</v>
      </c>
    </row>
    <row r="92" spans="1:6" x14ac:dyDescent="0.2">
      <c r="A92" s="61">
        <v>94</v>
      </c>
      <c r="B92" s="62" t="s">
        <v>144</v>
      </c>
      <c r="C92" s="67">
        <v>128</v>
      </c>
      <c r="D92" s="66">
        <v>38.5</v>
      </c>
      <c r="E92" s="67">
        <v>10</v>
      </c>
      <c r="F92" s="68">
        <v>7.8</v>
      </c>
    </row>
    <row r="93" spans="1:6" x14ac:dyDescent="0.2">
      <c r="A93" s="61">
        <v>94</v>
      </c>
      <c r="B93" s="62" t="s">
        <v>147</v>
      </c>
      <c r="C93" s="64">
        <v>118</v>
      </c>
      <c r="D93" s="63">
        <v>36.299999999999997</v>
      </c>
      <c r="E93" s="64">
        <v>10</v>
      </c>
      <c r="F93" s="65">
        <v>8.4700000000000006</v>
      </c>
    </row>
    <row r="94" spans="1:6" x14ac:dyDescent="0.2">
      <c r="A94" s="61">
        <v>94</v>
      </c>
      <c r="B94" s="62" t="s">
        <v>148</v>
      </c>
      <c r="C94" s="64">
        <v>113</v>
      </c>
      <c r="D94" s="63">
        <v>39.6</v>
      </c>
      <c r="E94" s="64">
        <v>10</v>
      </c>
      <c r="F94" s="65">
        <v>8.85</v>
      </c>
    </row>
    <row r="95" spans="1:6" x14ac:dyDescent="0.2">
      <c r="A95" s="61">
        <v>94</v>
      </c>
      <c r="B95" s="62" t="s">
        <v>149</v>
      </c>
      <c r="C95" s="67">
        <v>103</v>
      </c>
      <c r="D95" s="66">
        <v>43.5</v>
      </c>
      <c r="E95" s="67">
        <v>10</v>
      </c>
      <c r="F95" s="68">
        <v>9.7100000000000009</v>
      </c>
    </row>
    <row r="96" spans="1:6" x14ac:dyDescent="0.2">
      <c r="A96" s="61">
        <v>94</v>
      </c>
      <c r="B96" s="62" t="s">
        <v>152</v>
      </c>
      <c r="C96" s="64">
        <v>103</v>
      </c>
      <c r="D96" s="63">
        <v>47.8</v>
      </c>
      <c r="E96" s="64">
        <v>10</v>
      </c>
      <c r="F96" s="65">
        <v>9.7100000000000009</v>
      </c>
    </row>
    <row r="97" spans="1:8" x14ac:dyDescent="0.2">
      <c r="A97" s="61">
        <v>94</v>
      </c>
      <c r="B97" s="62" t="s">
        <v>151</v>
      </c>
      <c r="C97" s="67">
        <v>103</v>
      </c>
      <c r="D97" s="67">
        <v>53</v>
      </c>
      <c r="E97" s="67">
        <v>10</v>
      </c>
      <c r="F97" s="68">
        <v>9.7100000000000009</v>
      </c>
    </row>
    <row r="98" spans="1:8" x14ac:dyDescent="0.2">
      <c r="A98" s="61">
        <v>92</v>
      </c>
      <c r="B98" s="62" t="s">
        <v>145</v>
      </c>
      <c r="C98" s="67">
        <v>154</v>
      </c>
      <c r="D98" s="66">
        <v>29.1</v>
      </c>
      <c r="E98" s="67">
        <v>10</v>
      </c>
      <c r="F98" s="68">
        <v>6.5</v>
      </c>
    </row>
    <row r="99" spans="1:8" x14ac:dyDescent="0.2">
      <c r="A99" s="61">
        <v>92</v>
      </c>
      <c r="B99" s="62" t="s">
        <v>137</v>
      </c>
      <c r="C99" s="67">
        <v>154</v>
      </c>
      <c r="D99" s="66">
        <v>31.9</v>
      </c>
      <c r="E99" s="67">
        <v>10</v>
      </c>
      <c r="F99" s="68">
        <v>6.49</v>
      </c>
    </row>
    <row r="100" spans="1:8" x14ac:dyDescent="0.2">
      <c r="A100" s="61">
        <v>92</v>
      </c>
      <c r="B100" s="62" t="s">
        <v>139</v>
      </c>
      <c r="C100" s="67">
        <v>129</v>
      </c>
      <c r="D100" s="66">
        <v>30.6</v>
      </c>
      <c r="E100" s="67">
        <v>10</v>
      </c>
      <c r="F100" s="68">
        <v>7.75</v>
      </c>
    </row>
    <row r="101" spans="1:8" x14ac:dyDescent="0.2">
      <c r="A101" s="61">
        <v>92</v>
      </c>
      <c r="B101" s="62" t="s">
        <v>140</v>
      </c>
      <c r="C101" s="67">
        <v>129</v>
      </c>
      <c r="D101" s="66">
        <v>34.700000000000003</v>
      </c>
      <c r="E101" s="67">
        <v>10</v>
      </c>
      <c r="F101" s="68">
        <v>7.75</v>
      </c>
    </row>
    <row r="102" spans="1:8" x14ac:dyDescent="0.2">
      <c r="A102" s="61">
        <v>92</v>
      </c>
      <c r="B102" s="62" t="s">
        <v>144</v>
      </c>
      <c r="C102" s="67">
        <v>129</v>
      </c>
      <c r="D102" s="66">
        <v>32.799999999999997</v>
      </c>
      <c r="E102" s="67">
        <v>10</v>
      </c>
      <c r="F102" s="68">
        <v>7.75</v>
      </c>
    </row>
    <row r="103" spans="1:8" x14ac:dyDescent="0.2">
      <c r="A103" s="61">
        <v>92</v>
      </c>
      <c r="B103" s="62" t="s">
        <v>147</v>
      </c>
      <c r="C103" s="64">
        <v>119</v>
      </c>
      <c r="D103" s="64">
        <v>36</v>
      </c>
      <c r="E103" s="64">
        <v>10</v>
      </c>
      <c r="F103" s="65">
        <v>8.4</v>
      </c>
    </row>
    <row r="104" spans="1:8" x14ac:dyDescent="0.2">
      <c r="A104" s="61">
        <v>92</v>
      </c>
      <c r="B104" s="62" t="s">
        <v>148</v>
      </c>
      <c r="C104" s="64">
        <v>114</v>
      </c>
      <c r="D104" s="63">
        <v>39.299999999999997</v>
      </c>
      <c r="E104" s="64">
        <v>10</v>
      </c>
      <c r="F104" s="65">
        <v>8.77</v>
      </c>
    </row>
    <row r="105" spans="1:8" x14ac:dyDescent="0.2">
      <c r="A105" s="61">
        <v>92</v>
      </c>
      <c r="B105" s="62" t="s">
        <v>149</v>
      </c>
      <c r="C105" s="67">
        <v>104</v>
      </c>
      <c r="D105" s="66">
        <v>43.1</v>
      </c>
      <c r="E105" s="67">
        <v>10</v>
      </c>
      <c r="F105" s="68">
        <v>9.6199999999999992</v>
      </c>
    </row>
    <row r="106" spans="1:8" x14ac:dyDescent="0.2">
      <c r="A106" s="61">
        <v>92</v>
      </c>
      <c r="B106" s="62" t="s">
        <v>152</v>
      </c>
      <c r="C106" s="64">
        <v>104</v>
      </c>
      <c r="D106" s="63">
        <v>47.3</v>
      </c>
      <c r="E106" s="64">
        <v>10</v>
      </c>
      <c r="F106" s="65">
        <v>9.6199999999999992</v>
      </c>
    </row>
    <row r="107" spans="1:8" x14ac:dyDescent="0.2">
      <c r="A107" s="61">
        <v>92</v>
      </c>
      <c r="B107" s="62" t="s">
        <v>153</v>
      </c>
      <c r="C107" s="64">
        <v>104</v>
      </c>
      <c r="D107" s="63">
        <v>52.5</v>
      </c>
      <c r="E107" s="64">
        <v>10</v>
      </c>
      <c r="F107" s="65">
        <v>9.6199999999999992</v>
      </c>
    </row>
    <row r="108" spans="1:8" x14ac:dyDescent="0.2">
      <c r="A108" s="61">
        <v>89</v>
      </c>
      <c r="B108" s="62" t="s">
        <v>139</v>
      </c>
      <c r="C108" s="64">
        <v>130.5</v>
      </c>
      <c r="D108" s="63">
        <v>30.2</v>
      </c>
      <c r="E108" s="64">
        <v>10</v>
      </c>
      <c r="F108" s="65">
        <v>7.66</v>
      </c>
      <c r="H108" s="55"/>
    </row>
    <row r="109" spans="1:8" x14ac:dyDescent="0.2">
      <c r="A109" s="61">
        <v>89</v>
      </c>
      <c r="B109" s="62" t="s">
        <v>140</v>
      </c>
      <c r="C109" s="64">
        <v>130.5</v>
      </c>
      <c r="D109" s="63">
        <v>34.299999999999997</v>
      </c>
      <c r="E109" s="64">
        <v>10</v>
      </c>
      <c r="F109" s="65">
        <v>7.66</v>
      </c>
    </row>
    <row r="110" spans="1:8" x14ac:dyDescent="0.2">
      <c r="A110" s="61">
        <v>89</v>
      </c>
      <c r="B110" s="62" t="s">
        <v>144</v>
      </c>
      <c r="C110" s="64">
        <v>130.5</v>
      </c>
      <c r="D110" s="63">
        <v>37.700000000000003</v>
      </c>
      <c r="E110" s="64">
        <v>10</v>
      </c>
      <c r="F110" s="65">
        <v>7.66</v>
      </c>
    </row>
    <row r="111" spans="1:8" x14ac:dyDescent="0.2">
      <c r="A111" s="61">
        <v>89</v>
      </c>
      <c r="B111" s="62" t="s">
        <v>147</v>
      </c>
      <c r="C111" s="64">
        <v>120.5</v>
      </c>
      <c r="D111" s="63">
        <v>35.6</v>
      </c>
      <c r="E111" s="64">
        <v>10</v>
      </c>
      <c r="F111" s="65">
        <v>8.3000000000000007</v>
      </c>
    </row>
    <row r="112" spans="1:8" x14ac:dyDescent="0.2">
      <c r="A112" s="61">
        <v>89</v>
      </c>
      <c r="B112" s="62" t="s">
        <v>148</v>
      </c>
      <c r="C112" s="64">
        <v>115.5</v>
      </c>
      <c r="D112" s="63">
        <v>38.799999999999997</v>
      </c>
      <c r="E112" s="64">
        <v>10</v>
      </c>
      <c r="F112" s="65">
        <v>8.66</v>
      </c>
    </row>
    <row r="113" spans="1:6" x14ac:dyDescent="0.2">
      <c r="A113" s="61">
        <v>89</v>
      </c>
      <c r="B113" s="62" t="s">
        <v>149</v>
      </c>
      <c r="C113" s="64">
        <v>105.5</v>
      </c>
      <c r="D113" s="63">
        <v>42.5</v>
      </c>
      <c r="E113" s="64">
        <v>10</v>
      </c>
      <c r="F113" s="65">
        <v>9.48</v>
      </c>
    </row>
    <row r="114" spans="1:6" x14ac:dyDescent="0.2">
      <c r="A114" s="61">
        <v>89</v>
      </c>
      <c r="B114" s="62" t="s">
        <v>152</v>
      </c>
      <c r="C114" s="64">
        <v>105.5</v>
      </c>
      <c r="D114" s="63">
        <v>46.6</v>
      </c>
      <c r="E114" s="64">
        <v>10</v>
      </c>
      <c r="F114" s="65">
        <v>9.48</v>
      </c>
    </row>
    <row r="115" spans="1:6" x14ac:dyDescent="0.2">
      <c r="A115" s="61">
        <v>89</v>
      </c>
      <c r="B115" s="62" t="s">
        <v>153</v>
      </c>
      <c r="C115" s="64">
        <v>105.5</v>
      </c>
      <c r="D115" s="63">
        <v>51.7</v>
      </c>
      <c r="E115" s="64">
        <v>10</v>
      </c>
      <c r="F115" s="65">
        <v>9.48</v>
      </c>
    </row>
    <row r="116" spans="1:6" x14ac:dyDescent="0.2">
      <c r="A116" s="61">
        <v>89</v>
      </c>
      <c r="B116" s="62" t="s">
        <v>154</v>
      </c>
      <c r="C116" s="64">
        <v>90.5</v>
      </c>
      <c r="D116" s="63">
        <v>60.3</v>
      </c>
      <c r="E116" s="64">
        <v>10</v>
      </c>
      <c r="F116" s="65">
        <v>11.05</v>
      </c>
    </row>
    <row r="117" spans="1:6" x14ac:dyDescent="0.2">
      <c r="A117" s="61">
        <v>89</v>
      </c>
      <c r="B117" s="62" t="s">
        <v>155</v>
      </c>
      <c r="C117" s="64">
        <v>90.5</v>
      </c>
      <c r="D117" s="63">
        <v>67.7</v>
      </c>
      <c r="E117" s="64">
        <v>10</v>
      </c>
      <c r="F117" s="65">
        <v>11.05</v>
      </c>
    </row>
    <row r="118" spans="1:6" x14ac:dyDescent="0.2">
      <c r="A118" s="61">
        <v>87</v>
      </c>
      <c r="B118" s="62" t="s">
        <v>144</v>
      </c>
      <c r="C118" s="64">
        <v>131.5</v>
      </c>
      <c r="D118" s="63">
        <v>37.5</v>
      </c>
      <c r="E118" s="64">
        <v>9</v>
      </c>
      <c r="F118" s="65">
        <v>7.6</v>
      </c>
    </row>
    <row r="119" spans="1:6" x14ac:dyDescent="0.2">
      <c r="A119" s="61">
        <v>87</v>
      </c>
      <c r="B119" s="62" t="s">
        <v>147</v>
      </c>
      <c r="C119" s="64">
        <v>121.5</v>
      </c>
      <c r="D119" s="63">
        <v>35.299999999999997</v>
      </c>
      <c r="E119" s="64">
        <v>9</v>
      </c>
      <c r="F119" s="65">
        <v>8.23</v>
      </c>
    </row>
    <row r="120" spans="1:6" x14ac:dyDescent="0.2">
      <c r="A120" s="61">
        <v>87</v>
      </c>
      <c r="B120" s="62" t="s">
        <v>148</v>
      </c>
      <c r="C120" s="64">
        <v>116.5</v>
      </c>
      <c r="D120" s="63">
        <v>38.4</v>
      </c>
      <c r="E120" s="64">
        <v>9</v>
      </c>
      <c r="F120" s="65">
        <v>8.58</v>
      </c>
    </row>
    <row r="121" spans="1:6" x14ac:dyDescent="0.2">
      <c r="A121" s="61">
        <v>87</v>
      </c>
      <c r="B121" s="62" t="s">
        <v>149</v>
      </c>
      <c r="C121" s="64">
        <v>106.5</v>
      </c>
      <c r="D121" s="63">
        <v>42.1</v>
      </c>
      <c r="E121" s="64">
        <v>9</v>
      </c>
      <c r="F121" s="65">
        <v>9.39</v>
      </c>
    </row>
    <row r="122" spans="1:6" x14ac:dyDescent="0.2">
      <c r="A122" s="61">
        <v>87</v>
      </c>
      <c r="B122" s="62" t="s">
        <v>152</v>
      </c>
      <c r="C122" s="64">
        <v>106.5</v>
      </c>
      <c r="D122" s="63">
        <v>46.2</v>
      </c>
      <c r="E122" s="64">
        <v>9</v>
      </c>
      <c r="F122" s="65">
        <v>9.39</v>
      </c>
    </row>
    <row r="123" spans="1:6" x14ac:dyDescent="0.2">
      <c r="A123" s="61">
        <v>87</v>
      </c>
      <c r="B123" s="62" t="s">
        <v>153</v>
      </c>
      <c r="C123" s="64">
        <v>106.5</v>
      </c>
      <c r="D123" s="63">
        <v>51.3</v>
      </c>
      <c r="E123" s="64">
        <v>9</v>
      </c>
      <c r="F123" s="65">
        <v>9.39</v>
      </c>
    </row>
    <row r="124" spans="1:6" x14ac:dyDescent="0.2">
      <c r="A124" s="61">
        <v>87</v>
      </c>
      <c r="B124" s="62" t="s">
        <v>154</v>
      </c>
      <c r="C124" s="64">
        <v>91.5</v>
      </c>
      <c r="D124" s="63">
        <v>50.7</v>
      </c>
      <c r="E124" s="64">
        <v>9</v>
      </c>
      <c r="F124" s="65">
        <v>10.93</v>
      </c>
    </row>
    <row r="125" spans="1:6" x14ac:dyDescent="0.2">
      <c r="A125" s="61">
        <v>87</v>
      </c>
      <c r="B125" s="62" t="s">
        <v>155</v>
      </c>
      <c r="C125" s="64">
        <v>91.5</v>
      </c>
      <c r="D125" s="63">
        <v>67</v>
      </c>
      <c r="E125" s="64">
        <v>9</v>
      </c>
      <c r="F125" s="65">
        <v>10.93</v>
      </c>
    </row>
    <row r="126" spans="1:6" x14ac:dyDescent="0.2">
      <c r="A126" s="61">
        <v>83</v>
      </c>
      <c r="B126" s="62" t="s">
        <v>148</v>
      </c>
      <c r="C126" s="64">
        <v>118.5</v>
      </c>
      <c r="D126" s="63">
        <v>37.799999999999997</v>
      </c>
      <c r="E126" s="64">
        <v>9</v>
      </c>
      <c r="F126" s="65">
        <v>8.44</v>
      </c>
    </row>
    <row r="127" spans="1:6" x14ac:dyDescent="0.2">
      <c r="A127" s="61">
        <v>83</v>
      </c>
      <c r="B127" s="62" t="s">
        <v>149</v>
      </c>
      <c r="C127" s="64">
        <v>108.5</v>
      </c>
      <c r="D127" s="63">
        <v>41.3</v>
      </c>
      <c r="E127" s="64">
        <v>9</v>
      </c>
      <c r="F127" s="65">
        <v>9.2200000000000006</v>
      </c>
    </row>
    <row r="128" spans="1:6" x14ac:dyDescent="0.2">
      <c r="A128" s="61">
        <v>83</v>
      </c>
      <c r="B128" s="62" t="s">
        <v>152</v>
      </c>
      <c r="C128" s="64">
        <v>108.5</v>
      </c>
      <c r="D128" s="63">
        <v>45.4</v>
      </c>
      <c r="E128" s="64">
        <v>9</v>
      </c>
      <c r="F128" s="65">
        <v>9.2200000000000006</v>
      </c>
    </row>
    <row r="129" spans="1:6" x14ac:dyDescent="0.2">
      <c r="A129" s="61">
        <v>83</v>
      </c>
      <c r="B129" s="62" t="s">
        <v>153</v>
      </c>
      <c r="C129" s="64">
        <v>108.5</v>
      </c>
      <c r="D129" s="63">
        <v>50.3</v>
      </c>
      <c r="E129" s="64">
        <v>9</v>
      </c>
      <c r="F129" s="65">
        <v>9.2200000000000006</v>
      </c>
    </row>
    <row r="130" spans="1:6" x14ac:dyDescent="0.2">
      <c r="A130" s="61">
        <v>83</v>
      </c>
      <c r="B130" s="62" t="s">
        <v>154</v>
      </c>
      <c r="C130" s="64">
        <v>93.5</v>
      </c>
      <c r="D130" s="63">
        <v>58.4</v>
      </c>
      <c r="E130" s="64">
        <v>9</v>
      </c>
      <c r="F130" s="65">
        <v>10.7</v>
      </c>
    </row>
    <row r="131" spans="1:6" x14ac:dyDescent="0.2">
      <c r="A131" s="61">
        <v>83</v>
      </c>
      <c r="B131" s="62" t="s">
        <v>155</v>
      </c>
      <c r="C131" s="64">
        <v>93.5</v>
      </c>
      <c r="D131" s="63">
        <v>65.599999999999994</v>
      </c>
      <c r="E131" s="64">
        <v>9</v>
      </c>
      <c r="F131" s="65">
        <v>10.7</v>
      </c>
    </row>
    <row r="132" spans="1:6" x14ac:dyDescent="0.2">
      <c r="A132" s="61">
        <v>83</v>
      </c>
      <c r="B132" s="62" t="s">
        <v>156</v>
      </c>
      <c r="C132" s="64">
        <v>83.5</v>
      </c>
      <c r="D132" s="63">
        <v>65.400000000000006</v>
      </c>
      <c r="E132" s="64">
        <v>9</v>
      </c>
      <c r="F132" s="65">
        <v>11.98</v>
      </c>
    </row>
    <row r="133" spans="1:6" x14ac:dyDescent="0.2">
      <c r="A133" s="61">
        <v>83</v>
      </c>
      <c r="B133" s="62" t="s">
        <v>157</v>
      </c>
      <c r="C133" s="64">
        <v>83.5</v>
      </c>
      <c r="D133" s="63">
        <v>78.2</v>
      </c>
      <c r="E133" s="64">
        <v>9</v>
      </c>
      <c r="F133" s="65">
        <v>11.98</v>
      </c>
    </row>
    <row r="134" spans="1:6" x14ac:dyDescent="0.2">
      <c r="A134" s="61">
        <v>80</v>
      </c>
      <c r="B134" s="62" t="s">
        <v>148</v>
      </c>
      <c r="C134" s="64">
        <v>120</v>
      </c>
      <c r="D134" s="63">
        <v>37.299999999999997</v>
      </c>
      <c r="E134" s="64">
        <v>9</v>
      </c>
      <c r="F134" s="65">
        <v>8.33</v>
      </c>
    </row>
    <row r="135" spans="1:6" x14ac:dyDescent="0.2">
      <c r="A135" s="61">
        <v>80</v>
      </c>
      <c r="B135" s="62" t="s">
        <v>149</v>
      </c>
      <c r="C135" s="64">
        <v>110</v>
      </c>
      <c r="D135" s="63">
        <v>40.700000000000003</v>
      </c>
      <c r="E135" s="64">
        <v>9</v>
      </c>
      <c r="F135" s="65">
        <v>9.09</v>
      </c>
    </row>
    <row r="136" spans="1:6" x14ac:dyDescent="0.2">
      <c r="A136" s="61">
        <v>80</v>
      </c>
      <c r="B136" s="62" t="s">
        <v>152</v>
      </c>
      <c r="C136" s="64">
        <v>110</v>
      </c>
      <c r="D136" s="63">
        <v>44.7</v>
      </c>
      <c r="E136" s="64">
        <v>9</v>
      </c>
      <c r="F136" s="65">
        <v>9.09</v>
      </c>
    </row>
    <row r="137" spans="1:6" x14ac:dyDescent="0.2">
      <c r="A137" s="61">
        <v>80</v>
      </c>
      <c r="B137" s="62" t="s">
        <v>153</v>
      </c>
      <c r="C137" s="64">
        <v>110</v>
      </c>
      <c r="D137" s="63">
        <v>49.6</v>
      </c>
      <c r="E137" s="64">
        <v>9</v>
      </c>
      <c r="F137" s="65">
        <v>9.09</v>
      </c>
    </row>
    <row r="138" spans="1:6" x14ac:dyDescent="0.2">
      <c r="A138" s="61">
        <v>80</v>
      </c>
      <c r="B138" s="62" t="s">
        <v>154</v>
      </c>
      <c r="C138" s="64">
        <v>95</v>
      </c>
      <c r="D138" s="63">
        <v>57.5</v>
      </c>
      <c r="E138" s="64">
        <v>9</v>
      </c>
      <c r="F138" s="65">
        <v>10.53</v>
      </c>
    </row>
    <row r="139" spans="1:6" x14ac:dyDescent="0.2">
      <c r="A139" s="61">
        <v>80</v>
      </c>
      <c r="B139" s="62" t="s">
        <v>155</v>
      </c>
      <c r="C139" s="64">
        <v>95</v>
      </c>
      <c r="D139" s="63">
        <v>64.5</v>
      </c>
      <c r="E139" s="64">
        <v>9</v>
      </c>
      <c r="F139" s="65">
        <v>10.53</v>
      </c>
    </row>
    <row r="140" spans="1:6" x14ac:dyDescent="0.2">
      <c r="A140" s="61">
        <v>80</v>
      </c>
      <c r="B140" s="62" t="s">
        <v>156</v>
      </c>
      <c r="C140" s="64">
        <v>85</v>
      </c>
      <c r="D140" s="63">
        <v>64.2</v>
      </c>
      <c r="E140" s="64">
        <v>9</v>
      </c>
      <c r="F140" s="65">
        <v>11.76</v>
      </c>
    </row>
    <row r="141" spans="1:6" x14ac:dyDescent="0.2">
      <c r="A141" s="61">
        <v>80</v>
      </c>
      <c r="B141" s="62" t="s">
        <v>157</v>
      </c>
      <c r="C141" s="64">
        <v>85</v>
      </c>
      <c r="D141" s="63">
        <v>76.8</v>
      </c>
      <c r="E141" s="64">
        <v>9</v>
      </c>
      <c r="F141" s="65">
        <v>11.76</v>
      </c>
    </row>
    <row r="142" spans="1:6" x14ac:dyDescent="0.2">
      <c r="A142" s="61">
        <v>77</v>
      </c>
      <c r="B142" s="62" t="s">
        <v>148</v>
      </c>
      <c r="C142" s="64">
        <v>121.5</v>
      </c>
      <c r="D142" s="63">
        <v>36.9</v>
      </c>
      <c r="E142" s="64">
        <v>8</v>
      </c>
      <c r="F142" s="65">
        <v>8.23</v>
      </c>
    </row>
    <row r="143" spans="1:6" x14ac:dyDescent="0.2">
      <c r="A143" s="61">
        <v>77</v>
      </c>
      <c r="B143" s="62" t="s">
        <v>149</v>
      </c>
      <c r="C143" s="64">
        <v>111.5</v>
      </c>
      <c r="D143" s="63">
        <v>40.200000000000003</v>
      </c>
      <c r="E143" s="64">
        <v>8</v>
      </c>
      <c r="F143" s="65">
        <v>8.9700000000000006</v>
      </c>
    </row>
    <row r="144" spans="1:6" x14ac:dyDescent="0.2">
      <c r="A144" s="61">
        <v>77</v>
      </c>
      <c r="B144" s="62" t="s">
        <v>152</v>
      </c>
      <c r="C144" s="64">
        <v>111.5</v>
      </c>
      <c r="D144" s="63">
        <v>44.1</v>
      </c>
      <c r="E144" s="64">
        <v>8</v>
      </c>
      <c r="F144" s="65">
        <v>8.9700000000000006</v>
      </c>
    </row>
    <row r="145" spans="1:6" x14ac:dyDescent="0.2">
      <c r="A145" s="61">
        <v>77</v>
      </c>
      <c r="B145" s="62" t="s">
        <v>153</v>
      </c>
      <c r="C145" s="64">
        <v>111.5</v>
      </c>
      <c r="D145" s="63">
        <v>49</v>
      </c>
      <c r="E145" s="64">
        <v>8</v>
      </c>
      <c r="F145" s="65">
        <v>8.9700000000000006</v>
      </c>
    </row>
    <row r="146" spans="1:6" x14ac:dyDescent="0.2">
      <c r="A146" s="61">
        <v>77</v>
      </c>
      <c r="B146" s="62" t="s">
        <v>154</v>
      </c>
      <c r="C146" s="64">
        <v>96.5</v>
      </c>
      <c r="D146" s="63">
        <v>56.6</v>
      </c>
      <c r="E146" s="64">
        <v>8</v>
      </c>
      <c r="F146" s="65">
        <v>10.36</v>
      </c>
    </row>
    <row r="147" spans="1:6" x14ac:dyDescent="0.2">
      <c r="A147" s="61">
        <v>77</v>
      </c>
      <c r="B147" s="62" t="s">
        <v>155</v>
      </c>
      <c r="C147" s="64">
        <v>96.5</v>
      </c>
      <c r="D147" s="63">
        <v>63.5</v>
      </c>
      <c r="E147" s="64">
        <v>8</v>
      </c>
      <c r="F147" s="65">
        <v>10.36</v>
      </c>
    </row>
    <row r="148" spans="1:6" x14ac:dyDescent="0.2">
      <c r="A148" s="61">
        <v>77</v>
      </c>
      <c r="B148" s="62" t="s">
        <v>156</v>
      </c>
      <c r="C148" s="64">
        <v>86.5</v>
      </c>
      <c r="D148" s="63">
        <v>63.1</v>
      </c>
      <c r="E148" s="64">
        <v>8</v>
      </c>
      <c r="F148" s="65">
        <v>11.56</v>
      </c>
    </row>
    <row r="149" spans="1:6" x14ac:dyDescent="0.2">
      <c r="A149" s="61">
        <v>77</v>
      </c>
      <c r="B149" s="62" t="s">
        <v>157</v>
      </c>
      <c r="C149" s="64">
        <v>86.5</v>
      </c>
      <c r="D149" s="63">
        <v>75.5</v>
      </c>
      <c r="E149" s="64">
        <v>8</v>
      </c>
      <c r="F149" s="65">
        <v>11.56</v>
      </c>
    </row>
    <row r="150" spans="1:6" x14ac:dyDescent="0.2">
      <c r="A150" s="61">
        <v>73</v>
      </c>
      <c r="B150" s="62" t="s">
        <v>148</v>
      </c>
      <c r="C150" s="64">
        <v>123.5</v>
      </c>
      <c r="D150" s="63">
        <v>36.299999999999997</v>
      </c>
      <c r="E150" s="64">
        <v>8</v>
      </c>
      <c r="F150" s="65">
        <v>8.1</v>
      </c>
    </row>
    <row r="151" spans="1:6" x14ac:dyDescent="0.2">
      <c r="A151" s="61">
        <v>73</v>
      </c>
      <c r="B151" s="62" t="s">
        <v>149</v>
      </c>
      <c r="C151" s="64">
        <v>113.5</v>
      </c>
      <c r="D151" s="63">
        <v>39.5</v>
      </c>
      <c r="E151" s="64">
        <v>8</v>
      </c>
      <c r="F151" s="65">
        <v>8.81</v>
      </c>
    </row>
    <row r="152" spans="1:6" x14ac:dyDescent="0.2">
      <c r="A152" s="61">
        <v>73</v>
      </c>
      <c r="B152" s="62" t="s">
        <v>152</v>
      </c>
      <c r="C152" s="64">
        <v>113.5</v>
      </c>
      <c r="D152" s="63">
        <v>43.4</v>
      </c>
      <c r="E152" s="64">
        <v>8</v>
      </c>
      <c r="F152" s="65">
        <v>8.81</v>
      </c>
    </row>
    <row r="153" spans="1:6" x14ac:dyDescent="0.2">
      <c r="A153" s="61">
        <v>73</v>
      </c>
      <c r="B153" s="62" t="s">
        <v>153</v>
      </c>
      <c r="C153" s="64">
        <v>113.5</v>
      </c>
      <c r="D153" s="63">
        <v>48.1</v>
      </c>
      <c r="E153" s="64">
        <v>8</v>
      </c>
      <c r="F153" s="65">
        <v>8.81</v>
      </c>
    </row>
    <row r="154" spans="1:6" x14ac:dyDescent="0.2">
      <c r="A154" s="61">
        <v>73</v>
      </c>
      <c r="B154" s="62" t="s">
        <v>154</v>
      </c>
      <c r="C154" s="64">
        <v>98.5</v>
      </c>
      <c r="D154" s="63">
        <v>55.4</v>
      </c>
      <c r="E154" s="64">
        <v>8</v>
      </c>
      <c r="F154" s="65">
        <v>10.15</v>
      </c>
    </row>
    <row r="155" spans="1:6" x14ac:dyDescent="0.2">
      <c r="A155" s="61">
        <v>73</v>
      </c>
      <c r="B155" s="62" t="s">
        <v>155</v>
      </c>
      <c r="C155" s="64">
        <v>98.5</v>
      </c>
      <c r="D155" s="63">
        <v>62.2</v>
      </c>
      <c r="E155" s="64">
        <v>8</v>
      </c>
      <c r="F155" s="65">
        <v>10.15</v>
      </c>
    </row>
    <row r="156" spans="1:6" x14ac:dyDescent="0.2">
      <c r="A156" s="61">
        <v>73</v>
      </c>
      <c r="B156" s="62" t="s">
        <v>156</v>
      </c>
      <c r="C156" s="64">
        <v>88.5</v>
      </c>
      <c r="D156" s="63">
        <v>61.7</v>
      </c>
      <c r="E156" s="64">
        <v>8</v>
      </c>
      <c r="F156" s="65">
        <v>11.3</v>
      </c>
    </row>
    <row r="157" spans="1:6" x14ac:dyDescent="0.2">
      <c r="A157" s="61">
        <v>73</v>
      </c>
      <c r="B157" s="62" t="s">
        <v>157</v>
      </c>
      <c r="C157" s="64">
        <v>88.5</v>
      </c>
      <c r="D157" s="63">
        <v>73.8</v>
      </c>
      <c r="E157" s="64">
        <v>8</v>
      </c>
      <c r="F157" s="65">
        <v>11.3</v>
      </c>
    </row>
    <row r="158" spans="1:6" x14ac:dyDescent="0.2">
      <c r="A158" s="61">
        <v>73</v>
      </c>
      <c r="B158" s="62" t="s">
        <v>158</v>
      </c>
      <c r="C158" s="64">
        <v>73.5</v>
      </c>
      <c r="D158" s="63">
        <v>83.4</v>
      </c>
      <c r="E158" s="64">
        <v>8</v>
      </c>
      <c r="F158" s="65">
        <v>13.6</v>
      </c>
    </row>
    <row r="159" spans="1:6" x14ac:dyDescent="0.2">
      <c r="A159" s="61">
        <v>69</v>
      </c>
      <c r="B159" s="62" t="s">
        <v>148</v>
      </c>
      <c r="C159" s="64">
        <v>125.5</v>
      </c>
      <c r="D159" s="63">
        <v>35.700000000000003</v>
      </c>
      <c r="E159" s="64">
        <v>8</v>
      </c>
      <c r="F159" s="65">
        <v>7.97</v>
      </c>
    </row>
    <row r="160" spans="1:6" x14ac:dyDescent="0.2">
      <c r="A160" s="61">
        <v>69</v>
      </c>
      <c r="B160" s="62" t="s">
        <v>149</v>
      </c>
      <c r="C160" s="64">
        <v>115.5</v>
      </c>
      <c r="D160" s="63">
        <v>38.799999999999997</v>
      </c>
      <c r="E160" s="64">
        <v>8</v>
      </c>
      <c r="F160" s="65">
        <v>8.66</v>
      </c>
    </row>
    <row r="161" spans="1:6" x14ac:dyDescent="0.2">
      <c r="A161" s="61">
        <v>69</v>
      </c>
      <c r="B161" s="62" t="s">
        <v>152</v>
      </c>
      <c r="C161" s="63">
        <v>115.5</v>
      </c>
      <c r="D161" s="63">
        <v>42.6</v>
      </c>
      <c r="E161" s="64">
        <v>8</v>
      </c>
      <c r="F161" s="65">
        <v>8.66</v>
      </c>
    </row>
    <row r="162" spans="1:6" x14ac:dyDescent="0.2">
      <c r="A162" s="61">
        <v>69</v>
      </c>
      <c r="B162" s="62" t="s">
        <v>153</v>
      </c>
      <c r="C162" s="63">
        <v>115.5</v>
      </c>
      <c r="D162" s="63">
        <v>47.3</v>
      </c>
      <c r="E162" s="64">
        <v>8</v>
      </c>
      <c r="F162" s="65">
        <v>8.66</v>
      </c>
    </row>
    <row r="163" spans="1:6" x14ac:dyDescent="0.2">
      <c r="A163" s="61">
        <v>69</v>
      </c>
      <c r="B163" s="62" t="s">
        <v>159</v>
      </c>
      <c r="C163" s="63">
        <v>100.5</v>
      </c>
      <c r="D163" s="63">
        <v>54.3</v>
      </c>
      <c r="E163" s="64">
        <v>8</v>
      </c>
      <c r="F163" s="65">
        <v>9.9499999999999993</v>
      </c>
    </row>
    <row r="164" spans="1:6" x14ac:dyDescent="0.2">
      <c r="A164" s="61">
        <v>69</v>
      </c>
      <c r="B164" s="62" t="s">
        <v>160</v>
      </c>
      <c r="C164" s="66">
        <v>100.5</v>
      </c>
      <c r="D164" s="67">
        <v>61</v>
      </c>
      <c r="E164" s="67">
        <v>8</v>
      </c>
      <c r="F164" s="68">
        <v>9.9499999999999993</v>
      </c>
    </row>
    <row r="165" spans="1:6" x14ac:dyDescent="0.2">
      <c r="A165" s="61">
        <v>69</v>
      </c>
      <c r="B165" s="62" t="s">
        <v>161</v>
      </c>
      <c r="C165" s="66">
        <v>90.5</v>
      </c>
      <c r="D165" s="66">
        <v>60.3</v>
      </c>
      <c r="E165" s="67">
        <v>8</v>
      </c>
      <c r="F165" s="68">
        <v>11.05</v>
      </c>
    </row>
    <row r="166" spans="1:6" x14ac:dyDescent="0.2">
      <c r="A166" s="61">
        <v>69</v>
      </c>
      <c r="B166" s="62" t="s">
        <v>162</v>
      </c>
      <c r="C166" s="66">
        <v>90.5</v>
      </c>
      <c r="D166" s="66">
        <v>72.2</v>
      </c>
      <c r="E166" s="67">
        <v>8</v>
      </c>
      <c r="F166" s="68">
        <v>11.05</v>
      </c>
    </row>
    <row r="167" spans="1:6" x14ac:dyDescent="0.2">
      <c r="A167" s="61">
        <v>69</v>
      </c>
      <c r="B167" s="62" t="s">
        <v>163</v>
      </c>
      <c r="C167" s="66">
        <v>75.5</v>
      </c>
      <c r="D167" s="66">
        <v>81.2</v>
      </c>
      <c r="E167" s="67">
        <v>8</v>
      </c>
      <c r="F167" s="68">
        <v>13.25</v>
      </c>
    </row>
    <row r="168" spans="1:6" x14ac:dyDescent="0.2">
      <c r="A168" s="61">
        <v>67</v>
      </c>
      <c r="B168" s="62" t="s">
        <v>150</v>
      </c>
      <c r="C168" s="66">
        <v>116.5</v>
      </c>
      <c r="D168" s="66">
        <v>42.2</v>
      </c>
      <c r="E168" s="67">
        <v>7</v>
      </c>
      <c r="F168" s="68">
        <v>8.58</v>
      </c>
    </row>
    <row r="169" spans="1:6" x14ac:dyDescent="0.2">
      <c r="A169" s="61">
        <v>67</v>
      </c>
      <c r="B169" s="62" t="s">
        <v>151</v>
      </c>
      <c r="C169" s="66">
        <v>116.5</v>
      </c>
      <c r="D169" s="66">
        <v>46.9</v>
      </c>
      <c r="E169" s="67">
        <v>7</v>
      </c>
      <c r="F169" s="68">
        <v>8.58</v>
      </c>
    </row>
    <row r="170" spans="1:6" x14ac:dyDescent="0.2">
      <c r="A170" s="61">
        <v>67</v>
      </c>
      <c r="B170" s="62" t="s">
        <v>164</v>
      </c>
      <c r="C170" s="66">
        <v>101.5</v>
      </c>
      <c r="D170" s="66">
        <v>53.8</v>
      </c>
      <c r="E170" s="67">
        <v>7</v>
      </c>
      <c r="F170" s="68">
        <v>9.85</v>
      </c>
    </row>
    <row r="171" spans="1:6" x14ac:dyDescent="0.2">
      <c r="A171" s="61">
        <v>67</v>
      </c>
      <c r="B171" s="62" t="s">
        <v>160</v>
      </c>
      <c r="C171" s="66">
        <v>101.5</v>
      </c>
      <c r="D171" s="66">
        <v>60.4</v>
      </c>
      <c r="E171" s="67">
        <v>7</v>
      </c>
      <c r="F171" s="68">
        <v>9.85</v>
      </c>
    </row>
    <row r="172" spans="1:6" x14ac:dyDescent="0.2">
      <c r="A172" s="61">
        <v>67</v>
      </c>
      <c r="B172" s="62" t="s">
        <v>161</v>
      </c>
      <c r="C172" s="66">
        <v>91.5</v>
      </c>
      <c r="D172" s="66">
        <v>59.7</v>
      </c>
      <c r="E172" s="67">
        <v>7</v>
      </c>
      <c r="F172" s="68">
        <v>10.93</v>
      </c>
    </row>
    <row r="173" spans="1:6" x14ac:dyDescent="0.2">
      <c r="A173" s="61">
        <v>67</v>
      </c>
      <c r="B173" s="62" t="s">
        <v>162</v>
      </c>
      <c r="C173" s="66">
        <v>91.5</v>
      </c>
      <c r="D173" s="66">
        <v>71.400000000000006</v>
      </c>
      <c r="E173" s="67">
        <v>7</v>
      </c>
      <c r="F173" s="68">
        <v>10.93</v>
      </c>
    </row>
    <row r="174" spans="1:6" x14ac:dyDescent="0.2">
      <c r="A174" s="61">
        <v>67</v>
      </c>
      <c r="B174" s="62" t="s">
        <v>163</v>
      </c>
      <c r="C174" s="66">
        <v>76.5</v>
      </c>
      <c r="D174" s="66">
        <v>80.099999999999994</v>
      </c>
      <c r="E174" s="67">
        <v>7</v>
      </c>
      <c r="F174" s="68">
        <v>13.07</v>
      </c>
    </row>
    <row r="175" spans="1:6" x14ac:dyDescent="0.2">
      <c r="A175" s="61">
        <v>65</v>
      </c>
      <c r="B175" s="62" t="s">
        <v>150</v>
      </c>
      <c r="C175" s="66">
        <v>117.5</v>
      </c>
      <c r="D175" s="66">
        <v>41.9</v>
      </c>
      <c r="E175" s="67">
        <v>7</v>
      </c>
      <c r="F175" s="68">
        <v>8.51</v>
      </c>
    </row>
    <row r="176" spans="1:6" x14ac:dyDescent="0.2">
      <c r="A176" s="61">
        <v>65</v>
      </c>
      <c r="B176" s="62" t="s">
        <v>151</v>
      </c>
      <c r="C176" s="66">
        <v>117.5</v>
      </c>
      <c r="D176" s="66">
        <v>46.5</v>
      </c>
      <c r="E176" s="67">
        <v>7</v>
      </c>
      <c r="F176" s="68">
        <v>8.51</v>
      </c>
    </row>
    <row r="177" spans="1:6" x14ac:dyDescent="0.2">
      <c r="A177" s="61">
        <v>65</v>
      </c>
      <c r="B177" s="62" t="s">
        <v>164</v>
      </c>
      <c r="C177" s="66">
        <v>102.5</v>
      </c>
      <c r="D177" s="66">
        <v>53.3</v>
      </c>
      <c r="E177" s="67">
        <v>7</v>
      </c>
      <c r="F177" s="68">
        <v>9.77</v>
      </c>
    </row>
    <row r="178" spans="1:6" x14ac:dyDescent="0.2">
      <c r="A178" s="61">
        <v>65</v>
      </c>
      <c r="B178" s="62" t="s">
        <v>160</v>
      </c>
      <c r="C178" s="66">
        <v>102.5</v>
      </c>
      <c r="D178" s="66">
        <v>59.8</v>
      </c>
      <c r="E178" s="67">
        <v>7</v>
      </c>
      <c r="F178" s="68">
        <v>9.77</v>
      </c>
    </row>
    <row r="179" spans="1:6" x14ac:dyDescent="0.2">
      <c r="A179" s="61">
        <v>65</v>
      </c>
      <c r="B179" s="62" t="s">
        <v>161</v>
      </c>
      <c r="C179" s="66">
        <v>92.5</v>
      </c>
      <c r="D179" s="67">
        <v>59</v>
      </c>
      <c r="E179" s="67">
        <v>7</v>
      </c>
      <c r="F179" s="68">
        <v>10.81</v>
      </c>
    </row>
    <row r="180" spans="1:6" x14ac:dyDescent="0.2">
      <c r="A180" s="61">
        <v>65</v>
      </c>
      <c r="B180" s="62" t="s">
        <v>162</v>
      </c>
      <c r="C180" s="66">
        <v>92.5</v>
      </c>
      <c r="D180" s="66">
        <v>70.599999999999994</v>
      </c>
      <c r="E180" s="67">
        <v>7</v>
      </c>
      <c r="F180" s="68">
        <v>10.81</v>
      </c>
    </row>
    <row r="181" spans="1:6" x14ac:dyDescent="0.2">
      <c r="A181" s="61">
        <v>65</v>
      </c>
      <c r="B181" s="62" t="s">
        <v>163</v>
      </c>
      <c r="C181" s="66">
        <v>77.5</v>
      </c>
      <c r="D181" s="66">
        <v>79.099999999999994</v>
      </c>
      <c r="E181" s="67">
        <v>7</v>
      </c>
      <c r="F181" s="68">
        <v>12.9</v>
      </c>
    </row>
    <row r="182" spans="1:6" x14ac:dyDescent="0.2">
      <c r="A182" s="61">
        <v>63</v>
      </c>
      <c r="B182" s="62" t="s">
        <v>150</v>
      </c>
      <c r="C182" s="66">
        <v>118.5</v>
      </c>
      <c r="D182" s="66">
        <v>41.5</v>
      </c>
      <c r="E182" s="67">
        <v>7</v>
      </c>
      <c r="F182" s="68">
        <v>8.44</v>
      </c>
    </row>
    <row r="183" spans="1:6" x14ac:dyDescent="0.2">
      <c r="A183" s="61">
        <v>63</v>
      </c>
      <c r="B183" s="62" t="s">
        <v>151</v>
      </c>
      <c r="C183" s="66">
        <v>118.5</v>
      </c>
      <c r="D183" s="66">
        <v>46.1</v>
      </c>
      <c r="E183" s="67">
        <v>7</v>
      </c>
      <c r="F183" s="68">
        <v>8.44</v>
      </c>
    </row>
    <row r="184" spans="1:6" x14ac:dyDescent="0.2">
      <c r="A184" s="61">
        <v>63</v>
      </c>
      <c r="B184" s="62" t="s">
        <v>164</v>
      </c>
      <c r="C184" s="66">
        <v>103.5</v>
      </c>
      <c r="D184" s="66">
        <v>52.7</v>
      </c>
      <c r="E184" s="67">
        <v>7</v>
      </c>
      <c r="F184" s="68">
        <v>9.66</v>
      </c>
    </row>
    <row r="185" spans="1:6" x14ac:dyDescent="0.2">
      <c r="A185" s="61">
        <v>63</v>
      </c>
      <c r="B185" s="62" t="s">
        <v>160</v>
      </c>
      <c r="C185" s="66">
        <v>103.5</v>
      </c>
      <c r="D185" s="66">
        <v>59.2</v>
      </c>
      <c r="E185" s="67">
        <v>7</v>
      </c>
      <c r="F185" s="68">
        <v>9.66</v>
      </c>
    </row>
    <row r="186" spans="1:6" x14ac:dyDescent="0.2">
      <c r="A186" s="61">
        <v>63</v>
      </c>
      <c r="B186" s="62" t="s">
        <v>161</v>
      </c>
      <c r="C186" s="66">
        <v>93.5</v>
      </c>
      <c r="D186" s="66">
        <v>58.4</v>
      </c>
      <c r="E186" s="67">
        <v>7</v>
      </c>
      <c r="F186" s="68">
        <v>10.7</v>
      </c>
    </row>
    <row r="187" spans="1:6" x14ac:dyDescent="0.2">
      <c r="A187" s="61">
        <v>63</v>
      </c>
      <c r="B187" s="62" t="s">
        <v>162</v>
      </c>
      <c r="C187" s="66">
        <v>93.5</v>
      </c>
      <c r="D187" s="66">
        <v>69.900000000000006</v>
      </c>
      <c r="E187" s="67">
        <v>7</v>
      </c>
      <c r="F187" s="68">
        <v>10.7</v>
      </c>
    </row>
    <row r="188" spans="1:6" x14ac:dyDescent="0.2">
      <c r="A188" s="61">
        <v>63</v>
      </c>
      <c r="B188" s="62" t="s">
        <v>163</v>
      </c>
      <c r="C188" s="66">
        <v>78.5</v>
      </c>
      <c r="D188" s="66">
        <v>78.099999999999994</v>
      </c>
      <c r="E188" s="67">
        <v>7</v>
      </c>
      <c r="F188" s="68">
        <v>12.74</v>
      </c>
    </row>
    <row r="189" spans="1:6" x14ac:dyDescent="0.2">
      <c r="A189" s="61">
        <v>60</v>
      </c>
      <c r="B189" s="62" t="s">
        <v>150</v>
      </c>
      <c r="C189" s="67">
        <v>120</v>
      </c>
      <c r="D189" s="67">
        <v>41</v>
      </c>
      <c r="E189" s="67">
        <v>7</v>
      </c>
      <c r="F189" s="68">
        <v>8.33</v>
      </c>
    </row>
    <row r="190" spans="1:6" x14ac:dyDescent="0.2">
      <c r="A190" s="61">
        <v>60</v>
      </c>
      <c r="B190" s="62" t="s">
        <v>151</v>
      </c>
      <c r="C190" s="67">
        <v>120</v>
      </c>
      <c r="D190" s="66">
        <v>45.5</v>
      </c>
      <c r="E190" s="67">
        <v>7</v>
      </c>
      <c r="F190" s="68">
        <v>8.33</v>
      </c>
    </row>
    <row r="191" spans="1:6" x14ac:dyDescent="0.2">
      <c r="A191" s="61">
        <v>60</v>
      </c>
      <c r="B191" s="62" t="s">
        <v>164</v>
      </c>
      <c r="C191" s="67">
        <v>105</v>
      </c>
      <c r="D191" s="67">
        <v>52</v>
      </c>
      <c r="E191" s="67">
        <v>7</v>
      </c>
      <c r="F191" s="68">
        <v>9.52</v>
      </c>
    </row>
    <row r="192" spans="1:6" x14ac:dyDescent="0.2">
      <c r="A192" s="61">
        <v>60</v>
      </c>
      <c r="B192" s="62" t="s">
        <v>160</v>
      </c>
      <c r="C192" s="67">
        <v>105</v>
      </c>
      <c r="D192" s="66">
        <v>58.4</v>
      </c>
      <c r="E192" s="67">
        <v>7</v>
      </c>
      <c r="F192" s="68">
        <v>9.52</v>
      </c>
    </row>
    <row r="193" spans="1:6" x14ac:dyDescent="0.2">
      <c r="A193" s="61">
        <v>60</v>
      </c>
      <c r="B193" s="62" t="s">
        <v>161</v>
      </c>
      <c r="C193" s="67">
        <v>95</v>
      </c>
      <c r="D193" s="66">
        <v>57.5</v>
      </c>
      <c r="E193" s="67">
        <v>7</v>
      </c>
      <c r="F193" s="68">
        <v>10.53</v>
      </c>
    </row>
    <row r="194" spans="1:6" x14ac:dyDescent="0.2">
      <c r="A194" s="61">
        <v>60</v>
      </c>
      <c r="B194" s="62" t="s">
        <v>162</v>
      </c>
      <c r="C194" s="67">
        <v>95</v>
      </c>
      <c r="D194" s="66">
        <v>68.7</v>
      </c>
      <c r="E194" s="67">
        <v>7</v>
      </c>
      <c r="F194" s="68">
        <v>10.53</v>
      </c>
    </row>
    <row r="195" spans="1:6" x14ac:dyDescent="0.2">
      <c r="A195" s="61">
        <v>60</v>
      </c>
      <c r="B195" s="62" t="s">
        <v>163</v>
      </c>
      <c r="C195" s="67">
        <v>80</v>
      </c>
      <c r="D195" s="66">
        <v>76.599999999999994</v>
      </c>
      <c r="E195" s="67">
        <v>7</v>
      </c>
      <c r="F195" s="68">
        <v>12.5</v>
      </c>
    </row>
    <row r="1048576" spans="3:3" x14ac:dyDescent="0.2">
      <c r="C1048576" s="7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M28"/>
  <sheetViews>
    <sheetView workbookViewId="0">
      <selection activeCell="C8" sqref="C8"/>
    </sheetView>
  </sheetViews>
  <sheetFormatPr baseColWidth="10" defaultRowHeight="14.25" x14ac:dyDescent="0.2"/>
  <cols>
    <col min="3" max="3" width="11" style="56"/>
  </cols>
  <sheetData>
    <row r="1" spans="1:13" x14ac:dyDescent="0.2">
      <c r="A1" s="72" t="s">
        <v>165</v>
      </c>
      <c r="B1" s="72"/>
      <c r="C1" s="72"/>
      <c r="D1" s="73"/>
      <c r="E1" s="74" t="s">
        <v>166</v>
      </c>
      <c r="F1" s="75"/>
      <c r="G1" s="76"/>
      <c r="H1" s="74" t="s">
        <v>167</v>
      </c>
      <c r="I1" s="75"/>
      <c r="J1" s="76"/>
      <c r="K1" s="74" t="s">
        <v>168</v>
      </c>
      <c r="L1" s="75"/>
      <c r="M1" s="75"/>
    </row>
    <row r="2" spans="1:13" x14ac:dyDescent="0.2">
      <c r="A2" s="77" t="s">
        <v>169</v>
      </c>
      <c r="B2" s="78" t="s">
        <v>170</v>
      </c>
      <c r="C2" s="130" t="s">
        <v>169</v>
      </c>
      <c r="D2" s="79" t="s">
        <v>171</v>
      </c>
      <c r="E2" s="80" t="s">
        <v>172</v>
      </c>
      <c r="F2" s="81"/>
      <c r="G2" s="82"/>
      <c r="H2" s="83" t="s">
        <v>173</v>
      </c>
      <c r="I2" s="84"/>
      <c r="J2" s="85"/>
      <c r="K2" s="83" t="s">
        <v>173</v>
      </c>
      <c r="L2" s="84"/>
      <c r="M2" s="84"/>
    </row>
    <row r="3" spans="1:13" ht="18" x14ac:dyDescent="0.2">
      <c r="A3" s="86"/>
      <c r="B3" s="87"/>
      <c r="C3" s="131"/>
      <c r="D3" s="88"/>
      <c r="E3" s="89" t="s">
        <v>174</v>
      </c>
      <c r="F3" s="90" t="s">
        <v>175</v>
      </c>
      <c r="G3" s="89" t="s">
        <v>176</v>
      </c>
      <c r="H3" s="91" t="s">
        <v>174</v>
      </c>
      <c r="I3" s="92" t="s">
        <v>175</v>
      </c>
      <c r="J3" s="91" t="s">
        <v>176</v>
      </c>
      <c r="K3" s="93" t="s">
        <v>174</v>
      </c>
      <c r="L3" s="94" t="s">
        <v>175</v>
      </c>
      <c r="M3" s="95" t="s">
        <v>176</v>
      </c>
    </row>
    <row r="4" spans="1:13" x14ac:dyDescent="0.2">
      <c r="A4" s="96">
        <v>20</v>
      </c>
      <c r="B4" s="97" t="s">
        <v>177</v>
      </c>
      <c r="C4" s="132">
        <v>20</v>
      </c>
      <c r="D4" s="98">
        <v>1.02</v>
      </c>
      <c r="E4" s="99">
        <v>153</v>
      </c>
      <c r="F4" s="100"/>
      <c r="G4" s="100"/>
      <c r="H4" s="100"/>
      <c r="I4" s="100"/>
      <c r="J4" s="100"/>
      <c r="K4" s="100"/>
      <c r="L4" s="100"/>
      <c r="M4" s="101"/>
    </row>
    <row r="5" spans="1:13" x14ac:dyDescent="0.2">
      <c r="A5" s="102">
        <v>20.5</v>
      </c>
      <c r="B5" s="103" t="s">
        <v>178</v>
      </c>
      <c r="C5" s="129">
        <v>20.5</v>
      </c>
      <c r="D5" s="104">
        <v>1.0209999999999999</v>
      </c>
      <c r="E5" s="105">
        <v>147</v>
      </c>
      <c r="F5" s="106"/>
      <c r="G5" s="106"/>
      <c r="H5" s="106"/>
      <c r="I5" s="106"/>
      <c r="J5" s="106"/>
      <c r="K5" s="106"/>
      <c r="L5" s="106"/>
      <c r="M5" s="107"/>
    </row>
    <row r="6" spans="1:13" x14ac:dyDescent="0.2">
      <c r="A6" s="96">
        <v>25</v>
      </c>
      <c r="B6" s="108">
        <v>14</v>
      </c>
      <c r="C6" s="132">
        <v>25</v>
      </c>
      <c r="D6" s="98">
        <v>1.03</v>
      </c>
      <c r="E6" s="109">
        <v>142</v>
      </c>
      <c r="F6" s="99">
        <v>153</v>
      </c>
      <c r="G6" s="100"/>
      <c r="H6" s="100"/>
      <c r="I6" s="100"/>
      <c r="J6" s="100"/>
      <c r="K6" s="100"/>
      <c r="L6" s="100"/>
      <c r="M6" s="101"/>
    </row>
    <row r="7" spans="1:13" x14ac:dyDescent="0.2">
      <c r="A7" s="102">
        <v>27.5</v>
      </c>
      <c r="B7" s="103" t="s">
        <v>179</v>
      </c>
      <c r="C7" s="129">
        <v>27.5</v>
      </c>
      <c r="D7" s="104">
        <v>1.0369999999999999</v>
      </c>
      <c r="E7" s="110">
        <v>137</v>
      </c>
      <c r="F7" s="105">
        <v>147</v>
      </c>
      <c r="G7" s="106"/>
      <c r="H7" s="110">
        <v>153</v>
      </c>
      <c r="I7" s="106"/>
      <c r="J7" s="106"/>
      <c r="K7" s="106"/>
      <c r="L7" s="106"/>
      <c r="M7" s="107"/>
    </row>
    <row r="8" spans="1:13" x14ac:dyDescent="0.2">
      <c r="A8" s="96">
        <v>30</v>
      </c>
      <c r="B8" s="97" t="s">
        <v>180</v>
      </c>
      <c r="C8" s="132">
        <v>30</v>
      </c>
      <c r="D8" s="98">
        <v>1.044</v>
      </c>
      <c r="E8" s="99">
        <v>133</v>
      </c>
      <c r="F8" s="109">
        <v>142</v>
      </c>
      <c r="G8" s="99">
        <v>153</v>
      </c>
      <c r="H8" s="109">
        <v>147</v>
      </c>
      <c r="I8" s="100"/>
      <c r="J8" s="100"/>
      <c r="K8" s="100"/>
      <c r="L8" s="100"/>
      <c r="M8" s="101"/>
    </row>
    <row r="9" spans="1:13" x14ac:dyDescent="0.2">
      <c r="A9" s="102">
        <v>32.5</v>
      </c>
      <c r="B9" s="103" t="s">
        <v>181</v>
      </c>
      <c r="C9" s="129">
        <v>32.5</v>
      </c>
      <c r="D9" s="104">
        <v>1.0509999999999999</v>
      </c>
      <c r="E9" s="110">
        <v>127</v>
      </c>
      <c r="F9" s="110">
        <v>137</v>
      </c>
      <c r="G9" s="105">
        <v>147</v>
      </c>
      <c r="H9" s="105">
        <v>142</v>
      </c>
      <c r="I9" s="110">
        <v>153</v>
      </c>
      <c r="J9" s="106"/>
      <c r="K9" s="106"/>
      <c r="L9" s="106"/>
      <c r="M9" s="107"/>
    </row>
    <row r="10" spans="1:13" x14ac:dyDescent="0.2">
      <c r="A10" s="96">
        <v>35</v>
      </c>
      <c r="B10" s="97" t="s">
        <v>182</v>
      </c>
      <c r="C10" s="132">
        <v>35</v>
      </c>
      <c r="D10" s="98">
        <v>1.06</v>
      </c>
      <c r="E10" s="99">
        <v>123</v>
      </c>
      <c r="F10" s="99">
        <v>133</v>
      </c>
      <c r="G10" s="109">
        <v>142</v>
      </c>
      <c r="H10" s="99">
        <v>137</v>
      </c>
      <c r="I10" s="109">
        <v>147</v>
      </c>
      <c r="J10" s="100"/>
      <c r="K10" s="111">
        <v>153</v>
      </c>
      <c r="L10" s="100"/>
      <c r="M10" s="101"/>
    </row>
    <row r="11" spans="1:13" x14ac:dyDescent="0.2">
      <c r="A11" s="102">
        <v>37.5</v>
      </c>
      <c r="B11" s="103" t="s">
        <v>183</v>
      </c>
      <c r="C11" s="129">
        <v>37.5</v>
      </c>
      <c r="D11" s="104">
        <v>1.0680000000000001</v>
      </c>
      <c r="E11" s="110">
        <v>119</v>
      </c>
      <c r="F11" s="110">
        <v>127</v>
      </c>
      <c r="G11" s="110">
        <v>137</v>
      </c>
      <c r="H11" s="110">
        <v>133</v>
      </c>
      <c r="I11" s="105">
        <v>142</v>
      </c>
      <c r="J11" s="112">
        <v>153</v>
      </c>
      <c r="K11" s="113">
        <v>147</v>
      </c>
      <c r="L11" s="106"/>
      <c r="M11" s="107"/>
    </row>
    <row r="12" spans="1:13" x14ac:dyDescent="0.2">
      <c r="A12" s="96">
        <v>40</v>
      </c>
      <c r="B12" s="97" t="s">
        <v>184</v>
      </c>
      <c r="C12" s="132">
        <v>40</v>
      </c>
      <c r="D12" s="98">
        <v>1.077</v>
      </c>
      <c r="E12" s="99">
        <v>116</v>
      </c>
      <c r="F12" s="99">
        <v>123</v>
      </c>
      <c r="G12" s="99">
        <v>133</v>
      </c>
      <c r="H12" s="99">
        <v>127</v>
      </c>
      <c r="I12" s="99">
        <v>137</v>
      </c>
      <c r="J12" s="108">
        <v>147</v>
      </c>
      <c r="K12" s="114">
        <v>142</v>
      </c>
      <c r="L12" s="111">
        <v>153</v>
      </c>
      <c r="M12" s="101"/>
    </row>
    <row r="13" spans="1:13" x14ac:dyDescent="0.2">
      <c r="A13" s="115">
        <v>45</v>
      </c>
      <c r="B13" s="103" t="s">
        <v>185</v>
      </c>
      <c r="C13" s="133">
        <v>45</v>
      </c>
      <c r="D13" s="104">
        <v>1.097</v>
      </c>
      <c r="E13" s="105">
        <v>107</v>
      </c>
      <c r="F13" s="110">
        <v>116</v>
      </c>
      <c r="G13" s="110">
        <v>127</v>
      </c>
      <c r="H13" s="110">
        <v>119</v>
      </c>
      <c r="I13" s="110">
        <v>127</v>
      </c>
      <c r="J13" s="112">
        <v>137</v>
      </c>
      <c r="K13" s="113">
        <v>133</v>
      </c>
      <c r="L13" s="113">
        <v>147</v>
      </c>
      <c r="M13" s="116">
        <v>153</v>
      </c>
    </row>
    <row r="14" spans="1:13" x14ac:dyDescent="0.2">
      <c r="A14" s="96">
        <v>50</v>
      </c>
      <c r="B14" s="97" t="s">
        <v>186</v>
      </c>
      <c r="C14" s="132">
        <v>50</v>
      </c>
      <c r="D14" s="98">
        <v>1.1180000000000001</v>
      </c>
      <c r="E14" s="109">
        <v>103</v>
      </c>
      <c r="F14" s="99">
        <v>110</v>
      </c>
      <c r="G14" s="99">
        <v>117</v>
      </c>
      <c r="H14" s="99">
        <v>113</v>
      </c>
      <c r="I14" s="99">
        <v>123</v>
      </c>
      <c r="J14" s="108">
        <v>130</v>
      </c>
      <c r="K14" s="111">
        <v>127</v>
      </c>
      <c r="L14" s="111">
        <v>137</v>
      </c>
      <c r="M14" s="117">
        <v>142</v>
      </c>
    </row>
    <row r="15" spans="1:13" x14ac:dyDescent="0.2">
      <c r="A15" s="115">
        <v>55</v>
      </c>
      <c r="B15" s="103" t="s">
        <v>187</v>
      </c>
      <c r="C15" s="133">
        <v>55</v>
      </c>
      <c r="D15" s="104">
        <v>1.141</v>
      </c>
      <c r="E15" s="110">
        <v>97</v>
      </c>
      <c r="F15" s="105">
        <v>103</v>
      </c>
      <c r="G15" s="110">
        <v>113</v>
      </c>
      <c r="H15" s="105">
        <v>107</v>
      </c>
      <c r="I15" s="110">
        <v>116</v>
      </c>
      <c r="J15" s="112">
        <v>127</v>
      </c>
      <c r="K15" s="118">
        <v>119</v>
      </c>
      <c r="L15" s="118">
        <v>127</v>
      </c>
      <c r="M15" s="116">
        <v>137</v>
      </c>
    </row>
    <row r="16" spans="1:13" x14ac:dyDescent="0.2">
      <c r="A16" s="96">
        <v>60</v>
      </c>
      <c r="B16" s="97" t="s">
        <v>188</v>
      </c>
      <c r="C16" s="132">
        <v>60</v>
      </c>
      <c r="D16" s="98">
        <v>1.1659999999999999</v>
      </c>
      <c r="E16" s="99">
        <v>92</v>
      </c>
      <c r="F16" s="109">
        <v>100</v>
      </c>
      <c r="G16" s="109">
        <v>106</v>
      </c>
      <c r="H16" s="109">
        <v>103</v>
      </c>
      <c r="I16" s="99">
        <v>110</v>
      </c>
      <c r="J16" s="108">
        <v>117</v>
      </c>
      <c r="K16" s="111">
        <v>113</v>
      </c>
      <c r="L16" s="111">
        <v>123</v>
      </c>
      <c r="M16" s="117">
        <v>130</v>
      </c>
    </row>
    <row r="17" spans="1:13" x14ac:dyDescent="0.2">
      <c r="A17" s="115">
        <v>70</v>
      </c>
      <c r="B17" s="103" t="s">
        <v>189</v>
      </c>
      <c r="C17" s="133">
        <v>70</v>
      </c>
      <c r="D17" s="104">
        <v>1.22</v>
      </c>
      <c r="E17" s="110">
        <v>87</v>
      </c>
      <c r="F17" s="110">
        <v>92</v>
      </c>
      <c r="G17" s="105">
        <v>100</v>
      </c>
      <c r="H17" s="110">
        <v>94</v>
      </c>
      <c r="I17" s="105">
        <v>103</v>
      </c>
      <c r="J17" s="112">
        <v>107</v>
      </c>
      <c r="K17" s="113">
        <v>106</v>
      </c>
      <c r="L17" s="118">
        <v>110</v>
      </c>
      <c r="M17" s="116">
        <v>117</v>
      </c>
    </row>
    <row r="18" spans="1:13" x14ac:dyDescent="0.2">
      <c r="A18" s="96">
        <v>80</v>
      </c>
      <c r="B18" s="97" t="s">
        <v>190</v>
      </c>
      <c r="C18" s="132">
        <v>80</v>
      </c>
      <c r="D18" s="119">
        <v>1.28</v>
      </c>
      <c r="E18" s="99">
        <v>80</v>
      </c>
      <c r="F18" s="99">
        <v>87</v>
      </c>
      <c r="G18" s="99">
        <v>92</v>
      </c>
      <c r="H18" s="99">
        <v>89</v>
      </c>
      <c r="I18" s="99">
        <v>94</v>
      </c>
      <c r="J18" s="108">
        <v>100</v>
      </c>
      <c r="K18" s="111">
        <v>97</v>
      </c>
      <c r="L18" s="114">
        <v>103</v>
      </c>
      <c r="M18" s="117">
        <v>110</v>
      </c>
    </row>
    <row r="19" spans="1:13" x14ac:dyDescent="0.2">
      <c r="A19" s="115">
        <v>90</v>
      </c>
      <c r="B19" s="103" t="s">
        <v>191</v>
      </c>
      <c r="C19" s="133">
        <v>90</v>
      </c>
      <c r="D19" s="104">
        <v>1.345</v>
      </c>
      <c r="E19" s="110">
        <v>77</v>
      </c>
      <c r="F19" s="110">
        <v>83</v>
      </c>
      <c r="G19" s="110">
        <v>87</v>
      </c>
      <c r="H19" s="110">
        <v>87</v>
      </c>
      <c r="I19" s="110">
        <v>89</v>
      </c>
      <c r="J19" s="112">
        <v>94</v>
      </c>
      <c r="K19" s="118">
        <v>92</v>
      </c>
      <c r="L19" s="113">
        <v>100</v>
      </c>
      <c r="M19" s="116">
        <v>103</v>
      </c>
    </row>
    <row r="20" spans="1:13" x14ac:dyDescent="0.2">
      <c r="A20" s="120">
        <v>100</v>
      </c>
      <c r="B20" s="121" t="s">
        <v>192</v>
      </c>
      <c r="C20" s="134">
        <v>100</v>
      </c>
      <c r="D20" s="122">
        <v>1.4139999999999999</v>
      </c>
      <c r="E20" s="123">
        <v>73</v>
      </c>
      <c r="F20" s="123">
        <v>80</v>
      </c>
      <c r="G20" s="123">
        <v>83</v>
      </c>
      <c r="H20" s="123">
        <v>80</v>
      </c>
      <c r="I20" s="123">
        <v>87</v>
      </c>
      <c r="J20" s="124">
        <v>92</v>
      </c>
      <c r="K20" s="125">
        <v>89</v>
      </c>
      <c r="L20" s="125">
        <v>94</v>
      </c>
      <c r="M20" s="126">
        <v>97</v>
      </c>
    </row>
    <row r="21" spans="1:13" x14ac:dyDescent="0.2">
      <c r="A21" s="115">
        <v>120</v>
      </c>
      <c r="B21" s="103" t="s">
        <v>193</v>
      </c>
      <c r="C21" s="133">
        <v>120</v>
      </c>
      <c r="D21" s="104">
        <v>1.5620000000000001</v>
      </c>
      <c r="E21" s="110">
        <v>69</v>
      </c>
      <c r="F21" s="110">
        <v>73</v>
      </c>
      <c r="G21" s="110">
        <v>80</v>
      </c>
      <c r="H21" s="110">
        <v>77</v>
      </c>
      <c r="I21" s="110">
        <v>80</v>
      </c>
      <c r="J21" s="112">
        <v>87</v>
      </c>
      <c r="K21" s="118">
        <v>83</v>
      </c>
      <c r="L21" s="118">
        <v>87</v>
      </c>
      <c r="M21" s="116">
        <v>92</v>
      </c>
    </row>
    <row r="22" spans="1:13" x14ac:dyDescent="0.2">
      <c r="A22" s="96">
        <v>140</v>
      </c>
      <c r="B22" s="97" t="s">
        <v>194</v>
      </c>
      <c r="C22" s="132">
        <v>140</v>
      </c>
      <c r="D22" s="119">
        <v>1.72</v>
      </c>
      <c r="E22" s="99">
        <v>65</v>
      </c>
      <c r="F22" s="99">
        <v>73</v>
      </c>
      <c r="G22" s="99">
        <v>77</v>
      </c>
      <c r="H22" s="99">
        <v>73</v>
      </c>
      <c r="I22" s="99">
        <v>77</v>
      </c>
      <c r="J22" s="108">
        <v>83</v>
      </c>
      <c r="K22" s="111">
        <v>80</v>
      </c>
      <c r="L22" s="111">
        <v>83</v>
      </c>
      <c r="M22" s="117">
        <v>87</v>
      </c>
    </row>
    <row r="23" spans="1:13" x14ac:dyDescent="0.2">
      <c r="A23" s="115">
        <v>170</v>
      </c>
      <c r="B23" s="103" t="s">
        <v>195</v>
      </c>
      <c r="C23" s="133">
        <v>170</v>
      </c>
      <c r="D23" s="104">
        <v>1.972</v>
      </c>
      <c r="E23" s="110">
        <v>65</v>
      </c>
      <c r="F23" s="110">
        <v>67</v>
      </c>
      <c r="G23" s="110">
        <v>73</v>
      </c>
      <c r="H23" s="110">
        <v>69</v>
      </c>
      <c r="I23" s="110">
        <v>73</v>
      </c>
      <c r="J23" s="112">
        <v>77</v>
      </c>
      <c r="K23" s="118">
        <v>77</v>
      </c>
      <c r="L23" s="118">
        <v>80</v>
      </c>
      <c r="M23" s="116">
        <v>87</v>
      </c>
    </row>
    <row r="24" spans="1:13" x14ac:dyDescent="0.2">
      <c r="A24" s="96">
        <v>200</v>
      </c>
      <c r="B24" s="97" t="s">
        <v>196</v>
      </c>
      <c r="C24" s="132">
        <v>200</v>
      </c>
      <c r="D24" s="98">
        <v>2.2360000000000002</v>
      </c>
      <c r="E24" s="99">
        <v>63</v>
      </c>
      <c r="F24" s="99">
        <v>65</v>
      </c>
      <c r="G24" s="99">
        <v>69</v>
      </c>
      <c r="H24" s="99">
        <v>67</v>
      </c>
      <c r="I24" s="99">
        <v>73</v>
      </c>
      <c r="J24" s="108">
        <v>77</v>
      </c>
      <c r="K24" s="111">
        <v>73</v>
      </c>
      <c r="L24" s="111">
        <v>77</v>
      </c>
      <c r="M24" s="117">
        <v>83</v>
      </c>
    </row>
    <row r="25" spans="1:13" x14ac:dyDescent="0.2">
      <c r="A25" s="115">
        <v>250</v>
      </c>
      <c r="B25" s="103" t="s">
        <v>197</v>
      </c>
      <c r="C25" s="133">
        <v>250</v>
      </c>
      <c r="D25" s="104">
        <v>2.6920000000000002</v>
      </c>
      <c r="E25" s="110">
        <v>60</v>
      </c>
      <c r="F25" s="110">
        <v>63</v>
      </c>
      <c r="G25" s="110">
        <v>67</v>
      </c>
      <c r="H25" s="110">
        <v>65</v>
      </c>
      <c r="I25" s="110">
        <v>69</v>
      </c>
      <c r="J25" s="112">
        <v>73</v>
      </c>
      <c r="K25" s="118">
        <v>73</v>
      </c>
      <c r="L25" s="118">
        <v>77</v>
      </c>
      <c r="M25" s="116">
        <v>80</v>
      </c>
    </row>
    <row r="26" spans="1:13" x14ac:dyDescent="0.2">
      <c r="A26" s="96">
        <v>300</v>
      </c>
      <c r="B26" s="97" t="s">
        <v>198</v>
      </c>
      <c r="C26" s="132">
        <v>300</v>
      </c>
      <c r="D26" s="98">
        <v>3.1619999999999999</v>
      </c>
      <c r="E26" s="99">
        <v>60</v>
      </c>
      <c r="F26" s="99">
        <v>63</v>
      </c>
      <c r="G26" s="99">
        <v>67</v>
      </c>
      <c r="H26" s="99">
        <v>63</v>
      </c>
      <c r="I26" s="99">
        <v>69</v>
      </c>
      <c r="J26" s="108">
        <v>73</v>
      </c>
      <c r="K26" s="111">
        <v>73</v>
      </c>
      <c r="L26" s="111">
        <v>77</v>
      </c>
      <c r="M26" s="117">
        <v>80</v>
      </c>
    </row>
    <row r="27" spans="1:13" x14ac:dyDescent="0.2">
      <c r="A27" s="115">
        <v>375</v>
      </c>
      <c r="B27" s="103" t="s">
        <v>199</v>
      </c>
      <c r="C27" s="133">
        <v>375</v>
      </c>
      <c r="D27" s="104">
        <v>3.8639999999999999</v>
      </c>
      <c r="E27" s="110">
        <v>60</v>
      </c>
      <c r="F27" s="110">
        <v>63</v>
      </c>
      <c r="G27" s="110">
        <v>65</v>
      </c>
      <c r="H27" s="110">
        <v>63</v>
      </c>
      <c r="I27" s="110">
        <v>67</v>
      </c>
      <c r="J27" s="112">
        <v>73</v>
      </c>
      <c r="K27" s="118">
        <v>69</v>
      </c>
      <c r="L27" s="118">
        <v>73</v>
      </c>
      <c r="M27" s="116">
        <v>77</v>
      </c>
    </row>
    <row r="28" spans="1:13" x14ac:dyDescent="0.2">
      <c r="A28" s="127" t="s">
        <v>200</v>
      </c>
      <c r="B28" s="128"/>
      <c r="C28" s="135"/>
      <c r="D28" s="100"/>
      <c r="E28" s="99">
        <v>60</v>
      </c>
      <c r="F28" s="100"/>
      <c r="G28" s="100"/>
      <c r="H28" s="99">
        <v>60</v>
      </c>
      <c r="I28" s="100"/>
      <c r="J28" s="100"/>
      <c r="K28" s="111">
        <v>65</v>
      </c>
      <c r="L28" s="100"/>
      <c r="M28" s="101"/>
    </row>
  </sheetData>
  <mergeCells count="12">
    <mergeCell ref="A28:B28"/>
    <mergeCell ref="C2:C3"/>
    <mergeCell ref="A1:D1"/>
    <mergeCell ref="E1:G1"/>
    <mergeCell ref="H1:J1"/>
    <mergeCell ref="K1:M1"/>
    <mergeCell ref="A2:A3"/>
    <mergeCell ref="B2:B3"/>
    <mergeCell ref="D2:D3"/>
    <mergeCell ref="E2:G2"/>
    <mergeCell ref="H2:J2"/>
    <mergeCell ref="K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20</vt:i4>
      </vt:variant>
    </vt:vector>
  </HeadingPairs>
  <TitlesOfParts>
    <vt:vector size="26" baseType="lpstr">
      <vt:lpstr>Devis</vt:lpstr>
      <vt:lpstr>BDD</vt:lpstr>
      <vt:lpstr>Feuil1</vt:lpstr>
      <vt:lpstr>Liste</vt:lpstr>
      <vt:lpstr>tableau de correspondance</vt:lpstr>
      <vt:lpstr>Tableau de recouvrement</vt:lpstr>
      <vt:lpstr>Autres</vt:lpstr>
      <vt:lpstr>Devis!Impression_des_titres</vt:lpstr>
      <vt:lpstr>RégionTitreColonne1..B6.1</vt:lpstr>
      <vt:lpstr>RégionTitreColonne10..B24.1</vt:lpstr>
      <vt:lpstr>RégionTitreColonne11..B26.1</vt:lpstr>
      <vt:lpstr>RégionTitreColonne12..B28.1</vt:lpstr>
      <vt:lpstr>RégionTitreColonne13..B30.1</vt:lpstr>
      <vt:lpstr>RégionTitreColonne14..D33</vt:lpstr>
      <vt:lpstr>RégionTitreColonne2..B8.1</vt:lpstr>
      <vt:lpstr>RégionTitreColonne3..B10.1</vt:lpstr>
      <vt:lpstr>RégionTitreColonne4..B12.1</vt:lpstr>
      <vt:lpstr>RégionTitreColonne5..B14.1</vt:lpstr>
      <vt:lpstr>RégionTitreColonne6..B16.1</vt:lpstr>
      <vt:lpstr>RégionTitreColonne7..B18.1</vt:lpstr>
      <vt:lpstr>RégionTitreColonne8..B20.1</vt:lpstr>
      <vt:lpstr>RégionTitreColonne9..B22.1</vt:lpstr>
      <vt:lpstr>RégionTitreLigne1..G35</vt:lpstr>
      <vt:lpstr>SOUS_TOTAL</vt:lpstr>
      <vt:lpstr>TauxTVA</vt:lpstr>
      <vt:lpstr>TitreColonne1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benjamin jean</dc:creator>
  <cp:lastModifiedBy>benjamin jean</cp:lastModifiedBy>
  <dcterms:created xsi:type="dcterms:W3CDTF">2017-07-30T18:12:27Z</dcterms:created>
  <dcterms:modified xsi:type="dcterms:W3CDTF">2020-03-25T18:23:19Z</dcterms:modified>
</cp:coreProperties>
</file>