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 defaultThemeVersion="124226"/>
  <bookViews>
    <workbookView xWindow="3225" yWindow="6045" windowWidth="20115" windowHeight="8010" tabRatio="748"/>
  </bookViews>
  <sheets>
    <sheet name="ACCUEIL" sheetId="3" r:id="rId1"/>
    <sheet name="SYNTHESE" sheetId="1" r:id="rId2"/>
    <sheet name="ALPHABETIQUE" sheetId="7" r:id="rId3"/>
  </sheets>
  <definedNames>
    <definedName name="_xlnm._FilterDatabase" localSheetId="2" hidden="1">ALPHABETIQUE!$A$1:$I$191</definedName>
    <definedName name="_xlnm._FilterDatabase" localSheetId="1" hidden="1">SYNTHESE!$A$1:$J$214</definedName>
    <definedName name="_xlnm.Criteria">ACCUEIL!$M$5:$Q$6</definedName>
    <definedName name="_xlnm.Extract" localSheetId="0">ACCUEIL!$A$15:$I$15</definedName>
    <definedName name="ListeCategorie">ALPHABETIQUE!$V$2:$V$39</definedName>
    <definedName name="ListeFournisseur">ALPHABETIQUE!$S$2:$S$44</definedName>
    <definedName name="ListeMarque">ALPHABETIQUE!$P$2:$P$90</definedName>
    <definedName name="ListeSpecialite">ALPHABETIQUE!$M$2:$M$21</definedName>
  </definedNames>
  <calcPr calcId="125725"/>
</workbook>
</file>

<file path=xl/calcChain.xml><?xml version="1.0" encoding="utf-8"?>
<calcChain xmlns="http://schemas.openxmlformats.org/spreadsheetml/2006/main">
  <c r="L12" i="7" a="1"/>
  <c r="N6" i="3"/>
  <c r="O6"/>
  <c r="P6"/>
  <c r="Q6"/>
  <c r="M6"/>
  <c r="J47" i="1" l="1" a="1"/>
  <c r="J47" s="1"/>
  <c r="J46" a="1"/>
  <c r="J46" s="1"/>
  <c r="J133" a="1"/>
  <c r="J133" s="1"/>
  <c r="J135" a="1"/>
  <c r="J135" s="1"/>
  <c r="J80" a="1"/>
  <c r="J80" s="1"/>
  <c r="J48" a="1"/>
  <c r="J48" s="1"/>
  <c r="J167" a="1"/>
  <c r="J167" s="1"/>
  <c r="J168" a="1"/>
  <c r="J168" s="1"/>
  <c r="J176" a="1"/>
  <c r="J176" s="1"/>
  <c r="J155" a="1"/>
  <c r="J155" s="1"/>
  <c r="J171" a="1"/>
  <c r="J171" s="1"/>
  <c r="J172" a="1"/>
  <c r="J172" s="1"/>
  <c r="J82" a="1"/>
  <c r="J82" s="1"/>
  <c r="J81" a="1"/>
  <c r="J81" s="1"/>
  <c r="J79" a="1"/>
  <c r="J79" s="1"/>
  <c r="J129" a="1"/>
  <c r="J129" s="1"/>
  <c r="J134" a="1"/>
  <c r="J134" s="1"/>
  <c r="J132" a="1"/>
  <c r="J132" s="1"/>
  <c r="J157" a="1"/>
  <c r="J157" s="1"/>
  <c r="J154" a="1"/>
  <c r="J154" s="1"/>
  <c r="J153" a="1"/>
  <c r="J153" s="1"/>
  <c r="J156" a="1"/>
  <c r="J156" s="1"/>
  <c r="J198" a="1"/>
  <c r="J198" s="1"/>
  <c r="J181" a="1"/>
  <c r="J181" s="1"/>
  <c r="J194" a="1"/>
  <c r="J194" s="1"/>
  <c r="J196" a="1"/>
  <c r="J196" s="1"/>
  <c r="J195" a="1"/>
  <c r="J195" s="1"/>
  <c r="J184" a="1"/>
  <c r="J184" s="1"/>
  <c r="J193" a="1"/>
  <c r="J193" s="1"/>
  <c r="J197" a="1"/>
  <c r="J197" s="1"/>
  <c r="J191" a="1"/>
  <c r="J191" s="1"/>
  <c r="J192" a="1"/>
  <c r="J192" s="1"/>
  <c r="J187" a="1"/>
  <c r="J187" s="1"/>
  <c r="J186" a="1"/>
  <c r="J186" s="1"/>
  <c r="J188" a="1"/>
  <c r="J188" s="1"/>
  <c r="J189" a="1"/>
  <c r="J189" s="1"/>
  <c r="J148" l="1" a="1"/>
  <c r="J148" s="1"/>
  <c r="J101" l="1" a="1"/>
  <c r="J101" s="1"/>
  <c r="J104" a="1"/>
  <c r="J104" s="1"/>
  <c r="J103" a="1"/>
  <c r="J103" s="1"/>
  <c r="J92" a="1"/>
  <c r="J92" s="1"/>
  <c r="J88" a="1"/>
  <c r="J88" s="1"/>
  <c r="J102" a="1"/>
  <c r="J102" s="1"/>
  <c r="J35" a="1"/>
  <c r="J35" s="1"/>
  <c r="J41" a="1"/>
  <c r="J41" s="1"/>
  <c r="J93" a="1"/>
  <c r="J93" s="1"/>
  <c r="J119" l="1" a="1"/>
  <c r="J119" s="1"/>
  <c r="J78" a="1"/>
  <c r="J78" s="1"/>
  <c r="J85" a="1"/>
  <c r="J85" s="1"/>
  <c r="J50" a="1"/>
  <c r="J50" s="1"/>
  <c r="J68" a="1"/>
  <c r="J68" s="1"/>
  <c r="J118" a="1"/>
  <c r="J118" s="1"/>
  <c r="J31" a="1"/>
  <c r="J31" s="1"/>
  <c r="J89" a="1"/>
  <c r="J89" s="1"/>
  <c r="J32" a="1"/>
  <c r="J32" s="1"/>
  <c r="J12" a="1"/>
  <c r="J12" s="1"/>
  <c r="J87" a="1"/>
  <c r="J87" s="1"/>
  <c r="J10" a="1"/>
  <c r="J10" s="1"/>
  <c r="J11" a="1"/>
  <c r="J11" s="1"/>
  <c r="J165" a="1"/>
  <c r="J165" s="1"/>
  <c r="J113" a="1"/>
  <c r="J113" s="1"/>
  <c r="J137" a="1"/>
  <c r="J137" s="1"/>
  <c r="J147" a="1"/>
  <c r="J147" s="1"/>
  <c r="J2" a="1"/>
  <c r="J2" s="1"/>
  <c r="J3" a="1"/>
  <c r="J3" s="1"/>
  <c r="J96" a="1"/>
  <c r="J96" s="1"/>
  <c r="J20" a="1"/>
  <c r="J20" s="1"/>
  <c r="J146" a="1"/>
  <c r="J146" s="1"/>
  <c r="J59" a="1"/>
  <c r="J59" s="1"/>
  <c r="J54" a="1"/>
  <c r="J54" s="1"/>
  <c r="J23" a="1"/>
  <c r="J23" s="1"/>
  <c r="J136" a="1"/>
  <c r="J136" s="1"/>
  <c r="J202" a="1"/>
  <c r="J202" s="1"/>
  <c r="J179" a="1"/>
  <c r="J179" s="1"/>
  <c r="J112" a="1"/>
  <c r="J112" s="1"/>
  <c r="J125" a="1"/>
  <c r="J125" s="1"/>
  <c r="J99" a="1"/>
  <c r="J99" s="1"/>
  <c r="J170" a="1"/>
  <c r="J170" s="1"/>
  <c r="J138" a="1"/>
  <c r="J138" s="1"/>
  <c r="J116" a="1"/>
  <c r="J116" s="1"/>
  <c r="J203" a="1"/>
  <c r="J203" s="1"/>
  <c r="J109" a="1"/>
  <c r="J109" s="1"/>
  <c r="J204" a="1"/>
  <c r="J204" s="1"/>
  <c r="J108" a="1"/>
  <c r="J108" s="1"/>
  <c r="J16" a="1"/>
  <c r="J16" s="1"/>
  <c r="J152" a="1"/>
  <c r="J152" s="1"/>
  <c r="J8" a="1"/>
  <c r="J8" s="1"/>
  <c r="J21" a="1"/>
  <c r="J21" s="1"/>
  <c r="J122" a="1"/>
  <c r="J122" s="1"/>
  <c r="J13" a="1"/>
  <c r="J13" s="1"/>
  <c r="J75" a="1"/>
  <c r="J75" s="1"/>
  <c r="J76" a="1"/>
  <c r="J76" s="1"/>
  <c r="J178" a="1"/>
  <c r="J178" s="1"/>
  <c r="J117" a="1"/>
  <c r="J117" s="1"/>
  <c r="J163" a="1"/>
  <c r="J163" s="1"/>
  <c r="J162" a="1"/>
  <c r="J162" s="1"/>
  <c r="J24" a="1"/>
  <c r="J24" s="1"/>
  <c r="J107" a="1"/>
  <c r="J107" s="1"/>
  <c r="J60" a="1"/>
  <c r="J60" s="1"/>
  <c r="J22" a="1"/>
  <c r="J22" s="1"/>
  <c r="J9" a="1"/>
  <c r="J9" s="1"/>
  <c r="J161" a="1"/>
  <c r="J161" s="1"/>
  <c r="J164" a="1"/>
  <c r="J164" s="1"/>
  <c r="J42" a="1"/>
  <c r="J42" s="1"/>
  <c r="J214" a="1"/>
  <c r="J214" s="1"/>
  <c r="J43" a="1"/>
  <c r="J43" s="1"/>
  <c r="J52" a="1"/>
  <c r="J52" s="1"/>
  <c r="J169" a="1"/>
  <c r="J169" s="1"/>
  <c r="J40" a="1"/>
  <c r="J40" s="1"/>
  <c r="J130" a="1"/>
  <c r="J130" s="1"/>
  <c r="J29" a="1"/>
  <c r="J29" s="1"/>
  <c r="J190" a="1"/>
  <c r="J190" s="1"/>
  <c r="J53" a="1"/>
  <c r="J53" s="1"/>
  <c r="J160" a="1"/>
  <c r="J160" s="1"/>
  <c r="J51" a="1"/>
  <c r="J51" s="1"/>
  <c r="J15" a="1"/>
  <c r="J15" s="1"/>
  <c r="J49" a="1"/>
  <c r="J49" s="1"/>
  <c r="J142" a="1"/>
  <c r="J142" s="1"/>
  <c r="J19" a="1"/>
  <c r="J19" s="1"/>
  <c r="J126" a="1"/>
  <c r="J126" s="1"/>
  <c r="J100" a="1"/>
  <c r="J100" s="1"/>
  <c r="J166" a="1"/>
  <c r="J166" s="1"/>
  <c r="J58" a="1"/>
  <c r="J58" s="1"/>
  <c r="J77" a="1"/>
  <c r="J77" s="1"/>
  <c r="J205" a="1"/>
  <c r="J205" s="1"/>
  <c r="J98" a="1"/>
  <c r="J98" s="1"/>
  <c r="J206" a="1"/>
  <c r="J206" s="1"/>
  <c r="J211" a="1"/>
  <c r="J211" s="1"/>
  <c r="J158" a="1"/>
  <c r="J158" s="1"/>
  <c r="J145" a="1"/>
  <c r="J145" s="1"/>
  <c r="J177" a="1"/>
  <c r="J177" s="1"/>
  <c r="J128" a="1"/>
  <c r="J128" s="1"/>
  <c r="J209" a="1"/>
  <c r="J209" s="1"/>
  <c r="J210" a="1"/>
  <c r="J210" s="1"/>
  <c r="J207" a="1"/>
  <c r="J207" s="1"/>
  <c r="J208" a="1"/>
  <c r="J208" s="1"/>
  <c r="J39" a="1"/>
  <c r="J39" s="1"/>
  <c r="J38" a="1"/>
  <c r="J38" s="1"/>
  <c r="J37" a="1"/>
  <c r="J37" s="1"/>
  <c r="J36" a="1"/>
  <c r="J36" s="1"/>
  <c r="J199" a="1"/>
  <c r="J199" s="1"/>
  <c r="J185" a="1"/>
  <c r="J185" s="1"/>
  <c r="J6" a="1"/>
  <c r="J6" s="1"/>
  <c r="J74" a="1"/>
  <c r="J74" s="1"/>
  <c r="J14" a="1"/>
  <c r="J14" s="1"/>
  <c r="J25" a="1"/>
  <c r="J25" s="1"/>
  <c r="J212" a="1"/>
  <c r="J212" s="1"/>
  <c r="J213" a="1"/>
  <c r="J213" s="1"/>
  <c r="J86" a="1"/>
  <c r="J86" s="1"/>
  <c r="J124" a="1"/>
  <c r="J124" s="1"/>
  <c r="J174" a="1"/>
  <c r="J174" s="1"/>
  <c r="J106" a="1"/>
  <c r="J106" s="1"/>
  <c r="J34" a="1"/>
  <c r="J34" s="1"/>
  <c r="J62" a="1"/>
  <c r="J62" s="1"/>
  <c r="J33" a="1"/>
  <c r="J33" s="1"/>
  <c r="J4" a="1"/>
  <c r="J4" s="1"/>
  <c r="J83" a="1"/>
  <c r="J83" s="1"/>
  <c r="J84" a="1"/>
  <c r="J84" s="1"/>
  <c r="J110" a="1"/>
  <c r="J110" s="1"/>
  <c r="J105" a="1"/>
  <c r="J105" s="1"/>
  <c r="J5" a="1"/>
  <c r="J5" s="1"/>
  <c r="J173" a="1"/>
  <c r="J173" s="1"/>
  <c r="J27" a="1"/>
  <c r="J27" s="1"/>
  <c r="J141" a="1"/>
  <c r="J141" s="1"/>
  <c r="J182" a="1"/>
  <c r="J182" s="1"/>
  <c r="J26" a="1"/>
  <c r="J26" s="1"/>
  <c r="J66" a="1"/>
  <c r="J66" s="1"/>
  <c r="J175" a="1"/>
  <c r="J175" s="1"/>
  <c r="J30" a="1"/>
  <c r="J30" s="1"/>
  <c r="J18" a="1"/>
  <c r="J18" s="1"/>
  <c r="J28" a="1"/>
  <c r="J28" s="1"/>
  <c r="J67" a="1"/>
  <c r="J67" s="1"/>
  <c r="J61" a="1"/>
  <c r="J61" s="1"/>
  <c r="J139" a="1"/>
  <c r="J139" s="1"/>
  <c r="J64" a="1"/>
  <c r="J64" s="1"/>
  <c r="J65" a="1"/>
  <c r="J65" s="1"/>
  <c r="J159" a="1"/>
  <c r="J159" s="1"/>
  <c r="J140" a="1"/>
  <c r="J140" s="1"/>
  <c r="J143" a="1"/>
  <c r="J143" s="1"/>
  <c r="J144" a="1"/>
  <c r="J144" s="1"/>
  <c r="J149" a="1"/>
  <c r="J149" s="1"/>
  <c r="J57" a="1"/>
  <c r="J57" s="1"/>
  <c r="J55" a="1"/>
  <c r="J55" s="1"/>
  <c r="J123" a="1"/>
  <c r="J123" s="1"/>
  <c r="J97" a="1"/>
  <c r="J97" s="1"/>
  <c r="J7" a="1"/>
  <c r="J7" s="1"/>
  <c r="J94" a="1"/>
  <c r="J94" s="1"/>
  <c r="J95" a="1"/>
  <c r="J95" s="1"/>
  <c r="J73" a="1"/>
  <c r="J73" s="1"/>
  <c r="J69" a="1"/>
  <c r="J69" s="1"/>
  <c r="J127" a="1"/>
  <c r="J127" s="1"/>
  <c r="J70" a="1"/>
  <c r="J70" s="1"/>
  <c r="J71" a="1"/>
  <c r="J71" s="1"/>
  <c r="J151" a="1"/>
  <c r="J151" s="1"/>
  <c r="J114" a="1"/>
  <c r="J114" s="1"/>
  <c r="J150" a="1"/>
  <c r="J150" s="1"/>
  <c r="J131" a="1"/>
  <c r="J131" s="1"/>
  <c r="J17" a="1"/>
  <c r="J17" s="1"/>
  <c r="J183" a="1"/>
  <c r="J183" s="1"/>
  <c r="J200" a="1"/>
  <c r="J200" s="1"/>
  <c r="J201" a="1"/>
  <c r="J201" s="1"/>
  <c r="J180" a="1"/>
  <c r="J180" s="1"/>
  <c r="J44" a="1"/>
  <c r="J44" s="1"/>
  <c r="J115" a="1"/>
  <c r="J115" s="1"/>
  <c r="J121" a="1"/>
  <c r="J121" s="1"/>
  <c r="J90" a="1"/>
  <c r="J90" s="1"/>
  <c r="J91" a="1"/>
  <c r="J91" s="1"/>
  <c r="J56" a="1"/>
  <c r="J56" s="1"/>
  <c r="J111" a="1"/>
  <c r="J111" s="1"/>
  <c r="J120" a="1"/>
  <c r="J120" s="1"/>
  <c r="J45" a="1"/>
  <c r="J45" s="1"/>
  <c r="J72" a="1"/>
  <c r="J72" s="1"/>
  <c r="J63" a="1"/>
  <c r="J63" s="1"/>
  <c r="B5" i="7" l="1" a="1"/>
  <c r="B5" s="1"/>
  <c r="B190" a="1"/>
  <c r="B190" s="1"/>
  <c r="B186" a="1"/>
  <c r="B186" s="1"/>
  <c r="B182" a="1"/>
  <c r="B182" s="1"/>
  <c r="B178" a="1"/>
  <c r="B178" s="1"/>
  <c r="B174" a="1"/>
  <c r="B174" s="1"/>
  <c r="B170" a="1"/>
  <c r="B170" s="1"/>
  <c r="B164" a="1"/>
  <c r="B164" s="1"/>
  <c r="B160" a="1"/>
  <c r="B160" s="1"/>
  <c r="B156" a="1"/>
  <c r="B156" s="1"/>
  <c r="B152" a="1"/>
  <c r="B152" s="1"/>
  <c r="B148" a="1"/>
  <c r="B148" s="1"/>
  <c r="B144" a="1"/>
  <c r="B144" s="1"/>
  <c r="B140" a="1"/>
  <c r="B140" s="1"/>
  <c r="B136" a="1"/>
  <c r="B136" s="1"/>
  <c r="B132" a="1"/>
  <c r="B132" s="1"/>
  <c r="B128" a="1"/>
  <c r="B128" s="1"/>
  <c r="B124" a="1"/>
  <c r="B124" s="1"/>
  <c r="B120" a="1"/>
  <c r="B120" s="1"/>
  <c r="B116" a="1"/>
  <c r="B116" s="1"/>
  <c r="B112" a="1"/>
  <c r="B112" s="1"/>
  <c r="B108" a="1"/>
  <c r="B108" s="1"/>
  <c r="B104" a="1"/>
  <c r="B104" s="1"/>
  <c r="B100" a="1"/>
  <c r="B100" s="1"/>
  <c r="B96" a="1"/>
  <c r="B96" s="1"/>
  <c r="B92" a="1"/>
  <c r="B92" s="1"/>
  <c r="B88" a="1"/>
  <c r="B88" s="1"/>
  <c r="B84" a="1"/>
  <c r="B84" s="1"/>
  <c r="B80" a="1"/>
  <c r="B80" s="1"/>
  <c r="B76" a="1"/>
  <c r="B76" s="1"/>
  <c r="B72" a="1"/>
  <c r="B72" s="1"/>
  <c r="B68" a="1"/>
  <c r="B68" s="1"/>
  <c r="B64" a="1"/>
  <c r="B64" s="1"/>
  <c r="B60" a="1"/>
  <c r="B60" s="1"/>
  <c r="B56" a="1"/>
  <c r="B56" s="1"/>
  <c r="B52" a="1"/>
  <c r="B52" s="1"/>
  <c r="B48" a="1"/>
  <c r="B48" s="1"/>
  <c r="B44" a="1"/>
  <c r="B44" s="1"/>
  <c r="B40" a="1"/>
  <c r="B40" s="1"/>
  <c r="B36" a="1"/>
  <c r="B36" s="1"/>
  <c r="B32" a="1"/>
  <c r="B32" s="1"/>
  <c r="B28" a="1"/>
  <c r="B28" s="1"/>
  <c r="B24" a="1"/>
  <c r="B24" s="1"/>
  <c r="B20" a="1"/>
  <c r="B20" s="1"/>
  <c r="B16" a="1"/>
  <c r="B16" s="1"/>
  <c r="B12" a="1"/>
  <c r="B12" s="1"/>
  <c r="B8" a="1"/>
  <c r="B8" s="1"/>
  <c r="B4" a="1"/>
  <c r="B4" s="1"/>
  <c r="B189" a="1"/>
  <c r="B189" s="1"/>
  <c r="B185" a="1"/>
  <c r="B185" s="1"/>
  <c r="B181" a="1"/>
  <c r="B181" s="1"/>
  <c r="B177" a="1"/>
  <c r="B177" s="1"/>
  <c r="B173" a="1"/>
  <c r="B173" s="1"/>
  <c r="B169" a="1"/>
  <c r="B169" s="1"/>
  <c r="B163" a="1"/>
  <c r="B163" s="1"/>
  <c r="B159" a="1"/>
  <c r="B159" s="1"/>
  <c r="B155" a="1"/>
  <c r="B155" s="1"/>
  <c r="B151" a="1"/>
  <c r="B151" s="1"/>
  <c r="B147" a="1"/>
  <c r="B147" s="1"/>
  <c r="B143" a="1"/>
  <c r="B143" s="1"/>
  <c r="B139" a="1"/>
  <c r="B139" s="1"/>
  <c r="B135" a="1"/>
  <c r="B135" s="1"/>
  <c r="B131" a="1"/>
  <c r="B131" s="1"/>
  <c r="B127" a="1"/>
  <c r="B127" s="1"/>
  <c r="B123" a="1"/>
  <c r="B123" s="1"/>
  <c r="B119" a="1"/>
  <c r="B119" s="1"/>
  <c r="B115" a="1"/>
  <c r="B115" s="1"/>
  <c r="B111" a="1"/>
  <c r="B111" s="1"/>
  <c r="B107" a="1"/>
  <c r="B107" s="1"/>
  <c r="B103" a="1"/>
  <c r="B103" s="1"/>
  <c r="B99" a="1"/>
  <c r="B99" s="1"/>
  <c r="B95" a="1"/>
  <c r="B95" s="1"/>
  <c r="B91" a="1"/>
  <c r="B91" s="1"/>
  <c r="B87" a="1"/>
  <c r="B87" s="1"/>
  <c r="B83" a="1"/>
  <c r="B83" s="1"/>
  <c r="B79" a="1"/>
  <c r="B79" s="1"/>
  <c r="B75" a="1"/>
  <c r="B75" s="1"/>
  <c r="B71" a="1"/>
  <c r="B71" s="1"/>
  <c r="B67" a="1"/>
  <c r="B67" s="1"/>
  <c r="B63" a="1"/>
  <c r="B63" s="1"/>
  <c r="B59" a="1"/>
  <c r="B59" s="1"/>
  <c r="B55" a="1"/>
  <c r="B55" s="1"/>
  <c r="B51" a="1"/>
  <c r="B51" s="1"/>
  <c r="B47" a="1"/>
  <c r="B47" s="1"/>
  <c r="B43" a="1"/>
  <c r="B43" s="1"/>
  <c r="B39" a="1"/>
  <c r="B39" s="1"/>
  <c r="B35" a="1"/>
  <c r="B35" s="1"/>
  <c r="B31" a="1"/>
  <c r="B31" s="1"/>
  <c r="B27" a="1"/>
  <c r="B27" s="1"/>
  <c r="B23" a="1"/>
  <c r="B23" s="1"/>
  <c r="B19" a="1"/>
  <c r="B19" s="1"/>
  <c r="B15" a="1"/>
  <c r="B15" s="1"/>
  <c r="B11" a="1"/>
  <c r="B11" s="1"/>
  <c r="B7" a="1"/>
  <c r="B7" s="1"/>
  <c r="B3" a="1"/>
  <c r="B3" s="1"/>
  <c r="B2" a="1"/>
  <c r="B2" s="1"/>
  <c r="B188" a="1"/>
  <c r="B188" s="1"/>
  <c r="B184" a="1"/>
  <c r="B184" s="1"/>
  <c r="B180" a="1"/>
  <c r="B180" s="1"/>
  <c r="B176" a="1"/>
  <c r="B176" s="1"/>
  <c r="B172" a="1"/>
  <c r="B172" s="1"/>
  <c r="A2" a="1"/>
  <c r="A2" s="1"/>
  <c r="B162" a="1"/>
  <c r="B162" s="1"/>
  <c r="B158" a="1"/>
  <c r="B158" s="1"/>
  <c r="B154" a="1"/>
  <c r="B154" s="1"/>
  <c r="B150" a="1"/>
  <c r="B150" s="1"/>
  <c r="B146" a="1"/>
  <c r="B146" s="1"/>
  <c r="B142" a="1"/>
  <c r="B142" s="1"/>
  <c r="B138" a="1"/>
  <c r="B138" s="1"/>
  <c r="B134" a="1"/>
  <c r="B134" s="1"/>
  <c r="B130" a="1"/>
  <c r="B130" s="1"/>
  <c r="B126" a="1"/>
  <c r="B126" s="1"/>
  <c r="B122" a="1"/>
  <c r="B122" s="1"/>
  <c r="B118" a="1"/>
  <c r="B118" s="1"/>
  <c r="B114" a="1"/>
  <c r="B114" s="1"/>
  <c r="B110" a="1"/>
  <c r="B110" s="1"/>
  <c r="B106" a="1"/>
  <c r="B106" s="1"/>
  <c r="B102" a="1"/>
  <c r="B102" s="1"/>
  <c r="B98" a="1"/>
  <c r="B98" s="1"/>
  <c r="B94" a="1"/>
  <c r="B94" s="1"/>
  <c r="B90" a="1"/>
  <c r="B90" s="1"/>
  <c r="B86" a="1"/>
  <c r="B86" s="1"/>
  <c r="B82" a="1"/>
  <c r="B82" s="1"/>
  <c r="B78" a="1"/>
  <c r="B78" s="1"/>
  <c r="B74" a="1"/>
  <c r="B74" s="1"/>
  <c r="B70" a="1"/>
  <c r="B70" s="1"/>
  <c r="B66" a="1"/>
  <c r="B66" s="1"/>
  <c r="B62" a="1"/>
  <c r="B62" s="1"/>
  <c r="B58" a="1"/>
  <c r="B58" s="1"/>
  <c r="B54" a="1"/>
  <c r="B54" s="1"/>
  <c r="B50" a="1"/>
  <c r="B50" s="1"/>
  <c r="B46" a="1"/>
  <c r="B46" s="1"/>
  <c r="B42" a="1"/>
  <c r="B42" s="1"/>
  <c r="B38" a="1"/>
  <c r="B38" s="1"/>
  <c r="B34" a="1"/>
  <c r="B34" s="1"/>
  <c r="B30" a="1"/>
  <c r="B30" s="1"/>
  <c r="B26" a="1"/>
  <c r="B26" s="1"/>
  <c r="B22" a="1"/>
  <c r="B22" s="1"/>
  <c r="B18" a="1"/>
  <c r="B18" s="1"/>
  <c r="B14" a="1"/>
  <c r="B14" s="1"/>
  <c r="B10" a="1"/>
  <c r="B10" s="1"/>
  <c r="B6" a="1"/>
  <c r="B6" s="1"/>
  <c r="B191" a="1"/>
  <c r="B191" s="1"/>
  <c r="B187" a="1"/>
  <c r="B187" s="1"/>
  <c r="B183" a="1"/>
  <c r="B183" s="1"/>
  <c r="B179" a="1"/>
  <c r="B179" s="1"/>
  <c r="B175" a="1"/>
  <c r="B175" s="1"/>
  <c r="B171" a="1"/>
  <c r="B171" s="1"/>
  <c r="B165" a="1"/>
  <c r="B165" s="1"/>
  <c r="B161" a="1"/>
  <c r="B161" s="1"/>
  <c r="B157" a="1"/>
  <c r="B157" s="1"/>
  <c r="B153" a="1"/>
  <c r="B153" s="1"/>
  <c r="B149" a="1"/>
  <c r="B149" s="1"/>
  <c r="B145" a="1"/>
  <c r="B145" s="1"/>
  <c r="B141" a="1"/>
  <c r="B141" s="1"/>
  <c r="B137" a="1"/>
  <c r="B137" s="1"/>
  <c r="B133" a="1"/>
  <c r="B133" s="1"/>
  <c r="B129" a="1"/>
  <c r="B129" s="1"/>
  <c r="B125" a="1"/>
  <c r="B125" s="1"/>
  <c r="B121" a="1"/>
  <c r="B121" s="1"/>
  <c r="B117" a="1"/>
  <c r="B117" s="1"/>
  <c r="B113" a="1"/>
  <c r="B113" s="1"/>
  <c r="B109" a="1"/>
  <c r="B109" s="1"/>
  <c r="B105" a="1"/>
  <c r="B105" s="1"/>
  <c r="B101" a="1"/>
  <c r="B101" s="1"/>
  <c r="B97" a="1"/>
  <c r="B97" s="1"/>
  <c r="B93" a="1"/>
  <c r="B93" s="1"/>
  <c r="B89" a="1"/>
  <c r="B89" s="1"/>
  <c r="B85" a="1"/>
  <c r="B85" s="1"/>
  <c r="B81" a="1"/>
  <c r="B81" s="1"/>
  <c r="B77" a="1"/>
  <c r="B77" s="1"/>
  <c r="B73" a="1"/>
  <c r="B73" s="1"/>
  <c r="B69" a="1"/>
  <c r="B69" s="1"/>
  <c r="B65" a="1"/>
  <c r="B65" s="1"/>
  <c r="B61" a="1"/>
  <c r="B61" s="1"/>
  <c r="B57" a="1"/>
  <c r="B57" s="1"/>
  <c r="B53" a="1"/>
  <c r="B53" s="1"/>
  <c r="B49" a="1"/>
  <c r="B49" s="1"/>
  <c r="B45" a="1"/>
  <c r="B45" s="1"/>
  <c r="B41" a="1"/>
  <c r="B41" s="1"/>
  <c r="B37" a="1"/>
  <c r="B37" s="1"/>
  <c r="B33" a="1"/>
  <c r="B33" s="1"/>
  <c r="B29" a="1"/>
  <c r="B29" s="1"/>
  <c r="B25" a="1"/>
  <c r="B25" s="1"/>
  <c r="B21" a="1"/>
  <c r="B21" s="1"/>
  <c r="B17" a="1"/>
  <c r="B17" s="1"/>
  <c r="B13" a="1"/>
  <c r="B13" s="1"/>
  <c r="B9" a="1"/>
  <c r="B9" s="1"/>
  <c r="D76" a="1"/>
  <c r="D76" s="1"/>
  <c r="C191" a="1"/>
  <c r="C191" s="1"/>
  <c r="C189" a="1"/>
  <c r="C189" s="1"/>
  <c r="C187" a="1"/>
  <c r="C187" s="1"/>
  <c r="C185" a="1"/>
  <c r="C185" s="1"/>
  <c r="C183" a="1"/>
  <c r="C183" s="1"/>
  <c r="C181" a="1"/>
  <c r="C181" s="1"/>
  <c r="C179" a="1"/>
  <c r="C179" s="1"/>
  <c r="C177" a="1"/>
  <c r="C177" s="1"/>
  <c r="C175" a="1"/>
  <c r="C175" s="1"/>
  <c r="C173" a="1"/>
  <c r="C173" s="1"/>
  <c r="C171" a="1"/>
  <c r="C171" s="1"/>
  <c r="C169" a="1"/>
  <c r="C169" s="1"/>
  <c r="C167" a="1"/>
  <c r="C167" s="1"/>
  <c r="C165" a="1"/>
  <c r="C165" s="1"/>
  <c r="C163" a="1"/>
  <c r="C163" s="1"/>
  <c r="C161" a="1"/>
  <c r="C161" s="1"/>
  <c r="C159" a="1"/>
  <c r="C159" s="1"/>
  <c r="C157" a="1"/>
  <c r="C157" s="1"/>
  <c r="C155" a="1"/>
  <c r="C155" s="1"/>
  <c r="C153" a="1"/>
  <c r="C153" s="1"/>
  <c r="C151" a="1"/>
  <c r="C151" s="1"/>
  <c r="C149" a="1"/>
  <c r="C149" s="1"/>
  <c r="C147" a="1"/>
  <c r="C147" s="1"/>
  <c r="C145" a="1"/>
  <c r="C145" s="1"/>
  <c r="C143" a="1"/>
  <c r="C143" s="1"/>
  <c r="C141" a="1"/>
  <c r="C141" s="1"/>
  <c r="C139" a="1"/>
  <c r="C139" s="1"/>
  <c r="C137" a="1"/>
  <c r="C137" s="1"/>
  <c r="C135" a="1"/>
  <c r="C135" s="1"/>
  <c r="C133" a="1"/>
  <c r="C133" s="1"/>
  <c r="C131" a="1"/>
  <c r="C131" s="1"/>
  <c r="C129" a="1"/>
  <c r="C129" s="1"/>
  <c r="C127" a="1"/>
  <c r="C127" s="1"/>
  <c r="C125" a="1"/>
  <c r="C125" s="1"/>
  <c r="C123" a="1"/>
  <c r="C123" s="1"/>
  <c r="C121" a="1"/>
  <c r="C121" s="1"/>
  <c r="C119" a="1"/>
  <c r="C119" s="1"/>
  <c r="C117" a="1"/>
  <c r="C117" s="1"/>
  <c r="C115" a="1"/>
  <c r="C115" s="1"/>
  <c r="C113" a="1"/>
  <c r="C113" s="1"/>
  <c r="C111" a="1"/>
  <c r="C111" s="1"/>
  <c r="C109" a="1"/>
  <c r="C109" s="1"/>
  <c r="C107" a="1"/>
  <c r="C107" s="1"/>
  <c r="C105" a="1"/>
  <c r="C105" s="1"/>
  <c r="C103" a="1"/>
  <c r="C103" s="1"/>
  <c r="C101" a="1"/>
  <c r="C101" s="1"/>
  <c r="C99" a="1"/>
  <c r="C99" s="1"/>
  <c r="C97" a="1"/>
  <c r="C97" s="1"/>
  <c r="C95" a="1"/>
  <c r="C95" s="1"/>
  <c r="C93" a="1"/>
  <c r="C93" s="1"/>
  <c r="C91" a="1"/>
  <c r="C91" s="1"/>
  <c r="C89" a="1"/>
  <c r="C89" s="1"/>
  <c r="C87" a="1"/>
  <c r="C87" s="1"/>
  <c r="C85" a="1"/>
  <c r="C85" s="1"/>
  <c r="C83" a="1"/>
  <c r="C83" s="1"/>
  <c r="C81" a="1"/>
  <c r="C81" s="1"/>
  <c r="C79" a="1"/>
  <c r="C79" s="1"/>
  <c r="C77" a="1"/>
  <c r="C77" s="1"/>
  <c r="C75" a="1"/>
  <c r="C75" s="1"/>
  <c r="C73" a="1"/>
  <c r="C73" s="1"/>
  <c r="C71" a="1"/>
  <c r="C71" s="1"/>
  <c r="C69" a="1"/>
  <c r="C69" s="1"/>
  <c r="C67" a="1"/>
  <c r="C67" s="1"/>
  <c r="C65" a="1"/>
  <c r="C65" s="1"/>
  <c r="C63" a="1"/>
  <c r="C63" s="1"/>
  <c r="C61" a="1"/>
  <c r="C61" s="1"/>
  <c r="C59" a="1"/>
  <c r="C59" s="1"/>
  <c r="C57" a="1"/>
  <c r="C57" s="1"/>
  <c r="C55" a="1"/>
  <c r="C55" s="1"/>
  <c r="C53" a="1"/>
  <c r="C53" s="1"/>
  <c r="C51" a="1"/>
  <c r="C51" s="1"/>
  <c r="C49" a="1"/>
  <c r="C49" s="1"/>
  <c r="C47" a="1"/>
  <c r="C47" s="1"/>
  <c r="C45" a="1"/>
  <c r="C45" s="1"/>
  <c r="C43" a="1"/>
  <c r="C43" s="1"/>
  <c r="C41" a="1"/>
  <c r="C41" s="1"/>
  <c r="C39" a="1"/>
  <c r="C39" s="1"/>
  <c r="C37" a="1"/>
  <c r="C37" s="1"/>
  <c r="C35" a="1"/>
  <c r="C35" s="1"/>
  <c r="C33" a="1"/>
  <c r="C33" s="1"/>
  <c r="C31" a="1"/>
  <c r="C31" s="1"/>
  <c r="C29" a="1"/>
  <c r="C29" s="1"/>
  <c r="C27" a="1"/>
  <c r="C27" s="1"/>
  <c r="C25" a="1"/>
  <c r="C25" s="1"/>
  <c r="C23" a="1"/>
  <c r="C23" s="1"/>
  <c r="C21" a="1"/>
  <c r="C21" s="1"/>
  <c r="C19" a="1"/>
  <c r="C19" s="1"/>
  <c r="C17" a="1"/>
  <c r="C17" s="1"/>
  <c r="C15" a="1"/>
  <c r="C15" s="1"/>
  <c r="C13" a="1"/>
  <c r="C13" s="1"/>
  <c r="C11" a="1"/>
  <c r="C11" s="1"/>
  <c r="C9" a="1"/>
  <c r="C9" s="1"/>
  <c r="C7" a="1"/>
  <c r="C7" s="1"/>
  <c r="C5" a="1"/>
  <c r="C5" s="1"/>
  <c r="C3" a="1"/>
  <c r="C3" s="1"/>
  <c r="D191" a="1"/>
  <c r="D191" s="1"/>
  <c r="D189" a="1"/>
  <c r="D189" s="1"/>
  <c r="D187" a="1"/>
  <c r="D187" s="1"/>
  <c r="D185" a="1"/>
  <c r="D185" s="1"/>
  <c r="D183" a="1"/>
  <c r="D183" s="1"/>
  <c r="D181" a="1"/>
  <c r="D181" s="1"/>
  <c r="D179" a="1"/>
  <c r="D179" s="1"/>
  <c r="D177" a="1"/>
  <c r="D177" s="1"/>
  <c r="D175" a="1"/>
  <c r="D175" s="1"/>
  <c r="D173" a="1"/>
  <c r="D173" s="1"/>
  <c r="D171" a="1"/>
  <c r="D171" s="1"/>
  <c r="D169" a="1"/>
  <c r="D169" s="1"/>
  <c r="D167" a="1"/>
  <c r="D167" s="1"/>
  <c r="D165" a="1"/>
  <c r="D165" s="1"/>
  <c r="D163" a="1"/>
  <c r="D163" s="1"/>
  <c r="D161" a="1"/>
  <c r="D161" s="1"/>
  <c r="D159" a="1"/>
  <c r="D159" s="1"/>
  <c r="D157" a="1"/>
  <c r="D157" s="1"/>
  <c r="D155" a="1"/>
  <c r="D155" s="1"/>
  <c r="D153" a="1"/>
  <c r="D153" s="1"/>
  <c r="D151" a="1"/>
  <c r="D151" s="1"/>
  <c r="D149" a="1"/>
  <c r="D149" s="1"/>
  <c r="D147" a="1"/>
  <c r="D147" s="1"/>
  <c r="D145" a="1"/>
  <c r="D145" s="1"/>
  <c r="D143" a="1"/>
  <c r="D143" s="1"/>
  <c r="D141" a="1"/>
  <c r="D141" s="1"/>
  <c r="D139" a="1"/>
  <c r="D139" s="1"/>
  <c r="D137" a="1"/>
  <c r="D137" s="1"/>
  <c r="D135" a="1"/>
  <c r="D135" s="1"/>
  <c r="D133" a="1"/>
  <c r="D133" s="1"/>
  <c r="D131" a="1"/>
  <c r="D131" s="1"/>
  <c r="D129" a="1"/>
  <c r="D129" s="1"/>
  <c r="D127" a="1"/>
  <c r="D127" s="1"/>
  <c r="D125" a="1"/>
  <c r="D125" s="1"/>
  <c r="D123" a="1"/>
  <c r="D123" s="1"/>
  <c r="D121" a="1"/>
  <c r="D121" s="1"/>
  <c r="D119" a="1"/>
  <c r="D119" s="1"/>
  <c r="D117" a="1"/>
  <c r="D117" s="1"/>
  <c r="D115" a="1"/>
  <c r="D115" s="1"/>
  <c r="D113" a="1"/>
  <c r="D113" s="1"/>
  <c r="D111" a="1"/>
  <c r="D111" s="1"/>
  <c r="D109" a="1"/>
  <c r="D109" s="1"/>
  <c r="D107" a="1"/>
  <c r="D107" s="1"/>
  <c r="D105" a="1"/>
  <c r="D105" s="1"/>
  <c r="D103" a="1"/>
  <c r="D103" s="1"/>
  <c r="D101" a="1"/>
  <c r="D101" s="1"/>
  <c r="D99" a="1"/>
  <c r="D99" s="1"/>
  <c r="D97" a="1"/>
  <c r="D97" s="1"/>
  <c r="D95" a="1"/>
  <c r="D95" s="1"/>
  <c r="D93" a="1"/>
  <c r="D93" s="1"/>
  <c r="D91" a="1"/>
  <c r="D91" s="1"/>
  <c r="D89" a="1"/>
  <c r="D89" s="1"/>
  <c r="D87" a="1"/>
  <c r="D87" s="1"/>
  <c r="D85" a="1"/>
  <c r="D85" s="1"/>
  <c r="D83" a="1"/>
  <c r="D83" s="1"/>
  <c r="D81" a="1"/>
  <c r="D81" s="1"/>
  <c r="D79" a="1"/>
  <c r="D79" s="1"/>
  <c r="I3" a="1"/>
  <c r="I3" s="1"/>
  <c r="I5" a="1"/>
  <c r="I5" s="1"/>
  <c r="I7" a="1"/>
  <c r="I7" s="1"/>
  <c r="I9" a="1"/>
  <c r="I9" s="1"/>
  <c r="I11" a="1"/>
  <c r="I11" s="1"/>
  <c r="I13" a="1"/>
  <c r="I13" s="1"/>
  <c r="I15" a="1"/>
  <c r="I15" s="1"/>
  <c r="I17" a="1"/>
  <c r="I17" s="1"/>
  <c r="I19" a="1"/>
  <c r="I19" s="1"/>
  <c r="I21" a="1"/>
  <c r="I21" s="1"/>
  <c r="I23" a="1"/>
  <c r="I23" s="1"/>
  <c r="I25" a="1"/>
  <c r="I25" s="1"/>
  <c r="I27" a="1"/>
  <c r="I27" s="1"/>
  <c r="I29" a="1"/>
  <c r="I29" s="1"/>
  <c r="I31" a="1"/>
  <c r="I31" s="1"/>
  <c r="I33" a="1"/>
  <c r="I33" s="1"/>
  <c r="I35" a="1"/>
  <c r="I35" s="1"/>
  <c r="I37" a="1"/>
  <c r="I37" s="1"/>
  <c r="I39" a="1"/>
  <c r="I39" s="1"/>
  <c r="I41" a="1"/>
  <c r="I41" s="1"/>
  <c r="I43" a="1"/>
  <c r="I43" s="1"/>
  <c r="I45" a="1"/>
  <c r="I45" s="1"/>
  <c r="I47" a="1"/>
  <c r="I47" s="1"/>
  <c r="I49" a="1"/>
  <c r="I49" s="1"/>
  <c r="I51" a="1"/>
  <c r="I51" s="1"/>
  <c r="I53" a="1"/>
  <c r="I53" s="1"/>
  <c r="I55" a="1"/>
  <c r="I55" s="1"/>
  <c r="I57" a="1"/>
  <c r="I57" s="1"/>
  <c r="I59" a="1"/>
  <c r="I59" s="1"/>
  <c r="I61" a="1"/>
  <c r="I61" s="1"/>
  <c r="I63" a="1"/>
  <c r="I63" s="1"/>
  <c r="I65" a="1"/>
  <c r="I65" s="1"/>
  <c r="I67" a="1"/>
  <c r="I67" s="1"/>
  <c r="I69" a="1"/>
  <c r="I69" s="1"/>
  <c r="I71" a="1"/>
  <c r="I71" s="1"/>
  <c r="I73" a="1"/>
  <c r="I73" s="1"/>
  <c r="I75" a="1"/>
  <c r="I75" s="1"/>
  <c r="I77" a="1"/>
  <c r="I77" s="1"/>
  <c r="I79" a="1"/>
  <c r="I79" s="1"/>
  <c r="I81" a="1"/>
  <c r="I81" s="1"/>
  <c r="I83" a="1"/>
  <c r="I83" s="1"/>
  <c r="I85" a="1"/>
  <c r="I85" s="1"/>
  <c r="I87" a="1"/>
  <c r="I87" s="1"/>
  <c r="I89" a="1"/>
  <c r="I89" s="1"/>
  <c r="I91" a="1"/>
  <c r="I91" s="1"/>
  <c r="I93" a="1"/>
  <c r="I93" s="1"/>
  <c r="I95" a="1"/>
  <c r="I95" s="1"/>
  <c r="I97" a="1"/>
  <c r="I97" s="1"/>
  <c r="I99" a="1"/>
  <c r="I99" s="1"/>
  <c r="I101" a="1"/>
  <c r="I101" s="1"/>
  <c r="I103" a="1"/>
  <c r="I103" s="1"/>
  <c r="I105" a="1"/>
  <c r="I105" s="1"/>
  <c r="I107" a="1"/>
  <c r="I107" s="1"/>
  <c r="I109" a="1"/>
  <c r="I109" s="1"/>
  <c r="I111" a="1"/>
  <c r="I111" s="1"/>
  <c r="I113" a="1"/>
  <c r="I113" s="1"/>
  <c r="I115" a="1"/>
  <c r="I115" s="1"/>
  <c r="I117" a="1"/>
  <c r="I117" s="1"/>
  <c r="I119" a="1"/>
  <c r="I119" s="1"/>
  <c r="I121" a="1"/>
  <c r="I121" s="1"/>
  <c r="I123" a="1"/>
  <c r="I123" s="1"/>
  <c r="I125" a="1"/>
  <c r="I125" s="1"/>
  <c r="I127" a="1"/>
  <c r="I127" s="1"/>
  <c r="I129" a="1"/>
  <c r="I129" s="1"/>
  <c r="I131" a="1"/>
  <c r="I131" s="1"/>
  <c r="I133" a="1"/>
  <c r="I133" s="1"/>
  <c r="I135" a="1"/>
  <c r="I135" s="1"/>
  <c r="I137" a="1"/>
  <c r="I137" s="1"/>
  <c r="I139" a="1"/>
  <c r="I139" s="1"/>
  <c r="I141" a="1"/>
  <c r="I141" s="1"/>
  <c r="I143" a="1"/>
  <c r="I143" s="1"/>
  <c r="I145" a="1"/>
  <c r="I145" s="1"/>
  <c r="I147" a="1"/>
  <c r="I147" s="1"/>
  <c r="I149" a="1"/>
  <c r="I149" s="1"/>
  <c r="I151" a="1"/>
  <c r="I151" s="1"/>
  <c r="I153" a="1"/>
  <c r="I153" s="1"/>
  <c r="I155" a="1"/>
  <c r="I155" s="1"/>
  <c r="I157" a="1"/>
  <c r="I157" s="1"/>
  <c r="I159" a="1"/>
  <c r="I159" s="1"/>
  <c r="I161" a="1"/>
  <c r="I161" s="1"/>
  <c r="I163" a="1"/>
  <c r="I163" s="1"/>
  <c r="I165" a="1"/>
  <c r="I165" s="1"/>
  <c r="I167" a="1"/>
  <c r="I167" s="1"/>
  <c r="I169" a="1"/>
  <c r="I169" s="1"/>
  <c r="I171" a="1"/>
  <c r="I171" s="1"/>
  <c r="I173" a="1"/>
  <c r="I173" s="1"/>
  <c r="I175" a="1"/>
  <c r="I175" s="1"/>
  <c r="I177" a="1"/>
  <c r="I177" s="1"/>
  <c r="I179" a="1"/>
  <c r="I179" s="1"/>
  <c r="I181" a="1"/>
  <c r="I181" s="1"/>
  <c r="I183" a="1"/>
  <c r="I183" s="1"/>
  <c r="I185" a="1"/>
  <c r="I185" s="1"/>
  <c r="I187" a="1"/>
  <c r="I187" s="1"/>
  <c r="I189" a="1"/>
  <c r="I189" s="1"/>
  <c r="I191" a="1"/>
  <c r="I191" s="1"/>
  <c r="H3" a="1"/>
  <c r="H3" s="1"/>
  <c r="H5" a="1"/>
  <c r="H5" s="1"/>
  <c r="H7" a="1"/>
  <c r="H7" s="1"/>
  <c r="H9" a="1"/>
  <c r="H9" s="1"/>
  <c r="H11" a="1"/>
  <c r="H11" s="1"/>
  <c r="H13" a="1"/>
  <c r="H13" s="1"/>
  <c r="H15" a="1"/>
  <c r="H15" s="1"/>
  <c r="H17" a="1"/>
  <c r="H17" s="1"/>
  <c r="H19" a="1"/>
  <c r="H19" s="1"/>
  <c r="H21" a="1"/>
  <c r="H21" s="1"/>
  <c r="H23" a="1"/>
  <c r="H23" s="1"/>
  <c r="H25" a="1"/>
  <c r="H25" s="1"/>
  <c r="H27" a="1"/>
  <c r="H27" s="1"/>
  <c r="H29" a="1"/>
  <c r="H29" s="1"/>
  <c r="H31" a="1"/>
  <c r="H31" s="1"/>
  <c r="H33" a="1"/>
  <c r="H33" s="1"/>
  <c r="H35" a="1"/>
  <c r="H35" s="1"/>
  <c r="H37" a="1"/>
  <c r="H37" s="1"/>
  <c r="H39" a="1"/>
  <c r="H39" s="1"/>
  <c r="H41" a="1"/>
  <c r="H41" s="1"/>
  <c r="H43" a="1"/>
  <c r="H43" s="1"/>
  <c r="H45" a="1"/>
  <c r="H45" s="1"/>
  <c r="H47" a="1"/>
  <c r="H47" s="1"/>
  <c r="H49" a="1"/>
  <c r="H49" s="1"/>
  <c r="H51" a="1"/>
  <c r="H51" s="1"/>
  <c r="H53" a="1"/>
  <c r="H53" s="1"/>
  <c r="H55" a="1"/>
  <c r="H55" s="1"/>
  <c r="H57" a="1"/>
  <c r="H57" s="1"/>
  <c r="H59" a="1"/>
  <c r="H59" s="1"/>
  <c r="H61" a="1"/>
  <c r="H61" s="1"/>
  <c r="H63" a="1"/>
  <c r="H63" s="1"/>
  <c r="H65" a="1"/>
  <c r="H65" s="1"/>
  <c r="H67" a="1"/>
  <c r="H67" s="1"/>
  <c r="H69" a="1"/>
  <c r="H69" s="1"/>
  <c r="H71" a="1"/>
  <c r="H71" s="1"/>
  <c r="H73" a="1"/>
  <c r="H73" s="1"/>
  <c r="H75" a="1"/>
  <c r="H75" s="1"/>
  <c r="H77" a="1"/>
  <c r="H77" s="1"/>
  <c r="H79" a="1"/>
  <c r="H79" s="1"/>
  <c r="H81" a="1"/>
  <c r="H81" s="1"/>
  <c r="H83" a="1"/>
  <c r="H83" s="1"/>
  <c r="H85" a="1"/>
  <c r="H85" s="1"/>
  <c r="H87" a="1"/>
  <c r="H87" s="1"/>
  <c r="H89" a="1"/>
  <c r="H89" s="1"/>
  <c r="H91" a="1"/>
  <c r="H91" s="1"/>
  <c r="H93" a="1"/>
  <c r="H93" s="1"/>
  <c r="H95" a="1"/>
  <c r="H95" s="1"/>
  <c r="H97" a="1"/>
  <c r="H97" s="1"/>
  <c r="H99" a="1"/>
  <c r="H99" s="1"/>
  <c r="H101" a="1"/>
  <c r="H101" s="1"/>
  <c r="H103" a="1"/>
  <c r="H103" s="1"/>
  <c r="H105" a="1"/>
  <c r="H105" s="1"/>
  <c r="H107" a="1"/>
  <c r="H107" s="1"/>
  <c r="H109" a="1"/>
  <c r="H109" s="1"/>
  <c r="H111" a="1"/>
  <c r="H111" s="1"/>
  <c r="H113" a="1"/>
  <c r="H113" s="1"/>
  <c r="H115" a="1"/>
  <c r="H115" s="1"/>
  <c r="H117" a="1"/>
  <c r="H117" s="1"/>
  <c r="H119" a="1"/>
  <c r="H119" s="1"/>
  <c r="H121" a="1"/>
  <c r="H121" s="1"/>
  <c r="H123" a="1"/>
  <c r="H123" s="1"/>
  <c r="H125" a="1"/>
  <c r="H125" s="1"/>
  <c r="H127" a="1"/>
  <c r="H127" s="1"/>
  <c r="H129" a="1"/>
  <c r="H129" s="1"/>
  <c r="H131" a="1"/>
  <c r="H131" s="1"/>
  <c r="H133" a="1"/>
  <c r="H133" s="1"/>
  <c r="H135" a="1"/>
  <c r="H135" s="1"/>
  <c r="H137" a="1"/>
  <c r="H137" s="1"/>
  <c r="H139" a="1"/>
  <c r="H139" s="1"/>
  <c r="H141" a="1"/>
  <c r="H141" s="1"/>
  <c r="H143" a="1"/>
  <c r="H143" s="1"/>
  <c r="H145" a="1"/>
  <c r="H145" s="1"/>
  <c r="H147" a="1"/>
  <c r="H147" s="1"/>
  <c r="H149" a="1"/>
  <c r="H149" s="1"/>
  <c r="H151" a="1"/>
  <c r="H151" s="1"/>
  <c r="H153" a="1"/>
  <c r="H153" s="1"/>
  <c r="H155" a="1"/>
  <c r="H155" s="1"/>
  <c r="H157" a="1"/>
  <c r="H157" s="1"/>
  <c r="H159" a="1"/>
  <c r="H159" s="1"/>
  <c r="H161" a="1"/>
  <c r="H161" s="1"/>
  <c r="H163" a="1"/>
  <c r="H163" s="1"/>
  <c r="H165" a="1"/>
  <c r="H165" s="1"/>
  <c r="H167" a="1"/>
  <c r="H167" s="1"/>
  <c r="H169" a="1"/>
  <c r="H169" s="1"/>
  <c r="H171" a="1"/>
  <c r="H171" s="1"/>
  <c r="H173" a="1"/>
  <c r="H173" s="1"/>
  <c r="H175" a="1"/>
  <c r="H175" s="1"/>
  <c r="H177" a="1"/>
  <c r="H177" s="1"/>
  <c r="H179" a="1"/>
  <c r="H179" s="1"/>
  <c r="H181" a="1"/>
  <c r="H181" s="1"/>
  <c r="H183" a="1"/>
  <c r="H183" s="1"/>
  <c r="H185" a="1"/>
  <c r="H185" s="1"/>
  <c r="H187" a="1"/>
  <c r="H187" s="1"/>
  <c r="H189" a="1"/>
  <c r="H189" s="1"/>
  <c r="H191" a="1"/>
  <c r="H191" s="1"/>
  <c r="G3" a="1"/>
  <c r="G3" s="1"/>
  <c r="G5" a="1"/>
  <c r="G5" s="1"/>
  <c r="G7" a="1"/>
  <c r="G7" s="1"/>
  <c r="G9" a="1"/>
  <c r="G9" s="1"/>
  <c r="G11" a="1"/>
  <c r="G11" s="1"/>
  <c r="G13" a="1"/>
  <c r="G13" s="1"/>
  <c r="G15" a="1"/>
  <c r="G15" s="1"/>
  <c r="G17" a="1"/>
  <c r="G17" s="1"/>
  <c r="G19" a="1"/>
  <c r="G19" s="1"/>
  <c r="G21" a="1"/>
  <c r="G21" s="1"/>
  <c r="G23" a="1"/>
  <c r="G23" s="1"/>
  <c r="G25" a="1"/>
  <c r="G25" s="1"/>
  <c r="G27" a="1"/>
  <c r="G27" s="1"/>
  <c r="G29" a="1"/>
  <c r="G29" s="1"/>
  <c r="G31" a="1"/>
  <c r="G31" s="1"/>
  <c r="G33" a="1"/>
  <c r="G33" s="1"/>
  <c r="G35" a="1"/>
  <c r="G35" s="1"/>
  <c r="G37" a="1"/>
  <c r="G37" s="1"/>
  <c r="G39" a="1"/>
  <c r="G39" s="1"/>
  <c r="G41" a="1"/>
  <c r="G41" s="1"/>
  <c r="G43" a="1"/>
  <c r="G43" s="1"/>
  <c r="G45" a="1"/>
  <c r="G45" s="1"/>
  <c r="G47" a="1"/>
  <c r="G47" s="1"/>
  <c r="G49" a="1"/>
  <c r="G49" s="1"/>
  <c r="G51" a="1"/>
  <c r="G51" s="1"/>
  <c r="G53" a="1"/>
  <c r="G53" s="1"/>
  <c r="G55" a="1"/>
  <c r="G55" s="1"/>
  <c r="G57" a="1"/>
  <c r="G57" s="1"/>
  <c r="G59" a="1"/>
  <c r="G59" s="1"/>
  <c r="G61" a="1"/>
  <c r="G61" s="1"/>
  <c r="G63" a="1"/>
  <c r="G63" s="1"/>
  <c r="G65" a="1"/>
  <c r="G65" s="1"/>
  <c r="G67" a="1"/>
  <c r="G67" s="1"/>
  <c r="G69" a="1"/>
  <c r="G69" s="1"/>
  <c r="G71" a="1"/>
  <c r="G71" s="1"/>
  <c r="G73" a="1"/>
  <c r="G73" s="1"/>
  <c r="G75" a="1"/>
  <c r="G75" s="1"/>
  <c r="G77" a="1"/>
  <c r="G77" s="1"/>
  <c r="G79" a="1"/>
  <c r="G79" s="1"/>
  <c r="G81" a="1"/>
  <c r="G81" s="1"/>
  <c r="G83" a="1"/>
  <c r="G83" s="1"/>
  <c r="G85" a="1"/>
  <c r="G85" s="1"/>
  <c r="G87" a="1"/>
  <c r="G87" s="1"/>
  <c r="G89" a="1"/>
  <c r="G89" s="1"/>
  <c r="G91" a="1"/>
  <c r="G91" s="1"/>
  <c r="G93" a="1"/>
  <c r="G93" s="1"/>
  <c r="G95" a="1"/>
  <c r="G95" s="1"/>
  <c r="G97" a="1"/>
  <c r="G97" s="1"/>
  <c r="G99" a="1"/>
  <c r="G99" s="1"/>
  <c r="G101" a="1"/>
  <c r="G101" s="1"/>
  <c r="G103" a="1"/>
  <c r="G103" s="1"/>
  <c r="G105" a="1"/>
  <c r="G105" s="1"/>
  <c r="G107" a="1"/>
  <c r="G107" s="1"/>
  <c r="G109" a="1"/>
  <c r="G109" s="1"/>
  <c r="G111" a="1"/>
  <c r="G111" s="1"/>
  <c r="G113" a="1"/>
  <c r="G113" s="1"/>
  <c r="G115" a="1"/>
  <c r="G115" s="1"/>
  <c r="G117" a="1"/>
  <c r="G117" s="1"/>
  <c r="G119" a="1"/>
  <c r="G119" s="1"/>
  <c r="G121" a="1"/>
  <c r="G121" s="1"/>
  <c r="G123" a="1"/>
  <c r="G123" s="1"/>
  <c r="G125" a="1"/>
  <c r="G125" s="1"/>
  <c r="G127" a="1"/>
  <c r="G127" s="1"/>
  <c r="G129" a="1"/>
  <c r="G129" s="1"/>
  <c r="G131" a="1"/>
  <c r="G131" s="1"/>
  <c r="I2" a="1"/>
  <c r="I2" s="1"/>
  <c r="I4" a="1"/>
  <c r="I4" s="1"/>
  <c r="I6" a="1"/>
  <c r="I6" s="1"/>
  <c r="I8" a="1"/>
  <c r="I8" s="1"/>
  <c r="I10" a="1"/>
  <c r="I10" s="1"/>
  <c r="I12" a="1"/>
  <c r="I12" s="1"/>
  <c r="I14" a="1"/>
  <c r="I14" s="1"/>
  <c r="I16" a="1"/>
  <c r="I16" s="1"/>
  <c r="I18" a="1"/>
  <c r="I18" s="1"/>
  <c r="I20" a="1"/>
  <c r="I20" s="1"/>
  <c r="I22" a="1"/>
  <c r="I22" s="1"/>
  <c r="I24" a="1"/>
  <c r="I24" s="1"/>
  <c r="I26" a="1"/>
  <c r="I26" s="1"/>
  <c r="I28" a="1"/>
  <c r="I28" s="1"/>
  <c r="I30" a="1"/>
  <c r="I30" s="1"/>
  <c r="I32" a="1"/>
  <c r="I32" s="1"/>
  <c r="I34" a="1"/>
  <c r="I34" s="1"/>
  <c r="I36" a="1"/>
  <c r="I36" s="1"/>
  <c r="I38" a="1"/>
  <c r="I38" s="1"/>
  <c r="I40" a="1"/>
  <c r="I40" s="1"/>
  <c r="I42" a="1"/>
  <c r="I42" s="1"/>
  <c r="I44" a="1"/>
  <c r="I44" s="1"/>
  <c r="I46" a="1"/>
  <c r="I46" s="1"/>
  <c r="I48" a="1"/>
  <c r="I48" s="1"/>
  <c r="I50" a="1"/>
  <c r="I50" s="1"/>
  <c r="I52" a="1"/>
  <c r="I52" s="1"/>
  <c r="I54" a="1"/>
  <c r="I54" s="1"/>
  <c r="I56" a="1"/>
  <c r="I56" s="1"/>
  <c r="I58" a="1"/>
  <c r="I58" s="1"/>
  <c r="I60" a="1"/>
  <c r="I60" s="1"/>
  <c r="I62" a="1"/>
  <c r="I62" s="1"/>
  <c r="I64" a="1"/>
  <c r="I64" s="1"/>
  <c r="I66" a="1"/>
  <c r="I66" s="1"/>
  <c r="I68" a="1"/>
  <c r="I68" s="1"/>
  <c r="I70" a="1"/>
  <c r="I70" s="1"/>
  <c r="I72" a="1"/>
  <c r="I72" s="1"/>
  <c r="I74" a="1"/>
  <c r="I74" s="1"/>
  <c r="I76" a="1"/>
  <c r="I76" s="1"/>
  <c r="I78" a="1"/>
  <c r="I78" s="1"/>
  <c r="I80" a="1"/>
  <c r="I80" s="1"/>
  <c r="I82" a="1"/>
  <c r="I82" s="1"/>
  <c r="I84" a="1"/>
  <c r="I84" s="1"/>
  <c r="I86" a="1"/>
  <c r="I86" s="1"/>
  <c r="I88" a="1"/>
  <c r="I88" s="1"/>
  <c r="I90" a="1"/>
  <c r="I90" s="1"/>
  <c r="I92" a="1"/>
  <c r="I92" s="1"/>
  <c r="I94" a="1"/>
  <c r="I94" s="1"/>
  <c r="I96" a="1"/>
  <c r="I96" s="1"/>
  <c r="I98" a="1"/>
  <c r="I98" s="1"/>
  <c r="I100" a="1"/>
  <c r="I100" s="1"/>
  <c r="I102" a="1"/>
  <c r="I102" s="1"/>
  <c r="I104" a="1"/>
  <c r="I104" s="1"/>
  <c r="I106" a="1"/>
  <c r="I106" s="1"/>
  <c r="I108" a="1"/>
  <c r="I108" s="1"/>
  <c r="I110" a="1"/>
  <c r="I110" s="1"/>
  <c r="I112" a="1"/>
  <c r="I112" s="1"/>
  <c r="I114" a="1"/>
  <c r="I114" s="1"/>
  <c r="I116" a="1"/>
  <c r="I116" s="1"/>
  <c r="I118" a="1"/>
  <c r="I118" s="1"/>
  <c r="I120" a="1"/>
  <c r="I120" s="1"/>
  <c r="I122" a="1"/>
  <c r="I122" s="1"/>
  <c r="I124" a="1"/>
  <c r="I124" s="1"/>
  <c r="I126" a="1"/>
  <c r="I126" s="1"/>
  <c r="I128" a="1"/>
  <c r="I128" s="1"/>
  <c r="I130" a="1"/>
  <c r="I130" s="1"/>
  <c r="I132" a="1"/>
  <c r="I132" s="1"/>
  <c r="I134" a="1"/>
  <c r="I134" s="1"/>
  <c r="I136" a="1"/>
  <c r="I136" s="1"/>
  <c r="I138" a="1"/>
  <c r="I138" s="1"/>
  <c r="I140" a="1"/>
  <c r="I140" s="1"/>
  <c r="I142" a="1"/>
  <c r="I142" s="1"/>
  <c r="I144" a="1"/>
  <c r="I144" s="1"/>
  <c r="I146" a="1"/>
  <c r="I146" s="1"/>
  <c r="I148" a="1"/>
  <c r="I148" s="1"/>
  <c r="I150" a="1"/>
  <c r="I150" s="1"/>
  <c r="I152" a="1"/>
  <c r="I152" s="1"/>
  <c r="I154" a="1"/>
  <c r="I154" s="1"/>
  <c r="I156" a="1"/>
  <c r="I156" s="1"/>
  <c r="I158" a="1"/>
  <c r="I158" s="1"/>
  <c r="I160" a="1"/>
  <c r="I160" s="1"/>
  <c r="I162" a="1"/>
  <c r="I162" s="1"/>
  <c r="I164" a="1"/>
  <c r="I164" s="1"/>
  <c r="I166" a="1"/>
  <c r="I166" s="1"/>
  <c r="I168" a="1"/>
  <c r="I168" s="1"/>
  <c r="I170" a="1"/>
  <c r="I170" s="1"/>
  <c r="I172" a="1"/>
  <c r="I172" s="1"/>
  <c r="I174" a="1"/>
  <c r="I174" s="1"/>
  <c r="I176" a="1"/>
  <c r="I176" s="1"/>
  <c r="I178" a="1"/>
  <c r="I178" s="1"/>
  <c r="I180" a="1"/>
  <c r="I180" s="1"/>
  <c r="I182" a="1"/>
  <c r="I182" s="1"/>
  <c r="I184" a="1"/>
  <c r="I184" s="1"/>
  <c r="I186" a="1"/>
  <c r="I186" s="1"/>
  <c r="I188" a="1"/>
  <c r="I188" s="1"/>
  <c r="I190" a="1"/>
  <c r="I190" s="1"/>
  <c r="H2" a="1"/>
  <c r="H2" s="1"/>
  <c r="H4" a="1"/>
  <c r="H4" s="1"/>
  <c r="H6" a="1"/>
  <c r="H6" s="1"/>
  <c r="H8" a="1"/>
  <c r="H8" s="1"/>
  <c r="H10" a="1"/>
  <c r="H10" s="1"/>
  <c r="H12" a="1"/>
  <c r="H12" s="1"/>
  <c r="H14" a="1"/>
  <c r="H14" s="1"/>
  <c r="H16" a="1"/>
  <c r="H16" s="1"/>
  <c r="H18" a="1"/>
  <c r="H18" s="1"/>
  <c r="H20" a="1"/>
  <c r="H20" s="1"/>
  <c r="H22" a="1"/>
  <c r="H22" s="1"/>
  <c r="H24" a="1"/>
  <c r="H24" s="1"/>
  <c r="H26" a="1"/>
  <c r="H26" s="1"/>
  <c r="H28" a="1"/>
  <c r="H28" s="1"/>
  <c r="H30" a="1"/>
  <c r="H30" s="1"/>
  <c r="H32" a="1"/>
  <c r="H32" s="1"/>
  <c r="H34" a="1"/>
  <c r="H34" s="1"/>
  <c r="H36" a="1"/>
  <c r="H36" s="1"/>
  <c r="H38" a="1"/>
  <c r="H38" s="1"/>
  <c r="H40" a="1"/>
  <c r="H40" s="1"/>
  <c r="H42" a="1"/>
  <c r="H42" s="1"/>
  <c r="H44" a="1"/>
  <c r="H44" s="1"/>
  <c r="H46" a="1"/>
  <c r="H46" s="1"/>
  <c r="H48" a="1"/>
  <c r="H48" s="1"/>
  <c r="H50" a="1"/>
  <c r="H50" s="1"/>
  <c r="H52" a="1"/>
  <c r="H52" s="1"/>
  <c r="H54" a="1"/>
  <c r="H54" s="1"/>
  <c r="H56" a="1"/>
  <c r="H56" s="1"/>
  <c r="H58" a="1"/>
  <c r="H58" s="1"/>
  <c r="H60" a="1"/>
  <c r="H60" s="1"/>
  <c r="H62" a="1"/>
  <c r="H62" s="1"/>
  <c r="H64" a="1"/>
  <c r="H64" s="1"/>
  <c r="H66" a="1"/>
  <c r="H66" s="1"/>
  <c r="H68" a="1"/>
  <c r="H68" s="1"/>
  <c r="H70" a="1"/>
  <c r="H70" s="1"/>
  <c r="H72" a="1"/>
  <c r="H72" s="1"/>
  <c r="H74" a="1"/>
  <c r="H74" s="1"/>
  <c r="H76" a="1"/>
  <c r="H76" s="1"/>
  <c r="H78" a="1"/>
  <c r="H78" s="1"/>
  <c r="H80" a="1"/>
  <c r="H80" s="1"/>
  <c r="H82" a="1"/>
  <c r="H82" s="1"/>
  <c r="H84" a="1"/>
  <c r="H84" s="1"/>
  <c r="H86" a="1"/>
  <c r="H86" s="1"/>
  <c r="H88" a="1"/>
  <c r="H88" s="1"/>
  <c r="H90" a="1"/>
  <c r="H90" s="1"/>
  <c r="H92" a="1"/>
  <c r="H92" s="1"/>
  <c r="H94" a="1"/>
  <c r="H94" s="1"/>
  <c r="H96" a="1"/>
  <c r="H96" s="1"/>
  <c r="H98" a="1"/>
  <c r="H98" s="1"/>
  <c r="H100" a="1"/>
  <c r="H100" s="1"/>
  <c r="H102" a="1"/>
  <c r="H102" s="1"/>
  <c r="H104" a="1"/>
  <c r="H104" s="1"/>
  <c r="H106" a="1"/>
  <c r="H106" s="1"/>
  <c r="H108" a="1"/>
  <c r="H108" s="1"/>
  <c r="H110" a="1"/>
  <c r="H110" s="1"/>
  <c r="H112" a="1"/>
  <c r="H112" s="1"/>
  <c r="H114" a="1"/>
  <c r="H114" s="1"/>
  <c r="H116" a="1"/>
  <c r="H116" s="1"/>
  <c r="H118" a="1"/>
  <c r="H118" s="1"/>
  <c r="H120" a="1"/>
  <c r="H120" s="1"/>
  <c r="H122" a="1"/>
  <c r="H122" s="1"/>
  <c r="H124" a="1"/>
  <c r="H124" s="1"/>
  <c r="H126" a="1"/>
  <c r="H126" s="1"/>
  <c r="H128" a="1"/>
  <c r="H128" s="1"/>
  <c r="H130" a="1"/>
  <c r="H130" s="1"/>
  <c r="H132" a="1"/>
  <c r="H132" s="1"/>
  <c r="H134" a="1"/>
  <c r="H134" s="1"/>
  <c r="H136" a="1"/>
  <c r="H136" s="1"/>
  <c r="H138" a="1"/>
  <c r="H138" s="1"/>
  <c r="H140" a="1"/>
  <c r="H140" s="1"/>
  <c r="H142" a="1"/>
  <c r="H142" s="1"/>
  <c r="H144" a="1"/>
  <c r="H144" s="1"/>
  <c r="H146" a="1"/>
  <c r="H146" s="1"/>
  <c r="H148" a="1"/>
  <c r="H148" s="1"/>
  <c r="H150" a="1"/>
  <c r="H150" s="1"/>
  <c r="H152" a="1"/>
  <c r="H152" s="1"/>
  <c r="H154" a="1"/>
  <c r="H154" s="1"/>
  <c r="H156" a="1"/>
  <c r="H156" s="1"/>
  <c r="H158" a="1"/>
  <c r="H158" s="1"/>
  <c r="H160" a="1"/>
  <c r="H160" s="1"/>
  <c r="H162" a="1"/>
  <c r="H162" s="1"/>
  <c r="H164" a="1"/>
  <c r="H164" s="1"/>
  <c r="H166" a="1"/>
  <c r="H166" s="1"/>
  <c r="H168" a="1"/>
  <c r="H168" s="1"/>
  <c r="H170" a="1"/>
  <c r="H170" s="1"/>
  <c r="H172" a="1"/>
  <c r="H172" s="1"/>
  <c r="H174" a="1"/>
  <c r="H174" s="1"/>
  <c r="H176" a="1"/>
  <c r="H176" s="1"/>
  <c r="H178" a="1"/>
  <c r="H178" s="1"/>
  <c r="H180" a="1"/>
  <c r="H180" s="1"/>
  <c r="H182" a="1"/>
  <c r="H182" s="1"/>
  <c r="H184" a="1"/>
  <c r="H184" s="1"/>
  <c r="H186" a="1"/>
  <c r="H186" s="1"/>
  <c r="H188" a="1"/>
  <c r="H188" s="1"/>
  <c r="H190" a="1"/>
  <c r="H190" s="1"/>
  <c r="G2" a="1"/>
  <c r="G2" s="1"/>
  <c r="G4" a="1"/>
  <c r="G4" s="1"/>
  <c r="G6" a="1"/>
  <c r="G6" s="1"/>
  <c r="G8" a="1"/>
  <c r="G8" s="1"/>
  <c r="G10" a="1"/>
  <c r="G10" s="1"/>
  <c r="G12" a="1"/>
  <c r="G12" s="1"/>
  <c r="G14" a="1"/>
  <c r="G14" s="1"/>
  <c r="G16" a="1"/>
  <c r="G16" s="1"/>
  <c r="G18" a="1"/>
  <c r="G18" s="1"/>
  <c r="G20" a="1"/>
  <c r="G20" s="1"/>
  <c r="G22" a="1"/>
  <c r="G22" s="1"/>
  <c r="G24" a="1"/>
  <c r="G24" s="1"/>
  <c r="G26" a="1"/>
  <c r="G26" s="1"/>
  <c r="G28" a="1"/>
  <c r="G28" s="1"/>
  <c r="G30" a="1"/>
  <c r="G30" s="1"/>
  <c r="G32" a="1"/>
  <c r="G32" s="1"/>
  <c r="G34" a="1"/>
  <c r="G34" s="1"/>
  <c r="G36" a="1"/>
  <c r="G36" s="1"/>
  <c r="G38" a="1"/>
  <c r="G38" s="1"/>
  <c r="G40" a="1"/>
  <c r="G40" s="1"/>
  <c r="G42" a="1"/>
  <c r="G42" s="1"/>
  <c r="G44" a="1"/>
  <c r="G44" s="1"/>
  <c r="G46" a="1"/>
  <c r="G46" s="1"/>
  <c r="G48" a="1"/>
  <c r="G48" s="1"/>
  <c r="G50" a="1"/>
  <c r="G50" s="1"/>
  <c r="G52" a="1"/>
  <c r="G52" s="1"/>
  <c r="G54" a="1"/>
  <c r="G54" s="1"/>
  <c r="G56" a="1"/>
  <c r="G56" s="1"/>
  <c r="G58" a="1"/>
  <c r="G58" s="1"/>
  <c r="G60" a="1"/>
  <c r="G60" s="1"/>
  <c r="G62" a="1"/>
  <c r="G62" s="1"/>
  <c r="G64" a="1"/>
  <c r="G64" s="1"/>
  <c r="G66" a="1"/>
  <c r="G66" s="1"/>
  <c r="G68" a="1"/>
  <c r="G68" s="1"/>
  <c r="G70" a="1"/>
  <c r="G70" s="1"/>
  <c r="G72" a="1"/>
  <c r="G72" s="1"/>
  <c r="G74" a="1"/>
  <c r="G74" s="1"/>
  <c r="G76" a="1"/>
  <c r="G76" s="1"/>
  <c r="G78" a="1"/>
  <c r="G78" s="1"/>
  <c r="G80" a="1"/>
  <c r="G80" s="1"/>
  <c r="G82" a="1"/>
  <c r="G82" s="1"/>
  <c r="G84" a="1"/>
  <c r="G84" s="1"/>
  <c r="G86" a="1"/>
  <c r="G86" s="1"/>
  <c r="G88" a="1"/>
  <c r="G88" s="1"/>
  <c r="G90" a="1"/>
  <c r="G90" s="1"/>
  <c r="G92" a="1"/>
  <c r="G92" s="1"/>
  <c r="G94" a="1"/>
  <c r="G94" s="1"/>
  <c r="G96" a="1"/>
  <c r="G96" s="1"/>
  <c r="G98" a="1"/>
  <c r="G98" s="1"/>
  <c r="G100" a="1"/>
  <c r="G100" s="1"/>
  <c r="G102" a="1"/>
  <c r="G102" s="1"/>
  <c r="G104" a="1"/>
  <c r="G104" s="1"/>
  <c r="G106" a="1"/>
  <c r="G106" s="1"/>
  <c r="G108" a="1"/>
  <c r="G108" s="1"/>
  <c r="G110" a="1"/>
  <c r="G110" s="1"/>
  <c r="G112" a="1"/>
  <c r="G112" s="1"/>
  <c r="G114" a="1"/>
  <c r="G114" s="1"/>
  <c r="G116" a="1"/>
  <c r="G116" s="1"/>
  <c r="G118" a="1"/>
  <c r="G118" s="1"/>
  <c r="G120" a="1"/>
  <c r="G120" s="1"/>
  <c r="G122" a="1"/>
  <c r="G122" s="1"/>
  <c r="G124" a="1"/>
  <c r="G124" s="1"/>
  <c r="G126" a="1"/>
  <c r="G126" s="1"/>
  <c r="G128" a="1"/>
  <c r="G128" s="1"/>
  <c r="G130" a="1"/>
  <c r="G130" s="1"/>
  <c r="G132" a="1"/>
  <c r="G132" s="1"/>
  <c r="G134" a="1"/>
  <c r="G134" s="1"/>
  <c r="G136" a="1"/>
  <c r="G136" s="1"/>
  <c r="G138" a="1"/>
  <c r="G138" s="1"/>
  <c r="G140" a="1"/>
  <c r="G140" s="1"/>
  <c r="G142" a="1"/>
  <c r="G142" s="1"/>
  <c r="G144" a="1"/>
  <c r="G144" s="1"/>
  <c r="G146" a="1"/>
  <c r="G146" s="1"/>
  <c r="G148" a="1"/>
  <c r="G148" s="1"/>
  <c r="G150" a="1"/>
  <c r="G150" s="1"/>
  <c r="G152" a="1"/>
  <c r="G152" s="1"/>
  <c r="G154" a="1"/>
  <c r="G154" s="1"/>
  <c r="G156" a="1"/>
  <c r="G156" s="1"/>
  <c r="G158" a="1"/>
  <c r="G158" s="1"/>
  <c r="G160" a="1"/>
  <c r="G160" s="1"/>
  <c r="G162" a="1"/>
  <c r="G162" s="1"/>
  <c r="G164" a="1"/>
  <c r="G164" s="1"/>
  <c r="G166" a="1"/>
  <c r="G166" s="1"/>
  <c r="G168" a="1"/>
  <c r="G168" s="1"/>
  <c r="G170" a="1"/>
  <c r="G170" s="1"/>
  <c r="G172" a="1"/>
  <c r="G172" s="1"/>
  <c r="G174" a="1"/>
  <c r="G174" s="1"/>
  <c r="G176" a="1"/>
  <c r="G176" s="1"/>
  <c r="G178" a="1"/>
  <c r="G178" s="1"/>
  <c r="G180" a="1"/>
  <c r="G180" s="1"/>
  <c r="G182" a="1"/>
  <c r="G182" s="1"/>
  <c r="G184" a="1"/>
  <c r="G184" s="1"/>
  <c r="G186" a="1"/>
  <c r="G186" s="1"/>
  <c r="G188" a="1"/>
  <c r="G188" s="1"/>
  <c r="G190" a="1"/>
  <c r="G190" s="1"/>
  <c r="F2" a="1"/>
  <c r="F2" s="1"/>
  <c r="F4" a="1"/>
  <c r="F4" s="1"/>
  <c r="F6" a="1"/>
  <c r="F6" s="1"/>
  <c r="F8" a="1"/>
  <c r="F8" s="1"/>
  <c r="F10" a="1"/>
  <c r="F10" s="1"/>
  <c r="F12" a="1"/>
  <c r="F12" s="1"/>
  <c r="F14" a="1"/>
  <c r="F14" s="1"/>
  <c r="F16" a="1"/>
  <c r="F16" s="1"/>
  <c r="F18" a="1"/>
  <c r="F18" s="1"/>
  <c r="F20" a="1"/>
  <c r="F20" s="1"/>
  <c r="F22" a="1"/>
  <c r="F22" s="1"/>
  <c r="F24" a="1"/>
  <c r="F24" s="1"/>
  <c r="F26" a="1"/>
  <c r="F26" s="1"/>
  <c r="F28" a="1"/>
  <c r="F28" s="1"/>
  <c r="F30" a="1"/>
  <c r="F30" s="1"/>
  <c r="F32" a="1"/>
  <c r="F32" s="1"/>
  <c r="F34" a="1"/>
  <c r="F34" s="1"/>
  <c r="F36" a="1"/>
  <c r="F36" s="1"/>
  <c r="F38" a="1"/>
  <c r="F38" s="1"/>
  <c r="F40" a="1"/>
  <c r="F40" s="1"/>
  <c r="F42" a="1"/>
  <c r="F42" s="1"/>
  <c r="F44" a="1"/>
  <c r="F44" s="1"/>
  <c r="F46" a="1"/>
  <c r="F46" s="1"/>
  <c r="F48" a="1"/>
  <c r="F48" s="1"/>
  <c r="F50" a="1"/>
  <c r="F50" s="1"/>
  <c r="F52" a="1"/>
  <c r="F52" s="1"/>
  <c r="F54" a="1"/>
  <c r="F54" s="1"/>
  <c r="F56" a="1"/>
  <c r="F56" s="1"/>
  <c r="F58" a="1"/>
  <c r="F58" s="1"/>
  <c r="F60" a="1"/>
  <c r="F60" s="1"/>
  <c r="F62" a="1"/>
  <c r="F62" s="1"/>
  <c r="F64" a="1"/>
  <c r="F64" s="1"/>
  <c r="F66" a="1"/>
  <c r="F66" s="1"/>
  <c r="F68" a="1"/>
  <c r="F68" s="1"/>
  <c r="F70" a="1"/>
  <c r="F70" s="1"/>
  <c r="F72" a="1"/>
  <c r="F72" s="1"/>
  <c r="F74" a="1"/>
  <c r="F74" s="1"/>
  <c r="F76" a="1"/>
  <c r="F76" s="1"/>
  <c r="F78" a="1"/>
  <c r="F78" s="1"/>
  <c r="F80" a="1"/>
  <c r="F80" s="1"/>
  <c r="F82" a="1"/>
  <c r="F82" s="1"/>
  <c r="F84" a="1"/>
  <c r="F84" s="1"/>
  <c r="F86" a="1"/>
  <c r="F86" s="1"/>
  <c r="F88" a="1"/>
  <c r="F88" s="1"/>
  <c r="F90" a="1"/>
  <c r="F90" s="1"/>
  <c r="F92" a="1"/>
  <c r="F92" s="1"/>
  <c r="F94" a="1"/>
  <c r="F94" s="1"/>
  <c r="F96" a="1"/>
  <c r="F96" s="1"/>
  <c r="F98" a="1"/>
  <c r="F98" s="1"/>
  <c r="F100" a="1"/>
  <c r="F100" s="1"/>
  <c r="F102" a="1"/>
  <c r="F102" s="1"/>
  <c r="F104" a="1"/>
  <c r="F104" s="1"/>
  <c r="F106" a="1"/>
  <c r="F106" s="1"/>
  <c r="F108" a="1"/>
  <c r="F108" s="1"/>
  <c r="F110" a="1"/>
  <c r="F110" s="1"/>
  <c r="F112" a="1"/>
  <c r="F112" s="1"/>
  <c r="F114" a="1"/>
  <c r="F114" s="1"/>
  <c r="F116" a="1"/>
  <c r="F116" s="1"/>
  <c r="F118" a="1"/>
  <c r="F118" s="1"/>
  <c r="F120" a="1"/>
  <c r="F120" s="1"/>
  <c r="F122" a="1"/>
  <c r="F122" s="1"/>
  <c r="F124" a="1"/>
  <c r="F124" s="1"/>
  <c r="F126" a="1"/>
  <c r="F126" s="1"/>
  <c r="F128" a="1"/>
  <c r="F128" s="1"/>
  <c r="F130" a="1"/>
  <c r="F130" s="1"/>
  <c r="F132" a="1"/>
  <c r="F132" s="1"/>
  <c r="F134" a="1"/>
  <c r="F134" s="1"/>
  <c r="F136" a="1"/>
  <c r="F136" s="1"/>
  <c r="F138" a="1"/>
  <c r="F138" s="1"/>
  <c r="F140" a="1"/>
  <c r="F140" s="1"/>
  <c r="F142" a="1"/>
  <c r="F142" s="1"/>
  <c r="F144" a="1"/>
  <c r="F144" s="1"/>
  <c r="F146" a="1"/>
  <c r="F146" s="1"/>
  <c r="F148" a="1"/>
  <c r="F148" s="1"/>
  <c r="F150" a="1"/>
  <c r="F150" s="1"/>
  <c r="F152" a="1"/>
  <c r="F152" s="1"/>
  <c r="F154" a="1"/>
  <c r="F154" s="1"/>
  <c r="F156" a="1"/>
  <c r="F156" s="1"/>
  <c r="F158" a="1"/>
  <c r="F158" s="1"/>
  <c r="F160" a="1"/>
  <c r="F160" s="1"/>
  <c r="F162" a="1"/>
  <c r="F162" s="1"/>
  <c r="F164" a="1"/>
  <c r="F164" s="1"/>
  <c r="F166" a="1"/>
  <c r="F166" s="1"/>
  <c r="F168" a="1"/>
  <c r="F168" s="1"/>
  <c r="F170" a="1"/>
  <c r="F170" s="1"/>
  <c r="F172" a="1"/>
  <c r="F172" s="1"/>
  <c r="F174" a="1"/>
  <c r="F174" s="1"/>
  <c r="F176" a="1"/>
  <c r="F176" s="1"/>
  <c r="F178" a="1"/>
  <c r="F178" s="1"/>
  <c r="F180" a="1"/>
  <c r="F180" s="1"/>
  <c r="F182" a="1"/>
  <c r="F182" s="1"/>
  <c r="F184" a="1"/>
  <c r="F184" s="1"/>
  <c r="F186" a="1"/>
  <c r="F186" s="1"/>
  <c r="F188" a="1"/>
  <c r="F188" s="1"/>
  <c r="F190" a="1"/>
  <c r="F190" s="1"/>
  <c r="E2" a="1"/>
  <c r="E2" s="1"/>
  <c r="E4" a="1"/>
  <c r="E4" s="1"/>
  <c r="E6" a="1"/>
  <c r="E6" s="1"/>
  <c r="E8" a="1"/>
  <c r="E8" s="1"/>
  <c r="E10" a="1"/>
  <c r="E10" s="1"/>
  <c r="E12" a="1"/>
  <c r="E12" s="1"/>
  <c r="E14" a="1"/>
  <c r="E14" s="1"/>
  <c r="E16" a="1"/>
  <c r="E16" s="1"/>
  <c r="E18" a="1"/>
  <c r="E18" s="1"/>
  <c r="E20" a="1"/>
  <c r="E20" s="1"/>
  <c r="E22" a="1"/>
  <c r="E22" s="1"/>
  <c r="E24" a="1"/>
  <c r="E24" s="1"/>
  <c r="E26" a="1"/>
  <c r="E26" s="1"/>
  <c r="E28" a="1"/>
  <c r="E28" s="1"/>
  <c r="E30" a="1"/>
  <c r="E30" s="1"/>
  <c r="E32" a="1"/>
  <c r="E32" s="1"/>
  <c r="E34" a="1"/>
  <c r="E34" s="1"/>
  <c r="E36" a="1"/>
  <c r="E36" s="1"/>
  <c r="E38" a="1"/>
  <c r="E38" s="1"/>
  <c r="E40" a="1"/>
  <c r="E40" s="1"/>
  <c r="E42" a="1"/>
  <c r="E42" s="1"/>
  <c r="E44" a="1"/>
  <c r="E44" s="1"/>
  <c r="E46" a="1"/>
  <c r="E46" s="1"/>
  <c r="E48" a="1"/>
  <c r="E48" s="1"/>
  <c r="E50" a="1"/>
  <c r="E50" s="1"/>
  <c r="E52" a="1"/>
  <c r="E52" s="1"/>
  <c r="E54" a="1"/>
  <c r="E54" s="1"/>
  <c r="E56" a="1"/>
  <c r="E56" s="1"/>
  <c r="E58" a="1"/>
  <c r="E58" s="1"/>
  <c r="E60" a="1"/>
  <c r="E60" s="1"/>
  <c r="E62" a="1"/>
  <c r="E62" s="1"/>
  <c r="E64" a="1"/>
  <c r="E64" s="1"/>
  <c r="E66" a="1"/>
  <c r="E66" s="1"/>
  <c r="E68" a="1"/>
  <c r="E68" s="1"/>
  <c r="E70" a="1"/>
  <c r="E70" s="1"/>
  <c r="E72" a="1"/>
  <c r="E72" s="1"/>
  <c r="E74" a="1"/>
  <c r="E74" s="1"/>
  <c r="E76" a="1"/>
  <c r="E76" s="1"/>
  <c r="E78" a="1"/>
  <c r="E78" s="1"/>
  <c r="E80" a="1"/>
  <c r="E80" s="1"/>
  <c r="E82" a="1"/>
  <c r="E82" s="1"/>
  <c r="E84" a="1"/>
  <c r="E84" s="1"/>
  <c r="E86" a="1"/>
  <c r="E86" s="1"/>
  <c r="E88" a="1"/>
  <c r="E88" s="1"/>
  <c r="E90" a="1"/>
  <c r="E90" s="1"/>
  <c r="E92" a="1"/>
  <c r="E92" s="1"/>
  <c r="E94" a="1"/>
  <c r="E94" s="1"/>
  <c r="E96" a="1"/>
  <c r="E96" s="1"/>
  <c r="E98" a="1"/>
  <c r="E98" s="1"/>
  <c r="E100" a="1"/>
  <c r="E100" s="1"/>
  <c r="E102" a="1"/>
  <c r="E102" s="1"/>
  <c r="E104" a="1"/>
  <c r="E104" s="1"/>
  <c r="E106" a="1"/>
  <c r="E106" s="1"/>
  <c r="E108" a="1"/>
  <c r="E108" s="1"/>
  <c r="E110" a="1"/>
  <c r="E110" s="1"/>
  <c r="E112" a="1"/>
  <c r="E112" s="1"/>
  <c r="E114" a="1"/>
  <c r="E114" s="1"/>
  <c r="E116" a="1"/>
  <c r="E116" s="1"/>
  <c r="E118" a="1"/>
  <c r="E118" s="1"/>
  <c r="E120" a="1"/>
  <c r="E120" s="1"/>
  <c r="E122" a="1"/>
  <c r="E122" s="1"/>
  <c r="E124" a="1"/>
  <c r="E124" s="1"/>
  <c r="E126" a="1"/>
  <c r="E126" s="1"/>
  <c r="E128" a="1"/>
  <c r="E128" s="1"/>
  <c r="E130" a="1"/>
  <c r="E130" s="1"/>
  <c r="E132" a="1"/>
  <c r="E132" s="1"/>
  <c r="E134" a="1"/>
  <c r="E134" s="1"/>
  <c r="E136" a="1"/>
  <c r="E136" s="1"/>
  <c r="E138" a="1"/>
  <c r="E138" s="1"/>
  <c r="E140" a="1"/>
  <c r="E140" s="1"/>
  <c r="E142" a="1"/>
  <c r="E142" s="1"/>
  <c r="E144" a="1"/>
  <c r="E144" s="1"/>
  <c r="E146" a="1"/>
  <c r="E146" s="1"/>
  <c r="E148" a="1"/>
  <c r="E148" s="1"/>
  <c r="E150" a="1"/>
  <c r="E150" s="1"/>
  <c r="E152" a="1"/>
  <c r="E152" s="1"/>
  <c r="E154" a="1"/>
  <c r="E154" s="1"/>
  <c r="E156" a="1"/>
  <c r="E156" s="1"/>
  <c r="E158" a="1"/>
  <c r="E158" s="1"/>
  <c r="E160" a="1"/>
  <c r="E160" s="1"/>
  <c r="E162" a="1"/>
  <c r="E162" s="1"/>
  <c r="E164" a="1"/>
  <c r="E164" s="1"/>
  <c r="E166" a="1"/>
  <c r="E166" s="1"/>
  <c r="E168" a="1"/>
  <c r="E168" s="1"/>
  <c r="E170" a="1"/>
  <c r="E170" s="1"/>
  <c r="E172" a="1"/>
  <c r="E172" s="1"/>
  <c r="E174" a="1"/>
  <c r="E174" s="1"/>
  <c r="E176" a="1"/>
  <c r="E176" s="1"/>
  <c r="E178" a="1"/>
  <c r="E178" s="1"/>
  <c r="E180" a="1"/>
  <c r="E180" s="1"/>
  <c r="E182" a="1"/>
  <c r="E182" s="1"/>
  <c r="E184" a="1"/>
  <c r="E184" s="1"/>
  <c r="E186" a="1"/>
  <c r="E186" s="1"/>
  <c r="E188" a="1"/>
  <c r="E188" s="1"/>
  <c r="E190" a="1"/>
  <c r="E190" s="1"/>
  <c r="D2" a="1"/>
  <c r="D2" s="1"/>
  <c r="D4" a="1"/>
  <c r="D4" s="1"/>
  <c r="D6" a="1"/>
  <c r="D6" s="1"/>
  <c r="D8" a="1"/>
  <c r="D8" s="1"/>
  <c r="D10" a="1"/>
  <c r="D10" s="1"/>
  <c r="D12" a="1"/>
  <c r="D12" s="1"/>
  <c r="D14" a="1"/>
  <c r="D14" s="1"/>
  <c r="D16" a="1"/>
  <c r="D16" s="1"/>
  <c r="D18" a="1"/>
  <c r="D18" s="1"/>
  <c r="D20" a="1"/>
  <c r="D20" s="1"/>
  <c r="D22" a="1"/>
  <c r="D22" s="1"/>
  <c r="D24" a="1"/>
  <c r="D24" s="1"/>
  <c r="D26" a="1"/>
  <c r="D26" s="1"/>
  <c r="D28" a="1"/>
  <c r="D28" s="1"/>
  <c r="D30" a="1"/>
  <c r="D30" s="1"/>
  <c r="D32" a="1"/>
  <c r="D32" s="1"/>
  <c r="D34" a="1"/>
  <c r="D34" s="1"/>
  <c r="D36" a="1"/>
  <c r="D36" s="1"/>
  <c r="D38" a="1"/>
  <c r="D38" s="1"/>
  <c r="D40" a="1"/>
  <c r="D40" s="1"/>
  <c r="D42" a="1"/>
  <c r="D42" s="1"/>
  <c r="D44" a="1"/>
  <c r="D44" s="1"/>
  <c r="D46" a="1"/>
  <c r="D46" s="1"/>
  <c r="D48" a="1"/>
  <c r="D48" s="1"/>
  <c r="D50" a="1"/>
  <c r="D50" s="1"/>
  <c r="D52" a="1"/>
  <c r="D52" s="1"/>
  <c r="D54" a="1"/>
  <c r="D54" s="1"/>
  <c r="D56" a="1"/>
  <c r="D56" s="1"/>
  <c r="D58" a="1"/>
  <c r="D58" s="1"/>
  <c r="D60" a="1"/>
  <c r="D60" s="1"/>
  <c r="D62" a="1"/>
  <c r="D62" s="1"/>
  <c r="D64" a="1"/>
  <c r="D64" s="1"/>
  <c r="D66" a="1"/>
  <c r="D66" s="1"/>
  <c r="D68" a="1"/>
  <c r="D68" s="1"/>
  <c r="D70" a="1"/>
  <c r="D70" s="1"/>
  <c r="D72" a="1"/>
  <c r="D72" s="1"/>
  <c r="D74" a="1"/>
  <c r="D74" s="1"/>
  <c r="G133" a="1"/>
  <c r="G133" s="1"/>
  <c r="G135" a="1"/>
  <c r="G135" s="1"/>
  <c r="G137" a="1"/>
  <c r="G137" s="1"/>
  <c r="G139" a="1"/>
  <c r="G139" s="1"/>
  <c r="G141" a="1"/>
  <c r="G141" s="1"/>
  <c r="G143" a="1"/>
  <c r="G143" s="1"/>
  <c r="G145" a="1"/>
  <c r="G145" s="1"/>
  <c r="G147" a="1"/>
  <c r="G147" s="1"/>
  <c r="G149" a="1"/>
  <c r="G149" s="1"/>
  <c r="G151" a="1"/>
  <c r="G151" s="1"/>
  <c r="G153" a="1"/>
  <c r="G153" s="1"/>
  <c r="G155" a="1"/>
  <c r="G155" s="1"/>
  <c r="G157" a="1"/>
  <c r="G157" s="1"/>
  <c r="G159" a="1"/>
  <c r="G159" s="1"/>
  <c r="G161" a="1"/>
  <c r="G161" s="1"/>
  <c r="G163" a="1"/>
  <c r="G163" s="1"/>
  <c r="G165" a="1"/>
  <c r="G165" s="1"/>
  <c r="G167" a="1"/>
  <c r="G167" s="1"/>
  <c r="G169" a="1"/>
  <c r="G169" s="1"/>
  <c r="G171" a="1"/>
  <c r="G171" s="1"/>
  <c r="G173" a="1"/>
  <c r="G173" s="1"/>
  <c r="G175" a="1"/>
  <c r="G175" s="1"/>
  <c r="G177" a="1"/>
  <c r="G177" s="1"/>
  <c r="G179" a="1"/>
  <c r="G179" s="1"/>
  <c r="G181" a="1"/>
  <c r="G181" s="1"/>
  <c r="G183" a="1"/>
  <c r="G183" s="1"/>
  <c r="G185" a="1"/>
  <c r="G185" s="1"/>
  <c r="G187" a="1"/>
  <c r="G187" s="1"/>
  <c r="G189" a="1"/>
  <c r="G189" s="1"/>
  <c r="G191" a="1"/>
  <c r="G191" s="1"/>
  <c r="F3" a="1"/>
  <c r="F3" s="1"/>
  <c r="F5" a="1"/>
  <c r="F5" s="1"/>
  <c r="F7" a="1"/>
  <c r="F7" s="1"/>
  <c r="F9" a="1"/>
  <c r="F9" s="1"/>
  <c r="F11" a="1"/>
  <c r="F11" s="1"/>
  <c r="F13" a="1"/>
  <c r="F13" s="1"/>
  <c r="F15" a="1"/>
  <c r="F15" s="1"/>
  <c r="F17" a="1"/>
  <c r="F17" s="1"/>
  <c r="F19" a="1"/>
  <c r="F19" s="1"/>
  <c r="F21" a="1"/>
  <c r="F21" s="1"/>
  <c r="F23" a="1"/>
  <c r="F23" s="1"/>
  <c r="F25" a="1"/>
  <c r="F25" s="1"/>
  <c r="F27" a="1"/>
  <c r="F27" s="1"/>
  <c r="F29" a="1"/>
  <c r="F29" s="1"/>
  <c r="F31" a="1"/>
  <c r="F31" s="1"/>
  <c r="F33" a="1"/>
  <c r="F33" s="1"/>
  <c r="F35" a="1"/>
  <c r="F35" s="1"/>
  <c r="F37" a="1"/>
  <c r="F37" s="1"/>
  <c r="F39" a="1"/>
  <c r="F39" s="1"/>
  <c r="F41" a="1"/>
  <c r="F41" s="1"/>
  <c r="F43" a="1"/>
  <c r="F43" s="1"/>
  <c r="F45" a="1"/>
  <c r="F45" s="1"/>
  <c r="F47" a="1"/>
  <c r="F47" s="1"/>
  <c r="F49" a="1"/>
  <c r="F49" s="1"/>
  <c r="F51" a="1"/>
  <c r="F51" s="1"/>
  <c r="F53" a="1"/>
  <c r="F53" s="1"/>
  <c r="F55" a="1"/>
  <c r="F55" s="1"/>
  <c r="F57" a="1"/>
  <c r="F57" s="1"/>
  <c r="F59" a="1"/>
  <c r="F59" s="1"/>
  <c r="F61" a="1"/>
  <c r="F61" s="1"/>
  <c r="F63" a="1"/>
  <c r="F63" s="1"/>
  <c r="F65" a="1"/>
  <c r="F65" s="1"/>
  <c r="F67" a="1"/>
  <c r="F67" s="1"/>
  <c r="F69" a="1"/>
  <c r="F69" s="1"/>
  <c r="F71" a="1"/>
  <c r="F71" s="1"/>
  <c r="F73" a="1"/>
  <c r="F73" s="1"/>
  <c r="F75" a="1"/>
  <c r="F75" s="1"/>
  <c r="F77" a="1"/>
  <c r="F77" s="1"/>
  <c r="F79" a="1"/>
  <c r="F79" s="1"/>
  <c r="F81" a="1"/>
  <c r="F81" s="1"/>
  <c r="F83" a="1"/>
  <c r="F83" s="1"/>
  <c r="F85" a="1"/>
  <c r="F85" s="1"/>
  <c r="F87" a="1"/>
  <c r="F87" s="1"/>
  <c r="F89" a="1"/>
  <c r="F89" s="1"/>
  <c r="F91" a="1"/>
  <c r="F91" s="1"/>
  <c r="F93" a="1"/>
  <c r="F93" s="1"/>
  <c r="F95" a="1"/>
  <c r="F95" s="1"/>
  <c r="F97" a="1"/>
  <c r="F97" s="1"/>
  <c r="F99" a="1"/>
  <c r="F99" s="1"/>
  <c r="F101" a="1"/>
  <c r="F101" s="1"/>
  <c r="F103" a="1"/>
  <c r="F103" s="1"/>
  <c r="F105" a="1"/>
  <c r="F105" s="1"/>
  <c r="F107" a="1"/>
  <c r="F107" s="1"/>
  <c r="F109" a="1"/>
  <c r="F109" s="1"/>
  <c r="F111" a="1"/>
  <c r="F111" s="1"/>
  <c r="F113" a="1"/>
  <c r="F113" s="1"/>
  <c r="F115" a="1"/>
  <c r="F115" s="1"/>
  <c r="F117" a="1"/>
  <c r="F117" s="1"/>
  <c r="F119" a="1"/>
  <c r="F119" s="1"/>
  <c r="F121" a="1"/>
  <c r="F121" s="1"/>
  <c r="F123" a="1"/>
  <c r="F123" s="1"/>
  <c r="F125" a="1"/>
  <c r="F125" s="1"/>
  <c r="F127" a="1"/>
  <c r="F127" s="1"/>
  <c r="F129" a="1"/>
  <c r="F129" s="1"/>
  <c r="F131" a="1"/>
  <c r="F131" s="1"/>
  <c r="F133" a="1"/>
  <c r="F133" s="1"/>
  <c r="F135" a="1"/>
  <c r="F135" s="1"/>
  <c r="F137" a="1"/>
  <c r="F137" s="1"/>
  <c r="F139" a="1"/>
  <c r="F139" s="1"/>
  <c r="F141" a="1"/>
  <c r="F141" s="1"/>
  <c r="F143" a="1"/>
  <c r="F143" s="1"/>
  <c r="F145" a="1"/>
  <c r="F145" s="1"/>
  <c r="F147" a="1"/>
  <c r="F147" s="1"/>
  <c r="F149" a="1"/>
  <c r="F149" s="1"/>
  <c r="F151" a="1"/>
  <c r="F151" s="1"/>
  <c r="F153" a="1"/>
  <c r="F153" s="1"/>
  <c r="F155" a="1"/>
  <c r="F155" s="1"/>
  <c r="F157" a="1"/>
  <c r="F157" s="1"/>
  <c r="F159" a="1"/>
  <c r="F159" s="1"/>
  <c r="F161" a="1"/>
  <c r="F161" s="1"/>
  <c r="F163" a="1"/>
  <c r="F163" s="1"/>
  <c r="F165" a="1"/>
  <c r="F165" s="1"/>
  <c r="F167" a="1"/>
  <c r="F167" s="1"/>
  <c r="F169" a="1"/>
  <c r="F169" s="1"/>
  <c r="F171" a="1"/>
  <c r="F171" s="1"/>
  <c r="F173" a="1"/>
  <c r="F173" s="1"/>
  <c r="F175" a="1"/>
  <c r="F175" s="1"/>
  <c r="F177" a="1"/>
  <c r="F177" s="1"/>
  <c r="F179" a="1"/>
  <c r="F179" s="1"/>
  <c r="F181" a="1"/>
  <c r="F181" s="1"/>
  <c r="F183" a="1"/>
  <c r="F183" s="1"/>
  <c r="F185" a="1"/>
  <c r="F185" s="1"/>
  <c r="F187" a="1"/>
  <c r="F187" s="1"/>
  <c r="F189" a="1"/>
  <c r="F189" s="1"/>
  <c r="F191" a="1"/>
  <c r="F191" s="1"/>
  <c r="E3" a="1"/>
  <c r="E3" s="1"/>
  <c r="E5" a="1"/>
  <c r="E5" s="1"/>
  <c r="E7" a="1"/>
  <c r="E7" s="1"/>
  <c r="E9" a="1"/>
  <c r="E9" s="1"/>
  <c r="E11" a="1"/>
  <c r="E11" s="1"/>
  <c r="E13" a="1"/>
  <c r="E13" s="1"/>
  <c r="E15" a="1"/>
  <c r="E15" s="1"/>
  <c r="E17" a="1"/>
  <c r="E17" s="1"/>
  <c r="E19" a="1"/>
  <c r="E19" s="1"/>
  <c r="E21" a="1"/>
  <c r="E21" s="1"/>
  <c r="E23" a="1"/>
  <c r="E23" s="1"/>
  <c r="E25" a="1"/>
  <c r="E25" s="1"/>
  <c r="E27" a="1"/>
  <c r="E27" s="1"/>
  <c r="E29" a="1"/>
  <c r="E29" s="1"/>
  <c r="E31" a="1"/>
  <c r="E31" s="1"/>
  <c r="E33" a="1"/>
  <c r="E33" s="1"/>
  <c r="E35" a="1"/>
  <c r="E35" s="1"/>
  <c r="E37" a="1"/>
  <c r="E37" s="1"/>
  <c r="E39" a="1"/>
  <c r="E39" s="1"/>
  <c r="E41" a="1"/>
  <c r="E41" s="1"/>
  <c r="E43" a="1"/>
  <c r="E43" s="1"/>
  <c r="E45" a="1"/>
  <c r="E45" s="1"/>
  <c r="E47" a="1"/>
  <c r="E47" s="1"/>
  <c r="E49" a="1"/>
  <c r="E49" s="1"/>
  <c r="E51" a="1"/>
  <c r="E51" s="1"/>
  <c r="E53" a="1"/>
  <c r="E53" s="1"/>
  <c r="E55" a="1"/>
  <c r="E55" s="1"/>
  <c r="E57" a="1"/>
  <c r="E57" s="1"/>
  <c r="E59" a="1"/>
  <c r="E59" s="1"/>
  <c r="E61" a="1"/>
  <c r="E61" s="1"/>
  <c r="E63" a="1"/>
  <c r="E63" s="1"/>
  <c r="E65" a="1"/>
  <c r="E65" s="1"/>
  <c r="E67" a="1"/>
  <c r="E67" s="1"/>
  <c r="E69" a="1"/>
  <c r="E69" s="1"/>
  <c r="E71" a="1"/>
  <c r="E71" s="1"/>
  <c r="E73" a="1"/>
  <c r="E73" s="1"/>
  <c r="E75" a="1"/>
  <c r="E75" s="1"/>
  <c r="E77" a="1"/>
  <c r="E77" s="1"/>
  <c r="E79" a="1"/>
  <c r="E79" s="1"/>
  <c r="E81" a="1"/>
  <c r="E81" s="1"/>
  <c r="E83" a="1"/>
  <c r="E83" s="1"/>
  <c r="E85" a="1"/>
  <c r="E85" s="1"/>
  <c r="E87" a="1"/>
  <c r="E87" s="1"/>
  <c r="E89" a="1"/>
  <c r="E89" s="1"/>
  <c r="E91" a="1"/>
  <c r="E91" s="1"/>
  <c r="E93" a="1"/>
  <c r="E93" s="1"/>
  <c r="E95" a="1"/>
  <c r="E95" s="1"/>
  <c r="E97" a="1"/>
  <c r="E97" s="1"/>
  <c r="E99" a="1"/>
  <c r="E99" s="1"/>
  <c r="E101" a="1"/>
  <c r="E101" s="1"/>
  <c r="E103" a="1"/>
  <c r="E103" s="1"/>
  <c r="E105" a="1"/>
  <c r="E105" s="1"/>
  <c r="E107" a="1"/>
  <c r="E107" s="1"/>
  <c r="E109" a="1"/>
  <c r="E109" s="1"/>
  <c r="E111" a="1"/>
  <c r="E111" s="1"/>
  <c r="E113" a="1"/>
  <c r="E113" s="1"/>
  <c r="E115" a="1"/>
  <c r="E115" s="1"/>
  <c r="E117" a="1"/>
  <c r="E117" s="1"/>
  <c r="E119" a="1"/>
  <c r="E119" s="1"/>
  <c r="E121" a="1"/>
  <c r="E121" s="1"/>
  <c r="E123" a="1"/>
  <c r="E123" s="1"/>
  <c r="E125" a="1"/>
  <c r="E125" s="1"/>
  <c r="E127" a="1"/>
  <c r="E127" s="1"/>
  <c r="E129" a="1"/>
  <c r="E129" s="1"/>
  <c r="E131" a="1"/>
  <c r="E131" s="1"/>
  <c r="E133" a="1"/>
  <c r="E133" s="1"/>
  <c r="E135" a="1"/>
  <c r="E135" s="1"/>
  <c r="E137" a="1"/>
  <c r="E137" s="1"/>
  <c r="E139" a="1"/>
  <c r="E139" s="1"/>
  <c r="E141" a="1"/>
  <c r="E141" s="1"/>
  <c r="E143" a="1"/>
  <c r="E143" s="1"/>
  <c r="E145" a="1"/>
  <c r="E145" s="1"/>
  <c r="E147" a="1"/>
  <c r="E147" s="1"/>
  <c r="E149" a="1"/>
  <c r="E149" s="1"/>
  <c r="E151" a="1"/>
  <c r="E151" s="1"/>
  <c r="E153" a="1"/>
  <c r="E153" s="1"/>
  <c r="E155" a="1"/>
  <c r="E155" s="1"/>
  <c r="E157" a="1"/>
  <c r="E157" s="1"/>
  <c r="E159" a="1"/>
  <c r="E159" s="1"/>
  <c r="E161" a="1"/>
  <c r="E161" s="1"/>
  <c r="E163" a="1"/>
  <c r="E163" s="1"/>
  <c r="E165" a="1"/>
  <c r="E165" s="1"/>
  <c r="E167" a="1"/>
  <c r="E167" s="1"/>
  <c r="E169" a="1"/>
  <c r="E169" s="1"/>
  <c r="E171" a="1"/>
  <c r="E171" s="1"/>
  <c r="E173" a="1"/>
  <c r="E173" s="1"/>
  <c r="E175" a="1"/>
  <c r="E175" s="1"/>
  <c r="E177" a="1"/>
  <c r="E177" s="1"/>
  <c r="E179" a="1"/>
  <c r="E179" s="1"/>
  <c r="E181" a="1"/>
  <c r="E181" s="1"/>
  <c r="E183" a="1"/>
  <c r="E183" s="1"/>
  <c r="E185" a="1"/>
  <c r="E185" s="1"/>
  <c r="E187" a="1"/>
  <c r="E187" s="1"/>
  <c r="E189" a="1"/>
  <c r="E189" s="1"/>
  <c r="E191" a="1"/>
  <c r="E191" s="1"/>
  <c r="D3" a="1"/>
  <c r="D3" s="1"/>
  <c r="D5" a="1"/>
  <c r="D5" s="1"/>
  <c r="D7" a="1"/>
  <c r="D7" s="1"/>
  <c r="D9" a="1"/>
  <c r="D9" s="1"/>
  <c r="D11" a="1"/>
  <c r="D11" s="1"/>
  <c r="D13" a="1"/>
  <c r="D13" s="1"/>
  <c r="D15" a="1"/>
  <c r="D15" s="1"/>
  <c r="D17" a="1"/>
  <c r="D17" s="1"/>
  <c r="D19" a="1"/>
  <c r="D19" s="1"/>
  <c r="D21" a="1"/>
  <c r="D21" s="1"/>
  <c r="D23" a="1"/>
  <c r="D23" s="1"/>
  <c r="D25" a="1"/>
  <c r="D25" s="1"/>
  <c r="D27" a="1"/>
  <c r="D27" s="1"/>
  <c r="D29" a="1"/>
  <c r="D29" s="1"/>
  <c r="D31" a="1"/>
  <c r="D31" s="1"/>
  <c r="D33" a="1"/>
  <c r="D33" s="1"/>
  <c r="D35" a="1"/>
  <c r="D35" s="1"/>
  <c r="D37" a="1"/>
  <c r="D37" s="1"/>
  <c r="D39" a="1"/>
  <c r="D39" s="1"/>
  <c r="D41" a="1"/>
  <c r="D41" s="1"/>
  <c r="D43" a="1"/>
  <c r="D43" s="1"/>
  <c r="D45" a="1"/>
  <c r="D45" s="1"/>
  <c r="D47" a="1"/>
  <c r="D47" s="1"/>
  <c r="D49" a="1"/>
  <c r="D49" s="1"/>
  <c r="D51" a="1"/>
  <c r="D51" s="1"/>
  <c r="D53" a="1"/>
  <c r="D53" s="1"/>
  <c r="D55" a="1"/>
  <c r="D55" s="1"/>
  <c r="D57" a="1"/>
  <c r="D57" s="1"/>
  <c r="D59" a="1"/>
  <c r="D59" s="1"/>
  <c r="D61" a="1"/>
  <c r="D61" s="1"/>
  <c r="D63" a="1"/>
  <c r="D63" s="1"/>
  <c r="D65" a="1"/>
  <c r="D65" s="1"/>
  <c r="D67" a="1"/>
  <c r="D67" s="1"/>
  <c r="D69" a="1"/>
  <c r="D69" s="1"/>
  <c r="D71" a="1"/>
  <c r="D71" s="1"/>
  <c r="D73" a="1"/>
  <c r="D73" s="1"/>
  <c r="D75" a="1"/>
  <c r="D75" s="1"/>
  <c r="D77" a="1"/>
  <c r="D77" s="1"/>
  <c r="C190" a="1"/>
  <c r="C190" s="1"/>
  <c r="C188" a="1"/>
  <c r="C188" s="1"/>
  <c r="C186" a="1"/>
  <c r="C186" s="1"/>
  <c r="C184" a="1"/>
  <c r="C184" s="1"/>
  <c r="C182" a="1"/>
  <c r="C182" s="1"/>
  <c r="C180" a="1"/>
  <c r="C180" s="1"/>
  <c r="C178" a="1"/>
  <c r="C178" s="1"/>
  <c r="C176" a="1"/>
  <c r="C176" s="1"/>
  <c r="C174" a="1"/>
  <c r="C174" s="1"/>
  <c r="C172" a="1"/>
  <c r="C172" s="1"/>
  <c r="C170" a="1"/>
  <c r="C170" s="1"/>
  <c r="C168" a="1"/>
  <c r="C168" s="1"/>
  <c r="C166" a="1"/>
  <c r="C166" s="1"/>
  <c r="C164" a="1"/>
  <c r="C164" s="1"/>
  <c r="C162" a="1"/>
  <c r="C162" s="1"/>
  <c r="C160" a="1"/>
  <c r="C160" s="1"/>
  <c r="C158" a="1"/>
  <c r="C158" s="1"/>
  <c r="C156" a="1"/>
  <c r="C156" s="1"/>
  <c r="C154" a="1"/>
  <c r="C154" s="1"/>
  <c r="C152" a="1"/>
  <c r="C152" s="1"/>
  <c r="C150" a="1"/>
  <c r="C150" s="1"/>
  <c r="C148" a="1"/>
  <c r="C148" s="1"/>
  <c r="C146" a="1"/>
  <c r="C146" s="1"/>
  <c r="C144" a="1"/>
  <c r="C144" s="1"/>
  <c r="C142" a="1"/>
  <c r="C142" s="1"/>
  <c r="C140" a="1"/>
  <c r="C140" s="1"/>
  <c r="C138" a="1"/>
  <c r="C138" s="1"/>
  <c r="C136" a="1"/>
  <c r="C136" s="1"/>
  <c r="C134" a="1"/>
  <c r="C134" s="1"/>
  <c r="C132" a="1"/>
  <c r="C132" s="1"/>
  <c r="C130" a="1"/>
  <c r="C130" s="1"/>
  <c r="C128" a="1"/>
  <c r="C128" s="1"/>
  <c r="C126" a="1"/>
  <c r="C126" s="1"/>
  <c r="C124" a="1"/>
  <c r="C124" s="1"/>
  <c r="C122" a="1"/>
  <c r="C122" s="1"/>
  <c r="C120" a="1"/>
  <c r="C120" s="1"/>
  <c r="C118" a="1"/>
  <c r="C118" s="1"/>
  <c r="C116" a="1"/>
  <c r="C116" s="1"/>
  <c r="C114" a="1"/>
  <c r="C114" s="1"/>
  <c r="C112" a="1"/>
  <c r="C112" s="1"/>
  <c r="C110" a="1"/>
  <c r="C110" s="1"/>
  <c r="C108" a="1"/>
  <c r="C108" s="1"/>
  <c r="C106" a="1"/>
  <c r="C106" s="1"/>
  <c r="C104" a="1"/>
  <c r="C104" s="1"/>
  <c r="C102" a="1"/>
  <c r="C102" s="1"/>
  <c r="C100" a="1"/>
  <c r="C100" s="1"/>
  <c r="C98" a="1"/>
  <c r="C98" s="1"/>
  <c r="C96" a="1"/>
  <c r="C96" s="1"/>
  <c r="C94" a="1"/>
  <c r="C94" s="1"/>
  <c r="C92" a="1"/>
  <c r="C92" s="1"/>
  <c r="C90" a="1"/>
  <c r="C90" s="1"/>
  <c r="C88" a="1"/>
  <c r="C88" s="1"/>
  <c r="C86" a="1"/>
  <c r="C86" s="1"/>
  <c r="C84" a="1"/>
  <c r="C84" s="1"/>
  <c r="C82" a="1"/>
  <c r="C82" s="1"/>
  <c r="C80" a="1"/>
  <c r="C80" s="1"/>
  <c r="C78" a="1"/>
  <c r="C78" s="1"/>
  <c r="C76" a="1"/>
  <c r="C76" s="1"/>
  <c r="C74" a="1"/>
  <c r="C74" s="1"/>
  <c r="C72" a="1"/>
  <c r="C72" s="1"/>
  <c r="C70" a="1"/>
  <c r="C70" s="1"/>
  <c r="C68" a="1"/>
  <c r="C68" s="1"/>
  <c r="C66" a="1"/>
  <c r="C66" s="1"/>
  <c r="C64" a="1"/>
  <c r="C64" s="1"/>
  <c r="C62" a="1"/>
  <c r="C62" s="1"/>
  <c r="C60" a="1"/>
  <c r="C60" s="1"/>
  <c r="C58" a="1"/>
  <c r="C58" s="1"/>
  <c r="C56" a="1"/>
  <c r="C56" s="1"/>
  <c r="C54" a="1"/>
  <c r="C54" s="1"/>
  <c r="C52" a="1"/>
  <c r="C52" s="1"/>
  <c r="C50" a="1"/>
  <c r="C50" s="1"/>
  <c r="C48" a="1"/>
  <c r="C48" s="1"/>
  <c r="C46" a="1"/>
  <c r="C46" s="1"/>
  <c r="C44" a="1"/>
  <c r="C44" s="1"/>
  <c r="C42" a="1"/>
  <c r="C42" s="1"/>
  <c r="C40" a="1"/>
  <c r="C40" s="1"/>
  <c r="C38" a="1"/>
  <c r="C38" s="1"/>
  <c r="C36" a="1"/>
  <c r="C36" s="1"/>
  <c r="C34" a="1"/>
  <c r="C34" s="1"/>
  <c r="C32" a="1"/>
  <c r="C32" s="1"/>
  <c r="C30" a="1"/>
  <c r="C30" s="1"/>
  <c r="C28" a="1"/>
  <c r="C28" s="1"/>
  <c r="C26" a="1"/>
  <c r="C26" s="1"/>
  <c r="C24" a="1"/>
  <c r="C24" s="1"/>
  <c r="C22" a="1"/>
  <c r="C22" s="1"/>
  <c r="C20" a="1"/>
  <c r="C20" s="1"/>
  <c r="C18" a="1"/>
  <c r="C18" s="1"/>
  <c r="C16" a="1"/>
  <c r="C16" s="1"/>
  <c r="C14" a="1"/>
  <c r="C14" s="1"/>
  <c r="C12" a="1"/>
  <c r="C12" s="1"/>
  <c r="C10" a="1"/>
  <c r="C10" s="1"/>
  <c r="C8" a="1"/>
  <c r="C8" s="1"/>
  <c r="C6" a="1"/>
  <c r="C6" s="1"/>
  <c r="C4" a="1"/>
  <c r="C4" s="1"/>
  <c r="C2" a="1"/>
  <c r="C2" s="1"/>
  <c r="D190" a="1"/>
  <c r="D190" s="1"/>
  <c r="D188" a="1"/>
  <c r="D188" s="1"/>
  <c r="D186" a="1"/>
  <c r="D186" s="1"/>
  <c r="D184" a="1"/>
  <c r="D184" s="1"/>
  <c r="D182" a="1"/>
  <c r="D182" s="1"/>
  <c r="D180" a="1"/>
  <c r="D180" s="1"/>
  <c r="D178" a="1"/>
  <c r="D178" s="1"/>
  <c r="D176" a="1"/>
  <c r="D176" s="1"/>
  <c r="D174" a="1"/>
  <c r="D174" s="1"/>
  <c r="D172" a="1"/>
  <c r="D172" s="1"/>
  <c r="D170" a="1"/>
  <c r="D170" s="1"/>
  <c r="D168" a="1"/>
  <c r="D168" s="1"/>
  <c r="D166" a="1"/>
  <c r="D166" s="1"/>
  <c r="D164" a="1"/>
  <c r="D164" s="1"/>
  <c r="D162" a="1"/>
  <c r="D162" s="1"/>
  <c r="D160" a="1"/>
  <c r="D160" s="1"/>
  <c r="D158" a="1"/>
  <c r="D158" s="1"/>
  <c r="D156" a="1"/>
  <c r="D156" s="1"/>
  <c r="D154" a="1"/>
  <c r="D154" s="1"/>
  <c r="D152" a="1"/>
  <c r="D152" s="1"/>
  <c r="D150" a="1"/>
  <c r="D150" s="1"/>
  <c r="D148" a="1"/>
  <c r="D148" s="1"/>
  <c r="D146" a="1"/>
  <c r="D146" s="1"/>
  <c r="D144" a="1"/>
  <c r="D144" s="1"/>
  <c r="D142" a="1"/>
  <c r="D142" s="1"/>
  <c r="D140" a="1"/>
  <c r="D140" s="1"/>
  <c r="D138" a="1"/>
  <c r="D138" s="1"/>
  <c r="D136" a="1"/>
  <c r="D136" s="1"/>
  <c r="D134" a="1"/>
  <c r="D134" s="1"/>
  <c r="D132" a="1"/>
  <c r="D132" s="1"/>
  <c r="D130" a="1"/>
  <c r="D130" s="1"/>
  <c r="D128" a="1"/>
  <c r="D128" s="1"/>
  <c r="D126" a="1"/>
  <c r="D126" s="1"/>
  <c r="D124" a="1"/>
  <c r="D124" s="1"/>
  <c r="D122" a="1"/>
  <c r="D122" s="1"/>
  <c r="D120" a="1"/>
  <c r="D120" s="1"/>
  <c r="D118" a="1"/>
  <c r="D118" s="1"/>
  <c r="D116" a="1"/>
  <c r="D116" s="1"/>
  <c r="D114" a="1"/>
  <c r="D114" s="1"/>
  <c r="D112" a="1"/>
  <c r="D112" s="1"/>
  <c r="D110" a="1"/>
  <c r="D110" s="1"/>
  <c r="D108" a="1"/>
  <c r="D108" s="1"/>
  <c r="D106" a="1"/>
  <c r="D106" s="1"/>
  <c r="D104" a="1"/>
  <c r="D104" s="1"/>
  <c r="D102" a="1"/>
  <c r="D102" s="1"/>
  <c r="D100" a="1"/>
  <c r="D100" s="1"/>
  <c r="D98" a="1"/>
  <c r="D98" s="1"/>
  <c r="D96" a="1"/>
  <c r="D96" s="1"/>
  <c r="D94" a="1"/>
  <c r="D94" s="1"/>
  <c r="D92" a="1"/>
  <c r="D92" s="1"/>
  <c r="D90" a="1"/>
  <c r="D90" s="1"/>
  <c r="D88" a="1"/>
  <c r="D88" s="1"/>
  <c r="D86" a="1"/>
  <c r="D86" s="1"/>
  <c r="D84" a="1"/>
  <c r="D84" s="1"/>
  <c r="D82" a="1"/>
  <c r="D82" s="1"/>
  <c r="D80" a="1"/>
  <c r="D80" s="1"/>
  <c r="D78" a="1"/>
  <c r="D78" s="1"/>
  <c r="A167" a="1"/>
  <c r="A167" s="1"/>
  <c r="A188" a="1"/>
  <c r="A188" s="1"/>
  <c r="A184" a="1"/>
  <c r="A184" s="1"/>
  <c r="A180" a="1"/>
  <c r="A180" s="1"/>
  <c r="A176" a="1"/>
  <c r="A176" s="1"/>
  <c r="A172" a="1"/>
  <c r="A172" s="1"/>
  <c r="A168" a="1"/>
  <c r="A168" s="1"/>
  <c r="A189" a="1"/>
  <c r="A189" s="1"/>
  <c r="A185" a="1"/>
  <c r="A185" s="1"/>
  <c r="A181" a="1"/>
  <c r="A181" s="1"/>
  <c r="A177" a="1"/>
  <c r="A177" s="1"/>
  <c r="A173" a="1"/>
  <c r="A173" s="1"/>
  <c r="A169" a="1"/>
  <c r="A169" s="1"/>
  <c r="A190" a="1"/>
  <c r="A190" s="1"/>
  <c r="A186" a="1"/>
  <c r="A186" s="1"/>
  <c r="A182" a="1"/>
  <c r="A182" s="1"/>
  <c r="A178" a="1"/>
  <c r="A178" s="1"/>
  <c r="A174" a="1"/>
  <c r="A174" s="1"/>
  <c r="A170" a="1"/>
  <c r="A170" s="1"/>
  <c r="A191" a="1"/>
  <c r="A191" s="1"/>
  <c r="A187" a="1"/>
  <c r="A187" s="1"/>
  <c r="A183" a="1"/>
  <c r="A183" s="1"/>
  <c r="A179" a="1"/>
  <c r="A179" s="1"/>
  <c r="A175" a="1"/>
  <c r="A175" s="1"/>
  <c r="A171" a="1"/>
  <c r="A171" s="1"/>
  <c r="A80" a="1"/>
  <c r="A80" s="1"/>
  <c r="A151" a="1"/>
  <c r="A151" s="1"/>
  <c r="A119" a="1"/>
  <c r="A119" s="1"/>
  <c r="A75" a="1"/>
  <c r="A75" s="1"/>
  <c r="A43" a="1"/>
  <c r="A43" s="1"/>
  <c r="A11" a="1"/>
  <c r="A11" s="1"/>
  <c r="A155" a="1"/>
  <c r="A155" s="1"/>
  <c r="A139" a="1"/>
  <c r="A139" s="1"/>
  <c r="A123" a="1"/>
  <c r="A123" s="1"/>
  <c r="A107" a="1"/>
  <c r="A107" s="1"/>
  <c r="A91" a="1"/>
  <c r="A91" s="1"/>
  <c r="A79" a="1"/>
  <c r="A79" s="1"/>
  <c r="A63" a="1"/>
  <c r="A63" s="1"/>
  <c r="A47" a="1"/>
  <c r="A47" s="1"/>
  <c r="A31" a="1"/>
  <c r="A31" s="1"/>
  <c r="A15" a="1"/>
  <c r="A15" s="1"/>
  <c r="A4" a="1"/>
  <c r="A4" s="1"/>
  <c r="A8" a="1"/>
  <c r="A8" s="1"/>
  <c r="A12" a="1"/>
  <c r="A12" s="1"/>
  <c r="A16" a="1"/>
  <c r="A16" s="1"/>
  <c r="A20" a="1"/>
  <c r="A20" s="1"/>
  <c r="A24" a="1"/>
  <c r="A24" s="1"/>
  <c r="A28" a="1"/>
  <c r="A28" s="1"/>
  <c r="A32" a="1"/>
  <c r="A32" s="1"/>
  <c r="A36" a="1"/>
  <c r="A36" s="1"/>
  <c r="A40" a="1"/>
  <c r="A40" s="1"/>
  <c r="A44" a="1"/>
  <c r="A44" s="1"/>
  <c r="A48" a="1"/>
  <c r="A48" s="1"/>
  <c r="A52" a="1"/>
  <c r="A52" s="1"/>
  <c r="A56" a="1"/>
  <c r="A56" s="1"/>
  <c r="A60" a="1"/>
  <c r="A60" s="1"/>
  <c r="A64" a="1"/>
  <c r="A64" s="1"/>
  <c r="A68" a="1"/>
  <c r="A68" s="1"/>
  <c r="A72" a="1"/>
  <c r="A72" s="1"/>
  <c r="A76" a="1"/>
  <c r="A76" s="1"/>
  <c r="A84" a="1"/>
  <c r="A84" s="1"/>
  <c r="A88" a="1"/>
  <c r="A88" s="1"/>
  <c r="A92" a="1"/>
  <c r="A92" s="1"/>
  <c r="A96" a="1"/>
  <c r="A96" s="1"/>
  <c r="A100" a="1"/>
  <c r="A100" s="1"/>
  <c r="A104" a="1"/>
  <c r="A104" s="1"/>
  <c r="A108" a="1"/>
  <c r="A108" s="1"/>
  <c r="A112" a="1"/>
  <c r="A112" s="1"/>
  <c r="A116" a="1"/>
  <c r="A116" s="1"/>
  <c r="A120" a="1"/>
  <c r="A120" s="1"/>
  <c r="A124" a="1"/>
  <c r="A124" s="1"/>
  <c r="A128" a="1"/>
  <c r="A128" s="1"/>
  <c r="A132" a="1"/>
  <c r="A132" s="1"/>
  <c r="A136" a="1"/>
  <c r="A136" s="1"/>
  <c r="A140" a="1"/>
  <c r="A140" s="1"/>
  <c r="A144" a="1"/>
  <c r="A144" s="1"/>
  <c r="A148" a="1"/>
  <c r="A148" s="1"/>
  <c r="A152" a="1"/>
  <c r="A152" s="1"/>
  <c r="A156" a="1"/>
  <c r="A156" s="1"/>
  <c r="A160" a="1"/>
  <c r="A160" s="1"/>
  <c r="A164" a="1"/>
  <c r="A164" s="1"/>
  <c r="A135" a="1"/>
  <c r="A135" s="1"/>
  <c r="A103" a="1"/>
  <c r="A103" s="1"/>
  <c r="A87" a="1"/>
  <c r="A87" s="1"/>
  <c r="A59" a="1"/>
  <c r="A59" s="1"/>
  <c r="A27" a="1"/>
  <c r="A27" s="1"/>
  <c r="A159" a="1"/>
  <c r="A159" s="1"/>
  <c r="A143" a="1"/>
  <c r="A143" s="1"/>
  <c r="A127" a="1"/>
  <c r="A127" s="1"/>
  <c r="A111" a="1"/>
  <c r="A111" s="1"/>
  <c r="A95" a="1"/>
  <c r="A95" s="1"/>
  <c r="A67" a="1"/>
  <c r="A67" s="1"/>
  <c r="A51" a="1"/>
  <c r="A51" s="1"/>
  <c r="A35" a="1"/>
  <c r="A35" s="1"/>
  <c r="A19" a="1"/>
  <c r="A19" s="1"/>
  <c r="A3" a="1"/>
  <c r="A3" s="1"/>
  <c r="A163" a="1"/>
  <c r="A163" s="1"/>
  <c r="A147" a="1"/>
  <c r="A147" s="1"/>
  <c r="A131" a="1"/>
  <c r="A131" s="1"/>
  <c r="A115" a="1"/>
  <c r="A115" s="1"/>
  <c r="A99" a="1"/>
  <c r="A99" s="1"/>
  <c r="A83" a="1"/>
  <c r="A83" s="1"/>
  <c r="A71" a="1"/>
  <c r="A71" s="1"/>
  <c r="A55" a="1"/>
  <c r="A55" s="1"/>
  <c r="A39" a="1"/>
  <c r="A39" s="1"/>
  <c r="A23" a="1"/>
  <c r="A23" s="1"/>
  <c r="A7" a="1"/>
  <c r="A7" s="1"/>
  <c r="A165" a="1"/>
  <c r="A165" s="1"/>
  <c r="A161" a="1"/>
  <c r="A161" s="1"/>
  <c r="A157" a="1"/>
  <c r="A157" s="1"/>
  <c r="A153" a="1"/>
  <c r="A153" s="1"/>
  <c r="A149" a="1"/>
  <c r="A149" s="1"/>
  <c r="A145" a="1"/>
  <c r="A145" s="1"/>
  <c r="A141" a="1"/>
  <c r="A141" s="1"/>
  <c r="A137" a="1"/>
  <c r="A137" s="1"/>
  <c r="A133" a="1"/>
  <c r="A133" s="1"/>
  <c r="A129" a="1"/>
  <c r="A129" s="1"/>
  <c r="A125" a="1"/>
  <c r="A125" s="1"/>
  <c r="A121" a="1"/>
  <c r="A121" s="1"/>
  <c r="A117" a="1"/>
  <c r="A117" s="1"/>
  <c r="A113" a="1"/>
  <c r="A113" s="1"/>
  <c r="A109" a="1"/>
  <c r="A109" s="1"/>
  <c r="A105" a="1"/>
  <c r="A105" s="1"/>
  <c r="A101" a="1"/>
  <c r="A101" s="1"/>
  <c r="A97" a="1"/>
  <c r="A97" s="1"/>
  <c r="A93" a="1"/>
  <c r="A93" s="1"/>
  <c r="A89" a="1"/>
  <c r="A89" s="1"/>
  <c r="A85" a="1"/>
  <c r="A85" s="1"/>
  <c r="A81" a="1"/>
  <c r="A81" s="1"/>
  <c r="A77" a="1"/>
  <c r="A77" s="1"/>
  <c r="A73" a="1"/>
  <c r="A73" s="1"/>
  <c r="A69" a="1"/>
  <c r="A69" s="1"/>
  <c r="A65" a="1"/>
  <c r="A65" s="1"/>
  <c r="A61" a="1"/>
  <c r="A61" s="1"/>
  <c r="A57" a="1"/>
  <c r="A57" s="1"/>
  <c r="A53" a="1"/>
  <c r="A53" s="1"/>
  <c r="A49" a="1"/>
  <c r="A49" s="1"/>
  <c r="A45" a="1"/>
  <c r="A45" s="1"/>
  <c r="A41" a="1"/>
  <c r="A41" s="1"/>
  <c r="A37" a="1"/>
  <c r="A37" s="1"/>
  <c r="A33" a="1"/>
  <c r="A33" s="1"/>
  <c r="A29" a="1"/>
  <c r="A29" s="1"/>
  <c r="A25" a="1"/>
  <c r="A25" s="1"/>
  <c r="A21" a="1"/>
  <c r="A21" s="1"/>
  <c r="A17" a="1"/>
  <c r="A17" s="1"/>
  <c r="A13" a="1"/>
  <c r="A13" s="1"/>
  <c r="A9" a="1"/>
  <c r="A9" s="1"/>
  <c r="A5" a="1"/>
  <c r="A5" s="1"/>
  <c r="A166" a="1"/>
  <c r="A166" s="1"/>
  <c r="A162" a="1"/>
  <c r="A162" s="1"/>
  <c r="A158" a="1"/>
  <c r="A158" s="1"/>
  <c r="A154" a="1"/>
  <c r="A154" s="1"/>
  <c r="A150" a="1"/>
  <c r="A150" s="1"/>
  <c r="A146" a="1"/>
  <c r="A146" s="1"/>
  <c r="A142" a="1"/>
  <c r="A142" s="1"/>
  <c r="A138" a="1"/>
  <c r="A138" s="1"/>
  <c r="A134" a="1"/>
  <c r="A134" s="1"/>
  <c r="A130" a="1"/>
  <c r="A130" s="1"/>
  <c r="A126" a="1"/>
  <c r="A126" s="1"/>
  <c r="A122" a="1"/>
  <c r="A122" s="1"/>
  <c r="A118" a="1"/>
  <c r="A118" s="1"/>
  <c r="A114" a="1"/>
  <c r="A114" s="1"/>
  <c r="A110" a="1"/>
  <c r="A110" s="1"/>
  <c r="A106" a="1"/>
  <c r="A106" s="1"/>
  <c r="A102" a="1"/>
  <c r="A102" s="1"/>
  <c r="A98" a="1"/>
  <c r="A98" s="1"/>
  <c r="A94" a="1"/>
  <c r="A94" s="1"/>
  <c r="A90" a="1"/>
  <c r="A90" s="1"/>
  <c r="A86" a="1"/>
  <c r="A86" s="1"/>
  <c r="A82" a="1"/>
  <c r="A82" s="1"/>
  <c r="A78" a="1"/>
  <c r="A78" s="1"/>
  <c r="A74" a="1"/>
  <c r="A74" s="1"/>
  <c r="A70" a="1"/>
  <c r="A70" s="1"/>
  <c r="A66" a="1"/>
  <c r="A66" s="1"/>
  <c r="A62" a="1"/>
  <c r="A62" s="1"/>
  <c r="A58" a="1"/>
  <c r="A58" s="1"/>
  <c r="A54" a="1"/>
  <c r="A54" s="1"/>
  <c r="A50" a="1"/>
  <c r="A50" s="1"/>
  <c r="A46" a="1"/>
  <c r="A46" s="1"/>
  <c r="A42" a="1"/>
  <c r="A42" s="1"/>
  <c r="A38" a="1"/>
  <c r="A38" s="1"/>
  <c r="A34" a="1"/>
  <c r="A34" s="1"/>
  <c r="A30" a="1"/>
  <c r="A30" s="1"/>
  <c r="A26" a="1"/>
  <c r="A26" s="1"/>
  <c r="A22" a="1"/>
  <c r="A22" s="1"/>
  <c r="A18" a="1"/>
  <c r="A18" s="1"/>
  <c r="A14" a="1"/>
  <c r="A14" s="1"/>
  <c r="A10" a="1"/>
  <c r="A10" s="1"/>
  <c r="A6" a="1"/>
  <c r="A6" s="1"/>
  <c r="T20" l="1" a="1"/>
  <c r="T20" s="1"/>
  <c r="Q21" a="1"/>
  <c r="Q21" s="1"/>
  <c r="Q24" a="1"/>
  <c r="Q24" s="1"/>
  <c r="Q22" a="1"/>
  <c r="Q22" s="1"/>
  <c r="Q23" a="1"/>
  <c r="Q23" s="1"/>
  <c r="N57" a="1"/>
  <c r="N57" s="1"/>
  <c r="N55" a="1"/>
  <c r="N55" s="1"/>
  <c r="N60" a="1"/>
  <c r="N60" s="1"/>
  <c r="N61" a="1"/>
  <c r="N61" s="1"/>
  <c r="N58" a="1"/>
  <c r="N58" s="1"/>
  <c r="N59" a="1"/>
  <c r="N59" s="1"/>
  <c r="N62" a="1"/>
  <c r="N62" s="1"/>
  <c r="N56" a="1"/>
  <c r="N56" s="1"/>
  <c r="Q2" a="1"/>
  <c r="Q2" s="1"/>
  <c r="N50" a="1"/>
  <c r="N50" s="1"/>
  <c r="N53" a="1"/>
  <c r="N53" s="1"/>
  <c r="N54" a="1"/>
  <c r="N54" s="1"/>
  <c r="N51" a="1"/>
  <c r="N51" s="1"/>
  <c r="N52" a="1"/>
  <c r="N52" s="1"/>
  <c r="Q19" a="1"/>
  <c r="Q19" s="1"/>
  <c r="Q20" a="1"/>
  <c r="Q20" s="1"/>
  <c r="K13" a="1"/>
  <c r="K13" s="1"/>
  <c r="K12" a="1"/>
  <c r="K12" s="1"/>
  <c r="T13" a="1"/>
  <c r="T13" s="1"/>
  <c r="T2" a="1"/>
  <c r="T2" s="1"/>
  <c r="T16" a="1"/>
  <c r="T16" s="1"/>
  <c r="T18" a="1"/>
  <c r="T18" s="1"/>
  <c r="T10" a="1"/>
  <c r="T10" s="1"/>
  <c r="K10" a="1"/>
  <c r="K10" s="1"/>
  <c r="T17" a="1"/>
  <c r="T17" s="1"/>
  <c r="T15" a="1"/>
  <c r="T15" s="1"/>
  <c r="T19" a="1"/>
  <c r="T19" s="1"/>
  <c r="T12" a="1"/>
  <c r="T12" s="1"/>
  <c r="T11" a="1"/>
  <c r="T11" s="1"/>
  <c r="T14" a="1"/>
  <c r="T14" s="1"/>
  <c r="K9" a="1"/>
  <c r="K9" s="1"/>
  <c r="K11" a="1"/>
  <c r="K11" s="1"/>
  <c r="K8" a="1"/>
  <c r="K8" s="1"/>
  <c r="K7" a="1"/>
  <c r="K7" s="1"/>
  <c r="K2" a="1"/>
  <c r="K2" s="1"/>
  <c r="Q4" a="1"/>
  <c r="Q4" s="1"/>
  <c r="Q6" a="1"/>
  <c r="Q6" s="1"/>
  <c r="Q8" a="1"/>
  <c r="Q8" s="1"/>
  <c r="Q10" a="1"/>
  <c r="Q10" s="1"/>
  <c r="Q12" a="1"/>
  <c r="Q12" s="1"/>
  <c r="Q14" a="1"/>
  <c r="Q14" s="1"/>
  <c r="Q16" a="1"/>
  <c r="Q16" s="1"/>
  <c r="Q18" a="1"/>
  <c r="Q18" s="1"/>
  <c r="Q3" a="1"/>
  <c r="Q3" s="1"/>
  <c r="Q5" a="1"/>
  <c r="Q5" s="1"/>
  <c r="Q7" a="1"/>
  <c r="Q7" s="1"/>
  <c r="Q9" a="1"/>
  <c r="Q9" s="1"/>
  <c r="Q11" a="1"/>
  <c r="Q11" s="1"/>
  <c r="Q13" a="1"/>
  <c r="Q13" s="1"/>
  <c r="Q15" a="1"/>
  <c r="Q15" s="1"/>
  <c r="Q17" a="1"/>
  <c r="Q17" s="1"/>
  <c r="N2" a="1"/>
  <c r="N2" s="1"/>
  <c r="K4" a="1"/>
  <c r="K4" s="1"/>
  <c r="K3" a="1"/>
  <c r="K3" s="1"/>
  <c r="K6" a="1"/>
  <c r="K6" s="1"/>
  <c r="K5" a="1"/>
  <c r="K5" s="1"/>
  <c r="N42" a="1"/>
  <c r="N42" s="1"/>
  <c r="N46" a="1"/>
  <c r="N46" s="1"/>
  <c r="N25" a="1"/>
  <c r="N25" s="1"/>
  <c r="N29" a="1"/>
  <c r="N29" s="1"/>
  <c r="N33" a="1"/>
  <c r="N33" s="1"/>
  <c r="N37" a="1"/>
  <c r="N37" s="1"/>
  <c r="N18" a="1"/>
  <c r="N18" s="1"/>
  <c r="N22" a="1"/>
  <c r="N22" s="1"/>
  <c r="N14" a="1"/>
  <c r="N14" s="1"/>
  <c r="N3" a="1"/>
  <c r="N3" s="1"/>
  <c r="N7" a="1"/>
  <c r="N7" s="1"/>
  <c r="N11" a="1"/>
  <c r="N11" s="1"/>
  <c r="N49" a="1"/>
  <c r="N49" s="1"/>
  <c r="N41" a="1"/>
  <c r="N41" s="1"/>
  <c r="N45" a="1"/>
  <c r="N45" s="1"/>
  <c r="N24" a="1"/>
  <c r="N24" s="1"/>
  <c r="N28" a="1"/>
  <c r="N28" s="1"/>
  <c r="N32" a="1"/>
  <c r="N32" s="1"/>
  <c r="N36" a="1"/>
  <c r="N36" s="1"/>
  <c r="N40" a="1"/>
  <c r="N40" s="1"/>
  <c r="N21" a="1"/>
  <c r="N21" s="1"/>
  <c r="N13" a="1"/>
  <c r="N13" s="1"/>
  <c r="N17" a="1"/>
  <c r="N17" s="1"/>
  <c r="N6" a="1"/>
  <c r="N6" s="1"/>
  <c r="N10" a="1"/>
  <c r="N10" s="1"/>
  <c r="N47" a="1"/>
  <c r="N47" s="1"/>
  <c r="N30" a="1"/>
  <c r="N30" s="1"/>
  <c r="N38" a="1"/>
  <c r="N38" s="1"/>
  <c r="N23" a="1"/>
  <c r="N23" s="1"/>
  <c r="N4" a="1"/>
  <c r="N4" s="1"/>
  <c r="N44" a="1"/>
  <c r="N44" s="1"/>
  <c r="N48" a="1"/>
  <c r="N48" s="1"/>
  <c r="N27" a="1"/>
  <c r="N27" s="1"/>
  <c r="N31" a="1"/>
  <c r="N31" s="1"/>
  <c r="N35" a="1"/>
  <c r="N35" s="1"/>
  <c r="N39" a="1"/>
  <c r="N39" s="1"/>
  <c r="N20" a="1"/>
  <c r="N20" s="1"/>
  <c r="N12" a="1"/>
  <c r="N12" s="1"/>
  <c r="N16" a="1"/>
  <c r="N16" s="1"/>
  <c r="N5" a="1"/>
  <c r="N5" s="1"/>
  <c r="N9" a="1"/>
  <c r="N9" s="1"/>
  <c r="N43" a="1"/>
  <c r="N43" s="1"/>
  <c r="N26" a="1"/>
  <c r="N26" s="1"/>
  <c r="N34" a="1"/>
  <c r="N34" s="1"/>
  <c r="N19" a="1"/>
  <c r="N19" s="1"/>
  <c r="N15" a="1"/>
  <c r="N15" s="1"/>
  <c r="N8" a="1"/>
  <c r="N8" s="1"/>
  <c r="L12" l="1"/>
  <c r="R20" a="1"/>
  <c r="O59" a="1"/>
  <c r="O55" a="1"/>
  <c r="O58" a="1"/>
  <c r="O57" a="1"/>
  <c r="O56" a="1"/>
  <c r="R21" a="1"/>
  <c r="O60" a="1"/>
  <c r="R20"/>
  <c r="O59"/>
  <c r="O55"/>
  <c r="O58"/>
  <c r="O57"/>
  <c r="O56"/>
  <c r="R21"/>
  <c r="O60"/>
  <c r="O51" a="1"/>
  <c r="O51" s="1"/>
  <c r="O54" a="1"/>
  <c r="O54" s="1"/>
  <c r="R19" a="1"/>
  <c r="R19" s="1"/>
  <c r="O53" a="1"/>
  <c r="O53" s="1"/>
  <c r="O52" a="1"/>
  <c r="O52" s="1"/>
  <c r="O50" a="1"/>
  <c r="O50" s="1"/>
  <c r="L9" a="1"/>
  <c r="L9" s="1"/>
  <c r="R2" a="1"/>
  <c r="R2" s="1"/>
  <c r="L2" a="1"/>
  <c r="L2" s="1"/>
  <c r="L8" a="1"/>
  <c r="L8" s="1"/>
  <c r="L10" a="1"/>
  <c r="L10" s="1"/>
  <c r="L11" a="1"/>
  <c r="L11" s="1"/>
  <c r="R13" a="1"/>
  <c r="O19" a="1"/>
  <c r="O19" s="1"/>
  <c r="O34" a="1"/>
  <c r="O5" a="1"/>
  <c r="O5" s="1"/>
  <c r="O39" a="1"/>
  <c r="O48" a="1"/>
  <c r="O48" s="1"/>
  <c r="O38" a="1"/>
  <c r="O6" a="1"/>
  <c r="O6" s="1"/>
  <c r="O40" a="1"/>
  <c r="O24" a="1"/>
  <c r="O24" s="1"/>
  <c r="O11" a="1"/>
  <c r="O22" a="1"/>
  <c r="O22" s="1"/>
  <c r="O29" a="1"/>
  <c r="O2" a="1"/>
  <c r="O2" s="1"/>
  <c r="R5" a="1"/>
  <c r="R14" a="1"/>
  <c r="R6" a="1"/>
  <c r="L7" a="1"/>
  <c r="L7" s="1"/>
  <c r="O9" a="1"/>
  <c r="O20" a="1"/>
  <c r="O20" s="1"/>
  <c r="O27" a="1"/>
  <c r="O23" a="1"/>
  <c r="O23" s="1"/>
  <c r="O10" a="1"/>
  <c r="O21" a="1"/>
  <c r="O21" s="1"/>
  <c r="O28" a="1"/>
  <c r="O49" a="1"/>
  <c r="O49" s="1"/>
  <c r="O14" a="1"/>
  <c r="O33" a="1"/>
  <c r="O33" s="1"/>
  <c r="O42" a="1"/>
  <c r="R15" a="1"/>
  <c r="R15" s="1"/>
  <c r="R7" a="1"/>
  <c r="R7" s="1"/>
  <c r="R16" a="1"/>
  <c r="R16" s="1"/>
  <c r="R8" a="1"/>
  <c r="O15" a="1"/>
  <c r="O43" a="1"/>
  <c r="O12" a="1"/>
  <c r="O12" s="1"/>
  <c r="O31" a="1"/>
  <c r="O31" s="1"/>
  <c r="O4" a="1"/>
  <c r="O4" s="1"/>
  <c r="O47" a="1"/>
  <c r="O47" s="1"/>
  <c r="O13" a="1"/>
  <c r="O13" s="1"/>
  <c r="O32" a="1"/>
  <c r="O41" a="1"/>
  <c r="O41" s="1"/>
  <c r="O3" a="1"/>
  <c r="O3" s="1"/>
  <c r="O37" a="1"/>
  <c r="O37" s="1"/>
  <c r="O46" a="1"/>
  <c r="O46" s="1"/>
  <c r="R17" a="1"/>
  <c r="R9" a="1"/>
  <c r="R9" s="1"/>
  <c r="R18" a="1"/>
  <c r="R18" s="1"/>
  <c r="R10" a="1"/>
  <c r="R10" s="1"/>
  <c r="O8" a="1"/>
  <c r="O8" s="1"/>
  <c r="O26" a="1"/>
  <c r="O26" s="1"/>
  <c r="O16" a="1"/>
  <c r="O16" s="1"/>
  <c r="O35" a="1"/>
  <c r="O44" a="1"/>
  <c r="O44" s="1"/>
  <c r="O30" a="1"/>
  <c r="O30" s="1"/>
  <c r="O17" a="1"/>
  <c r="O17" s="1"/>
  <c r="O36" a="1"/>
  <c r="O36" s="1"/>
  <c r="O45" a="1"/>
  <c r="O45" s="1"/>
  <c r="O7" a="1"/>
  <c r="O7" s="1"/>
  <c r="O18" a="1"/>
  <c r="O18" s="1"/>
  <c r="O25" a="1"/>
  <c r="O25" s="1"/>
  <c r="R11" a="1"/>
  <c r="R11" s="1"/>
  <c r="R3" a="1"/>
  <c r="R3" s="1"/>
  <c r="R12" a="1"/>
  <c r="R12" s="1"/>
  <c r="R4" a="1"/>
  <c r="R4" s="1"/>
  <c r="R17"/>
  <c r="R5"/>
  <c r="O15"/>
  <c r="R6"/>
  <c r="R13"/>
  <c r="R8"/>
  <c r="R14"/>
  <c r="O43"/>
  <c r="O32"/>
  <c r="O35"/>
  <c r="O34"/>
  <c r="O39"/>
  <c r="O38"/>
  <c r="O40"/>
  <c r="O11"/>
  <c r="O29"/>
  <c r="O9"/>
  <c r="O27"/>
  <c r="O10"/>
  <c r="O28"/>
  <c r="O14"/>
  <c r="O42"/>
  <c r="L6" a="1"/>
  <c r="L6" s="1"/>
  <c r="L5" a="1"/>
  <c r="L5" s="1"/>
  <c r="L4" a="1"/>
  <c r="L4" s="1"/>
  <c r="L3" a="1"/>
  <c r="L3" s="1"/>
  <c r="S23" l="1" a="1"/>
  <c r="S23" s="1"/>
  <c r="S22" a="1"/>
  <c r="S22" s="1"/>
  <c r="S25" a="1"/>
  <c r="S25" s="1"/>
  <c r="S24" a="1"/>
  <c r="S24" s="1"/>
  <c r="S26" a="1"/>
  <c r="S26" s="1"/>
  <c r="P56" a="1"/>
  <c r="P56" s="1"/>
  <c r="P60" a="1"/>
  <c r="P60" s="1"/>
  <c r="P54" a="1"/>
  <c r="P54" s="1"/>
  <c r="P63" a="1"/>
  <c r="P63" s="1"/>
  <c r="P59" a="1"/>
  <c r="P59" s="1"/>
  <c r="P53" a="1"/>
  <c r="P53" s="1"/>
  <c r="P61" a="1"/>
  <c r="P61" s="1"/>
  <c r="P57" a="1"/>
  <c r="P57" s="1"/>
  <c r="P51" a="1"/>
  <c r="P51" s="1"/>
  <c r="P55" a="1"/>
  <c r="P55" s="1"/>
  <c r="P62" a="1"/>
  <c r="P62" s="1"/>
  <c r="P58" a="1"/>
  <c r="P58" s="1"/>
  <c r="P52" a="1"/>
  <c r="P52" s="1"/>
  <c r="S20" a="1"/>
  <c r="S20" s="1"/>
  <c r="S21" a="1"/>
  <c r="S21" s="1"/>
  <c r="M10" a="1"/>
  <c r="M10" s="1"/>
  <c r="M12" a="1"/>
  <c r="M12" s="1"/>
  <c r="M14" a="1"/>
  <c r="M14" s="1"/>
  <c r="M9" a="1"/>
  <c r="M9" s="1"/>
  <c r="M11" a="1"/>
  <c r="M11" s="1"/>
  <c r="M13" a="1"/>
  <c r="M13" s="1"/>
  <c r="P50" a="1"/>
  <c r="P50" s="1"/>
  <c r="S19" a="1"/>
  <c r="S19" s="1"/>
  <c r="M2" a="1"/>
  <c r="M2" s="1"/>
  <c r="P2" a="1"/>
  <c r="P2" s="1"/>
  <c r="S12" a="1"/>
  <c r="S12" s="1"/>
  <c r="S15" a="1"/>
  <c r="S15" s="1"/>
  <c r="S9" a="1"/>
  <c r="S9" s="1"/>
  <c r="S6" a="1"/>
  <c r="S6" s="1"/>
  <c r="S8" a="1"/>
  <c r="S8" s="1"/>
  <c r="S11" a="1"/>
  <c r="S11" s="1"/>
  <c r="S5" a="1"/>
  <c r="S5" s="1"/>
  <c r="S2" a="1"/>
  <c r="S2" s="1"/>
  <c r="S18" a="1"/>
  <c r="S18" s="1"/>
  <c r="S4" a="1"/>
  <c r="S4" s="1"/>
  <c r="S7" a="1"/>
  <c r="S7" s="1"/>
  <c r="S17" a="1"/>
  <c r="S17" s="1"/>
  <c r="S14" a="1"/>
  <c r="S14" s="1"/>
  <c r="S16" a="1"/>
  <c r="S16" s="1"/>
  <c r="S3" a="1"/>
  <c r="S3" s="1"/>
  <c r="S13" a="1"/>
  <c r="S13" s="1"/>
  <c r="S10" a="1"/>
  <c r="S10" s="1"/>
  <c r="P11" a="1"/>
  <c r="P11" s="1"/>
  <c r="P27" a="1"/>
  <c r="P27" s="1"/>
  <c r="P43" a="1"/>
  <c r="P43" s="1"/>
  <c r="P10" a="1"/>
  <c r="P10" s="1"/>
  <c r="P26" a="1"/>
  <c r="P26" s="1"/>
  <c r="P42" a="1"/>
  <c r="P42" s="1"/>
  <c r="P12" a="1"/>
  <c r="P12" s="1"/>
  <c r="P28" a="1"/>
  <c r="P28" s="1"/>
  <c r="P44" a="1"/>
  <c r="P44" s="1"/>
  <c r="P13" a="1"/>
  <c r="P13" s="1"/>
  <c r="P29" a="1"/>
  <c r="P29" s="1"/>
  <c r="P45" a="1"/>
  <c r="P45" s="1"/>
  <c r="P7" a="1"/>
  <c r="P7" s="1"/>
  <c r="P23" a="1"/>
  <c r="P23" s="1"/>
  <c r="P39" a="1"/>
  <c r="P39" s="1"/>
  <c r="P6" a="1"/>
  <c r="P6" s="1"/>
  <c r="P22" a="1"/>
  <c r="P22" s="1"/>
  <c r="P38" a="1"/>
  <c r="P38" s="1"/>
  <c r="P8" a="1"/>
  <c r="P8" s="1"/>
  <c r="P24" a="1"/>
  <c r="P24" s="1"/>
  <c r="P40" a="1"/>
  <c r="P40" s="1"/>
  <c r="P9" a="1"/>
  <c r="P9" s="1"/>
  <c r="P25" a="1"/>
  <c r="P25" s="1"/>
  <c r="P41" a="1"/>
  <c r="P41" s="1"/>
  <c r="P3" a="1"/>
  <c r="P3" s="1"/>
  <c r="P19" a="1"/>
  <c r="P19" s="1"/>
  <c r="P35" a="1"/>
  <c r="P35" s="1"/>
  <c r="P18" a="1"/>
  <c r="P18" s="1"/>
  <c r="P34" a="1"/>
  <c r="P34" s="1"/>
  <c r="P4" a="1"/>
  <c r="P4" s="1"/>
  <c r="P20" a="1"/>
  <c r="P20" s="1"/>
  <c r="P36" a="1"/>
  <c r="P36" s="1"/>
  <c r="P5" a="1"/>
  <c r="P5" s="1"/>
  <c r="P21" a="1"/>
  <c r="P21" s="1"/>
  <c r="P37" a="1"/>
  <c r="P37" s="1"/>
  <c r="P15" a="1"/>
  <c r="P15" s="1"/>
  <c r="P31" a="1"/>
  <c r="P31" s="1"/>
  <c r="P47" a="1"/>
  <c r="P47" s="1"/>
  <c r="P14" a="1"/>
  <c r="P14" s="1"/>
  <c r="P30" a="1"/>
  <c r="P30" s="1"/>
  <c r="P46" a="1"/>
  <c r="P46" s="1"/>
  <c r="P16" a="1"/>
  <c r="P16" s="1"/>
  <c r="P32" a="1"/>
  <c r="P32" s="1"/>
  <c r="P48" a="1"/>
  <c r="P48" s="1"/>
  <c r="P17" a="1"/>
  <c r="P17" s="1"/>
  <c r="P33" a="1"/>
  <c r="P33" s="1"/>
  <c r="P49" a="1"/>
  <c r="P49" s="1"/>
  <c r="M4" a="1"/>
  <c r="M4" s="1"/>
  <c r="M3" a="1"/>
  <c r="M3" s="1"/>
  <c r="M8" a="1"/>
  <c r="M8" s="1"/>
  <c r="M7" a="1"/>
  <c r="M7" s="1"/>
  <c r="M6" a="1"/>
  <c r="M6" s="1"/>
  <c r="M5" a="1"/>
  <c r="M5" s="1"/>
  <c r="T9" a="1"/>
  <c r="T9" s="1"/>
  <c r="T5" a="1"/>
  <c r="T5" s="1"/>
  <c r="T3" a="1"/>
  <c r="T3" s="1"/>
  <c r="T6" a="1"/>
  <c r="T6" s="1"/>
  <c r="T7" a="1"/>
  <c r="T7" s="1"/>
  <c r="T8" a="1"/>
  <c r="T8" s="1"/>
  <c r="T4" a="1"/>
  <c r="T4" s="1"/>
  <c r="U7" l="1" a="1"/>
  <c r="U7" s="1"/>
  <c r="U8" a="1"/>
  <c r="U8" s="1"/>
  <c r="U6" a="1"/>
  <c r="U6" s="1"/>
  <c r="U4" a="1"/>
  <c r="U3" a="1"/>
  <c r="U3" s="1"/>
  <c r="U13" a="1"/>
  <c r="U13" s="1"/>
  <c r="U2" a="1"/>
  <c r="U2" s="1"/>
  <c r="U18" a="1"/>
  <c r="U10" a="1"/>
  <c r="U10" s="1"/>
  <c r="U16" a="1"/>
  <c r="U16" s="1"/>
  <c r="U19" a="1"/>
  <c r="U17" a="1"/>
  <c r="U11" a="1"/>
  <c r="U11" s="1"/>
  <c r="U14" a="1"/>
  <c r="U14" s="1"/>
  <c r="U15" a="1"/>
  <c r="U15" s="1"/>
  <c r="U12" a="1"/>
  <c r="U5" a="1"/>
  <c r="U5" s="1"/>
  <c r="U9" a="1"/>
  <c r="U9" s="1"/>
  <c r="U19"/>
  <c r="U18"/>
  <c r="U17"/>
  <c r="U12"/>
  <c r="U4"/>
  <c r="V22" l="1" a="1"/>
  <c r="V22" s="1"/>
  <c r="V26" a="1"/>
  <c r="V26" s="1"/>
  <c r="V25" a="1"/>
  <c r="V25" s="1"/>
  <c r="V27" a="1"/>
  <c r="V27" s="1"/>
  <c r="V24" a="1"/>
  <c r="V24" s="1"/>
  <c r="V23" a="1"/>
  <c r="V23" s="1"/>
  <c r="V21" a="1"/>
  <c r="V21" s="1"/>
  <c r="V2" a="1"/>
  <c r="V2" s="1"/>
  <c r="V4" a="1"/>
  <c r="V4" s="1"/>
  <c r="V6" a="1"/>
  <c r="V6" s="1"/>
  <c r="V8" a="1"/>
  <c r="V8" s="1"/>
  <c r="V10" a="1"/>
  <c r="V10" s="1"/>
  <c r="V12" a="1"/>
  <c r="V12" s="1"/>
  <c r="V14" a="1"/>
  <c r="V14" s="1"/>
  <c r="V16" a="1"/>
  <c r="V16" s="1"/>
  <c r="V18" a="1"/>
  <c r="V18" s="1"/>
  <c r="V20" a="1"/>
  <c r="V20" s="1"/>
  <c r="V28" a="1"/>
  <c r="V28" s="1"/>
  <c r="V30" a="1"/>
  <c r="V30" s="1"/>
  <c r="V32" a="1"/>
  <c r="V32" s="1"/>
  <c r="V34" a="1"/>
  <c r="V34" s="1"/>
  <c r="V36" a="1"/>
  <c r="V36" s="1"/>
  <c r="V38" a="1"/>
  <c r="V38" s="1"/>
  <c r="V40" a="1"/>
  <c r="V40" s="1"/>
  <c r="V42" a="1"/>
  <c r="V42" s="1"/>
  <c r="V44" a="1"/>
  <c r="V44" s="1"/>
  <c r="V46" a="1"/>
  <c r="V46" s="1"/>
  <c r="V48" a="1"/>
  <c r="V48" s="1"/>
  <c r="V50" a="1"/>
  <c r="V50" s="1"/>
  <c r="V52" a="1"/>
  <c r="V52" s="1"/>
  <c r="V54" a="1"/>
  <c r="V54" s="1"/>
  <c r="V56" a="1"/>
  <c r="V56" s="1"/>
  <c r="V58" a="1"/>
  <c r="V58" s="1"/>
  <c r="V60" a="1"/>
  <c r="V60" s="1"/>
  <c r="V62" a="1"/>
  <c r="V62" s="1"/>
  <c r="V64" a="1"/>
  <c r="V64" s="1"/>
  <c r="V66" a="1"/>
  <c r="V66" s="1"/>
  <c r="V68" a="1"/>
  <c r="V68" s="1"/>
  <c r="V70" a="1"/>
  <c r="V70" s="1"/>
  <c r="V72" a="1"/>
  <c r="V72" s="1"/>
  <c r="V74" a="1"/>
  <c r="V74" s="1"/>
  <c r="V76" a="1"/>
  <c r="V76" s="1"/>
  <c r="V78" a="1"/>
  <c r="V78" s="1"/>
  <c r="V80" a="1"/>
  <c r="V80" s="1"/>
  <c r="V82" a="1"/>
  <c r="V82" s="1"/>
  <c r="V84" a="1"/>
  <c r="V84" s="1"/>
  <c r="V86" a="1"/>
  <c r="V86" s="1"/>
  <c r="V88" a="1"/>
  <c r="V88" s="1"/>
  <c r="V90" a="1"/>
  <c r="V90" s="1"/>
  <c r="V92" a="1"/>
  <c r="V92" s="1"/>
  <c r="V94" a="1"/>
  <c r="V94" s="1"/>
  <c r="V96" a="1"/>
  <c r="V96" s="1"/>
  <c r="V98" a="1"/>
  <c r="V98" s="1"/>
  <c r="V100" a="1"/>
  <c r="V100" s="1"/>
  <c r="V3" a="1"/>
  <c r="V3" s="1"/>
  <c r="V5" a="1"/>
  <c r="V5" s="1"/>
  <c r="V7" a="1"/>
  <c r="V7" s="1"/>
  <c r="V9" a="1"/>
  <c r="V9" s="1"/>
  <c r="V11" a="1"/>
  <c r="V11" s="1"/>
  <c r="V13" a="1"/>
  <c r="V13" s="1"/>
  <c r="V15" a="1"/>
  <c r="V15" s="1"/>
  <c r="V17" a="1"/>
  <c r="V17" s="1"/>
  <c r="V19" a="1"/>
  <c r="V19" s="1"/>
  <c r="V29" a="1"/>
  <c r="V29" s="1"/>
  <c r="V31" a="1"/>
  <c r="V31" s="1"/>
  <c r="V33" a="1"/>
  <c r="V33" s="1"/>
  <c r="V35" a="1"/>
  <c r="V35" s="1"/>
  <c r="V37" a="1"/>
  <c r="V37" s="1"/>
  <c r="V39" a="1"/>
  <c r="V39" s="1"/>
  <c r="V41" a="1"/>
  <c r="V41" s="1"/>
  <c r="V43" a="1"/>
  <c r="V43" s="1"/>
  <c r="V45" a="1"/>
  <c r="V45" s="1"/>
  <c r="V47" a="1"/>
  <c r="V47" s="1"/>
  <c r="V49" a="1"/>
  <c r="V49" s="1"/>
  <c r="V51" a="1"/>
  <c r="V51" s="1"/>
  <c r="V53" a="1"/>
  <c r="V53" s="1"/>
  <c r="V55" a="1"/>
  <c r="V55" s="1"/>
  <c r="V57" a="1"/>
  <c r="V57" s="1"/>
  <c r="V59" a="1"/>
  <c r="V59" s="1"/>
  <c r="V61" a="1"/>
  <c r="V61" s="1"/>
  <c r="V63" a="1"/>
  <c r="V63" s="1"/>
  <c r="V65" a="1"/>
  <c r="V65" s="1"/>
  <c r="V67" a="1"/>
  <c r="V67" s="1"/>
  <c r="V69" a="1"/>
  <c r="V69" s="1"/>
  <c r="V71" a="1"/>
  <c r="V71" s="1"/>
  <c r="V73" a="1"/>
  <c r="V73" s="1"/>
  <c r="V75" a="1"/>
  <c r="V75" s="1"/>
  <c r="V77" a="1"/>
  <c r="V77" s="1"/>
  <c r="V79" a="1"/>
  <c r="V79" s="1"/>
  <c r="V81" a="1"/>
  <c r="V81" s="1"/>
  <c r="V83" a="1"/>
  <c r="V83" s="1"/>
  <c r="V85" a="1"/>
  <c r="V85" s="1"/>
  <c r="V87" a="1"/>
  <c r="V87" s="1"/>
  <c r="V89" a="1"/>
  <c r="V89" s="1"/>
  <c r="V91" a="1"/>
  <c r="V91" s="1"/>
  <c r="V93" a="1"/>
  <c r="V93" s="1"/>
  <c r="V95" a="1"/>
  <c r="V95" s="1"/>
  <c r="V97" a="1"/>
  <c r="V97" s="1"/>
  <c r="V99" a="1"/>
  <c r="V99" s="1"/>
</calcChain>
</file>

<file path=xl/sharedStrings.xml><?xml version="1.0" encoding="utf-8"?>
<sst xmlns="http://schemas.openxmlformats.org/spreadsheetml/2006/main" count="1595" uniqueCount="504">
  <si>
    <t>PRODUIT</t>
  </si>
  <si>
    <t>FOURNISSEUR</t>
  </si>
  <si>
    <t>SPECIALITE</t>
  </si>
  <si>
    <t>PRIX</t>
  </si>
  <si>
    <t>DIVERS</t>
  </si>
  <si>
    <t>DENTAL OI</t>
  </si>
  <si>
    <t>RMO</t>
  </si>
  <si>
    <t>MARQUE</t>
  </si>
  <si>
    <t>REFERENCE</t>
  </si>
  <si>
    <t>ketac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</si>
  <si>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</si>
  <si>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</si>
  <si>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</si>
  <si>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</si>
  <si>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</si>
  <si>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</si>
  <si>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</si>
  <si>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</si>
  <si>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</si>
  <si>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</si>
  <si>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</si>
  <si>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</si>
  <si>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</si>
  <si>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</si>
  <si>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</si>
  <si>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</si>
  <si>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</si>
  <si>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</si>
  <si>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</si>
  <si>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</si>
  <si>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</si>
  <si>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</si>
  <si>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</si>
  <si>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</si>
  <si>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</si>
  <si>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</si>
  <si>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</si>
  <si>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</si>
  <si>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</si>
  <si>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</si>
  <si>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</si>
  <si>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</si>
  <si>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</si>
  <si>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duroc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</si>
  <si>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</si>
  <si>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</si>
  <si>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</si>
  <si>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</si>
  <si>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</si>
  <si>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</si>
  <si>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</si>
  <si>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</si>
  <si>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</si>
  <si>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</si>
  <si>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</si>
  <si>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tab 2000 liquide</t>
  </si>
  <si>
    <t>KERR10-002</t>
  </si>
  <si>
    <t>tab 2000 poudre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</si>
  <si>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</si>
  <si>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</si>
  <si>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</si>
  <si>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</si>
  <si>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</si>
  <si>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</si>
  <si>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</si>
  <si>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</si>
  <si>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</si>
  <si>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</si>
  <si>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</si>
  <si>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</si>
  <si>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</si>
  <si>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</si>
  <si>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DENTAL AUSTRAL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</si>
  <si>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</si>
  <si>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</si>
  <si>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</si>
  <si>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</si>
  <si>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</si>
  <si>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</si>
  <si>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cavit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</si>
  <si>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</si>
  <si>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</si>
  <si>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</si>
  <si>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</si>
  <si>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</si>
  <si>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</si>
  <si>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</si>
  <si>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</si>
  <si>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</si>
  <si>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</si>
  <si>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</si>
  <si>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</si>
  <si>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</si>
  <si>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</si>
  <si>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</si>
  <si>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</si>
  <si>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</si>
  <si>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</si>
  <si>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</si>
  <si>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</si>
  <si>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</si>
  <si>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</si>
  <si>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</si>
  <si>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</si>
  <si>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</si>
  <si>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</si>
  <si>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</si>
  <si>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</si>
  <si>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synergy A1</t>
  </si>
  <si>
    <t>synergy A2</t>
  </si>
  <si>
    <t>synergy A3</t>
  </si>
  <si>
    <t>4091-130/AR33M3</t>
  </si>
  <si>
    <t>synergy A3,5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</si>
  <si>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</si>
  <si>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</si>
  <si>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</si>
  <si>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</si>
  <si>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</si>
  <si>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</si>
  <si>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</si>
  <si>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</si>
  <si>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</si>
  <si>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</si>
  <si>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</si>
  <si>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</si>
  <si>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</si>
  <si>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IPDUL-5</t>
  </si>
  <si>
    <t>iperbond ultra activator</t>
  </si>
  <si>
    <t>hi-seal</t>
  </si>
  <si>
    <t>IRM poudre+liquide</t>
  </si>
  <si>
    <t>DENTSPLY</t>
  </si>
  <si>
    <t>ART0087</t>
  </si>
  <si>
    <t>forendo paste</t>
  </si>
  <si>
    <t>pop on jaune</t>
  </si>
  <si>
    <t>pop on orange</t>
  </si>
  <si>
    <t>pop on rouge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</si>
  <si>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</si>
  <si>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</si>
  <si>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</si>
  <si>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</si>
  <si>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</si>
  <si>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</si>
  <si>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</si>
  <si>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</si>
  <si>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</si>
  <si>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</si>
  <si>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</si>
  <si>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</si>
  <si>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</si>
  <si>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</si>
  <si>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</si>
  <si>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</si>
  <si>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</si>
  <si>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</si>
  <si>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</si>
  <si>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</si>
  <si>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</si>
  <si>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</si>
  <si>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BAUSH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</si>
  <si>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</si>
  <si>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</si>
  <si>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</si>
  <si>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</si>
  <si>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</si>
  <si>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</si>
  <si>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</si>
  <si>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glyde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</si>
  <si>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</si>
  <si>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</si>
  <si>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</si>
  <si>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</si>
  <si>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</si>
  <si>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</si>
  <si>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</si>
  <si>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</si>
  <si>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</si>
  <si>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</si>
  <si>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</si>
  <si>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</si>
  <si>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</si>
  <si>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</si>
  <si>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</si>
  <si>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</si>
  <si>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</si>
  <si>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</si>
  <si>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</si>
  <si>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21mm</t>
  </si>
  <si>
    <t>ART9391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</si>
  <si>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</si>
  <si>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</si>
  <si>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</si>
  <si>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</si>
  <si>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</si>
  <si>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</si>
  <si>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21mm</t>
  </si>
  <si>
    <t>ART9416</t>
  </si>
  <si>
    <t>protapergold f3 25mm</t>
  </si>
  <si>
    <t>ART9418</t>
  </si>
  <si>
    <t>endoneedle jaune</t>
  </si>
  <si>
    <t>DPI10.019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</si>
  <si>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</si>
  <si>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</si>
  <si>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</si>
  <si>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</si>
  <si>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</si>
  <si>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</si>
  <si>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</si>
  <si>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</si>
  <si>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30g 0,3x16mm</t>
  </si>
  <si>
    <t>dht (osteocentral)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</si>
  <si>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</si>
  <si>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</si>
  <si>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</si>
  <si>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</si>
  <si>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</si>
  <si>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</si>
  <si>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</si>
  <si>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</si>
  <si>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</si>
  <si>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OROTOL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</si>
  <si>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</si>
  <si>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</si>
  <si>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</si>
  <si>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</si>
  <si>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</si>
  <si>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</si>
  <si>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</si>
  <si>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</si>
  <si>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</si>
  <si>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doitier latex xl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</si>
  <si>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</si>
  <si>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</si>
  <si>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</si>
  <si>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</si>
  <si>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</si>
  <si>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</si>
  <si>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</si>
  <si>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</si>
  <si>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</si>
  <si>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</si>
  <si>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</si>
  <si>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</si>
  <si>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</si>
  <si>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RH OI</t>
  </si>
  <si>
    <t>SAVON</t>
  </si>
  <si>
    <t>GOJO</t>
  </si>
  <si>
    <t>ref 5665</t>
  </si>
  <si>
    <t>1200mLx4</t>
  </si>
  <si>
    <t>GEL HYDRO ALCOOLIQUE</t>
  </si>
  <si>
    <t>HYGIE PRO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</si>
  <si>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</si>
  <si>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</si>
  <si>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</si>
  <si>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</si>
  <si>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</si>
  <si>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</si>
  <si>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</si>
  <si>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</si>
  <si>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</si>
  <si>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</si>
  <si>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</si>
  <si>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</si>
  <si>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</si>
  <si>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</si>
  <si>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essuie tout</t>
  </si>
  <si>
    <t>ART 1784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</si>
  <si>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</si>
  <si>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</si>
  <si>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</si>
  <si>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</si>
  <si>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</si>
  <si>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</si>
  <si>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ALLYANCE HYGIENE</t>
  </si>
  <si>
    <t>serviettes 30*30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</si>
  <si>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</si>
  <si>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</si>
  <si>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</si>
  <si>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</si>
  <si>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</si>
  <si>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</si>
  <si>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</si>
  <si>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</si>
  <si>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</si>
  <si>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</si>
  <si>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</si>
  <si>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</si>
  <si>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</si>
  <si>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</si>
  <si>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</si>
  <si>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</si>
  <si>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120mL</t>
  </si>
  <si>
    <t>fil dentaire INAVA EXPANSYL</t>
  </si>
  <si>
    <t>paracetamol 1 gr</t>
  </si>
  <si>
    <t>diaseptyl</t>
  </si>
  <si>
    <t>dafalgan codeine</t>
  </si>
  <si>
    <t>sachets zip</t>
  </si>
  <si>
    <t>FINO</t>
  </si>
  <si>
    <t>DT SHOP</t>
  </si>
  <si>
    <t>timbre vert</t>
  </si>
  <si>
    <t>timbre rouge</t>
  </si>
  <si>
    <t>toner LR-BR</t>
  </si>
  <si>
    <t>BROTHER</t>
  </si>
  <si>
    <t>TN2320</t>
  </si>
  <si>
    <t>2600p</t>
  </si>
  <si>
    <t>RESEAU CARTOUCHES</t>
  </si>
  <si>
    <t>pochettes plastiques</t>
  </si>
  <si>
    <t>LMS PAPETERIE</t>
  </si>
  <si>
    <t>cartouche cyan 551 XL</t>
  </si>
  <si>
    <t>fil de suture</t>
  </si>
  <si>
    <t>SILKAM</t>
  </si>
  <si>
    <t>REBRUN0008</t>
  </si>
  <si>
    <t>DAY white 6%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</si>
  <si>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</si>
  <si>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</si>
  <si>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</si>
  <si>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</si>
  <si>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</si>
  <si>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</si>
  <si>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</si>
  <si>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</si>
  <si>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arc</t>
  </si>
  <si>
    <t>BIOLASTIC</t>
  </si>
  <si>
    <t>brackett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</si>
  <si>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</si>
  <si>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</si>
  <si>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</si>
  <si>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</si>
  <si>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</si>
  <si>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</si>
  <si>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</si>
  <si>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</si>
  <si>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</si>
  <si>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</si>
  <si>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</si>
  <si>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</si>
  <si>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</si>
  <si>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</si>
  <si>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</si>
  <si>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</si>
  <si>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</si>
  <si>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</si>
  <si>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</si>
  <si>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</si>
  <si>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</si>
  <si>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ALPHA</t>
  </si>
  <si>
    <t>30G 0,3x16mm (a)</t>
  </si>
  <si>
    <t>SPECIALITE_ALPHA</t>
  </si>
  <si>
    <t>MARQUE_ALPHA</t>
  </si>
  <si>
    <t>FOURNISSEUR_ALPHA</t>
  </si>
  <si>
    <t>SPECIALITE_TRI</t>
  </si>
  <si>
    <t>MARQUE_TRI</t>
  </si>
  <si>
    <t>FOURNISSEUR_TRI</t>
  </si>
  <si>
    <t>SPECIALITE_NB</t>
  </si>
  <si>
    <t>MARQUE_NB</t>
  </si>
  <si>
    <t>FOURNISSEUR_NB</t>
  </si>
  <si>
    <t>CATEGORIE</t>
  </si>
  <si>
    <t>CATEGORIE_TRI</t>
  </si>
  <si>
    <t>CATEGORIE_NB</t>
  </si>
  <si>
    <t>CATEGORIE_ALPHA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</si>
  <si>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</si>
  <si>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</si>
  <si>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</si>
  <si>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</si>
  <si>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</si>
  <si>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</si>
  <si>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</si>
  <si>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</si>
  <si>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</si>
  <si>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</si>
  <si>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</si>
  <si>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</si>
  <si>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</si>
  <si>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</si>
  <si>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</si>
  <si>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</si>
  <si>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</si>
  <si>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</si>
  <si>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</si>
  <si>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</si>
  <si>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</si>
  <si>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</si>
  <si>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</si>
  <si>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</si>
  <si>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</si>
  <si>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</si>
  <si>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</si>
  <si>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</si>
  <si>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</si>
  <si>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</si>
  <si>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</si>
  <si>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occlufast prise rapide</t>
  </si>
  <si>
    <t>AR100</t>
  </si>
  <si>
    <t>2X50ML</t>
  </si>
  <si>
    <t>hydrorise maxy heavy</t>
  </si>
  <si>
    <t>AR82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</si>
  <si>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</si>
  <si>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</si>
  <si>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</si>
  <si>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</si>
  <si>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</si>
  <si>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</si>
  <si>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</si>
  <si>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</si>
  <si>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</si>
  <si>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</si>
  <si>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M</t>
  </si>
  <si>
    <t>gants latex sans poudre S</t>
  </si>
  <si>
    <t>AR75</t>
  </si>
  <si>
    <t>AR76</t>
  </si>
  <si>
    <t>recharges lingettes</t>
  </si>
  <si>
    <t>MIKROZID</t>
  </si>
  <si>
    <t>AR227</t>
  </si>
  <si>
    <t>poudre omniflow cerise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</si>
  <si>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</si>
  <si>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</si>
  <si>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</si>
  <si>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</si>
  <si>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</si>
  <si>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</si>
  <si>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</si>
  <si>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</si>
  <si>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</si>
  <si>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</si>
  <si>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</si>
  <si>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</si>
  <si>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</si>
  <si>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</si>
  <si>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</si>
  <si>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</si>
  <si>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 xml:space="preserve">tubulure aspi </t>
  </si>
  <si>
    <t>ornex710</t>
  </si>
  <si>
    <t>fil suture DS 16-4/0-75 cm</t>
  </si>
  <si>
    <t>boite</t>
  </si>
  <si>
    <t>DENTAL AUS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</si>
  <si>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</si>
  <si>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</si>
  <si>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</si>
  <si>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</si>
  <si>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</si>
  <si>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</si>
  <si>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</si>
  <si>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</si>
  <si>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</si>
  <si>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</si>
  <si>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</si>
  <si>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boite de 20</t>
  </si>
  <si>
    <t>MEDIBASE</t>
  </si>
  <si>
    <t>bleu</t>
  </si>
  <si>
    <t>boite de 50</t>
  </si>
  <si>
    <t>MASQUE</t>
  </si>
  <si>
    <t xml:space="preserve">masque lanières </t>
  </si>
  <si>
    <t>moteur implanto</t>
  </si>
  <si>
    <t>ligne irrigt° pompe péristalt</t>
  </si>
  <si>
    <t>BIEN AIR Chiropro</t>
  </si>
  <si>
    <t>carton de 10</t>
  </si>
  <si>
    <t>piezzo</t>
  </si>
  <si>
    <t xml:space="preserve">ligne irrigt°                        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</si>
  <si>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</si>
  <si>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</si>
  <si>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</si>
  <si>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</si>
  <si>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</si>
  <si>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</si>
  <si>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</si>
  <si>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protège tuyau</t>
  </si>
  <si>
    <t>IPP PHARMA</t>
  </si>
  <si>
    <t>réf 91090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</si>
  <si>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</si>
  <si>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</si>
  <si>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</si>
  <si>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</si>
  <si>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</si>
  <si>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</si>
  <si>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</si>
  <si>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</si>
  <si>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</si>
  <si>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</si>
  <si>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</si>
  <si>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</si>
  <si>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</si>
  <si>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</si>
  <si>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</si>
  <si>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</si>
  <si>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</si>
  <si>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</si>
  <si>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lMS PAPETERIE</t>
  </si>
  <si>
    <t>surligneur bleu</t>
  </si>
  <si>
    <t>blanco souris</t>
  </si>
  <si>
    <t>scotch rouleau</t>
  </si>
  <si>
    <t xml:space="preserve">trombones </t>
  </si>
  <si>
    <t>T moyenne</t>
  </si>
  <si>
    <t>post its</t>
  </si>
  <si>
    <t>7.5 x 7.5</t>
  </si>
  <si>
    <t>rame papier blanc</t>
  </si>
  <si>
    <t>A 4</t>
  </si>
  <si>
    <t>enveloppes blanches</t>
  </si>
  <si>
    <t>11x22</t>
  </si>
  <si>
    <t>envelopp blanch fenêtre</t>
  </si>
  <si>
    <t>enveloppes marrons</t>
  </si>
  <si>
    <t>16x22</t>
  </si>
  <si>
    <t>poche</t>
  </si>
  <si>
    <t>22x32</t>
  </si>
  <si>
    <t>enveloppes marrons1</t>
  </si>
  <si>
    <t>masque lanières1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</si>
</sst>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0" fillId="0" borderId="0" xfId="0" applyFill="1" applyBorder="1"/>
    <xf numFmtId="0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0" fillId="0" borderId="1" xfId="0" applyBorder="1"/>
    <xf numFmtId="0" fontId="4" fillId="4" borderId="0" xfId="0" applyFont="1" applyFill="1"/>
    <xf numFmtId="0" fontId="4" fillId="4" borderId="0" xfId="0" applyNumberFormat="1" applyFont="1" applyFill="1"/>
    <xf numFmtId="0" fontId="2" fillId="0" borderId="1" xfId="0" applyFont="1" applyBorder="1"/>
    <xf numFmtId="0" fontId="5" fillId="5" borderId="1" xfId="0" applyFont="1" applyFill="1" applyBorder="1"/>
    <xf numFmtId="0" fontId="0" fillId="0" borderId="0" xfId="0" applyBorder="1"/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3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1:J214" totalsRowShown="0">
  <sortState ref="A2:J214">
    <sortCondition ref="G1"/>
  </sortState>
  <tableColumns count="10">
    <tableColumn id="1" name="SPECIALITE" dataDxfId="32"/>
    <tableColumn id="10" name="CATEGORIE" dataDxfId="31"/>
    <tableColumn id="2" name="PRODUIT" dataDxfId="30"/>
    <tableColumn id="3" name="MARQUE" dataDxfId="29"/>
    <tableColumn id="4" name="REFERENCE" dataDxfId="28"/>
    <tableColumn id="5" name="CONDITIONNEMENT" dataDxfId="27"/>
    <tableColumn id="6" name="FOURNISSEUR" dataDxfId="26"/>
    <tableColumn id="7" name="STOCK MINI" dataDxfId="25"/>
    <tableColumn id="8" name="PRIX" dataDxfId="24"/>
    <tableColumn id="9" name="ALPHA" dataDxfId="23">
      <calculatedColumnFormula array="1">COUNTIF([PRODUIT],"&lt;="&amp;C2)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191" totalsRowShown="0" headerRowDxfId="22" dataDxfId="20" headerRowBorderDxfId="21" tableBorderDxfId="19" totalsRowBorderDxfId="18">
  <tableColumns count="9">
    <tableColumn id="1" name="SPECIALITE" dataDxfId="17">
      <calculatedColumnFormula array="1">IFERROR(INDEX(Tableau1[],MATCH(ROW()-1,Tableau1[ALPHA],0),1),"")</calculatedColumnFormula>
    </tableColumn>
    <tableColumn id="9" name="CATEGORIE" dataDxfId="16">
      <calculatedColumnFormula array="1">IFERROR(INDEX(Tableau1[],MATCH(ROW()-1,Tableau1[ALPHA],0),2),"")</calculatedColumnFormula>
    </tableColumn>
    <tableColumn id="2" name="PRODUIT" dataDxfId="15">
      <calculatedColumnFormula array="1">IFERROR(INDEX(Tableau1[],MATCH(ROW()-1,Tableau1[ALPHA],0),3),"")</calculatedColumnFormula>
    </tableColumn>
    <tableColumn id="3" name="MARQUE" dataDxfId="14">
      <calculatedColumnFormula array="1">IFERROR(INDEX(Tableau1[],MATCH(ROW()-1,Tableau1[ALPHA],0),4),"")</calculatedColumnFormula>
    </tableColumn>
    <tableColumn id="4" name="REFERENCE" dataDxfId="13">
      <calculatedColumnFormula array="1">IFERROR(INDEX(Tableau1[],MATCH(ROW()-1,Tableau1[ALPHA],0),5),"")</calculatedColumnFormula>
    </tableColumn>
    <tableColumn id="5" name="CONDITIONNEMENT" dataDxfId="12">
      <calculatedColumnFormula array="1">IFERROR(INDEX(Tableau1[],MATCH(ROW()-1,Tableau1[ALPHA],0),6),"")</calculatedColumnFormula>
    </tableColumn>
    <tableColumn id="6" name="FOURNISSEUR" dataDxfId="11">
      <calculatedColumnFormula array="1">IFERROR(INDEX(Tableau1[],MATCH(ROW()-1,Tableau1[ALPHA],0),7),"")</calculatedColumnFormula>
    </tableColumn>
    <tableColumn id="7" name="STOCK MINI" dataDxfId="10">
      <calculatedColumnFormula array="1">IFERROR(INDEX(Tableau1[],MATCH(ROW()-1,Tableau1[ALPHA],0),8),"")</calculatedColumnFormula>
    </tableColumn>
    <tableColumn id="8" name="PRIX" dataDxfId="9">
      <calculatedColumnFormula array="1">IFERROR(INDEX(Tableau1[],MATCH(ROW()-1,Tableau1[ALPHA],0),9),"")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K1:V100" totalsRowShown="0">
  <autoFilter ref="K1:V100"/>
  <tableColumns count="12">
    <tableColumn id="1" name="SPECIALITE_TRI"/>
    <tableColumn id="7" name="SPECIALITE_NB" dataDxfId="8">
      <calculatedColumnFormula array="1">COUNTIF([SPECIALITE_TRI],"&lt;="&amp;K2)</calculatedColumnFormula>
    </tableColumn>
    <tableColumn id="2" name="SPECIALITE_ALPHA" dataDxfId="7">
      <calculatedColumnFormula array="1">IFERROR(INDEX(Tableau3[],MATCH(ROW()-1,[SPECIALITE_NB],0),1),"")</calculatedColumnFormula>
    </tableColumn>
    <tableColumn id="3" name="MARQUE_TRI">
      <calculatedColumnFormula array="1">IFERROR(INDEX(Tableau2[MARQUE],SMALL(IF(FREQUENCY(IF(Tableau2[MARQUE]&lt;&gt;"",MATCH(Tableau2[MARQUE],Tableau2[MARQUE],0)), ROW(Tableau2[MARQUE])-ROW($D$2)+1),ROW(Tableau2[MARQUE])-ROW($D$2)+1),ROWS(N$2:N2))),"")</calculatedColumnFormula>
    </tableColumn>
    <tableColumn id="8" name="MARQUE_NB" dataDxfId="6">
      <calculatedColumnFormula array="1">COUNTIF([MARQUE_TRI],"&lt;="&amp;N2)</calculatedColumnFormula>
    </tableColumn>
    <tableColumn id="4" name="MARQUE_ALPHA" dataDxfId="5">
      <calculatedColumnFormula array="1">IFERROR(INDEX(Tableau3[],MATCH(ROW()-1,[MARQUE_NB],0),4),"")</calculatedColumnFormula>
    </tableColumn>
    <tableColumn id="5" name="FOURNISSEUR_TRI"/>
    <tableColumn id="9" name="FOURNISSEUR_NB" dataDxfId="4">
      <calculatedColumnFormula array="1">COUNTIF([FOURNISSEUR_TRI],"&lt;="&amp;Q2)</calculatedColumnFormula>
    </tableColumn>
    <tableColumn id="6" name="FOURNISSEUR_ALPHA" dataDxfId="3">
      <calculatedColumnFormula array="1">IFERROR(INDEX(Tableau3[],MATCH(ROW()-1,[FOURNISSEUR_NB],0),7),"")</calculatedColumnFormula>
    </tableColumn>
    <tableColumn id="10" name="CATEGORIE_TRI" dataDxfId="2">
      <calculatedColumnFormula array="1">IFERROR(INDEX(Tableau2[CATEGORIE],SMALL(IF(FREQUENCY(IF(Tableau2[CATEGORIE]&lt;&gt;"",MATCH(Tableau2[CATEGORIE],Tableau2[CATEGORIE],0)), ROW(Tableau2[CATEGORIE])-ROW($B$2)+1),ROW(Tableau2[CATEGORIE])-ROW($B$2)+1),ROWS(T$2:T2))),"")</calculatedColumnFormula>
    </tableColumn>
    <tableColumn id="11" name="CATEGORIE_NB" dataDxfId="1">
      <calculatedColumnFormula array="1">COUNTIF([CATEGORIE_TRI],"&lt;="&amp;T2)</calculatedColumnFormula>
    </tableColumn>
    <tableColumn id="12" name="CATEGORIE_ALPHA" dataDxfId="0">
      <calculatedColumnFormula array="1">IFERROR(INDEX(Tableau3[],MATCH(ROW()-1,[CATEGORIE_NB],0),10),"")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3"/>
  <sheetViews>
    <sheetView showGridLines="0" tabSelected="1" workbookViewId="0">
      <selection activeCell="B13" sqref="B13"/>
    </sheetView>
  </sheetViews>
  <sheetFormatPr baseColWidth="10" defaultRowHeight="15"/>
  <cols>
    <col min="1" max="1" width="16" customWidth="1"/>
    <col min="2" max="2" width="24" customWidth="1"/>
    <col min="3" max="3" width="32.7109375" customWidth="1"/>
    <col min="4" max="4" width="22" customWidth="1"/>
    <col min="5" max="5" width="18.42578125" customWidth="1"/>
    <col min="6" max="6" width="16.140625" customWidth="1"/>
    <col min="7" max="7" width="19.7109375" customWidth="1"/>
  </cols>
  <sheetData>
    <row r="1" spans="1:17">
      <c r="A1" s="2"/>
      <c r="B1" s="2"/>
      <c r="C1" s="2"/>
      <c r="D1" s="2"/>
    </row>
    <row r="2" spans="1:17" ht="24" customHeight="1">
      <c r="A2" s="2"/>
      <c r="B2" s="2"/>
      <c r="C2" s="2"/>
      <c r="D2" s="2"/>
    </row>
    <row r="3" spans="1:17" ht="24" customHeight="1">
      <c r="A3" s="2"/>
      <c r="B3" s="2"/>
      <c r="C3" s="17"/>
      <c r="D3" s="2"/>
    </row>
    <row r="4" spans="1:17">
      <c r="A4" s="2"/>
      <c r="B4" s="2"/>
      <c r="C4" s="2"/>
      <c r="D4" s="2"/>
      <c r="E4" s="2"/>
    </row>
    <row r="5" spans="1:17" ht="15.75" thickBot="1">
      <c r="C5" s="16"/>
      <c r="M5" s="10" t="s">
        <v>2</v>
      </c>
      <c r="N5" s="10" t="s">
        <v>355</v>
      </c>
      <c r="O5" s="10" t="s">
        <v>0</v>
      </c>
      <c r="P5" s="10" t="s">
        <v>7</v>
      </c>
      <c r="Q5" s="10" t="s">
        <v>1</v>
      </c>
    </row>
    <row r="6" spans="1:17" ht="15.75" thickTop="1">
      <c r="A6" s="2"/>
      <c r="M6" t="str">
        <f>IF(B13="","",B13)</f>
        <v/>
      </c>
      <c r="N6" t="str">
        <f>IF(C13="","",C13)</f>
        <v/>
      </c>
      <c r="O6" t="str">
        <f>IF(D13="","",D13)</f>
        <v/>
      </c>
      <c r="P6" t="str">
        <f>IF(E13="","",E13)</f>
        <v/>
      </c>
      <c r="Q6" t="str">
        <f>IF(F13="","",F13)</f>
        <v/>
      </c>
    </row>
    <row r="7" spans="1:17">
      <c r="A7" s="2"/>
      <c r="B7" s="2"/>
      <c r="C7" s="2"/>
      <c r="D7" s="2"/>
      <c r="E7" s="2"/>
    </row>
    <row r="8" spans="1:17">
      <c r="A8" s="2"/>
      <c r="B8" s="2"/>
      <c r="C8" s="2"/>
      <c r="D8" s="2"/>
      <c r="E8" s="2"/>
    </row>
    <row r="9" spans="1:17">
      <c r="A9" s="2"/>
    </row>
    <row r="10" spans="1:17">
      <c r="A10" s="2"/>
    </row>
    <row r="12" spans="1:17">
      <c r="B12" s="1" t="s">
        <v>2</v>
      </c>
      <c r="C12" s="1" t="s">
        <v>355</v>
      </c>
      <c r="D12" s="1" t="s">
        <v>0</v>
      </c>
      <c r="E12" s="1" t="s">
        <v>7</v>
      </c>
      <c r="F12" s="1" t="s">
        <v>1</v>
      </c>
    </row>
    <row r="13" spans="1:17">
      <c r="B13" s="14"/>
      <c r="C13" s="14"/>
      <c r="D13" s="14"/>
      <c r="E13" s="14"/>
      <c r="F13" s="14"/>
    </row>
  </sheetData>
  <sheetProtection selectLockedCells="1"/>
  <dataValidations count="4">
    <dataValidation type="list" allowBlank="1" showInputMessage="1" showErrorMessage="1" sqref="B13">
      <formula1>ListeSpecialite</formula1>
    </dataValidation>
    <dataValidation type="list" allowBlank="1" showInputMessage="1" showErrorMessage="1" sqref="C13">
      <formula1>ListeCategorie</formula1>
    </dataValidation>
    <dataValidation type="list" allowBlank="1" showInputMessage="1" showErrorMessage="1" sqref="E13">
      <formula1>ListeMarque</formula1>
    </dataValidation>
    <dataValidation type="list" allowBlank="1" showInputMessage="1" showErrorMessage="1" sqref="F13">
      <formula1>ListeFournisseur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  <controls>
    <control shapeId="18436" r:id="rId3" name="Rechercher"/>
    <control shapeId="18438" r:id="rId4" name="Effacer_resultat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14"/>
  <sheetViews>
    <sheetView topLeftCell="A114" workbookViewId="0">
      <selection activeCell="A215" sqref="A215"/>
    </sheetView>
  </sheetViews>
  <sheetFormatPr baseColWidth="10" defaultRowHeight="15"/>
  <cols>
    <col min="1" max="1" width="25.28515625" customWidth="1"/>
    <col min="2" max="2" width="33.140625" customWidth="1"/>
    <col min="3" max="3" width="25.5703125" customWidth="1"/>
    <col min="4" max="4" width="19.5703125" customWidth="1"/>
    <col min="6" max="6" width="20.140625" customWidth="1"/>
    <col min="7" max="7" width="18" customWidth="1"/>
    <col min="10" max="10" width="11.42578125" style="12"/>
    <col min="11" max="11" width="26.5703125" customWidth="1"/>
    <col min="12" max="12" width="16.85546875" customWidth="1"/>
    <col min="13" max="13" width="21.28515625" customWidth="1"/>
    <col min="14" max="14" width="25" customWidth="1"/>
    <col min="15" max="15" width="17.85546875" customWidth="1"/>
  </cols>
  <sheetData>
    <row r="1" spans="1:11">
      <c r="A1" s="15" t="s">
        <v>2</v>
      </c>
      <c r="B1" s="15" t="s">
        <v>355</v>
      </c>
      <c r="C1" s="15" t="s">
        <v>0</v>
      </c>
      <c r="D1" s="15" t="s">
        <v>7</v>
      </c>
      <c r="E1" s="15" t="s">
        <v>8</v>
      </c>
      <c r="F1" s="15" t="s">
        <v>10</v>
      </c>
      <c r="G1" s="15" t="s">
        <v>1</v>
      </c>
      <c r="H1" s="15" t="s">
        <v>11</v>
      </c>
      <c r="I1" s="15" t="s">
        <v>3</v>
      </c>
      <c r="J1" s="12" t="s">
        <v>344</v>
      </c>
    </row>
    <row r="2" spans="1:11">
      <c r="A2" s="11" t="s">
        <v>4</v>
      </c>
      <c r="B2" s="11" t="s">
        <v>371</v>
      </c>
      <c r="C2" s="11" t="s">
        <v>206</v>
      </c>
      <c r="D2" s="11" t="s">
        <v>207</v>
      </c>
      <c r="E2" s="11" t="s">
        <v>14</v>
      </c>
      <c r="F2" s="11" t="s">
        <v>14</v>
      </c>
      <c r="G2" s="11" t="s">
        <v>14</v>
      </c>
      <c r="H2" s="11" t="s">
        <v>14</v>
      </c>
      <c r="I2" s="11" t="s">
        <v>14</v>
      </c>
      <c r="J2" s="13">
        <f t="array" ref="J2">COUNTIF([PRODUIT],"&lt;="&amp;C2)</f>
        <v>1</v>
      </c>
    </row>
    <row r="3" spans="1:11">
      <c r="A3" s="11" t="s">
        <v>4</v>
      </c>
      <c r="B3" s="11" t="s">
        <v>371</v>
      </c>
      <c r="C3" s="11" t="s">
        <v>208</v>
      </c>
      <c r="D3" s="11" t="s">
        <v>14</v>
      </c>
      <c r="E3" s="11" t="s">
        <v>209</v>
      </c>
      <c r="F3" s="11" t="s">
        <v>14</v>
      </c>
      <c r="G3" s="11" t="s">
        <v>14</v>
      </c>
      <c r="H3" s="11" t="s">
        <v>14</v>
      </c>
      <c r="I3" s="11" t="s">
        <v>14</v>
      </c>
      <c r="J3" s="13">
        <f t="array" ref="J3">COUNTIF([PRODUIT],"&lt;="&amp;C3)</f>
        <v>2</v>
      </c>
    </row>
    <row r="4" spans="1:11">
      <c r="A4" s="11" t="s">
        <v>68</v>
      </c>
      <c r="B4" s="11" t="s">
        <v>14</v>
      </c>
      <c r="C4" s="11" t="s">
        <v>101</v>
      </c>
      <c r="D4" s="11" t="s">
        <v>14</v>
      </c>
      <c r="E4" s="11" t="s">
        <v>14</v>
      </c>
      <c r="F4" s="11" t="s">
        <v>14</v>
      </c>
      <c r="G4" s="11" t="s">
        <v>14</v>
      </c>
      <c r="H4" s="11">
        <v>0</v>
      </c>
      <c r="I4" s="11" t="s">
        <v>14</v>
      </c>
      <c r="J4" s="13">
        <f t="array" ref="J4">COUNTIF([PRODUIT],"&lt;="&amp;C4)</f>
        <v>7</v>
      </c>
    </row>
    <row r="5" spans="1:11">
      <c r="A5" s="11" t="s">
        <v>373</v>
      </c>
      <c r="B5" s="11" t="s">
        <v>14</v>
      </c>
      <c r="C5" s="11" t="s">
        <v>285</v>
      </c>
      <c r="D5" s="11" t="s">
        <v>14</v>
      </c>
      <c r="E5" s="11" t="s">
        <v>14</v>
      </c>
      <c r="F5" s="11" t="s">
        <v>286</v>
      </c>
      <c r="G5" s="11" t="s">
        <v>14</v>
      </c>
      <c r="H5" s="11" t="s">
        <v>14</v>
      </c>
      <c r="I5" s="11">
        <v>3.83</v>
      </c>
      <c r="J5" s="13">
        <f t="array" ref="J5">COUNTIF([PRODUIT],"&lt;="&amp;C5)</f>
        <v>10</v>
      </c>
      <c r="K5" s="2"/>
    </row>
    <row r="6" spans="1:11">
      <c r="A6" s="11" t="s">
        <v>373</v>
      </c>
      <c r="B6" s="11" t="s">
        <v>14</v>
      </c>
      <c r="C6" s="11" t="s">
        <v>279</v>
      </c>
      <c r="D6" s="11" t="s">
        <v>14</v>
      </c>
      <c r="E6" s="11" t="s">
        <v>14</v>
      </c>
      <c r="F6" s="11" t="s">
        <v>280</v>
      </c>
      <c r="G6" s="11" t="s">
        <v>14</v>
      </c>
      <c r="H6" s="11" t="s">
        <v>14</v>
      </c>
      <c r="I6" s="11">
        <v>6.36</v>
      </c>
      <c r="J6" s="13">
        <f t="array" ref="J6">COUNTIF([PRODUIT],"&lt;="&amp;C6)</f>
        <v>18</v>
      </c>
      <c r="K6" s="2"/>
    </row>
    <row r="7" spans="1:11">
      <c r="A7" s="11" t="s">
        <v>165</v>
      </c>
      <c r="B7" s="11" t="s">
        <v>14</v>
      </c>
      <c r="C7" s="11" t="s">
        <v>173</v>
      </c>
      <c r="D7" s="11" t="s">
        <v>82</v>
      </c>
      <c r="E7" s="11" t="s">
        <v>14</v>
      </c>
      <c r="F7" s="11" t="s">
        <v>14</v>
      </c>
      <c r="G7" s="11" t="s">
        <v>14</v>
      </c>
      <c r="H7" s="11">
        <v>0</v>
      </c>
      <c r="I7" s="11" t="s">
        <v>14</v>
      </c>
      <c r="J7" s="13">
        <f t="array" ref="J7">COUNTIF([PRODUIT],"&lt;="&amp;C7)</f>
        <v>20</v>
      </c>
      <c r="K7" s="2"/>
    </row>
    <row r="8" spans="1:11">
      <c r="A8" s="11" t="s">
        <v>68</v>
      </c>
      <c r="B8" s="11" t="s">
        <v>14</v>
      </c>
      <c r="C8" s="11" t="s">
        <v>79</v>
      </c>
      <c r="D8" s="11" t="s">
        <v>14</v>
      </c>
      <c r="E8" s="11" t="s">
        <v>14</v>
      </c>
      <c r="F8" s="11" t="s">
        <v>14</v>
      </c>
      <c r="G8" s="11" t="s">
        <v>14</v>
      </c>
      <c r="H8" s="11">
        <v>0</v>
      </c>
      <c r="I8" s="11" t="s">
        <v>14</v>
      </c>
      <c r="J8" s="13">
        <f t="array" ref="J8">COUNTIF([PRODUIT],"&lt;="&amp;C8)</f>
        <v>32</v>
      </c>
      <c r="K8" s="2"/>
    </row>
    <row r="9" spans="1:11">
      <c r="A9" s="11" t="s">
        <v>68</v>
      </c>
      <c r="B9" s="11" t="s">
        <v>14</v>
      </c>
      <c r="C9" s="11" t="s">
        <v>80</v>
      </c>
      <c r="D9" s="11" t="s">
        <v>60</v>
      </c>
      <c r="E9" s="11" t="s">
        <v>14</v>
      </c>
      <c r="F9" s="11" t="s">
        <v>14</v>
      </c>
      <c r="G9" s="11" t="s">
        <v>14</v>
      </c>
      <c r="H9" s="11">
        <v>1</v>
      </c>
      <c r="I9" s="11" t="s">
        <v>14</v>
      </c>
      <c r="J9" s="13">
        <f t="array" ref="J9">COUNTIF([PRODUIT],"&lt;="&amp;C9)</f>
        <v>39</v>
      </c>
      <c r="K9" s="2"/>
    </row>
    <row r="10" spans="1:11">
      <c r="A10" s="11" t="s">
        <v>68</v>
      </c>
      <c r="B10" s="11" t="s">
        <v>14</v>
      </c>
      <c r="C10" s="11" t="s">
        <v>139</v>
      </c>
      <c r="D10" s="11" t="s">
        <v>14</v>
      </c>
      <c r="E10" s="11" t="s">
        <v>14</v>
      </c>
      <c r="F10" s="11" t="s">
        <v>14</v>
      </c>
      <c r="G10" s="11" t="s">
        <v>14</v>
      </c>
      <c r="H10" s="11">
        <v>0</v>
      </c>
      <c r="I10" s="11" t="s">
        <v>14</v>
      </c>
      <c r="J10" s="13">
        <f t="array" ref="J10">COUNTIF([PRODUIT],"&lt;="&amp;C10)</f>
        <v>41</v>
      </c>
      <c r="K10" s="2"/>
    </row>
    <row r="11" spans="1:11">
      <c r="A11" s="11" t="s">
        <v>68</v>
      </c>
      <c r="B11" s="11" t="s">
        <v>14</v>
      </c>
      <c r="C11" s="11" t="s">
        <v>140</v>
      </c>
      <c r="D11" s="11" t="s">
        <v>14</v>
      </c>
      <c r="E11" s="11" t="s">
        <v>14</v>
      </c>
      <c r="F11" s="11" t="s">
        <v>14</v>
      </c>
      <c r="G11" s="11" t="s">
        <v>14</v>
      </c>
      <c r="H11" s="11">
        <v>0</v>
      </c>
      <c r="I11" s="11" t="s">
        <v>14</v>
      </c>
      <c r="J11" s="13">
        <f t="array" ref="J11">COUNTIF([PRODUIT],"&lt;="&amp;C11)</f>
        <v>42</v>
      </c>
      <c r="K11" s="2"/>
    </row>
    <row r="12" spans="1:11">
      <c r="A12" s="11" t="s">
        <v>68</v>
      </c>
      <c r="B12" s="11" t="s">
        <v>14</v>
      </c>
      <c r="C12" s="11" t="s">
        <v>136</v>
      </c>
      <c r="D12" s="11" t="s">
        <v>14</v>
      </c>
      <c r="E12" s="11" t="s">
        <v>14</v>
      </c>
      <c r="F12" s="11" t="s">
        <v>14</v>
      </c>
      <c r="G12" s="11" t="s">
        <v>14</v>
      </c>
      <c r="H12" s="11">
        <v>1</v>
      </c>
      <c r="I12" s="11" t="s">
        <v>14</v>
      </c>
      <c r="J12" s="13">
        <f t="array" ref="J12">COUNTIF([PRODUIT],"&lt;="&amp;C12)</f>
        <v>43</v>
      </c>
      <c r="K12" s="2"/>
    </row>
    <row r="13" spans="1:11">
      <c r="A13" s="11" t="s">
        <v>373</v>
      </c>
      <c r="B13" s="11" t="s">
        <v>14</v>
      </c>
      <c r="C13" s="11" t="s">
        <v>294</v>
      </c>
      <c r="D13" s="11" t="s">
        <v>14</v>
      </c>
      <c r="E13" s="11" t="s">
        <v>14</v>
      </c>
      <c r="F13" s="11">
        <v>16</v>
      </c>
      <c r="G13" s="11" t="s">
        <v>14</v>
      </c>
      <c r="H13" s="11" t="s">
        <v>14</v>
      </c>
      <c r="I13" s="11">
        <v>2.12</v>
      </c>
      <c r="J13" s="13">
        <f t="array" ref="J13">COUNTIF([PRODUIT],"&lt;="&amp;C13)</f>
        <v>54</v>
      </c>
      <c r="K13" s="2"/>
    </row>
    <row r="14" spans="1:11">
      <c r="A14" s="11" t="s">
        <v>373</v>
      </c>
      <c r="B14" s="11" t="s">
        <v>14</v>
      </c>
      <c r="C14" s="11" t="s">
        <v>281</v>
      </c>
      <c r="D14" s="11" t="s">
        <v>14</v>
      </c>
      <c r="E14" s="11" t="s">
        <v>14</v>
      </c>
      <c r="F14" s="11" t="s">
        <v>282</v>
      </c>
      <c r="G14" s="11" t="s">
        <v>14</v>
      </c>
      <c r="H14" s="11">
        <v>1</v>
      </c>
      <c r="I14" s="11">
        <v>3.74</v>
      </c>
      <c r="J14" s="13">
        <f t="array" ref="J14">COUNTIF([PRODUIT],"&lt;="&amp;C14)</f>
        <v>55</v>
      </c>
      <c r="K14" s="2"/>
    </row>
    <row r="15" spans="1:11">
      <c r="A15" s="11" t="s">
        <v>373</v>
      </c>
      <c r="B15" s="11" t="s">
        <v>14</v>
      </c>
      <c r="C15" s="11" t="s">
        <v>293</v>
      </c>
      <c r="D15" s="11" t="s">
        <v>14</v>
      </c>
      <c r="E15" s="11" t="s">
        <v>14</v>
      </c>
      <c r="F15" s="11" t="s">
        <v>280</v>
      </c>
      <c r="G15" s="11" t="s">
        <v>14</v>
      </c>
      <c r="H15" s="11" t="s">
        <v>14</v>
      </c>
      <c r="I15" s="11">
        <v>1.26</v>
      </c>
      <c r="J15" s="13">
        <f t="array" ref="J15">COUNTIF([PRODUIT],"&lt;="&amp;C15)</f>
        <v>59</v>
      </c>
      <c r="K15" s="2"/>
    </row>
    <row r="16" spans="1:11">
      <c r="A16" s="11" t="s">
        <v>12</v>
      </c>
      <c r="B16" s="11" t="s">
        <v>14</v>
      </c>
      <c r="C16" s="11" t="s">
        <v>43</v>
      </c>
      <c r="D16" s="11" t="s">
        <v>19</v>
      </c>
      <c r="E16" s="11" t="s">
        <v>14</v>
      </c>
      <c r="F16" s="11" t="s">
        <v>14</v>
      </c>
      <c r="G16" s="11" t="s">
        <v>14</v>
      </c>
      <c r="H16" s="11">
        <v>1</v>
      </c>
      <c r="I16" s="11" t="s">
        <v>14</v>
      </c>
      <c r="J16" s="13">
        <f t="array" ref="J16">COUNTIF([PRODUIT],"&lt;="&amp;C16)</f>
        <v>62</v>
      </c>
      <c r="K16" s="2"/>
    </row>
    <row r="17" spans="1:13">
      <c r="A17" s="11" t="s">
        <v>373</v>
      </c>
      <c r="B17" s="11" t="s">
        <v>14</v>
      </c>
      <c r="C17" s="11" t="s">
        <v>289</v>
      </c>
      <c r="D17" s="11" t="s">
        <v>14</v>
      </c>
      <c r="E17" s="11" t="s">
        <v>14</v>
      </c>
      <c r="F17" s="11" t="s">
        <v>290</v>
      </c>
      <c r="G17" s="11" t="s">
        <v>14</v>
      </c>
      <c r="H17" s="11" t="s">
        <v>14</v>
      </c>
      <c r="I17" s="11">
        <v>2.1549999999999998</v>
      </c>
      <c r="J17" s="13">
        <f t="array" ref="J17">COUNTIF([PRODUIT],"&lt;="&amp;C17)</f>
        <v>63</v>
      </c>
      <c r="K17" s="2"/>
    </row>
    <row r="18" spans="1:13">
      <c r="A18" s="11" t="s">
        <v>373</v>
      </c>
      <c r="B18" s="11" t="s">
        <v>14</v>
      </c>
      <c r="C18" s="11" t="s">
        <v>291</v>
      </c>
      <c r="D18" s="11" t="s">
        <v>14</v>
      </c>
      <c r="E18" s="11" t="s">
        <v>14</v>
      </c>
      <c r="F18" s="11" t="s">
        <v>14</v>
      </c>
      <c r="G18" s="11" t="s">
        <v>14</v>
      </c>
      <c r="H18" s="11" t="s">
        <v>14</v>
      </c>
      <c r="I18" s="11">
        <v>5.0199999999999996</v>
      </c>
      <c r="J18" s="13">
        <f t="array" ref="J18">COUNTIF([PRODUIT],"&lt;="&amp;C18)</f>
        <v>81</v>
      </c>
      <c r="K18" s="2"/>
    </row>
    <row r="19" spans="1:13">
      <c r="A19" s="11" t="s">
        <v>68</v>
      </c>
      <c r="B19" s="11" t="s">
        <v>14</v>
      </c>
      <c r="C19" s="11" t="s">
        <v>132</v>
      </c>
      <c r="D19" s="11" t="s">
        <v>65</v>
      </c>
      <c r="E19" s="11" t="s">
        <v>14</v>
      </c>
      <c r="F19" s="11" t="s">
        <v>14</v>
      </c>
      <c r="G19" s="11" t="s">
        <v>14</v>
      </c>
      <c r="H19" s="11">
        <v>2</v>
      </c>
      <c r="I19" s="11" t="s">
        <v>14</v>
      </c>
      <c r="J19" s="13">
        <f t="array" ref="J19">COUNTIF([PRODUIT],"&lt;="&amp;C19)</f>
        <v>84</v>
      </c>
      <c r="K19" s="2"/>
    </row>
    <row r="20" spans="1:13">
      <c r="A20" s="11" t="s">
        <v>68</v>
      </c>
      <c r="B20" s="11" t="s">
        <v>14</v>
      </c>
      <c r="C20" s="11" t="s">
        <v>128</v>
      </c>
      <c r="D20" s="11" t="s">
        <v>19</v>
      </c>
      <c r="E20" s="11" t="s">
        <v>14</v>
      </c>
      <c r="F20" s="11" t="s">
        <v>14</v>
      </c>
      <c r="G20" s="11" t="s">
        <v>14</v>
      </c>
      <c r="H20" s="11">
        <v>1</v>
      </c>
      <c r="I20" s="11" t="s">
        <v>14</v>
      </c>
      <c r="J20" s="13">
        <f t="array" ref="J20">COUNTIF([PRODUIT],"&lt;="&amp;C20)</f>
        <v>100</v>
      </c>
      <c r="K20" s="2"/>
      <c r="M20" s="2"/>
    </row>
    <row r="21" spans="1:13">
      <c r="A21" s="11" t="s">
        <v>12</v>
      </c>
      <c r="B21" s="11" t="s">
        <v>362</v>
      </c>
      <c r="C21" s="11" t="s">
        <v>47</v>
      </c>
      <c r="D21" s="11" t="s">
        <v>48</v>
      </c>
      <c r="E21" s="11" t="s">
        <v>14</v>
      </c>
      <c r="F21" s="11" t="s">
        <v>14</v>
      </c>
      <c r="G21" s="11" t="s">
        <v>14</v>
      </c>
      <c r="H21" s="11">
        <v>1</v>
      </c>
      <c r="I21" s="11" t="s">
        <v>14</v>
      </c>
      <c r="J21" s="13">
        <f t="array" ref="J21">COUNTIF([PRODUIT],"&lt;="&amp;C21)</f>
        <v>103</v>
      </c>
      <c r="K21" s="2"/>
      <c r="M21" s="2"/>
    </row>
    <row r="22" spans="1:13">
      <c r="A22" s="11" t="s">
        <v>12</v>
      </c>
      <c r="B22" s="11" t="s">
        <v>361</v>
      </c>
      <c r="C22" s="11" t="s">
        <v>9</v>
      </c>
      <c r="D22" s="11" t="s">
        <v>13</v>
      </c>
      <c r="E22" s="11" t="s">
        <v>14</v>
      </c>
      <c r="F22" s="11" t="s">
        <v>14</v>
      </c>
      <c r="G22" s="11" t="s">
        <v>14</v>
      </c>
      <c r="H22" s="11">
        <v>0</v>
      </c>
      <c r="I22" s="11" t="s">
        <v>14</v>
      </c>
      <c r="J22" s="13">
        <f t="array" ref="J22">COUNTIF([PRODUIT],"&lt;="&amp;C22)</f>
        <v>108</v>
      </c>
      <c r="K22" s="2"/>
      <c r="L22" s="2"/>
      <c r="M22" s="2"/>
    </row>
    <row r="23" spans="1:13">
      <c r="A23" s="11" t="s">
        <v>68</v>
      </c>
      <c r="B23" s="11" t="s">
        <v>367</v>
      </c>
      <c r="C23" s="11" t="s">
        <v>147</v>
      </c>
      <c r="D23" s="11" t="s">
        <v>148</v>
      </c>
      <c r="E23" s="11" t="s">
        <v>14</v>
      </c>
      <c r="F23" s="11" t="s">
        <v>14</v>
      </c>
      <c r="G23" s="11" t="s">
        <v>14</v>
      </c>
      <c r="H23" s="11" t="s">
        <v>14</v>
      </c>
      <c r="I23" s="11" t="s">
        <v>14</v>
      </c>
      <c r="J23" s="13">
        <f t="array" ref="J23">COUNTIF([PRODUIT],"&lt;="&amp;C23)</f>
        <v>125</v>
      </c>
      <c r="K23" s="2"/>
      <c r="L23" s="2"/>
      <c r="M23" s="2"/>
    </row>
    <row r="24" spans="1:13">
      <c r="A24" s="11" t="s">
        <v>380</v>
      </c>
      <c r="B24" s="11" t="s">
        <v>14</v>
      </c>
      <c r="C24" s="11" t="s">
        <v>277</v>
      </c>
      <c r="D24" s="11" t="s">
        <v>14</v>
      </c>
      <c r="E24" s="11" t="s">
        <v>14</v>
      </c>
      <c r="F24" s="11" t="s">
        <v>14</v>
      </c>
      <c r="G24" s="11" t="s">
        <v>14</v>
      </c>
      <c r="H24" s="11">
        <v>4</v>
      </c>
      <c r="I24" s="11" t="s">
        <v>14</v>
      </c>
      <c r="J24" s="13">
        <f t="array" ref="J24">COUNTIF([PRODUIT],"&lt;="&amp;C24)</f>
        <v>132</v>
      </c>
      <c r="K24" s="2"/>
      <c r="L24" s="2"/>
      <c r="M24" s="2"/>
    </row>
    <row r="25" spans="1:13">
      <c r="A25" s="11" t="s">
        <v>380</v>
      </c>
      <c r="B25" s="11" t="s">
        <v>14</v>
      </c>
      <c r="C25" s="11" t="s">
        <v>278</v>
      </c>
      <c r="D25" s="11" t="s">
        <v>14</v>
      </c>
      <c r="E25" s="11" t="s">
        <v>14</v>
      </c>
      <c r="F25" s="11" t="s">
        <v>14</v>
      </c>
      <c r="G25" s="11" t="s">
        <v>14</v>
      </c>
      <c r="H25" s="11">
        <v>4</v>
      </c>
      <c r="I25" s="11" t="s">
        <v>14</v>
      </c>
      <c r="J25" s="13">
        <f t="array" ref="J25">COUNTIF([PRODUIT],"&lt;="&amp;C25)</f>
        <v>133</v>
      </c>
      <c r="K25" s="2"/>
      <c r="L25" s="2"/>
      <c r="M25" s="2"/>
    </row>
    <row r="26" spans="1:13">
      <c r="A26" s="11" t="s">
        <v>68</v>
      </c>
      <c r="B26" s="11" t="s">
        <v>368</v>
      </c>
      <c r="C26" s="11" t="s">
        <v>157</v>
      </c>
      <c r="D26" s="11" t="s">
        <v>158</v>
      </c>
      <c r="E26" s="11" t="s">
        <v>14</v>
      </c>
      <c r="F26" s="11" t="s">
        <v>14</v>
      </c>
      <c r="G26" s="11" t="s">
        <v>14</v>
      </c>
      <c r="H26" s="11">
        <v>1</v>
      </c>
      <c r="I26" s="11" t="s">
        <v>14</v>
      </c>
      <c r="J26" s="13">
        <f t="array" ref="J26">COUNTIF([PRODUIT],"&lt;="&amp;C26)</f>
        <v>138</v>
      </c>
      <c r="K26" s="2"/>
      <c r="L26" s="2"/>
      <c r="M26" s="2"/>
    </row>
    <row r="27" spans="1:13">
      <c r="A27" s="11" t="s">
        <v>68</v>
      </c>
      <c r="B27" s="11" t="s">
        <v>368</v>
      </c>
      <c r="C27" s="11" t="s">
        <v>160</v>
      </c>
      <c r="D27" s="11" t="s">
        <v>158</v>
      </c>
      <c r="E27" s="11" t="s">
        <v>14</v>
      </c>
      <c r="F27" s="11" t="s">
        <v>14</v>
      </c>
      <c r="G27" s="11" t="s">
        <v>14</v>
      </c>
      <c r="H27" s="11">
        <v>0</v>
      </c>
      <c r="I27" s="11" t="s">
        <v>14</v>
      </c>
      <c r="J27" s="13">
        <f t="array" ref="J27">COUNTIF([PRODUIT],"&lt;="&amp;C27)</f>
        <v>140</v>
      </c>
    </row>
    <row r="28" spans="1:13">
      <c r="A28" s="11" t="s">
        <v>373</v>
      </c>
      <c r="B28" s="11" t="s">
        <v>14</v>
      </c>
      <c r="C28" s="11" t="s">
        <v>292</v>
      </c>
      <c r="D28" s="11" t="s">
        <v>14</v>
      </c>
      <c r="E28" s="11" t="s">
        <v>14</v>
      </c>
      <c r="F28" s="11">
        <v>8</v>
      </c>
      <c r="G28" s="11" t="s">
        <v>14</v>
      </c>
      <c r="H28" s="11" t="s">
        <v>14</v>
      </c>
      <c r="I28" s="11">
        <v>1.44</v>
      </c>
      <c r="J28" s="13">
        <f t="array" ref="J28">COUNTIF([PRODUIT],"&lt;="&amp;C28)</f>
        <v>142</v>
      </c>
    </row>
    <row r="29" spans="1:13">
      <c r="A29" s="11" t="s">
        <v>12</v>
      </c>
      <c r="B29" s="11" t="s">
        <v>362</v>
      </c>
      <c r="C29" s="11" t="s">
        <v>49</v>
      </c>
      <c r="D29" s="11" t="s">
        <v>50</v>
      </c>
      <c r="E29" s="11" t="s">
        <v>14</v>
      </c>
      <c r="F29" s="11" t="s">
        <v>14</v>
      </c>
      <c r="G29" s="11" t="s">
        <v>14</v>
      </c>
      <c r="H29" s="11">
        <v>1</v>
      </c>
      <c r="I29" s="11" t="s">
        <v>14</v>
      </c>
      <c r="J29" s="13">
        <f t="array" ref="J29">COUNTIF([PRODUIT],"&lt;="&amp;C29)</f>
        <v>143</v>
      </c>
    </row>
    <row r="30" spans="1:13">
      <c r="A30" s="11" t="s">
        <v>12</v>
      </c>
      <c r="B30" s="11" t="s">
        <v>14</v>
      </c>
      <c r="C30" s="11" t="s">
        <v>64</v>
      </c>
      <c r="D30" s="11" t="s">
        <v>65</v>
      </c>
      <c r="E30" s="11" t="s">
        <v>14</v>
      </c>
      <c r="F30" s="11" t="s">
        <v>14</v>
      </c>
      <c r="G30" s="11" t="s">
        <v>14</v>
      </c>
      <c r="H30" s="11">
        <v>1</v>
      </c>
      <c r="I30" s="11" t="s">
        <v>14</v>
      </c>
      <c r="J30" s="13">
        <f t="array" ref="J30">COUNTIF([PRODUIT],"&lt;="&amp;C30)</f>
        <v>145</v>
      </c>
    </row>
    <row r="31" spans="1:13">
      <c r="A31" s="11" t="s">
        <v>68</v>
      </c>
      <c r="B31" s="11" t="s">
        <v>14</v>
      </c>
      <c r="C31" s="11" t="s">
        <v>134</v>
      </c>
      <c r="D31" s="11" t="s">
        <v>14</v>
      </c>
      <c r="E31" s="11" t="s">
        <v>14</v>
      </c>
      <c r="F31" s="11" t="s">
        <v>14</v>
      </c>
      <c r="G31" s="11" t="s">
        <v>14</v>
      </c>
      <c r="H31" s="11">
        <v>0</v>
      </c>
      <c r="I31" s="11" t="s">
        <v>14</v>
      </c>
      <c r="J31" s="13">
        <f t="array" ref="J31">COUNTIF([PRODUIT],"&lt;="&amp;C31)</f>
        <v>150</v>
      </c>
    </row>
    <row r="32" spans="1:13">
      <c r="A32" s="11" t="s">
        <v>68</v>
      </c>
      <c r="B32" s="11" t="s">
        <v>14</v>
      </c>
      <c r="C32" s="11" t="s">
        <v>135</v>
      </c>
      <c r="D32" s="11" t="s">
        <v>14</v>
      </c>
      <c r="E32" s="11" t="s">
        <v>14</v>
      </c>
      <c r="F32" s="11" t="s">
        <v>14</v>
      </c>
      <c r="G32" s="11" t="s">
        <v>14</v>
      </c>
      <c r="H32" s="11">
        <v>1</v>
      </c>
      <c r="I32" s="11" t="s">
        <v>14</v>
      </c>
      <c r="J32" s="13">
        <f t="array" ref="J32">COUNTIF([PRODUIT],"&lt;="&amp;C32)</f>
        <v>151</v>
      </c>
    </row>
    <row r="33" spans="1:10">
      <c r="A33" s="11" t="s">
        <v>373</v>
      </c>
      <c r="B33" s="11" t="s">
        <v>14</v>
      </c>
      <c r="C33" s="11" t="s">
        <v>283</v>
      </c>
      <c r="D33" s="11" t="s">
        <v>14</v>
      </c>
      <c r="E33" s="11" t="s">
        <v>14</v>
      </c>
      <c r="F33" s="11" t="s">
        <v>284</v>
      </c>
      <c r="G33" s="11" t="s">
        <v>14</v>
      </c>
      <c r="H33" s="11" t="s">
        <v>14</v>
      </c>
      <c r="I33" s="11">
        <v>2.58</v>
      </c>
      <c r="J33" s="13">
        <f t="array" ref="J33">COUNTIF([PRODUIT],"&lt;="&amp;C33)</f>
        <v>157</v>
      </c>
    </row>
    <row r="34" spans="1:10">
      <c r="A34" s="11" t="s">
        <v>12</v>
      </c>
      <c r="B34" s="11" t="s">
        <v>363</v>
      </c>
      <c r="C34" s="11" t="s">
        <v>59</v>
      </c>
      <c r="D34" s="11" t="s">
        <v>60</v>
      </c>
      <c r="E34" s="11" t="s">
        <v>14</v>
      </c>
      <c r="F34" s="11" t="s">
        <v>14</v>
      </c>
      <c r="G34" s="11" t="s">
        <v>14</v>
      </c>
      <c r="H34" s="11">
        <v>2</v>
      </c>
      <c r="I34" s="11" t="s">
        <v>14</v>
      </c>
      <c r="J34" s="13">
        <f t="array" ref="J34">COUNTIF([PRODUIT],"&lt;="&amp;C34)</f>
        <v>177</v>
      </c>
    </row>
    <row r="35" spans="1:10">
      <c r="A35" s="11" t="s">
        <v>68</v>
      </c>
      <c r="B35" s="11" t="s">
        <v>14</v>
      </c>
      <c r="C35" s="11" t="s">
        <v>115</v>
      </c>
      <c r="D35" s="11" t="s">
        <v>13</v>
      </c>
      <c r="E35" s="11" t="s">
        <v>14</v>
      </c>
      <c r="F35" s="11" t="s">
        <v>14</v>
      </c>
      <c r="G35" s="11" t="s">
        <v>14</v>
      </c>
      <c r="H35" s="11">
        <v>0</v>
      </c>
      <c r="I35" s="11" t="s">
        <v>14</v>
      </c>
      <c r="J35" s="13">
        <f t="array" ref="J35">COUNTIF([PRODUIT],"&lt;="&amp;C35)</f>
        <v>183</v>
      </c>
    </row>
    <row r="36" spans="1:10">
      <c r="A36" s="11" t="s">
        <v>374</v>
      </c>
      <c r="B36" s="11" t="s">
        <v>416</v>
      </c>
      <c r="C36" s="11" t="s">
        <v>299</v>
      </c>
      <c r="D36" s="11" t="s">
        <v>14</v>
      </c>
      <c r="E36" s="11" t="s">
        <v>14</v>
      </c>
      <c r="F36" s="11">
        <v>12</v>
      </c>
      <c r="G36" s="11" t="s">
        <v>14</v>
      </c>
      <c r="H36" s="11" t="s">
        <v>14</v>
      </c>
      <c r="I36" s="11">
        <v>11.4</v>
      </c>
      <c r="J36" s="13">
        <f t="array" ref="J36">COUNTIF([PRODUIT],"&lt;="&amp;C36)</f>
        <v>200</v>
      </c>
    </row>
    <row r="37" spans="1:10">
      <c r="A37" s="11" t="s">
        <v>374</v>
      </c>
      <c r="B37" s="11" t="s">
        <v>416</v>
      </c>
      <c r="C37" s="11" t="s">
        <v>298</v>
      </c>
      <c r="D37" s="11" t="s">
        <v>14</v>
      </c>
      <c r="E37" s="11" t="s">
        <v>14</v>
      </c>
      <c r="F37" s="11">
        <v>12</v>
      </c>
      <c r="G37" s="11" t="s">
        <v>14</v>
      </c>
      <c r="H37" s="11" t="s">
        <v>14</v>
      </c>
      <c r="I37" s="11">
        <v>9.6</v>
      </c>
      <c r="J37" s="13">
        <f t="array" ref="J37">COUNTIF([PRODUIT],"&lt;="&amp;C37)</f>
        <v>201</v>
      </c>
    </row>
    <row r="38" spans="1:10">
      <c r="A38" s="11" t="s">
        <v>314</v>
      </c>
      <c r="B38" s="11" t="s">
        <v>14</v>
      </c>
      <c r="C38" s="11" t="s">
        <v>343</v>
      </c>
      <c r="D38" s="11" t="s">
        <v>14</v>
      </c>
      <c r="E38" s="11" t="s">
        <v>14</v>
      </c>
      <c r="F38" s="11" t="s">
        <v>14</v>
      </c>
      <c r="G38" s="11" t="s">
        <v>14</v>
      </c>
      <c r="H38" s="11" t="s">
        <v>14</v>
      </c>
      <c r="I38" s="11">
        <v>0</v>
      </c>
      <c r="J38" s="13">
        <f t="array" ref="J38">COUNTIF([PRODUIT],"&lt;="&amp;C38)</f>
        <v>203</v>
      </c>
    </row>
    <row r="39" spans="1:10">
      <c r="A39" s="11" t="s">
        <v>314</v>
      </c>
      <c r="B39" s="11" t="s">
        <v>14</v>
      </c>
      <c r="C39" s="11" t="s">
        <v>342</v>
      </c>
      <c r="D39" s="11" t="s">
        <v>14</v>
      </c>
      <c r="E39" s="11" t="s">
        <v>14</v>
      </c>
      <c r="F39" s="11" t="s">
        <v>14</v>
      </c>
      <c r="G39" s="11" t="s">
        <v>14</v>
      </c>
      <c r="H39" s="11" t="s">
        <v>14</v>
      </c>
      <c r="I39" s="11">
        <v>41</v>
      </c>
      <c r="J39" s="13">
        <f t="array" ref="J39">COUNTIF([PRODUIT],"&lt;="&amp;C39)</f>
        <v>204</v>
      </c>
    </row>
    <row r="40" spans="1:10">
      <c r="A40" s="11" t="s">
        <v>4</v>
      </c>
      <c r="B40" s="11" t="s">
        <v>370</v>
      </c>
      <c r="C40" s="11" t="s">
        <v>287</v>
      </c>
      <c r="D40" s="11" t="s">
        <v>14</v>
      </c>
      <c r="E40" s="11" t="s">
        <v>14</v>
      </c>
      <c r="F40" s="11" t="s">
        <v>288</v>
      </c>
      <c r="G40" s="11" t="s">
        <v>14</v>
      </c>
      <c r="H40" s="11" t="s">
        <v>14</v>
      </c>
      <c r="I40" s="11">
        <v>2.31</v>
      </c>
      <c r="J40" s="13">
        <f t="array" ref="J40">COUNTIF([PRODUIT],"&lt;="&amp;C40)</f>
        <v>211</v>
      </c>
    </row>
    <row r="41" spans="1:10">
      <c r="A41" s="11" t="s">
        <v>68</v>
      </c>
      <c r="B41" s="11" t="s">
        <v>360</v>
      </c>
      <c r="C41" s="11" t="s">
        <v>114</v>
      </c>
      <c r="D41" s="11" t="s">
        <v>13</v>
      </c>
      <c r="E41" s="11" t="s">
        <v>14</v>
      </c>
      <c r="F41" s="11" t="s">
        <v>14</v>
      </c>
      <c r="G41" s="11" t="s">
        <v>14</v>
      </c>
      <c r="H41" s="11">
        <v>0</v>
      </c>
      <c r="I41" s="11" t="s">
        <v>14</v>
      </c>
      <c r="J41" s="13">
        <f t="array" ref="J41">COUNTIF([PRODUIT],"&lt;="&amp;C41)</f>
        <v>212</v>
      </c>
    </row>
    <row r="42" spans="1:10">
      <c r="A42" s="11" t="s">
        <v>4</v>
      </c>
      <c r="B42" s="11" t="s">
        <v>372</v>
      </c>
      <c r="C42" s="11" t="s">
        <v>269</v>
      </c>
      <c r="D42" s="11" t="s">
        <v>270</v>
      </c>
      <c r="E42" s="11" t="s">
        <v>271</v>
      </c>
      <c r="F42" s="11">
        <v>12</v>
      </c>
      <c r="G42" s="11" t="s">
        <v>272</v>
      </c>
      <c r="H42" s="11">
        <v>0</v>
      </c>
      <c r="I42" s="11">
        <v>27.1</v>
      </c>
      <c r="J42" s="13">
        <f t="array" ref="J42">COUNTIF([PRODUIT],"&lt;="&amp;C42)</f>
        <v>141</v>
      </c>
    </row>
    <row r="43" spans="1:10">
      <c r="A43" s="11" t="s">
        <v>4</v>
      </c>
      <c r="B43" s="11" t="s">
        <v>372</v>
      </c>
      <c r="C43" s="11" t="s">
        <v>273</v>
      </c>
      <c r="D43" s="11" t="s">
        <v>14</v>
      </c>
      <c r="E43" s="11" t="s">
        <v>14</v>
      </c>
      <c r="F43" s="11">
        <v>4000</v>
      </c>
      <c r="G43" s="11" t="s">
        <v>272</v>
      </c>
      <c r="H43" s="11" t="s">
        <v>14</v>
      </c>
      <c r="I43" s="11" t="s">
        <v>14</v>
      </c>
      <c r="J43" s="13">
        <f t="array" ref="J43">COUNTIF([PRODUIT],"&lt;="&amp;C43)</f>
        <v>186</v>
      </c>
    </row>
    <row r="44" spans="1:10">
      <c r="A44" s="11" t="s">
        <v>372</v>
      </c>
      <c r="B44" s="11" t="s">
        <v>372</v>
      </c>
      <c r="C44" s="11" t="s">
        <v>250</v>
      </c>
      <c r="D44" s="11" t="s">
        <v>14</v>
      </c>
      <c r="E44" s="11" t="s">
        <v>14</v>
      </c>
      <c r="F44" s="11" t="s">
        <v>251</v>
      </c>
      <c r="G44" s="11" t="s">
        <v>252</v>
      </c>
      <c r="H44" s="11" t="s">
        <v>14</v>
      </c>
      <c r="I44" s="11" t="s">
        <v>14</v>
      </c>
      <c r="J44" s="13">
        <f t="array" ref="J44">COUNTIF([PRODUIT],"&lt;="&amp;C44)</f>
        <v>13</v>
      </c>
    </row>
    <row r="45" spans="1:10">
      <c r="A45" s="11" t="s">
        <v>380</v>
      </c>
      <c r="B45" s="11" t="s">
        <v>14</v>
      </c>
      <c r="C45" s="11" t="s">
        <v>418</v>
      </c>
      <c r="D45" s="11" t="s">
        <v>419</v>
      </c>
      <c r="E45" s="11" t="s">
        <v>420</v>
      </c>
      <c r="F45" s="11" t="s">
        <v>421</v>
      </c>
      <c r="G45" s="11" t="s">
        <v>422</v>
      </c>
      <c r="H45" s="11">
        <v>1</v>
      </c>
      <c r="I45" s="11" t="s">
        <v>14</v>
      </c>
      <c r="J45" s="13">
        <f t="array" ref="J45">COUNTIF([PRODUIT],"&lt;="&amp;C45)</f>
        <v>31</v>
      </c>
    </row>
    <row r="46" spans="1:10">
      <c r="A46" s="11" t="s">
        <v>380</v>
      </c>
      <c r="B46" s="11" t="s">
        <v>14</v>
      </c>
      <c r="C46" s="11" t="s">
        <v>425</v>
      </c>
      <c r="D46" s="11" t="s">
        <v>419</v>
      </c>
      <c r="E46" s="11" t="s">
        <v>426</v>
      </c>
      <c r="F46" s="11" t="s">
        <v>421</v>
      </c>
      <c r="G46" s="11" t="s">
        <v>422</v>
      </c>
      <c r="H46" s="11">
        <v>1</v>
      </c>
      <c r="I46" s="11">
        <v>0</v>
      </c>
      <c r="J46" s="13">
        <f t="array" ref="J46">COUNTIF([PRODUIT],"&lt;="&amp;C46)</f>
        <v>33</v>
      </c>
    </row>
    <row r="47" spans="1:10">
      <c r="A47" s="11" t="s">
        <v>380</v>
      </c>
      <c r="B47" s="11" t="s">
        <v>14</v>
      </c>
      <c r="C47" s="11" t="s">
        <v>423</v>
      </c>
      <c r="D47" s="11" t="s">
        <v>419</v>
      </c>
      <c r="E47" s="11" t="s">
        <v>424</v>
      </c>
      <c r="F47" s="11" t="s">
        <v>421</v>
      </c>
      <c r="G47" s="11" t="s">
        <v>422</v>
      </c>
      <c r="H47" s="11">
        <v>1</v>
      </c>
      <c r="I47" s="11">
        <v>0</v>
      </c>
      <c r="J47" s="13">
        <f t="array" ref="J47">COUNTIF([PRODUIT],"&lt;="&amp;C47)</f>
        <v>34</v>
      </c>
    </row>
    <row r="48" spans="1:10">
      <c r="A48" s="11" t="s">
        <v>380</v>
      </c>
      <c r="B48" s="11" t="s">
        <v>14</v>
      </c>
      <c r="C48" s="11" t="s">
        <v>434</v>
      </c>
      <c r="D48" s="11" t="s">
        <v>435</v>
      </c>
      <c r="E48" s="11" t="s">
        <v>436</v>
      </c>
      <c r="F48" s="11" t="s">
        <v>437</v>
      </c>
      <c r="G48" s="11" t="s">
        <v>422</v>
      </c>
      <c r="H48" s="11">
        <v>1</v>
      </c>
      <c r="I48" s="11">
        <v>0</v>
      </c>
      <c r="J48" s="13">
        <f t="array" ref="J48">COUNTIF([PRODUIT],"&lt;="&amp;C48)</f>
        <v>91</v>
      </c>
    </row>
    <row r="49" spans="1:10">
      <c r="A49" s="11" t="s">
        <v>4</v>
      </c>
      <c r="B49" s="11" t="s">
        <v>371</v>
      </c>
      <c r="C49" s="11" t="s">
        <v>345</v>
      </c>
      <c r="D49" s="11" t="s">
        <v>82</v>
      </c>
      <c r="E49" s="11" t="s">
        <v>205</v>
      </c>
      <c r="F49" s="11" t="s">
        <v>14</v>
      </c>
      <c r="G49" s="11" t="s">
        <v>17</v>
      </c>
      <c r="H49" s="11">
        <v>2</v>
      </c>
      <c r="I49" s="11">
        <v>0</v>
      </c>
      <c r="J49" s="13">
        <f t="array" ref="J49">COUNTIF([PRODUIT],"&lt;="&amp;C49)</f>
        <v>3</v>
      </c>
    </row>
    <row r="50" spans="1:10">
      <c r="A50" s="11" t="s">
        <v>369</v>
      </c>
      <c r="B50" s="11" t="s">
        <v>14</v>
      </c>
      <c r="C50" s="11" t="s">
        <v>161</v>
      </c>
      <c r="D50" s="11" t="s">
        <v>82</v>
      </c>
      <c r="E50" s="11" t="s">
        <v>162</v>
      </c>
      <c r="F50" s="11" t="s">
        <v>92</v>
      </c>
      <c r="G50" s="11" t="s">
        <v>17</v>
      </c>
      <c r="H50" s="11">
        <v>0</v>
      </c>
      <c r="I50" s="11">
        <v>93.6</v>
      </c>
      <c r="J50" s="13">
        <f t="array" ref="J50">COUNTIF([PRODUIT],"&lt;="&amp;C50)</f>
        <v>6</v>
      </c>
    </row>
    <row r="51" spans="1:10">
      <c r="A51" s="11" t="s">
        <v>4</v>
      </c>
      <c r="B51" s="11" t="s">
        <v>370</v>
      </c>
      <c r="C51" s="11" t="s">
        <v>204</v>
      </c>
      <c r="D51" s="11" t="s">
        <v>14</v>
      </c>
      <c r="E51" s="11" t="s">
        <v>14</v>
      </c>
      <c r="F51" s="11" t="s">
        <v>14</v>
      </c>
      <c r="G51" s="11" t="s">
        <v>17</v>
      </c>
      <c r="H51" s="11">
        <v>3</v>
      </c>
      <c r="I51" s="11" t="s">
        <v>14</v>
      </c>
      <c r="J51" s="13">
        <f t="array" ref="J51">COUNTIF([PRODUIT],"&lt;="&amp;C51)</f>
        <v>12</v>
      </c>
    </row>
    <row r="52" spans="1:10">
      <c r="A52" s="11" t="s">
        <v>68</v>
      </c>
      <c r="B52" s="11" t="s">
        <v>14</v>
      </c>
      <c r="C52" s="11" t="s">
        <v>81</v>
      </c>
      <c r="D52" s="11" t="s">
        <v>82</v>
      </c>
      <c r="E52" s="11" t="s">
        <v>83</v>
      </c>
      <c r="F52" s="11" t="s">
        <v>84</v>
      </c>
      <c r="G52" s="11" t="s">
        <v>17</v>
      </c>
      <c r="H52" s="11">
        <v>0</v>
      </c>
      <c r="I52" s="11">
        <v>199.5</v>
      </c>
      <c r="J52" s="13">
        <f t="array" ref="J52">COUNTIF([PRODUIT],"&lt;="&amp;C52)</f>
        <v>21</v>
      </c>
    </row>
    <row r="53" spans="1:10">
      <c r="A53" s="11" t="s">
        <v>4</v>
      </c>
      <c r="B53" s="11" t="s">
        <v>14</v>
      </c>
      <c r="C53" s="11" t="s">
        <v>311</v>
      </c>
      <c r="D53" s="11" t="s">
        <v>312</v>
      </c>
      <c r="E53" s="11" t="s">
        <v>313</v>
      </c>
      <c r="F53" s="11">
        <v>6</v>
      </c>
      <c r="G53" s="11" t="s">
        <v>17</v>
      </c>
      <c r="H53" s="11">
        <v>0</v>
      </c>
      <c r="I53" s="11">
        <v>82</v>
      </c>
      <c r="J53" s="13">
        <f t="array" ref="J53">COUNTIF([PRODUIT],"&lt;="&amp;C53)</f>
        <v>56</v>
      </c>
    </row>
    <row r="54" spans="1:10">
      <c r="A54" s="11" t="s">
        <v>165</v>
      </c>
      <c r="B54" s="11" t="s">
        <v>14</v>
      </c>
      <c r="C54" s="11" t="s">
        <v>200</v>
      </c>
      <c r="D54" s="11" t="s">
        <v>201</v>
      </c>
      <c r="E54" s="11" t="s">
        <v>16</v>
      </c>
      <c r="F54" s="11">
        <v>1</v>
      </c>
      <c r="G54" s="11" t="s">
        <v>17</v>
      </c>
      <c r="H54" s="11" t="s">
        <v>14</v>
      </c>
      <c r="I54" s="11">
        <v>20.56</v>
      </c>
      <c r="J54" s="13">
        <f t="array" ref="J54">COUNTIF([PRODUIT],"&lt;="&amp;C54)</f>
        <v>60</v>
      </c>
    </row>
    <row r="55" spans="1:10">
      <c r="A55" s="11" t="s">
        <v>165</v>
      </c>
      <c r="B55" s="11" t="s">
        <v>14</v>
      </c>
      <c r="C55" s="11" t="s">
        <v>167</v>
      </c>
      <c r="D55" s="11" t="s">
        <v>65</v>
      </c>
      <c r="E55" s="11" t="s">
        <v>168</v>
      </c>
      <c r="F55" s="11" t="s">
        <v>169</v>
      </c>
      <c r="G55" s="11" t="s">
        <v>17</v>
      </c>
      <c r="H55" s="11">
        <v>1</v>
      </c>
      <c r="I55" s="11">
        <v>28</v>
      </c>
      <c r="J55" s="13">
        <f t="array" ref="J55">COUNTIF([PRODUIT],"&lt;="&amp;C55)</f>
        <v>64</v>
      </c>
    </row>
    <row r="56" spans="1:10">
      <c r="A56" s="11" t="s">
        <v>372</v>
      </c>
      <c r="B56" s="11" t="s">
        <v>372</v>
      </c>
      <c r="C56" s="11" t="s">
        <v>264</v>
      </c>
      <c r="D56" s="11" t="s">
        <v>14</v>
      </c>
      <c r="E56" s="11" t="s">
        <v>265</v>
      </c>
      <c r="F56" s="11">
        <v>12</v>
      </c>
      <c r="G56" s="11" t="s">
        <v>17</v>
      </c>
      <c r="H56" s="11" t="s">
        <v>14</v>
      </c>
      <c r="I56" s="11">
        <v>23.5</v>
      </c>
      <c r="J56" s="13">
        <f t="array" ref="J56">COUNTIF([PRODUIT],"&lt;="&amp;C56)</f>
        <v>77</v>
      </c>
    </row>
    <row r="57" spans="1:10">
      <c r="A57" s="11" t="s">
        <v>165</v>
      </c>
      <c r="B57" s="11" t="s">
        <v>14</v>
      </c>
      <c r="C57" s="11" t="s">
        <v>166</v>
      </c>
      <c r="D57" s="11" t="s">
        <v>14</v>
      </c>
      <c r="E57" s="11" t="s">
        <v>14</v>
      </c>
      <c r="F57" s="11" t="s">
        <v>14</v>
      </c>
      <c r="G57" s="11" t="s">
        <v>17</v>
      </c>
      <c r="H57" s="11">
        <v>2</v>
      </c>
      <c r="I57" s="11" t="s">
        <v>14</v>
      </c>
      <c r="J57" s="13">
        <f t="array" ref="J57">COUNTIF([PRODUIT],"&lt;="&amp;C57)</f>
        <v>98</v>
      </c>
    </row>
    <row r="58" spans="1:10">
      <c r="A58" s="11" t="s">
        <v>68</v>
      </c>
      <c r="B58" s="11" t="s">
        <v>14</v>
      </c>
      <c r="C58" s="11" t="s">
        <v>129</v>
      </c>
      <c r="D58" s="11" t="s">
        <v>130</v>
      </c>
      <c r="E58" s="11" t="s">
        <v>131</v>
      </c>
      <c r="F58" s="11" t="s">
        <v>14</v>
      </c>
      <c r="G58" s="11" t="s">
        <v>17</v>
      </c>
      <c r="H58" s="11">
        <v>0</v>
      </c>
      <c r="I58" s="11">
        <v>63</v>
      </c>
      <c r="J58" s="13">
        <f t="array" ref="J58">COUNTIF([PRODUIT],"&lt;="&amp;C58)</f>
        <v>107</v>
      </c>
    </row>
    <row r="59" spans="1:10">
      <c r="A59" s="11" t="s">
        <v>369</v>
      </c>
      <c r="B59" s="11" t="s">
        <v>14</v>
      </c>
      <c r="C59" s="11" t="s">
        <v>220</v>
      </c>
      <c r="D59" s="11" t="s">
        <v>221</v>
      </c>
      <c r="E59" s="11" t="s">
        <v>222</v>
      </c>
      <c r="F59" s="11">
        <v>100</v>
      </c>
      <c r="G59" s="11" t="s">
        <v>17</v>
      </c>
      <c r="H59" s="11">
        <v>1</v>
      </c>
      <c r="I59" s="11">
        <v>22.58</v>
      </c>
      <c r="J59" s="13">
        <f t="array" ref="J59">COUNTIF([PRODUIT],"&lt;="&amp;C59)</f>
        <v>109</v>
      </c>
    </row>
    <row r="60" spans="1:10">
      <c r="A60" s="11" t="s">
        <v>4</v>
      </c>
      <c r="B60" s="11" t="s">
        <v>449</v>
      </c>
      <c r="C60" s="11" t="s">
        <v>234</v>
      </c>
      <c r="D60" s="11" t="s">
        <v>14</v>
      </c>
      <c r="E60" s="11" t="s">
        <v>235</v>
      </c>
      <c r="F60" s="11">
        <v>50</v>
      </c>
      <c r="G60" s="11" t="s">
        <v>17</v>
      </c>
      <c r="H60" s="11">
        <v>1</v>
      </c>
      <c r="I60" s="11">
        <v>9.5</v>
      </c>
      <c r="J60" s="13">
        <f t="array" ref="J60">COUNTIF([PRODUIT],"&lt;="&amp;C60)</f>
        <v>121</v>
      </c>
    </row>
    <row r="61" spans="1:10">
      <c r="A61" s="11" t="s">
        <v>12</v>
      </c>
      <c r="B61" s="11" t="s">
        <v>14</v>
      </c>
      <c r="C61" s="11" t="s">
        <v>66</v>
      </c>
      <c r="D61" s="11" t="s">
        <v>65</v>
      </c>
      <c r="E61" s="11" t="s">
        <v>67</v>
      </c>
      <c r="F61" s="11" t="s">
        <v>14</v>
      </c>
      <c r="G61" s="11" t="s">
        <v>17</v>
      </c>
      <c r="H61" s="11">
        <v>0</v>
      </c>
      <c r="I61" s="11">
        <v>89.7</v>
      </c>
      <c r="J61" s="13">
        <f t="array" ref="J61">COUNTIF([PRODUIT],"&lt;="&amp;C61)</f>
        <v>152</v>
      </c>
    </row>
    <row r="62" spans="1:10">
      <c r="A62" s="11" t="s">
        <v>12</v>
      </c>
      <c r="B62" s="11" t="s">
        <v>363</v>
      </c>
      <c r="C62" s="11" t="s">
        <v>61</v>
      </c>
      <c r="D62" s="11" t="s">
        <v>13</v>
      </c>
      <c r="E62" s="11" t="s">
        <v>14</v>
      </c>
      <c r="F62" s="11">
        <v>5</v>
      </c>
      <c r="G62" s="11" t="s">
        <v>17</v>
      </c>
      <c r="H62" s="11"/>
      <c r="I62" s="11">
        <v>13.4</v>
      </c>
      <c r="J62" s="13">
        <f t="array" ref="J62">COUNTIF([PRODUIT],"&lt;="&amp;C62)</f>
        <v>156</v>
      </c>
    </row>
    <row r="63" spans="1:10">
      <c r="A63" s="11" t="s">
        <v>165</v>
      </c>
      <c r="B63" s="11" t="s">
        <v>14</v>
      </c>
      <c r="C63" s="11" t="s">
        <v>186</v>
      </c>
      <c r="D63" s="11" t="s">
        <v>130</v>
      </c>
      <c r="E63" s="11" t="s">
        <v>187</v>
      </c>
      <c r="F63" s="11" t="s">
        <v>14</v>
      </c>
      <c r="G63" s="11" t="s">
        <v>17</v>
      </c>
      <c r="H63" s="11" t="s">
        <v>14</v>
      </c>
      <c r="I63" s="11">
        <v>69.900000000000006</v>
      </c>
      <c r="J63" s="13">
        <f t="array" ref="J63">COUNTIF([PRODUIT],"&lt;="&amp;C63)</f>
        <v>158</v>
      </c>
    </row>
    <row r="64" spans="1:10">
      <c r="A64" s="11" t="s">
        <v>165</v>
      </c>
      <c r="B64" s="11" t="s">
        <v>14</v>
      </c>
      <c r="C64" s="11" t="s">
        <v>188</v>
      </c>
      <c r="D64" s="11" t="s">
        <v>130</v>
      </c>
      <c r="E64" s="11" t="s">
        <v>189</v>
      </c>
      <c r="F64" s="11" t="s">
        <v>14</v>
      </c>
      <c r="G64" s="11" t="s">
        <v>17</v>
      </c>
      <c r="H64" s="11" t="s">
        <v>14</v>
      </c>
      <c r="I64" s="11">
        <v>69.900000000000006</v>
      </c>
      <c r="J64" s="13">
        <f t="array" ref="J64">COUNTIF([PRODUIT],"&lt;="&amp;C64)</f>
        <v>159</v>
      </c>
    </row>
    <row r="65" spans="1:10">
      <c r="A65" s="11" t="s">
        <v>165</v>
      </c>
      <c r="B65" s="11" t="s">
        <v>14</v>
      </c>
      <c r="C65" s="11" t="s">
        <v>190</v>
      </c>
      <c r="D65" s="11" t="s">
        <v>130</v>
      </c>
      <c r="E65" s="11" t="s">
        <v>191</v>
      </c>
      <c r="F65" s="11" t="s">
        <v>14</v>
      </c>
      <c r="G65" s="11" t="s">
        <v>17</v>
      </c>
      <c r="H65" s="11" t="s">
        <v>14</v>
      </c>
      <c r="I65" s="11">
        <v>69.900000000000006</v>
      </c>
      <c r="J65" s="13">
        <f t="array" ref="J65">COUNTIF([PRODUIT],"&lt;="&amp;C65)</f>
        <v>160</v>
      </c>
    </row>
    <row r="66" spans="1:10">
      <c r="A66" s="11" t="s">
        <v>165</v>
      </c>
      <c r="B66" s="11" t="s">
        <v>14</v>
      </c>
      <c r="C66" s="11" t="s">
        <v>192</v>
      </c>
      <c r="D66" s="11" t="s">
        <v>130</v>
      </c>
      <c r="E66" s="11" t="s">
        <v>193</v>
      </c>
      <c r="F66" s="11" t="s">
        <v>14</v>
      </c>
      <c r="G66" s="11" t="s">
        <v>17</v>
      </c>
      <c r="H66" s="11" t="s">
        <v>14</v>
      </c>
      <c r="I66" s="11">
        <v>69.900000000000006</v>
      </c>
      <c r="J66" s="13">
        <f t="array" ref="J66">COUNTIF([PRODUIT],"&lt;="&amp;C66)</f>
        <v>161</v>
      </c>
    </row>
    <row r="67" spans="1:10">
      <c r="A67" s="11" t="s">
        <v>165</v>
      </c>
      <c r="B67" s="11" t="s">
        <v>14</v>
      </c>
      <c r="C67" s="11" t="s">
        <v>194</v>
      </c>
      <c r="D67" s="11" t="s">
        <v>130</v>
      </c>
      <c r="E67" s="11" t="s">
        <v>195</v>
      </c>
      <c r="F67" s="11" t="s">
        <v>14</v>
      </c>
      <c r="G67" s="11" t="s">
        <v>17</v>
      </c>
      <c r="H67" s="11" t="s">
        <v>14</v>
      </c>
      <c r="I67" s="11">
        <v>69.900000000000006</v>
      </c>
      <c r="J67" s="13">
        <f t="array" ref="J67">COUNTIF([PRODUIT],"&lt;="&amp;C67)</f>
        <v>162</v>
      </c>
    </row>
    <row r="68" spans="1:10">
      <c r="A68" s="11" t="s">
        <v>165</v>
      </c>
      <c r="B68" s="11" t="s">
        <v>14</v>
      </c>
      <c r="C68" s="11" t="s">
        <v>196</v>
      </c>
      <c r="D68" s="11" t="s">
        <v>130</v>
      </c>
      <c r="E68" s="11" t="s">
        <v>197</v>
      </c>
      <c r="F68" s="11" t="s">
        <v>14</v>
      </c>
      <c r="G68" s="11" t="s">
        <v>17</v>
      </c>
      <c r="H68" s="11" t="s">
        <v>14</v>
      </c>
      <c r="I68" s="11">
        <v>69.900000000000006</v>
      </c>
      <c r="J68" s="13">
        <f t="array" ref="J68">COUNTIF([PRODUIT],"&lt;="&amp;C68)</f>
        <v>163</v>
      </c>
    </row>
    <row r="69" spans="1:10">
      <c r="A69" s="11" t="s">
        <v>165</v>
      </c>
      <c r="B69" s="11" t="s">
        <v>14</v>
      </c>
      <c r="C69" s="11" t="s">
        <v>179</v>
      </c>
      <c r="D69" s="11" t="s">
        <v>130</v>
      </c>
      <c r="E69" s="11" t="s">
        <v>14</v>
      </c>
      <c r="F69" s="11" t="s">
        <v>14</v>
      </c>
      <c r="G69" s="11" t="s">
        <v>17</v>
      </c>
      <c r="H69" s="11" t="s">
        <v>14</v>
      </c>
      <c r="I69" s="11">
        <v>69.900000000000006</v>
      </c>
      <c r="J69" s="13">
        <f t="array" ref="J69">COUNTIF([PRODUIT],"&lt;="&amp;C69)</f>
        <v>164</v>
      </c>
    </row>
    <row r="70" spans="1:10">
      <c r="A70" s="11" t="s">
        <v>165</v>
      </c>
      <c r="B70" s="11" t="s">
        <v>14</v>
      </c>
      <c r="C70" s="11" t="s">
        <v>180</v>
      </c>
      <c r="D70" s="11" t="s">
        <v>130</v>
      </c>
      <c r="E70" s="11" t="s">
        <v>181</v>
      </c>
      <c r="F70" s="11" t="s">
        <v>14</v>
      </c>
      <c r="G70" s="11" t="s">
        <v>17</v>
      </c>
      <c r="H70" s="11" t="s">
        <v>14</v>
      </c>
      <c r="I70" s="11">
        <v>69.900000000000006</v>
      </c>
      <c r="J70" s="13">
        <f t="array" ref="J70">COUNTIF([PRODUIT],"&lt;="&amp;C70)</f>
        <v>165</v>
      </c>
    </row>
    <row r="71" spans="1:10">
      <c r="A71" s="11" t="s">
        <v>165</v>
      </c>
      <c r="B71" s="11" t="s">
        <v>14</v>
      </c>
      <c r="C71" s="11" t="s">
        <v>182</v>
      </c>
      <c r="D71" s="11" t="s">
        <v>130</v>
      </c>
      <c r="E71" s="11" t="s">
        <v>183</v>
      </c>
      <c r="F71" s="11" t="s">
        <v>14</v>
      </c>
      <c r="G71" s="11" t="s">
        <v>17</v>
      </c>
      <c r="H71" s="11" t="s">
        <v>14</v>
      </c>
      <c r="I71" s="11">
        <v>69.900000000000006</v>
      </c>
      <c r="J71" s="13">
        <f t="array" ref="J71">COUNTIF([PRODUIT],"&lt;="&amp;C71)</f>
        <v>166</v>
      </c>
    </row>
    <row r="72" spans="1:10">
      <c r="A72" s="11" t="s">
        <v>165</v>
      </c>
      <c r="B72" s="11" t="s">
        <v>14</v>
      </c>
      <c r="C72" s="11" t="s">
        <v>184</v>
      </c>
      <c r="D72" s="11" t="s">
        <v>130</v>
      </c>
      <c r="E72" s="11" t="s">
        <v>185</v>
      </c>
      <c r="F72" s="11" t="s">
        <v>14</v>
      </c>
      <c r="G72" s="11" t="s">
        <v>17</v>
      </c>
      <c r="H72" s="11" t="s">
        <v>14</v>
      </c>
      <c r="I72" s="11">
        <v>69.900000000000006</v>
      </c>
      <c r="J72" s="13">
        <f t="array" ref="J72">COUNTIF([PRODUIT],"&lt;="&amp;C72)</f>
        <v>167</v>
      </c>
    </row>
    <row r="73" spans="1:10">
      <c r="A73" s="11" t="s">
        <v>165</v>
      </c>
      <c r="B73" s="11" t="s">
        <v>14</v>
      </c>
      <c r="C73" s="11" t="s">
        <v>178</v>
      </c>
      <c r="D73" s="11" t="s">
        <v>14</v>
      </c>
      <c r="E73" s="11" t="s">
        <v>14</v>
      </c>
      <c r="F73" s="11" t="s">
        <v>14</v>
      </c>
      <c r="G73" s="11" t="s">
        <v>17</v>
      </c>
      <c r="H73" s="11" t="s">
        <v>14</v>
      </c>
      <c r="I73" s="11">
        <v>69.900000000000006</v>
      </c>
      <c r="J73" s="13">
        <f t="array" ref="J73">COUNTIF([PRODUIT],"&lt;="&amp;C73)</f>
        <v>168</v>
      </c>
    </row>
    <row r="74" spans="1:10">
      <c r="A74" s="11" t="s">
        <v>68</v>
      </c>
      <c r="B74" s="11" t="s">
        <v>417</v>
      </c>
      <c r="C74" s="11" t="s">
        <v>87</v>
      </c>
      <c r="D74" s="11" t="s">
        <v>60</v>
      </c>
      <c r="E74" s="11" t="s">
        <v>88</v>
      </c>
      <c r="F74" s="11" t="s">
        <v>89</v>
      </c>
      <c r="G74" s="11" t="s">
        <v>17</v>
      </c>
      <c r="H74" s="11">
        <v>2</v>
      </c>
      <c r="I74" s="11">
        <v>223</v>
      </c>
      <c r="J74" s="13">
        <f t="array" ref="J74">COUNTIF([PRODUIT],"&lt;="&amp;C74)</f>
        <v>172</v>
      </c>
    </row>
    <row r="75" spans="1:10">
      <c r="A75" s="11" t="s">
        <v>12</v>
      </c>
      <c r="B75" s="11" t="s">
        <v>361</v>
      </c>
      <c r="C75" s="11" t="s">
        <v>15</v>
      </c>
      <c r="D75" s="11" t="s">
        <v>13</v>
      </c>
      <c r="E75" s="11" t="s">
        <v>16</v>
      </c>
      <c r="F75" s="11">
        <v>3</v>
      </c>
      <c r="G75" s="11" t="s">
        <v>17</v>
      </c>
      <c r="H75" s="11">
        <v>1</v>
      </c>
      <c r="I75" s="11">
        <v>318.7</v>
      </c>
      <c r="J75" s="13">
        <f t="array" ref="J75">COUNTIF([PRODUIT],"&lt;="&amp;C75)</f>
        <v>176</v>
      </c>
    </row>
    <row r="76" spans="1:10">
      <c r="A76" s="11" t="s">
        <v>12</v>
      </c>
      <c r="B76" s="11" t="s">
        <v>361</v>
      </c>
      <c r="C76" s="11" t="s">
        <v>18</v>
      </c>
      <c r="D76" s="11" t="s">
        <v>19</v>
      </c>
      <c r="E76" s="11" t="s">
        <v>20</v>
      </c>
      <c r="F76" s="11" t="s">
        <v>21</v>
      </c>
      <c r="G76" s="11" t="s">
        <v>17</v>
      </c>
      <c r="H76" s="11">
        <v>2</v>
      </c>
      <c r="I76" s="11">
        <v>77.5</v>
      </c>
      <c r="J76" s="13">
        <f t="array" ref="J76">COUNTIF([PRODUIT],"&lt;="&amp;C76)</f>
        <v>184</v>
      </c>
    </row>
    <row r="77" spans="1:10">
      <c r="A77" s="11" t="s">
        <v>4</v>
      </c>
      <c r="B77" s="11" t="s">
        <v>370</v>
      </c>
      <c r="C77" s="11" t="s">
        <v>202</v>
      </c>
      <c r="D77" s="11" t="s">
        <v>82</v>
      </c>
      <c r="E77" s="11" t="s">
        <v>203</v>
      </c>
      <c r="F77" s="11" t="s">
        <v>14</v>
      </c>
      <c r="G77" s="11" t="s">
        <v>17</v>
      </c>
      <c r="H77" s="11">
        <v>6</v>
      </c>
      <c r="I77" s="11">
        <v>39</v>
      </c>
      <c r="J77" s="13">
        <f t="array" ref="J77">COUNTIF([PRODUIT],"&lt;="&amp;C77)</f>
        <v>185</v>
      </c>
    </row>
    <row r="78" spans="1:10">
      <c r="A78" s="11" t="s">
        <v>68</v>
      </c>
      <c r="B78" s="11" t="s">
        <v>360</v>
      </c>
      <c r="C78" s="11" t="s">
        <v>113</v>
      </c>
      <c r="D78" s="11" t="s">
        <v>13</v>
      </c>
      <c r="E78" s="11" t="s">
        <v>14</v>
      </c>
      <c r="F78" s="11" t="s">
        <v>14</v>
      </c>
      <c r="G78" s="11" t="s">
        <v>17</v>
      </c>
      <c r="H78" s="11">
        <v>0</v>
      </c>
      <c r="I78" s="11" t="s">
        <v>14</v>
      </c>
      <c r="J78" s="13">
        <f t="array" ref="J78">COUNTIF([PRODUIT],"&lt;="&amp;C78)</f>
        <v>213</v>
      </c>
    </row>
    <row r="79" spans="1:10">
      <c r="A79" s="11" t="s">
        <v>380</v>
      </c>
      <c r="B79" s="11" t="s">
        <v>14</v>
      </c>
      <c r="C79" s="11" t="s">
        <v>458</v>
      </c>
      <c r="D79" s="11" t="s">
        <v>14</v>
      </c>
      <c r="E79" s="11" t="s">
        <v>459</v>
      </c>
      <c r="F79" s="11" t="s">
        <v>460</v>
      </c>
      <c r="G79" s="11" t="s">
        <v>433</v>
      </c>
      <c r="H79" s="11">
        <v>1</v>
      </c>
      <c r="I79" s="11">
        <v>0</v>
      </c>
      <c r="J79" s="13">
        <f t="array" ref="J79">COUNTIF([PRODUIT],"&lt;="&amp;C79)</f>
        <v>50</v>
      </c>
    </row>
    <row r="80" spans="1:10">
      <c r="A80" s="11" t="s">
        <v>380</v>
      </c>
      <c r="B80" s="11" t="s">
        <v>14</v>
      </c>
      <c r="C80" s="11" t="s">
        <v>431</v>
      </c>
      <c r="D80" s="11" t="s">
        <v>309</v>
      </c>
      <c r="E80" s="11" t="s">
        <v>14</v>
      </c>
      <c r="F80" s="11" t="s">
        <v>432</v>
      </c>
      <c r="G80" s="11" t="s">
        <v>433</v>
      </c>
      <c r="H80" s="11">
        <v>1</v>
      </c>
      <c r="I80" s="11">
        <v>0</v>
      </c>
      <c r="J80" s="13">
        <f t="array" ref="J80">COUNTIF([PRODUIT],"&lt;="&amp;C80)</f>
        <v>82</v>
      </c>
    </row>
    <row r="81" spans="1:10">
      <c r="A81" s="11" t="s">
        <v>380</v>
      </c>
      <c r="B81" s="11" t="s">
        <v>455</v>
      </c>
      <c r="C81" s="11" t="s">
        <v>456</v>
      </c>
      <c r="D81" s="11" t="s">
        <v>457</v>
      </c>
      <c r="E81" s="11" t="s">
        <v>14</v>
      </c>
      <c r="F81" s="11" t="s">
        <v>454</v>
      </c>
      <c r="G81" s="11" t="s">
        <v>433</v>
      </c>
      <c r="H81" s="11">
        <v>1</v>
      </c>
      <c r="I81" s="11">
        <v>0</v>
      </c>
      <c r="J81" s="13">
        <f t="array" ref="J81">COUNTIF([PRODUIT],"&lt;="&amp;C81)</f>
        <v>117</v>
      </c>
    </row>
    <row r="82" spans="1:10">
      <c r="A82" s="11" t="s">
        <v>380</v>
      </c>
      <c r="B82" s="11" t="s">
        <v>451</v>
      </c>
      <c r="C82" s="11" t="s">
        <v>452</v>
      </c>
      <c r="D82" s="11" t="s">
        <v>453</v>
      </c>
      <c r="E82" s="11" t="s">
        <v>14</v>
      </c>
      <c r="F82" s="11" t="s">
        <v>454</v>
      </c>
      <c r="G82" s="11" t="s">
        <v>433</v>
      </c>
      <c r="H82" s="11">
        <v>1</v>
      </c>
      <c r="I82" s="11">
        <v>0</v>
      </c>
      <c r="J82" s="13">
        <f t="array" ref="J82">COUNTIF([PRODUIT],"&lt;="&amp;C82)</f>
        <v>118</v>
      </c>
    </row>
    <row r="83" spans="1:10">
      <c r="A83" s="11" t="s">
        <v>68</v>
      </c>
      <c r="B83" s="11" t="s">
        <v>359</v>
      </c>
      <c r="C83" s="11" t="s">
        <v>102</v>
      </c>
      <c r="D83" s="11" t="s">
        <v>103</v>
      </c>
      <c r="E83" s="11" t="s">
        <v>14</v>
      </c>
      <c r="F83" s="11" t="s">
        <v>14</v>
      </c>
      <c r="G83" s="11" t="s">
        <v>72</v>
      </c>
      <c r="H83" s="11">
        <v>2</v>
      </c>
      <c r="I83" s="11" t="s">
        <v>14</v>
      </c>
      <c r="J83" s="13">
        <f t="array" ref="J83">COUNTIF([PRODUIT],"&lt;="&amp;C83)</f>
        <v>15</v>
      </c>
    </row>
    <row r="84" spans="1:10">
      <c r="A84" s="11" t="s">
        <v>68</v>
      </c>
      <c r="B84" s="11" t="s">
        <v>364</v>
      </c>
      <c r="C84" s="11" t="s">
        <v>104</v>
      </c>
      <c r="D84" s="11" t="s">
        <v>103</v>
      </c>
      <c r="E84" s="11" t="s">
        <v>105</v>
      </c>
      <c r="F84" s="11" t="s">
        <v>106</v>
      </c>
      <c r="G84" s="11" t="s">
        <v>72</v>
      </c>
      <c r="H84" s="11">
        <v>2</v>
      </c>
      <c r="I84" s="11">
        <v>46.55</v>
      </c>
      <c r="J84" s="13">
        <f t="array" ref="J84">COUNTIF([PRODUIT],"&lt;="&amp;C84)</f>
        <v>16</v>
      </c>
    </row>
    <row r="85" spans="1:10">
      <c r="A85" s="11" t="s">
        <v>68</v>
      </c>
      <c r="B85" s="11" t="s">
        <v>364</v>
      </c>
      <c r="C85" s="11" t="s">
        <v>384</v>
      </c>
      <c r="D85" s="11" t="s">
        <v>103</v>
      </c>
      <c r="E85" s="11" t="s">
        <v>107</v>
      </c>
      <c r="F85" s="11" t="s">
        <v>106</v>
      </c>
      <c r="G85" s="11" t="s">
        <v>72</v>
      </c>
      <c r="H85" s="11">
        <v>1</v>
      </c>
      <c r="I85" s="11">
        <v>46.55</v>
      </c>
      <c r="J85" s="13">
        <f t="array" ref="J85">COUNTIF([PRODUIT],"&lt;="&amp;C85)</f>
        <v>17</v>
      </c>
    </row>
    <row r="86" spans="1:10">
      <c r="A86" s="11" t="s">
        <v>4</v>
      </c>
      <c r="B86" s="11" t="s">
        <v>14</v>
      </c>
      <c r="C86" s="11" t="s">
        <v>216</v>
      </c>
      <c r="D86" s="11" t="s">
        <v>217</v>
      </c>
      <c r="E86" s="11" t="s">
        <v>218</v>
      </c>
      <c r="F86" s="11">
        <v>5</v>
      </c>
      <c r="G86" s="11" t="s">
        <v>72</v>
      </c>
      <c r="H86" s="11">
        <v>0</v>
      </c>
      <c r="I86" s="11">
        <v>13.21</v>
      </c>
      <c r="J86" s="13">
        <f t="array" ref="J86">COUNTIF([PRODUIT],"&lt;="&amp;C86)</f>
        <v>28</v>
      </c>
    </row>
    <row r="87" spans="1:10">
      <c r="A87" s="11" t="s">
        <v>68</v>
      </c>
      <c r="B87" s="11" t="s">
        <v>14</v>
      </c>
      <c r="C87" s="11" t="s">
        <v>137</v>
      </c>
      <c r="D87" s="11" t="s">
        <v>50</v>
      </c>
      <c r="E87" s="11" t="s">
        <v>138</v>
      </c>
      <c r="F87" s="11">
        <v>100</v>
      </c>
      <c r="G87" s="11" t="s">
        <v>72</v>
      </c>
      <c r="H87" s="11">
        <v>1</v>
      </c>
      <c r="I87" s="11">
        <v>16.91</v>
      </c>
      <c r="J87" s="13">
        <f t="array" ref="J87">COUNTIF([PRODUIT],"&lt;="&amp;C87)</f>
        <v>44</v>
      </c>
    </row>
    <row r="88" spans="1:10">
      <c r="A88" s="11" t="s">
        <v>68</v>
      </c>
      <c r="B88" s="11" t="s">
        <v>359</v>
      </c>
      <c r="C88" s="11" t="s">
        <v>116</v>
      </c>
      <c r="D88" s="11" t="s">
        <v>117</v>
      </c>
      <c r="E88" s="11" t="s">
        <v>118</v>
      </c>
      <c r="F88" s="11" t="s">
        <v>119</v>
      </c>
      <c r="G88" s="11" t="s">
        <v>72</v>
      </c>
      <c r="H88" s="11">
        <v>1</v>
      </c>
      <c r="I88" s="11">
        <v>74.5</v>
      </c>
      <c r="J88" s="13">
        <f t="array" ref="J88">COUNTIF([PRODUIT],"&lt;="&amp;C88)</f>
        <v>48</v>
      </c>
    </row>
    <row r="89" spans="1:10">
      <c r="A89" s="11" t="s">
        <v>68</v>
      </c>
      <c r="B89" s="11" t="s">
        <v>14</v>
      </c>
      <c r="C89" s="11" t="s">
        <v>69</v>
      </c>
      <c r="D89" s="11" t="s">
        <v>70</v>
      </c>
      <c r="E89" s="11" t="s">
        <v>71</v>
      </c>
      <c r="F89" s="11" t="s">
        <v>14</v>
      </c>
      <c r="G89" s="11" t="s">
        <v>72</v>
      </c>
      <c r="H89" s="11">
        <v>2</v>
      </c>
      <c r="I89" s="11">
        <v>9.41</v>
      </c>
      <c r="J89" s="13">
        <f t="array" ref="J89">COUNTIF([PRODUIT],"&lt;="&amp;C89)</f>
        <v>51</v>
      </c>
    </row>
    <row r="90" spans="1:10">
      <c r="A90" s="11" t="s">
        <v>372</v>
      </c>
      <c r="B90" s="11" t="s">
        <v>372</v>
      </c>
      <c r="C90" s="11" t="s">
        <v>258</v>
      </c>
      <c r="D90" s="11" t="s">
        <v>259</v>
      </c>
      <c r="E90" s="11" t="s">
        <v>260</v>
      </c>
      <c r="F90" s="11" t="s">
        <v>14</v>
      </c>
      <c r="G90" s="11" t="s">
        <v>72</v>
      </c>
      <c r="H90" s="11" t="s">
        <v>14</v>
      </c>
      <c r="I90" s="11">
        <v>17.96</v>
      </c>
      <c r="J90" s="13">
        <f t="array" ref="J90">COUNTIF([PRODUIT],"&lt;="&amp;C90)</f>
        <v>85</v>
      </c>
    </row>
    <row r="91" spans="1:10">
      <c r="A91" s="11" t="s">
        <v>372</v>
      </c>
      <c r="B91" s="11" t="s">
        <v>372</v>
      </c>
      <c r="C91" s="11" t="s">
        <v>261</v>
      </c>
      <c r="D91" s="11" t="s">
        <v>262</v>
      </c>
      <c r="E91" s="11" t="s">
        <v>263</v>
      </c>
      <c r="F91" s="11" t="s">
        <v>14</v>
      </c>
      <c r="G91" s="11" t="s">
        <v>72</v>
      </c>
      <c r="H91" s="11" t="s">
        <v>14</v>
      </c>
      <c r="I91" s="11">
        <v>36.39</v>
      </c>
      <c r="J91" s="13">
        <f t="array" ref="J91">COUNTIF([PRODUIT],"&lt;="&amp;C91)</f>
        <v>86</v>
      </c>
    </row>
    <row r="92" spans="1:10">
      <c r="A92" s="11" t="s">
        <v>68</v>
      </c>
      <c r="B92" s="11" t="s">
        <v>365</v>
      </c>
      <c r="C92" s="11" t="s">
        <v>127</v>
      </c>
      <c r="D92" s="11" t="s">
        <v>125</v>
      </c>
      <c r="E92" s="11" t="s">
        <v>14</v>
      </c>
      <c r="F92" s="11" t="s">
        <v>14</v>
      </c>
      <c r="G92" s="11" t="s">
        <v>72</v>
      </c>
      <c r="H92" s="11">
        <v>0</v>
      </c>
      <c r="I92" s="11" t="s">
        <v>14</v>
      </c>
      <c r="J92" s="13">
        <f t="array" ref="J92">COUNTIF([PRODUIT],"&lt;="&amp;C92)</f>
        <v>105</v>
      </c>
    </row>
    <row r="93" spans="1:10">
      <c r="A93" s="11" t="s">
        <v>68</v>
      </c>
      <c r="B93" s="11" t="s">
        <v>365</v>
      </c>
      <c r="C93" s="11" t="s">
        <v>124</v>
      </c>
      <c r="D93" s="11" t="s">
        <v>125</v>
      </c>
      <c r="E93" s="11" t="s">
        <v>126</v>
      </c>
      <c r="F93" s="11">
        <v>1</v>
      </c>
      <c r="G93" s="11" t="s">
        <v>72</v>
      </c>
      <c r="H93" s="11">
        <v>1</v>
      </c>
      <c r="I93" s="11">
        <v>98.61</v>
      </c>
      <c r="J93" s="13">
        <f t="array" ref="J93">COUNTIF([PRODUIT],"&lt;="&amp;C93)</f>
        <v>106</v>
      </c>
    </row>
    <row r="94" spans="1:10">
      <c r="A94" s="11" t="s">
        <v>165</v>
      </c>
      <c r="B94" s="11" t="s">
        <v>14</v>
      </c>
      <c r="C94" s="11" t="s">
        <v>174</v>
      </c>
      <c r="D94" s="11" t="s">
        <v>171</v>
      </c>
      <c r="E94" s="11" t="s">
        <v>175</v>
      </c>
      <c r="F94" s="11">
        <v>1</v>
      </c>
      <c r="G94" s="11" t="s">
        <v>72</v>
      </c>
      <c r="H94" s="11">
        <v>3</v>
      </c>
      <c r="I94" s="11">
        <v>16.899999999999999</v>
      </c>
      <c r="J94" s="13">
        <f t="array" ref="J94">COUNTIF([PRODUIT],"&lt;="&amp;C94)</f>
        <v>119</v>
      </c>
    </row>
    <row r="95" spans="1:10">
      <c r="A95" s="11" t="s">
        <v>165</v>
      </c>
      <c r="B95" s="11" t="s">
        <v>14</v>
      </c>
      <c r="C95" s="11" t="s">
        <v>176</v>
      </c>
      <c r="D95" s="11" t="s">
        <v>171</v>
      </c>
      <c r="E95" s="11" t="s">
        <v>177</v>
      </c>
      <c r="F95" s="11">
        <v>1</v>
      </c>
      <c r="G95" s="11" t="s">
        <v>72</v>
      </c>
      <c r="H95" s="11">
        <v>3</v>
      </c>
      <c r="I95" s="11">
        <v>16.899999999999999</v>
      </c>
      <c r="J95" s="13">
        <f t="array" ref="J95">COUNTIF([PRODUIT],"&lt;="&amp;C95)</f>
        <v>120</v>
      </c>
    </row>
    <row r="96" spans="1:10">
      <c r="A96" s="11" t="s">
        <v>68</v>
      </c>
      <c r="B96" s="11" t="s">
        <v>366</v>
      </c>
      <c r="C96" s="11" t="s">
        <v>145</v>
      </c>
      <c r="D96" s="11" t="s">
        <v>19</v>
      </c>
      <c r="E96" s="11" t="s">
        <v>146</v>
      </c>
      <c r="F96" s="11">
        <v>400</v>
      </c>
      <c r="G96" s="11" t="s">
        <v>72</v>
      </c>
      <c r="H96" s="11">
        <v>1</v>
      </c>
      <c r="I96" s="11">
        <v>54.63</v>
      </c>
      <c r="J96" s="13">
        <f t="array" ref="J96">COUNTIF([PRODUIT],"&lt;="&amp;C96)</f>
        <v>127</v>
      </c>
    </row>
    <row r="97" spans="1:10">
      <c r="A97" s="11" t="s">
        <v>165</v>
      </c>
      <c r="B97" s="11" t="s">
        <v>14</v>
      </c>
      <c r="C97" s="11" t="s">
        <v>170</v>
      </c>
      <c r="D97" s="11" t="s">
        <v>171</v>
      </c>
      <c r="E97" s="11" t="s">
        <v>172</v>
      </c>
      <c r="F97" s="11">
        <v>1</v>
      </c>
      <c r="G97" s="11" t="s">
        <v>72</v>
      </c>
      <c r="H97" s="11">
        <v>1</v>
      </c>
      <c r="I97" s="11">
        <v>56.91</v>
      </c>
      <c r="J97" s="13">
        <f t="array" ref="J97">COUNTIF([PRODUIT],"&lt;="&amp;C97)</f>
        <v>131</v>
      </c>
    </row>
    <row r="98" spans="1:10">
      <c r="A98" s="11" t="s">
        <v>68</v>
      </c>
      <c r="B98" s="11" t="s">
        <v>14</v>
      </c>
      <c r="C98" s="11" t="s">
        <v>85</v>
      </c>
      <c r="D98" s="11" t="s">
        <v>13</v>
      </c>
      <c r="E98" s="11" t="s">
        <v>86</v>
      </c>
      <c r="F98" s="11" t="s">
        <v>14</v>
      </c>
      <c r="G98" s="11" t="s">
        <v>72</v>
      </c>
      <c r="H98" s="11">
        <v>2</v>
      </c>
      <c r="I98" s="11">
        <v>166.16</v>
      </c>
      <c r="J98" s="13">
        <f t="array" ref="J98">COUNTIF([PRODUIT],"&lt;="&amp;C98)</f>
        <v>144</v>
      </c>
    </row>
    <row r="99" spans="1:10">
      <c r="A99" s="11" t="s">
        <v>68</v>
      </c>
      <c r="B99" s="11" t="s">
        <v>14</v>
      </c>
      <c r="C99" s="11" t="s">
        <v>412</v>
      </c>
      <c r="D99" s="11" t="s">
        <v>70</v>
      </c>
      <c r="E99" s="11" t="s">
        <v>413</v>
      </c>
      <c r="F99" s="11" t="s">
        <v>414</v>
      </c>
      <c r="G99" s="11" t="s">
        <v>72</v>
      </c>
      <c r="H99" s="11">
        <v>2</v>
      </c>
      <c r="I99" s="11">
        <v>28.41</v>
      </c>
      <c r="J99" s="13">
        <f t="array" ref="J99">COUNTIF([PRODUIT],"&lt;="&amp;C99)</f>
        <v>154</v>
      </c>
    </row>
    <row r="100" spans="1:10">
      <c r="A100" s="11" t="s">
        <v>68</v>
      </c>
      <c r="B100" s="11" t="s">
        <v>417</v>
      </c>
      <c r="C100" s="11" t="s">
        <v>100</v>
      </c>
      <c r="D100" s="11" t="s">
        <v>98</v>
      </c>
      <c r="E100" s="11" t="s">
        <v>14</v>
      </c>
      <c r="F100" s="11" t="s">
        <v>14</v>
      </c>
      <c r="G100" s="11" t="s">
        <v>72</v>
      </c>
      <c r="H100" s="11">
        <v>0</v>
      </c>
      <c r="I100" s="11" t="s">
        <v>14</v>
      </c>
      <c r="J100" s="13">
        <f t="array" ref="J100">COUNTIF([PRODUIT],"&lt;="&amp;C100)</f>
        <v>181</v>
      </c>
    </row>
    <row r="101" spans="1:10">
      <c r="A101" s="11" t="s">
        <v>68</v>
      </c>
      <c r="B101" s="11" t="s">
        <v>360</v>
      </c>
      <c r="C101" s="11" t="s">
        <v>108</v>
      </c>
      <c r="D101" s="11" t="s">
        <v>14</v>
      </c>
      <c r="E101" s="11" t="s">
        <v>14</v>
      </c>
      <c r="F101" s="11" t="s">
        <v>14</v>
      </c>
      <c r="G101" s="11" t="s">
        <v>72</v>
      </c>
      <c r="H101" s="11">
        <v>0</v>
      </c>
      <c r="I101" s="11" t="s">
        <v>14</v>
      </c>
      <c r="J101" s="13">
        <f t="array" ref="J101">COUNTIF([PRODUIT],"&lt;="&amp;C101)</f>
        <v>192</v>
      </c>
    </row>
    <row r="102" spans="1:10">
      <c r="A102" s="11" t="s">
        <v>68</v>
      </c>
      <c r="B102" s="11" t="s">
        <v>360</v>
      </c>
      <c r="C102" s="11" t="s">
        <v>109</v>
      </c>
      <c r="D102" s="11" t="s">
        <v>14</v>
      </c>
      <c r="E102" s="11" t="s">
        <v>14</v>
      </c>
      <c r="F102" s="11" t="s">
        <v>14</v>
      </c>
      <c r="G102" s="11" t="s">
        <v>72</v>
      </c>
      <c r="H102" s="11">
        <v>2</v>
      </c>
      <c r="I102" s="11" t="s">
        <v>14</v>
      </c>
      <c r="J102" s="13">
        <f t="array" ref="J102">COUNTIF([PRODUIT],"&lt;="&amp;C102)</f>
        <v>193</v>
      </c>
    </row>
    <row r="103" spans="1:10">
      <c r="A103" s="11" t="s">
        <v>68</v>
      </c>
      <c r="B103" s="11" t="s">
        <v>360</v>
      </c>
      <c r="C103" s="11" t="s">
        <v>110</v>
      </c>
      <c r="D103" s="11" t="s">
        <v>14</v>
      </c>
      <c r="E103" s="11" t="s">
        <v>111</v>
      </c>
      <c r="F103" s="11" t="s">
        <v>14</v>
      </c>
      <c r="G103" s="11" t="s">
        <v>72</v>
      </c>
      <c r="H103" s="11">
        <v>2</v>
      </c>
      <c r="I103" s="11">
        <v>41.8</v>
      </c>
      <c r="J103" s="13">
        <f t="array" ref="J103">COUNTIF([PRODUIT],"&lt;="&amp;C103)</f>
        <v>194</v>
      </c>
    </row>
    <row r="104" spans="1:10">
      <c r="A104" s="11" t="s">
        <v>68</v>
      </c>
      <c r="B104" s="11" t="s">
        <v>360</v>
      </c>
      <c r="C104" s="11" t="s">
        <v>112</v>
      </c>
      <c r="D104" s="11" t="s">
        <v>14</v>
      </c>
      <c r="E104" s="11" t="s">
        <v>14</v>
      </c>
      <c r="F104" s="11" t="s">
        <v>14</v>
      </c>
      <c r="G104" s="11" t="s">
        <v>72</v>
      </c>
      <c r="H104" s="11">
        <v>0</v>
      </c>
      <c r="I104" s="11" t="s">
        <v>14</v>
      </c>
      <c r="J104" s="13">
        <f t="array" ref="J104">COUNTIF([PRODUIT],"&lt;="&amp;C104)</f>
        <v>195</v>
      </c>
    </row>
    <row r="105" spans="1:10">
      <c r="A105" s="11" t="s">
        <v>68</v>
      </c>
      <c r="B105" s="11" t="s">
        <v>417</v>
      </c>
      <c r="C105" s="11" t="s">
        <v>96</v>
      </c>
      <c r="D105" s="11" t="s">
        <v>94</v>
      </c>
      <c r="E105" s="11" t="s">
        <v>14</v>
      </c>
      <c r="F105" s="11">
        <v>10</v>
      </c>
      <c r="G105" s="11" t="s">
        <v>72</v>
      </c>
      <c r="H105" s="11">
        <v>0</v>
      </c>
      <c r="I105" s="11">
        <v>25.5</v>
      </c>
      <c r="J105" s="13">
        <f t="array" ref="J105">COUNTIF([PRODUIT],"&lt;="&amp;C105)</f>
        <v>198</v>
      </c>
    </row>
    <row r="106" spans="1:10">
      <c r="A106" s="11" t="s">
        <v>68</v>
      </c>
      <c r="B106" s="11" t="s">
        <v>417</v>
      </c>
      <c r="C106" s="11" t="s">
        <v>93</v>
      </c>
      <c r="D106" s="11" t="s">
        <v>94</v>
      </c>
      <c r="E106" s="11" t="s">
        <v>95</v>
      </c>
      <c r="F106" s="11" t="s">
        <v>14</v>
      </c>
      <c r="G106" s="11" t="s">
        <v>72</v>
      </c>
      <c r="H106" s="11">
        <v>1</v>
      </c>
      <c r="I106" s="11">
        <v>25.5</v>
      </c>
      <c r="J106" s="13">
        <f t="array" ref="J106">COUNTIF([PRODUIT],"&lt;="&amp;C106)</f>
        <v>199</v>
      </c>
    </row>
    <row r="107" spans="1:10">
      <c r="A107" s="11" t="s">
        <v>4</v>
      </c>
      <c r="B107" s="11" t="s">
        <v>14</v>
      </c>
      <c r="C107" s="11" t="s">
        <v>210</v>
      </c>
      <c r="D107" s="11" t="s">
        <v>211</v>
      </c>
      <c r="E107" s="11" t="s">
        <v>212</v>
      </c>
      <c r="F107" s="11">
        <v>1</v>
      </c>
      <c r="G107" s="11" t="s">
        <v>5</v>
      </c>
      <c r="H107" s="11">
        <v>1</v>
      </c>
      <c r="I107" s="11">
        <v>16.27</v>
      </c>
      <c r="J107" s="13">
        <f t="array" ref="J107">COUNTIF([PRODUIT],"&lt;="&amp;C107)</f>
        <v>8</v>
      </c>
    </row>
    <row r="108" spans="1:10">
      <c r="A108" s="11" t="s">
        <v>68</v>
      </c>
      <c r="B108" s="11" t="s">
        <v>367</v>
      </c>
      <c r="C108" s="11" t="s">
        <v>149</v>
      </c>
      <c r="D108" s="11" t="s">
        <v>50</v>
      </c>
      <c r="E108" s="11" t="s">
        <v>150</v>
      </c>
      <c r="F108" s="11">
        <v>1</v>
      </c>
      <c r="G108" s="11" t="s">
        <v>5</v>
      </c>
      <c r="H108" s="11">
        <v>1</v>
      </c>
      <c r="I108" s="11">
        <v>10.9</v>
      </c>
      <c r="J108" s="13">
        <f t="array" ref="J108">COUNTIF([PRODUIT],"&lt;="&amp;C108)</f>
        <v>14</v>
      </c>
    </row>
    <row r="109" spans="1:10">
      <c r="A109" s="11" t="s">
        <v>12</v>
      </c>
      <c r="B109" s="11" t="s">
        <v>362</v>
      </c>
      <c r="C109" s="11" t="s">
        <v>41</v>
      </c>
      <c r="D109" s="11" t="s">
        <v>14</v>
      </c>
      <c r="E109" s="11" t="s">
        <v>42</v>
      </c>
      <c r="F109" s="11" t="s">
        <v>14</v>
      </c>
      <c r="G109" s="11" t="s">
        <v>5</v>
      </c>
      <c r="H109" s="11" t="s">
        <v>14</v>
      </c>
      <c r="I109" s="11">
        <v>12.51</v>
      </c>
      <c r="J109" s="13">
        <f t="array" ref="J109">COUNTIF([PRODUIT],"&lt;="&amp;C109)</f>
        <v>22</v>
      </c>
    </row>
    <row r="110" spans="1:10">
      <c r="A110" s="11" t="s">
        <v>12</v>
      </c>
      <c r="B110" s="11" t="s">
        <v>361</v>
      </c>
      <c r="C110" s="11" t="s">
        <v>415</v>
      </c>
      <c r="D110" s="11" t="s">
        <v>14</v>
      </c>
      <c r="E110" s="11" t="s">
        <v>14</v>
      </c>
      <c r="F110" s="11" t="s">
        <v>14</v>
      </c>
      <c r="G110" s="11" t="s">
        <v>5</v>
      </c>
      <c r="H110" s="11">
        <v>0</v>
      </c>
      <c r="I110" s="11" t="s">
        <v>14</v>
      </c>
      <c r="J110" s="13">
        <f t="array" ref="J110">COUNTIF([PRODUIT],"&lt;="&amp;C110)</f>
        <v>24</v>
      </c>
    </row>
    <row r="111" spans="1:10">
      <c r="A111" s="11" t="s">
        <v>372</v>
      </c>
      <c r="B111" s="11" t="s">
        <v>372</v>
      </c>
      <c r="C111" s="11" t="s">
        <v>266</v>
      </c>
      <c r="D111" s="11" t="s">
        <v>14</v>
      </c>
      <c r="E111" s="11" t="s">
        <v>14</v>
      </c>
      <c r="F111" s="11" t="s">
        <v>14</v>
      </c>
      <c r="G111" s="11" t="s">
        <v>5</v>
      </c>
      <c r="H111" s="11" t="s">
        <v>14</v>
      </c>
      <c r="I111" s="11" t="s">
        <v>14</v>
      </c>
      <c r="J111" s="13">
        <f t="array" ref="J111">COUNTIF([PRODUIT],"&lt;="&amp;C111)</f>
        <v>35</v>
      </c>
    </row>
    <row r="112" spans="1:10">
      <c r="A112" s="11" t="s">
        <v>68</v>
      </c>
      <c r="B112" s="11" t="s">
        <v>14</v>
      </c>
      <c r="C112" s="11" t="s">
        <v>75</v>
      </c>
      <c r="D112" s="11" t="s">
        <v>14</v>
      </c>
      <c r="E112" s="11" t="s">
        <v>76</v>
      </c>
      <c r="F112" s="11" t="s">
        <v>14</v>
      </c>
      <c r="G112" s="11" t="s">
        <v>5</v>
      </c>
      <c r="H112" s="11" t="s">
        <v>14</v>
      </c>
      <c r="I112" s="11">
        <v>6.29</v>
      </c>
      <c r="J112" s="13">
        <f t="array" ref="J112">COUNTIF([PRODUIT],"&lt;="&amp;C112)</f>
        <v>49</v>
      </c>
    </row>
    <row r="113" spans="1:10">
      <c r="A113" s="11" t="s">
        <v>68</v>
      </c>
      <c r="B113" s="11" t="s">
        <v>14</v>
      </c>
      <c r="C113" s="11" t="s">
        <v>73</v>
      </c>
      <c r="D113" s="11" t="s">
        <v>70</v>
      </c>
      <c r="E113" s="11" t="s">
        <v>74</v>
      </c>
      <c r="F113" s="11" t="s">
        <v>14</v>
      </c>
      <c r="G113" s="11" t="s">
        <v>5</v>
      </c>
      <c r="H113" s="11">
        <v>2</v>
      </c>
      <c r="I113" s="11">
        <v>9.81</v>
      </c>
      <c r="J113" s="13">
        <f t="array" ref="J113">COUNTIF([PRODUIT],"&lt;="&amp;C113)</f>
        <v>52</v>
      </c>
    </row>
    <row r="114" spans="1:10">
      <c r="A114" s="11" t="s">
        <v>68</v>
      </c>
      <c r="B114" s="11" t="s">
        <v>14</v>
      </c>
      <c r="C114" s="11" t="s">
        <v>163</v>
      </c>
      <c r="D114" s="11" t="s">
        <v>19</v>
      </c>
      <c r="E114" s="11" t="s">
        <v>164</v>
      </c>
      <c r="F114" s="11" t="s">
        <v>14</v>
      </c>
      <c r="G114" s="11" t="s">
        <v>5</v>
      </c>
      <c r="H114" s="11">
        <v>1</v>
      </c>
      <c r="I114" s="11">
        <v>44.91</v>
      </c>
      <c r="J114" s="13">
        <f t="array" ref="J114">COUNTIF([PRODUIT],"&lt;="&amp;C114)</f>
        <v>57</v>
      </c>
    </row>
    <row r="115" spans="1:10">
      <c r="A115" s="11" t="s">
        <v>372</v>
      </c>
      <c r="B115" s="11" t="s">
        <v>372</v>
      </c>
      <c r="C115" s="11" t="s">
        <v>253</v>
      </c>
      <c r="D115" s="11" t="s">
        <v>14</v>
      </c>
      <c r="E115" s="11" t="s">
        <v>254</v>
      </c>
      <c r="F115" s="11" t="s">
        <v>255</v>
      </c>
      <c r="G115" s="11" t="s">
        <v>5</v>
      </c>
      <c r="H115" s="11" t="s">
        <v>14</v>
      </c>
      <c r="I115" s="11">
        <v>116.82</v>
      </c>
      <c r="J115" s="13">
        <f t="array" ref="J115">COUNTIF([PRODUIT],"&lt;="&amp;C115)</f>
        <v>58</v>
      </c>
    </row>
    <row r="116" spans="1:10">
      <c r="A116" s="11" t="s">
        <v>4</v>
      </c>
      <c r="B116" s="11" t="s">
        <v>404</v>
      </c>
      <c r="C116" s="11" t="s">
        <v>229</v>
      </c>
      <c r="D116" s="11" t="s">
        <v>14</v>
      </c>
      <c r="E116" s="11" t="s">
        <v>230</v>
      </c>
      <c r="F116" s="11"/>
      <c r="G116" s="11" t="s">
        <v>5</v>
      </c>
      <c r="H116" s="11">
        <v>1</v>
      </c>
      <c r="I116" s="11">
        <v>5.36</v>
      </c>
      <c r="J116" s="13">
        <f t="array" ref="J116">COUNTIF([PRODUIT],"&lt;="&amp;C116)</f>
        <v>61</v>
      </c>
    </row>
    <row r="117" spans="1:10">
      <c r="A117" s="11" t="s">
        <v>12</v>
      </c>
      <c r="B117" s="11" t="s">
        <v>362</v>
      </c>
      <c r="C117" s="11" t="s">
        <v>26</v>
      </c>
      <c r="D117" s="11" t="s">
        <v>13</v>
      </c>
      <c r="E117" s="11" t="s">
        <v>27</v>
      </c>
      <c r="F117" s="11">
        <v>50</v>
      </c>
      <c r="G117" s="11" t="s">
        <v>5</v>
      </c>
      <c r="H117" s="11">
        <v>1</v>
      </c>
      <c r="I117" s="11">
        <v>64.56</v>
      </c>
      <c r="J117" s="13">
        <f t="array" ref="J117">COUNTIF([PRODUIT],"&lt;="&amp;C117)</f>
        <v>70</v>
      </c>
    </row>
    <row r="118" spans="1:10">
      <c r="A118" s="11" t="s">
        <v>165</v>
      </c>
      <c r="B118" s="11" t="s">
        <v>14</v>
      </c>
      <c r="C118" s="11" t="s">
        <v>198</v>
      </c>
      <c r="D118" s="11" t="s">
        <v>14</v>
      </c>
      <c r="E118" s="11" t="s">
        <v>199</v>
      </c>
      <c r="F118" s="11">
        <v>100</v>
      </c>
      <c r="G118" s="11" t="s">
        <v>5</v>
      </c>
      <c r="H118" s="11" t="s">
        <v>14</v>
      </c>
      <c r="I118" s="11">
        <v>69.209999999999994</v>
      </c>
      <c r="J118" s="13">
        <f t="array" ref="J118">COUNTIF([PRODUIT],"&lt;="&amp;C118)</f>
        <v>72</v>
      </c>
    </row>
    <row r="119" spans="1:10">
      <c r="A119" s="11" t="s">
        <v>68</v>
      </c>
      <c r="B119" s="11" t="s">
        <v>14</v>
      </c>
      <c r="C119" s="11" t="s">
        <v>120</v>
      </c>
      <c r="D119" s="11" t="s">
        <v>121</v>
      </c>
      <c r="E119" s="11" t="s">
        <v>122</v>
      </c>
      <c r="F119" s="11" t="s">
        <v>123</v>
      </c>
      <c r="G119" s="11" t="s">
        <v>5</v>
      </c>
      <c r="H119" s="11">
        <v>1</v>
      </c>
      <c r="I119" s="11">
        <v>65.61</v>
      </c>
      <c r="J119" s="13">
        <f t="array" ref="J119">COUNTIF([PRODUIT],"&lt;="&amp;C119)</f>
        <v>78</v>
      </c>
    </row>
    <row r="120" spans="1:10">
      <c r="A120" s="11" t="s">
        <v>372</v>
      </c>
      <c r="B120" s="11" t="s">
        <v>372</v>
      </c>
      <c r="C120" s="11" t="s">
        <v>267</v>
      </c>
      <c r="D120" s="11" t="s">
        <v>214</v>
      </c>
      <c r="E120" s="11" t="s">
        <v>268</v>
      </c>
      <c r="F120" s="11">
        <v>250</v>
      </c>
      <c r="G120" s="11" t="s">
        <v>5</v>
      </c>
      <c r="H120" s="11" t="s">
        <v>14</v>
      </c>
      <c r="I120" s="11">
        <v>15</v>
      </c>
      <c r="J120" s="13">
        <f t="array" ref="J120">COUNTIF([PRODUIT],"&lt;="&amp;C120)</f>
        <v>83</v>
      </c>
    </row>
    <row r="121" spans="1:10">
      <c r="A121" s="11" t="s">
        <v>372</v>
      </c>
      <c r="B121" s="11" t="s">
        <v>372</v>
      </c>
      <c r="C121" s="11" t="s">
        <v>256</v>
      </c>
      <c r="D121" s="11" t="s">
        <v>14</v>
      </c>
      <c r="E121" s="11" t="s">
        <v>257</v>
      </c>
      <c r="F121" s="11">
        <v>250</v>
      </c>
      <c r="G121" s="11" t="s">
        <v>5</v>
      </c>
      <c r="H121" s="11" t="s">
        <v>14</v>
      </c>
      <c r="I121" s="11">
        <v>51.12</v>
      </c>
      <c r="J121" s="13">
        <f t="array" ref="J121">COUNTIF([PRODUIT],"&lt;="&amp;C121)</f>
        <v>104</v>
      </c>
    </row>
    <row r="122" spans="1:10">
      <c r="A122" s="11" t="s">
        <v>4</v>
      </c>
      <c r="B122" s="11" t="s">
        <v>449</v>
      </c>
      <c r="C122" s="11" t="s">
        <v>231</v>
      </c>
      <c r="D122" s="11" t="s">
        <v>232</v>
      </c>
      <c r="E122" s="11" t="s">
        <v>233</v>
      </c>
      <c r="F122" s="11">
        <v>50</v>
      </c>
      <c r="G122" s="11" t="s">
        <v>5</v>
      </c>
      <c r="H122" s="11">
        <v>4</v>
      </c>
      <c r="I122" s="11">
        <v>6.75</v>
      </c>
      <c r="J122" s="13">
        <f t="array" ref="J122">COUNTIF([PRODUIT],"&lt;="&amp;C122)</f>
        <v>122</v>
      </c>
    </row>
    <row r="123" spans="1:10">
      <c r="A123" s="11" t="s">
        <v>4</v>
      </c>
      <c r="B123" s="11" t="s">
        <v>14</v>
      </c>
      <c r="C123" s="11" t="s">
        <v>213</v>
      </c>
      <c r="D123" s="11" t="s">
        <v>214</v>
      </c>
      <c r="E123" s="11" t="s">
        <v>215</v>
      </c>
      <c r="F123" s="11">
        <v>12</v>
      </c>
      <c r="G123" s="11" t="s">
        <v>5</v>
      </c>
      <c r="H123" s="11">
        <v>0</v>
      </c>
      <c r="I123" s="11">
        <v>24.21</v>
      </c>
      <c r="J123" s="13">
        <f t="array" ref="J123">COUNTIF([PRODUIT],"&lt;="&amp;C123)</f>
        <v>130</v>
      </c>
    </row>
    <row r="124" spans="1:10">
      <c r="A124" s="11" t="s">
        <v>4</v>
      </c>
      <c r="B124" s="11" t="s">
        <v>372</v>
      </c>
      <c r="C124" s="11" t="s">
        <v>219</v>
      </c>
      <c r="D124" s="11" t="s">
        <v>217</v>
      </c>
      <c r="E124" s="11" t="s">
        <v>14</v>
      </c>
      <c r="F124" s="11" t="s">
        <v>14</v>
      </c>
      <c r="G124" s="11" t="s">
        <v>5</v>
      </c>
      <c r="H124" s="11" t="s">
        <v>14</v>
      </c>
      <c r="I124" s="11" t="s">
        <v>14</v>
      </c>
      <c r="J124" s="13">
        <f t="array" ref="J124">COUNTIF([PRODUIT],"&lt;="&amp;C124)</f>
        <v>137</v>
      </c>
    </row>
    <row r="125" spans="1:10">
      <c r="A125" s="11" t="s">
        <v>68</v>
      </c>
      <c r="B125" s="11" t="s">
        <v>14</v>
      </c>
      <c r="C125" s="11" t="s">
        <v>77</v>
      </c>
      <c r="D125" s="11" t="s">
        <v>14</v>
      </c>
      <c r="E125" s="11" t="s">
        <v>78</v>
      </c>
      <c r="F125" s="11">
        <v>100</v>
      </c>
      <c r="G125" s="11" t="s">
        <v>5</v>
      </c>
      <c r="H125" s="11" t="s">
        <v>14</v>
      </c>
      <c r="I125" s="11">
        <v>3.5</v>
      </c>
      <c r="J125" s="13">
        <f t="array" ref="J125">COUNTIF([PRODUIT],"&lt;="&amp;C125)</f>
        <v>148</v>
      </c>
    </row>
    <row r="126" spans="1:10">
      <c r="A126" s="11" t="s">
        <v>68</v>
      </c>
      <c r="B126" s="11" t="s">
        <v>14</v>
      </c>
      <c r="C126" s="11" t="s">
        <v>133</v>
      </c>
      <c r="D126" s="11" t="s">
        <v>14</v>
      </c>
      <c r="E126" s="11" t="s">
        <v>14</v>
      </c>
      <c r="F126" s="11" t="s">
        <v>14</v>
      </c>
      <c r="G126" s="11" t="s">
        <v>5</v>
      </c>
      <c r="H126" s="11">
        <v>0</v>
      </c>
      <c r="I126" s="11" t="s">
        <v>14</v>
      </c>
      <c r="J126" s="13">
        <f t="array" ref="J126">COUNTIF([PRODUIT],"&lt;="&amp;C126)</f>
        <v>149</v>
      </c>
    </row>
    <row r="127" spans="1:10">
      <c r="A127" s="11" t="s">
        <v>68</v>
      </c>
      <c r="B127" s="11" t="s">
        <v>417</v>
      </c>
      <c r="C127" s="11" t="s">
        <v>97</v>
      </c>
      <c r="D127" s="11" t="s">
        <v>98</v>
      </c>
      <c r="E127" s="11" t="s">
        <v>99</v>
      </c>
      <c r="F127" s="11">
        <v>1</v>
      </c>
      <c r="G127" s="11" t="s">
        <v>5</v>
      </c>
      <c r="H127" s="11">
        <v>0</v>
      </c>
      <c r="I127" s="11">
        <v>20.16</v>
      </c>
      <c r="J127" s="13">
        <f t="array" ref="J127">COUNTIF([PRODUIT],"&lt;="&amp;C127)</f>
        <v>182</v>
      </c>
    </row>
    <row r="128" spans="1:10">
      <c r="A128" s="11" t="s">
        <v>12</v>
      </c>
      <c r="B128" s="11" t="s">
        <v>363</v>
      </c>
      <c r="C128" s="11" t="s">
        <v>57</v>
      </c>
      <c r="D128" s="11" t="s">
        <v>14</v>
      </c>
      <c r="E128" s="11" t="s">
        <v>58</v>
      </c>
      <c r="F128" s="11">
        <v>1</v>
      </c>
      <c r="G128" s="11" t="s">
        <v>5</v>
      </c>
      <c r="H128" s="11">
        <v>1</v>
      </c>
      <c r="I128" s="11">
        <v>29.25</v>
      </c>
      <c r="J128" s="13">
        <f t="array" ref="J128">COUNTIF([PRODUIT],"&lt;="&amp;C128)</f>
        <v>197</v>
      </c>
    </row>
    <row r="129" spans="1:10">
      <c r="A129" s="11" t="s">
        <v>380</v>
      </c>
      <c r="B129" s="11" t="s">
        <v>14</v>
      </c>
      <c r="C129" s="11" t="s">
        <v>461</v>
      </c>
      <c r="D129" s="11" t="s">
        <v>14</v>
      </c>
      <c r="E129" s="11" t="s">
        <v>462</v>
      </c>
      <c r="F129" s="11" t="s">
        <v>432</v>
      </c>
      <c r="G129" s="11" t="s">
        <v>463</v>
      </c>
      <c r="H129" s="11">
        <v>1</v>
      </c>
      <c r="I129" s="11">
        <v>0</v>
      </c>
      <c r="J129" s="13">
        <f t="array" ref="J129">COUNTIF([PRODUIT],"&lt;="&amp;C129)</f>
        <v>19</v>
      </c>
    </row>
    <row r="130" spans="1:10">
      <c r="A130" s="11" t="s">
        <v>4</v>
      </c>
      <c r="B130" s="11" t="s">
        <v>14</v>
      </c>
      <c r="C130" s="11" t="s">
        <v>295</v>
      </c>
      <c r="D130" s="11" t="s">
        <v>296</v>
      </c>
      <c r="E130" s="11">
        <v>83571</v>
      </c>
      <c r="F130" s="11">
        <v>1000</v>
      </c>
      <c r="G130" s="11" t="s">
        <v>297</v>
      </c>
      <c r="H130" s="11" t="s">
        <v>14</v>
      </c>
      <c r="I130" s="11">
        <v>115.1</v>
      </c>
      <c r="J130" s="13">
        <f t="array" ref="J130">COUNTIF([PRODUIT],"&lt;="&amp;C130)</f>
        <v>178</v>
      </c>
    </row>
    <row r="131" spans="1:10">
      <c r="A131" s="11" t="s">
        <v>68</v>
      </c>
      <c r="B131" s="11" t="s">
        <v>367</v>
      </c>
      <c r="C131" s="11" t="s">
        <v>155</v>
      </c>
      <c r="D131" s="11" t="s">
        <v>152</v>
      </c>
      <c r="E131" s="11" t="s">
        <v>156</v>
      </c>
      <c r="F131" s="11">
        <v>50</v>
      </c>
      <c r="G131" s="11" t="s">
        <v>225</v>
      </c>
      <c r="H131" s="11">
        <v>0</v>
      </c>
      <c r="I131" s="11"/>
      <c r="J131" s="13">
        <f t="array" ref="J131">COUNTIF([PRODUIT],"&lt;="&amp;C131)</f>
        <v>47</v>
      </c>
    </row>
    <row r="132" spans="1:10">
      <c r="A132" s="11" t="s">
        <v>380</v>
      </c>
      <c r="B132" s="11" t="s">
        <v>14</v>
      </c>
      <c r="C132" s="11" t="s">
        <v>467</v>
      </c>
      <c r="D132" s="11" t="s">
        <v>224</v>
      </c>
      <c r="E132" s="11" t="s">
        <v>468</v>
      </c>
      <c r="F132" s="11" t="s">
        <v>469</v>
      </c>
      <c r="G132" s="11" t="s">
        <v>225</v>
      </c>
      <c r="H132" s="11">
        <v>1</v>
      </c>
      <c r="I132" s="11">
        <v>0</v>
      </c>
      <c r="J132" s="13">
        <f t="array" ref="J132">COUNTIF([PRODUIT],"&lt;="&amp;C132)</f>
        <v>87</v>
      </c>
    </row>
    <row r="133" spans="1:10">
      <c r="A133" s="11" t="s">
        <v>380</v>
      </c>
      <c r="B133" s="11" t="s">
        <v>14</v>
      </c>
      <c r="C133" s="11" t="s">
        <v>427</v>
      </c>
      <c r="D133" s="11" t="s">
        <v>428</v>
      </c>
      <c r="E133" s="11" t="s">
        <v>14</v>
      </c>
      <c r="F133" s="11" t="s">
        <v>421</v>
      </c>
      <c r="G133" s="11" t="s">
        <v>225</v>
      </c>
      <c r="H133" s="11">
        <v>1</v>
      </c>
      <c r="I133" s="11">
        <v>0</v>
      </c>
      <c r="J133" s="13">
        <f t="array" ref="J133">COUNTIF([PRODUIT],"&lt;="&amp;C133)</f>
        <v>146</v>
      </c>
    </row>
    <row r="134" spans="1:10">
      <c r="A134" s="11" t="s">
        <v>380</v>
      </c>
      <c r="B134" s="11" t="s">
        <v>14</v>
      </c>
      <c r="C134" s="11" t="s">
        <v>464</v>
      </c>
      <c r="D134" s="11" t="s">
        <v>465</v>
      </c>
      <c r="E134" s="11" t="s">
        <v>466</v>
      </c>
      <c r="F134" s="11" t="s">
        <v>437</v>
      </c>
      <c r="G134" s="11" t="s">
        <v>225</v>
      </c>
      <c r="H134" s="11">
        <v>1</v>
      </c>
      <c r="I134" s="11">
        <v>0</v>
      </c>
      <c r="J134" s="13">
        <f t="array" ref="J134">COUNTIF([PRODUIT],"&lt;="&amp;C134)</f>
        <v>169</v>
      </c>
    </row>
    <row r="135" spans="1:10">
      <c r="A135" s="11" t="s">
        <v>380</v>
      </c>
      <c r="B135" s="11" t="s">
        <v>14</v>
      </c>
      <c r="C135" s="11" t="s">
        <v>429</v>
      </c>
      <c r="D135" s="11" t="s">
        <v>428</v>
      </c>
      <c r="E135" s="11" t="s">
        <v>430</v>
      </c>
      <c r="F135" s="11" t="s">
        <v>421</v>
      </c>
      <c r="G135" s="11" t="s">
        <v>225</v>
      </c>
      <c r="H135" s="11">
        <v>1</v>
      </c>
      <c r="I135" s="11">
        <v>0</v>
      </c>
      <c r="J135" s="13">
        <f t="array" ref="J135">COUNTIF([PRODUIT],"&lt;="&amp;C135)</f>
        <v>206</v>
      </c>
    </row>
    <row r="136" spans="1:10">
      <c r="A136" s="11" t="s">
        <v>4</v>
      </c>
      <c r="B136" s="11" t="s">
        <v>404</v>
      </c>
      <c r="C136" s="11" t="s">
        <v>226</v>
      </c>
      <c r="D136" s="11" t="s">
        <v>224</v>
      </c>
      <c r="E136" s="11">
        <v>942182</v>
      </c>
      <c r="F136" s="11">
        <v>1</v>
      </c>
      <c r="G136" s="11" t="s">
        <v>225</v>
      </c>
      <c r="H136" s="11" t="s">
        <v>14</v>
      </c>
      <c r="I136" s="11">
        <v>8.5</v>
      </c>
      <c r="J136" s="13">
        <f t="array" ref="J136">COUNTIF([PRODUIT],"&lt;="&amp;C136)</f>
        <v>88</v>
      </c>
    </row>
    <row r="137" spans="1:10">
      <c r="A137" s="11" t="s">
        <v>4</v>
      </c>
      <c r="B137" s="11" t="s">
        <v>404</v>
      </c>
      <c r="C137" s="11" t="s">
        <v>223</v>
      </c>
      <c r="D137" s="11" t="s">
        <v>224</v>
      </c>
      <c r="E137" s="11" t="s">
        <v>14</v>
      </c>
      <c r="F137" s="11">
        <v>1</v>
      </c>
      <c r="G137" s="11" t="s">
        <v>225</v>
      </c>
      <c r="H137" s="11" t="s">
        <v>14</v>
      </c>
      <c r="I137" s="11" t="s">
        <v>14</v>
      </c>
      <c r="J137" s="13">
        <f t="array" ref="J137">COUNTIF([PRODUIT],"&lt;="&amp;C137)</f>
        <v>89</v>
      </c>
    </row>
    <row r="138" spans="1:10">
      <c r="A138" s="11" t="s">
        <v>4</v>
      </c>
      <c r="B138" s="11" t="s">
        <v>404</v>
      </c>
      <c r="C138" s="11" t="s">
        <v>227</v>
      </c>
      <c r="D138" s="11" t="s">
        <v>224</v>
      </c>
      <c r="E138" s="11" t="s">
        <v>228</v>
      </c>
      <c r="F138" s="11">
        <v>1</v>
      </c>
      <c r="G138" s="11" t="s">
        <v>225</v>
      </c>
      <c r="H138" s="11" t="s">
        <v>14</v>
      </c>
      <c r="I138" s="11">
        <v>11</v>
      </c>
      <c r="J138" s="13">
        <f t="array" ref="J138">COUNTIF([PRODUIT],"&lt;="&amp;C138)</f>
        <v>90</v>
      </c>
    </row>
    <row r="139" spans="1:10">
      <c r="A139" s="11" t="s">
        <v>12</v>
      </c>
      <c r="B139" s="11" t="s">
        <v>362</v>
      </c>
      <c r="C139" s="11" t="s">
        <v>381</v>
      </c>
      <c r="D139" s="11" t="s">
        <v>382</v>
      </c>
      <c r="E139" s="11" t="s">
        <v>383</v>
      </c>
      <c r="F139" s="11" t="s">
        <v>14</v>
      </c>
      <c r="G139" s="11" t="s">
        <v>379</v>
      </c>
      <c r="H139" s="11">
        <v>2</v>
      </c>
      <c r="I139" s="11">
        <v>10.75</v>
      </c>
      <c r="J139" s="13">
        <f t="array" ref="J139">COUNTIF([PRODUIT],"&lt;="&amp;C139)</f>
        <v>4</v>
      </c>
    </row>
    <row r="140" spans="1:10">
      <c r="A140" s="11" t="s">
        <v>4</v>
      </c>
      <c r="B140" s="11" t="s">
        <v>14</v>
      </c>
      <c r="C140" s="11" t="s">
        <v>402</v>
      </c>
      <c r="D140" s="11" t="s">
        <v>403</v>
      </c>
      <c r="E140" s="11" t="s">
        <v>14</v>
      </c>
      <c r="F140" s="11">
        <v>100</v>
      </c>
      <c r="G140" s="11" t="s">
        <v>379</v>
      </c>
      <c r="H140" s="11" t="s">
        <v>14</v>
      </c>
      <c r="I140" s="11">
        <v>2</v>
      </c>
      <c r="J140" s="13">
        <f t="array" ref="J140">COUNTIF([PRODUIT],"&lt;="&amp;C140)</f>
        <v>53</v>
      </c>
    </row>
    <row r="141" spans="1:10">
      <c r="A141" s="11" t="s">
        <v>68</v>
      </c>
      <c r="B141" s="11" t="s">
        <v>366</v>
      </c>
      <c r="C141" s="11" t="s">
        <v>396</v>
      </c>
      <c r="D141" s="11" t="s">
        <v>19</v>
      </c>
      <c r="E141" s="11" t="s">
        <v>397</v>
      </c>
      <c r="F141" s="11" t="s">
        <v>398</v>
      </c>
      <c r="G141" s="11" t="s">
        <v>379</v>
      </c>
      <c r="H141" s="11">
        <v>1</v>
      </c>
      <c r="I141" s="11">
        <v>38.19</v>
      </c>
      <c r="J141" s="13">
        <f t="array" ref="J141">COUNTIF([PRODUIT],"&lt;="&amp;C141)</f>
        <v>65</v>
      </c>
    </row>
    <row r="142" spans="1:10">
      <c r="A142" s="11" t="s">
        <v>12</v>
      </c>
      <c r="B142" s="11" t="s">
        <v>362</v>
      </c>
      <c r="C142" s="11" t="s">
        <v>399</v>
      </c>
      <c r="D142" s="11" t="s">
        <v>400</v>
      </c>
      <c r="E142" s="11" t="s">
        <v>401</v>
      </c>
      <c r="F142" s="11">
        <v>50</v>
      </c>
      <c r="G142" s="11" t="s">
        <v>379</v>
      </c>
      <c r="H142" s="11" t="s">
        <v>14</v>
      </c>
      <c r="I142" s="11">
        <v>20.18</v>
      </c>
      <c r="J142" s="13">
        <f t="array" ref="J142">COUNTIF([PRODUIT],"&lt;="&amp;C142)</f>
        <v>71</v>
      </c>
    </row>
    <row r="143" spans="1:10">
      <c r="A143" s="11" t="s">
        <v>4</v>
      </c>
      <c r="B143" s="11" t="s">
        <v>404</v>
      </c>
      <c r="C143" s="11" t="s">
        <v>405</v>
      </c>
      <c r="D143" s="11" t="s">
        <v>403</v>
      </c>
      <c r="E143" s="11" t="s">
        <v>407</v>
      </c>
      <c r="F143" s="11">
        <v>100</v>
      </c>
      <c r="G143" s="11" t="s">
        <v>379</v>
      </c>
      <c r="H143" s="11">
        <v>2</v>
      </c>
      <c r="I143" s="11">
        <v>5.19</v>
      </c>
      <c r="J143" s="13">
        <f t="array" ref="J143">COUNTIF([PRODUIT],"&lt;="&amp;C143)</f>
        <v>92</v>
      </c>
    </row>
    <row r="144" spans="1:10">
      <c r="A144" s="11" t="s">
        <v>4</v>
      </c>
      <c r="B144" s="11" t="s">
        <v>404</v>
      </c>
      <c r="C144" s="11" t="s">
        <v>406</v>
      </c>
      <c r="D144" s="11" t="s">
        <v>403</v>
      </c>
      <c r="E144" s="11" t="s">
        <v>408</v>
      </c>
      <c r="F144" s="11">
        <v>100</v>
      </c>
      <c r="G144" s="11" t="s">
        <v>379</v>
      </c>
      <c r="H144" s="11">
        <v>4</v>
      </c>
      <c r="I144" s="11">
        <v>5.19</v>
      </c>
      <c r="J144" s="13">
        <f t="array" ref="J144">COUNTIF([PRODUIT],"&lt;="&amp;C144)</f>
        <v>93</v>
      </c>
    </row>
    <row r="145" spans="1:10">
      <c r="A145" s="11" t="s">
        <v>4</v>
      </c>
      <c r="B145" s="11" t="s">
        <v>372</v>
      </c>
      <c r="C145" s="11" t="s">
        <v>376</v>
      </c>
      <c r="D145" s="11" t="s">
        <v>375</v>
      </c>
      <c r="E145" s="11" t="s">
        <v>377</v>
      </c>
      <c r="F145" s="11" t="s">
        <v>378</v>
      </c>
      <c r="G145" s="11" t="s">
        <v>379</v>
      </c>
      <c r="H145" s="11" t="s">
        <v>14</v>
      </c>
      <c r="I145" s="11">
        <v>44.7</v>
      </c>
      <c r="J145" s="13">
        <f t="array" ref="J145">COUNTIF([PRODUIT],"&lt;="&amp;C145)</f>
        <v>97</v>
      </c>
    </row>
    <row r="146" spans="1:10">
      <c r="A146" s="11" t="s">
        <v>12</v>
      </c>
      <c r="B146" s="11" t="s">
        <v>362</v>
      </c>
      <c r="C146" s="11" t="s">
        <v>393</v>
      </c>
      <c r="D146" s="11" t="s">
        <v>382</v>
      </c>
      <c r="E146" s="11" t="s">
        <v>394</v>
      </c>
      <c r="F146" s="11" t="s">
        <v>395</v>
      </c>
      <c r="G146" s="11" t="s">
        <v>379</v>
      </c>
      <c r="H146" s="11">
        <v>1</v>
      </c>
      <c r="I146" s="11">
        <v>106</v>
      </c>
      <c r="J146" s="13">
        <f t="array" ref="J146">COUNTIF([PRODUIT],"&lt;="&amp;C146)</f>
        <v>101</v>
      </c>
    </row>
    <row r="147" spans="1:10">
      <c r="A147" s="11" t="s">
        <v>68</v>
      </c>
      <c r="B147" s="11" t="s">
        <v>366</v>
      </c>
      <c r="C147" s="11" t="s">
        <v>144</v>
      </c>
      <c r="D147" s="11" t="s">
        <v>19</v>
      </c>
      <c r="E147" s="11" t="s">
        <v>14</v>
      </c>
      <c r="F147" s="11" t="s">
        <v>14</v>
      </c>
      <c r="G147" s="11" t="s">
        <v>379</v>
      </c>
      <c r="H147" s="11">
        <v>0</v>
      </c>
      <c r="I147" s="11" t="s">
        <v>14</v>
      </c>
      <c r="J147" s="13">
        <f t="array" ref="J147">COUNTIF([PRODUIT],"&lt;="&amp;C147)</f>
        <v>126</v>
      </c>
    </row>
    <row r="148" spans="1:10">
      <c r="A148" s="11" t="s">
        <v>12</v>
      </c>
      <c r="B148" s="11" t="s">
        <v>362</v>
      </c>
      <c r="C148" s="11" t="s">
        <v>390</v>
      </c>
      <c r="D148" s="11" t="s">
        <v>382</v>
      </c>
      <c r="E148" s="11" t="s">
        <v>391</v>
      </c>
      <c r="F148" s="11" t="s">
        <v>392</v>
      </c>
      <c r="G148" s="11" t="s">
        <v>379</v>
      </c>
      <c r="H148" s="11">
        <v>1</v>
      </c>
      <c r="I148" s="11">
        <v>35.26</v>
      </c>
      <c r="J148" s="13">
        <f t="array" ref="J148">COUNTIF([PRODUIT],"&lt;="&amp;C148)</f>
        <v>136</v>
      </c>
    </row>
    <row r="149" spans="1:10">
      <c r="A149" s="11" t="s">
        <v>4</v>
      </c>
      <c r="B149" s="11" t="s">
        <v>372</v>
      </c>
      <c r="C149" s="11" t="s">
        <v>409</v>
      </c>
      <c r="D149" s="11" t="s">
        <v>410</v>
      </c>
      <c r="E149" s="11" t="s">
        <v>411</v>
      </c>
      <c r="F149" s="11" t="s">
        <v>14</v>
      </c>
      <c r="G149" s="11" t="s">
        <v>379</v>
      </c>
      <c r="H149" s="11">
        <v>2</v>
      </c>
      <c r="I149" s="11">
        <v>7</v>
      </c>
      <c r="J149" s="13">
        <f t="array" ref="J149">COUNTIF([PRODUIT],"&lt;="&amp;C149)</f>
        <v>171</v>
      </c>
    </row>
    <row r="150" spans="1:10">
      <c r="A150" s="11" t="s">
        <v>68</v>
      </c>
      <c r="B150" s="11" t="s">
        <v>364</v>
      </c>
      <c r="C150" s="11" t="s">
        <v>387</v>
      </c>
      <c r="D150" s="11" t="s">
        <v>125</v>
      </c>
      <c r="E150" s="11" t="s">
        <v>385</v>
      </c>
      <c r="F150" s="11" t="s">
        <v>386</v>
      </c>
      <c r="G150" s="11" t="s">
        <v>379</v>
      </c>
      <c r="H150" s="11" t="s">
        <v>14</v>
      </c>
      <c r="I150" s="11">
        <v>23.1</v>
      </c>
      <c r="J150" s="13">
        <f t="array" ref="J150">COUNTIF([PRODUIT],"&lt;="&amp;C150)</f>
        <v>174</v>
      </c>
    </row>
    <row r="151" spans="1:10">
      <c r="A151" s="11" t="s">
        <v>68</v>
      </c>
      <c r="B151" s="11" t="s">
        <v>364</v>
      </c>
      <c r="C151" s="11" t="s">
        <v>388</v>
      </c>
      <c r="D151" s="11" t="s">
        <v>125</v>
      </c>
      <c r="E151" s="11" t="s">
        <v>389</v>
      </c>
      <c r="F151" s="11" t="s">
        <v>386</v>
      </c>
      <c r="G151" s="11" t="s">
        <v>379</v>
      </c>
      <c r="H151" s="11" t="s">
        <v>14</v>
      </c>
      <c r="I151" s="11">
        <v>23.1</v>
      </c>
      <c r="J151" s="13">
        <f t="array" ref="J151">COUNTIF([PRODUIT],"&lt;="&amp;C151)</f>
        <v>175</v>
      </c>
    </row>
    <row r="152" spans="1:10">
      <c r="A152" s="11" t="s">
        <v>12</v>
      </c>
      <c r="B152" s="11" t="s">
        <v>362</v>
      </c>
      <c r="C152" s="11" t="s">
        <v>44</v>
      </c>
      <c r="D152" s="11" t="s">
        <v>382</v>
      </c>
      <c r="E152" s="11" t="s">
        <v>45</v>
      </c>
      <c r="F152" s="11" t="s">
        <v>46</v>
      </c>
      <c r="G152" s="11" t="s">
        <v>25</v>
      </c>
      <c r="H152" s="11">
        <v>2</v>
      </c>
      <c r="I152" s="11">
        <v>13.5</v>
      </c>
      <c r="J152" s="13">
        <f t="array" ref="J152">COUNTIF([PRODUIT],"&lt;="&amp;C152)</f>
        <v>5</v>
      </c>
    </row>
    <row r="153" spans="1:10">
      <c r="A153" s="11" t="s">
        <v>380</v>
      </c>
      <c r="B153" s="11" t="s">
        <v>14</v>
      </c>
      <c r="C153" s="11" t="s">
        <v>472</v>
      </c>
      <c r="D153" s="11" t="s">
        <v>442</v>
      </c>
      <c r="E153" s="11" t="s">
        <v>14</v>
      </c>
      <c r="F153" s="11" t="s">
        <v>473</v>
      </c>
      <c r="G153" s="11" t="s">
        <v>25</v>
      </c>
      <c r="H153" s="11">
        <v>1</v>
      </c>
      <c r="I153" s="11">
        <v>0</v>
      </c>
      <c r="J153" s="13">
        <f t="array" ref="J153">COUNTIF([PRODUIT],"&lt;="&amp;C153)</f>
        <v>26</v>
      </c>
    </row>
    <row r="154" spans="1:10">
      <c r="A154" s="11" t="s">
        <v>380</v>
      </c>
      <c r="B154" s="11" t="s">
        <v>14</v>
      </c>
      <c r="C154" s="11" t="s">
        <v>471</v>
      </c>
      <c r="D154" s="11" t="s">
        <v>14</v>
      </c>
      <c r="E154" s="11" t="s">
        <v>14</v>
      </c>
      <c r="F154" s="11" t="s">
        <v>437</v>
      </c>
      <c r="G154" s="11" t="s">
        <v>25</v>
      </c>
      <c r="H154" s="11">
        <v>1</v>
      </c>
      <c r="I154" s="11">
        <v>0</v>
      </c>
      <c r="J154" s="13">
        <f t="array" ref="J154">COUNTIF([PRODUIT],"&lt;="&amp;C154)</f>
        <v>27</v>
      </c>
    </row>
    <row r="155" spans="1:10">
      <c r="A155" s="11" t="s">
        <v>380</v>
      </c>
      <c r="B155" s="11" t="s">
        <v>14</v>
      </c>
      <c r="C155" s="11" t="s">
        <v>443</v>
      </c>
      <c r="D155" s="11" t="s">
        <v>444</v>
      </c>
      <c r="E155" s="11" t="s">
        <v>14</v>
      </c>
      <c r="F155" s="11" t="s">
        <v>445</v>
      </c>
      <c r="G155" s="11" t="s">
        <v>25</v>
      </c>
      <c r="H155" s="11">
        <v>1</v>
      </c>
      <c r="I155" s="11">
        <v>0</v>
      </c>
      <c r="J155" s="13">
        <f t="array" ref="J155">COUNTIF([PRODUIT],"&lt;="&amp;C155)</f>
        <v>29</v>
      </c>
    </row>
    <row r="156" spans="1:10">
      <c r="A156" s="11" t="s">
        <v>380</v>
      </c>
      <c r="B156" s="11" t="s">
        <v>14</v>
      </c>
      <c r="C156" s="11" t="s">
        <v>474</v>
      </c>
      <c r="D156" s="11" t="s">
        <v>444</v>
      </c>
      <c r="E156" s="11" t="s">
        <v>14</v>
      </c>
      <c r="F156" s="11" t="s">
        <v>437</v>
      </c>
      <c r="G156" s="11" t="s">
        <v>25</v>
      </c>
      <c r="H156" s="11">
        <v>1</v>
      </c>
      <c r="I156" s="11">
        <v>0</v>
      </c>
      <c r="J156" s="13">
        <f t="array" ref="J156">COUNTIF([PRODUIT],"&lt;="&amp;C156)</f>
        <v>36</v>
      </c>
    </row>
    <row r="157" spans="1:10">
      <c r="A157" s="11" t="s">
        <v>380</v>
      </c>
      <c r="B157" s="11" t="s">
        <v>14</v>
      </c>
      <c r="C157" s="11" t="s">
        <v>470</v>
      </c>
      <c r="D157" s="11" t="s">
        <v>14</v>
      </c>
      <c r="E157" s="11" t="s">
        <v>14</v>
      </c>
      <c r="F157" s="11" t="s">
        <v>437</v>
      </c>
      <c r="G157" s="11" t="s">
        <v>25</v>
      </c>
      <c r="H157" s="11">
        <v>1</v>
      </c>
      <c r="I157" s="11">
        <v>0</v>
      </c>
      <c r="J157" s="13">
        <f t="array" ref="J157">COUNTIF([PRODUIT],"&lt;="&amp;C157)</f>
        <v>37</v>
      </c>
    </row>
    <row r="158" spans="1:10">
      <c r="A158" s="11" t="s">
        <v>12</v>
      </c>
      <c r="B158" s="11" t="s">
        <v>362</v>
      </c>
      <c r="C158" s="11" t="s">
        <v>51</v>
      </c>
      <c r="D158" s="11" t="s">
        <v>52</v>
      </c>
      <c r="E158" s="11" t="s">
        <v>53</v>
      </c>
      <c r="F158" s="11" t="s">
        <v>54</v>
      </c>
      <c r="G158" s="11" t="s">
        <v>25</v>
      </c>
      <c r="H158" s="11">
        <v>0</v>
      </c>
      <c r="I158" s="11">
        <v>25.9</v>
      </c>
      <c r="J158" s="13">
        <f t="array" ref="J158">COUNTIF([PRODUIT],"&lt;="&amp;C158)</f>
        <v>38</v>
      </c>
    </row>
    <row r="159" spans="1:10">
      <c r="A159" s="11" t="s">
        <v>68</v>
      </c>
      <c r="B159" s="11" t="s">
        <v>367</v>
      </c>
      <c r="C159" s="11" t="s">
        <v>154</v>
      </c>
      <c r="D159" s="11" t="s">
        <v>152</v>
      </c>
      <c r="E159" s="11" t="s">
        <v>14</v>
      </c>
      <c r="F159" s="11" t="s">
        <v>14</v>
      </c>
      <c r="G159" s="11" t="s">
        <v>25</v>
      </c>
      <c r="H159" s="11">
        <v>1</v>
      </c>
      <c r="I159" s="11" t="s">
        <v>14</v>
      </c>
      <c r="J159" s="13">
        <f t="array" ref="J159">COUNTIF([PRODUIT],"&lt;="&amp;C159)</f>
        <v>45</v>
      </c>
    </row>
    <row r="160" spans="1:10">
      <c r="A160" s="11" t="s">
        <v>68</v>
      </c>
      <c r="B160" s="11" t="s">
        <v>367</v>
      </c>
      <c r="C160" s="11" t="s">
        <v>151</v>
      </c>
      <c r="D160" s="11" t="s">
        <v>152</v>
      </c>
      <c r="E160" s="11" t="s">
        <v>153</v>
      </c>
      <c r="F160" s="11">
        <v>100</v>
      </c>
      <c r="G160" s="11" t="s">
        <v>25</v>
      </c>
      <c r="H160" s="11">
        <v>2</v>
      </c>
      <c r="I160" s="11">
        <v>89</v>
      </c>
      <c r="J160" s="13">
        <f t="array" ref="J160">COUNTIF([PRODUIT],"&lt;="&amp;C160)</f>
        <v>46</v>
      </c>
    </row>
    <row r="161" spans="1:10">
      <c r="A161" s="11" t="s">
        <v>12</v>
      </c>
      <c r="B161" s="11" t="s">
        <v>362</v>
      </c>
      <c r="C161" s="11" t="s">
        <v>32</v>
      </c>
      <c r="D161" s="11" t="s">
        <v>14</v>
      </c>
      <c r="E161" s="11" t="s">
        <v>33</v>
      </c>
      <c r="F161" s="11">
        <v>100</v>
      </c>
      <c r="G161" s="11" t="s">
        <v>25</v>
      </c>
      <c r="H161" s="11" t="s">
        <v>14</v>
      </c>
      <c r="I161" s="11">
        <v>13</v>
      </c>
      <c r="J161" s="13">
        <f t="array" ref="J161">COUNTIF([PRODUIT],"&lt;="&amp;C161)</f>
        <v>66</v>
      </c>
    </row>
    <row r="162" spans="1:10">
      <c r="A162" s="11" t="s">
        <v>12</v>
      </c>
      <c r="B162" s="11" t="s">
        <v>362</v>
      </c>
      <c r="C162" s="11" t="s">
        <v>30</v>
      </c>
      <c r="D162" s="11" t="s">
        <v>14</v>
      </c>
      <c r="E162" s="11" t="s">
        <v>31</v>
      </c>
      <c r="F162" s="11">
        <v>100</v>
      </c>
      <c r="G162" s="11" t="s">
        <v>25</v>
      </c>
      <c r="H162" s="11">
        <v>0</v>
      </c>
      <c r="I162" s="11">
        <v>51.91</v>
      </c>
      <c r="J162" s="13">
        <f t="array" ref="J162">COUNTIF([PRODUIT],"&lt;="&amp;C162)</f>
        <v>67</v>
      </c>
    </row>
    <row r="163" spans="1:10">
      <c r="A163" s="11" t="s">
        <v>12</v>
      </c>
      <c r="B163" s="11" t="s">
        <v>362</v>
      </c>
      <c r="C163" s="11" t="s">
        <v>28</v>
      </c>
      <c r="D163" s="11" t="s">
        <v>14</v>
      </c>
      <c r="E163" s="11" t="s">
        <v>29</v>
      </c>
      <c r="F163" s="11" t="s">
        <v>14</v>
      </c>
      <c r="G163" s="11" t="s">
        <v>25</v>
      </c>
      <c r="H163" s="11">
        <v>1</v>
      </c>
      <c r="I163" s="11">
        <v>50.23</v>
      </c>
      <c r="J163" s="13">
        <f t="array" ref="J163">COUNTIF([PRODUIT],"&lt;="&amp;C163)</f>
        <v>68</v>
      </c>
    </row>
    <row r="164" spans="1:10">
      <c r="A164" s="11" t="s">
        <v>12</v>
      </c>
      <c r="B164" s="11" t="s">
        <v>362</v>
      </c>
      <c r="C164" s="11" t="s">
        <v>34</v>
      </c>
      <c r="D164" s="11" t="s">
        <v>14</v>
      </c>
      <c r="E164" s="11" t="s">
        <v>35</v>
      </c>
      <c r="F164" s="11">
        <v>100</v>
      </c>
      <c r="G164" s="11" t="s">
        <v>25</v>
      </c>
      <c r="H164" s="11">
        <v>0</v>
      </c>
      <c r="I164" s="11">
        <v>51.91</v>
      </c>
      <c r="J164" s="13">
        <f t="array" ref="J164">COUNTIF([PRODUIT],"&lt;="&amp;C164)</f>
        <v>69</v>
      </c>
    </row>
    <row r="165" spans="1:10">
      <c r="A165" s="11" t="s">
        <v>68</v>
      </c>
      <c r="B165" s="11" t="s">
        <v>14</v>
      </c>
      <c r="C165" s="11" t="s">
        <v>141</v>
      </c>
      <c r="D165" s="11" t="s">
        <v>142</v>
      </c>
      <c r="E165" s="11" t="s">
        <v>143</v>
      </c>
      <c r="F165" s="11">
        <v>36</v>
      </c>
      <c r="G165" s="11" t="s">
        <v>25</v>
      </c>
      <c r="H165" s="11" t="s">
        <v>14</v>
      </c>
      <c r="I165" s="11">
        <v>34.950000000000003</v>
      </c>
      <c r="J165" s="13">
        <f t="array" ref="J165">COUNTIF([PRODUIT],"&lt;="&amp;C165)</f>
        <v>79</v>
      </c>
    </row>
    <row r="166" spans="1:10">
      <c r="A166" s="11" t="s">
        <v>369</v>
      </c>
      <c r="B166" s="11" t="s">
        <v>14</v>
      </c>
      <c r="C166" s="11" t="s">
        <v>308</v>
      </c>
      <c r="D166" s="11" t="s">
        <v>309</v>
      </c>
      <c r="E166" s="11" t="s">
        <v>310</v>
      </c>
      <c r="F166" s="11">
        <v>36</v>
      </c>
      <c r="G166" s="11" t="s">
        <v>25</v>
      </c>
      <c r="H166" s="11">
        <v>1</v>
      </c>
      <c r="I166" s="11">
        <v>135.80000000000001</v>
      </c>
      <c r="J166" s="13">
        <f t="array" ref="J166">COUNTIF([PRODUIT],"&lt;="&amp;C166)</f>
        <v>80</v>
      </c>
    </row>
    <row r="167" spans="1:10">
      <c r="A167" s="11" t="s">
        <v>380</v>
      </c>
      <c r="B167" s="11" t="s">
        <v>14</v>
      </c>
      <c r="C167" s="11" t="s">
        <v>438</v>
      </c>
      <c r="D167" s="11" t="s">
        <v>224</v>
      </c>
      <c r="E167" s="11" t="s">
        <v>439</v>
      </c>
      <c r="F167" s="11" t="s">
        <v>437</v>
      </c>
      <c r="G167" s="11" t="s">
        <v>25</v>
      </c>
      <c r="H167" s="11">
        <v>1</v>
      </c>
      <c r="I167" s="11">
        <v>0</v>
      </c>
      <c r="J167" s="13">
        <f t="array" ref="J167">COUNTIF([PRODUIT],"&lt;="&amp;C167)</f>
        <v>94</v>
      </c>
    </row>
    <row r="168" spans="1:10">
      <c r="A168" s="11" t="s">
        <v>380</v>
      </c>
      <c r="B168" s="11" t="s">
        <v>14</v>
      </c>
      <c r="C168" s="11" t="s">
        <v>440</v>
      </c>
      <c r="D168" s="11" t="s">
        <v>224</v>
      </c>
      <c r="E168" s="11" t="s">
        <v>436</v>
      </c>
      <c r="F168" s="11" t="s">
        <v>421</v>
      </c>
      <c r="G168" s="11" t="s">
        <v>25</v>
      </c>
      <c r="H168" s="11">
        <v>1</v>
      </c>
      <c r="I168" s="11">
        <v>0</v>
      </c>
      <c r="J168" s="13">
        <f t="array" ref="J168">COUNTIF([PRODUIT],"&lt;="&amp;C168)</f>
        <v>95</v>
      </c>
    </row>
    <row r="169" spans="1:10">
      <c r="A169" s="11" t="s">
        <v>4</v>
      </c>
      <c r="B169" s="11" t="s">
        <v>14</v>
      </c>
      <c r="C169" s="11" t="s">
        <v>274</v>
      </c>
      <c r="D169" s="11" t="s">
        <v>275</v>
      </c>
      <c r="E169" s="11" t="s">
        <v>276</v>
      </c>
      <c r="F169" s="11" t="s">
        <v>14</v>
      </c>
      <c r="G169" s="11" t="s">
        <v>25</v>
      </c>
      <c r="H169" s="11" t="s">
        <v>14</v>
      </c>
      <c r="I169" s="11">
        <v>1.65</v>
      </c>
      <c r="J169" s="13">
        <f t="array" ref="J169">COUNTIF([PRODUIT],"&lt;="&amp;C169)</f>
        <v>99</v>
      </c>
    </row>
    <row r="170" spans="1:10">
      <c r="A170" s="11" t="s">
        <v>12</v>
      </c>
      <c r="B170" s="11" t="s">
        <v>362</v>
      </c>
      <c r="C170" s="11" t="s">
        <v>38</v>
      </c>
      <c r="D170" s="11" t="s">
        <v>13</v>
      </c>
      <c r="E170" s="11" t="s">
        <v>39</v>
      </c>
      <c r="F170" s="11" t="s">
        <v>40</v>
      </c>
      <c r="G170" s="11" t="s">
        <v>25</v>
      </c>
      <c r="H170" s="11">
        <v>1</v>
      </c>
      <c r="I170" s="11">
        <v>274</v>
      </c>
      <c r="J170" s="13">
        <f t="array" ref="J170">COUNTIF([PRODUIT],"&lt;="&amp;C170)</f>
        <v>102</v>
      </c>
    </row>
    <row r="171" spans="1:10">
      <c r="A171" s="11" t="s">
        <v>380</v>
      </c>
      <c r="B171" s="11" t="s">
        <v>449</v>
      </c>
      <c r="C171" s="11" t="s">
        <v>503</v>
      </c>
      <c r="D171" s="11" t="s">
        <v>446</v>
      </c>
      <c r="E171" s="11" t="s">
        <v>447</v>
      </c>
      <c r="F171" s="11" t="s">
        <v>448</v>
      </c>
      <c r="G171" s="11" t="s">
        <v>25</v>
      </c>
      <c r="H171" s="11">
        <v>1</v>
      </c>
      <c r="I171" s="11">
        <v>8.5</v>
      </c>
      <c r="J171" s="13">
        <f t="array" ref="J171">COUNTIF([PRODUIT],"&lt;="&amp;C171)</f>
        <v>124</v>
      </c>
    </row>
    <row r="172" spans="1:10">
      <c r="A172" s="11" t="s">
        <v>4</v>
      </c>
      <c r="B172" s="11" t="s">
        <v>449</v>
      </c>
      <c r="C172" s="11" t="s">
        <v>450</v>
      </c>
      <c r="D172" s="11" t="s">
        <v>446</v>
      </c>
      <c r="E172" s="11" t="s">
        <v>447</v>
      </c>
      <c r="F172" s="11" t="s">
        <v>448</v>
      </c>
      <c r="G172" s="11" t="s">
        <v>25</v>
      </c>
      <c r="H172" s="11">
        <v>1</v>
      </c>
      <c r="I172" s="11">
        <v>8.5</v>
      </c>
      <c r="J172" s="13">
        <f t="array" ref="J172">COUNTIF([PRODUIT],"&lt;="&amp;C172)</f>
        <v>123</v>
      </c>
    </row>
    <row r="173" spans="1:10">
      <c r="A173" s="11" t="s">
        <v>68</v>
      </c>
      <c r="B173" s="11" t="s">
        <v>368</v>
      </c>
      <c r="C173" s="11" t="s">
        <v>159</v>
      </c>
      <c r="D173" s="11" t="s">
        <v>158</v>
      </c>
      <c r="E173" s="11" t="s">
        <v>14</v>
      </c>
      <c r="F173" s="11" t="s">
        <v>14</v>
      </c>
      <c r="G173" s="11" t="s">
        <v>25</v>
      </c>
      <c r="H173" s="11">
        <v>1</v>
      </c>
      <c r="I173" s="11" t="s">
        <v>14</v>
      </c>
      <c r="J173" s="13">
        <f t="array" ref="J173">COUNTIF([PRODUIT],"&lt;="&amp;C173)</f>
        <v>139</v>
      </c>
    </row>
    <row r="174" spans="1:10">
      <c r="A174" s="11" t="s">
        <v>68</v>
      </c>
      <c r="B174" s="11" t="s">
        <v>417</v>
      </c>
      <c r="C174" s="11" t="s">
        <v>90</v>
      </c>
      <c r="D174" s="11" t="s">
        <v>60</v>
      </c>
      <c r="E174" s="11" t="s">
        <v>91</v>
      </c>
      <c r="F174" s="11" t="s">
        <v>92</v>
      </c>
      <c r="G174" s="11" t="s">
        <v>25</v>
      </c>
      <c r="H174" s="11">
        <v>0</v>
      </c>
      <c r="I174" s="11">
        <v>87.51</v>
      </c>
      <c r="J174" s="13">
        <f t="array" ref="J174">COUNTIF([PRODUIT],"&lt;="&amp;C174)</f>
        <v>173</v>
      </c>
    </row>
    <row r="175" spans="1:10">
      <c r="A175" s="11" t="s">
        <v>12</v>
      </c>
      <c r="B175" s="11" t="s">
        <v>14</v>
      </c>
      <c r="C175" s="11" t="s">
        <v>62</v>
      </c>
      <c r="D175" s="11" t="s">
        <v>63</v>
      </c>
      <c r="E175" s="11" t="s">
        <v>14</v>
      </c>
      <c r="F175" s="11" t="s">
        <v>14</v>
      </c>
      <c r="G175" s="11" t="s">
        <v>25</v>
      </c>
      <c r="H175" s="11">
        <v>0</v>
      </c>
      <c r="I175" s="11" t="s">
        <v>14</v>
      </c>
      <c r="J175" s="13">
        <f t="array" ref="J175">COUNTIF([PRODUIT],"&lt;="&amp;C175)</f>
        <v>187</v>
      </c>
    </row>
    <row r="176" spans="1:10">
      <c r="A176" s="11" t="s">
        <v>380</v>
      </c>
      <c r="B176" s="11" t="s">
        <v>14</v>
      </c>
      <c r="C176" s="11" t="s">
        <v>441</v>
      </c>
      <c r="D176" s="11" t="s">
        <v>442</v>
      </c>
      <c r="E176" s="11" t="s">
        <v>14</v>
      </c>
      <c r="F176" s="11" t="s">
        <v>437</v>
      </c>
      <c r="G176" s="11" t="s">
        <v>25</v>
      </c>
      <c r="H176" s="11">
        <v>1</v>
      </c>
      <c r="I176" s="11">
        <v>0</v>
      </c>
      <c r="J176" s="13">
        <f t="array" ref="J176">COUNTIF([PRODUIT],"&lt;="&amp;C176)</f>
        <v>189</v>
      </c>
    </row>
    <row r="177" spans="1:10">
      <c r="A177" s="11" t="s">
        <v>12</v>
      </c>
      <c r="B177" s="11" t="s">
        <v>363</v>
      </c>
      <c r="C177" s="11" t="s">
        <v>55</v>
      </c>
      <c r="D177" s="11" t="s">
        <v>14</v>
      </c>
      <c r="E177" s="11" t="s">
        <v>56</v>
      </c>
      <c r="F177" s="11">
        <v>1</v>
      </c>
      <c r="G177" s="11" t="s">
        <v>25</v>
      </c>
      <c r="H177" s="11">
        <v>1</v>
      </c>
      <c r="I177" s="11">
        <v>14.9</v>
      </c>
      <c r="J177" s="13">
        <f t="array" ref="J177">COUNTIF([PRODUIT],"&lt;="&amp;C177)</f>
        <v>196</v>
      </c>
    </row>
    <row r="178" spans="1:10">
      <c r="A178" s="11" t="s">
        <v>12</v>
      </c>
      <c r="B178" s="11" t="s">
        <v>362</v>
      </c>
      <c r="C178" s="11" t="s">
        <v>22</v>
      </c>
      <c r="D178" s="11" t="s">
        <v>23</v>
      </c>
      <c r="E178" s="11" t="s">
        <v>14</v>
      </c>
      <c r="F178" s="11" t="s">
        <v>24</v>
      </c>
      <c r="G178" s="11" t="s">
        <v>25</v>
      </c>
      <c r="H178" s="11">
        <v>2</v>
      </c>
      <c r="I178" s="11">
        <v>49.95</v>
      </c>
      <c r="J178" s="13">
        <f t="array" ref="J178">COUNTIF([PRODUIT],"&lt;="&amp;C178)</f>
        <v>207</v>
      </c>
    </row>
    <row r="179" spans="1:10">
      <c r="A179" s="11" t="s">
        <v>12</v>
      </c>
      <c r="B179" s="11" t="s">
        <v>362</v>
      </c>
      <c r="C179" s="11" t="s">
        <v>36</v>
      </c>
      <c r="D179" s="11" t="s">
        <v>23</v>
      </c>
      <c r="E179" s="11" t="s">
        <v>37</v>
      </c>
      <c r="F179" s="11">
        <v>2</v>
      </c>
      <c r="G179" s="11" t="s">
        <v>25</v>
      </c>
      <c r="H179" s="11">
        <v>2</v>
      </c>
      <c r="I179" s="11">
        <v>119.9</v>
      </c>
      <c r="J179" s="13">
        <f t="array" ref="J179">COUNTIF([PRODUIT],"&lt;="&amp;C179)</f>
        <v>208</v>
      </c>
    </row>
    <row r="180" spans="1:10">
      <c r="A180" s="11" t="s">
        <v>372</v>
      </c>
      <c r="B180" s="11" t="s">
        <v>14</v>
      </c>
      <c r="C180" s="11" t="s">
        <v>248</v>
      </c>
      <c r="D180" s="11" t="s">
        <v>14</v>
      </c>
      <c r="E180" s="11" t="s">
        <v>14</v>
      </c>
      <c r="F180" s="11" t="s">
        <v>14</v>
      </c>
      <c r="G180" s="11" t="s">
        <v>249</v>
      </c>
      <c r="H180" s="11" t="s">
        <v>14</v>
      </c>
      <c r="I180" s="11" t="s">
        <v>14</v>
      </c>
      <c r="J180" s="13">
        <f t="array" ref="J180">COUNTIF([PRODUIT],"&lt;="&amp;C180)</f>
        <v>96</v>
      </c>
    </row>
    <row r="181" spans="1:10">
      <c r="A181" s="11" t="s">
        <v>380</v>
      </c>
      <c r="B181" s="11" t="s">
        <v>14</v>
      </c>
      <c r="C181" s="11" t="s">
        <v>478</v>
      </c>
      <c r="D181" s="11" t="s">
        <v>479</v>
      </c>
      <c r="E181" s="11" t="s">
        <v>480</v>
      </c>
      <c r="F181" s="11" t="s">
        <v>432</v>
      </c>
      <c r="G181" s="11" t="s">
        <v>465</v>
      </c>
      <c r="H181" s="11">
        <v>1</v>
      </c>
      <c r="I181" s="11">
        <v>0</v>
      </c>
      <c r="J181" s="13">
        <f t="array" ref="J181">COUNTIF([PRODUIT],"&lt;="&amp;C181)</f>
        <v>9</v>
      </c>
    </row>
    <row r="182" spans="1:10">
      <c r="A182" s="11" t="s">
        <v>372</v>
      </c>
      <c r="B182" s="11" t="s">
        <v>372</v>
      </c>
      <c r="C182" s="11" t="s">
        <v>236</v>
      </c>
      <c r="D182" s="11" t="s">
        <v>237</v>
      </c>
      <c r="E182" s="11" t="s">
        <v>14</v>
      </c>
      <c r="F182" s="11" t="s">
        <v>14</v>
      </c>
      <c r="G182" s="11" t="s">
        <v>237</v>
      </c>
      <c r="H182" s="11">
        <v>2</v>
      </c>
      <c r="I182" s="11" t="s">
        <v>14</v>
      </c>
      <c r="J182" s="13">
        <f t="array" ref="J182">COUNTIF([PRODUIT],"&lt;="&amp;C182)</f>
        <v>209</v>
      </c>
    </row>
    <row r="183" spans="1:10">
      <c r="A183" s="11" t="s">
        <v>372</v>
      </c>
      <c r="B183" s="11" t="s">
        <v>372</v>
      </c>
      <c r="C183" s="11" t="s">
        <v>238</v>
      </c>
      <c r="D183" s="11" t="s">
        <v>237</v>
      </c>
      <c r="E183" s="11" t="s">
        <v>14</v>
      </c>
      <c r="F183" s="11" t="s">
        <v>14</v>
      </c>
      <c r="G183" s="11" t="s">
        <v>237</v>
      </c>
      <c r="H183" s="11">
        <v>2</v>
      </c>
      <c r="I183" s="11" t="s">
        <v>14</v>
      </c>
      <c r="J183" s="13">
        <f t="array" ref="J183">COUNTIF([PRODUIT],"&lt;="&amp;C183)</f>
        <v>210</v>
      </c>
    </row>
    <row r="184" spans="1:10">
      <c r="A184" s="11" t="s">
        <v>374</v>
      </c>
      <c r="B184" s="11" t="s">
        <v>14</v>
      </c>
      <c r="C184" s="11" t="s">
        <v>487</v>
      </c>
      <c r="D184" s="11" t="s">
        <v>14</v>
      </c>
      <c r="E184" s="11" t="s">
        <v>14</v>
      </c>
      <c r="F184" s="11" t="s">
        <v>483</v>
      </c>
      <c r="G184" s="11" t="s">
        <v>306</v>
      </c>
      <c r="H184" s="11">
        <v>1</v>
      </c>
      <c r="I184" s="11">
        <v>0</v>
      </c>
      <c r="J184" s="13">
        <f t="array" ref="J184">COUNTIF([PRODUIT],"&lt;="&amp;C184)</f>
        <v>23</v>
      </c>
    </row>
    <row r="185" spans="1:10">
      <c r="A185" s="11" t="s">
        <v>374</v>
      </c>
      <c r="B185" s="11" t="s">
        <v>14</v>
      </c>
      <c r="C185" s="11" t="s">
        <v>307</v>
      </c>
      <c r="D185" s="11" t="s">
        <v>14</v>
      </c>
      <c r="E185" s="11" t="s">
        <v>14</v>
      </c>
      <c r="F185" s="11" t="s">
        <v>14</v>
      </c>
      <c r="G185" s="11" t="s">
        <v>306</v>
      </c>
      <c r="H185" s="11" t="s">
        <v>14</v>
      </c>
      <c r="I185" s="11">
        <v>22</v>
      </c>
      <c r="J185" s="13">
        <f t="array" ref="J185">COUNTIF([PRODUIT],"&lt;="&amp;C185)</f>
        <v>30</v>
      </c>
    </row>
    <row r="186" spans="1:10">
      <c r="A186" s="11" t="s">
        <v>374</v>
      </c>
      <c r="B186" s="11" t="s">
        <v>14</v>
      </c>
      <c r="C186" s="11" t="s">
        <v>497</v>
      </c>
      <c r="D186" s="11" t="s">
        <v>14</v>
      </c>
      <c r="E186" s="11" t="s">
        <v>496</v>
      </c>
      <c r="F186" s="11" t="s">
        <v>437</v>
      </c>
      <c r="G186" s="11" t="s">
        <v>306</v>
      </c>
      <c r="H186" s="11">
        <v>1</v>
      </c>
      <c r="I186" s="11">
        <v>0</v>
      </c>
      <c r="J186" s="13">
        <f t="array" ref="J186">COUNTIF([PRODUIT],"&lt;="&amp;C186)</f>
        <v>73</v>
      </c>
    </row>
    <row r="187" spans="1:10">
      <c r="A187" s="11" t="s">
        <v>374</v>
      </c>
      <c r="B187" s="11" t="s">
        <v>14</v>
      </c>
      <c r="C187" s="11" t="s">
        <v>495</v>
      </c>
      <c r="D187" s="11" t="s">
        <v>14</v>
      </c>
      <c r="E187" s="11" t="s">
        <v>496</v>
      </c>
      <c r="F187" s="11" t="s">
        <v>437</v>
      </c>
      <c r="G187" s="11" t="s">
        <v>306</v>
      </c>
      <c r="H187" s="11">
        <v>1</v>
      </c>
      <c r="I187" s="11">
        <v>0</v>
      </c>
      <c r="J187" s="13">
        <f t="array" ref="J187">COUNTIF([PRODUIT],"&lt;="&amp;C187)</f>
        <v>74</v>
      </c>
    </row>
    <row r="188" spans="1:10">
      <c r="A188" s="11" t="s">
        <v>374</v>
      </c>
      <c r="B188" s="11" t="s">
        <v>14</v>
      </c>
      <c r="C188" s="11" t="s">
        <v>498</v>
      </c>
      <c r="D188" s="11" t="s">
        <v>14</v>
      </c>
      <c r="E188" s="11" t="s">
        <v>499</v>
      </c>
      <c r="F188" s="11" t="s">
        <v>500</v>
      </c>
      <c r="G188" s="11" t="s">
        <v>306</v>
      </c>
      <c r="H188" s="11">
        <v>1</v>
      </c>
      <c r="I188" s="11">
        <v>0</v>
      </c>
      <c r="J188" s="13">
        <f t="array" ref="J188">COUNTIF([PRODUIT],"&lt;="&amp;C188)</f>
        <v>75</v>
      </c>
    </row>
    <row r="189" spans="1:10">
      <c r="A189" s="11" t="s">
        <v>374</v>
      </c>
      <c r="B189" s="11" t="s">
        <v>14</v>
      </c>
      <c r="C189" s="11" t="s">
        <v>502</v>
      </c>
      <c r="D189" s="11" t="s">
        <v>14</v>
      </c>
      <c r="E189" s="11" t="s">
        <v>501</v>
      </c>
      <c r="F189" s="11" t="s">
        <v>500</v>
      </c>
      <c r="G189" s="11" t="s">
        <v>306</v>
      </c>
      <c r="H189" s="11">
        <v>1</v>
      </c>
      <c r="I189" s="11">
        <v>0</v>
      </c>
      <c r="J189" s="13">
        <f t="array" ref="J189">COUNTIF([PRODUIT],"&lt;="&amp;C189)</f>
        <v>76</v>
      </c>
    </row>
    <row r="190" spans="1:10">
      <c r="A190" s="11" t="s">
        <v>4</v>
      </c>
      <c r="B190" s="11" t="s">
        <v>14</v>
      </c>
      <c r="C190" s="11" t="s">
        <v>305</v>
      </c>
      <c r="D190" s="11" t="s">
        <v>14</v>
      </c>
      <c r="E190" s="11" t="s">
        <v>14</v>
      </c>
      <c r="F190" s="11">
        <v>50</v>
      </c>
      <c r="G190" s="11" t="s">
        <v>306</v>
      </c>
      <c r="H190" s="11" t="s">
        <v>14</v>
      </c>
      <c r="I190" s="11">
        <v>3.95</v>
      </c>
      <c r="J190" s="13">
        <f t="array" ref="J190">COUNTIF([PRODUIT],"&lt;="&amp;C190)</f>
        <v>147</v>
      </c>
    </row>
    <row r="191" spans="1:10">
      <c r="A191" s="11" t="s">
        <v>374</v>
      </c>
      <c r="B191" s="11" t="s">
        <v>14</v>
      </c>
      <c r="C191" s="11" t="s">
        <v>491</v>
      </c>
      <c r="D191" s="11" t="s">
        <v>14</v>
      </c>
      <c r="E191" s="11" t="s">
        <v>492</v>
      </c>
      <c r="F191" s="11" t="s">
        <v>483</v>
      </c>
      <c r="G191" s="11" t="s">
        <v>306</v>
      </c>
      <c r="H191" s="11">
        <v>1</v>
      </c>
      <c r="I191" s="11">
        <v>0</v>
      </c>
      <c r="J191" s="13">
        <f t="array" ref="J191">COUNTIF([PRODUIT],"&lt;="&amp;C191)</f>
        <v>153</v>
      </c>
    </row>
    <row r="192" spans="1:10">
      <c r="A192" s="11" t="s">
        <v>374</v>
      </c>
      <c r="B192" s="11" t="s">
        <v>14</v>
      </c>
      <c r="C192" s="11" t="s">
        <v>493</v>
      </c>
      <c r="D192" s="11" t="s">
        <v>14</v>
      </c>
      <c r="E192" s="11" t="s">
        <v>494</v>
      </c>
      <c r="F192" s="11" t="s">
        <v>437</v>
      </c>
      <c r="G192" s="11" t="s">
        <v>306</v>
      </c>
      <c r="H192" s="11">
        <v>1</v>
      </c>
      <c r="I192" s="11">
        <v>0</v>
      </c>
      <c r="J192" s="13">
        <f t="array" ref="J192">COUNTIF([PRODUIT],"&lt;="&amp;C192)</f>
        <v>170</v>
      </c>
    </row>
    <row r="193" spans="1:10">
      <c r="A193" s="11" t="s">
        <v>374</v>
      </c>
      <c r="B193" s="11" t="s">
        <v>14</v>
      </c>
      <c r="C193" s="11" t="s">
        <v>488</v>
      </c>
      <c r="D193" s="11" t="s">
        <v>14</v>
      </c>
      <c r="E193" s="11" t="s">
        <v>14</v>
      </c>
      <c r="F193" s="11" t="s">
        <v>483</v>
      </c>
      <c r="G193" s="11" t="s">
        <v>306</v>
      </c>
      <c r="H193" s="11">
        <v>1</v>
      </c>
      <c r="I193" s="11">
        <v>0</v>
      </c>
      <c r="J193" s="13">
        <f t="array" ref="J193">COUNTIF([PRODUIT],"&lt;="&amp;C193)</f>
        <v>180</v>
      </c>
    </row>
    <row r="194" spans="1:10">
      <c r="A194" s="11" t="s">
        <v>374</v>
      </c>
      <c r="B194" s="11" t="s">
        <v>14</v>
      </c>
      <c r="C194" s="11" t="s">
        <v>481</v>
      </c>
      <c r="D194" s="11" t="s">
        <v>482</v>
      </c>
      <c r="E194" s="11" t="s">
        <v>14</v>
      </c>
      <c r="F194" s="11" t="s">
        <v>483</v>
      </c>
      <c r="G194" s="11" t="s">
        <v>306</v>
      </c>
      <c r="H194" s="11">
        <v>1</v>
      </c>
      <c r="I194" s="11">
        <v>0</v>
      </c>
      <c r="J194" s="13">
        <f t="array" ref="J194">COUNTIF([PRODUIT],"&lt;="&amp;C194)</f>
        <v>188</v>
      </c>
    </row>
    <row r="195" spans="1:10">
      <c r="A195" s="11" t="s">
        <v>374</v>
      </c>
      <c r="B195" s="11" t="s">
        <v>14</v>
      </c>
      <c r="C195" s="11" t="s">
        <v>486</v>
      </c>
      <c r="D195" s="11" t="s">
        <v>14</v>
      </c>
      <c r="E195" s="11" t="s">
        <v>14</v>
      </c>
      <c r="F195" s="11" t="s">
        <v>483</v>
      </c>
      <c r="G195" s="11" t="s">
        <v>306</v>
      </c>
      <c r="H195" s="11">
        <v>1</v>
      </c>
      <c r="I195" s="11">
        <v>0</v>
      </c>
      <c r="J195" s="13">
        <f t="array" ref="J195">COUNTIF([PRODUIT],"&lt;="&amp;C195)</f>
        <v>190</v>
      </c>
    </row>
    <row r="196" spans="1:10">
      <c r="A196" s="11" t="s">
        <v>374</v>
      </c>
      <c r="B196" s="11" t="s">
        <v>14</v>
      </c>
      <c r="C196" s="11" t="s">
        <v>484</v>
      </c>
      <c r="D196" s="11" t="s">
        <v>14</v>
      </c>
      <c r="E196" s="11" t="s">
        <v>14</v>
      </c>
      <c r="F196" s="11" t="s">
        <v>483</v>
      </c>
      <c r="G196" s="11" t="s">
        <v>485</v>
      </c>
      <c r="H196" s="11">
        <v>1</v>
      </c>
      <c r="I196" s="11">
        <v>0</v>
      </c>
      <c r="J196" s="13">
        <f t="array" ref="J196">COUNTIF([PRODUIT],"&lt;="&amp;C196)</f>
        <v>191</v>
      </c>
    </row>
    <row r="197" spans="1:10">
      <c r="A197" s="11" t="s">
        <v>374</v>
      </c>
      <c r="B197" s="11" t="s">
        <v>14</v>
      </c>
      <c r="C197" s="11" t="s">
        <v>489</v>
      </c>
      <c r="D197" s="11" t="s">
        <v>14</v>
      </c>
      <c r="E197" s="11" t="s">
        <v>490</v>
      </c>
      <c r="F197" s="11" t="s">
        <v>432</v>
      </c>
      <c r="G197" s="11" t="s">
        <v>306</v>
      </c>
      <c r="H197" s="11">
        <v>1</v>
      </c>
      <c r="I197" s="11">
        <v>0</v>
      </c>
      <c r="J197" s="13">
        <f t="array" ref="J197">COUNTIF([PRODUIT],"&lt;="&amp;C197)</f>
        <v>205</v>
      </c>
    </row>
    <row r="198" spans="1:10">
      <c r="A198" s="11" t="s">
        <v>380</v>
      </c>
      <c r="B198" s="11" t="s">
        <v>14</v>
      </c>
      <c r="C198" s="11" t="s">
        <v>475</v>
      </c>
      <c r="D198" s="11" t="s">
        <v>476</v>
      </c>
      <c r="E198" s="11" t="s">
        <v>14</v>
      </c>
      <c r="F198" s="11" t="s">
        <v>477</v>
      </c>
      <c r="G198" s="11" t="s">
        <v>243</v>
      </c>
      <c r="H198" s="11">
        <v>1</v>
      </c>
      <c r="I198" s="11">
        <v>0</v>
      </c>
      <c r="J198" s="13">
        <f t="array" ref="J198">COUNTIF([PRODUIT],"&lt;="&amp;C198)</f>
        <v>135</v>
      </c>
    </row>
    <row r="199" spans="1:10">
      <c r="A199" s="11" t="s">
        <v>374</v>
      </c>
      <c r="B199" s="11" t="s">
        <v>14</v>
      </c>
      <c r="C199" s="11" t="s">
        <v>300</v>
      </c>
      <c r="D199" s="11" t="s">
        <v>301</v>
      </c>
      <c r="E199" s="11" t="s">
        <v>302</v>
      </c>
      <c r="F199" s="11" t="s">
        <v>303</v>
      </c>
      <c r="G199" s="11" t="s">
        <v>304</v>
      </c>
      <c r="H199" s="11" t="s">
        <v>14</v>
      </c>
      <c r="I199" s="11">
        <v>48.83</v>
      </c>
      <c r="J199" s="13">
        <f t="array" ref="J199">COUNTIF([PRODUIT],"&lt;="&amp;C199)</f>
        <v>202</v>
      </c>
    </row>
    <row r="200" spans="1:10">
      <c r="A200" s="11" t="s">
        <v>372</v>
      </c>
      <c r="B200" s="11" t="s">
        <v>372</v>
      </c>
      <c r="C200" s="11" t="s">
        <v>239</v>
      </c>
      <c r="D200" s="11" t="s">
        <v>240</v>
      </c>
      <c r="E200" s="11" t="s">
        <v>241</v>
      </c>
      <c r="F200" s="11" t="s">
        <v>242</v>
      </c>
      <c r="G200" s="11" t="s">
        <v>243</v>
      </c>
      <c r="H200" s="11" t="s">
        <v>14</v>
      </c>
      <c r="I200" s="11">
        <v>42.4</v>
      </c>
      <c r="J200" s="13">
        <f t="array" ref="J200">COUNTIF([PRODUIT],"&lt;="&amp;C200)</f>
        <v>134</v>
      </c>
    </row>
    <row r="201" spans="1:10">
      <c r="A201" s="11" t="s">
        <v>372</v>
      </c>
      <c r="B201" s="11" t="s">
        <v>372</v>
      </c>
      <c r="C201" s="11" t="s">
        <v>244</v>
      </c>
      <c r="D201" s="11" t="s">
        <v>245</v>
      </c>
      <c r="E201" s="11" t="s">
        <v>246</v>
      </c>
      <c r="F201" s="11" t="s">
        <v>247</v>
      </c>
      <c r="G201" s="11" t="s">
        <v>243</v>
      </c>
      <c r="H201" s="11" t="s">
        <v>14</v>
      </c>
      <c r="I201" s="11">
        <v>19.989999999999998</v>
      </c>
      <c r="J201" s="13">
        <f t="array" ref="J201">COUNTIF([PRODUIT],"&lt;="&amp;C201)</f>
        <v>179</v>
      </c>
    </row>
    <row r="202" spans="1:10">
      <c r="A202" s="11" t="s">
        <v>314</v>
      </c>
      <c r="B202" s="11" t="s">
        <v>14</v>
      </c>
      <c r="C202" s="11" t="s">
        <v>320</v>
      </c>
      <c r="D202" s="11" t="s">
        <v>321</v>
      </c>
      <c r="E202" s="11" t="s">
        <v>14</v>
      </c>
      <c r="F202" s="11">
        <v>10</v>
      </c>
      <c r="G202" s="11" t="s">
        <v>6</v>
      </c>
      <c r="H202" s="11" t="s">
        <v>14</v>
      </c>
      <c r="I202" s="11">
        <v>48.19</v>
      </c>
      <c r="J202" s="13">
        <f t="array" ref="J202">COUNTIF([PRODUIT],"&lt;="&amp;C202)</f>
        <v>11</v>
      </c>
    </row>
    <row r="203" spans="1:10">
      <c r="A203" s="11" t="s">
        <v>314</v>
      </c>
      <c r="B203" s="11" t="s">
        <v>14</v>
      </c>
      <c r="C203" s="11" t="s">
        <v>322</v>
      </c>
      <c r="D203" s="11" t="s">
        <v>323</v>
      </c>
      <c r="E203" s="11" t="s">
        <v>14</v>
      </c>
      <c r="F203" s="11">
        <v>10</v>
      </c>
      <c r="G203" s="11" t="s">
        <v>6</v>
      </c>
      <c r="H203" s="11" t="s">
        <v>14</v>
      </c>
      <c r="I203" s="11">
        <v>20.149999999999999</v>
      </c>
      <c r="J203" s="13">
        <f t="array" ref="J203">COUNTIF([PRODUIT],"&lt;="&amp;C203)</f>
        <v>25</v>
      </c>
    </row>
    <row r="204" spans="1:10">
      <c r="A204" s="11" t="s">
        <v>314</v>
      </c>
      <c r="B204" s="11" t="s">
        <v>14</v>
      </c>
      <c r="C204" s="11" t="s">
        <v>324</v>
      </c>
      <c r="D204" s="11" t="s">
        <v>14</v>
      </c>
      <c r="E204" s="11" t="s">
        <v>325</v>
      </c>
      <c r="F204" s="11">
        <v>1</v>
      </c>
      <c r="G204" s="11" t="s">
        <v>6</v>
      </c>
      <c r="H204" s="11" t="s">
        <v>14</v>
      </c>
      <c r="I204" s="11">
        <v>18.600000000000001</v>
      </c>
      <c r="J204" s="13">
        <f t="array" ref="J204">COUNTIF([PRODUIT],"&lt;="&amp;C204)</f>
        <v>40</v>
      </c>
    </row>
    <row r="205" spans="1:10">
      <c r="A205" s="11" t="s">
        <v>314</v>
      </c>
      <c r="B205" s="11" t="s">
        <v>14</v>
      </c>
      <c r="C205" s="11" t="s">
        <v>328</v>
      </c>
      <c r="D205" s="11" t="s">
        <v>14</v>
      </c>
      <c r="E205" s="11" t="s">
        <v>329</v>
      </c>
      <c r="F205" s="11" t="s">
        <v>14</v>
      </c>
      <c r="G205" s="11" t="s">
        <v>6</v>
      </c>
      <c r="H205" s="11" t="s">
        <v>14</v>
      </c>
      <c r="I205" s="11">
        <v>23.78</v>
      </c>
      <c r="J205" s="13">
        <f t="array" ref="J205">COUNTIF([PRODUIT],"&lt;="&amp;C205)</f>
        <v>110</v>
      </c>
    </row>
    <row r="206" spans="1:10">
      <c r="A206" s="11" t="s">
        <v>314</v>
      </c>
      <c r="B206" s="11" t="s">
        <v>14</v>
      </c>
      <c r="C206" s="11" t="s">
        <v>330</v>
      </c>
      <c r="D206" s="11" t="s">
        <v>14</v>
      </c>
      <c r="E206" s="11" t="s">
        <v>331</v>
      </c>
      <c r="F206" s="11" t="s">
        <v>14</v>
      </c>
      <c r="G206" s="11" t="s">
        <v>6</v>
      </c>
      <c r="H206" s="11" t="s">
        <v>14</v>
      </c>
      <c r="I206" s="11">
        <v>23.78</v>
      </c>
      <c r="J206" s="13">
        <f t="array" ref="J206">COUNTIF([PRODUIT],"&lt;="&amp;C206)</f>
        <v>111</v>
      </c>
    </row>
    <row r="207" spans="1:10">
      <c r="A207" s="11" t="s">
        <v>314</v>
      </c>
      <c r="B207" s="11" t="s">
        <v>14</v>
      </c>
      <c r="C207" s="11" t="s">
        <v>338</v>
      </c>
      <c r="D207" s="11" t="s">
        <v>14</v>
      </c>
      <c r="E207" s="11" t="s">
        <v>339</v>
      </c>
      <c r="F207" s="11" t="s">
        <v>14</v>
      </c>
      <c r="G207" s="11" t="s">
        <v>6</v>
      </c>
      <c r="H207" s="11" t="s">
        <v>14</v>
      </c>
      <c r="I207" s="11">
        <v>23.78</v>
      </c>
      <c r="J207" s="13">
        <f t="array" ref="J207">COUNTIF([PRODUIT],"&lt;="&amp;C207)</f>
        <v>112</v>
      </c>
    </row>
    <row r="208" spans="1:10">
      <c r="A208" s="11" t="s">
        <v>314</v>
      </c>
      <c r="B208" s="11" t="s">
        <v>14</v>
      </c>
      <c r="C208" s="11" t="s">
        <v>340</v>
      </c>
      <c r="D208" s="11" t="s">
        <v>14</v>
      </c>
      <c r="E208" s="11" t="s">
        <v>341</v>
      </c>
      <c r="F208" s="11" t="s">
        <v>14</v>
      </c>
      <c r="G208" s="11" t="s">
        <v>6</v>
      </c>
      <c r="H208" s="11" t="s">
        <v>14</v>
      </c>
      <c r="I208" s="11">
        <v>23.78</v>
      </c>
      <c r="J208" s="13">
        <f t="array" ref="J208">COUNTIF([PRODUIT],"&lt;="&amp;C208)</f>
        <v>113</v>
      </c>
    </row>
    <row r="209" spans="1:10">
      <c r="A209" s="11" t="s">
        <v>314</v>
      </c>
      <c r="B209" s="11" t="s">
        <v>14</v>
      </c>
      <c r="C209" s="11" t="s">
        <v>334</v>
      </c>
      <c r="D209" s="11" t="s">
        <v>14</v>
      </c>
      <c r="E209" s="11" t="s">
        <v>335</v>
      </c>
      <c r="F209" s="11" t="s">
        <v>14</v>
      </c>
      <c r="G209" s="11" t="s">
        <v>6</v>
      </c>
      <c r="H209" s="11" t="s">
        <v>14</v>
      </c>
      <c r="I209" s="11">
        <v>23.78</v>
      </c>
      <c r="J209" s="13">
        <f t="array" ref="J209">COUNTIF([PRODUIT],"&lt;="&amp;C209)</f>
        <v>114</v>
      </c>
    </row>
    <row r="210" spans="1:10">
      <c r="A210" s="11" t="s">
        <v>314</v>
      </c>
      <c r="B210" s="11" t="s">
        <v>14</v>
      </c>
      <c r="C210" s="11" t="s">
        <v>336</v>
      </c>
      <c r="D210" s="11" t="s">
        <v>14</v>
      </c>
      <c r="E210" s="11" t="s">
        <v>337</v>
      </c>
      <c r="F210" s="11" t="s">
        <v>14</v>
      </c>
      <c r="G210" s="11" t="s">
        <v>6</v>
      </c>
      <c r="H210" s="11" t="s">
        <v>14</v>
      </c>
      <c r="I210" s="11">
        <v>23.78</v>
      </c>
      <c r="J210" s="13">
        <f t="array" ref="J210">COUNTIF([PRODUIT],"&lt;="&amp;C210)</f>
        <v>115</v>
      </c>
    </row>
    <row r="211" spans="1:10">
      <c r="A211" s="11" t="s">
        <v>314</v>
      </c>
      <c r="B211" s="11" t="s">
        <v>14</v>
      </c>
      <c r="C211" s="11" t="s">
        <v>332</v>
      </c>
      <c r="D211" s="11" t="s">
        <v>14</v>
      </c>
      <c r="E211" s="11" t="s">
        <v>333</v>
      </c>
      <c r="F211" s="11" t="s">
        <v>14</v>
      </c>
      <c r="G211" s="11" t="s">
        <v>6</v>
      </c>
      <c r="H211" s="11" t="s">
        <v>14</v>
      </c>
      <c r="I211" s="11">
        <v>23.78</v>
      </c>
      <c r="J211" s="13">
        <f t="array" ref="J211">COUNTIF([PRODUIT],"&lt;="&amp;C211)</f>
        <v>116</v>
      </c>
    </row>
    <row r="212" spans="1:10">
      <c r="A212" s="11" t="s">
        <v>314</v>
      </c>
      <c r="B212" s="11" t="s">
        <v>14</v>
      </c>
      <c r="C212" s="11" t="s">
        <v>315</v>
      </c>
      <c r="D212" s="11" t="s">
        <v>316</v>
      </c>
      <c r="E212" s="11" t="s">
        <v>317</v>
      </c>
      <c r="F212" s="11">
        <v>1</v>
      </c>
      <c r="G212" s="11" t="s">
        <v>6</v>
      </c>
      <c r="H212" s="11">
        <v>3</v>
      </c>
      <c r="I212" s="11">
        <v>36.25</v>
      </c>
      <c r="J212" s="13">
        <f t="array" ref="J212">COUNTIF([PRODUIT],"&lt;="&amp;C212)</f>
        <v>128</v>
      </c>
    </row>
    <row r="213" spans="1:10">
      <c r="A213" s="11" t="s">
        <v>314</v>
      </c>
      <c r="B213" s="11" t="s">
        <v>14</v>
      </c>
      <c r="C213" s="11" t="s">
        <v>318</v>
      </c>
      <c r="D213" s="11" t="s">
        <v>316</v>
      </c>
      <c r="E213" s="11" t="s">
        <v>319</v>
      </c>
      <c r="F213" s="11">
        <v>1</v>
      </c>
      <c r="G213" s="11" t="s">
        <v>6</v>
      </c>
      <c r="H213" s="11">
        <v>3</v>
      </c>
      <c r="I213" s="11">
        <v>35.700000000000003</v>
      </c>
      <c r="J213" s="13">
        <f t="array" ref="J213">COUNTIF([PRODUIT],"&lt;="&amp;C213)</f>
        <v>129</v>
      </c>
    </row>
    <row r="214" spans="1:10">
      <c r="A214" s="11" t="s">
        <v>314</v>
      </c>
      <c r="B214" s="11" t="s">
        <v>14</v>
      </c>
      <c r="C214" s="11" t="s">
        <v>326</v>
      </c>
      <c r="D214" s="11" t="s">
        <v>14</v>
      </c>
      <c r="E214" s="11" t="s">
        <v>327</v>
      </c>
      <c r="F214" s="11" t="s">
        <v>14</v>
      </c>
      <c r="G214" s="11" t="s">
        <v>6</v>
      </c>
      <c r="H214" s="11" t="s">
        <v>14</v>
      </c>
      <c r="I214" s="11">
        <v>46.54</v>
      </c>
      <c r="J214" s="13">
        <f t="array" ref="J214">COUNTIF([PRODUIT],"&lt;="&amp;C214)</f>
        <v>155</v>
      </c>
    </row>
  </sheetData>
  <sheetProtection insertRows="0" deleteRows="0" selectLockedCells="1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191"/>
  <sheetViews>
    <sheetView workbookViewId="0">
      <selection activeCell="V21" sqref="V21"/>
    </sheetView>
  </sheetViews>
  <sheetFormatPr baseColWidth="10" defaultRowHeight="15"/>
  <cols>
    <col min="1" max="2" width="22.85546875" customWidth="1"/>
    <col min="3" max="3" width="22.7109375" customWidth="1"/>
    <col min="4" max="4" width="16.42578125" customWidth="1"/>
    <col min="5" max="5" width="19.42578125" customWidth="1"/>
    <col min="6" max="6" width="21.140625" customWidth="1"/>
    <col min="7" max="7" width="18.42578125" customWidth="1"/>
    <col min="8" max="8" width="13.7109375" customWidth="1"/>
    <col min="11" max="12" width="22.42578125" customWidth="1"/>
    <col min="13" max="13" width="16.5703125" customWidth="1"/>
    <col min="14" max="14" width="18.140625" customWidth="1"/>
    <col min="15" max="15" width="21" customWidth="1"/>
    <col min="16" max="16" width="22.5703125" customWidth="1"/>
    <col min="17" max="17" width="21.42578125" customWidth="1"/>
    <col min="19" max="19" width="21.140625" customWidth="1"/>
    <col min="22" max="22" width="17.85546875" customWidth="1"/>
  </cols>
  <sheetData>
    <row r="1" spans="1:22">
      <c r="A1" s="7" t="s">
        <v>2</v>
      </c>
      <c r="B1" s="7" t="s">
        <v>355</v>
      </c>
      <c r="C1" s="8" t="s">
        <v>0</v>
      </c>
      <c r="D1" s="8" t="s">
        <v>7</v>
      </c>
      <c r="E1" s="8" t="s">
        <v>8</v>
      </c>
      <c r="F1" s="8" t="s">
        <v>10</v>
      </c>
      <c r="G1" s="8" t="s">
        <v>1</v>
      </c>
      <c r="H1" s="8" t="s">
        <v>11</v>
      </c>
      <c r="I1" s="9" t="s">
        <v>3</v>
      </c>
      <c r="K1" t="s">
        <v>349</v>
      </c>
      <c r="L1" t="s">
        <v>352</v>
      </c>
      <c r="M1" t="s">
        <v>346</v>
      </c>
      <c r="N1" t="s">
        <v>350</v>
      </c>
      <c r="O1" t="s">
        <v>353</v>
      </c>
      <c r="P1" t="s">
        <v>347</v>
      </c>
      <c r="Q1" t="s">
        <v>351</v>
      </c>
      <c r="R1" t="s">
        <v>354</v>
      </c>
      <c r="S1" t="s">
        <v>348</v>
      </c>
      <c r="T1" t="s">
        <v>356</v>
      </c>
      <c r="U1" t="s">
        <v>357</v>
      </c>
      <c r="V1" t="s">
        <v>358</v>
      </c>
    </row>
    <row r="2" spans="1:22">
      <c r="A2" s="5" t="str">
        <f t="array" ref="A2">IFERROR(INDEX(Tableau1[],MATCH(ROW()-1,Tableau1[ALPHA],0),1),"")</f>
        <v>DIVERS</v>
      </c>
      <c r="B2" s="5" t="str">
        <f t="array" ref="B2">IFERROR(INDEX(Tableau1[],MATCH(ROW()-1,Tableau1[ALPHA],0),2),"")</f>
        <v>AIGUILLES</v>
      </c>
      <c r="C2" s="4" t="str">
        <f t="array" ref="C2">IFERROR(INDEX(Tableau1[],MATCH(ROW()-1,Tableau1[ALPHA],0),3),"")</f>
        <v>27g 0,4x35</v>
      </c>
      <c r="D2" s="4" t="str">
        <f t="array" ref="D2">IFERROR(INDEX(Tableau1[],MATCH(ROW()-1,Tableau1[ALPHA],0),4),"")</f>
        <v>TERUMO DENTAL</v>
      </c>
      <c r="E2" s="4" t="str">
        <f t="array" ref="E2">IFERROR(INDEX(Tableau1[],MATCH(ROW()-1,Tableau1[ALPHA],0),5),"")</f>
        <v>-</v>
      </c>
      <c r="F2" s="4" t="str">
        <f t="array" ref="F2">IFERROR(INDEX(Tableau1[],MATCH(ROW()-1,Tableau1[ALPHA],0),6),"")</f>
        <v>-</v>
      </c>
      <c r="G2" s="4" t="str">
        <f t="array" ref="G2">IFERROR(INDEX(Tableau1[],MATCH(ROW()-1,Tableau1[ALPHA],0),7),"")</f>
        <v>-</v>
      </c>
      <c r="H2" s="4" t="str">
        <f t="array" ref="H2">IFERROR(INDEX(Tableau1[],MATCH(ROW()-1,Tableau1[ALPHA],0),8),"")</f>
        <v>-</v>
      </c>
      <c r="I2" s="6" t="str">
        <f t="array" ref="I2">IFERROR(INDEX(Tableau1[],MATCH(ROW()-1,Tableau1[ALPHA],0),9),"")</f>
        <v>-</v>
      </c>
      <c r="K2" t="str">
        <f t="array" ref="K2">IFERROR(INDEX(Tableau2[SPECIALITE],SMALL(IF(FREQUENCY(IF(Tableau2[SPECIALITE]&lt;&gt;"",MATCH(Tableau2[SPECIALITE],Tableau2[SPECIALITE],0)), ROW(Tableau2[SPECIALITE])-ROW($A$2)+1),ROW(Tableau2[SPECIALITE])-ROW($A$2)+1),ROWS(K$2:K2))),"")</f>
        <v>DIVERS</v>
      </c>
      <c r="L2">
        <f t="array" ref="L2">COUNTIF([SPECIALITE_TRI],"&lt;="&amp;K2)</f>
        <v>4</v>
      </c>
      <c r="M2" s="3" t="str">
        <f t="array" ref="M2">IFERROR(INDEX(Tableau3[],MATCH(ROW()-1,[SPECIALITE_NB],0),1),"")</f>
        <v/>
      </c>
      <c r="N2" t="str">
        <f t="array" ref="N2">IFERROR(INDEX(Tableau2[MARQUE],SMALL(IF(FREQUENCY(IF(Tableau2[MARQUE]&lt;&gt;"",MATCH(Tableau2[MARQUE],Tableau2[MARQUE],0)), ROW(Tableau2[MARQUE])-ROW($D$2)+1),ROW(Tableau2[MARQUE])-ROW($D$2)+1),ROWS(N$2:N2))),"")</f>
        <v>TERUMO DENTAL</v>
      </c>
      <c r="O2">
        <f t="array" ref="O2">COUNTIF([MARQUE_TRI],"&lt;="&amp;N2)</f>
        <v>57</v>
      </c>
      <c r="P2" t="str">
        <f t="array" ref="P2">IFERROR(INDEX(Tableau3[],MATCH(ROW()-1,[MARQUE_NB],0),4),"")</f>
        <v/>
      </c>
      <c r="Q2" t="str">
        <f t="array" ref="Q2">IFERROR(INDEX(Tableau2[FOURNISSEUR],SMALL(IF(FREQUENCY(IF(Tableau2[FOURNISSEUR]&lt;&gt;"",MATCH(Tableau2[FOURNISSEUR],Tableau2[FOURNISSEUR],0)), ROW(Tableau2[FOURNISSEUR])-ROW($G$2)+1),ROW(Tableau2[FOURNISSEUR])-ROW($G$2)+1),ROWS(Q$2:Q2))),"")</f>
        <v>-</v>
      </c>
      <c r="R2">
        <f t="array" ref="R2">COUNTIF([FOURNISSEUR_TRI],"&lt;="&amp;Q2)</f>
        <v>6</v>
      </c>
      <c r="S2" t="str">
        <f t="array" ref="S2">IFERROR(INDEX(Tableau3[],MATCH(ROW()-1,[FOURNISSEUR_NB],0),7),"")</f>
        <v/>
      </c>
      <c r="T2" s="3" t="str">
        <f t="array" ref="T2">IFERROR(INDEX(Tableau2[CATEGORIE],SMALL(IF(FREQUENCY(IF(Tableau2[CATEGORIE]&lt;&gt;"",MATCH(Tableau2[CATEGORIE],Tableau2[CATEGORIE],0)), ROW(Tableau2[CATEGORIE])-ROW($B$2)+1),ROW(Tableau2[CATEGORIE])-ROW($B$2)+1),ROWS(T$2:T2))),"")</f>
        <v>AIGUILLES</v>
      </c>
      <c r="U2" s="3">
        <f t="array" ref="U2">COUNTIF([CATEGORIE_TRI],"&lt;="&amp;T2)</f>
        <v>4</v>
      </c>
      <c r="V2" s="3" t="str">
        <f t="array" ref="V2">IFERROR(INDEX(Tableau3[],MATCH(ROW()-1,[CATEGORIE_NB],0),10),"")</f>
        <v/>
      </c>
    </row>
    <row r="3" spans="1:22">
      <c r="A3" s="5" t="str">
        <f t="array" ref="A3">IFERROR(INDEX(Tableau1[],MATCH(ROW()-1,Tableau1[ALPHA],0),1),"")</f>
        <v>DIVERS</v>
      </c>
      <c r="B3" s="5" t="str">
        <f t="array" ref="B3">IFERROR(INDEX(Tableau1[],MATCH(ROW()-1,Tableau1[ALPHA],0),2),"")</f>
        <v>AIGUILLES</v>
      </c>
      <c r="C3" s="4" t="str">
        <f t="array" ref="C3">IFERROR(INDEX(Tableau1[],MATCH(ROW()-1,Tableau1[ALPHA],0),3),"")</f>
        <v>30g 0,3x16mm</v>
      </c>
      <c r="D3" s="4" t="str">
        <f t="array" ref="D3">IFERROR(INDEX(Tableau1[],MATCH(ROW()-1,Tableau1[ALPHA],0),4),"")</f>
        <v>-</v>
      </c>
      <c r="E3" s="4" t="str">
        <f t="array" ref="E3">IFERROR(INDEX(Tableau1[],MATCH(ROW()-1,Tableau1[ALPHA],0),5),"")</f>
        <v>dht (osteocentral)</v>
      </c>
      <c r="F3" s="4" t="str">
        <f t="array" ref="F3">IFERROR(INDEX(Tableau1[],MATCH(ROW()-1,Tableau1[ALPHA],0),6),"")</f>
        <v>-</v>
      </c>
      <c r="G3" s="4" t="str">
        <f t="array" ref="G3">IFERROR(INDEX(Tableau1[],MATCH(ROW()-1,Tableau1[ALPHA],0),7),"")</f>
        <v>-</v>
      </c>
      <c r="H3" s="4" t="str">
        <f t="array" ref="H3">IFERROR(INDEX(Tableau1[],MATCH(ROW()-1,Tableau1[ALPHA],0),8),"")</f>
        <v>-</v>
      </c>
      <c r="I3" s="6" t="str">
        <f t="array" ref="I3">IFERROR(INDEX(Tableau1[],MATCH(ROW()-1,Tableau1[ALPHA],0),9),"")</f>
        <v>-</v>
      </c>
      <c r="K3" t="str">
        <f t="array" ref="K3">IFERROR(INDEX(Tableau2[SPECIALITE],SMALL(IF(FREQUENCY(IF(Tableau2[SPECIALITE]&lt;&gt;"",MATCH(Tableau2[SPECIALITE],Tableau2[SPECIALITE],0)), ROW(Tableau2[SPECIALITE])-ROW($A$2)+1),ROW(Tableau2[SPECIALITE])-ROW($A$2)+1),ROWS(K$2:K3))),"")</f>
        <v>PROTHESE</v>
      </c>
      <c r="L3">
        <f t="array" ref="L3">COUNTIF([SPECIALITE_TRI],"&lt;="&amp;K3)</f>
        <v>10</v>
      </c>
      <c r="M3" s="3" t="str">
        <f t="array" ref="M3">IFERROR(INDEX(Tableau3[],MATCH(ROW()-1,[SPECIALITE_NB],0),1),"")</f>
        <v/>
      </c>
      <c r="N3" t="str">
        <f t="array" ref="N3">IFERROR(INDEX(Tableau2[MARQUE],SMALL(IF(FREQUENCY(IF(Tableau2[MARQUE]&lt;&gt;"",MATCH(Tableau2[MARQUE],Tableau2[MARQUE],0)), ROW(Tableau2[MARQUE])-ROW($D$2)+1),ROW(Tableau2[MARQUE])-ROW($D$2)+1),ROWS(N$2:N3))),"")</f>
        <v>-</v>
      </c>
      <c r="O3">
        <f t="array" ref="O3">COUNTIF([MARQUE_TRI],"&lt;="&amp;N3)</f>
        <v>3</v>
      </c>
      <c r="P3" t="str">
        <f t="array" ref="P3">IFERROR(INDEX(Tableau3[],MATCH(ROW()-1,[MARQUE_NB],0),4),"")</f>
        <v/>
      </c>
      <c r="Q3" t="str">
        <f t="array" ref="Q3">IFERROR(INDEX(Tableau2[FOURNISSEUR],SMALL(IF(FREQUENCY(IF(Tableau2[FOURNISSEUR]&lt;&gt;"",MATCH(Tableau2[FOURNISSEUR],Tableau2[FOURNISSEUR],0)), ROW(Tableau2[FOURNISSEUR])-ROW($G$2)+1),ROW(Tableau2[FOURNISSEUR])-ROW($G$2)+1),ROWS(Q$2:Q3))),"")</f>
        <v>DABSTART</v>
      </c>
      <c r="R3">
        <f t="array" ref="R3">COUNTIF([FOURNISSEUR_TRI],"&lt;="&amp;Q3)</f>
        <v>10</v>
      </c>
      <c r="S3" t="str">
        <f t="array" ref="S3">IFERROR(INDEX(Tableau3[],MATCH(ROW()-1,[FOURNISSEUR_NB],0),7),"")</f>
        <v/>
      </c>
      <c r="T3" s="3" t="str">
        <f t="array" ref="T3">IFERROR(INDEX(Tableau2[CATEGORIE],SMALL(IF(FREQUENCY(IF(Tableau2[CATEGORIE]&lt;&gt;"",MATCH(Tableau2[CATEGORIE],Tableau2[CATEGORIE],0)), ROW(Tableau2[CATEGORIE])-ROW($B$2)+1),ROW(Tableau2[CATEGORIE])-ROW($B$2)+1),ROWS(T$2:T3))),"")</f>
        <v>EMPREINTE</v>
      </c>
      <c r="U3" s="3">
        <f t="array" ref="U3">COUNTIF([CATEGORIE_TRI],"&lt;="&amp;T3)</f>
        <v>8</v>
      </c>
      <c r="V3" s="3" t="str">
        <f t="array" ref="V3">IFERROR(INDEX(Tableau3[],MATCH(ROW()-1,[CATEGORIE_NB],0),10),"")</f>
        <v>-</v>
      </c>
    </row>
    <row r="4" spans="1:22">
      <c r="A4" s="5" t="str">
        <f t="array" ref="A4">IFERROR(INDEX(Tableau1[],MATCH(ROW()-1,Tableau1[ALPHA],0),1),"")</f>
        <v>DIVERS</v>
      </c>
      <c r="B4" s="5" t="str">
        <f t="array" ref="B4">IFERROR(INDEX(Tableau1[],MATCH(ROW()-1,Tableau1[ALPHA],0),2),"")</f>
        <v>AIGUILLES</v>
      </c>
      <c r="C4" s="4" t="str">
        <f t="array" ref="C4">IFERROR(INDEX(Tableau1[],MATCH(ROW()-1,Tableau1[ALPHA],0),3),"")</f>
        <v>30G 0,3x16mm (a)</v>
      </c>
      <c r="D4" s="4" t="str">
        <f t="array" ref="D4">IFERROR(INDEX(Tableau1[],MATCH(ROW()-1,Tableau1[ALPHA],0),4),"")</f>
        <v>SEPTODONT</v>
      </c>
      <c r="E4" s="4" t="str">
        <f t="array" ref="E4">IFERROR(INDEX(Tableau1[],MATCH(ROW()-1,Tableau1[ALPHA],0),5),"")</f>
        <v>ART 2153</v>
      </c>
      <c r="F4" s="4" t="str">
        <f t="array" ref="F4">IFERROR(INDEX(Tableau1[],MATCH(ROW()-1,Tableau1[ALPHA],0),6),"")</f>
        <v>-</v>
      </c>
      <c r="G4" s="4" t="str">
        <f t="array" ref="G4">IFERROR(INDEX(Tableau1[],MATCH(ROW()-1,Tableau1[ALPHA],0),7),"")</f>
        <v>DABSTART</v>
      </c>
      <c r="H4" s="4">
        <f t="array" ref="H4">IFERROR(INDEX(Tableau1[],MATCH(ROW()-1,Tableau1[ALPHA],0),8),"")</f>
        <v>2</v>
      </c>
      <c r="I4" s="6">
        <f t="array" ref="I4">IFERROR(INDEX(Tableau1[],MATCH(ROW()-1,Tableau1[ALPHA],0),9),"")</f>
        <v>0</v>
      </c>
      <c r="K4" t="str">
        <f t="array" ref="K4">IFERROR(INDEX(Tableau2[SPECIALITE],SMALL(IF(FREQUENCY(IF(Tableau2[SPECIALITE]&lt;&gt;"",MATCH(Tableau2[SPECIALITE],Tableau2[SPECIALITE],0)), ROW(Tableau2[SPECIALITE])-ROW($A$2)+1),ROW(Tableau2[SPECIALITE])-ROW($A$2)+1),ROWS(K$2:K4))),"")</f>
        <v>CHIRURGIE</v>
      </c>
      <c r="L4">
        <f t="array" ref="L4">COUNTIF([SPECIALITE_TRI],"&lt;="&amp;K4)</f>
        <v>3</v>
      </c>
      <c r="M4" s="3" t="str">
        <f t="array" ref="M4">IFERROR(INDEX(Tableau3[],MATCH(ROW()-1,[SPECIALITE_NB],0),1),"")</f>
        <v>CHIRURGIE</v>
      </c>
      <c r="N4" t="str">
        <f t="array" ref="N4">IFERROR(INDEX(Tableau2[MARQUE],SMALL(IF(FREQUENCY(IF(Tableau2[MARQUE]&lt;&gt;"",MATCH(Tableau2[MARQUE],Tableau2[MARQUE],0)), ROW(Tableau2[MARQUE])-ROW($D$2)+1),ROW(Tableau2[MARQUE])-ROW($D$2)+1),ROWS(N$2:N4))),"")</f>
        <v>SEPTODONT</v>
      </c>
      <c r="O4">
        <f t="array" ref="O4">COUNTIF([MARQUE_TRI],"&lt;="&amp;N4)</f>
        <v>51</v>
      </c>
      <c r="P4" t="str">
        <f t="array" ref="P4">IFERROR(INDEX(Tableau3[],MATCH(ROW()-1,[MARQUE_NB],0),4),"")</f>
        <v>-</v>
      </c>
      <c r="Q4" t="str">
        <f t="array" ref="Q4">IFERROR(INDEX(Tableau2[FOURNISSEUR],SMALL(IF(FREQUENCY(IF(Tableau2[FOURNISSEUR]&lt;&gt;"",MATCH(Tableau2[FOURNISSEUR],Tableau2[FOURNISSEUR],0)), ROW(Tableau2[FOURNISSEUR])-ROW($G$2)+1),ROW(Tableau2[FOURNISSEUR])-ROW($G$2)+1),ROWS(Q$2:Q4))),"")</f>
        <v>GIE</v>
      </c>
      <c r="R4">
        <f t="array" ref="R4">COUNTIF([FOURNISSEUR_TRI],"&lt;="&amp;Q4)</f>
        <v>17</v>
      </c>
      <c r="S4" t="str">
        <f t="array" ref="S4">IFERROR(INDEX(Tableau3[],MATCH(ROW()-1,[FOURNISSEUR_NB],0),7),"")</f>
        <v/>
      </c>
      <c r="T4" s="3" t="str">
        <f t="array" ref="T4">IFERROR(INDEX(Tableau2[CATEGORIE],SMALL(IF(FREQUENCY(IF(Tableau2[CATEGORIE]&lt;&gt;"",MATCH(Tableau2[CATEGORIE],Tableau2[CATEGORIE],0)), ROW(Tableau2[CATEGORIE])-ROW($B$2)+1),ROW(Tableau2[CATEGORIE])-ROW($B$2)+1),ROWS(T$2:T4))),"")</f>
        <v>-</v>
      </c>
      <c r="U4" s="3">
        <f t="array" ref="U4">COUNTIF([CATEGORIE_TRI],"&lt;="&amp;T4)</f>
        <v>2</v>
      </c>
      <c r="V4" s="3" t="str">
        <f t="array" ref="V4">IFERROR(INDEX(Tableau3[],MATCH(ROW()-1,[CATEGORIE_NB],0),10),"")</f>
        <v>ADHESIF</v>
      </c>
    </row>
    <row r="5" spans="1:22">
      <c r="A5" s="5" t="str">
        <f t="array" ref="A5">IFERROR(INDEX(Tableau1[],MATCH(ROW()-1,Tableau1[ALPHA],0),1),"")</f>
        <v>PROTHESE</v>
      </c>
      <c r="B5" s="5" t="str">
        <f t="array" ref="B5">IFERROR(INDEX(Tableau1[],MATCH(ROW()-1,Tableau1[ALPHA],0),2),"")</f>
        <v>EMPREINTE</v>
      </c>
      <c r="C5" s="4" t="str">
        <f t="array" ref="C5">IFERROR(INDEX(Tableau1[],MATCH(ROW()-1,Tableau1[ALPHA],0),3),"")</f>
        <v>alginate hydrogum</v>
      </c>
      <c r="D5" s="4" t="str">
        <f t="array" ref="D5">IFERROR(INDEX(Tableau1[],MATCH(ROW()-1,Tableau1[ALPHA],0),4),"")</f>
        <v>ZHERMARCK</v>
      </c>
      <c r="E5" s="4" t="str">
        <f t="array" ref="E5">IFERROR(INDEX(Tableau1[],MATCH(ROW()-1,Tableau1[ALPHA],0),5),"")</f>
        <v>AR398</v>
      </c>
      <c r="F5" s="4" t="str">
        <f t="array" ref="F5">IFERROR(INDEX(Tableau1[],MATCH(ROW()-1,Tableau1[ALPHA],0),6),"")</f>
        <v>-</v>
      </c>
      <c r="G5" s="4" t="str">
        <f t="array" ref="G5">IFERROR(INDEX(Tableau1[],MATCH(ROW()-1,Tableau1[ALPHA],0),7),"")</f>
        <v>GIE</v>
      </c>
      <c r="H5" s="4">
        <f t="array" ref="H5">IFERROR(INDEX(Tableau1[],MATCH(ROW()-1,Tableau1[ALPHA],0),8),"")</f>
        <v>2</v>
      </c>
      <c r="I5" s="6">
        <f t="array" ref="I5">IFERROR(INDEX(Tableau1[],MATCH(ROW()-1,Tableau1[ALPHA],0),9),"")</f>
        <v>10.75</v>
      </c>
      <c r="K5" t="str">
        <f t="array" ref="K5">IFERROR(INDEX(Tableau2[SPECIALITE],SMALL(IF(FREQUENCY(IF(Tableau2[SPECIALITE]&lt;&gt;"",MATCH(Tableau2[SPECIALITE],Tableau2[SPECIALITE],0)), ROW(Tableau2[SPECIALITE])-ROW($A$2)+1),ROW(Tableau2[SPECIALITE])-ROW($A$2)+1),ROWS(K$2:K5))),"")</f>
        <v>SOINS CONSERVATEURS</v>
      </c>
      <c r="L5">
        <f t="array" ref="L5">COUNTIF([SPECIALITE_TRI],"&lt;="&amp;K5)</f>
        <v>11</v>
      </c>
      <c r="M5" s="3" t="str">
        <f t="array" ref="M5">IFERROR(INDEX(Tableau3[],MATCH(ROW()-1,[SPECIALITE_NB],0),1),"")</f>
        <v>DIVERS</v>
      </c>
      <c r="N5" t="str">
        <f t="array" ref="N5">IFERROR(INDEX(Tableau2[MARQUE],SMALL(IF(FREQUENCY(IF(Tableau2[MARQUE]&lt;&gt;"",MATCH(Tableau2[MARQUE],Tableau2[MARQUE],0)), ROW(Tableau2[MARQUE])-ROW($D$2)+1),ROW(Tableau2[MARQUE])-ROW($D$2)+1),ROWS(N$2:N5))),"")</f>
        <v>ZHERMARCK</v>
      </c>
      <c r="O5">
        <f t="array" ref="O5">COUNTIF([MARQUE_TRI],"&lt;="&amp;N5)</f>
        <v>60</v>
      </c>
      <c r="P5" t="str">
        <f t="array" ref="P5">IFERROR(INDEX(Tableau3[],MATCH(ROW()-1,[MARQUE_NB],0),4),"")</f>
        <v>3M</v>
      </c>
      <c r="Q5" t="str">
        <f t="array" ref="Q5">IFERROR(INDEX(Tableau2[FOURNISSEUR],SMALL(IF(FREQUENCY(IF(Tableau2[FOURNISSEUR]&lt;&gt;"",MATCH(Tableau2[FOURNISSEUR],Tableau2[FOURNISSEUR],0)), ROW(Tableau2[FOURNISSEUR])-ROW($G$2)+1),ROW(Tableau2[FOURNISSEUR])-ROW($G$2)+1),ROWS(Q$2:Q5))),"")</f>
        <v>HARD</v>
      </c>
      <c r="R5">
        <f t="array" ref="R5">COUNTIF([FOURNISSEUR_TRI],"&lt;="&amp;Q5)</f>
        <v>18</v>
      </c>
      <c r="S5" t="str">
        <f t="array" ref="S5">IFERROR(INDEX(Tableau3[],MATCH(ROW()-1,[FOURNISSEUR_NB],0),7),"")</f>
        <v/>
      </c>
      <c r="T5" s="3" t="str">
        <f t="array" ref="T5">IFERROR(INDEX(Tableau2[CATEGORIE],SMALL(IF(FREQUENCY(IF(Tableau2[CATEGORIE]&lt;&gt;"",MATCH(Tableau2[CATEGORIE],Tableau2[CATEGORIE],0)), ROW(Tableau2[CATEGORIE])-ROW($B$2)+1),ROW(Tableau2[CATEGORIE])-ROW($B$2)+1),ROWS(T$2:T5))),"")</f>
        <v>ANESTHESIQUE</v>
      </c>
      <c r="U5" s="3">
        <f t="array" ref="U5">COUNTIF([CATEGORIE_TRI],"&lt;="&amp;T5)</f>
        <v>5</v>
      </c>
      <c r="V5" s="3" t="str">
        <f t="array" ref="V5">IFERROR(INDEX(Tableau3[],MATCH(ROW()-1,[CATEGORIE_NB],0),10),"")</f>
        <v>AIGUILLES</v>
      </c>
    </row>
    <row r="6" spans="1:22">
      <c r="A6" s="5" t="str">
        <f t="array" ref="A6">IFERROR(INDEX(Tableau1[],MATCH(ROW()-1,Tableau1[ALPHA],0),1),"")</f>
        <v>PROTHESE</v>
      </c>
      <c r="B6" s="5" t="str">
        <f t="array" ref="B6">IFERROR(INDEX(Tableau1[],MATCH(ROW()-1,Tableau1[ALPHA],0),2),"")</f>
        <v>EMPREINTE</v>
      </c>
      <c r="C6" s="4" t="str">
        <f t="array" ref="C6">IFERROR(INDEX(Tableau1[],MATCH(ROW()-1,Tableau1[ALPHA],0),3),"")</f>
        <v>alginate ortho print</v>
      </c>
      <c r="D6" s="4" t="str">
        <f t="array" ref="D6">IFERROR(INDEX(Tableau1[],MATCH(ROW()-1,Tableau1[ALPHA],0),4),"")</f>
        <v>ZHERMARCK</v>
      </c>
      <c r="E6" s="4" t="str">
        <f t="array" ref="E6">IFERROR(INDEX(Tableau1[],MATCH(ROW()-1,Tableau1[ALPHA],0),5),"")</f>
        <v>ZHER01-002</v>
      </c>
      <c r="F6" s="4" t="str">
        <f t="array" ref="F6">IFERROR(INDEX(Tableau1[],MATCH(ROW()-1,Tableau1[ALPHA],0),6),"")</f>
        <v>500g</v>
      </c>
      <c r="G6" s="4" t="str">
        <f t="array" ref="G6">IFERROR(INDEX(Tableau1[],MATCH(ROW()-1,Tableau1[ALPHA],0),7),"")</f>
        <v>HARD</v>
      </c>
      <c r="H6" s="4">
        <f t="array" ref="H6">IFERROR(INDEX(Tableau1[],MATCH(ROW()-1,Tableau1[ALPHA],0),8),"")</f>
        <v>2</v>
      </c>
      <c r="I6" s="6">
        <f t="array" ref="I6">IFERROR(INDEX(Tableau1[],MATCH(ROW()-1,Tableau1[ALPHA],0),9),"")</f>
        <v>13.5</v>
      </c>
      <c r="K6" t="str">
        <f t="array" ref="K6">IFERROR(INDEX(Tableau2[SPECIALITE],SMALL(IF(FREQUENCY(IF(Tableau2[SPECIALITE]&lt;&gt;"",MATCH(Tableau2[SPECIALITE],Tableau2[SPECIALITE],0)), ROW(Tableau2[SPECIALITE])-ROW($A$2)+1),ROW(Tableau2[SPECIALITE])-ROW($A$2)+1),ROWS(K$2:K6))),"")</f>
        <v>IMPLANTOLOGIE</v>
      </c>
      <c r="L6">
        <f t="array" ref="L6">COUNTIF([SPECIALITE_TRI],"&lt;="&amp;K6)</f>
        <v>6</v>
      </c>
      <c r="M6" s="3" t="str">
        <f t="array" ref="M6">IFERROR(INDEX(Tableau3[],MATCH(ROW()-1,[SPECIALITE_NB],0),1),"")</f>
        <v>ENDODONTIE</v>
      </c>
      <c r="N6" t="str">
        <f t="array" ref="N6">IFERROR(INDEX(Tableau2[MARQUE],SMALL(IF(FREQUENCY(IF(Tableau2[MARQUE]&lt;&gt;"",MATCH(Tableau2[MARQUE],Tableau2[MARQUE],0)), ROW(Tableau2[MARQUE])-ROW($D$2)+1),ROW(Tableau2[MARQUE])-ROW($D$2)+1),ROWS(N$2:N6))),"")</f>
        <v>OSRAM</v>
      </c>
      <c r="O6">
        <f t="array" ref="O6">COUNTIF([MARQUE_TRI],"&lt;="&amp;N6)</f>
        <v>42</v>
      </c>
      <c r="P6" t="str">
        <f t="array" ref="P6">IFERROR(INDEX(Tableau3[],MATCH(ROW()-1,[MARQUE_NB],0),4),"")</f>
        <v>ACTEON</v>
      </c>
      <c r="Q6" t="str">
        <f t="array" ref="Q6">IFERROR(INDEX(Tableau2[FOURNISSEUR],SMALL(IF(FREQUENCY(IF(Tableau2[FOURNISSEUR]&lt;&gt;"",MATCH(Tableau2[FOURNISSEUR],Tableau2[FOURNISSEUR],0)), ROW(Tableau2[FOURNISSEUR])-ROW($G$2)+1),ROW(Tableau2[FOURNISSEUR])-ROW($G$2)+1),ROWS(Q$2:Q6))),"")</f>
        <v>DENTAL OI</v>
      </c>
      <c r="R6">
        <f t="array" ref="R6">COUNTIF([FOURNISSEUR_TRI],"&lt;="&amp;Q6)</f>
        <v>13</v>
      </c>
      <c r="S6" t="str">
        <f t="array" ref="S6">IFERROR(INDEX(Tableau3[],MATCH(ROW()-1,[FOURNISSEUR_NB],0),7),"")</f>
        <v/>
      </c>
      <c r="T6" s="3" t="str">
        <f t="array" ref="T6">IFERROR(INDEX(Tableau2[CATEGORIE],SMALL(IF(FREQUENCY(IF(Tableau2[CATEGORIE]&lt;&gt;"",MATCH(Tableau2[CATEGORIE],Tableau2[CATEGORIE],0)), ROW(Tableau2[CATEGORIE])-ROW($B$2)+1),ROW(Tableau2[CATEGORIE])-ROW($B$2)+1),ROWS(T$2:T6))),"")</f>
        <v>STERILISATION</v>
      </c>
      <c r="U6" s="3">
        <f t="array" ref="U6">COUNTIF([CATEGORIE_TRI],"&lt;="&amp;T6)</f>
        <v>19</v>
      </c>
      <c r="V6" s="3" t="str">
        <f t="array" ref="V6">IFERROR(INDEX(Tableau3[],MATCH(ROW()-1,[CATEGORIE_NB],0),10),"")</f>
        <v>ANESTHESIQUE</v>
      </c>
    </row>
    <row r="7" spans="1:22">
      <c r="A7" s="5" t="str">
        <f t="array" ref="A7">IFERROR(INDEX(Tableau1[],MATCH(ROW()-1,Tableau1[ALPHA],0),1),"")</f>
        <v>CHIRURGIE</v>
      </c>
      <c r="B7" s="5" t="str">
        <f t="array" ref="B7">IFERROR(INDEX(Tableau1[],MATCH(ROW()-1,Tableau1[ALPHA],0),2),"")</f>
        <v>-</v>
      </c>
      <c r="C7" s="4" t="str">
        <f t="array" ref="C7">IFERROR(INDEX(Tableau1[],MATCH(ROW()-1,Tableau1[ALPHA],0),3),"")</f>
        <v>alveogyl</v>
      </c>
      <c r="D7" s="4" t="str">
        <f t="array" ref="D7">IFERROR(INDEX(Tableau1[],MATCH(ROW()-1,Tableau1[ALPHA],0),4),"")</f>
        <v>SEPTODONT</v>
      </c>
      <c r="E7" s="4" t="str">
        <f t="array" ref="E7">IFERROR(INDEX(Tableau1[],MATCH(ROW()-1,Tableau1[ALPHA],0),5),"")</f>
        <v>ART7600</v>
      </c>
      <c r="F7" s="4" t="str">
        <f t="array" ref="F7">IFERROR(INDEX(Tableau1[],MATCH(ROW()-1,Tableau1[ALPHA],0),6),"")</f>
        <v>10g</v>
      </c>
      <c r="G7" s="4" t="str">
        <f t="array" ref="G7">IFERROR(INDEX(Tableau1[],MATCH(ROW()-1,Tableau1[ALPHA],0),7),"")</f>
        <v>DABSTART</v>
      </c>
      <c r="H7" s="4">
        <f t="array" ref="H7">IFERROR(INDEX(Tableau1[],MATCH(ROW()-1,Tableau1[ALPHA],0),8),"")</f>
        <v>0</v>
      </c>
      <c r="I7" s="6">
        <f t="array" ref="I7">IFERROR(INDEX(Tableau1[],MATCH(ROW()-1,Tableau1[ALPHA],0),9),"")</f>
        <v>93.6</v>
      </c>
      <c r="K7" t="str">
        <f t="array" ref="K7">IFERROR(INDEX(Tableau2[SPECIALITE],SMALL(IF(FREQUENCY(IF(Tableau2[SPECIALITE]&lt;&gt;"",MATCH(Tableau2[SPECIALITE],Tableau2[SPECIALITE],0)), ROW(Tableau2[SPECIALITE])-ROW($A$2)+1),ROW(Tableau2[SPECIALITE])-ROW($A$2)+1),ROWS(K$2:K7))),"")</f>
        <v>PHARMACIE</v>
      </c>
      <c r="L7">
        <f t="array" ref="L7">COUNTIF([SPECIALITE_TRI],"&lt;="&amp;K7)</f>
        <v>9</v>
      </c>
      <c r="M7" s="3" t="str">
        <f t="array" ref="M7">IFERROR(INDEX(Tableau3[],MATCH(ROW()-1,[SPECIALITE_NB],0),1),"")</f>
        <v>IMPLANTOLOGIE</v>
      </c>
      <c r="N7" t="str">
        <f t="array" ref="N7">IFERROR(INDEX(Tableau2[MARQUE],SMALL(IF(FREQUENCY(IF(Tableau2[MARQUE]&lt;&gt;"",MATCH(Tableau2[MARQUE],Tableau2[MARQUE],0)), ROW(Tableau2[MARQUE])-ROW($D$2)+1),ROW(Tableau2[MARQUE])-ROW($D$2)+1),ROWS(N$2:N7))),"")</f>
        <v>AXCEL</v>
      </c>
      <c r="O7">
        <f t="array" ref="O7">COUNTIF([MARQUE_TRI],"&lt;="&amp;N7)</f>
        <v>6</v>
      </c>
      <c r="P7" t="str">
        <f t="array" ref="P7">IFERROR(INDEX(Tableau3[],MATCH(ROW()-1,[MARQUE_NB],0),4),"")</f>
        <v>AXCEL</v>
      </c>
      <c r="Q7" t="str">
        <f t="array" ref="Q7">IFERROR(INDEX(Tableau2[FOURNISSEUR],SMALL(IF(FREQUENCY(IF(Tableau2[FOURNISSEUR]&lt;&gt;"",MATCH(Tableau2[FOURNISSEUR],Tableau2[FOURNISSEUR],0)), ROW(Tableau2[FOURNISSEUR])-ROW($G$2)+1),ROW(Tableau2[FOURNISSEUR])-ROW($G$2)+1),ROWS(Q$2:Q7))),"")</f>
        <v>IPP PHARMA</v>
      </c>
      <c r="R7">
        <f t="array" ref="R7">COUNTIF([FOURNISSEUR_TRI],"&lt;="&amp;Q7)</f>
        <v>20</v>
      </c>
      <c r="S7" t="str">
        <f t="array" ref="S7">IFERROR(INDEX(Tableau3[],MATCH(ROW()-1,[FOURNISSEUR_NB],0),7),"")</f>
        <v>-</v>
      </c>
      <c r="T7" s="3" t="str">
        <f t="array" ref="T7">IFERROR(INDEX(Tableau2[CATEGORIE],SMALL(IF(FREQUENCY(IF(Tableau2[CATEGORIE]&lt;&gt;"",MATCH(Tableau2[CATEGORIE],Tableau2[CATEGORIE],0)), ROW(Tableau2[CATEGORIE])-ROW($B$2)+1),ROW(Tableau2[CATEGORIE])-ROW($B$2)+1),ROWS(T$2:T7))),"")</f>
        <v>MATRICE</v>
      </c>
      <c r="U7" s="3">
        <f t="array" ref="U7">COUNTIF([CATEGORIE_TRI],"&lt;="&amp;T7)</f>
        <v>12</v>
      </c>
      <c r="V7" s="3" t="str">
        <f t="array" ref="V7">IFERROR(INDEX(Tableau3[],MATCH(ROW()-1,[CATEGORIE_NB],0),10),"")</f>
        <v>COMPOSITE FLOW</v>
      </c>
    </row>
    <row r="8" spans="1:22">
      <c r="A8" s="5" t="str">
        <f t="array" ref="A8">IFERROR(INDEX(Tableau1[],MATCH(ROW()-1,Tableau1[ALPHA],0),1),"")</f>
        <v>SOINS CONSERVATEURS</v>
      </c>
      <c r="B8" s="5" t="str">
        <f t="array" ref="B8">IFERROR(INDEX(Tableau1[],MATCH(ROW()-1,Tableau1[ALPHA],0),2),"")</f>
        <v>-</v>
      </c>
      <c r="C8" s="4" t="str">
        <f t="array" ref="C8">IFERROR(INDEX(Tableau1[],MATCH(ROW()-1,Tableau1[ALPHA],0),3),"")</f>
        <v>amalgame 3 doses</v>
      </c>
      <c r="D8" s="4" t="str">
        <f t="array" ref="D8">IFERROR(INDEX(Tableau1[],MATCH(ROW()-1,Tableau1[ALPHA],0),4),"")</f>
        <v>-</v>
      </c>
      <c r="E8" s="4" t="str">
        <f t="array" ref="E8">IFERROR(INDEX(Tableau1[],MATCH(ROW()-1,Tableau1[ALPHA],0),5),"")</f>
        <v>-</v>
      </c>
      <c r="F8" s="4" t="str">
        <f t="array" ref="F8">IFERROR(INDEX(Tableau1[],MATCH(ROW()-1,Tableau1[ALPHA],0),6),"")</f>
        <v>-</v>
      </c>
      <c r="G8" s="4" t="str">
        <f t="array" ref="G8">IFERROR(INDEX(Tableau1[],MATCH(ROW()-1,Tableau1[ALPHA],0),7),"")</f>
        <v>-</v>
      </c>
      <c r="H8" s="4">
        <f t="array" ref="H8">IFERROR(INDEX(Tableau1[],MATCH(ROW()-1,Tableau1[ALPHA],0),8),"")</f>
        <v>0</v>
      </c>
      <c r="I8" s="6" t="str">
        <f t="array" ref="I8">IFERROR(INDEX(Tableau1[],MATCH(ROW()-1,Tableau1[ALPHA],0),9),"")</f>
        <v>-</v>
      </c>
      <c r="K8" t="str">
        <f t="array" ref="K8">IFERROR(INDEX(Tableau2[SPECIALITE],SMALL(IF(FREQUENCY(IF(Tableau2[SPECIALITE]&lt;&gt;"",MATCH(Tableau2[SPECIALITE],Tableau2[SPECIALITE],0)), ROW(Tableau2[SPECIALITE])-ROW($A$2)+1),ROW(Tableau2[SPECIALITE])-ROW($A$2)+1),ROWS(K$2:K8))),"")</f>
        <v>ORTHODONTIE</v>
      </c>
      <c r="L8">
        <f t="array" ref="L8">COUNTIF([SPECIALITE_TRI],"&lt;="&amp;K8)</f>
        <v>7</v>
      </c>
      <c r="M8" s="3" t="str">
        <f t="array" ref="M8">IFERROR(INDEX(Tableau3[],MATCH(ROW()-1,[SPECIALITE_NB],0),1),"")</f>
        <v>ORTHODONTIE</v>
      </c>
      <c r="N8" t="str">
        <f t="array" ref="N8">IFERROR(INDEX(Tableau2[MARQUE],SMALL(IF(FREQUENCY(IF(Tableau2[MARQUE]&lt;&gt;"",MATCH(Tableau2[MARQUE],Tableau2[MARQUE],0)), ROW(Tableau2[MARQUE])-ROW($D$2)+1),ROW(Tableau2[MARQUE])-ROW($D$2)+1),ROWS(N$2:N8))),"")</f>
        <v>BIOLASTIC</v>
      </c>
      <c r="O8">
        <f t="array" ref="O8">COUNTIF([MARQUE_TRI],"&lt;="&amp;N8)</f>
        <v>10</v>
      </c>
      <c r="P8" t="str">
        <f t="array" ref="P8">IFERROR(INDEX(Tableau3[],MATCH(ROW()-1,[MARQUE_NB],0),4),"")</f>
        <v>BAUSH</v>
      </c>
      <c r="Q8" t="str">
        <f t="array" ref="Q8">IFERROR(INDEX(Tableau2[FOURNISSEUR],SMALL(IF(FREQUENCY(IF(Tableau2[FOURNISSEUR]&lt;&gt;"",MATCH(Tableau2[FOURNISSEUR],Tableau2[FOURNISSEUR],0)), ROW(Tableau2[FOURNISSEUR])-ROW($G$2)+1),ROW(Tableau2[FOURNISSEUR])-ROW($G$2)+1),ROWS(Q$2:Q8))),"")</f>
        <v>RMO</v>
      </c>
      <c r="R8">
        <f t="array" ref="R8">COUNTIF([FOURNISSEUR_TRI],"&lt;="&amp;Q8)</f>
        <v>23</v>
      </c>
      <c r="S8" t="str">
        <f t="array" ref="S8">IFERROR(INDEX(Tableau3[],MATCH(ROW()-1,[FOURNISSEUR_NB],0),7),"")</f>
        <v>ALLYANCE HYGIENE</v>
      </c>
      <c r="T8" s="3" t="str">
        <f t="array" ref="T8">IFERROR(INDEX(Tableau2[CATEGORIE],SMALL(IF(FREQUENCY(IF(Tableau2[CATEGORIE]&lt;&gt;"",MATCH(Tableau2[CATEGORIE],Tableau2[CATEGORIE],0)), ROW(Tableau2[CATEGORIE])-ROW($B$2)+1),ROW(Tableau2[CATEGORIE])-ROW($B$2)+1),ROWS(T$2:T8))),"")</f>
        <v>COMPOSITE POSTERIEUR</v>
      </c>
      <c r="U8" s="3">
        <f t="array" ref="U8">COUNTIF([CATEGORIE_TRI],"&lt;="&amp;T8)</f>
        <v>7</v>
      </c>
      <c r="V8" s="3" t="str">
        <f t="array" ref="V8">IFERROR(INDEX(Tableau3[],MATCH(ROW()-1,[CATEGORIE_NB],0),10),"")</f>
        <v>COMPOSITE POSTERIEUR</v>
      </c>
    </row>
    <row r="9" spans="1:22">
      <c r="A9" s="5" t="str">
        <f t="array" ref="A9">IFERROR(INDEX(Tableau1[],MATCH(ROW()-1,Tableau1[ALPHA],0),1),"")</f>
        <v>DIVERS</v>
      </c>
      <c r="B9" s="5" t="str">
        <f t="array" ref="B9">IFERROR(INDEX(Tableau1[],MATCH(ROW()-1,Tableau1[ALPHA],0),2),"")</f>
        <v>-</v>
      </c>
      <c r="C9" s="4" t="str">
        <f t="array" ref="C9">IFERROR(INDEX(Tableau1[],MATCH(ROW()-1,Tableau1[ALPHA],0),3),"")</f>
        <v>ampoule 24V/150W FCR</v>
      </c>
      <c r="D9" s="4" t="str">
        <f t="array" ref="D9">IFERROR(INDEX(Tableau1[],MATCH(ROW()-1,Tableau1[ALPHA],0),4),"")</f>
        <v>OSRAM</v>
      </c>
      <c r="E9" s="4" t="str">
        <f t="array" ref="E9">IFERROR(INDEX(Tableau1[],MATCH(ROW()-1,Tableau1[ALPHA],0),5),"")</f>
        <v>DKK203</v>
      </c>
      <c r="F9" s="4">
        <f t="array" ref="F9">IFERROR(INDEX(Tableau1[],MATCH(ROW()-1,Tableau1[ALPHA],0),6),"")</f>
        <v>1</v>
      </c>
      <c r="G9" s="4" t="str">
        <f t="array" ref="G9">IFERROR(INDEX(Tableau1[],MATCH(ROW()-1,Tableau1[ALPHA],0),7),"")</f>
        <v>DENTAL OI</v>
      </c>
      <c r="H9" s="4">
        <f t="array" ref="H9">IFERROR(INDEX(Tableau1[],MATCH(ROW()-1,Tableau1[ALPHA],0),8),"")</f>
        <v>1</v>
      </c>
      <c r="I9" s="6">
        <f t="array" ref="I9">IFERROR(INDEX(Tableau1[],MATCH(ROW()-1,Tableau1[ALPHA],0),9),"")</f>
        <v>16.27</v>
      </c>
      <c r="K9" t="str">
        <f t="array" ref="K9">IFERROR(INDEX(Tableau2[SPECIALITE],SMALL(IF(FREQUENCY(IF(Tableau2[SPECIALITE]&lt;&gt;"",MATCH(Tableau2[SPECIALITE],Tableau2[SPECIALITE],0)), ROW(Tableau2[SPECIALITE])-ROW($A$2)+1),ROW(Tableau2[SPECIALITE])-ROW($A$2)+1),ROWS(K$2:K9))),"")</f>
        <v>STERILISATION</v>
      </c>
      <c r="L9">
        <f t="array" ref="L9">COUNTIF([SPECIALITE_TRI],"&lt;="&amp;K9)</f>
        <v>12</v>
      </c>
      <c r="M9" s="3" t="str">
        <f t="array" ref="M9">IFERROR(INDEX(Tableau3[],MATCH(ROW()-1,[SPECIALITE_NB],0),1),"")</f>
        <v>PAPETERIE</v>
      </c>
      <c r="N9" t="str">
        <f t="array" ref="N9">IFERROR(INDEX(Tableau2[MARQUE],SMALL(IF(FREQUENCY(IF(Tableau2[MARQUE]&lt;&gt;"",MATCH(Tableau2[MARQUE],Tableau2[MARQUE],0)), ROW(Tableau2[MARQUE])-ROW($D$2)+1),ROW(Tableau2[MARQUE])-ROW($D$2)+1),ROWS(N$2:N9))),"")</f>
        <v>KERR</v>
      </c>
      <c r="O9">
        <f t="array" ref="O9">COUNTIF([MARQUE_TRI],"&lt;="&amp;N9)</f>
        <v>31</v>
      </c>
      <c r="P9" t="str">
        <f t="array" ref="P9">IFERROR(INDEX(Tableau3[],MATCH(ROW()-1,[MARQUE_NB],0),4),"")</f>
        <v>BIC</v>
      </c>
      <c r="Q9" t="str">
        <f t="array" ref="Q9">IFERROR(INDEX(Tableau2[FOURNISSEUR],SMALL(IF(FREQUENCY(IF(Tableau2[FOURNISSEUR]&lt;&gt;"",MATCH(Tableau2[FOURNISSEUR],Tableau2[FOURNISSEUR],0)), ROW(Tableau2[FOURNISSEUR])-ROW($G$2)+1),ROW(Tableau2[FOURNISSEUR])-ROW($G$2)+1),ROWS(Q$2:Q9))),"")</f>
        <v>BENJAMIN</v>
      </c>
      <c r="R9">
        <f t="array" ref="R9">COUNTIF([FOURNISSEUR_TRI],"&lt;="&amp;Q9)</f>
        <v>8</v>
      </c>
      <c r="S9" t="str">
        <f t="array" ref="S9">IFERROR(INDEX(Tableau3[],MATCH(ROW()-1,[FOURNISSEUR_NB],0),7),"")</f>
        <v>BENJAMIN</v>
      </c>
      <c r="T9" s="3" t="str">
        <f t="array" ref="T9">IFERROR(INDEX(Tableau2[CATEGORIE],SMALL(IF(FREQUENCY(IF(Tableau2[CATEGORIE]&lt;&gt;"",MATCH(Tableau2[CATEGORIE],Tableau2[CATEGORIE],0)), ROW(Tableau2[CATEGORIE])-ROW($B$2)+1),ROW(Tableau2[CATEGORIE])-ROW($B$2)+1),ROWS(T$2:T9))),"")</f>
        <v>COMPOSITE FLOW</v>
      </c>
      <c r="U9" s="3">
        <f t="array" ref="U9">COUNTIF([CATEGORIE_TRI],"&lt;="&amp;T9)</f>
        <v>6</v>
      </c>
      <c r="V9" s="3" t="str">
        <f t="array" ref="V9">IFERROR(INDEX(Tableau3[],MATCH(ROW()-1,[CATEGORIE_NB],0),10),"")</f>
        <v>EMPREINTE</v>
      </c>
    </row>
    <row r="10" spans="1:22">
      <c r="A10" s="5" t="str">
        <f t="array" ref="A10">IFERROR(INDEX(Tableau1[],MATCH(ROW()-1,Tableau1[ALPHA],0),1),"")</f>
        <v>IMPLANTOLOGIE</v>
      </c>
      <c r="B10" s="5" t="str">
        <f t="array" ref="B10">IFERROR(INDEX(Tableau1[],MATCH(ROW()-1,Tableau1[ALPHA],0),2),"")</f>
        <v>-</v>
      </c>
      <c r="C10" s="4" t="str">
        <f t="array" ref="C10">IFERROR(INDEX(Tableau1[],MATCH(ROW()-1,Tableau1[ALPHA],0),3),"")</f>
        <v>ampoule scialit claire</v>
      </c>
      <c r="D10" s="4" t="str">
        <f t="array" ref="D10">IFERROR(INDEX(Tableau1[],MATCH(ROW()-1,Tableau1[ALPHA],0),4),"")</f>
        <v>AXCEL</v>
      </c>
      <c r="E10" s="4" t="str">
        <f t="array" ref="E10">IFERROR(INDEX(Tableau1[],MATCH(ROW()-1,Tableau1[ALPHA],0),5),"")</f>
        <v>24v/100w</v>
      </c>
      <c r="F10" s="4" t="str">
        <f t="array" ref="F10">IFERROR(INDEX(Tableau1[],MATCH(ROW()-1,Tableau1[ALPHA],0),6),"")</f>
        <v>boite</v>
      </c>
      <c r="G10" s="4" t="str">
        <f t="array" ref="G10">IFERROR(INDEX(Tableau1[],MATCH(ROW()-1,Tableau1[ALPHA],0),7),"")</f>
        <v>IPP PHARMA</v>
      </c>
      <c r="H10" s="4">
        <f t="array" ref="H10">IFERROR(INDEX(Tableau1[],MATCH(ROW()-1,Tableau1[ALPHA],0),8),"")</f>
        <v>1</v>
      </c>
      <c r="I10" s="6">
        <f t="array" ref="I10">IFERROR(INDEX(Tableau1[],MATCH(ROW()-1,Tableau1[ALPHA],0),9),"")</f>
        <v>0</v>
      </c>
      <c r="K10" t="str">
        <f t="array" ref="K10">IFERROR(INDEX(Tableau2[SPECIALITE],SMALL(IF(FREQUENCY(IF(Tableau2[SPECIALITE]&lt;&gt;"",MATCH(Tableau2[SPECIALITE],Tableau2[SPECIALITE],0)), ROW(Tableau2[SPECIALITE])-ROW($A$2)+1),ROW(Tableau2[SPECIALITE])-ROW($A$2)+1),ROWS(K$2:K10))),"")</f>
        <v>ENDODONTIE</v>
      </c>
      <c r="L10">
        <f t="array" ref="L10">COUNTIF([SPECIALITE_TRI],"&lt;="&amp;K10)</f>
        <v>5</v>
      </c>
      <c r="M10" s="3" t="str">
        <f t="array" ref="M10">IFERROR(INDEX(Tableau3[],MATCH(ROW()-1,[SPECIALITE_NB],0),1),"")</f>
        <v>PHARMACIE</v>
      </c>
      <c r="N10" t="str">
        <f t="array" ref="N10">IFERROR(INDEX(Tableau2[MARQUE],SMALL(IF(FREQUENCY(IF(Tableau2[MARQUE]&lt;&gt;"",MATCH(Tableau2[MARQUE],Tableau2[MARQUE],0)), ROW(Tableau2[MARQUE])-ROW($D$2)+1),ROW(Tableau2[MARQUE])-ROW($D$2)+1),ROWS(N$2:N10))),"")</f>
        <v>SHOFU</v>
      </c>
      <c r="O10">
        <f t="array" ref="O10">COUNTIF([MARQUE_TRI],"&lt;="&amp;N10)</f>
        <v>52</v>
      </c>
      <c r="P10" t="str">
        <f t="array" ref="P10">IFERROR(INDEX(Tableau3[],MATCH(ROW()-1,[MARQUE_NB],0),4),"")</f>
        <v>BIEN AIR Chiropro</v>
      </c>
      <c r="Q10" t="str">
        <f t="array" ref="Q10">IFERROR(INDEX(Tableau2[FOURNISSEUR],SMALL(IF(FREQUENCY(IF(Tableau2[FOURNISSEUR]&lt;&gt;"",MATCH(Tableau2[FOURNISSEUR],Tableau2[FOURNISSEUR],0)), ROW(Tableau2[FOURNISSEUR])-ROW($G$2)+1),ROW(Tableau2[FOURNISSEUR])-ROW($G$2)+1),ROWS(Q$2:Q10))),"")</f>
        <v>DENTAL AUSTRAL</v>
      </c>
      <c r="R10">
        <f t="array" ref="R10">COUNTIF([FOURNISSEUR_TRI],"&lt;="&amp;Q10)</f>
        <v>12</v>
      </c>
      <c r="S10" t="str">
        <f t="array" ref="S10">IFERROR(INDEX(Tableau3[],MATCH(ROW()-1,[FOURNISSEUR_NB],0),7),"")</f>
        <v>BRUNO</v>
      </c>
      <c r="T10" s="3" t="str">
        <f t="array" ref="T10">IFERROR(INDEX(Tableau2[CATEGORIE],SMALL(IF(FREQUENCY(IF(Tableau2[CATEGORIE]&lt;&gt;"",MATCH(Tableau2[CATEGORIE],Tableau2[CATEGORIE],0)), ROW(Tableau2[CATEGORIE])-ROW($B$2)+1),ROW(Tableau2[CATEGORIE])-ROW($B$2)+1),ROWS(T$2:T10))),"")</f>
        <v>SCELLEMENT</v>
      </c>
      <c r="U10" s="3">
        <f t="array" ref="U10">COUNTIF([CATEGORIE_TRI],"&lt;="&amp;T10)</f>
        <v>18</v>
      </c>
      <c r="V10" s="3" t="str">
        <f t="array" ref="V10">IFERROR(INDEX(Tableau3[],MATCH(ROW()-1,[CATEGORIE_NB],0),10),"")</f>
        <v>FAUX MOIGNON</v>
      </c>
    </row>
    <row r="11" spans="1:22">
      <c r="A11" s="5" t="str">
        <f t="array" ref="A11">IFERROR(INDEX(Tableau1[],MATCH(ROW()-1,Tableau1[ALPHA],0),1),"")</f>
        <v>PHARMACIE</v>
      </c>
      <c r="B11" s="5" t="str">
        <f t="array" ref="B11">IFERROR(INDEX(Tableau1[],MATCH(ROW()-1,Tableau1[ALPHA],0),2),"")</f>
        <v>-</v>
      </c>
      <c r="C11" s="4" t="str">
        <f t="array" ref="C11">IFERROR(INDEX(Tableau1[],MATCH(ROW()-1,Tableau1[ALPHA],0),3),"")</f>
        <v>angispray</v>
      </c>
      <c r="D11" s="4" t="str">
        <f t="array" ref="D11">IFERROR(INDEX(Tableau1[],MATCH(ROW()-1,Tableau1[ALPHA],0),4),"")</f>
        <v>-</v>
      </c>
      <c r="E11" s="4" t="str">
        <f t="array" ref="E11">IFERROR(INDEX(Tableau1[],MATCH(ROW()-1,Tableau1[ALPHA],0),5),"")</f>
        <v>-</v>
      </c>
      <c r="F11" s="4" t="str">
        <f t="array" ref="F11">IFERROR(INDEX(Tableau1[],MATCH(ROW()-1,Tableau1[ALPHA],0),6),"")</f>
        <v>40mL</v>
      </c>
      <c r="G11" s="4" t="str">
        <f t="array" ref="G11">IFERROR(INDEX(Tableau1[],MATCH(ROW()-1,Tableau1[ALPHA],0),7),"")</f>
        <v>-</v>
      </c>
      <c r="H11" s="4" t="str">
        <f t="array" ref="H11">IFERROR(INDEX(Tableau1[],MATCH(ROW()-1,Tableau1[ALPHA],0),8),"")</f>
        <v>-</v>
      </c>
      <c r="I11" s="6">
        <f t="array" ref="I11">IFERROR(INDEX(Tableau1[],MATCH(ROW()-1,Tableau1[ALPHA],0),9),"")</f>
        <v>3.83</v>
      </c>
      <c r="K11" t="str">
        <f t="array" ref="K11">IFERROR(INDEX(Tableau2[SPECIALITE],SMALL(IF(FREQUENCY(IF(Tableau2[SPECIALITE]&lt;&gt;"",MATCH(Tableau2[SPECIALITE],Tableau2[SPECIALITE],0)), ROW(Tableau2[SPECIALITE])-ROW($A$2)+1),ROW(Tableau2[SPECIALITE])-ROW($A$2)+1),ROWS(K$2:K11))),"")</f>
        <v>PAPETERIE</v>
      </c>
      <c r="L11">
        <f t="array" ref="L11">COUNTIF([SPECIALITE_TRI],"&lt;="&amp;K11)</f>
        <v>8</v>
      </c>
      <c r="M11" s="3" t="str">
        <f t="array" ref="M11">IFERROR(INDEX(Tableau3[],MATCH(ROW()-1,[SPECIALITE_NB],0),1),"")</f>
        <v>PROTHESE</v>
      </c>
      <c r="N11" t="str">
        <f t="array" ref="N11">IFERROR(INDEX(Tableau2[MARQUE],SMALL(IF(FREQUENCY(IF(Tableau2[MARQUE]&lt;&gt;"",MATCH(Tableau2[MARQUE],Tableau2[MARQUE],0)), ROW(Tableau2[MARQUE])-ROW($D$2)+1),ROW(Tableau2[MARQUE])-ROW($D$2)+1),ROWS(N$2:N11))),"")</f>
        <v>FLI TWIN</v>
      </c>
      <c r="O11">
        <f t="array" ref="O11">COUNTIF([MARQUE_TRI],"&lt;="&amp;N11)</f>
        <v>21</v>
      </c>
      <c r="P11" t="str">
        <f t="array" ref="P11">IFERROR(INDEX(Tableau3[],MATCH(ROW()-1,[MARQUE_NB],0),4),"")</f>
        <v>BIOLASTIC</v>
      </c>
      <c r="Q11" t="str">
        <f t="array" ref="Q11">IFERROR(INDEX(Tableau2[FOURNISSEUR],SMALL(IF(FREQUENCY(IF(Tableau2[FOURNISSEUR]&lt;&gt;"",MATCH(Tableau2[FOURNISSEUR],Tableau2[FOURNISSEUR],0)), ROW(Tableau2[FOURNISSEUR])-ROW($G$2)+1),ROW(Tableau2[FOURNISSEUR])-ROW($G$2)+1),ROWS(Q$2:Q11))),"")</f>
        <v>DEXTER</v>
      </c>
      <c r="R11">
        <f t="array" ref="R11">COUNTIF([FOURNISSEUR_TRI],"&lt;="&amp;Q11)</f>
        <v>14</v>
      </c>
      <c r="S11" t="str">
        <f t="array" ref="S11">IFERROR(INDEX(Tableau3[],MATCH(ROW()-1,[FOURNISSEUR_NB],0),7),"")</f>
        <v>DABSTART</v>
      </c>
      <c r="T11" s="3" t="str">
        <f t="array" ref="T11">IFERROR(INDEX(Tableau2[CATEGORIE],SMALL(IF(FREQUENCY(IF(Tableau2[CATEGORIE]&lt;&gt;"",MATCH(Tableau2[CATEGORIE],Tableau2[CATEGORIE],0)), ROW(Tableau2[CATEGORIE])-ROW($B$2)+1),ROW(Tableau2[CATEGORIE])-ROW($B$2)+1),ROWS(T$2:T11))),"")</f>
        <v>GANTS</v>
      </c>
      <c r="U11" s="3">
        <f t="array" ref="U11">COUNTIF([CATEGORIE_TRI],"&lt;="&amp;T11)</f>
        <v>10</v>
      </c>
      <c r="V11" s="3" t="str">
        <f t="array" ref="V11">IFERROR(INDEX(Tableau3[],MATCH(ROW()-1,[CATEGORIE_NB],0),10),"")</f>
        <v>GANTS</v>
      </c>
    </row>
    <row r="12" spans="1:22">
      <c r="A12" s="5" t="str">
        <f t="array" ref="A12">IFERROR(INDEX(Tableau1[],MATCH(ROW()-1,Tableau1[ALPHA],0),1),"")</f>
        <v>ORTHODONTIE</v>
      </c>
      <c r="B12" s="5" t="str">
        <f t="array" ref="B12">IFERROR(INDEX(Tableau1[],MATCH(ROW()-1,Tableau1[ALPHA],0),2),"")</f>
        <v>-</v>
      </c>
      <c r="C12" s="4" t="str">
        <f t="array" ref="C12">IFERROR(INDEX(Tableau1[],MATCH(ROW()-1,Tableau1[ALPHA],0),3),"")</f>
        <v>arc</v>
      </c>
      <c r="D12" s="4" t="str">
        <f t="array" ref="D12">IFERROR(INDEX(Tableau1[],MATCH(ROW()-1,Tableau1[ALPHA],0),4),"")</f>
        <v>BIOLASTIC</v>
      </c>
      <c r="E12" s="4" t="str">
        <f t="array" ref="E12">IFERROR(INDEX(Tableau1[],MATCH(ROW()-1,Tableau1[ALPHA],0),5),"")</f>
        <v>-</v>
      </c>
      <c r="F12" s="4">
        <f t="array" ref="F12">IFERROR(INDEX(Tableau1[],MATCH(ROW()-1,Tableau1[ALPHA],0),6),"")</f>
        <v>10</v>
      </c>
      <c r="G12" s="4" t="str">
        <f t="array" ref="G12">IFERROR(INDEX(Tableau1[],MATCH(ROW()-1,Tableau1[ALPHA],0),7),"")</f>
        <v>RMO</v>
      </c>
      <c r="H12" s="4" t="str">
        <f t="array" ref="H12">IFERROR(INDEX(Tableau1[],MATCH(ROW()-1,Tableau1[ALPHA],0),8),"")</f>
        <v>-</v>
      </c>
      <c r="I12" s="6">
        <f t="array" ref="I12">IFERROR(INDEX(Tableau1[],MATCH(ROW()-1,Tableau1[ALPHA],0),9),"")</f>
        <v>48.19</v>
      </c>
      <c r="K12" t="str">
        <f t="array" ref="K12">IFERROR(INDEX(Tableau2[SPECIALITE],SMALL(IF(FREQUENCY(IF(Tableau2[SPECIALITE]&lt;&gt;"",MATCH(Tableau2[SPECIALITE],Tableau2[SPECIALITE],0)), ROW(Tableau2[SPECIALITE])-ROW($A$2)+1),ROW(Tableau2[SPECIALITE])-ROW($A$2)+1),ROWS(K$2:K12))),"")</f>
        <v/>
      </c>
      <c r="L12">
        <f t="array" ref="L12">COUNTIF([SPECIALITE_TRI],"&lt;="&amp;K12)</f>
        <v>0</v>
      </c>
      <c r="M12" s="3" t="str">
        <f t="array" ref="M12">IFERROR(INDEX(Tableau3[],MATCH(ROW()-1,[SPECIALITE_NB],0),1),"")</f>
        <v>SOINS CONSERVATEURS</v>
      </c>
      <c r="N12" t="str">
        <f t="array" ref="N12">IFERROR(INDEX(Tableau2[MARQUE],SMALL(IF(FREQUENCY(IF(Tableau2[MARQUE]&lt;&gt;"",MATCH(Tableau2[MARQUE],Tableau2[MARQUE],0)), ROW(Tableau2[MARQUE])-ROW($D$2)+1),ROW(Tableau2[MARQUE])-ROW($D$2)+1),ROWS(N$2:N12))),"")</f>
        <v>HYGITECH</v>
      </c>
      <c r="O12">
        <f t="array" ref="O12">COUNTIF([MARQUE_TRI],"&lt;="&amp;N12)</f>
        <v>27</v>
      </c>
      <c r="P12" t="str">
        <f t="array" ref="P12">IFERROR(INDEX(Tableau3[],MATCH(ROW()-1,[MARQUE_NB],0),4),"")</f>
        <v>CYBERTECH</v>
      </c>
      <c r="Q12" t="str">
        <f t="array" ref="Q12">IFERROR(INDEX(Tableau2[FOURNISSEUR],SMALL(IF(FREQUENCY(IF(Tableau2[FOURNISSEUR]&lt;&gt;"",MATCH(Tableau2[FOURNISSEUR],Tableau2[FOURNISSEUR],0)), ROW(Tableau2[FOURNISSEUR])-ROW($G$2)+1),ROW(Tableau2[FOURNISSEUR])-ROW($G$2)+1),ROWS(Q$2:Q12))),"")</f>
        <v>LMS PAPETERIE</v>
      </c>
      <c r="R12">
        <f t="array" ref="R12">COUNTIF([FOURNISSEUR_TRI],"&lt;="&amp;Q12)</f>
        <v>21</v>
      </c>
      <c r="S12" t="str">
        <f t="array" ref="S12">IFERROR(INDEX(Tableau3[],MATCH(ROW()-1,[FOURNISSEUR_NB],0),7),"")</f>
        <v>DENTAL AUS</v>
      </c>
      <c r="T12" s="3" t="str">
        <f t="array" ref="T12">IFERROR(INDEX(Tableau2[CATEGORIE],SMALL(IF(FREQUENCY(IF(Tableau2[CATEGORIE]&lt;&gt;"",MATCH(Tableau2[CATEGORIE],Tableau2[CATEGORIE],0)), ROW(Tableau2[CATEGORIE])-ROW($B$2)+1),ROW(Tableau2[CATEGORIE])-ROW($B$2)+1),ROWS(T$2:T12))),"")</f>
        <v>MICROBRUSH</v>
      </c>
      <c r="U12" s="3">
        <f t="array" ref="U12">COUNTIF([CATEGORIE_TRI],"&lt;="&amp;T12)</f>
        <v>13</v>
      </c>
      <c r="V12" s="3" t="str">
        <f t="array" ref="V12">IFERROR(INDEX(Tableau3[],MATCH(ROW()-1,[CATEGORIE_NB],0),10),"")</f>
        <v>MASQUE</v>
      </c>
    </row>
    <row r="13" spans="1:22">
      <c r="A13" s="5" t="str">
        <f t="array" ref="A13">IFERROR(INDEX(Tableau1[],MATCH(ROW()-1,Tableau1[ALPHA],0),1),"")</f>
        <v>DIVERS</v>
      </c>
      <c r="B13" s="5" t="str">
        <f t="array" ref="B13">IFERROR(INDEX(Tableau1[],MATCH(ROW()-1,Tableau1[ALPHA],0),2),"")</f>
        <v>ANESTHESIQUE</v>
      </c>
      <c r="C13" s="4" t="str">
        <f t="array" ref="C13">IFERROR(INDEX(Tableau1[],MATCH(ROW()-1,Tableau1[ALPHA],0),3),"")</f>
        <v>articaine 1/200 000</v>
      </c>
      <c r="D13" s="4" t="str">
        <f t="array" ref="D13">IFERROR(INDEX(Tableau1[],MATCH(ROW()-1,Tableau1[ALPHA],0),4),"")</f>
        <v>-</v>
      </c>
      <c r="E13" s="4" t="str">
        <f t="array" ref="E13">IFERROR(INDEX(Tableau1[],MATCH(ROW()-1,Tableau1[ALPHA],0),5),"")</f>
        <v>-</v>
      </c>
      <c r="F13" s="4" t="str">
        <f t="array" ref="F13">IFERROR(INDEX(Tableau1[],MATCH(ROW()-1,Tableau1[ALPHA],0),6),"")</f>
        <v>-</v>
      </c>
      <c r="G13" s="4" t="str">
        <f t="array" ref="G13">IFERROR(INDEX(Tableau1[],MATCH(ROW()-1,Tableau1[ALPHA],0),7),"")</f>
        <v>DABSTART</v>
      </c>
      <c r="H13" s="4">
        <f t="array" ref="H13">IFERROR(INDEX(Tableau1[],MATCH(ROW()-1,Tableau1[ALPHA],0),8),"")</f>
        <v>3</v>
      </c>
      <c r="I13" s="6" t="str">
        <f t="array" ref="I13">IFERROR(INDEX(Tableau1[],MATCH(ROW()-1,Tableau1[ALPHA],0),9),"")</f>
        <v>-</v>
      </c>
      <c r="K13" t="str">
        <f t="array" ref="K13">IFERROR(INDEX(Tableau2[SPECIALITE],SMALL(IF(FREQUENCY(IF(Tableau2[SPECIALITE]&lt;&gt;"",MATCH(Tableau2[SPECIALITE],Tableau2[SPECIALITE],0)), ROW(Tableau2[SPECIALITE])-ROW($A$2)+1),ROW(Tableau2[SPECIALITE])-ROW($A$2)+1),ROWS(K$2:K13))),"")</f>
        <v/>
      </c>
      <c r="M13" s="3" t="str">
        <f t="array" ref="M13">IFERROR(INDEX(Tableau3[],MATCH(ROW()-1,[SPECIALITE_NB],0),1),"")</f>
        <v>STERILISATION</v>
      </c>
      <c r="N13" t="str">
        <f t="array" ref="N13">IFERROR(INDEX(Tableau2[MARQUE],SMALL(IF(FREQUENCY(IF(Tableau2[MARQUE]&lt;&gt;"",MATCH(Tableau2[MARQUE],Tableau2[MARQUE],0)), ROW(Tableau2[MARQUE])-ROW($D$2)+1),ROW(Tableau2[MARQUE])-ROW($D$2)+1),ROWS(N$2:N13))),"")</f>
        <v>DURR</v>
      </c>
      <c r="O13">
        <f t="array" ref="O13">COUNTIF([MARQUE_TRI],"&lt;="&amp;N13)</f>
        <v>18</v>
      </c>
      <c r="P13" t="str">
        <f t="array" ref="P13">IFERROR(INDEX(Tableau3[],MATCH(ROW()-1,[MARQUE_NB],0),4),"")</f>
        <v>DAPPEN</v>
      </c>
      <c r="Q13" t="str">
        <f t="array" ref="Q13">IFERROR(INDEX(Tableau2[FOURNISSEUR],SMALL(IF(FREQUENCY(IF(Tableau2[FOURNISSEUR]&lt;&gt;"",MATCH(Tableau2[FOURNISSEUR],Tableau2[FOURNISSEUR],0)), ROW(Tableau2[FOURNISSEUR])-ROW($G$2)+1),ROW(Tableau2[FOURNISSEUR])-ROW($G$2)+1),ROWS(Q$2:Q13))),"")</f>
        <v>BRUNO</v>
      </c>
      <c r="R13">
        <f t="array" ref="R13">COUNTIF([FOURNISSEUR_TRI],"&lt;="&amp;Q13)</f>
        <v>9</v>
      </c>
      <c r="S13" t="str">
        <f t="array" ref="S13">IFERROR(INDEX(Tableau3[],MATCH(ROW()-1,[FOURNISSEUR_NB],0),7),"")</f>
        <v>DENTAL AUSTRAL</v>
      </c>
      <c r="T13" s="3" t="str">
        <f t="array" ref="T13">IFERROR(INDEX(Tableau2[CATEGORIE],SMALL(IF(FREQUENCY(IF(Tableau2[CATEGORIE]&lt;&gt;"",MATCH(Tableau2[CATEGORIE],Tableau2[CATEGORIE],0)), ROW(Tableau2[CATEGORIE])-ROW($B$2)+1),ROW(Tableau2[CATEGORIE])-ROW($B$2)+1),ROWS(T$2:T13))),"")</f>
        <v>ADHESIF</v>
      </c>
      <c r="U13" s="3">
        <f t="array" ref="U13">COUNTIF([CATEGORIE_TRI],"&lt;="&amp;T13)</f>
        <v>3</v>
      </c>
      <c r="V13" s="3" t="str">
        <f t="array" ref="V13">IFERROR(INDEX(Tableau3[],MATCH(ROW()-1,[CATEGORIE_NB],0),10),"")</f>
        <v>MATRICE</v>
      </c>
    </row>
    <row r="14" spans="1:22">
      <c r="A14" s="5" t="str">
        <f t="array" ref="A14">IFERROR(INDEX(Tableau1[],MATCH(ROW()-1,Tableau1[ALPHA],0),1),"")</f>
        <v>STERILISATION</v>
      </c>
      <c r="B14" s="5" t="str">
        <f t="array" ref="B14">IFERROR(INDEX(Tableau1[],MATCH(ROW()-1,Tableau1[ALPHA],0),2),"")</f>
        <v>STERILISATION</v>
      </c>
      <c r="C14" s="4" t="str">
        <f t="array" ref="C14">IFERROR(INDEX(Tableau1[],MATCH(ROW()-1,Tableau1[ALPHA],0),3),"")</f>
        <v>BACTOPLUS</v>
      </c>
      <c r="D14" s="4" t="str">
        <f t="array" ref="D14">IFERROR(INDEX(Tableau1[],MATCH(ROW()-1,Tableau1[ALPHA],0),4),"")</f>
        <v>-</v>
      </c>
      <c r="E14" s="4" t="str">
        <f t="array" ref="E14">IFERROR(INDEX(Tableau1[],MATCH(ROW()-1,Tableau1[ALPHA],0),5),"")</f>
        <v>-</v>
      </c>
      <c r="F14" s="4" t="str">
        <f t="array" ref="F14">IFERROR(INDEX(Tableau1[],MATCH(ROW()-1,Tableau1[ALPHA],0),6),"")</f>
        <v>5L</v>
      </c>
      <c r="G14" s="4" t="str">
        <f t="array" ref="G14">IFERROR(INDEX(Tableau1[],MATCH(ROW()-1,Tableau1[ALPHA],0),7),"")</f>
        <v>BENJAMIN</v>
      </c>
      <c r="H14" s="4" t="str">
        <f t="array" ref="H14">IFERROR(INDEX(Tableau1[],MATCH(ROW()-1,Tableau1[ALPHA],0),8),"")</f>
        <v>-</v>
      </c>
      <c r="I14" s="6" t="str">
        <f t="array" ref="I14">IFERROR(INDEX(Tableau1[],MATCH(ROW()-1,Tableau1[ALPHA],0),9),"")</f>
        <v>-</v>
      </c>
      <c r="M14" s="3" t="str">
        <f t="array" ref="M14">IFERROR(INDEX(Tableau3[],MATCH(ROW()-1,[SPECIALITE_NB],0),1),"")</f>
        <v/>
      </c>
      <c r="N14" t="str">
        <f t="array" ref="N14">IFERROR(INDEX(Tableau2[MARQUE],SMALL(IF(FREQUENCY(IF(Tableau2[MARQUE]&lt;&gt;"",MATCH(Tableau2[MARQUE],Tableau2[MARQUE],0)), ROW(Tableau2[MARQUE])-ROW($D$2)+1),ROW(Tableau2[MARQUE])-ROW($D$2)+1),ROWS(N$2:N14))),"")</f>
        <v>ROEKO</v>
      </c>
      <c r="O14">
        <f t="array" ref="O14">COUNTIF([MARQUE_TRI],"&lt;="&amp;N14)</f>
        <v>47</v>
      </c>
      <c r="P14" t="str">
        <f t="array" ref="P14">IFERROR(INDEX(Tableau3[],MATCH(ROW()-1,[MARQUE_NB],0),4),"")</f>
        <v>DE</v>
      </c>
      <c r="Q14" t="str">
        <f t="array" ref="Q14">IFERROR(INDEX(Tableau2[FOURNISSEUR],SMALL(IF(FREQUENCY(IF(Tableau2[FOURNISSEUR]&lt;&gt;"",MATCH(Tableau2[FOURNISSEUR],Tableau2[FOURNISSEUR],0)), ROW(Tableau2[FOURNISSEUR])-ROW($G$2)+1),ROW(Tableau2[FOURNISSEUR])-ROW($G$2)+1),ROWS(Q$2:Q14))),"")</f>
        <v>ENDOTECHPLUS</v>
      </c>
      <c r="R14">
        <f t="array" ref="R14">COUNTIF([FOURNISSEUR_TRI],"&lt;="&amp;Q14)</f>
        <v>16</v>
      </c>
      <c r="S14" t="str">
        <f t="array" ref="S14">IFERROR(INDEX(Tableau3[],MATCH(ROW()-1,[FOURNISSEUR_NB],0),7),"")</f>
        <v>DENTAL OI</v>
      </c>
      <c r="T14" s="3" t="str">
        <f t="array" ref="T14">IFERROR(INDEX(Tableau2[CATEGORIE],SMALL(IF(FREQUENCY(IF(Tableau2[CATEGORIE]&lt;&gt;"",MATCH(Tableau2[CATEGORIE],Tableau2[CATEGORIE],0)), ROW(Tableau2[CATEGORIE])-ROW($B$2)+1),ROW(Tableau2[CATEGORIE])-ROW($B$2)+1),ROWS(T$2:T14))),"")</f>
        <v>piezzo</v>
      </c>
      <c r="U14" s="3">
        <f t="array" ref="U14">COUNTIF([CATEGORIE_TRI],"&lt;="&amp;T14)</f>
        <v>16</v>
      </c>
      <c r="V14" s="3" t="str">
        <f t="array" ref="V14">IFERROR(INDEX(Tableau3[],MATCH(ROW()-1,[CATEGORIE_NB],0),10),"")</f>
        <v>MICROBRUSH</v>
      </c>
    </row>
    <row r="15" spans="1:22">
      <c r="A15" s="5" t="str">
        <f t="array" ref="A15">IFERROR(INDEX(Tableau1[],MATCH(ROW()-1,Tableau1[ALPHA],0),1),"")</f>
        <v>SOINS CONSERVATEURS</v>
      </c>
      <c r="B15" s="5" t="str">
        <f t="array" ref="B15">IFERROR(INDEX(Tableau1[],MATCH(ROW()-1,Tableau1[ALPHA],0),2),"")</f>
        <v>MATRICE</v>
      </c>
      <c r="C15" s="4" t="str">
        <f t="array" ref="C15">IFERROR(INDEX(Tableau1[],MATCH(ROW()-1,Tableau1[ALPHA],0),3),"")</f>
        <v>bande matrice 7 mm</v>
      </c>
      <c r="D15" s="4" t="str">
        <f t="array" ref="D15">IFERROR(INDEX(Tableau1[],MATCH(ROW()-1,Tableau1[ALPHA],0),4),"")</f>
        <v>KERR</v>
      </c>
      <c r="E15" s="4" t="str">
        <f t="array" ref="E15">IFERROR(INDEX(Tableau1[],MATCH(ROW()-1,Tableau1[ALPHA],0),5),"")</f>
        <v>DPI44.0499C</v>
      </c>
      <c r="F15" s="4">
        <f t="array" ref="F15">IFERROR(INDEX(Tableau1[],MATCH(ROW()-1,Tableau1[ALPHA],0),6),"")</f>
        <v>1</v>
      </c>
      <c r="G15" s="4" t="str">
        <f t="array" ref="G15">IFERROR(INDEX(Tableau1[],MATCH(ROW()-1,Tableau1[ALPHA],0),7),"")</f>
        <v>DENTAL OI</v>
      </c>
      <c r="H15" s="4">
        <f t="array" ref="H15">IFERROR(INDEX(Tableau1[],MATCH(ROW()-1,Tableau1[ALPHA],0),8),"")</f>
        <v>1</v>
      </c>
      <c r="I15" s="6">
        <f t="array" ref="I15">IFERROR(INDEX(Tableau1[],MATCH(ROW()-1,Tableau1[ALPHA],0),9),"")</f>
        <v>10.9</v>
      </c>
      <c r="M15" s="3"/>
      <c r="N15" t="str">
        <f t="array" ref="N15">IFERROR(INDEX(Tableau2[MARQUE],SMALL(IF(FREQUENCY(IF(Tableau2[MARQUE]&lt;&gt;"",MATCH(Tableau2[MARQUE],Tableau2[MARQUE],0)), ROW(Tableau2[MARQUE])-ROW($D$2)+1),ROW(Tableau2[MARQUE])-ROW($D$2)+1),ROWS(N$2:N15))),"")</f>
        <v>MEDLINE</v>
      </c>
      <c r="O15">
        <f t="array" ref="O15">COUNTIF([MARQUE_TRI],"&lt;="&amp;N15)</f>
        <v>35</v>
      </c>
      <c r="P15" t="str">
        <f t="array" ref="P15">IFERROR(INDEX(Tableau3[],MATCH(ROW()-1,[MARQUE_NB],0),4),"")</f>
        <v>DENTATUS</v>
      </c>
      <c r="Q15" t="str">
        <f t="array" ref="Q15">IFERROR(INDEX(Tableau2[FOURNISSEUR],SMALL(IF(FREQUENCY(IF(Tableau2[FOURNISSEUR]&lt;&gt;"",MATCH(Tableau2[FOURNISSEUR],Tableau2[FOURNISSEUR],0)), ROW(Tableau2[FOURNISSEUR])-ROW($G$2)+1),ROW(Tableau2[FOURNISSEUR])-ROW($G$2)+1),ROWS(Q$2:Q15))),"")</f>
        <v>DENTAL AUS</v>
      </c>
      <c r="R15">
        <f t="array" ref="R15">COUNTIF([FOURNISSEUR_TRI],"&lt;="&amp;Q15)</f>
        <v>11</v>
      </c>
      <c r="S15" t="str">
        <f t="array" ref="S15">IFERROR(INDEX(Tableau3[],MATCH(ROW()-1,[FOURNISSEUR_NB],0),7),"")</f>
        <v>DEXTER</v>
      </c>
      <c r="T15" s="3" t="str">
        <f t="array" ref="T15">IFERROR(INDEX(Tableau2[CATEGORIE],SMALL(IF(FREQUENCY(IF(Tableau2[CATEGORIE]&lt;&gt;"",MATCH(Tableau2[CATEGORIE],Tableau2[CATEGORIE],0)), ROW(Tableau2[CATEGORIE])-ROW($B$2)+1),ROW(Tableau2[CATEGORIE])-ROW($B$2)+1),ROWS(T$2:T15))),"")</f>
        <v>moteur implanto</v>
      </c>
      <c r="U15" s="3">
        <f t="array" ref="U15">COUNTIF([CATEGORIE_TRI],"&lt;="&amp;T15)</f>
        <v>14</v>
      </c>
      <c r="V15" s="3" t="str">
        <f t="array" ref="V15">IFERROR(INDEX(Tableau3[],MATCH(ROW()-1,[CATEGORIE_NB],0),10),"")</f>
        <v>moteur implanto</v>
      </c>
    </row>
    <row r="16" spans="1:22">
      <c r="A16" s="5" t="str">
        <f t="array" ref="A16">IFERROR(INDEX(Tableau1[],MATCH(ROW()-1,Tableau1[ALPHA],0),1),"")</f>
        <v>SOINS CONSERVATEURS</v>
      </c>
      <c r="B16" s="5" t="str">
        <f t="array" ref="B16">IFERROR(INDEX(Tableau1[],MATCH(ROW()-1,Tableau1[ALPHA],0),2),"")</f>
        <v>COMPOSITE POSTERIEUR</v>
      </c>
      <c r="C16" s="4" t="str">
        <f t="array" ref="C16">IFERROR(INDEX(Tableau1[],MATCH(ROW()-1,Tableau1[ALPHA],0),3),"")</f>
        <v>beautiful A2</v>
      </c>
      <c r="D16" s="4" t="str">
        <f t="array" ref="D16">IFERROR(INDEX(Tableau1[],MATCH(ROW()-1,Tableau1[ALPHA],0),4),"")</f>
        <v>SHOFU</v>
      </c>
      <c r="E16" s="4" t="str">
        <f t="array" ref="E16">IFERROR(INDEX(Tableau1[],MATCH(ROW()-1,Tableau1[ALPHA],0),5),"")</f>
        <v>-</v>
      </c>
      <c r="F16" s="4" t="str">
        <f t="array" ref="F16">IFERROR(INDEX(Tableau1[],MATCH(ROW()-1,Tableau1[ALPHA],0),6),"")</f>
        <v>-</v>
      </c>
      <c r="G16" s="4" t="str">
        <f t="array" ref="G16">IFERROR(INDEX(Tableau1[],MATCH(ROW()-1,Tableau1[ALPHA],0),7),"")</f>
        <v>DENTAL AUSTRAL</v>
      </c>
      <c r="H16" s="4">
        <f t="array" ref="H16">IFERROR(INDEX(Tableau1[],MATCH(ROW()-1,Tableau1[ALPHA],0),8),"")</f>
        <v>2</v>
      </c>
      <c r="I16" s="6" t="str">
        <f t="array" ref="I16">IFERROR(INDEX(Tableau1[],MATCH(ROW()-1,Tableau1[ALPHA],0),9),"")</f>
        <v>-</v>
      </c>
      <c r="M16" s="3"/>
      <c r="N16" t="str">
        <f t="array" ref="N16">IFERROR(INDEX(Tableau2[MARQUE],SMALL(IF(FREQUENCY(IF(Tableau2[MARQUE]&lt;&gt;"",MATCH(Tableau2[MARQUE],Tableau2[MARQUE],0)), ROW(Tableau2[MARQUE])-ROW($D$2)+1),ROW(Tableau2[MARQUE])-ROW($D$2)+1),ROWS(N$2:N16))),"")</f>
        <v>MILTEX</v>
      </c>
      <c r="O16">
        <f t="array" ref="O16">COUNTIF([MARQUE_TRI],"&lt;="&amp;N16)</f>
        <v>38</v>
      </c>
      <c r="P16" t="str">
        <f t="array" ref="P16">IFERROR(INDEX(Tableau3[],MATCH(ROW()-1,[MARQUE_NB],0),4),"")</f>
        <v>DENTSPLY</v>
      </c>
      <c r="Q16" t="str">
        <f t="array" ref="Q16">IFERROR(INDEX(Tableau2[FOURNISSEUR],SMALL(IF(FREQUENCY(IF(Tableau2[FOURNISSEUR]&lt;&gt;"",MATCH(Tableau2[FOURNISSEUR],Tableau2[FOURNISSEUR],0)), ROW(Tableau2[FOURNISSEUR])-ROW($G$2)+1),ROW(Tableau2[FOURNISSEUR])-ROW($G$2)+1),ROWS(Q$2:Q16))),"")</f>
        <v>HYGIE PRO</v>
      </c>
      <c r="R16">
        <f t="array" ref="R16">COUNTIF([FOURNISSEUR_TRI],"&lt;="&amp;Q16)</f>
        <v>19</v>
      </c>
      <c r="S16" t="str">
        <f t="array" ref="S16">IFERROR(INDEX(Tableau3[],MATCH(ROW()-1,[FOURNISSEUR_NB],0),7),"")</f>
        <v>DT SHOP</v>
      </c>
      <c r="T16" s="3" t="str">
        <f t="array" ref="T16">IFERROR(INDEX(Tableau2[CATEGORIE],SMALL(IF(FREQUENCY(IF(Tableau2[CATEGORIE]&lt;&gt;"",MATCH(Tableau2[CATEGORIE],Tableau2[CATEGORIE],0)), ROW(Tableau2[CATEGORIE])-ROW($B$2)+1),ROW(Tableau2[CATEGORIE])-ROW($B$2)+1),ROWS(T$2:T16))),"")</f>
        <v>MASQUE</v>
      </c>
      <c r="U16" s="3">
        <f t="array" ref="U16">COUNTIF([CATEGORIE_TRI],"&lt;="&amp;T16)</f>
        <v>11</v>
      </c>
      <c r="V16" s="3" t="str">
        <f t="array" ref="V16">IFERROR(INDEX(Tableau3[],MATCH(ROW()-1,[CATEGORIE_NB],0),10),"")</f>
        <v>PAPIER ARTICULE</v>
      </c>
    </row>
    <row r="17" spans="1:22">
      <c r="A17" s="5" t="str">
        <f t="array" ref="A17">IFERROR(INDEX(Tableau1[],MATCH(ROW()-1,Tableau1[ALPHA],0),1),"")</f>
        <v>SOINS CONSERVATEURS</v>
      </c>
      <c r="B17" s="5" t="str">
        <f t="array" ref="B17">IFERROR(INDEX(Tableau1[],MATCH(ROW()-1,Tableau1[ALPHA],0),2),"")</f>
        <v>COMPOSITE FLOW</v>
      </c>
      <c r="C17" s="4" t="str">
        <f t="array" ref="C17">IFERROR(INDEX(Tableau1[],MATCH(ROW()-1,Tableau1[ALPHA],0),3),"")</f>
        <v>beautiful plus flow A2</v>
      </c>
      <c r="D17" s="4" t="str">
        <f t="array" ref="D17">IFERROR(INDEX(Tableau1[],MATCH(ROW()-1,Tableau1[ALPHA],0),4),"")</f>
        <v>SHOFU</v>
      </c>
      <c r="E17" s="4" t="str">
        <f t="array" ref="E17">IFERROR(INDEX(Tableau1[],MATCH(ROW()-1,Tableau1[ALPHA],0),5),"")</f>
        <v>2002S/AR1100</v>
      </c>
      <c r="F17" s="4" t="str">
        <f t="array" ref="F17">IFERROR(INDEX(Tableau1[],MATCH(ROW()-1,Tableau1[ALPHA],0),6),"")</f>
        <v>1 SERINGUE DE 2.2G</v>
      </c>
      <c r="G17" s="4" t="str">
        <f t="array" ref="G17">IFERROR(INDEX(Tableau1[],MATCH(ROW()-1,Tableau1[ALPHA],0),7),"")</f>
        <v>DENTAL AUSTRAL</v>
      </c>
      <c r="H17" s="4">
        <f t="array" ref="H17">IFERROR(INDEX(Tableau1[],MATCH(ROW()-1,Tableau1[ALPHA],0),8),"")</f>
        <v>2</v>
      </c>
      <c r="I17" s="6">
        <f t="array" ref="I17">IFERROR(INDEX(Tableau1[],MATCH(ROW()-1,Tableau1[ALPHA],0),9),"")</f>
        <v>46.55</v>
      </c>
      <c r="M17" s="3"/>
      <c r="N17" t="str">
        <f t="array" ref="N17">IFERROR(INDEX(Tableau2[MARQUE],SMALL(IF(FREQUENCY(IF(Tableau2[MARQUE]&lt;&gt;"",MATCH(Tableau2[MARQUE],Tableau2[MARQUE],0)), ROW(Tableau2[MARQUE])-ROW($D$2)+1),ROW(Tableau2[MARQUE])-ROW($D$2)+1),ROWS(N$2:N17))),"")</f>
        <v>VOCO</v>
      </c>
      <c r="O17">
        <f t="array" ref="O17">COUNTIF([MARQUE_TRI],"&lt;="&amp;N17)</f>
        <v>59</v>
      </c>
      <c r="P17" t="str">
        <f t="array" ref="P17">IFERROR(INDEX(Tableau3[],MATCH(ROW()-1,[MARQUE_NB],0),4),"")</f>
        <v>DIRECTA</v>
      </c>
      <c r="Q17" t="str">
        <f t="array" ref="Q17">IFERROR(INDEX(Tableau2[FOURNISSEUR],SMALL(IF(FREQUENCY(IF(Tableau2[FOURNISSEUR]&lt;&gt;"",MATCH(Tableau2[FOURNISSEUR],Tableau2[FOURNISSEUR],0)), ROW(Tableau2[FOURNISSEUR])-ROW($G$2)+1),ROW(Tableau2[FOURNISSEUR])-ROW($G$2)+1),ROWS(Q$2:Q17))),"")</f>
        <v>RH OI</v>
      </c>
      <c r="R17">
        <f t="array" ref="R17">COUNTIF([FOURNISSEUR_TRI],"&lt;="&amp;Q17)</f>
        <v>22</v>
      </c>
      <c r="S17" t="str">
        <f t="array" ref="S17">IFERROR(INDEX(Tableau3[],MATCH(ROW()-1,[FOURNISSEUR_NB],0),7),"")</f>
        <v>ENDOTECHPLUS</v>
      </c>
      <c r="T17" s="3" t="str">
        <f t="array" ref="T17">IFERROR(INDEX(Tableau2[CATEGORIE],SMALL(IF(FREQUENCY(IF(Tableau2[CATEGORIE]&lt;&gt;"",MATCH(Tableau2[CATEGORIE],Tableau2[CATEGORIE],0)), ROW(Tableau2[CATEGORIE])-ROW($B$2)+1),ROW(Tableau2[CATEGORIE])-ROW($B$2)+1),ROWS(T$2:T17))),"")</f>
        <v>PAPIER ARTICULE</v>
      </c>
      <c r="U17" s="3">
        <f t="array" ref="U17">COUNTIF([CATEGORIE_TRI],"&lt;="&amp;T17)</f>
        <v>15</v>
      </c>
      <c r="V17" s="3" t="str">
        <f t="array" ref="V17">IFERROR(INDEX(Tableau3[],MATCH(ROW()-1,[CATEGORIE_NB],0),10),"")</f>
        <v>piezzo</v>
      </c>
    </row>
    <row r="18" spans="1:22">
      <c r="A18" s="5" t="str">
        <f t="array" ref="A18">IFERROR(INDEX(Tableau1[],MATCH(ROW()-1,Tableau1[ALPHA],0),1),"")</f>
        <v>SOINS CONSERVATEURS</v>
      </c>
      <c r="B18" s="5" t="str">
        <f t="array" ref="B18">IFERROR(INDEX(Tableau1[],MATCH(ROW()-1,Tableau1[ALPHA],0),2),"")</f>
        <v>COMPOSITE FLOW</v>
      </c>
      <c r="C18" s="4" t="str">
        <f t="array" ref="C18">IFERROR(INDEX(Tableau1[],MATCH(ROW()-1,Tableau1[ALPHA],0),3),"")</f>
        <v>beautiful plus flow A3</v>
      </c>
      <c r="D18" s="4" t="str">
        <f t="array" ref="D18">IFERROR(INDEX(Tableau1[],MATCH(ROW()-1,Tableau1[ALPHA],0),4),"")</f>
        <v>SHOFU</v>
      </c>
      <c r="E18" s="4" t="str">
        <f t="array" ref="E18">IFERROR(INDEX(Tableau1[],MATCH(ROW()-1,Tableau1[ALPHA],0),5),"")</f>
        <v>2003S/AR33ZK</v>
      </c>
      <c r="F18" s="4" t="str">
        <f t="array" ref="F18">IFERROR(INDEX(Tableau1[],MATCH(ROW()-1,Tableau1[ALPHA],0),6),"")</f>
        <v>1 SERINGUE DE 2.2G</v>
      </c>
      <c r="G18" s="4" t="str">
        <f t="array" ref="G18">IFERROR(INDEX(Tableau1[],MATCH(ROW()-1,Tableau1[ALPHA],0),7),"")</f>
        <v>DENTAL AUSTRAL</v>
      </c>
      <c r="H18" s="4">
        <f t="array" ref="H18">IFERROR(INDEX(Tableau1[],MATCH(ROW()-1,Tableau1[ALPHA],0),8),"")</f>
        <v>1</v>
      </c>
      <c r="I18" s="6">
        <f t="array" ref="I18">IFERROR(INDEX(Tableau1[],MATCH(ROW()-1,Tableau1[ALPHA],0),9),"")</f>
        <v>46.55</v>
      </c>
      <c r="M18" s="3"/>
      <c r="N18" t="str">
        <f t="array" ref="N18">IFERROR(INDEX(Tableau2[MARQUE],SMALL(IF(FREQUENCY(IF(Tableau2[MARQUE]&lt;&gt;"",MATCH(Tableau2[MARQUE],Tableau2[MARQUE],0)), ROW(Tableau2[MARQUE])-ROW($D$2)+1),ROW(Tableau2[MARQUE])-ROW($D$2)+1),ROWS(N$2:N18))),"")</f>
        <v>GARRISON</v>
      </c>
      <c r="O18">
        <f t="array" ref="O18">COUNTIF([MARQUE_TRI],"&lt;="&amp;N18)</f>
        <v>22</v>
      </c>
      <c r="P18" t="str">
        <f t="array" ref="P18">IFERROR(INDEX(Tableau3[],MATCH(ROW()-1,[MARQUE_NB],0),4),"")</f>
        <v>DUALTOP</v>
      </c>
      <c r="Q18" t="str">
        <f t="array" ref="Q18">IFERROR(INDEX(Tableau2[FOURNISSEUR],SMALL(IF(FREQUENCY(IF(Tableau2[FOURNISSEUR]&lt;&gt;"",MATCH(Tableau2[FOURNISSEUR],Tableau2[FOURNISSEUR],0)), ROW(Tableau2[FOURNISSEUR])-ROW($G$2)+1),ROW(Tableau2[FOURNISSEUR])-ROW($G$2)+1),ROWS(Q$2:Q18))),"")</f>
        <v>ALLYANCE HYGIENE</v>
      </c>
      <c r="R18">
        <f t="array" ref="R18">COUNTIF([FOURNISSEUR_TRI],"&lt;="&amp;Q18)</f>
        <v>7</v>
      </c>
      <c r="S18" t="str">
        <f t="array" ref="S18">IFERROR(INDEX(Tableau3[],MATCH(ROW()-1,[FOURNISSEUR_NB],0),7),"")</f>
        <v>GIE</v>
      </c>
      <c r="T18" s="3" t="str">
        <f t="array" ref="T18">IFERROR(INDEX(Tableau2[CATEGORIE],SMALL(IF(FREQUENCY(IF(Tableau2[CATEGORIE]&lt;&gt;"",MATCH(Tableau2[CATEGORIE],Tableau2[CATEGORIE],0)), ROW(Tableau2[CATEGORIE])-ROW($B$2)+1),ROW(Tableau2[CATEGORIE])-ROW($B$2)+1),ROWS(T$2:T18))),"")</f>
        <v>PROVISOIRE</v>
      </c>
      <c r="U18" s="3">
        <f t="array" ref="U18">COUNTIF([CATEGORIE_TRI],"&lt;="&amp;T18)</f>
        <v>17</v>
      </c>
      <c r="V18" s="3" t="str">
        <f t="array" ref="V18">IFERROR(INDEX(Tableau3[],MATCH(ROW()-1,[CATEGORIE_NB],0),10),"")</f>
        <v>PROVISOIRE</v>
      </c>
    </row>
    <row r="19" spans="1:22">
      <c r="A19" s="5" t="str">
        <f t="array" ref="A19">IFERROR(INDEX(Tableau1[],MATCH(ROW()-1,Tableau1[ALPHA],0),1),"")</f>
        <v>PHARMACIE</v>
      </c>
      <c r="B19" s="5" t="str">
        <f t="array" ref="B19">IFERROR(INDEX(Tableau1[],MATCH(ROW()-1,Tableau1[ALPHA],0),2),"")</f>
        <v>-</v>
      </c>
      <c r="C19" s="4" t="str">
        <f t="array" ref="C19">IFERROR(INDEX(Tableau1[],MATCH(ROW()-1,Tableau1[ALPHA],0),3),"")</f>
        <v>betadine jaune</v>
      </c>
      <c r="D19" s="4" t="str">
        <f t="array" ref="D19">IFERROR(INDEX(Tableau1[],MATCH(ROW()-1,Tableau1[ALPHA],0),4),"")</f>
        <v>-</v>
      </c>
      <c r="E19" s="4" t="str">
        <f t="array" ref="E19">IFERROR(INDEX(Tableau1[],MATCH(ROW()-1,Tableau1[ALPHA],0),5),"")</f>
        <v>-</v>
      </c>
      <c r="F19" s="4" t="str">
        <f t="array" ref="F19">IFERROR(INDEX(Tableau1[],MATCH(ROW()-1,Tableau1[ALPHA],0),6),"")</f>
        <v>125mL</v>
      </c>
      <c r="G19" s="4" t="str">
        <f t="array" ref="G19">IFERROR(INDEX(Tableau1[],MATCH(ROW()-1,Tableau1[ALPHA],0),7),"")</f>
        <v>-</v>
      </c>
      <c r="H19" s="4" t="str">
        <f t="array" ref="H19">IFERROR(INDEX(Tableau1[],MATCH(ROW()-1,Tableau1[ALPHA],0),8),"")</f>
        <v>-</v>
      </c>
      <c r="I19" s="6">
        <f t="array" ref="I19">IFERROR(INDEX(Tableau1[],MATCH(ROW()-1,Tableau1[ALPHA],0),9),"")</f>
        <v>6.36</v>
      </c>
      <c r="M19" s="3"/>
      <c r="N19" t="str">
        <f t="array" ref="N19">IFERROR(INDEX(Tableau2[MARQUE],SMALL(IF(FREQUENCY(IF(Tableau2[MARQUE]&lt;&gt;"",MATCH(Tableau2[MARQUE],Tableau2[MARQUE],0)), ROW(Tableau2[MARQUE])-ROW($D$2)+1),ROW(Tableau2[MARQUE])-ROW($D$2)+1),ROWS(N$2:N19))),"")</f>
        <v>SAREMCO</v>
      </c>
      <c r="O19">
        <f t="array" ref="O19">COUNTIF([MARQUE_TRI],"&lt;="&amp;N19)</f>
        <v>48</v>
      </c>
      <c r="P19" t="str">
        <f t="array" ref="P19">IFERROR(INDEX(Tableau3[],MATCH(ROW()-1,[MARQUE_NB],0),4),"")</f>
        <v>DURR</v>
      </c>
      <c r="Q19" t="str">
        <f t="array" ref="Q19">IFERROR(INDEX(Tableau2[FOURNISSEUR],SMALL(IF(FREQUENCY(IF(Tableau2[FOURNISSEUR]&lt;&gt;"",MATCH(Tableau2[FOURNISSEUR],Tableau2[FOURNISSEUR],0)), ROW(Tableau2[FOURNISSEUR])-ROW($G$2)+1),ROW(Tableau2[FOURNISSEUR])-ROW($G$2)+1),ROWS(Q$2:Q19))),"")</f>
        <v>DT SHOP</v>
      </c>
      <c r="R19">
        <f t="array" ref="R19">COUNTIF([FOURNISSEUR_TRI],"&lt;="&amp;Q19)</f>
        <v>15</v>
      </c>
      <c r="S19" t="str">
        <f t="array" ref="S19">IFERROR(INDEX(Tableau3[],MATCH(ROW()-1,[FOURNISSEUR_NB],0),7),"")</f>
        <v>HARD</v>
      </c>
      <c r="T19" s="3" t="str">
        <f t="array" ref="T19">IFERROR(INDEX(Tableau2[CATEGORIE],SMALL(IF(FREQUENCY(IF(Tableau2[CATEGORIE]&lt;&gt;"",MATCH(Tableau2[CATEGORIE],Tableau2[CATEGORIE],0)), ROW(Tableau2[CATEGORIE])-ROW($B$2)+1),ROW(Tableau2[CATEGORIE])-ROW($B$2)+1),ROWS(T$2:T19))),"")</f>
        <v>FAUX MOIGNON</v>
      </c>
      <c r="U19" s="3">
        <f t="array" ref="U19">COUNTIF([CATEGORIE_TRI],"&lt;="&amp;T19)</f>
        <v>9</v>
      </c>
      <c r="V19" s="3" t="str">
        <f t="array" ref="V19">IFERROR(INDEX(Tableau3[],MATCH(ROW()-1,[CATEGORIE_NB],0),10),"")</f>
        <v>SCELLEMENT</v>
      </c>
    </row>
    <row r="20" spans="1:22">
      <c r="A20" s="5" t="str">
        <f t="array" ref="A20">IFERROR(INDEX(Tableau1[],MATCH(ROW()-1,Tableau1[ALPHA],0),1),"")</f>
        <v>IMPLANTOLOGIE</v>
      </c>
      <c r="B20" s="5" t="str">
        <f t="array" ref="B20">IFERROR(INDEX(Tableau1[],MATCH(ROW()-1,Tableau1[ALPHA],0),2),"")</f>
        <v>-</v>
      </c>
      <c r="C20" s="4" t="str">
        <f t="array" ref="C20">IFERROR(INDEX(Tableau1[],MATCH(ROW()-1,Tableau1[ALPHA],0),3),"")</f>
        <v>bio collagène membrane</v>
      </c>
      <c r="D20" s="4" t="str">
        <f t="array" ref="D20">IFERROR(INDEX(Tableau1[],MATCH(ROW()-1,Tableau1[ALPHA],0),4),"")</f>
        <v>-</v>
      </c>
      <c r="E20" s="4" t="str">
        <f t="array" ref="E20">IFERROR(INDEX(Tableau1[],MATCH(ROW()-1,Tableau1[ALPHA],0),5),"")</f>
        <v>25x25x2</v>
      </c>
      <c r="F20" s="4" t="str">
        <f t="array" ref="F20">IFERROR(INDEX(Tableau1[],MATCH(ROW()-1,Tableau1[ALPHA],0),6),"")</f>
        <v>boite</v>
      </c>
      <c r="G20" s="4" t="str">
        <f t="array" ref="G20">IFERROR(INDEX(Tableau1[],MATCH(ROW()-1,Tableau1[ALPHA],0),7),"")</f>
        <v>DEXTER</v>
      </c>
      <c r="H20" s="4">
        <f t="array" ref="H20">IFERROR(INDEX(Tableau1[],MATCH(ROW()-1,Tableau1[ALPHA],0),8),"")</f>
        <v>1</v>
      </c>
      <c r="I20" s="6">
        <f t="array" ref="I20">IFERROR(INDEX(Tableau1[],MATCH(ROW()-1,Tableau1[ALPHA],0),9),"")</f>
        <v>0</v>
      </c>
      <c r="M20" s="3"/>
      <c r="N20" t="str">
        <f t="array" ref="N20">IFERROR(INDEX(Tableau2[MARQUE],SMALL(IF(FREQUENCY(IF(Tableau2[MARQUE]&lt;&gt;"",MATCH(Tableau2[MARQUE],Tableau2[MARQUE],0)), ROW(Tableau2[MARQUE])-ROW($D$2)+1),ROW(Tableau2[MARQUE])-ROW($D$2)+1),ROWS(N$2:N20))),"")</f>
        <v>OMNIDENT</v>
      </c>
      <c r="O20">
        <f t="array" ref="O20">COUNTIF([MARQUE_TRI],"&lt;="&amp;N20)</f>
        <v>41</v>
      </c>
      <c r="P20" t="str">
        <f t="array" ref="P20">IFERROR(INDEX(Tableau3[],MATCH(ROW()-1,[MARQUE_NB],0),4),"")</f>
        <v>ELSODENT</v>
      </c>
      <c r="Q20" t="str">
        <f t="array" ref="Q20">IFERROR(INDEX(Tableau2[FOURNISSEUR],SMALL(IF(FREQUENCY(IF(Tableau2[FOURNISSEUR]&lt;&gt;"",MATCH(Tableau2[FOURNISSEUR],Tableau2[FOURNISSEUR],0)), ROW(Tableau2[FOURNISSEUR])-ROW($G$2)+1),ROW(Tableau2[FOURNISSEUR])-ROW($G$2)+1),ROWS(Q$2:Q20))),"")</f>
        <v/>
      </c>
      <c r="R20">
        <f t="array" ref="R20">COUNTIF([FOURNISSEUR_TRI],"&lt;="&amp;Q20)</f>
        <v>0</v>
      </c>
      <c r="S20" t="str">
        <f t="array" ref="S20">IFERROR(INDEX(Tableau3[],MATCH(ROW()-1,[FOURNISSEUR_NB],0),7),"")</f>
        <v>HYGIE PRO</v>
      </c>
      <c r="T20" s="3" t="str">
        <f t="array" ref="T20">IFERROR(INDEX(Tableau2[CATEGORIE],SMALL(IF(FREQUENCY(IF(Tableau2[CATEGORIE]&lt;&gt;"",MATCH(Tableau2[CATEGORIE],Tableau2[CATEGORIE],0)), ROW(Tableau2[CATEGORIE])-ROW($B$2)+1),ROW(Tableau2[CATEGORIE])-ROW($B$2)+1),ROWS(T$2:T20))),"")</f>
        <v/>
      </c>
      <c r="U20" s="3"/>
      <c r="V20" s="3" t="str">
        <f t="array" ref="V20">IFERROR(INDEX(Tableau3[],MATCH(ROW()-1,[CATEGORIE_NB],0),10),"")</f>
        <v>STERILISATION</v>
      </c>
    </row>
    <row r="21" spans="1:22">
      <c r="A21" s="5" t="str">
        <f t="array" ref="A21">IFERROR(INDEX(Tableau1[],MATCH(ROW()-1,Tableau1[ALPHA],0),1),"")</f>
        <v>ENDODONTIE</v>
      </c>
      <c r="B21" s="5" t="str">
        <f t="array" ref="B21">IFERROR(INDEX(Tableau1[],MATCH(ROW()-1,Tableau1[ALPHA],0),2),"")</f>
        <v>-</v>
      </c>
      <c r="C21" s="4" t="str">
        <f t="array" ref="C21">IFERROR(INDEX(Tableau1[],MATCH(ROW()-1,Tableau1[ALPHA],0),3),"")</f>
        <v>bio root</v>
      </c>
      <c r="D21" s="4" t="str">
        <f t="array" ref="D21">IFERROR(INDEX(Tableau1[],MATCH(ROW()-1,Tableau1[ALPHA],0),4),"")</f>
        <v>SEPTODONT</v>
      </c>
      <c r="E21" s="4" t="str">
        <f t="array" ref="E21">IFERROR(INDEX(Tableau1[],MATCH(ROW()-1,Tableau1[ALPHA],0),5),"")</f>
        <v>-</v>
      </c>
      <c r="F21" s="4" t="str">
        <f t="array" ref="F21">IFERROR(INDEX(Tableau1[],MATCH(ROW()-1,Tableau1[ALPHA],0),6),"")</f>
        <v>-</v>
      </c>
      <c r="G21" s="4" t="str">
        <f t="array" ref="G21">IFERROR(INDEX(Tableau1[],MATCH(ROW()-1,Tableau1[ALPHA],0),7),"")</f>
        <v>-</v>
      </c>
      <c r="H21" s="4">
        <f t="array" ref="H21">IFERROR(INDEX(Tableau1[],MATCH(ROW()-1,Tableau1[ALPHA],0),8),"")</f>
        <v>0</v>
      </c>
      <c r="I21" s="6" t="str">
        <f t="array" ref="I21">IFERROR(INDEX(Tableau1[],MATCH(ROW()-1,Tableau1[ALPHA],0),9),"")</f>
        <v>-</v>
      </c>
      <c r="M21" s="3"/>
      <c r="N21" t="str">
        <f t="array" ref="N21">IFERROR(INDEX(Tableau2[MARQUE],SMALL(IF(FREQUENCY(IF(Tableau2[MARQUE]&lt;&gt;"",MATCH(Tableau2[MARQUE],Tableau2[MARQUE],0)), ROW(Tableau2[MARQUE])-ROW($D$2)+1),ROW(Tableau2[MARQUE])-ROW($D$2)+1),ROWS(N$2:N21))),"")</f>
        <v>CYBERTECH</v>
      </c>
      <c r="O21">
        <f t="array" ref="O21">COUNTIF([MARQUE_TRI],"&lt;="&amp;N21)</f>
        <v>11</v>
      </c>
      <c r="P21" t="str">
        <f t="array" ref="P21">IFERROR(INDEX(Tableau3[],MATCH(ROW()-1,[MARQUE_NB],0),4),"")</f>
        <v>FINO</v>
      </c>
      <c r="Q21" t="str">
        <f t="array" ref="Q21">IFERROR(INDEX(Tableau2[FOURNISSEUR],SMALL(IF(FREQUENCY(IF(Tableau2[FOURNISSEUR]&lt;&gt;"",MATCH(Tableau2[FOURNISSEUR],Tableau2[FOURNISSEUR],0)), ROW(Tableau2[FOURNISSEUR])-ROW($G$2)+1),ROW(Tableau2[FOURNISSEUR])-ROW($G$2)+1),ROWS(Q$2:Q21))),"")</f>
        <v/>
      </c>
      <c r="R21">
        <f t="array" ref="R21">COUNTIF([FOURNISSEUR_TRI],"&lt;="&amp;Q21)</f>
        <v>0</v>
      </c>
      <c r="S21" t="str">
        <f t="array" ref="S21">IFERROR(INDEX(Tableau3[],MATCH(ROW()-1,[FOURNISSEUR_NB],0),7),"")</f>
        <v>IPP PHARMA</v>
      </c>
      <c r="T21" s="3"/>
      <c r="U21" s="3"/>
      <c r="V21" s="3" t="str">
        <f t="array" ref="V21">IFERROR(INDEX(Tableau3[],MATCH(ROW()-1,[CATEGORIE_NB],0),10),"")</f>
        <v/>
      </c>
    </row>
    <row r="22" spans="1:22">
      <c r="A22" s="5" t="str">
        <f t="array" ref="A22">IFERROR(INDEX(Tableau1[],MATCH(ROW()-1,Tableau1[ALPHA],0),1),"")</f>
        <v>SOINS CONSERVATEURS</v>
      </c>
      <c r="B22" s="5" t="str">
        <f t="array" ref="B22">IFERROR(INDEX(Tableau1[],MATCH(ROW()-1,Tableau1[ALPHA],0),2),"")</f>
        <v>-</v>
      </c>
      <c r="C22" s="4" t="str">
        <f t="array" ref="C22">IFERROR(INDEX(Tableau1[],MATCH(ROW()-1,Tableau1[ALPHA],0),3),"")</f>
        <v>biodentine</v>
      </c>
      <c r="D22" s="4" t="str">
        <f t="array" ref="D22">IFERROR(INDEX(Tableau1[],MATCH(ROW()-1,Tableau1[ALPHA],0),4),"")</f>
        <v>SEPTODONT</v>
      </c>
      <c r="E22" s="4" t="str">
        <f t="array" ref="E22">IFERROR(INDEX(Tableau1[],MATCH(ROW()-1,Tableau1[ALPHA],0),5),"")</f>
        <v>ART5354</v>
      </c>
      <c r="F22" s="4" t="str">
        <f t="array" ref="F22">IFERROR(INDEX(Tableau1[],MATCH(ROW()-1,Tableau1[ALPHA],0),6),"")</f>
        <v>15 capsules</v>
      </c>
      <c r="G22" s="4" t="str">
        <f t="array" ref="G22">IFERROR(INDEX(Tableau1[],MATCH(ROW()-1,Tableau1[ALPHA],0),7),"")</f>
        <v>DABSTART</v>
      </c>
      <c r="H22" s="4">
        <f t="array" ref="H22">IFERROR(INDEX(Tableau1[],MATCH(ROW()-1,Tableau1[ALPHA],0),8),"")</f>
        <v>0</v>
      </c>
      <c r="I22" s="6">
        <f t="array" ref="I22">IFERROR(INDEX(Tableau1[],MATCH(ROW()-1,Tableau1[ALPHA],0),9),"")</f>
        <v>199.5</v>
      </c>
      <c r="M22" s="3"/>
      <c r="N22" t="str">
        <f t="array" ref="N22">IFERROR(INDEX(Tableau2[MARQUE],SMALL(IF(FREQUENCY(IF(Tableau2[MARQUE]&lt;&gt;"",MATCH(Tableau2[MARQUE],Tableau2[MARQUE],0)), ROW(Tableau2[MARQUE])-ROW($D$2)+1),ROW(Tableau2[MARQUE])-ROW($D$2)+1),ROWS(N$2:N22))),"")</f>
        <v>ZOOM</v>
      </c>
      <c r="O22">
        <f t="array" ref="O22">COUNTIF([MARQUE_TRI],"&lt;="&amp;N22)</f>
        <v>61</v>
      </c>
      <c r="P22" t="str">
        <f t="array" ref="P22">IFERROR(INDEX(Tableau3[],MATCH(ROW()-1,[MARQUE_NB],0),4),"")</f>
        <v>FLI TWIN</v>
      </c>
      <c r="Q22" t="str">
        <f t="array" ref="Q22">IFERROR(INDEX(Tableau2[FOURNISSEUR],SMALL(IF(FREQUENCY(IF(Tableau2[FOURNISSEUR]&lt;&gt;"",MATCH(Tableau2[FOURNISSEUR],Tableau2[FOURNISSEUR],0)), ROW(Tableau2[FOURNISSEUR])-ROW($G$2)+1),ROW(Tableau2[FOURNISSEUR])-ROW($G$2)+1),ROWS(Q$2:Q22))),"")</f>
        <v/>
      </c>
      <c r="S22" t="str">
        <f t="array" ref="S22">IFERROR(INDEX(Tableau3[],MATCH(ROW()-1,[FOURNISSEUR_NB],0),7),"")</f>
        <v>LMS PAPETERIE</v>
      </c>
      <c r="T22" s="3"/>
      <c r="U22" s="3"/>
      <c r="V22" s="3" t="str">
        <f t="array" ref="V22">IFERROR(INDEX(Tableau3[],MATCH(ROW()-1,[CATEGORIE_NB],0),10),"")</f>
        <v/>
      </c>
    </row>
    <row r="23" spans="1:22">
      <c r="A23" s="5" t="str">
        <f t="array" ref="A23">IFERROR(INDEX(Tableau1[],MATCH(ROW()-1,Tableau1[ALPHA],0),1),"")</f>
        <v>PROTHESE</v>
      </c>
      <c r="B23" s="5" t="str">
        <f t="array" ref="B23">IFERROR(INDEX(Tableau1[],MATCH(ROW()-1,Tableau1[ALPHA],0),2),"")</f>
        <v>EMPREINTE</v>
      </c>
      <c r="C23" s="4" t="str">
        <f t="array" ref="C23">IFERROR(INDEX(Tableau1[],MATCH(ROW()-1,Tableau1[ALPHA],0),3),"")</f>
        <v>BITE-TRAYS droits</v>
      </c>
      <c r="D23" s="4" t="str">
        <f t="array" ref="D23">IFERROR(INDEX(Tableau1[],MATCH(ROW()-1,Tableau1[ALPHA],0),4),"")</f>
        <v>-</v>
      </c>
      <c r="E23" s="4" t="str">
        <f t="array" ref="E23">IFERROR(INDEX(Tableau1[],MATCH(ROW()-1,Tableau1[ALPHA],0),5),"")</f>
        <v>DPI75.010</v>
      </c>
      <c r="F23" s="4" t="str">
        <f t="array" ref="F23">IFERROR(INDEX(Tableau1[],MATCH(ROW()-1,Tableau1[ALPHA],0),6),"")</f>
        <v>-</v>
      </c>
      <c r="G23" s="4" t="str">
        <f t="array" ref="G23">IFERROR(INDEX(Tableau1[],MATCH(ROW()-1,Tableau1[ALPHA],0),7),"")</f>
        <v>DENTAL OI</v>
      </c>
      <c r="H23" s="4" t="str">
        <f t="array" ref="H23">IFERROR(INDEX(Tableau1[],MATCH(ROW()-1,Tableau1[ALPHA],0),8),"")</f>
        <v>-</v>
      </c>
      <c r="I23" s="6">
        <f t="array" ref="I23">IFERROR(INDEX(Tableau1[],MATCH(ROW()-1,Tableau1[ALPHA],0),9),"")</f>
        <v>12.51</v>
      </c>
      <c r="M23" s="3"/>
      <c r="N23" t="str">
        <f t="array" ref="N23">IFERROR(INDEX(Tableau2[MARQUE],SMALL(IF(FREQUENCY(IF(Tableau2[MARQUE]&lt;&gt;"",MATCH(Tableau2[MARQUE],Tableau2[MARQUE],0)), ROW(Tableau2[MARQUE])-ROW($D$2)+1),ROW(Tableau2[MARQUE])-ROW($D$2)+1),ROWS(N$2:N23))),"")</f>
        <v>ELSODENT</v>
      </c>
      <c r="O23">
        <f t="array" ref="O23">COUNTIF([MARQUE_TRI],"&lt;="&amp;N23)</f>
        <v>19</v>
      </c>
      <c r="P23" t="str">
        <f t="array" ref="P23">IFERROR(INDEX(Tableau3[],MATCH(ROW()-1,[MARQUE_NB],0),4),"")</f>
        <v>GARRISON</v>
      </c>
      <c r="Q23" t="str">
        <f t="array" ref="Q23">IFERROR(INDEX(Tableau2[FOURNISSEUR],SMALL(IF(FREQUENCY(IF(Tableau2[FOURNISSEUR]&lt;&gt;"",MATCH(Tableau2[FOURNISSEUR],Tableau2[FOURNISSEUR],0)), ROW(Tableau2[FOURNISSEUR])-ROW($G$2)+1),ROW(Tableau2[FOURNISSEUR])-ROW($G$2)+1),ROWS(Q$2:Q23))),"")</f>
        <v/>
      </c>
      <c r="S23" t="str">
        <f t="array" ref="S23">IFERROR(INDEX(Tableau3[],MATCH(ROW()-1,[FOURNISSEUR_NB],0),7),"")</f>
        <v>RH OI</v>
      </c>
      <c r="T23" s="3"/>
      <c r="U23" s="3"/>
      <c r="V23" s="3" t="str">
        <f t="array" ref="V23">IFERROR(INDEX(Tableau3[],MATCH(ROW()-1,[CATEGORIE_NB],0),10),"")</f>
        <v/>
      </c>
    </row>
    <row r="24" spans="1:22">
      <c r="A24" s="5" t="str">
        <f t="array" ref="A24">IFERROR(INDEX(Tableau1[],MATCH(ROW()-1,Tableau1[ALPHA],0),1),"")</f>
        <v>PAPETERIE</v>
      </c>
      <c r="B24" s="5" t="str">
        <f t="array" ref="B24">IFERROR(INDEX(Tableau1[],MATCH(ROW()-1,Tableau1[ALPHA],0),2),"")</f>
        <v>-</v>
      </c>
      <c r="C24" s="4" t="str">
        <f t="array" ref="C24">IFERROR(INDEX(Tableau1[],MATCH(ROW()-1,Tableau1[ALPHA],0),3),"")</f>
        <v>blanco souris</v>
      </c>
      <c r="D24" s="4" t="str">
        <f t="array" ref="D24">IFERROR(INDEX(Tableau1[],MATCH(ROW()-1,Tableau1[ALPHA],0),4),"")</f>
        <v>-</v>
      </c>
      <c r="E24" s="4" t="str">
        <f t="array" ref="E24">IFERROR(INDEX(Tableau1[],MATCH(ROW()-1,Tableau1[ALPHA],0),5),"")</f>
        <v>-</v>
      </c>
      <c r="F24" s="4" t="str">
        <f t="array" ref="F24">IFERROR(INDEX(Tableau1[],MATCH(ROW()-1,Tableau1[ALPHA],0),6),"")</f>
        <v>unité</v>
      </c>
      <c r="G24" s="4" t="str">
        <f t="array" ref="G24">IFERROR(INDEX(Tableau1[],MATCH(ROW()-1,Tableau1[ALPHA],0),7),"")</f>
        <v>LMS PAPETERIE</v>
      </c>
      <c r="H24" s="4">
        <f t="array" ref="H24">IFERROR(INDEX(Tableau1[],MATCH(ROW()-1,Tableau1[ALPHA],0),8),"")</f>
        <v>1</v>
      </c>
      <c r="I24" s="6">
        <f t="array" ref="I24">IFERROR(INDEX(Tableau1[],MATCH(ROW()-1,Tableau1[ALPHA],0),9),"")</f>
        <v>0</v>
      </c>
      <c r="M24" s="3"/>
      <c r="N24" t="str">
        <f t="array" ref="N24">IFERROR(INDEX(Tableau2[MARQUE],SMALL(IF(FREQUENCY(IF(Tableau2[MARQUE]&lt;&gt;"",MATCH(Tableau2[MARQUE],Tableau2[MARQUE],0)), ROW(Tableau2[MARQUE])-ROW($D$2)+1),ROW(Tableau2[MARQUE])-ROW($D$2)+1),ROWS(N$2:N24))),"")</f>
        <v>NIC TONE</v>
      </c>
      <c r="O24">
        <f t="array" ref="O24">COUNTIF([MARQUE_TRI],"&lt;="&amp;N24)</f>
        <v>40</v>
      </c>
      <c r="P24" t="str">
        <f t="array" ref="P24">IFERROR(INDEX(Tableau3[],MATCH(ROW()-1,[MARQUE_NB],0),4),"")</f>
        <v>GC</v>
      </c>
      <c r="Q24" t="str">
        <f t="array" ref="Q24">IFERROR(INDEX(Tableau2[FOURNISSEUR],SMALL(IF(FREQUENCY(IF(Tableau2[FOURNISSEUR]&lt;&gt;"",MATCH(Tableau2[FOURNISSEUR],Tableau2[FOURNISSEUR],0)), ROW(Tableau2[FOURNISSEUR])-ROW($G$2)+1),ROW(Tableau2[FOURNISSEUR])-ROW($G$2)+1),ROWS(Q$2:Q24))),"")</f>
        <v/>
      </c>
      <c r="S24" t="str">
        <f t="array" ref="S24">IFERROR(INDEX(Tableau3[],MATCH(ROW()-1,[FOURNISSEUR_NB],0),7),"")</f>
        <v>RMO</v>
      </c>
      <c r="T24" s="3"/>
      <c r="U24" s="3"/>
      <c r="V24" s="3" t="str">
        <f t="array" ref="V24">IFERROR(INDEX(Tableau3[],MATCH(ROW()-1,[CATEGORIE_NB],0),10),"")</f>
        <v/>
      </c>
    </row>
    <row r="25" spans="1:22">
      <c r="A25" s="5" t="str">
        <f t="array" ref="A25">IFERROR(INDEX(Tableau1[],MATCH(ROW()-1,Tableau1[ALPHA],0),1),"")</f>
        <v>PROTHESE</v>
      </c>
      <c r="B25" s="5" t="str">
        <f t="array" ref="B25">IFERROR(INDEX(Tableau1[],MATCH(ROW()-1,Tableau1[ALPHA],0),2),"")</f>
        <v>SCELLEMENT</v>
      </c>
      <c r="C25" s="4" t="str">
        <f t="array" ref="C25">IFERROR(INDEX(Tableau1[],MATCH(ROW()-1,Tableau1[ALPHA],0),3),"")</f>
        <v>bloc PVC 70x80 petit modèle</v>
      </c>
      <c r="D25" s="4" t="str">
        <f t="array" ref="D25">IFERROR(INDEX(Tableau1[],MATCH(ROW()-1,Tableau1[ALPHA],0),4),"")</f>
        <v>-</v>
      </c>
      <c r="E25" s="4" t="str">
        <f t="array" ref="E25">IFERROR(INDEX(Tableau1[],MATCH(ROW()-1,Tableau1[ALPHA],0),5),"")</f>
        <v>-</v>
      </c>
      <c r="F25" s="4" t="str">
        <f t="array" ref="F25">IFERROR(INDEX(Tableau1[],MATCH(ROW()-1,Tableau1[ALPHA],0),6),"")</f>
        <v>-</v>
      </c>
      <c r="G25" s="4" t="str">
        <f t="array" ref="G25">IFERROR(INDEX(Tableau1[],MATCH(ROW()-1,Tableau1[ALPHA],0),7),"")</f>
        <v>DENTAL OI</v>
      </c>
      <c r="H25" s="4">
        <f t="array" ref="H25">IFERROR(INDEX(Tableau1[],MATCH(ROW()-1,Tableau1[ALPHA],0),8),"")</f>
        <v>0</v>
      </c>
      <c r="I25" s="6" t="str">
        <f t="array" ref="I25">IFERROR(INDEX(Tableau1[],MATCH(ROW()-1,Tableau1[ALPHA],0),9),"")</f>
        <v>-</v>
      </c>
      <c r="M25" s="3"/>
      <c r="N25" t="str">
        <f t="array" ref="N25">IFERROR(INDEX(Tableau2[MARQUE],SMALL(IF(FREQUENCY(IF(Tableau2[MARQUE]&lt;&gt;"",MATCH(Tableau2[MARQUE],Tableau2[MARQUE],0)), ROW(Tableau2[MARQUE])-ROW($D$2)+1),ROW(Tableau2[MARQUE])-ROW($D$2)+1),ROWS(N$2:N25))),"")</f>
        <v>PULPDENT</v>
      </c>
      <c r="O25">
        <f t="array" ref="O25">COUNTIF([MARQUE_TRI],"&lt;="&amp;N25)</f>
        <v>46</v>
      </c>
      <c r="P25" t="str">
        <f t="array" ref="P25">IFERROR(INDEX(Tableau3[],MATCH(ROW()-1,[MARQUE_NB],0),4),"")</f>
        <v>GIGASEPT</v>
      </c>
      <c r="S25" t="str">
        <f t="array" ref="S25">IFERROR(INDEX(Tableau3[],MATCH(ROW()-1,[FOURNISSEUR_NB],0),7),"")</f>
        <v/>
      </c>
      <c r="T25" s="3"/>
      <c r="U25" s="3"/>
      <c r="V25" s="3" t="str">
        <f t="array" ref="V25">IFERROR(INDEX(Tableau3[],MATCH(ROW()-1,[CATEGORIE_NB],0),10),"")</f>
        <v/>
      </c>
    </row>
    <row r="26" spans="1:22">
      <c r="A26" s="5" t="str">
        <f t="array" ref="A26">IFERROR(INDEX(Tableau1[],MATCH(ROW()-1,Tableau1[ALPHA],0),1),"")</f>
        <v>ORTHODONTIE</v>
      </c>
      <c r="B26" s="5" t="str">
        <f t="array" ref="B26">IFERROR(INDEX(Tableau1[],MATCH(ROW()-1,Tableau1[ALPHA],0),2),"")</f>
        <v>-</v>
      </c>
      <c r="C26" s="4" t="str">
        <f t="array" ref="C26">IFERROR(INDEX(Tableau1[],MATCH(ROW()-1,Tableau1[ALPHA],0),3),"")</f>
        <v>brackett</v>
      </c>
      <c r="D26" s="4" t="str">
        <f t="array" ref="D26">IFERROR(INDEX(Tableau1[],MATCH(ROW()-1,Tableau1[ALPHA],0),4),"")</f>
        <v>FLI TWIN</v>
      </c>
      <c r="E26" s="4" t="str">
        <f t="array" ref="E26">IFERROR(INDEX(Tableau1[],MATCH(ROW()-1,Tableau1[ALPHA],0),5),"")</f>
        <v>-</v>
      </c>
      <c r="F26" s="4">
        <f t="array" ref="F26">IFERROR(INDEX(Tableau1[],MATCH(ROW()-1,Tableau1[ALPHA],0),6),"")</f>
        <v>10</v>
      </c>
      <c r="G26" s="4" t="str">
        <f t="array" ref="G26">IFERROR(INDEX(Tableau1[],MATCH(ROW()-1,Tableau1[ALPHA],0),7),"")</f>
        <v>RMO</v>
      </c>
      <c r="H26" s="4" t="str">
        <f t="array" ref="H26">IFERROR(INDEX(Tableau1[],MATCH(ROW()-1,Tableau1[ALPHA],0),8),"")</f>
        <v>-</v>
      </c>
      <c r="I26" s="6">
        <f t="array" ref="I26">IFERROR(INDEX(Tableau1[],MATCH(ROW()-1,Tableau1[ALPHA],0),9),"")</f>
        <v>20.149999999999999</v>
      </c>
      <c r="M26" s="3"/>
      <c r="N26" t="str">
        <f t="array" ref="N26">IFERROR(INDEX(Tableau2[MARQUE],SMALL(IF(FREQUENCY(IF(Tableau2[MARQUE]&lt;&gt;"",MATCH(Tableau2[MARQUE],Tableau2[MARQUE],0)), ROW(Tableau2[MARQUE])-ROW($D$2)+1),ROW(Tableau2[MARQUE])-ROW($D$2)+1),ROWS(N$2:N26))),"")</f>
        <v>3M</v>
      </c>
      <c r="O26">
        <f t="array" ref="O26">COUNTIF([MARQUE_TRI],"&lt;="&amp;N26)</f>
        <v>4</v>
      </c>
      <c r="P26" t="str">
        <f t="array" ref="P26">IFERROR(INDEX(Tableau3[],MATCH(ROW()-1,[MARQUE_NB],0),4),"")</f>
        <v>GOJO</v>
      </c>
      <c r="S26" t="str">
        <f t="array" ref="S26">IFERROR(INDEX(Tableau3[],MATCH(ROW()-1,[FOURNISSEUR_NB],0),7),"")</f>
        <v/>
      </c>
      <c r="T26" s="3"/>
      <c r="U26" s="3"/>
      <c r="V26" s="3" t="str">
        <f t="array" ref="V26">IFERROR(INDEX(Tableau3[],MATCH(ROW()-1,[CATEGORIE_NB],0),10),"")</f>
        <v/>
      </c>
    </row>
    <row r="27" spans="1:22">
      <c r="A27" s="5" t="str">
        <f t="array" ref="A27">IFERROR(INDEX(Tableau1[],MATCH(ROW()-1,Tableau1[ALPHA],0),1),"")</f>
        <v>IMPLANTOLOGIE</v>
      </c>
      <c r="B27" s="5" t="str">
        <f t="array" ref="B27">IFERROR(INDEX(Tableau1[],MATCH(ROW()-1,Tableau1[ALPHA],0),2),"")</f>
        <v>-</v>
      </c>
      <c r="C27" s="4" t="str">
        <f t="array" ref="C27">IFERROR(INDEX(Tableau1[],MATCH(ROW()-1,Tableau1[ALPHA],0),3),"")</f>
        <v>cagoules chir</v>
      </c>
      <c r="D27" s="4" t="str">
        <f t="array" ref="D27">IFERROR(INDEX(Tableau1[],MATCH(ROW()-1,Tableau1[ALPHA],0),4),"")</f>
        <v>HYGITECH</v>
      </c>
      <c r="E27" s="4" t="str">
        <f t="array" ref="E27">IFERROR(INDEX(Tableau1[],MATCH(ROW()-1,Tableau1[ALPHA],0),5),"")</f>
        <v>-</v>
      </c>
      <c r="F27" s="4" t="str">
        <f t="array" ref="F27">IFERROR(INDEX(Tableau1[],MATCH(ROW()-1,Tableau1[ALPHA],0),6),"")</f>
        <v>carton de 100</v>
      </c>
      <c r="G27" s="4" t="str">
        <f t="array" ref="G27">IFERROR(INDEX(Tableau1[],MATCH(ROW()-1,Tableau1[ALPHA],0),7),"")</f>
        <v>HARD</v>
      </c>
      <c r="H27" s="4">
        <f t="array" ref="H27">IFERROR(INDEX(Tableau1[],MATCH(ROW()-1,Tableau1[ALPHA],0),8),"")</f>
        <v>1</v>
      </c>
      <c r="I27" s="6">
        <f t="array" ref="I27">IFERROR(INDEX(Tableau1[],MATCH(ROW()-1,Tableau1[ALPHA],0),9),"")</f>
        <v>0</v>
      </c>
      <c r="M27" s="3"/>
      <c r="N27" t="str">
        <f t="array" ref="N27">IFERROR(INDEX(Tableau2[MARQUE],SMALL(IF(FREQUENCY(IF(Tableau2[MARQUE]&lt;&gt;"",MATCH(Tableau2[MARQUE],Tableau2[MARQUE],0)), ROW(Tableau2[MARQUE])-ROW($D$2)+1),ROW(Tableau2[MARQUE])-ROW($D$2)+1),ROWS(N$2:N27))),"")</f>
        <v>DE</v>
      </c>
      <c r="O27">
        <f t="array" ref="O27">COUNTIF([MARQUE_TRI],"&lt;="&amp;N27)</f>
        <v>13</v>
      </c>
      <c r="P27" t="str">
        <f t="array" ref="P27">IFERROR(INDEX(Tableau3[],MATCH(ROW()-1,[MARQUE_NB],0),4),"")</f>
        <v>HARTMANN</v>
      </c>
      <c r="T27" s="3"/>
      <c r="U27" s="3"/>
      <c r="V27" s="3" t="str">
        <f t="array" ref="V27">IFERROR(INDEX(Tableau3[],MATCH(ROW()-1,[CATEGORIE_NB],0),10),"")</f>
        <v/>
      </c>
    </row>
    <row r="28" spans="1:22">
      <c r="A28" s="5" t="str">
        <f t="array" ref="A28">IFERROR(INDEX(Tableau1[],MATCH(ROW()-1,Tableau1[ALPHA],0),1),"")</f>
        <v>IMPLANTOLOGIE</v>
      </c>
      <c r="B28" s="5" t="str">
        <f t="array" ref="B28">IFERROR(INDEX(Tableau1[],MATCH(ROW()-1,Tableau1[ALPHA],0),2),"")</f>
        <v>-</v>
      </c>
      <c r="C28" s="4" t="str">
        <f t="array" ref="C28">IFERROR(INDEX(Tableau1[],MATCH(ROW()-1,Tableau1[ALPHA],0),3),"")</f>
        <v>calots bleu</v>
      </c>
      <c r="D28" s="4" t="str">
        <f t="array" ref="D28">IFERROR(INDEX(Tableau1[],MATCH(ROW()-1,Tableau1[ALPHA],0),4),"")</f>
        <v>-</v>
      </c>
      <c r="E28" s="4" t="str">
        <f t="array" ref="E28">IFERROR(INDEX(Tableau1[],MATCH(ROW()-1,Tableau1[ALPHA],0),5),"")</f>
        <v>-</v>
      </c>
      <c r="F28" s="4" t="str">
        <f t="array" ref="F28">IFERROR(INDEX(Tableau1[],MATCH(ROW()-1,Tableau1[ALPHA],0),6),"")</f>
        <v>carton</v>
      </c>
      <c r="G28" s="4" t="str">
        <f t="array" ref="G28">IFERROR(INDEX(Tableau1[],MATCH(ROW()-1,Tableau1[ALPHA],0),7),"")</f>
        <v>HARD</v>
      </c>
      <c r="H28" s="4">
        <f t="array" ref="H28">IFERROR(INDEX(Tableau1[],MATCH(ROW()-1,Tableau1[ALPHA],0),8),"")</f>
        <v>1</v>
      </c>
      <c r="I28" s="6">
        <f t="array" ref="I28">IFERROR(INDEX(Tableau1[],MATCH(ROW()-1,Tableau1[ALPHA],0),9),"")</f>
        <v>0</v>
      </c>
      <c r="M28" s="3"/>
      <c r="N28" t="str">
        <f t="array" ref="N28">IFERROR(INDEX(Tableau2[MARQUE],SMALL(IF(FREQUENCY(IF(Tableau2[MARQUE]&lt;&gt;"",MATCH(Tableau2[MARQUE],Tableau2[MARQUE],0)), ROW(Tableau2[MARQUE])-ROW($D$2)+1),ROW(Tableau2[MARQUE])-ROW($D$2)+1),ROWS(N$2:N28))),"")</f>
        <v>JUMBO</v>
      </c>
      <c r="O28">
        <f t="array" ref="O28">COUNTIF([MARQUE_TRI],"&lt;="&amp;N28)</f>
        <v>30</v>
      </c>
      <c r="P28" t="str">
        <f t="array" ref="P28">IFERROR(INDEX(Tableau3[],MATCH(ROW()-1,[MARQUE_NB],0),4),"")</f>
        <v>HYGITECH</v>
      </c>
      <c r="T28" s="3"/>
      <c r="U28" s="3"/>
      <c r="V28" s="3" t="str">
        <f t="array" ref="V28">IFERROR(INDEX(Tableau3[],MATCH(ROW()-1,[CATEGORIE_NB],0),10),"")</f>
        <v/>
      </c>
    </row>
    <row r="29" spans="1:22">
      <c r="A29" s="5" t="str">
        <f t="array" ref="A29">IFERROR(INDEX(Tableau1[],MATCH(ROW()-1,Tableau1[ALPHA],0),1),"")</f>
        <v>DIVERS</v>
      </c>
      <c r="B29" s="5" t="str">
        <f t="array" ref="B29">IFERROR(INDEX(Tableau1[],MATCH(ROW()-1,Tableau1[ALPHA],0),2),"")</f>
        <v>-</v>
      </c>
      <c r="C29" s="4" t="str">
        <f t="array" ref="C29">IFERROR(INDEX(Tableau1[],MATCH(ROW()-1,Tableau1[ALPHA],0),3),"")</f>
        <v>canule aspiration rigide</v>
      </c>
      <c r="D29" s="4" t="str">
        <f t="array" ref="D29">IFERROR(INDEX(Tableau1[],MATCH(ROW()-1,Tableau1[ALPHA],0),4),"")</f>
        <v>DURR</v>
      </c>
      <c r="E29" s="4" t="str">
        <f t="array" ref="E29">IFERROR(INDEX(Tableau1[],MATCH(ROW()-1,Tableau1[ALPHA],0),5),"")</f>
        <v>5535-653/AR2557</v>
      </c>
      <c r="F29" s="4">
        <f t="array" ref="F29">IFERROR(INDEX(Tableau1[],MATCH(ROW()-1,Tableau1[ALPHA],0),6),"")</f>
        <v>5</v>
      </c>
      <c r="G29" s="4" t="str">
        <f t="array" ref="G29">IFERROR(INDEX(Tableau1[],MATCH(ROW()-1,Tableau1[ALPHA],0),7),"")</f>
        <v>DENTAL AUSTRAL</v>
      </c>
      <c r="H29" s="4">
        <f t="array" ref="H29">IFERROR(INDEX(Tableau1[],MATCH(ROW()-1,Tableau1[ALPHA],0),8),"")</f>
        <v>0</v>
      </c>
      <c r="I29" s="6">
        <f t="array" ref="I29">IFERROR(INDEX(Tableau1[],MATCH(ROW()-1,Tableau1[ALPHA],0),9),"")</f>
        <v>13.21</v>
      </c>
      <c r="M29" s="3"/>
      <c r="N29" t="str">
        <f t="array" ref="N29">IFERROR(INDEX(Tableau2[MARQUE],SMALL(IF(FREQUENCY(IF(Tableau2[MARQUE]&lt;&gt;"",MATCH(Tableau2[MARQUE],Tableau2[MARQUE],0)), ROW(Tableau2[MARQUE])-ROW($D$2)+1),ROW(Tableau2[MARQUE])-ROW($D$2)+1),ROWS(N$2:N29))),"")</f>
        <v>DIRECTA</v>
      </c>
      <c r="O29">
        <f t="array" ref="O29">COUNTIF([MARQUE_TRI],"&lt;="&amp;N29)</f>
        <v>16</v>
      </c>
      <c r="P29" t="str">
        <f t="array" ref="P29">IFERROR(INDEX(Tableau3[],MATCH(ROW()-1,[MARQUE_NB],0),4),"")</f>
        <v>IPP PHARMA</v>
      </c>
      <c r="T29" s="3"/>
      <c r="U29" s="3"/>
      <c r="V29" s="3" t="str">
        <f t="array" ref="V29">IFERROR(INDEX(Tableau3[],MATCH(ROW()-1,[CATEGORIE_NB],0),10),"")</f>
        <v/>
      </c>
    </row>
    <row r="30" spans="1:22">
      <c r="A30" s="5" t="str">
        <f t="array" ref="A30">IFERROR(INDEX(Tableau1[],MATCH(ROW()-1,Tableau1[ALPHA],0),1),"")</f>
        <v>IMPLANTOLOGIE</v>
      </c>
      <c r="B30" s="5" t="str">
        <f t="array" ref="B30">IFERROR(INDEX(Tableau1[],MATCH(ROW()-1,Tableau1[ALPHA],0),2),"")</f>
        <v>-</v>
      </c>
      <c r="C30" s="4" t="str">
        <f t="array" ref="C30">IFERROR(INDEX(Tableau1[],MATCH(ROW()-1,Tableau1[ALPHA],0),3),"")</f>
        <v>canules stérile aspi Surgitip</v>
      </c>
      <c r="D30" s="4" t="str">
        <f t="array" ref="D30">IFERROR(INDEX(Tableau1[],MATCH(ROW()-1,Tableau1[ALPHA],0),4),"")</f>
        <v>ROEKO</v>
      </c>
      <c r="E30" s="4" t="str">
        <f t="array" ref="E30">IFERROR(INDEX(Tableau1[],MATCH(ROW()-1,Tableau1[ALPHA],0),5),"")</f>
        <v>-</v>
      </c>
      <c r="F30" s="4" t="str">
        <f t="array" ref="F30">IFERROR(INDEX(Tableau1[],MATCH(ROW()-1,Tableau1[ALPHA],0),6),"")</f>
        <v>boite de 20</v>
      </c>
      <c r="G30" s="4" t="str">
        <f t="array" ref="G30">IFERROR(INDEX(Tableau1[],MATCH(ROW()-1,Tableau1[ALPHA],0),7),"")</f>
        <v>HARD</v>
      </c>
      <c r="H30" s="4">
        <f t="array" ref="H30">IFERROR(INDEX(Tableau1[],MATCH(ROW()-1,Tableau1[ALPHA],0),8),"")</f>
        <v>1</v>
      </c>
      <c r="I30" s="6">
        <f t="array" ref="I30">IFERROR(INDEX(Tableau1[],MATCH(ROW()-1,Tableau1[ALPHA],0),9),"")</f>
        <v>0</v>
      </c>
      <c r="M30" s="3"/>
      <c r="N30" t="str">
        <f t="array" ref="N30">IFERROR(INDEX(Tableau2[MARQUE],SMALL(IF(FREQUENCY(IF(Tableau2[MARQUE]&lt;&gt;"",MATCH(Tableau2[MARQUE],Tableau2[MARQUE],0)), ROW(Tableau2[MARQUE])-ROW($D$2)+1),ROW(Tableau2[MARQUE])-ROW($D$2)+1),ROWS(N$2:N30))),"")</f>
        <v>SILKAM</v>
      </c>
      <c r="O30">
        <f t="array" ref="O30">COUNTIF([MARQUE_TRI],"&lt;="&amp;N30)</f>
        <v>53</v>
      </c>
      <c r="P30" t="str">
        <f t="array" ref="P30">IFERROR(INDEX(Tableau3[],MATCH(ROW()-1,[MARQUE_NB],0),4),"")</f>
        <v>ITENA</v>
      </c>
      <c r="T30" s="3"/>
      <c r="U30" s="3"/>
      <c r="V30" s="3" t="str">
        <f t="array" ref="V30">IFERROR(INDEX(Tableau3[],MATCH(ROW()-1,[CATEGORIE_NB],0),10),"")</f>
        <v/>
      </c>
    </row>
    <row r="31" spans="1:22">
      <c r="A31" s="5" t="str">
        <f t="array" ref="A31">IFERROR(INDEX(Tableau1[],MATCH(ROW()-1,Tableau1[ALPHA],0),1),"")</f>
        <v>PAPETERIE</v>
      </c>
      <c r="B31" s="5" t="str">
        <f t="array" ref="B31">IFERROR(INDEX(Tableau1[],MATCH(ROW()-1,Tableau1[ALPHA],0),2),"")</f>
        <v>-</v>
      </c>
      <c r="C31" s="4" t="str">
        <f t="array" ref="C31">IFERROR(INDEX(Tableau1[],MATCH(ROW()-1,Tableau1[ALPHA],0),3),"")</f>
        <v>cartouche cyan 551 XL</v>
      </c>
      <c r="D31" s="4" t="str">
        <f t="array" ref="D31">IFERROR(INDEX(Tableau1[],MATCH(ROW()-1,Tableau1[ALPHA],0),4),"")</f>
        <v>-</v>
      </c>
      <c r="E31" s="4" t="str">
        <f t="array" ref="E31">IFERROR(INDEX(Tableau1[],MATCH(ROW()-1,Tableau1[ALPHA],0),5),"")</f>
        <v>-</v>
      </c>
      <c r="F31" s="4" t="str">
        <f t="array" ref="F31">IFERROR(INDEX(Tableau1[],MATCH(ROW()-1,Tableau1[ALPHA],0),6),"")</f>
        <v>-</v>
      </c>
      <c r="G31" s="4" t="str">
        <f t="array" ref="G31">IFERROR(INDEX(Tableau1[],MATCH(ROW()-1,Tableau1[ALPHA],0),7),"")</f>
        <v>LMS PAPETERIE</v>
      </c>
      <c r="H31" s="4" t="str">
        <f t="array" ref="H31">IFERROR(INDEX(Tableau1[],MATCH(ROW()-1,Tableau1[ALPHA],0),8),"")</f>
        <v>-</v>
      </c>
      <c r="I31" s="6">
        <f t="array" ref="I31">IFERROR(INDEX(Tableau1[],MATCH(ROW()-1,Tableau1[ALPHA],0),9),"")</f>
        <v>22</v>
      </c>
      <c r="M31" s="3"/>
      <c r="N31" t="str">
        <f t="array" ref="N31">IFERROR(INDEX(Tableau2[MARQUE],SMALL(IF(FREQUENCY(IF(Tableau2[MARQUE]&lt;&gt;"",MATCH(Tableau2[MARQUE],Tableau2[MARQUE],0)), ROW(Tableau2[MARQUE])-ROW($D$2)+1),ROW(Tableau2[MARQUE])-ROW($D$2)+1),ROWS(N$2:N31))),"")</f>
        <v>SEPTALINE</v>
      </c>
      <c r="O31">
        <f t="array" ref="O31">COUNTIF([MARQUE_TRI],"&lt;="&amp;N31)</f>
        <v>50</v>
      </c>
      <c r="P31" t="str">
        <f t="array" ref="P31">IFERROR(INDEX(Tableau3[],MATCH(ROW()-1,[MARQUE_NB],0),4),"")</f>
        <v>JUMBO</v>
      </c>
      <c r="T31" s="3"/>
      <c r="U31" s="3"/>
      <c r="V31" s="3" t="str">
        <f t="array" ref="V31">IFERROR(INDEX(Tableau3[],MATCH(ROW()-1,[CATEGORIE_NB],0),10),"")</f>
        <v/>
      </c>
    </row>
    <row r="32" spans="1:22">
      <c r="A32" s="5" t="str">
        <f t="array" ref="A32">IFERROR(INDEX(Tableau1[],MATCH(ROW()-1,Tableau1[ALPHA],0),1),"")</f>
        <v>IMPLANTOLOGIE</v>
      </c>
      <c r="B32" s="5" t="str">
        <f t="array" ref="B32">IFERROR(INDEX(Tableau1[],MATCH(ROW()-1,Tableau1[ALPHA],0),2),"")</f>
        <v>-</v>
      </c>
      <c r="C32" s="4" t="str">
        <f t="array" ref="C32">IFERROR(INDEX(Tableau1[],MATCH(ROW()-1,Tableau1[ALPHA],0),3),"")</f>
        <v>Casaque de chirurgie L 120 cm</v>
      </c>
      <c r="D32" s="4" t="str">
        <f t="array" ref="D32">IFERROR(INDEX(Tableau1[],MATCH(ROW()-1,Tableau1[ALPHA],0),4),"")</f>
        <v>MEDLINE</v>
      </c>
      <c r="E32" s="4" t="str">
        <f t="array" ref="E32">IFERROR(INDEX(Tableau1[],MATCH(ROW()-1,Tableau1[ALPHA],0),5),"")</f>
        <v>9506CEA</v>
      </c>
      <c r="F32" s="4" t="str">
        <f t="array" ref="F32">IFERROR(INDEX(Tableau1[],MATCH(ROW()-1,Tableau1[ALPHA],0),6),"")</f>
        <v>Carton</v>
      </c>
      <c r="G32" s="4" t="str">
        <f t="array" ref="G32">IFERROR(INDEX(Tableau1[],MATCH(ROW()-1,Tableau1[ALPHA],0),7),"")</f>
        <v>BRUNO</v>
      </c>
      <c r="H32" s="4">
        <f t="array" ref="H32">IFERROR(INDEX(Tableau1[],MATCH(ROW()-1,Tableau1[ALPHA],0),8),"")</f>
        <v>1</v>
      </c>
      <c r="I32" s="6" t="str">
        <f t="array" ref="I32">IFERROR(INDEX(Tableau1[],MATCH(ROW()-1,Tableau1[ALPHA],0),9),"")</f>
        <v>-</v>
      </c>
      <c r="M32" s="3"/>
      <c r="N32" t="str">
        <f t="array" ref="N32">IFERROR(INDEX(Tableau2[MARQUE],SMALL(IF(FREQUENCY(IF(Tableau2[MARQUE]&lt;&gt;"",MATCH(Tableau2[MARQUE],Tableau2[MARQUE],0)), ROW(Tableau2[MARQUE])-ROW($D$2)+1),ROW(Tableau2[MARQUE])-ROW($D$2)+1),ROWS(N$2:N32))),"")</f>
        <v>SMARTDENT</v>
      </c>
      <c r="O32">
        <f t="array" ref="O32">COUNTIF([MARQUE_TRI],"&lt;="&amp;N32)</f>
        <v>54</v>
      </c>
      <c r="P32" t="str">
        <f t="array" ref="P32">IFERROR(INDEX(Tableau3[],MATCH(ROW()-1,[MARQUE_NB],0),4),"")</f>
        <v>KERR</v>
      </c>
      <c r="T32" s="3"/>
      <c r="U32" s="3"/>
      <c r="V32" s="3" t="str">
        <f t="array" ref="V32">IFERROR(INDEX(Tableau3[],MATCH(ROW()-1,[CATEGORIE_NB],0),10),"")</f>
        <v/>
      </c>
    </row>
    <row r="33" spans="1:22">
      <c r="A33" s="5" t="str">
        <f t="array" ref="A33">IFERROR(INDEX(Tableau1[],MATCH(ROW()-1,Tableau1[ALPHA],0),1),"")</f>
        <v>SOINS CONSERVATEURS</v>
      </c>
      <c r="B33" s="5" t="str">
        <f t="array" ref="B33">IFERROR(INDEX(Tableau1[],MATCH(ROW()-1,Tableau1[ALPHA],0),2),"")</f>
        <v>-</v>
      </c>
      <c r="C33" s="4" t="str">
        <f t="array" ref="C33">IFERROR(INDEX(Tableau1[],MATCH(ROW()-1,Tableau1[ALPHA],0),3),"")</f>
        <v>cavit</v>
      </c>
      <c r="D33" s="4" t="str">
        <f t="array" ref="D33">IFERROR(INDEX(Tableau1[],MATCH(ROW()-1,Tableau1[ALPHA],0),4),"")</f>
        <v>-</v>
      </c>
      <c r="E33" s="4" t="str">
        <f t="array" ref="E33">IFERROR(INDEX(Tableau1[],MATCH(ROW()-1,Tableau1[ALPHA],0),5),"")</f>
        <v>-</v>
      </c>
      <c r="F33" s="4" t="str">
        <f t="array" ref="F33">IFERROR(INDEX(Tableau1[],MATCH(ROW()-1,Tableau1[ALPHA],0),6),"")</f>
        <v>-</v>
      </c>
      <c r="G33" s="4" t="str">
        <f t="array" ref="G33">IFERROR(INDEX(Tableau1[],MATCH(ROW()-1,Tableau1[ALPHA],0),7),"")</f>
        <v>-</v>
      </c>
      <c r="H33" s="4">
        <f t="array" ref="H33">IFERROR(INDEX(Tableau1[],MATCH(ROW()-1,Tableau1[ALPHA],0),8),"")</f>
        <v>0</v>
      </c>
      <c r="I33" s="6" t="str">
        <f t="array" ref="I33">IFERROR(INDEX(Tableau1[],MATCH(ROW()-1,Tableau1[ALPHA],0),9),"")</f>
        <v>-</v>
      </c>
      <c r="M33" s="3"/>
      <c r="N33" t="str">
        <f t="array" ref="N33">IFERROR(INDEX(Tableau2[MARQUE],SMALL(IF(FREQUENCY(IF(Tableau2[MARQUE]&lt;&gt;"",MATCH(Tableau2[MARQUE],Tableau2[MARQUE],0)), ROW(Tableau2[MARQUE])-ROW($D$2)+1),ROW(Tableau2[MARQUE])-ROW($D$2)+1),ROWS(N$2:N33))),"")</f>
        <v>SBR</v>
      </c>
      <c r="O33">
        <f t="array" ref="O33">COUNTIF([MARQUE_TRI],"&lt;="&amp;N33)</f>
        <v>49</v>
      </c>
      <c r="P33" t="str">
        <f t="array" ref="P33">IFERROR(INDEX(Tableau3[],MATCH(ROW()-1,[MARQUE_NB],0),4),"")</f>
        <v>MEDIBASE</v>
      </c>
      <c r="T33" s="3"/>
      <c r="U33" s="3"/>
      <c r="V33" s="3" t="str">
        <f t="array" ref="V33">IFERROR(INDEX(Tableau3[],MATCH(ROW()-1,[CATEGORIE_NB],0),10),"")</f>
        <v/>
      </c>
    </row>
    <row r="34" spans="1:22">
      <c r="A34" s="5" t="str">
        <f t="array" ref="A34">IFERROR(INDEX(Tableau1[],MATCH(ROW()-1,Tableau1[ALPHA],0),1),"")</f>
        <v>IMPLANTOLOGIE</v>
      </c>
      <c r="B34" s="5" t="str">
        <f t="array" ref="B34">IFERROR(INDEX(Tableau1[],MATCH(ROW()-1,Tableau1[ALPHA],0),2),"")</f>
        <v>-</v>
      </c>
      <c r="C34" s="4" t="str">
        <f t="array" ref="C34">IFERROR(INDEX(Tableau1[],MATCH(ROW()-1,Tableau1[ALPHA],0),3),"")</f>
        <v>champ couvre table</v>
      </c>
      <c r="D34" s="4" t="str">
        <f t="array" ref="D34">IFERROR(INDEX(Tableau1[],MATCH(ROW()-1,Tableau1[ALPHA],0),4),"")</f>
        <v>MEDLINE</v>
      </c>
      <c r="E34" s="4" t="str">
        <f t="array" ref="E34">IFERROR(INDEX(Tableau1[],MATCH(ROW()-1,Tableau1[ALPHA],0),5),"")</f>
        <v>8371CB</v>
      </c>
      <c r="F34" s="4" t="str">
        <f t="array" ref="F34">IFERROR(INDEX(Tableau1[],MATCH(ROW()-1,Tableau1[ALPHA],0),6),"")</f>
        <v>Carton</v>
      </c>
      <c r="G34" s="4" t="str">
        <f t="array" ref="G34">IFERROR(INDEX(Tableau1[],MATCH(ROW()-1,Tableau1[ALPHA],0),7),"")</f>
        <v>BRUNO</v>
      </c>
      <c r="H34" s="4">
        <f t="array" ref="H34">IFERROR(INDEX(Tableau1[],MATCH(ROW()-1,Tableau1[ALPHA],0),8),"")</f>
        <v>1</v>
      </c>
      <c r="I34" s="6">
        <f t="array" ref="I34">IFERROR(INDEX(Tableau1[],MATCH(ROW()-1,Tableau1[ALPHA],0),9),"")</f>
        <v>0</v>
      </c>
      <c r="M34" s="3"/>
      <c r="N34" t="str">
        <f t="array" ref="N34">IFERROR(INDEX(Tableau2[MARQUE],SMALL(IF(FREQUENCY(IF(Tableau2[MARQUE]&lt;&gt;"",MATCH(Tableau2[MARQUE],Tableau2[MARQUE],0)), ROW(Tableau2[MARQUE])-ROW($D$2)+1),ROW(Tableau2[MARQUE])-ROW($D$2)+1),ROWS(N$2:N34))),"")</f>
        <v>HARTMANN</v>
      </c>
      <c r="O34">
        <f t="array" ref="O34">COUNTIF([MARQUE_TRI],"&lt;="&amp;N34)</f>
        <v>26</v>
      </c>
      <c r="P34" t="str">
        <f t="array" ref="P34">IFERROR(INDEX(Tableau3[],MATCH(ROW()-1,[MARQUE_NB],0),4),"")</f>
        <v>MEDISTOCK</v>
      </c>
      <c r="T34" s="3"/>
      <c r="U34" s="3"/>
      <c r="V34" s="3" t="str">
        <f t="array" ref="V34">IFERROR(INDEX(Tableau3[],MATCH(ROW()-1,[CATEGORIE_NB],0),10),"")</f>
        <v/>
      </c>
    </row>
    <row r="35" spans="1:22">
      <c r="A35" s="5" t="str">
        <f t="array" ref="A35">IFERROR(INDEX(Tableau1[],MATCH(ROW()-1,Tableau1[ALPHA],0),1),"")</f>
        <v>IMPLANTOLOGIE</v>
      </c>
      <c r="B35" s="5" t="str">
        <f t="array" ref="B35">IFERROR(INDEX(Tableau1[],MATCH(ROW()-1,Tableau1[ALPHA],0),2),"")</f>
        <v>-</v>
      </c>
      <c r="C35" s="4" t="str">
        <f t="array" ref="C35">IFERROR(INDEX(Tableau1[],MATCH(ROW()-1,Tableau1[ALPHA],0),3),"")</f>
        <v>champ fenêtre</v>
      </c>
      <c r="D35" s="4" t="str">
        <f t="array" ref="D35">IFERROR(INDEX(Tableau1[],MATCH(ROW()-1,Tableau1[ALPHA],0),4),"")</f>
        <v>MEDLINE</v>
      </c>
      <c r="E35" s="4" t="str">
        <f t="array" ref="E35">IFERROR(INDEX(Tableau1[],MATCH(ROW()-1,Tableau1[ALPHA],0),5),"")</f>
        <v>TB30669CEA</v>
      </c>
      <c r="F35" s="4" t="str">
        <f t="array" ref="F35">IFERROR(INDEX(Tableau1[],MATCH(ROW()-1,Tableau1[ALPHA],0),6),"")</f>
        <v>Carton</v>
      </c>
      <c r="G35" s="4" t="str">
        <f t="array" ref="G35">IFERROR(INDEX(Tableau1[],MATCH(ROW()-1,Tableau1[ALPHA],0),7),"")</f>
        <v>BRUNO</v>
      </c>
      <c r="H35" s="4">
        <f t="array" ref="H35">IFERROR(INDEX(Tableau1[],MATCH(ROW()-1,Tableau1[ALPHA],0),8),"")</f>
        <v>1</v>
      </c>
      <c r="I35" s="6">
        <f t="array" ref="I35">IFERROR(INDEX(Tableau1[],MATCH(ROW()-1,Tableau1[ALPHA],0),9),"")</f>
        <v>0</v>
      </c>
      <c r="M35" s="3"/>
      <c r="N35" t="str">
        <f t="array" ref="N35">IFERROR(INDEX(Tableau2[MARQUE],SMALL(IF(FREQUENCY(IF(Tableau2[MARQUE]&lt;&gt;"",MATCH(Tableau2[MARQUE],Tableau2[MARQUE],0)), ROW(Tableau2[MARQUE])-ROW($D$2)+1),ROW(Tableau2[MARQUE])-ROW($D$2)+1),ROWS(N$2:N35))),"")</f>
        <v>PROTEXIS</v>
      </c>
      <c r="O35">
        <f t="array" ref="O35">COUNTIF([MARQUE_TRI],"&lt;="&amp;N35)</f>
        <v>45</v>
      </c>
      <c r="P35" t="str">
        <f t="array" ref="P35">IFERROR(INDEX(Tableau3[],MATCH(ROW()-1,[MARQUE_NB],0),4),"")</f>
        <v>MEDIVAC</v>
      </c>
      <c r="T35" s="3"/>
      <c r="U35" s="3"/>
      <c r="V35" s="3" t="str">
        <f t="array" ref="V35">IFERROR(INDEX(Tableau3[],MATCH(ROW()-1,[CATEGORIE_NB],0),10),"")</f>
        <v/>
      </c>
    </row>
    <row r="36" spans="1:22">
      <c r="A36" s="5" t="str">
        <f t="array" ref="A36">IFERROR(INDEX(Tableau1[],MATCH(ROW()-1,Tableau1[ALPHA],0),1),"")</f>
        <v>STERILISATION</v>
      </c>
      <c r="B36" s="5" t="str">
        <f t="array" ref="B36">IFERROR(INDEX(Tableau1[],MATCH(ROW()-1,Tableau1[ALPHA],0),2),"")</f>
        <v>STERILISATION</v>
      </c>
      <c r="C36" s="4" t="str">
        <f t="array" ref="C36">IFERROR(INDEX(Tableau1[],MATCH(ROW()-1,Tableau1[ALPHA],0),3),"")</f>
        <v>champs dry backbibs lavande</v>
      </c>
      <c r="D36" s="4" t="str">
        <f t="array" ref="D36">IFERROR(INDEX(Tableau1[],MATCH(ROW()-1,Tableau1[ALPHA],0),4),"")</f>
        <v>-</v>
      </c>
      <c r="E36" s="4" t="str">
        <f t="array" ref="E36">IFERROR(INDEX(Tableau1[],MATCH(ROW()-1,Tableau1[ALPHA],0),5),"")</f>
        <v>-</v>
      </c>
      <c r="F36" s="4" t="str">
        <f t="array" ref="F36">IFERROR(INDEX(Tableau1[],MATCH(ROW()-1,Tableau1[ALPHA],0),6),"")</f>
        <v>-</v>
      </c>
      <c r="G36" s="4" t="str">
        <f t="array" ref="G36">IFERROR(INDEX(Tableau1[],MATCH(ROW()-1,Tableau1[ALPHA],0),7),"")</f>
        <v>DENTAL OI</v>
      </c>
      <c r="H36" s="4" t="str">
        <f t="array" ref="H36">IFERROR(INDEX(Tableau1[],MATCH(ROW()-1,Tableau1[ALPHA],0),8),"")</f>
        <v>-</v>
      </c>
      <c r="I36" s="6" t="str">
        <f t="array" ref="I36">IFERROR(INDEX(Tableau1[],MATCH(ROW()-1,Tableau1[ALPHA],0),9),"")</f>
        <v>-</v>
      </c>
      <c r="M36" s="3"/>
      <c r="N36" t="str">
        <f t="array" ref="N36">IFERROR(INDEX(Tableau2[MARQUE],SMALL(IF(FREQUENCY(IF(Tableau2[MARQUE]&lt;&gt;"",MATCH(Tableau2[MARQUE],Tableau2[MARQUE],0)), ROW(Tableau2[MARQUE])-ROW($D$2)+1),ROW(Tableau2[MARQUE])-ROW($D$2)+1),ROWS(N$2:N36))),"")</f>
        <v>GIGASEPT</v>
      </c>
      <c r="O36">
        <f t="array" ref="O36">COUNTIF([MARQUE_TRI],"&lt;="&amp;N36)</f>
        <v>24</v>
      </c>
      <c r="P36" t="str">
        <f t="array" ref="P36">IFERROR(INDEX(Tableau3[],MATCH(ROW()-1,[MARQUE_NB],0),4),"")</f>
        <v>MEDLINE</v>
      </c>
      <c r="T36" s="3"/>
      <c r="U36" s="3"/>
      <c r="V36" s="3" t="str">
        <f t="array" ref="V36">IFERROR(INDEX(Tableau3[],MATCH(ROW()-1,[CATEGORIE_NB],0),10),"")</f>
        <v/>
      </c>
    </row>
    <row r="37" spans="1:22">
      <c r="A37" s="5" t="str">
        <f t="array" ref="A37">IFERROR(INDEX(Tableau1[],MATCH(ROW()-1,Tableau1[ALPHA],0),1),"")</f>
        <v>IMPLANTOLOGIE</v>
      </c>
      <c r="B37" s="5" t="str">
        <f t="array" ref="B37">IFERROR(INDEX(Tableau1[],MATCH(ROW()-1,Tableau1[ALPHA],0),2),"")</f>
        <v>-</v>
      </c>
      <c r="C37" s="4" t="str">
        <f t="array" ref="C37">IFERROR(INDEX(Tableau1[],MATCH(ROW()-1,Tableau1[ALPHA],0),3),"")</f>
        <v>champs verts steri Quick</v>
      </c>
      <c r="D37" s="4" t="str">
        <f t="array" ref="D37">IFERROR(INDEX(Tableau1[],MATCH(ROW()-1,Tableau1[ALPHA],0),4),"")</f>
        <v>ROEKO</v>
      </c>
      <c r="E37" s="4" t="str">
        <f t="array" ref="E37">IFERROR(INDEX(Tableau1[],MATCH(ROW()-1,Tableau1[ALPHA],0),5),"")</f>
        <v>-</v>
      </c>
      <c r="F37" s="4" t="str">
        <f t="array" ref="F37">IFERROR(INDEX(Tableau1[],MATCH(ROW()-1,Tableau1[ALPHA],0),6),"")</f>
        <v>carton</v>
      </c>
      <c r="G37" s="4" t="str">
        <f t="array" ref="G37">IFERROR(INDEX(Tableau1[],MATCH(ROW()-1,Tableau1[ALPHA],0),7),"")</f>
        <v>HARD</v>
      </c>
      <c r="H37" s="4">
        <f t="array" ref="H37">IFERROR(INDEX(Tableau1[],MATCH(ROW()-1,Tableau1[ALPHA],0),8),"")</f>
        <v>1</v>
      </c>
      <c r="I37" s="6">
        <f t="array" ref="I37">IFERROR(INDEX(Tableau1[],MATCH(ROW()-1,Tableau1[ALPHA],0),9),"")</f>
        <v>0</v>
      </c>
      <c r="M37" s="3"/>
      <c r="N37" t="str">
        <f t="array" ref="N37">IFERROR(INDEX(Tableau2[MARQUE],SMALL(IF(FREQUENCY(IF(Tableau2[MARQUE]&lt;&gt;"",MATCH(Tableau2[MARQUE],Tableau2[MARQUE],0)), ROW(Tableau2[MARQUE])-ROW($D$2)+1),ROW(Tableau2[MARQUE])-ROW($D$2)+1),ROWS(N$2:N37))),"")</f>
        <v>DAPPEN</v>
      </c>
      <c r="O37">
        <f t="array" ref="O37">COUNTIF([MARQUE_TRI],"&lt;="&amp;N37)</f>
        <v>12</v>
      </c>
      <c r="P37" t="str">
        <f t="array" ref="P37">IFERROR(INDEX(Tableau3[],MATCH(ROW()-1,[MARQUE_NB],0),4),"")</f>
        <v>MICROMEGA</v>
      </c>
      <c r="T37" s="3"/>
      <c r="U37" s="3"/>
      <c r="V37" s="3" t="str">
        <f t="array" ref="V37">IFERROR(INDEX(Tableau3[],MATCH(ROW()-1,[CATEGORIE_NB],0),10),"")</f>
        <v/>
      </c>
    </row>
    <row r="38" spans="1:22">
      <c r="A38" s="5" t="str">
        <f t="array" ref="A38">IFERROR(INDEX(Tableau1[],MATCH(ROW()-1,Tableau1[ALPHA],0),1),"")</f>
        <v>IMPLANTOLOGIE</v>
      </c>
      <c r="B38" s="5" t="str">
        <f t="array" ref="B38">IFERROR(INDEX(Tableau1[],MATCH(ROW()-1,Tableau1[ALPHA],0),2),"")</f>
        <v>-</v>
      </c>
      <c r="C38" s="4" t="str">
        <f t="array" ref="C38">IFERROR(INDEX(Tableau1[],MATCH(ROW()-1,Tableau1[ALPHA],0),3),"")</f>
        <v>charlotte bleu ou blanche</v>
      </c>
      <c r="D38" s="4" t="str">
        <f t="array" ref="D38">IFERROR(INDEX(Tableau1[],MATCH(ROW()-1,Tableau1[ALPHA],0),4),"")</f>
        <v>-</v>
      </c>
      <c r="E38" s="4" t="str">
        <f t="array" ref="E38">IFERROR(INDEX(Tableau1[],MATCH(ROW()-1,Tableau1[ALPHA],0),5),"")</f>
        <v>-</v>
      </c>
      <c r="F38" s="4" t="str">
        <f t="array" ref="F38">IFERROR(INDEX(Tableau1[],MATCH(ROW()-1,Tableau1[ALPHA],0),6),"")</f>
        <v>carton</v>
      </c>
      <c r="G38" s="4" t="str">
        <f t="array" ref="G38">IFERROR(INDEX(Tableau1[],MATCH(ROW()-1,Tableau1[ALPHA],0),7),"")</f>
        <v>HARD</v>
      </c>
      <c r="H38" s="4">
        <f t="array" ref="H38">IFERROR(INDEX(Tableau1[],MATCH(ROW()-1,Tableau1[ALPHA],0),8),"")</f>
        <v>1</v>
      </c>
      <c r="I38" s="6">
        <f t="array" ref="I38">IFERROR(INDEX(Tableau1[],MATCH(ROW()-1,Tableau1[ALPHA],0),9),"")</f>
        <v>0</v>
      </c>
      <c r="M38" s="3"/>
      <c r="N38" t="str">
        <f t="array" ref="N38">IFERROR(INDEX(Tableau2[MARQUE],SMALL(IF(FREQUENCY(IF(Tableau2[MARQUE]&lt;&gt;"",MATCH(Tableau2[MARQUE],Tableau2[MARQUE],0)), ROW(Tableau2[MARQUE])-ROW($D$2)+1),ROW(Tableau2[MARQUE])-ROW($D$2)+1),ROWS(N$2:N38))),"")</f>
        <v>SS WHITE</v>
      </c>
      <c r="O38">
        <f t="array" ref="O38">COUNTIF([MARQUE_TRI],"&lt;="&amp;N38)</f>
        <v>55</v>
      </c>
      <c r="P38" t="str">
        <f t="array" ref="P38">IFERROR(INDEX(Tableau3[],MATCH(ROW()-1,[MARQUE_NB],0),4),"")</f>
        <v>MIKROZID</v>
      </c>
      <c r="T38" s="3"/>
      <c r="U38" s="3"/>
      <c r="V38" s="3" t="str">
        <f t="array" ref="V38">IFERROR(INDEX(Tableau3[],MATCH(ROW()-1,[CATEGORIE_NB],0),10),"")</f>
        <v/>
      </c>
    </row>
    <row r="39" spans="1:22">
      <c r="A39" s="5" t="str">
        <f t="array" ref="A39">IFERROR(INDEX(Tableau1[],MATCH(ROW()-1,Tableau1[ALPHA],0),1),"")</f>
        <v>PROTHESE</v>
      </c>
      <c r="B39" s="5" t="str">
        <f t="array" ref="B39">IFERROR(INDEX(Tableau1[],MATCH(ROW()-1,Tableau1[ALPHA],0),2),"")</f>
        <v>EMPREINTE</v>
      </c>
      <c r="C39" s="4" t="str">
        <f t="array" ref="C39">IFERROR(INDEX(Tableau1[],MATCH(ROW()-1,Tableau1[ALPHA],0),3),"")</f>
        <v>cire d'occlusion MOYCO</v>
      </c>
      <c r="D39" s="4" t="str">
        <f t="array" ref="D39">IFERROR(INDEX(Tableau1[],MATCH(ROW()-1,Tableau1[ALPHA],0),4),"")</f>
        <v>MILTEX</v>
      </c>
      <c r="E39" s="4" t="str">
        <f t="array" ref="E39">IFERROR(INDEX(Tableau1[],MATCH(ROW()-1,Tableau1[ALPHA],0),5),"")</f>
        <v>MOCO10-001</v>
      </c>
      <c r="F39" s="4" t="str">
        <f t="array" ref="F39">IFERROR(INDEX(Tableau1[],MATCH(ROW()-1,Tableau1[ALPHA],0),6),"")</f>
        <v>454g</v>
      </c>
      <c r="G39" s="4" t="str">
        <f t="array" ref="G39">IFERROR(INDEX(Tableau1[],MATCH(ROW()-1,Tableau1[ALPHA],0),7),"")</f>
        <v>HARD</v>
      </c>
      <c r="H39" s="4">
        <f t="array" ref="H39">IFERROR(INDEX(Tableau1[],MATCH(ROW()-1,Tableau1[ALPHA],0),8),"")</f>
        <v>0</v>
      </c>
      <c r="I39" s="6">
        <f t="array" ref="I39">IFERROR(INDEX(Tableau1[],MATCH(ROW()-1,Tableau1[ALPHA],0),9),"")</f>
        <v>25.9</v>
      </c>
      <c r="M39" s="3"/>
      <c r="N39" t="str">
        <f t="array" ref="N39">IFERROR(INDEX(Tableau2[MARQUE],SMALL(IF(FREQUENCY(IF(Tableau2[MARQUE]&lt;&gt;"",MATCH(Tableau2[MARQUE],Tableau2[MARQUE],0)), ROW(Tableau2[MARQUE])-ROW($D$2)+1),ROW(Tableau2[MARQUE])-ROW($D$2)+1),ROWS(N$2:N39))),"")</f>
        <v>ITENA</v>
      </c>
      <c r="O39">
        <f t="array" ref="O39">COUNTIF([MARQUE_TRI],"&lt;="&amp;N39)</f>
        <v>29</v>
      </c>
      <c r="P39" t="str">
        <f t="array" ref="P39">IFERROR(INDEX(Tableau3[],MATCH(ROW()-1,[MARQUE_NB],0),4),"")</f>
        <v>MILTEX</v>
      </c>
      <c r="T39" s="3"/>
      <c r="U39" s="3"/>
      <c r="V39" s="3" t="str">
        <f t="array" ref="V39">IFERROR(INDEX(Tableau3[],MATCH(ROW()-1,[CATEGORIE_NB],0),10),"")</f>
        <v/>
      </c>
    </row>
    <row r="40" spans="1:22">
      <c r="A40" s="5" t="str">
        <f t="array" ref="A40">IFERROR(INDEX(Tableau1[],MATCH(ROW()-1,Tableau1[ALPHA],0),1),"")</f>
        <v>SOINS CONSERVATEURS</v>
      </c>
      <c r="B40" s="5" t="str">
        <f t="array" ref="B40">IFERROR(INDEX(Tableau1[],MATCH(ROW()-1,Tableau1[ALPHA],0),2),"")</f>
        <v>-</v>
      </c>
      <c r="C40" s="4" t="str">
        <f t="array" ref="C40">IFERROR(INDEX(Tableau1[],MATCH(ROW()-1,Tableau1[ALPHA],0),3),"")</f>
        <v>clip f</v>
      </c>
      <c r="D40" s="4" t="str">
        <f t="array" ref="D40">IFERROR(INDEX(Tableau1[],MATCH(ROW()-1,Tableau1[ALPHA],0),4),"")</f>
        <v>VOCO</v>
      </c>
      <c r="E40" s="4" t="str">
        <f t="array" ref="E40">IFERROR(INDEX(Tableau1[],MATCH(ROW()-1,Tableau1[ALPHA],0),5),"")</f>
        <v>-</v>
      </c>
      <c r="F40" s="4" t="str">
        <f t="array" ref="F40">IFERROR(INDEX(Tableau1[],MATCH(ROW()-1,Tableau1[ALPHA],0),6),"")</f>
        <v>-</v>
      </c>
      <c r="G40" s="4" t="str">
        <f t="array" ref="G40">IFERROR(INDEX(Tableau1[],MATCH(ROW()-1,Tableau1[ALPHA],0),7),"")</f>
        <v>-</v>
      </c>
      <c r="H40" s="4">
        <f t="array" ref="H40">IFERROR(INDEX(Tableau1[],MATCH(ROW()-1,Tableau1[ALPHA],0),8),"")</f>
        <v>1</v>
      </c>
      <c r="I40" s="6" t="str">
        <f t="array" ref="I40">IFERROR(INDEX(Tableau1[],MATCH(ROW()-1,Tableau1[ALPHA],0),9),"")</f>
        <v>-</v>
      </c>
      <c r="M40" s="3"/>
      <c r="N40" t="str">
        <f t="array" ref="N40">IFERROR(INDEX(Tableau2[MARQUE],SMALL(IF(FREQUENCY(IF(Tableau2[MARQUE]&lt;&gt;"",MATCH(Tableau2[MARQUE],Tableau2[MARQUE],0)), ROW(Tableau2[MARQUE])-ROW($D$2)+1),ROW(Tableau2[MARQUE])-ROW($D$2)+1),ROWS(N$2:N40))),"")</f>
        <v>DENTSPLY</v>
      </c>
      <c r="O40">
        <f t="array" ref="O40">COUNTIF([MARQUE_TRI],"&lt;="&amp;N40)</f>
        <v>15</v>
      </c>
      <c r="P40" t="str">
        <f t="array" ref="P40">IFERROR(INDEX(Tableau3[],MATCH(ROW()-1,[MARQUE_NB],0),4),"")</f>
        <v>MINI JUMBO</v>
      </c>
      <c r="T40" s="3"/>
      <c r="U40" s="3"/>
      <c r="V40" s="3" t="str">
        <f t="array" ref="V40">IFERROR(INDEX(Tableau3[],MATCH(ROW()-1,[CATEGORIE_NB],0),10),"")</f>
        <v/>
      </c>
    </row>
    <row r="41" spans="1:22">
      <c r="A41" s="5" t="str">
        <f t="array" ref="A41">IFERROR(INDEX(Tableau1[],MATCH(ROW()-1,Tableau1[ALPHA],0),1),"")</f>
        <v>ORTHODONTIE</v>
      </c>
      <c r="B41" s="5" t="str">
        <f t="array" ref="B41">IFERROR(INDEX(Tableau1[],MATCH(ROW()-1,Tableau1[ALPHA],0),2),"")</f>
        <v>-</v>
      </c>
      <c r="C41" s="4" t="str">
        <f t="array" ref="C41">IFERROR(INDEX(Tableau1[],MATCH(ROW()-1,Tableau1[ALPHA],0),3),"")</f>
        <v>coil spring</v>
      </c>
      <c r="D41" s="4" t="str">
        <f t="array" ref="D41">IFERROR(INDEX(Tableau1[],MATCH(ROW()-1,Tableau1[ALPHA],0),4),"")</f>
        <v>-</v>
      </c>
      <c r="E41" s="4" t="str">
        <f t="array" ref="E41">IFERROR(INDEX(Tableau1[],MATCH(ROW()-1,Tableau1[ALPHA],0),5),"")</f>
        <v>F00045</v>
      </c>
      <c r="F41" s="4">
        <f t="array" ref="F41">IFERROR(INDEX(Tableau1[],MATCH(ROW()-1,Tableau1[ALPHA],0),6),"")</f>
        <v>1</v>
      </c>
      <c r="G41" s="4" t="str">
        <f t="array" ref="G41">IFERROR(INDEX(Tableau1[],MATCH(ROW()-1,Tableau1[ALPHA],0),7),"")</f>
        <v>RMO</v>
      </c>
      <c r="H41" s="4" t="str">
        <f t="array" ref="H41">IFERROR(INDEX(Tableau1[],MATCH(ROW()-1,Tableau1[ALPHA],0),8),"")</f>
        <v>-</v>
      </c>
      <c r="I41" s="6">
        <f t="array" ref="I41">IFERROR(INDEX(Tableau1[],MATCH(ROW()-1,Tableau1[ALPHA],0),9),"")</f>
        <v>18.600000000000001</v>
      </c>
      <c r="M41" s="3"/>
      <c r="N41" t="str">
        <f t="array" ref="N41">IFERROR(INDEX(Tableau2[MARQUE],SMALL(IF(FREQUENCY(IF(Tableau2[MARQUE]&lt;&gt;"",MATCH(Tableau2[MARQUE],Tableau2[MARQUE],0)), ROW(Tableau2[MARQUE])-ROW($D$2)+1),ROW(Tableau2[MARQUE])-ROW($D$2)+1),ROWS(N$2:N41))),"")</f>
        <v>SWANN MORTON</v>
      </c>
      <c r="O41">
        <f t="array" ref="O41">COUNTIF([MARQUE_TRI],"&lt;="&amp;N41)</f>
        <v>56</v>
      </c>
      <c r="P41" t="str">
        <f t="array" ref="P41">IFERROR(INDEX(Tableau3[],MATCH(ROW()-1,[MARQUE_NB],0),4),"")</f>
        <v>NIC TONE</v>
      </c>
      <c r="T41" s="3"/>
      <c r="U41" s="3"/>
      <c r="V41" s="3" t="str">
        <f t="array" ref="V41">IFERROR(INDEX(Tableau3[],MATCH(ROW()-1,[CATEGORIE_NB],0),10),"")</f>
        <v/>
      </c>
    </row>
    <row r="42" spans="1:22">
      <c r="A42" s="5" t="str">
        <f t="array" ref="A42">IFERROR(INDEX(Tableau1[],MATCH(ROW()-1,Tableau1[ALPHA],0),1),"")</f>
        <v>SOINS CONSERVATEURS</v>
      </c>
      <c r="B42" s="5" t="str">
        <f t="array" ref="B42">IFERROR(INDEX(Tableau1[],MATCH(ROW()-1,Tableau1[ALPHA],0),2),"")</f>
        <v>-</v>
      </c>
      <c r="C42" s="4" t="str">
        <f t="array" ref="C42">IFERROR(INDEX(Tableau1[],MATCH(ROW()-1,Tableau1[ALPHA],0),3),"")</f>
        <v>coin de bois bleu</v>
      </c>
      <c r="D42" s="4" t="str">
        <f t="array" ref="D42">IFERROR(INDEX(Tableau1[],MATCH(ROW()-1,Tableau1[ALPHA],0),4),"")</f>
        <v>-</v>
      </c>
      <c r="E42" s="4" t="str">
        <f t="array" ref="E42">IFERROR(INDEX(Tableau1[],MATCH(ROW()-1,Tableau1[ALPHA],0),5),"")</f>
        <v>-</v>
      </c>
      <c r="F42" s="4" t="str">
        <f t="array" ref="F42">IFERROR(INDEX(Tableau1[],MATCH(ROW()-1,Tableau1[ALPHA],0),6),"")</f>
        <v>-</v>
      </c>
      <c r="G42" s="4" t="str">
        <f t="array" ref="G42">IFERROR(INDEX(Tableau1[],MATCH(ROW()-1,Tableau1[ALPHA],0),7),"")</f>
        <v>-</v>
      </c>
      <c r="H42" s="4">
        <f t="array" ref="H42">IFERROR(INDEX(Tableau1[],MATCH(ROW()-1,Tableau1[ALPHA],0),8),"")</f>
        <v>0</v>
      </c>
      <c r="I42" s="6" t="str">
        <f t="array" ref="I42">IFERROR(INDEX(Tableau1[],MATCH(ROW()-1,Tableau1[ALPHA],0),9),"")</f>
        <v>-</v>
      </c>
      <c r="M42" s="3"/>
      <c r="N42" t="str">
        <f t="array" ref="N42">IFERROR(INDEX(Tableau2[MARQUE],SMALL(IF(FREQUENCY(IF(Tableau2[MARQUE]&lt;&gt;"",MATCH(Tableau2[MARQUE],Tableau2[MARQUE],0)), ROW(Tableau2[MARQUE])-ROW($D$2)+1),ROW(Tableau2[MARQUE])-ROW($D$2)+1),ROWS(N$2:N42))),"")</f>
        <v>ACTEON</v>
      </c>
      <c r="O42">
        <f t="array" ref="O42">COUNTIF([MARQUE_TRI],"&lt;="&amp;N42)</f>
        <v>5</v>
      </c>
      <c r="P42" t="str">
        <f t="array" ref="P42">IFERROR(INDEX(Tableau3[],MATCH(ROW()-1,[MARQUE_NB],0),4),"")</f>
        <v>OMNIDENT</v>
      </c>
      <c r="T42" s="3"/>
      <c r="U42" s="3"/>
      <c r="V42" s="3" t="str">
        <f t="array" ref="V42">IFERROR(INDEX(Tableau3[],MATCH(ROW()-1,[CATEGORIE_NB],0),10),"")</f>
        <v/>
      </c>
    </row>
    <row r="43" spans="1:22">
      <c r="A43" s="5" t="str">
        <f t="array" ref="A43">IFERROR(INDEX(Tableau1[],MATCH(ROW()-1,Tableau1[ALPHA],0),1),"")</f>
        <v>SOINS CONSERVATEURS</v>
      </c>
      <c r="B43" s="5" t="str">
        <f t="array" ref="B43">IFERROR(INDEX(Tableau1[],MATCH(ROW()-1,Tableau1[ALPHA],0),2),"")</f>
        <v>-</v>
      </c>
      <c r="C43" s="4" t="str">
        <f t="array" ref="C43">IFERROR(INDEX(Tableau1[],MATCH(ROW()-1,Tableau1[ALPHA],0),3),"")</f>
        <v>coin de bois jaune</v>
      </c>
      <c r="D43" s="4" t="str">
        <f t="array" ref="D43">IFERROR(INDEX(Tableau1[],MATCH(ROW()-1,Tableau1[ALPHA],0),4),"")</f>
        <v>-</v>
      </c>
      <c r="E43" s="4" t="str">
        <f t="array" ref="E43">IFERROR(INDEX(Tableau1[],MATCH(ROW()-1,Tableau1[ALPHA],0),5),"")</f>
        <v>-</v>
      </c>
      <c r="F43" s="4" t="str">
        <f t="array" ref="F43">IFERROR(INDEX(Tableau1[],MATCH(ROW()-1,Tableau1[ALPHA],0),6),"")</f>
        <v>-</v>
      </c>
      <c r="G43" s="4" t="str">
        <f t="array" ref="G43">IFERROR(INDEX(Tableau1[],MATCH(ROW()-1,Tableau1[ALPHA],0),7),"")</f>
        <v>-</v>
      </c>
      <c r="H43" s="4">
        <f t="array" ref="H43">IFERROR(INDEX(Tableau1[],MATCH(ROW()-1,Tableau1[ALPHA],0),8),"")</f>
        <v>0</v>
      </c>
      <c r="I43" s="6" t="str">
        <f t="array" ref="I43">IFERROR(INDEX(Tableau1[],MATCH(ROW()-1,Tableau1[ALPHA],0),9),"")</f>
        <v>-</v>
      </c>
      <c r="M43" s="3"/>
      <c r="N43" t="str">
        <f t="array" ref="N43">IFERROR(INDEX(Tableau2[MARQUE],SMALL(IF(FREQUENCY(IF(Tableau2[MARQUE]&lt;&gt;"",MATCH(Tableau2[MARQUE],Tableau2[MARQUE],0)), ROW(Tableau2[MARQUE])-ROW($D$2)+1),ROW(Tableau2[MARQUE])-ROW($D$2)+1),ROWS(N$2:N43))),"")</f>
        <v>BIEN AIR Chiropro</v>
      </c>
      <c r="O43">
        <f t="array" ref="O43">COUNTIF([MARQUE_TRI],"&lt;="&amp;N43)</f>
        <v>9</v>
      </c>
      <c r="P43" t="str">
        <f t="array" ref="P43">IFERROR(INDEX(Tableau3[],MATCH(ROW()-1,[MARQUE_NB],0),4),"")</f>
        <v>OSRAM</v>
      </c>
      <c r="T43" s="3"/>
      <c r="U43" s="3"/>
      <c r="V43" s="3" t="str">
        <f t="array" ref="V43">IFERROR(INDEX(Tableau3[],MATCH(ROW()-1,[CATEGORIE_NB],0),10),"")</f>
        <v/>
      </c>
    </row>
    <row r="44" spans="1:22">
      <c r="A44" s="5" t="str">
        <f t="array" ref="A44">IFERROR(INDEX(Tableau1[],MATCH(ROW()-1,Tableau1[ALPHA],0),1),"")</f>
        <v>SOINS CONSERVATEURS</v>
      </c>
      <c r="B44" s="5" t="str">
        <f t="array" ref="B44">IFERROR(INDEX(Tableau1[],MATCH(ROW()-1,Tableau1[ALPHA],0),2),"")</f>
        <v>-</v>
      </c>
      <c r="C44" s="4" t="str">
        <f t="array" ref="C44">IFERROR(INDEX(Tableau1[],MATCH(ROW()-1,Tableau1[ALPHA],0),3),"")</f>
        <v>coin de bois orange</v>
      </c>
      <c r="D44" s="4" t="str">
        <f t="array" ref="D44">IFERROR(INDEX(Tableau1[],MATCH(ROW()-1,Tableau1[ALPHA],0),4),"")</f>
        <v>-</v>
      </c>
      <c r="E44" s="4" t="str">
        <f t="array" ref="E44">IFERROR(INDEX(Tableau1[],MATCH(ROW()-1,Tableau1[ALPHA],0),5),"")</f>
        <v>-</v>
      </c>
      <c r="F44" s="4" t="str">
        <f t="array" ref="F44">IFERROR(INDEX(Tableau1[],MATCH(ROW()-1,Tableau1[ALPHA],0),6),"")</f>
        <v>-</v>
      </c>
      <c r="G44" s="4" t="str">
        <f t="array" ref="G44">IFERROR(INDEX(Tableau1[],MATCH(ROW()-1,Tableau1[ALPHA],0),7),"")</f>
        <v>-</v>
      </c>
      <c r="H44" s="4">
        <f t="array" ref="H44">IFERROR(INDEX(Tableau1[],MATCH(ROW()-1,Tableau1[ALPHA],0),8),"")</f>
        <v>1</v>
      </c>
      <c r="I44" s="6" t="str">
        <f t="array" ref="I44">IFERROR(INDEX(Tableau1[],MATCH(ROW()-1,Tableau1[ALPHA],0),9),"")</f>
        <v>-</v>
      </c>
      <c r="M44" s="3"/>
      <c r="N44" t="str">
        <f t="array" ref="N44">IFERROR(INDEX(Tableau2[MARQUE],SMALL(IF(FREQUENCY(IF(Tableau2[MARQUE]&lt;&gt;"",MATCH(Tableau2[MARQUE],Tableau2[MARQUE],0)), ROW(Tableau2[MARQUE])-ROW($D$2)+1),ROW(Tableau2[MARQUE])-ROW($D$2)+1),ROWS(N$2:N44))),"")</f>
        <v>MICROMEGA</v>
      </c>
      <c r="O44">
        <f t="array" ref="O44">COUNTIF([MARQUE_TRI],"&lt;="&amp;N44)</f>
        <v>36</v>
      </c>
      <c r="P44" t="str">
        <f t="array" ref="P44">IFERROR(INDEX(Tableau3[],MATCH(ROW()-1,[MARQUE_NB],0),4),"")</f>
        <v>OXY PHARM</v>
      </c>
      <c r="T44" s="3"/>
      <c r="U44" s="3"/>
      <c r="V44" s="3" t="str">
        <f t="array" ref="V44">IFERROR(INDEX(Tableau3[],MATCH(ROW()-1,[CATEGORIE_NB],0),10),"")</f>
        <v/>
      </c>
    </row>
    <row r="45" spans="1:22">
      <c r="A45" s="5" t="str">
        <f t="array" ref="A45">IFERROR(INDEX(Tableau1[],MATCH(ROW()-1,Tableau1[ALPHA],0),1),"")</f>
        <v>SOINS CONSERVATEURS</v>
      </c>
      <c r="B45" s="5" t="str">
        <f t="array" ref="B45">IFERROR(INDEX(Tableau1[],MATCH(ROW()-1,Tableau1[ALPHA],0),2),"")</f>
        <v>-</v>
      </c>
      <c r="C45" s="4" t="str">
        <f t="array" ref="C45">IFERROR(INDEX(Tableau1[],MATCH(ROW()-1,Tableau1[ALPHA],0),3),"")</f>
        <v>coin de bois vert</v>
      </c>
      <c r="D45" s="4" t="str">
        <f t="array" ref="D45">IFERROR(INDEX(Tableau1[],MATCH(ROW()-1,Tableau1[ALPHA],0),4),"")</f>
        <v>KERR</v>
      </c>
      <c r="E45" s="4" t="str">
        <f t="array" ref="E45">IFERROR(INDEX(Tableau1[],MATCH(ROW()-1,Tableau1[ALPHA],0),5),"")</f>
        <v>KE822/30/AR2406</v>
      </c>
      <c r="F45" s="4">
        <f t="array" ref="F45">IFERROR(INDEX(Tableau1[],MATCH(ROW()-1,Tableau1[ALPHA],0),6),"")</f>
        <v>100</v>
      </c>
      <c r="G45" s="4" t="str">
        <f t="array" ref="G45">IFERROR(INDEX(Tableau1[],MATCH(ROW()-1,Tableau1[ALPHA],0),7),"")</f>
        <v>DENTAL AUSTRAL</v>
      </c>
      <c r="H45" s="4">
        <f t="array" ref="H45">IFERROR(INDEX(Tableau1[],MATCH(ROW()-1,Tableau1[ALPHA],0),8),"")</f>
        <v>1</v>
      </c>
      <c r="I45" s="6">
        <f t="array" ref="I45">IFERROR(INDEX(Tableau1[],MATCH(ROW()-1,Tableau1[ALPHA],0),9),"")</f>
        <v>16.91</v>
      </c>
      <c r="M45" s="3"/>
      <c r="N45" t="str">
        <f t="array" ref="N45">IFERROR(INDEX(Tableau2[MARQUE],SMALL(IF(FREQUENCY(IF(Tableau2[MARQUE]&lt;&gt;"",MATCH(Tableau2[MARQUE],Tableau2[MARQUE],0)), ROW(Tableau2[MARQUE])-ROW($D$2)+1),ROW(Tableau2[MARQUE])-ROW($D$2)+1),ROWS(N$2:N45))),"")</f>
        <v>MEDISTOCK</v>
      </c>
      <c r="O45">
        <f t="array" ref="O45">COUNTIF([MARQUE_TRI],"&lt;="&amp;N45)</f>
        <v>33</v>
      </c>
      <c r="P45" t="str">
        <f t="array" ref="P45">IFERROR(INDEX(Tableau3[],MATCH(ROW()-1,[MARQUE_NB],0),4),"")</f>
        <v>OXY'PHARMA</v>
      </c>
      <c r="T45" s="3"/>
      <c r="U45" s="3"/>
      <c r="V45" s="3" t="str">
        <f t="array" ref="V45">IFERROR(INDEX(Tableau3[],MATCH(ROW()-1,[CATEGORIE_NB],0),10),"")</f>
        <v/>
      </c>
    </row>
    <row r="46" spans="1:22">
      <c r="A46" s="5" t="str">
        <f t="array" ref="A46">IFERROR(INDEX(Tableau1[],MATCH(ROW()-1,Tableau1[ALPHA],0),1),"")</f>
        <v>SOINS CONSERVATEURS</v>
      </c>
      <c r="B46" s="5" t="str">
        <f t="array" ref="B46">IFERROR(INDEX(Tableau1[],MATCH(ROW()-1,Tableau1[ALPHA],0),2),"")</f>
        <v>MATRICE</v>
      </c>
      <c r="C46" s="4" t="str">
        <f t="array" ref="C46">IFERROR(INDEX(Tableau1[],MATCH(ROW()-1,Tableau1[ALPHA],0),3),"")</f>
        <v>composit tight AU 100</v>
      </c>
      <c r="D46" s="4" t="str">
        <f t="array" ref="D46">IFERROR(INDEX(Tableau1[],MATCH(ROW()-1,Tableau1[ALPHA],0),4),"")</f>
        <v>GARRISON</v>
      </c>
      <c r="E46" s="4" t="str">
        <f t="array" ref="E46">IFERROR(INDEX(Tableau1[],MATCH(ROW()-1,Tableau1[ALPHA],0),5),"")</f>
        <v>-</v>
      </c>
      <c r="F46" s="4" t="str">
        <f t="array" ref="F46">IFERROR(INDEX(Tableau1[],MATCH(ROW()-1,Tableau1[ALPHA],0),6),"")</f>
        <v>-</v>
      </c>
      <c r="G46" s="4" t="str">
        <f t="array" ref="G46">IFERROR(INDEX(Tableau1[],MATCH(ROW()-1,Tableau1[ALPHA],0),7),"")</f>
        <v>HARD</v>
      </c>
      <c r="H46" s="4">
        <f t="array" ref="H46">IFERROR(INDEX(Tableau1[],MATCH(ROW()-1,Tableau1[ALPHA],0),8),"")</f>
        <v>1</v>
      </c>
      <c r="I46" s="6" t="str">
        <f t="array" ref="I46">IFERROR(INDEX(Tableau1[],MATCH(ROW()-1,Tableau1[ALPHA],0),9),"")</f>
        <v>-</v>
      </c>
      <c r="M46" s="3"/>
      <c r="N46" t="str">
        <f t="array" ref="N46">IFERROR(INDEX(Tableau2[MARQUE],SMALL(IF(FREQUENCY(IF(Tableau2[MARQUE]&lt;&gt;"",MATCH(Tableau2[MARQUE],Tableau2[MARQUE],0)), ROW(Tableau2[MARQUE])-ROW($D$2)+1),ROW(Tableau2[MARQUE])-ROW($D$2)+1),ROWS(N$2:N46))),"")</f>
        <v>MEDIBASE</v>
      </c>
      <c r="O46">
        <f t="array" ref="O46">COUNTIF([MARQUE_TRI],"&lt;="&amp;N46)</f>
        <v>32</v>
      </c>
      <c r="P46" t="str">
        <f t="array" ref="P46">IFERROR(INDEX(Tableau3[],MATCH(ROW()-1,[MARQUE_NB],0),4),"")</f>
        <v>PROTEXIS</v>
      </c>
      <c r="T46" s="3"/>
      <c r="U46" s="3"/>
      <c r="V46" s="3" t="str">
        <f t="array" ref="V46">IFERROR(INDEX(Tableau3[],MATCH(ROW()-1,[CATEGORIE_NB],0),10),"")</f>
        <v/>
      </c>
    </row>
    <row r="47" spans="1:22">
      <c r="A47" s="5" t="str">
        <f t="array" ref="A47">IFERROR(INDEX(Tableau1[],MATCH(ROW()-1,Tableau1[ALPHA],0),1),"")</f>
        <v>SOINS CONSERVATEURS</v>
      </c>
      <c r="B47" s="5" t="str">
        <f t="array" ref="B47">IFERROR(INDEX(Tableau1[],MATCH(ROW()-1,Tableau1[ALPHA],0),2),"")</f>
        <v>MATRICE</v>
      </c>
      <c r="C47" s="4" t="str">
        <f t="array" ref="C47">IFERROR(INDEX(Tableau1[],MATCH(ROW()-1,Tableau1[ALPHA],0),3),"")</f>
        <v>composit tight AU 200</v>
      </c>
      <c r="D47" s="4" t="str">
        <f t="array" ref="D47">IFERROR(INDEX(Tableau1[],MATCH(ROW()-1,Tableau1[ALPHA],0),4),"")</f>
        <v>GARRISON</v>
      </c>
      <c r="E47" s="4" t="str">
        <f t="array" ref="E47">IFERROR(INDEX(Tableau1[],MATCH(ROW()-1,Tableau1[ALPHA],0),5),"")</f>
        <v>REGARI0010</v>
      </c>
      <c r="F47" s="4">
        <f t="array" ref="F47">IFERROR(INDEX(Tableau1[],MATCH(ROW()-1,Tableau1[ALPHA],0),6),"")</f>
        <v>100</v>
      </c>
      <c r="G47" s="4" t="str">
        <f t="array" ref="G47">IFERROR(INDEX(Tableau1[],MATCH(ROW()-1,Tableau1[ALPHA],0),7),"")</f>
        <v>HARD</v>
      </c>
      <c r="H47" s="4">
        <f t="array" ref="H47">IFERROR(INDEX(Tableau1[],MATCH(ROW()-1,Tableau1[ALPHA],0),8),"")</f>
        <v>2</v>
      </c>
      <c r="I47" s="6">
        <f t="array" ref="I47">IFERROR(INDEX(Tableau1[],MATCH(ROW()-1,Tableau1[ALPHA],0),9),"")</f>
        <v>89</v>
      </c>
      <c r="M47" s="3"/>
      <c r="N47" t="str">
        <f t="array" ref="N47">IFERROR(INDEX(Tableau2[MARQUE],SMALL(IF(FREQUENCY(IF(Tableau2[MARQUE]&lt;&gt;"",MATCH(Tableau2[MARQUE],Tableau2[MARQUE],0)), ROW(Tableau2[MARQUE])-ROW($D$2)+1),ROW(Tableau2[MARQUE])-ROW($D$2)+1),ROWS(N$2:N47))),"")</f>
        <v>ULTRADENT</v>
      </c>
      <c r="O47">
        <f t="array" ref="O47">COUNTIF([MARQUE_TRI],"&lt;="&amp;N47)</f>
        <v>58</v>
      </c>
      <c r="P47" t="str">
        <f t="array" ref="P47">IFERROR(INDEX(Tableau3[],MATCH(ROW()-1,[MARQUE_NB],0),4),"")</f>
        <v>PULPDENT</v>
      </c>
      <c r="T47" s="3"/>
      <c r="U47" s="3"/>
      <c r="V47" s="3" t="str">
        <f t="array" ref="V47">IFERROR(INDEX(Tableau3[],MATCH(ROW()-1,[CATEGORIE_NB],0),10),"")</f>
        <v/>
      </c>
    </row>
    <row r="48" spans="1:22">
      <c r="A48" s="5" t="str">
        <f t="array" ref="A48">IFERROR(INDEX(Tableau1[],MATCH(ROW()-1,Tableau1[ALPHA],0),1),"")</f>
        <v>SOINS CONSERVATEURS</v>
      </c>
      <c r="B48" s="5" t="str">
        <f t="array" ref="B48">IFERROR(INDEX(Tableau1[],MATCH(ROW()-1,Tableau1[ALPHA],0),2),"")</f>
        <v>MATRICE</v>
      </c>
      <c r="C48" s="4" t="str">
        <f t="array" ref="C48">IFERROR(INDEX(Tableau1[],MATCH(ROW()-1,Tableau1[ALPHA],0),3),"")</f>
        <v>composit tightAU 300</v>
      </c>
      <c r="D48" s="4" t="str">
        <f t="array" ref="D48">IFERROR(INDEX(Tableau1[],MATCH(ROW()-1,Tableau1[ALPHA],0),4),"")</f>
        <v>GARRISON</v>
      </c>
      <c r="E48" s="4" t="str">
        <f t="array" ref="E48">IFERROR(INDEX(Tableau1[],MATCH(ROW()-1,Tableau1[ALPHA],0),5),"")</f>
        <v>GA00017</v>
      </c>
      <c r="F48" s="4">
        <f t="array" ref="F48">IFERROR(INDEX(Tableau1[],MATCH(ROW()-1,Tableau1[ALPHA],0),6),"")</f>
        <v>50</v>
      </c>
      <c r="G48" s="4" t="str">
        <f t="array" ref="G48">IFERROR(INDEX(Tableau1[],MATCH(ROW()-1,Tableau1[ALPHA],0),7),"")</f>
        <v>ENDOTECHPLUS</v>
      </c>
      <c r="H48" s="4">
        <f t="array" ref="H48">IFERROR(INDEX(Tableau1[],MATCH(ROW()-1,Tableau1[ALPHA],0),8),"")</f>
        <v>0</v>
      </c>
      <c r="I48" s="6">
        <f t="array" ref="I48">IFERROR(INDEX(Tableau1[],MATCH(ROW()-1,Tableau1[ALPHA],0),9),"")</f>
        <v>0</v>
      </c>
      <c r="M48" s="3"/>
      <c r="N48" t="str">
        <f t="array" ref="N48">IFERROR(INDEX(Tableau2[MARQUE],SMALL(IF(FREQUENCY(IF(Tableau2[MARQUE]&lt;&gt;"",MATCH(Tableau2[MARQUE],Tableau2[MARQUE],0)), ROW(Tableau2[MARQUE])-ROW($D$2)+1),ROW(Tableau2[MARQUE])-ROW($D$2)+1),ROWS(N$2:N48))),"")</f>
        <v>DUALTOP</v>
      </c>
      <c r="O48">
        <f t="array" ref="O48">COUNTIF([MARQUE_TRI],"&lt;="&amp;N48)</f>
        <v>17</v>
      </c>
      <c r="P48" t="str">
        <f t="array" ref="P48">IFERROR(INDEX(Tableau3[],MATCH(ROW()-1,[MARQUE_NB],0),4),"")</f>
        <v>ROEKO</v>
      </c>
      <c r="T48" s="3"/>
      <c r="U48" s="3"/>
      <c r="V48" s="3" t="str">
        <f t="array" ref="V48">IFERROR(INDEX(Tableau3[],MATCH(ROW()-1,[CATEGORIE_NB],0),10),"")</f>
        <v/>
      </c>
    </row>
    <row r="49" spans="1:22">
      <c r="A49" s="5" t="str">
        <f t="array" ref="A49">IFERROR(INDEX(Tableau1[],MATCH(ROW()-1,Tableau1[ALPHA],0),1),"")</f>
        <v>SOINS CONSERVATEURS</v>
      </c>
      <c r="B49" s="5" t="str">
        <f t="array" ref="B49">IFERROR(INDEX(Tableau1[],MATCH(ROW()-1,Tableau1[ALPHA],0),2),"")</f>
        <v>COMPOSITE POSTERIEUR</v>
      </c>
      <c r="C49" s="4" t="str">
        <f t="array" ref="C49">IFERROR(INDEX(Tableau1[],MATCH(ROW()-1,Tableau1[ALPHA],0),3),"")</f>
        <v>composite ELS A2</v>
      </c>
      <c r="D49" s="4" t="str">
        <f t="array" ref="D49">IFERROR(INDEX(Tableau1[],MATCH(ROW()-1,Tableau1[ALPHA],0),4),"")</f>
        <v>SAREMCO</v>
      </c>
      <c r="E49" s="4" t="str">
        <f t="array" ref="E49">IFERROR(INDEX(Tableau1[],MATCH(ROW()-1,Tableau1[ALPHA],0),5),"")</f>
        <v>4077-120/AR1095</v>
      </c>
      <c r="F49" s="4" t="str">
        <f t="array" ref="F49">IFERROR(INDEX(Tableau1[],MATCH(ROW()-1,Tableau1[ALPHA],0),6),"")</f>
        <v>1 SERINGUE DE 4G</v>
      </c>
      <c r="G49" s="4" t="str">
        <f t="array" ref="G49">IFERROR(INDEX(Tableau1[],MATCH(ROW()-1,Tableau1[ALPHA],0),7),"")</f>
        <v>DENTAL AUSTRAL</v>
      </c>
      <c r="H49" s="4">
        <f t="array" ref="H49">IFERROR(INDEX(Tableau1[],MATCH(ROW()-1,Tableau1[ALPHA],0),8),"")</f>
        <v>1</v>
      </c>
      <c r="I49" s="6">
        <f t="array" ref="I49">IFERROR(INDEX(Tableau1[],MATCH(ROW()-1,Tableau1[ALPHA],0),9),"")</f>
        <v>74.5</v>
      </c>
      <c r="M49" s="3"/>
      <c r="N49" t="str">
        <f t="array" ref="N49">IFERROR(INDEX(Tableau2[MARQUE],SMALL(IF(FREQUENCY(IF(Tableau2[MARQUE]&lt;&gt;"",MATCH(Tableau2[MARQUE],Tableau2[MARQUE],0)), ROW(Tableau2[MARQUE])-ROW($D$2)+1),ROW(Tableau2[MARQUE])-ROW($D$2)+1),ROWS(N$2:N49))),"")</f>
        <v>OXY PHARM</v>
      </c>
      <c r="O49">
        <f t="array" ref="O49">COUNTIF([MARQUE_TRI],"&lt;="&amp;N49)</f>
        <v>43</v>
      </c>
      <c r="P49" t="str">
        <f t="array" ref="P49">IFERROR(INDEX(Tableau3[],MATCH(ROW()-1,[MARQUE_NB],0),4),"")</f>
        <v>SAREMCO</v>
      </c>
      <c r="T49" s="3"/>
      <c r="U49" s="3"/>
      <c r="V49" s="3" t="str">
        <f t="array" ref="V49">IFERROR(INDEX(Tableau3[],MATCH(ROW()-1,[CATEGORIE_NB],0),10),"")</f>
        <v/>
      </c>
    </row>
    <row r="50" spans="1:22">
      <c r="A50" s="5" t="str">
        <f t="array" ref="A50">IFERROR(INDEX(Tableau1[],MATCH(ROW()-1,Tableau1[ALPHA],0),1),"")</f>
        <v>SOINS CONSERVATEURS</v>
      </c>
      <c r="B50" s="5" t="str">
        <f t="array" ref="B50">IFERROR(INDEX(Tableau1[],MATCH(ROW()-1,Tableau1[ALPHA],0),2),"")</f>
        <v>-</v>
      </c>
      <c r="C50" s="4" t="str">
        <f t="array" ref="C50">IFERROR(INDEX(Tableau1[],MATCH(ROW()-1,Tableau1[ALPHA],0),3),"")</f>
        <v>compresse 5x5</v>
      </c>
      <c r="D50" s="4" t="str">
        <f t="array" ref="D50">IFERROR(INDEX(Tableau1[],MATCH(ROW()-1,Tableau1[ALPHA],0),4),"")</f>
        <v>-</v>
      </c>
      <c r="E50" s="4" t="str">
        <f t="array" ref="E50">IFERROR(INDEX(Tableau1[],MATCH(ROW()-1,Tableau1[ALPHA],0),5),"")</f>
        <v>DPI56.013</v>
      </c>
      <c r="F50" s="4" t="str">
        <f t="array" ref="F50">IFERROR(INDEX(Tableau1[],MATCH(ROW()-1,Tableau1[ALPHA],0),6),"")</f>
        <v>-</v>
      </c>
      <c r="G50" s="4" t="str">
        <f t="array" ref="G50">IFERROR(INDEX(Tableau1[],MATCH(ROW()-1,Tableau1[ALPHA],0),7),"")</f>
        <v>DENTAL OI</v>
      </c>
      <c r="H50" s="4" t="str">
        <f t="array" ref="H50">IFERROR(INDEX(Tableau1[],MATCH(ROW()-1,Tableau1[ALPHA],0),8),"")</f>
        <v>-</v>
      </c>
      <c r="I50" s="6">
        <f t="array" ref="I50">IFERROR(INDEX(Tableau1[],MATCH(ROW()-1,Tableau1[ALPHA],0),9),"")</f>
        <v>6.29</v>
      </c>
      <c r="M50" s="3"/>
      <c r="N50" t="str">
        <f t="array" ref="N50">IFERROR(INDEX(Tableau2[MARQUE],SMALL(IF(FREQUENCY(IF(Tableau2[MARQUE]&lt;&gt;"",MATCH(Tableau2[MARQUE],Tableau2[MARQUE],0)), ROW(Tableau2[MARQUE])-ROW($D$2)+1),ROW(Tableau2[MARQUE])-ROW($D$2)+1),ROWS(N$2:N50))),"")</f>
        <v>OXY'PHARMA</v>
      </c>
      <c r="O50">
        <f t="array" ref="O50">COUNTIF([MARQUE_TRI],"&lt;="&amp;N50)</f>
        <v>44</v>
      </c>
      <c r="P50" t="str">
        <f t="array" ref="P50">IFERROR(INDEX(Tableau3[],MATCH(ROW()-1,[MARQUE_NB],0),4),"")</f>
        <v>SBR</v>
      </c>
      <c r="T50" s="3"/>
      <c r="U50" s="3"/>
      <c r="V50" s="3" t="str">
        <f t="array" ref="V50">IFERROR(INDEX(Tableau3[],MATCH(ROW()-1,[CATEGORIE_NB],0),10),"")</f>
        <v/>
      </c>
    </row>
    <row r="51" spans="1:22">
      <c r="A51" s="5" t="str">
        <f t="array" ref="A51">IFERROR(INDEX(Tableau1[],MATCH(ROW()-1,Tableau1[ALPHA],0),1),"")</f>
        <v>IMPLANTOLOGIE</v>
      </c>
      <c r="B51" s="5" t="str">
        <f t="array" ref="B51">IFERROR(INDEX(Tableau1[],MATCH(ROW()-1,Tableau1[ALPHA],0),2),"")</f>
        <v>-</v>
      </c>
      <c r="C51" s="4" t="str">
        <f t="array" ref="C51">IFERROR(INDEX(Tableau1[],MATCH(ROW()-1,Tableau1[ALPHA],0),3),"")</f>
        <v>compresses stérile non tiss</v>
      </c>
      <c r="D51" s="4" t="str">
        <f t="array" ref="D51">IFERROR(INDEX(Tableau1[],MATCH(ROW()-1,Tableau1[ALPHA],0),4),"")</f>
        <v>-</v>
      </c>
      <c r="E51" s="4" t="str">
        <f t="array" ref="E51">IFERROR(INDEX(Tableau1[],MATCH(ROW()-1,Tableau1[ALPHA],0),5),"")</f>
        <v>5x5</v>
      </c>
      <c r="F51" s="4" t="str">
        <f t="array" ref="F51">IFERROR(INDEX(Tableau1[],MATCH(ROW()-1,Tableau1[ALPHA],0),6),"")</f>
        <v>boite de 20 sachets</v>
      </c>
      <c r="G51" s="4" t="str">
        <f t="array" ref="G51">IFERROR(INDEX(Tableau1[],MATCH(ROW()-1,Tableau1[ALPHA],0),7),"")</f>
        <v>DENTAL AUS</v>
      </c>
      <c r="H51" s="4">
        <f t="array" ref="H51">IFERROR(INDEX(Tableau1[],MATCH(ROW()-1,Tableau1[ALPHA],0),8),"")</f>
        <v>1</v>
      </c>
      <c r="I51" s="6">
        <f t="array" ref="I51">IFERROR(INDEX(Tableau1[],MATCH(ROW()-1,Tableau1[ALPHA],0),9),"")</f>
        <v>0</v>
      </c>
      <c r="M51" s="3"/>
      <c r="N51" t="str">
        <f t="array" ref="N51">IFERROR(INDEX(Tableau2[MARQUE],SMALL(IF(FREQUENCY(IF(Tableau2[MARQUE]&lt;&gt;"",MATCH(Tableau2[MARQUE],Tableau2[MARQUE],0)), ROW(Tableau2[MARQUE])-ROW($D$2)+1),ROW(Tableau2[MARQUE])-ROW($D$2)+1),ROWS(N$2:N51))),"")</f>
        <v>BAUSH</v>
      </c>
      <c r="O51">
        <f t="array" ref="O51">COUNTIF([MARQUE_TRI],"&lt;="&amp;N51)</f>
        <v>7</v>
      </c>
      <c r="P51" t="str">
        <f t="array" ref="P51">IFERROR(INDEX(Tableau3[],MATCH(ROW()-1,[MARQUE_NB],0),4),"")</f>
        <v>SEPTALINE</v>
      </c>
      <c r="T51" s="3"/>
      <c r="U51" s="3"/>
      <c r="V51" s="3" t="str">
        <f t="array" ref="V51">IFERROR(INDEX(Tableau3[],MATCH(ROW()-1,[CATEGORIE_NB],0),10),"")</f>
        <v/>
      </c>
    </row>
    <row r="52" spans="1:22">
      <c r="A52" s="5" t="str">
        <f t="array" ref="A52">IFERROR(INDEX(Tableau1[],MATCH(ROW()-1,Tableau1[ALPHA],0),1),"")</f>
        <v>SOINS CONSERVATEURS</v>
      </c>
      <c r="B52" s="5" t="str">
        <f t="array" ref="B52">IFERROR(INDEX(Tableau1[],MATCH(ROW()-1,Tableau1[ALPHA],0),2),"")</f>
        <v>-</v>
      </c>
      <c r="C52" s="4" t="str">
        <f t="array" ref="C52">IFERROR(INDEX(Tableau1[],MATCH(ROW()-1,Tableau1[ALPHA],0),3),"")</f>
        <v>coton salivaire gros N1</v>
      </c>
      <c r="D52" s="4" t="str">
        <f t="array" ref="D52">IFERROR(INDEX(Tableau1[],MATCH(ROW()-1,Tableau1[ALPHA],0),4),"")</f>
        <v>OMNIDENT</v>
      </c>
      <c r="E52" s="4" t="str">
        <f t="array" ref="E52">IFERROR(INDEX(Tableau1[],MATCH(ROW()-1,Tableau1[ALPHA],0),5),"")</f>
        <v>5536-001/AR1147</v>
      </c>
      <c r="F52" s="4" t="str">
        <f t="array" ref="F52">IFERROR(INDEX(Tableau1[],MATCH(ROW()-1,Tableau1[ALPHA],0),6),"")</f>
        <v>-</v>
      </c>
      <c r="G52" s="4" t="str">
        <f t="array" ref="G52">IFERROR(INDEX(Tableau1[],MATCH(ROW()-1,Tableau1[ALPHA],0),7),"")</f>
        <v>DENTAL AUSTRAL</v>
      </c>
      <c r="H52" s="4">
        <f t="array" ref="H52">IFERROR(INDEX(Tableau1[],MATCH(ROW()-1,Tableau1[ALPHA],0),8),"")</f>
        <v>2</v>
      </c>
      <c r="I52" s="6">
        <f t="array" ref="I52">IFERROR(INDEX(Tableau1[],MATCH(ROW()-1,Tableau1[ALPHA],0),9),"")</f>
        <v>9.41</v>
      </c>
      <c r="M52" s="3"/>
      <c r="N52" t="str">
        <f t="array" ref="N52">IFERROR(INDEX(Tableau2[MARQUE],SMALL(IF(FREQUENCY(IF(Tableau2[MARQUE]&lt;&gt;"",MATCH(Tableau2[MARQUE],Tableau2[MARQUE],0)), ROW(Tableau2[MARQUE])-ROW($D$2)+1),ROW(Tableau2[MARQUE])-ROW($D$2)+1),ROWS(N$2:N52))),"")</f>
        <v>MINI JUMBO</v>
      </c>
      <c r="O52">
        <f t="array" ref="O52">COUNTIF([MARQUE_TRI],"&lt;="&amp;N52)</f>
        <v>39</v>
      </c>
      <c r="P52" t="str">
        <f t="array" ref="P52">IFERROR(INDEX(Tableau3[],MATCH(ROW()-1,[MARQUE_NB],0),4),"")</f>
        <v>SEPTODONT</v>
      </c>
      <c r="T52" s="3"/>
      <c r="U52" s="3"/>
      <c r="V52" s="3" t="str">
        <f t="array" ref="V52">IFERROR(INDEX(Tableau3[],MATCH(ROW()-1,[CATEGORIE_NB],0),10),"")</f>
        <v/>
      </c>
    </row>
    <row r="53" spans="1:22">
      <c r="A53" s="5" t="str">
        <f t="array" ref="A53">IFERROR(INDEX(Tableau1[],MATCH(ROW()-1,Tableau1[ALPHA],0),1),"")</f>
        <v>SOINS CONSERVATEURS</v>
      </c>
      <c r="B53" s="5" t="str">
        <f t="array" ref="B53">IFERROR(INDEX(Tableau1[],MATCH(ROW()-1,Tableau1[ALPHA],0),2),"")</f>
        <v>-</v>
      </c>
      <c r="C53" s="4" t="str">
        <f t="array" ref="C53">IFERROR(INDEX(Tableau1[],MATCH(ROW()-1,Tableau1[ALPHA],0),3),"")</f>
        <v>coton salivaire petit N2</v>
      </c>
      <c r="D53" s="4" t="str">
        <f t="array" ref="D53">IFERROR(INDEX(Tableau1[],MATCH(ROW()-1,Tableau1[ALPHA],0),4),"")</f>
        <v>OMNIDENT</v>
      </c>
      <c r="E53" s="4" t="str">
        <f t="array" ref="E53">IFERROR(INDEX(Tableau1[],MATCH(ROW()-1,Tableau1[ALPHA],0),5),"")</f>
        <v>DPI33U.002</v>
      </c>
      <c r="F53" s="4" t="str">
        <f t="array" ref="F53">IFERROR(INDEX(Tableau1[],MATCH(ROW()-1,Tableau1[ALPHA],0),6),"")</f>
        <v>-</v>
      </c>
      <c r="G53" s="4" t="str">
        <f t="array" ref="G53">IFERROR(INDEX(Tableau1[],MATCH(ROW()-1,Tableau1[ALPHA],0),7),"")</f>
        <v>DENTAL OI</v>
      </c>
      <c r="H53" s="4">
        <f t="array" ref="H53">IFERROR(INDEX(Tableau1[],MATCH(ROW()-1,Tableau1[ALPHA],0),8),"")</f>
        <v>2</v>
      </c>
      <c r="I53" s="6">
        <f t="array" ref="I53">IFERROR(INDEX(Tableau1[],MATCH(ROW()-1,Tableau1[ALPHA],0),9),"")</f>
        <v>9.81</v>
      </c>
      <c r="M53" s="3"/>
      <c r="N53" t="str">
        <f t="array" ref="N53">IFERROR(INDEX(Tableau2[MARQUE],SMALL(IF(FREQUENCY(IF(Tableau2[MARQUE]&lt;&gt;"",MATCH(Tableau2[MARQUE],Tableau2[MARQUE],0)), ROW(Tableau2[MARQUE])-ROW($D$2)+1),ROW(Tableau2[MARQUE])-ROW($D$2)+1),ROWS(N$2:N53))),"")</f>
        <v>MEDIVAC</v>
      </c>
      <c r="O53">
        <f t="array" ref="O53">COUNTIF([MARQUE_TRI],"&lt;="&amp;N53)</f>
        <v>34</v>
      </c>
      <c r="P53" t="str">
        <f t="array" ref="P53">IFERROR(INDEX(Tableau3[],MATCH(ROW()-1,[MARQUE_NB],0),4),"")</f>
        <v>SHOFU</v>
      </c>
      <c r="T53" s="3"/>
      <c r="U53" s="3"/>
      <c r="V53" s="3" t="str">
        <f t="array" ref="V53">IFERROR(INDEX(Tableau3[],MATCH(ROW()-1,[CATEGORIE_NB],0),10),"")</f>
        <v/>
      </c>
    </row>
    <row r="54" spans="1:22">
      <c r="A54" s="5" t="str">
        <f t="array" ref="A54">IFERROR(INDEX(Tableau1[],MATCH(ROW()-1,Tableau1[ALPHA],0),1),"")</f>
        <v>DIVERS</v>
      </c>
      <c r="B54" s="5" t="str">
        <f t="array" ref="B54">IFERROR(INDEX(Tableau1[],MATCH(ROW()-1,Tableau1[ALPHA],0),2),"")</f>
        <v>-</v>
      </c>
      <c r="C54" s="4" t="str">
        <f t="array" ref="C54">IFERROR(INDEX(Tableau1[],MATCH(ROW()-1,Tableau1[ALPHA],0),3),"")</f>
        <v>cyberevac pompe à salive</v>
      </c>
      <c r="D54" s="4" t="str">
        <f t="array" ref="D54">IFERROR(INDEX(Tableau1[],MATCH(ROW()-1,Tableau1[ALPHA],0),4),"")</f>
        <v>CYBERTECH</v>
      </c>
      <c r="E54" s="4" t="str">
        <f t="array" ref="E54">IFERROR(INDEX(Tableau1[],MATCH(ROW()-1,Tableau1[ALPHA],0),5),"")</f>
        <v>-</v>
      </c>
      <c r="F54" s="4">
        <f t="array" ref="F54">IFERROR(INDEX(Tableau1[],MATCH(ROW()-1,Tableau1[ALPHA],0),6),"")</f>
        <v>100</v>
      </c>
      <c r="G54" s="4" t="str">
        <f t="array" ref="G54">IFERROR(INDEX(Tableau1[],MATCH(ROW()-1,Tableau1[ALPHA],0),7),"")</f>
        <v>GIE</v>
      </c>
      <c r="H54" s="4" t="str">
        <f t="array" ref="H54">IFERROR(INDEX(Tableau1[],MATCH(ROW()-1,Tableau1[ALPHA],0),8),"")</f>
        <v>-</v>
      </c>
      <c r="I54" s="6">
        <f t="array" ref="I54">IFERROR(INDEX(Tableau1[],MATCH(ROW()-1,Tableau1[ALPHA],0),9),"")</f>
        <v>2</v>
      </c>
      <c r="M54" s="3"/>
      <c r="N54" t="str">
        <f t="array" ref="N54">IFERROR(INDEX(Tableau2[MARQUE],SMALL(IF(FREQUENCY(IF(Tableau2[MARQUE]&lt;&gt;"",MATCH(Tableau2[MARQUE],Tableau2[MARQUE],0)), ROW(Tableau2[MARQUE])-ROW($D$2)+1),ROW(Tableau2[MARQUE])-ROW($D$2)+1),ROWS(N$2:N54))),"")</f>
        <v>IPP PHARMA</v>
      </c>
      <c r="O54">
        <f t="array" ref="O54">COUNTIF([MARQUE_TRI],"&lt;="&amp;N54)</f>
        <v>28</v>
      </c>
      <c r="P54" t="str">
        <f t="array" ref="P54">IFERROR(INDEX(Tableau3[],MATCH(ROW()-1,[MARQUE_NB],0),4),"")</f>
        <v>SILKAM</v>
      </c>
      <c r="T54" s="3"/>
      <c r="U54" s="3"/>
      <c r="V54" s="3" t="str">
        <f t="array" ref="V54">IFERROR(INDEX(Tableau3[],MATCH(ROW()-1,[CATEGORIE_NB],0),10),"")</f>
        <v/>
      </c>
    </row>
    <row r="55" spans="1:22">
      <c r="A55" s="5" t="str">
        <f t="array" ref="A55">IFERROR(INDEX(Tableau1[],MATCH(ROW()-1,Tableau1[ALPHA],0),1),"")</f>
        <v>PHARMACIE</v>
      </c>
      <c r="B55" s="5" t="str">
        <f t="array" ref="B55">IFERROR(INDEX(Tableau1[],MATCH(ROW()-1,Tableau1[ALPHA],0),2),"")</f>
        <v>-</v>
      </c>
      <c r="C55" s="4" t="str">
        <f t="array" ref="C55">IFERROR(INDEX(Tableau1[],MATCH(ROW()-1,Tableau1[ALPHA],0),3),"")</f>
        <v>dafalgan codeine</v>
      </c>
      <c r="D55" s="4" t="str">
        <f t="array" ref="D55">IFERROR(INDEX(Tableau1[],MATCH(ROW()-1,Tableau1[ALPHA],0),4),"")</f>
        <v>-</v>
      </c>
      <c r="E55" s="4" t="str">
        <f t="array" ref="E55">IFERROR(INDEX(Tableau1[],MATCH(ROW()-1,Tableau1[ALPHA],0),5),"")</f>
        <v>-</v>
      </c>
      <c r="F55" s="4">
        <f t="array" ref="F55">IFERROR(INDEX(Tableau1[],MATCH(ROW()-1,Tableau1[ALPHA],0),6),"")</f>
        <v>16</v>
      </c>
      <c r="G55" s="4" t="str">
        <f t="array" ref="G55">IFERROR(INDEX(Tableau1[],MATCH(ROW()-1,Tableau1[ALPHA],0),7),"")</f>
        <v>-</v>
      </c>
      <c r="H55" s="4" t="str">
        <f t="array" ref="H55">IFERROR(INDEX(Tableau1[],MATCH(ROW()-1,Tableau1[ALPHA],0),8),"")</f>
        <v>-</v>
      </c>
      <c r="I55" s="6">
        <f t="array" ref="I55">IFERROR(INDEX(Tableau1[],MATCH(ROW()-1,Tableau1[ALPHA],0),9),"")</f>
        <v>2.12</v>
      </c>
      <c r="M55" s="3"/>
      <c r="N55" t="str">
        <f t="array" ref="N55">IFERROR(INDEX(Tableau2[MARQUE],SMALL(IF(FREQUENCY(IF(Tableau2[MARQUE]&lt;&gt;"",MATCH(Tableau2[MARQUE],Tableau2[MARQUE],0)), ROW(Tableau2[MARQUE])-ROW($D$2)+1),ROW(Tableau2[MARQUE])-ROW($D$2)+1),ROWS(N$2:N55))),"")</f>
        <v>MIKROZID</v>
      </c>
      <c r="O55">
        <f t="array" ref="O55">COUNTIF([MARQUE_TRI],"&lt;="&amp;N55)</f>
        <v>37</v>
      </c>
      <c r="P55" t="str">
        <f t="array" ref="P55">IFERROR(INDEX(Tableau3[],MATCH(ROW()-1,[MARQUE_NB],0),4),"")</f>
        <v>SMARTDENT</v>
      </c>
      <c r="T55" s="3"/>
      <c r="U55" s="3"/>
      <c r="V55" s="3" t="str">
        <f t="array" ref="V55">IFERROR(INDEX(Tableau3[],MATCH(ROW()-1,[CATEGORIE_NB],0),10),"")</f>
        <v/>
      </c>
    </row>
    <row r="56" spans="1:22">
      <c r="A56" s="5" t="str">
        <f t="array" ref="A56">IFERROR(INDEX(Tableau1[],MATCH(ROW()-1,Tableau1[ALPHA],0),1),"")</f>
        <v>PHARMACIE</v>
      </c>
      <c r="B56" s="5" t="str">
        <f t="array" ref="B56">IFERROR(INDEX(Tableau1[],MATCH(ROW()-1,Tableau1[ALPHA],0),2),"")</f>
        <v>-</v>
      </c>
      <c r="C56" s="4" t="str">
        <f t="array" ref="C56">IFERROR(INDEX(Tableau1[],MATCH(ROW()-1,Tableau1[ALPHA],0),3),"")</f>
        <v>dakin</v>
      </c>
      <c r="D56" s="4" t="str">
        <f t="array" ref="D56">IFERROR(INDEX(Tableau1[],MATCH(ROW()-1,Tableau1[ALPHA],0),4),"")</f>
        <v>-</v>
      </c>
      <c r="E56" s="4" t="str">
        <f t="array" ref="E56">IFERROR(INDEX(Tableau1[],MATCH(ROW()-1,Tableau1[ALPHA],0),5),"")</f>
        <v>-</v>
      </c>
      <c r="F56" s="4" t="str">
        <f t="array" ref="F56">IFERROR(INDEX(Tableau1[],MATCH(ROW()-1,Tableau1[ALPHA],0),6),"")</f>
        <v>500mL</v>
      </c>
      <c r="G56" s="4" t="str">
        <f t="array" ref="G56">IFERROR(INDEX(Tableau1[],MATCH(ROW()-1,Tableau1[ALPHA],0),7),"")</f>
        <v>-</v>
      </c>
      <c r="H56" s="4">
        <f t="array" ref="H56">IFERROR(INDEX(Tableau1[],MATCH(ROW()-1,Tableau1[ALPHA],0),8),"")</f>
        <v>1</v>
      </c>
      <c r="I56" s="6">
        <f t="array" ref="I56">IFERROR(INDEX(Tableau1[],MATCH(ROW()-1,Tableau1[ALPHA],0),9),"")</f>
        <v>3.74</v>
      </c>
      <c r="M56" s="3"/>
      <c r="N56" t="str">
        <f t="array" ref="N56">IFERROR(INDEX(Tableau2[MARQUE],SMALL(IF(FREQUENCY(IF(Tableau2[MARQUE]&lt;&gt;"",MATCH(Tableau2[MARQUE],Tableau2[MARQUE],0)), ROW(Tableau2[MARQUE])-ROW($D$2)+1),ROW(Tableau2[MARQUE])-ROW($D$2)+1),ROWS(N$2:N56))),"")</f>
        <v>FINO</v>
      </c>
      <c r="O56">
        <f t="array" ref="O56">COUNTIF([MARQUE_TRI],"&lt;="&amp;N56)</f>
        <v>20</v>
      </c>
      <c r="P56" t="str">
        <f t="array" ref="P56">IFERROR(INDEX(Tableau3[],MATCH(ROW()-1,[MARQUE_NB],0),4),"")</f>
        <v>SS WHITE</v>
      </c>
      <c r="T56" s="3"/>
      <c r="U56" s="3"/>
      <c r="V56" s="3" t="str">
        <f t="array" ref="V56">IFERROR(INDEX(Tableau3[],MATCH(ROW()-1,[CATEGORIE_NB],0),10),"")</f>
        <v/>
      </c>
    </row>
    <row r="57" spans="1:22">
      <c r="A57" s="5" t="str">
        <f t="array" ref="A57">IFERROR(INDEX(Tableau1[],MATCH(ROW()-1,Tableau1[ALPHA],0),1),"")</f>
        <v>DIVERS</v>
      </c>
      <c r="B57" s="5" t="str">
        <f t="array" ref="B57">IFERROR(INDEX(Tableau1[],MATCH(ROW()-1,Tableau1[ALPHA],0),2),"")</f>
        <v>-</v>
      </c>
      <c r="C57" s="4" t="str">
        <f t="array" ref="C57">IFERROR(INDEX(Tableau1[],MATCH(ROW()-1,Tableau1[ALPHA],0),3),"")</f>
        <v>DAY white 6%</v>
      </c>
      <c r="D57" s="4" t="str">
        <f t="array" ref="D57">IFERROR(INDEX(Tableau1[],MATCH(ROW()-1,Tableau1[ALPHA],0),4),"")</f>
        <v>ZOOM</v>
      </c>
      <c r="E57" s="4" t="str">
        <f t="array" ref="E57">IFERROR(INDEX(Tableau1[],MATCH(ROW()-1,Tableau1[ALPHA],0),5),"")</f>
        <v>ART 4988</v>
      </c>
      <c r="F57" s="4">
        <f t="array" ref="F57">IFERROR(INDEX(Tableau1[],MATCH(ROW()-1,Tableau1[ALPHA],0),6),"")</f>
        <v>6</v>
      </c>
      <c r="G57" s="4" t="str">
        <f t="array" ref="G57">IFERROR(INDEX(Tableau1[],MATCH(ROW()-1,Tableau1[ALPHA],0),7),"")</f>
        <v>DABSTART</v>
      </c>
      <c r="H57" s="4">
        <f t="array" ref="H57">IFERROR(INDEX(Tableau1[],MATCH(ROW()-1,Tableau1[ALPHA],0),8),"")</f>
        <v>0</v>
      </c>
      <c r="I57" s="6">
        <f t="array" ref="I57">IFERROR(INDEX(Tableau1[],MATCH(ROW()-1,Tableau1[ALPHA],0),9),"")</f>
        <v>82</v>
      </c>
      <c r="M57" s="3"/>
      <c r="N57" t="str">
        <f t="array" ref="N57">IFERROR(INDEX(Tableau2[MARQUE],SMALL(IF(FREQUENCY(IF(Tableau2[MARQUE]&lt;&gt;"",MATCH(Tableau2[MARQUE],Tableau2[MARQUE],0)), ROW(Tableau2[MARQUE])-ROW($D$2)+1),ROW(Tableau2[MARQUE])-ROW($D$2)+1),ROWS(N$2:N57))),"")</f>
        <v>GOJO</v>
      </c>
      <c r="O57">
        <f t="array" ref="O57">COUNTIF([MARQUE_TRI],"&lt;="&amp;N57)</f>
        <v>25</v>
      </c>
      <c r="P57" t="str">
        <f t="array" ref="P57">IFERROR(INDEX(Tableau3[],MATCH(ROW()-1,[MARQUE_NB],0),4),"")</f>
        <v>SWANN MORTON</v>
      </c>
      <c r="T57" s="3"/>
      <c r="U57" s="3"/>
      <c r="V57" s="3" t="str">
        <f t="array" ref="V57">IFERROR(INDEX(Tableau3[],MATCH(ROW()-1,[CATEGORIE_NB],0),10),"")</f>
        <v/>
      </c>
    </row>
    <row r="58" spans="1:22">
      <c r="A58" s="5" t="str">
        <f t="array" ref="A58">IFERROR(INDEX(Tableau1[],MATCH(ROW()-1,Tableau1[ALPHA],0),1),"")</f>
        <v>SOINS CONSERVATEURS</v>
      </c>
      <c r="B58" s="5" t="str">
        <f t="array" ref="B58">IFERROR(INDEX(Tableau1[],MATCH(ROW()-1,Tableau1[ALPHA],0),2),"")</f>
        <v>-</v>
      </c>
      <c r="C58" s="4" t="str">
        <f t="array" ref="C58">IFERROR(INDEX(Tableau1[],MATCH(ROW()-1,Tableau1[ALPHA],0),3),"")</f>
        <v>dental dam</v>
      </c>
      <c r="D58" s="4" t="str">
        <f t="array" ref="D58">IFERROR(INDEX(Tableau1[],MATCH(ROW()-1,Tableau1[ALPHA],0),4),"")</f>
        <v>ELSODENT</v>
      </c>
      <c r="E58" s="4" t="str">
        <f t="array" ref="E58">IFERROR(INDEX(Tableau1[],MATCH(ROW()-1,Tableau1[ALPHA],0),5),"")</f>
        <v>REF DPI10.ND-5</v>
      </c>
      <c r="F58" s="4" t="str">
        <f t="array" ref="F58">IFERROR(INDEX(Tableau1[],MATCH(ROW()-1,Tableau1[ALPHA],0),6),"")</f>
        <v>-</v>
      </c>
      <c r="G58" s="4" t="str">
        <f t="array" ref="G58">IFERROR(INDEX(Tableau1[],MATCH(ROW()-1,Tableau1[ALPHA],0),7),"")</f>
        <v>DENTAL OI</v>
      </c>
      <c r="H58" s="4">
        <f t="array" ref="H58">IFERROR(INDEX(Tableau1[],MATCH(ROW()-1,Tableau1[ALPHA],0),8),"")</f>
        <v>1</v>
      </c>
      <c r="I58" s="6">
        <f t="array" ref="I58">IFERROR(INDEX(Tableau1[],MATCH(ROW()-1,Tableau1[ALPHA],0),9),"")</f>
        <v>44.91</v>
      </c>
      <c r="M58" s="3"/>
      <c r="N58" t="str">
        <f t="array" ref="N58">IFERROR(INDEX(Tableau2[MARQUE],SMALL(IF(FREQUENCY(IF(Tableau2[MARQUE]&lt;&gt;"",MATCH(Tableau2[MARQUE],Tableau2[MARQUE],0)), ROW(Tableau2[MARQUE])-ROW($D$2)+1),ROW(Tableau2[MARQUE])-ROW($D$2)+1),ROWS(N$2:N58))),"")</f>
        <v>DENTATUS</v>
      </c>
      <c r="O58">
        <f t="array" ref="O58">COUNTIF([MARQUE_TRI],"&lt;="&amp;N58)</f>
        <v>14</v>
      </c>
      <c r="P58" t="str">
        <f t="array" ref="P58">IFERROR(INDEX(Tableau3[],MATCH(ROW()-1,[MARQUE_NB],0),4),"")</f>
        <v>TERUMO DENTAL</v>
      </c>
      <c r="T58" s="3"/>
      <c r="U58" s="3"/>
      <c r="V58" s="3" t="str">
        <f t="array" ref="V58">IFERROR(INDEX(Tableau3[],MATCH(ROW()-1,[CATEGORIE_NB],0),10),"")</f>
        <v/>
      </c>
    </row>
    <row r="59" spans="1:22">
      <c r="A59" s="5" t="str">
        <f t="array" ref="A59">IFERROR(INDEX(Tableau1[],MATCH(ROW()-1,Tableau1[ALPHA],0),1),"")</f>
        <v>STERILISATION</v>
      </c>
      <c r="B59" s="5" t="str">
        <f t="array" ref="B59">IFERROR(INDEX(Tableau1[],MATCH(ROW()-1,Tableau1[ALPHA],0),2),"")</f>
        <v>STERILISATION</v>
      </c>
      <c r="C59" s="4" t="str">
        <f t="array" ref="C59">IFERROR(INDEX(Tableau1[],MATCH(ROW()-1,Tableau1[ALPHA],0),3),"")</f>
        <v>DENTASEPT ANIOS</v>
      </c>
      <c r="D59" s="4" t="str">
        <f t="array" ref="D59">IFERROR(INDEX(Tableau1[],MATCH(ROW()-1,Tableau1[ALPHA],0),4),"")</f>
        <v>-</v>
      </c>
      <c r="E59" s="4" t="str">
        <f t="array" ref="E59">IFERROR(INDEX(Tableau1[],MATCH(ROW()-1,Tableau1[ALPHA],0),5),"")</f>
        <v>DPI28.056030</v>
      </c>
      <c r="F59" s="4" t="str">
        <f t="array" ref="F59">IFERROR(INDEX(Tableau1[],MATCH(ROW()-1,Tableau1[ALPHA],0),6),"")</f>
        <v>5 kg</v>
      </c>
      <c r="G59" s="4" t="str">
        <f t="array" ref="G59">IFERROR(INDEX(Tableau1[],MATCH(ROW()-1,Tableau1[ALPHA],0),7),"")</f>
        <v>DENTAL OI</v>
      </c>
      <c r="H59" s="4" t="str">
        <f t="array" ref="H59">IFERROR(INDEX(Tableau1[],MATCH(ROW()-1,Tableau1[ALPHA],0),8),"")</f>
        <v>-</v>
      </c>
      <c r="I59" s="6">
        <f t="array" ref="I59">IFERROR(INDEX(Tableau1[],MATCH(ROW()-1,Tableau1[ALPHA],0),9),"")</f>
        <v>116.82</v>
      </c>
      <c r="M59" s="3"/>
      <c r="N59" t="str">
        <f t="array" ref="N59">IFERROR(INDEX(Tableau2[MARQUE],SMALL(IF(FREQUENCY(IF(Tableau2[MARQUE]&lt;&gt;"",MATCH(Tableau2[MARQUE],Tableau2[MARQUE],0)), ROW(Tableau2[MARQUE])-ROW($D$2)+1),ROW(Tableau2[MARQUE])-ROW($D$2)+1),ROWS(N$2:N59))),"")</f>
        <v>GC</v>
      </c>
      <c r="O59">
        <f t="array" ref="O59">COUNTIF([MARQUE_TRI],"&lt;="&amp;N59)</f>
        <v>23</v>
      </c>
      <c r="P59" t="str">
        <f t="array" ref="P59">IFERROR(INDEX(Tableau3[],MATCH(ROW()-1,[MARQUE_NB],0),4),"")</f>
        <v>ULTRADENT</v>
      </c>
      <c r="T59" s="3"/>
      <c r="U59" s="3"/>
      <c r="V59" s="3" t="str">
        <f t="array" ref="V59">IFERROR(INDEX(Tableau3[],MATCH(ROW()-1,[CATEGORIE_NB],0),10),"")</f>
        <v/>
      </c>
    </row>
    <row r="60" spans="1:22">
      <c r="A60" s="5" t="str">
        <f t="array" ref="A60">IFERROR(INDEX(Tableau1[],MATCH(ROW()-1,Tableau1[ALPHA],0),1),"")</f>
        <v>PHARMACIE</v>
      </c>
      <c r="B60" s="5" t="str">
        <f t="array" ref="B60">IFERROR(INDEX(Tableau1[],MATCH(ROW()-1,Tableau1[ALPHA],0),2),"")</f>
        <v>-</v>
      </c>
      <c r="C60" s="4" t="str">
        <f t="array" ref="C60">IFERROR(INDEX(Tableau1[],MATCH(ROW()-1,Tableau1[ALPHA],0),3),"")</f>
        <v>diaseptyl</v>
      </c>
      <c r="D60" s="4" t="str">
        <f t="array" ref="D60">IFERROR(INDEX(Tableau1[],MATCH(ROW()-1,Tableau1[ALPHA],0),4),"")</f>
        <v>-</v>
      </c>
      <c r="E60" s="4" t="str">
        <f t="array" ref="E60">IFERROR(INDEX(Tableau1[],MATCH(ROW()-1,Tableau1[ALPHA],0),5),"")</f>
        <v>-</v>
      </c>
      <c r="F60" s="4" t="str">
        <f t="array" ref="F60">IFERROR(INDEX(Tableau1[],MATCH(ROW()-1,Tableau1[ALPHA],0),6),"")</f>
        <v>125mL</v>
      </c>
      <c r="G60" s="4" t="str">
        <f t="array" ref="G60">IFERROR(INDEX(Tableau1[],MATCH(ROW()-1,Tableau1[ALPHA],0),7),"")</f>
        <v>-</v>
      </c>
      <c r="H60" s="4" t="str">
        <f t="array" ref="H60">IFERROR(INDEX(Tableau1[],MATCH(ROW()-1,Tableau1[ALPHA],0),8),"")</f>
        <v>-</v>
      </c>
      <c r="I60" s="6">
        <f t="array" ref="I60">IFERROR(INDEX(Tableau1[],MATCH(ROW()-1,Tableau1[ALPHA],0),9),"")</f>
        <v>1.26</v>
      </c>
      <c r="M60" s="3"/>
      <c r="N60" t="str">
        <f t="array" ref="N60">IFERROR(INDEX(Tableau2[MARQUE],SMALL(IF(FREQUENCY(IF(Tableau2[MARQUE]&lt;&gt;"",MATCH(Tableau2[MARQUE],Tableau2[MARQUE],0)), ROW(Tableau2[MARQUE])-ROW($D$2)+1),ROW(Tableau2[MARQUE])-ROW($D$2)+1),ROWS(N$2:N60))),"")</f>
        <v>BIC</v>
      </c>
      <c r="O60">
        <f t="array" ref="O60">COUNTIF([MARQUE_TRI],"&lt;="&amp;N60)</f>
        <v>8</v>
      </c>
      <c r="P60" t="str">
        <f t="array" ref="P60">IFERROR(INDEX(Tableau3[],MATCH(ROW()-1,[MARQUE_NB],0),4),"")</f>
        <v>VOCO</v>
      </c>
      <c r="T60" s="3"/>
      <c r="U60" s="3"/>
      <c r="V60" s="3" t="str">
        <f t="array" ref="V60">IFERROR(INDEX(Tableau3[],MATCH(ROW()-1,[CATEGORIE_NB],0),10),"")</f>
        <v/>
      </c>
    </row>
    <row r="61" spans="1:22">
      <c r="A61" s="5" t="str">
        <f t="array" ref="A61">IFERROR(INDEX(Tableau1[],MATCH(ROW()-1,Tableau1[ALPHA],0),1),"")</f>
        <v>ENDODONTIE</v>
      </c>
      <c r="B61" s="5" t="str">
        <f t="array" ref="B61">IFERROR(INDEX(Tableau1[],MATCH(ROW()-1,Tableau1[ALPHA],0),2),"")</f>
        <v>-</v>
      </c>
      <c r="C61" s="4" t="str">
        <f t="array" ref="C61">IFERROR(INDEX(Tableau1[],MATCH(ROW()-1,Tableau1[ALPHA],0),3),"")</f>
        <v>digue verte medium</v>
      </c>
      <c r="D61" s="4" t="str">
        <f t="array" ref="D61">IFERROR(INDEX(Tableau1[],MATCH(ROW()-1,Tableau1[ALPHA],0),4),"")</f>
        <v>NIC TONE</v>
      </c>
      <c r="E61" s="4" t="str">
        <f t="array" ref="E61">IFERROR(INDEX(Tableau1[],MATCH(ROW()-1,Tableau1[ALPHA],0),5),"")</f>
        <v>ART6800</v>
      </c>
      <c r="F61" s="4">
        <f t="array" ref="F61">IFERROR(INDEX(Tableau1[],MATCH(ROW()-1,Tableau1[ALPHA],0),6),"")</f>
        <v>1</v>
      </c>
      <c r="G61" s="4" t="str">
        <f t="array" ref="G61">IFERROR(INDEX(Tableau1[],MATCH(ROW()-1,Tableau1[ALPHA],0),7),"")</f>
        <v>DABSTART</v>
      </c>
      <c r="H61" s="4" t="str">
        <f t="array" ref="H61">IFERROR(INDEX(Tableau1[],MATCH(ROW()-1,Tableau1[ALPHA],0),8),"")</f>
        <v>-</v>
      </c>
      <c r="I61" s="6">
        <f t="array" ref="I61">IFERROR(INDEX(Tableau1[],MATCH(ROW()-1,Tableau1[ALPHA],0),9),"")</f>
        <v>20.56</v>
      </c>
      <c r="M61" s="3"/>
      <c r="N61" t="str">
        <f t="array" ref="N61">IFERROR(INDEX(Tableau2[MARQUE],SMALL(IF(FREQUENCY(IF(Tableau2[MARQUE]&lt;&gt;"",MATCH(Tableau2[MARQUE],Tableau2[MARQUE],0)), ROW(Tableau2[MARQUE])-ROW($D$2)+1),ROW(Tableau2[MARQUE])-ROW($D$2)+1),ROWS(N$2:N61))),"")</f>
        <v/>
      </c>
      <c r="P61" t="str">
        <f t="array" ref="P61">IFERROR(INDEX(Tableau3[],MATCH(ROW()-1,[MARQUE_NB],0),4),"")</f>
        <v>ZHERMARCK</v>
      </c>
      <c r="T61" s="3"/>
      <c r="U61" s="3"/>
      <c r="V61" s="3" t="str">
        <f t="array" ref="V61">IFERROR(INDEX(Tableau3[],MATCH(ROW()-1,[CATEGORIE_NB],0),10),"")</f>
        <v/>
      </c>
    </row>
    <row r="62" spans="1:22">
      <c r="A62" s="5" t="str">
        <f t="array" ref="A62">IFERROR(INDEX(Tableau1[],MATCH(ROW()-1,Tableau1[ALPHA],0),1),"")</f>
        <v>DIVERS</v>
      </c>
      <c r="B62" s="5" t="str">
        <f t="array" ref="B62">IFERROR(INDEX(Tableau1[],MATCH(ROW()-1,Tableau1[ALPHA],0),2),"")</f>
        <v>GANTS</v>
      </c>
      <c r="C62" s="4" t="str">
        <f t="array" ref="C62">IFERROR(INDEX(Tableau1[],MATCH(ROW()-1,Tableau1[ALPHA],0),3),"")</f>
        <v>doitier latex xl</v>
      </c>
      <c r="D62" s="4" t="str">
        <f t="array" ref="D62">IFERROR(INDEX(Tableau1[],MATCH(ROW()-1,Tableau1[ALPHA],0),4),"")</f>
        <v>-</v>
      </c>
      <c r="E62" s="4" t="str">
        <f t="array" ref="E62">IFERROR(INDEX(Tableau1[],MATCH(ROW()-1,Tableau1[ALPHA],0),5),"")</f>
        <v>DPI33X.A1043</v>
      </c>
      <c r="F62" s="4">
        <f t="array" ref="F62">IFERROR(INDEX(Tableau1[],MATCH(ROW()-1,Tableau1[ALPHA],0),6),"")</f>
        <v>0</v>
      </c>
      <c r="G62" s="4" t="str">
        <f t="array" ref="G62">IFERROR(INDEX(Tableau1[],MATCH(ROW()-1,Tableau1[ALPHA],0),7),"")</f>
        <v>DENTAL OI</v>
      </c>
      <c r="H62" s="4">
        <f t="array" ref="H62">IFERROR(INDEX(Tableau1[],MATCH(ROW()-1,Tableau1[ALPHA],0),8),"")</f>
        <v>1</v>
      </c>
      <c r="I62" s="6">
        <f t="array" ref="I62">IFERROR(INDEX(Tableau1[],MATCH(ROW()-1,Tableau1[ALPHA],0),9),"")</f>
        <v>5.36</v>
      </c>
      <c r="M62" s="3"/>
      <c r="N62" t="str">
        <f t="array" ref="N62">IFERROR(INDEX(Tableau2[MARQUE],SMALL(IF(FREQUENCY(IF(Tableau2[MARQUE]&lt;&gt;"",MATCH(Tableau2[MARQUE],Tableau2[MARQUE],0)), ROW(Tableau2[MARQUE])-ROW($D$2)+1),ROW(Tableau2[MARQUE])-ROW($D$2)+1),ROWS(N$2:N62))),"")</f>
        <v/>
      </c>
      <c r="P62" t="str">
        <f t="array" ref="P62">IFERROR(INDEX(Tableau3[],MATCH(ROW()-1,[MARQUE_NB],0),4),"")</f>
        <v>ZOOM</v>
      </c>
      <c r="T62" s="3"/>
      <c r="U62" s="3"/>
      <c r="V62" s="3" t="str">
        <f t="array" ref="V62">IFERROR(INDEX(Tableau3[],MATCH(ROW()-1,[CATEGORIE_NB],0),10),"")</f>
        <v/>
      </c>
    </row>
    <row r="63" spans="1:22">
      <c r="A63" s="5" t="str">
        <f t="array" ref="A63">IFERROR(INDEX(Tableau1[],MATCH(ROW()-1,Tableau1[ALPHA],0),1),"")</f>
        <v>PROTHESE</v>
      </c>
      <c r="B63" s="5" t="str">
        <f t="array" ref="B63">IFERROR(INDEX(Tableau1[],MATCH(ROW()-1,Tableau1[ALPHA],0),2),"")</f>
        <v>-</v>
      </c>
      <c r="C63" s="4" t="str">
        <f t="array" ref="C63">IFERROR(INDEX(Tableau1[],MATCH(ROW()-1,Tableau1[ALPHA],0),3),"")</f>
        <v>duroc</v>
      </c>
      <c r="D63" s="4" t="str">
        <f t="array" ref="D63">IFERROR(INDEX(Tableau1[],MATCH(ROW()-1,Tableau1[ALPHA],0),4),"")</f>
        <v>ELSODENT</v>
      </c>
      <c r="E63" s="4" t="str">
        <f t="array" ref="E63">IFERROR(INDEX(Tableau1[],MATCH(ROW()-1,Tableau1[ALPHA],0),5),"")</f>
        <v>-</v>
      </c>
      <c r="F63" s="4" t="str">
        <f t="array" ref="F63">IFERROR(INDEX(Tableau1[],MATCH(ROW()-1,Tableau1[ALPHA],0),6),"")</f>
        <v>-</v>
      </c>
      <c r="G63" s="4" t="str">
        <f t="array" ref="G63">IFERROR(INDEX(Tableau1[],MATCH(ROW()-1,Tableau1[ALPHA],0),7),"")</f>
        <v>-</v>
      </c>
      <c r="H63" s="4">
        <f t="array" ref="H63">IFERROR(INDEX(Tableau1[],MATCH(ROW()-1,Tableau1[ALPHA],0),8),"")</f>
        <v>1</v>
      </c>
      <c r="I63" s="6" t="str">
        <f t="array" ref="I63">IFERROR(INDEX(Tableau1[],MATCH(ROW()-1,Tableau1[ALPHA],0),9),"")</f>
        <v>-</v>
      </c>
      <c r="M63" s="3"/>
      <c r="P63" t="str">
        <f t="array" ref="P63">IFERROR(INDEX(Tableau3[],MATCH(ROW()-1,[MARQUE_NB],0),4),"")</f>
        <v/>
      </c>
      <c r="T63" s="3"/>
      <c r="U63" s="3"/>
      <c r="V63" s="3" t="str">
        <f t="array" ref="V63">IFERROR(INDEX(Tableau3[],MATCH(ROW()-1,[CATEGORIE_NB],0),10),"")</f>
        <v/>
      </c>
    </row>
    <row r="64" spans="1:22">
      <c r="A64" s="5" t="str">
        <f t="array" ref="A64">IFERROR(INDEX(Tableau1[],MATCH(ROW()-1,Tableau1[ALPHA],0),1),"")</f>
        <v>PHARMACIE</v>
      </c>
      <c r="B64" s="5" t="str">
        <f t="array" ref="B64">IFERROR(INDEX(Tableau1[],MATCH(ROW()-1,Tableau1[ALPHA],0),2),"")</f>
        <v>-</v>
      </c>
      <c r="C64" s="4" t="str">
        <f t="array" ref="C64">IFERROR(INDEX(Tableau1[],MATCH(ROW()-1,Tableau1[ALPHA],0),3),"")</f>
        <v>eau oxygenee</v>
      </c>
      <c r="D64" s="4" t="str">
        <f t="array" ref="D64">IFERROR(INDEX(Tableau1[],MATCH(ROW()-1,Tableau1[ALPHA],0),4),"")</f>
        <v>-</v>
      </c>
      <c r="E64" s="4" t="str">
        <f t="array" ref="E64">IFERROR(INDEX(Tableau1[],MATCH(ROW()-1,Tableau1[ALPHA],0),5),"")</f>
        <v>-</v>
      </c>
      <c r="F64" s="4" t="str">
        <f t="array" ref="F64">IFERROR(INDEX(Tableau1[],MATCH(ROW()-1,Tableau1[ALPHA],0),6),"")</f>
        <v>120mL</v>
      </c>
      <c r="G64" s="4" t="str">
        <f t="array" ref="G64">IFERROR(INDEX(Tableau1[],MATCH(ROW()-1,Tableau1[ALPHA],0),7),"")</f>
        <v>-</v>
      </c>
      <c r="H64" s="4" t="str">
        <f t="array" ref="H64">IFERROR(INDEX(Tableau1[],MATCH(ROW()-1,Tableau1[ALPHA],0),8),"")</f>
        <v>-</v>
      </c>
      <c r="I64" s="6">
        <f t="array" ref="I64">IFERROR(INDEX(Tableau1[],MATCH(ROW()-1,Tableau1[ALPHA],0),9),"")</f>
        <v>2.1549999999999998</v>
      </c>
      <c r="M64" s="3"/>
      <c r="T64" s="3"/>
      <c r="U64" s="3"/>
      <c r="V64" s="3" t="str">
        <f t="array" ref="V64">IFERROR(INDEX(Tableau3[],MATCH(ROW()-1,[CATEGORIE_NB],0),10),"")</f>
        <v/>
      </c>
    </row>
    <row r="65" spans="1:22">
      <c r="A65" s="5" t="str">
        <f t="array" ref="A65">IFERROR(INDEX(Tableau1[],MATCH(ROW()-1,Tableau1[ALPHA],0),1),"")</f>
        <v>ENDODONTIE</v>
      </c>
      <c r="B65" s="5" t="str">
        <f t="array" ref="B65">IFERROR(INDEX(Tableau1[],MATCH(ROW()-1,Tableau1[ALPHA],0),2),"")</f>
        <v>-</v>
      </c>
      <c r="C65" s="4" t="str">
        <f t="array" ref="C65">IFERROR(INDEX(Tableau1[],MATCH(ROW()-1,Tableau1[ALPHA],0),3),"")</f>
        <v>edta</v>
      </c>
      <c r="D65" s="4" t="str">
        <f t="array" ref="D65">IFERROR(INDEX(Tableau1[],MATCH(ROW()-1,Tableau1[ALPHA],0),4),"")</f>
        <v>PULPDENT</v>
      </c>
      <c r="E65" s="4" t="str">
        <f t="array" ref="E65">IFERROR(INDEX(Tableau1[],MATCH(ROW()-1,Tableau1[ALPHA],0),5),"")</f>
        <v>ART4679</v>
      </c>
      <c r="F65" s="4" t="str">
        <f t="array" ref="F65">IFERROR(INDEX(Tableau1[],MATCH(ROW()-1,Tableau1[ALPHA],0),6),"")</f>
        <v>60ML</v>
      </c>
      <c r="G65" s="4" t="str">
        <f t="array" ref="G65">IFERROR(INDEX(Tableau1[],MATCH(ROW()-1,Tableau1[ALPHA],0),7),"")</f>
        <v>DABSTART</v>
      </c>
      <c r="H65" s="4">
        <f t="array" ref="H65">IFERROR(INDEX(Tableau1[],MATCH(ROW()-1,Tableau1[ALPHA],0),8),"")</f>
        <v>1</v>
      </c>
      <c r="I65" s="6">
        <f t="array" ref="I65">IFERROR(INDEX(Tableau1[],MATCH(ROW()-1,Tableau1[ALPHA],0),9),"")</f>
        <v>28</v>
      </c>
      <c r="M65" s="3"/>
      <c r="T65" s="3"/>
      <c r="U65" s="3"/>
      <c r="V65" s="3" t="str">
        <f t="array" ref="V65">IFERROR(INDEX(Tableau3[],MATCH(ROW()-1,[CATEGORIE_NB],0),10),"")</f>
        <v/>
      </c>
    </row>
    <row r="66" spans="1:22">
      <c r="A66" s="5" t="str">
        <f t="array" ref="A66">IFERROR(INDEX(Tableau1[],MATCH(ROW()-1,Tableau1[ALPHA],0),1),"")</f>
        <v>SOINS CONSERVATEURS</v>
      </c>
      <c r="B66" s="5" t="str">
        <f t="array" ref="B66">IFERROR(INDEX(Tableau1[],MATCH(ROW()-1,Tableau1[ALPHA],0),2),"")</f>
        <v>MICROBRUSH</v>
      </c>
      <c r="C66" s="4" t="str">
        <f t="array" ref="C66">IFERROR(INDEX(Tableau1[],MATCH(ROW()-1,Tableau1[ALPHA],0),3),"")</f>
        <v>elsobrush classique kit</v>
      </c>
      <c r="D66" s="4" t="str">
        <f t="array" ref="D66">IFERROR(INDEX(Tableau1[],MATCH(ROW()-1,Tableau1[ALPHA],0),4),"")</f>
        <v>ELSODENT</v>
      </c>
      <c r="E66" s="4" t="str">
        <f t="array" ref="E66">IFERROR(INDEX(Tableau1[],MATCH(ROW()-1,Tableau1[ALPHA],0),5),"")</f>
        <v>AR96</v>
      </c>
      <c r="F66" s="4" t="str">
        <f t="array" ref="F66">IFERROR(INDEX(Tableau1[],MATCH(ROW()-1,Tableau1[ALPHA],0),6),"")</f>
        <v>4X100</v>
      </c>
      <c r="G66" s="4" t="str">
        <f t="array" ref="G66">IFERROR(INDEX(Tableau1[],MATCH(ROW()-1,Tableau1[ALPHA],0),7),"")</f>
        <v>GIE</v>
      </c>
      <c r="H66" s="4">
        <f t="array" ref="H66">IFERROR(INDEX(Tableau1[],MATCH(ROW()-1,Tableau1[ALPHA],0),8),"")</f>
        <v>1</v>
      </c>
      <c r="I66" s="6">
        <f t="array" ref="I66">IFERROR(INDEX(Tableau1[],MATCH(ROW()-1,Tableau1[ALPHA],0),9),"")</f>
        <v>38.19</v>
      </c>
      <c r="M66" s="3"/>
      <c r="T66" s="3"/>
      <c r="U66" s="3"/>
      <c r="V66" s="3" t="str">
        <f t="array" ref="V66">IFERROR(INDEX(Tableau3[],MATCH(ROW()-1,[CATEGORIE_NB],0),10),"")</f>
        <v/>
      </c>
    </row>
    <row r="67" spans="1:22">
      <c r="A67" s="5" t="str">
        <f t="array" ref="A67">IFERROR(INDEX(Tableau1[],MATCH(ROW()-1,Tableau1[ALPHA],0),1),"")</f>
        <v>PROTHESE</v>
      </c>
      <c r="B67" s="5" t="str">
        <f t="array" ref="B67">IFERROR(INDEX(Tableau1[],MATCH(ROW()-1,Tableau1[ALPHA],0),2),"")</f>
        <v>EMPREINTE</v>
      </c>
      <c r="C67" s="4" t="str">
        <f t="array" ref="C67">IFERROR(INDEX(Tableau1[],MATCH(ROW()-1,Tableau1[ALPHA],0),3),"")</f>
        <v>embout intraoraux jaune</v>
      </c>
      <c r="D67" s="4" t="str">
        <f t="array" ref="D67">IFERROR(INDEX(Tableau1[],MATCH(ROW()-1,Tableau1[ALPHA],0),4),"")</f>
        <v>-</v>
      </c>
      <c r="E67" s="4" t="str">
        <f t="array" ref="E67">IFERROR(INDEX(Tableau1[],MATCH(ROW()-1,Tableau1[ALPHA],0),5),"")</f>
        <v>MDST01-002</v>
      </c>
      <c r="F67" s="4">
        <f t="array" ref="F67">IFERROR(INDEX(Tableau1[],MATCH(ROW()-1,Tableau1[ALPHA],0),6),"")</f>
        <v>100</v>
      </c>
      <c r="G67" s="4" t="str">
        <f t="array" ref="G67">IFERROR(INDEX(Tableau1[],MATCH(ROW()-1,Tableau1[ALPHA],0),7),"")</f>
        <v>HARD</v>
      </c>
      <c r="H67" s="4" t="str">
        <f t="array" ref="H67">IFERROR(INDEX(Tableau1[],MATCH(ROW()-1,Tableau1[ALPHA],0),8),"")</f>
        <v>-</v>
      </c>
      <c r="I67" s="6">
        <f t="array" ref="I67">IFERROR(INDEX(Tableau1[],MATCH(ROW()-1,Tableau1[ALPHA],0),9),"")</f>
        <v>13</v>
      </c>
      <c r="L67" s="3"/>
      <c r="M67" s="3"/>
      <c r="O67" s="3"/>
      <c r="R67" s="3"/>
      <c r="S67" s="3"/>
      <c r="T67" s="3"/>
      <c r="U67" s="3"/>
      <c r="V67" s="3" t="str">
        <f t="array" ref="V67">IFERROR(INDEX(Tableau3[],MATCH(ROW()-1,[CATEGORIE_NB],0),10),"")</f>
        <v/>
      </c>
    </row>
    <row r="68" spans="1:22">
      <c r="A68" s="5" t="str">
        <f t="array" ref="A68">IFERROR(INDEX(Tableau1[],MATCH(ROW()-1,Tableau1[ALPHA],0),1),"")</f>
        <v>PROTHESE</v>
      </c>
      <c r="B68" s="5" t="str">
        <f t="array" ref="B68">IFERROR(INDEX(Tableau1[],MATCH(ROW()-1,Tableau1[ALPHA],0),2),"")</f>
        <v>EMPREINTE</v>
      </c>
      <c r="C68" s="4" t="str">
        <f t="array" ref="C68">IFERROR(INDEX(Tableau1[],MATCH(ROW()-1,Tableau1[ALPHA],0),3),"")</f>
        <v>embout melangeur bleus pointus</v>
      </c>
      <c r="D68" s="4" t="str">
        <f t="array" ref="D68">IFERROR(INDEX(Tableau1[],MATCH(ROW()-1,Tableau1[ALPHA],0),4),"")</f>
        <v>-</v>
      </c>
      <c r="E68" s="4" t="str">
        <f t="array" ref="E68">IFERROR(INDEX(Tableau1[],MATCH(ROW()-1,Tableau1[ALPHA],0),5),"")</f>
        <v>MDST10-002</v>
      </c>
      <c r="F68" s="4">
        <f t="array" ref="F68">IFERROR(INDEX(Tableau1[],MATCH(ROW()-1,Tableau1[ALPHA],0),6),"")</f>
        <v>100</v>
      </c>
      <c r="G68" s="4" t="str">
        <f t="array" ref="G68">IFERROR(INDEX(Tableau1[],MATCH(ROW()-1,Tableau1[ALPHA],0),7),"")</f>
        <v>HARD</v>
      </c>
      <c r="H68" s="4">
        <f t="array" ref="H68">IFERROR(INDEX(Tableau1[],MATCH(ROW()-1,Tableau1[ALPHA],0),8),"")</f>
        <v>0</v>
      </c>
      <c r="I68" s="6">
        <f t="array" ref="I68">IFERROR(INDEX(Tableau1[],MATCH(ROW()-1,Tableau1[ALPHA],0),9),"")</f>
        <v>51.91</v>
      </c>
      <c r="L68" s="3"/>
      <c r="M68" s="3"/>
      <c r="O68" s="3"/>
      <c r="R68" s="3"/>
      <c r="S68" s="3"/>
      <c r="T68" s="3"/>
      <c r="U68" s="3"/>
      <c r="V68" s="3" t="str">
        <f t="array" ref="V68">IFERROR(INDEX(Tableau3[],MATCH(ROW()-1,[CATEGORIE_NB],0),10),"")</f>
        <v/>
      </c>
    </row>
    <row r="69" spans="1:22">
      <c r="A69" s="5" t="str">
        <f t="array" ref="A69">IFERROR(INDEX(Tableau1[],MATCH(ROW()-1,Tableau1[ALPHA],0),1),"")</f>
        <v>PROTHESE</v>
      </c>
      <c r="B69" s="5" t="str">
        <f t="array" ref="B69">IFERROR(INDEX(Tableau1[],MATCH(ROW()-1,Tableau1[ALPHA],0),2),"")</f>
        <v>EMPREINTE</v>
      </c>
      <c r="C69" s="4" t="str">
        <f t="array" ref="C69">IFERROR(INDEX(Tableau1[],MATCH(ROW()-1,Tableau1[ALPHA],0),3),"")</f>
        <v>embout melangeur jaune</v>
      </c>
      <c r="D69" s="4" t="str">
        <f t="array" ref="D69">IFERROR(INDEX(Tableau1[],MATCH(ROW()-1,Tableau1[ALPHA],0),4),"")</f>
        <v>-</v>
      </c>
      <c r="E69" s="4" t="str">
        <f t="array" ref="E69">IFERROR(INDEX(Tableau1[],MATCH(ROW()-1,Tableau1[ALPHA],0),5),"")</f>
        <v>R&amp;S01.015</v>
      </c>
      <c r="F69" s="4" t="str">
        <f t="array" ref="F69">IFERROR(INDEX(Tableau1[],MATCH(ROW()-1,Tableau1[ALPHA],0),6),"")</f>
        <v>-</v>
      </c>
      <c r="G69" s="4" t="str">
        <f t="array" ref="G69">IFERROR(INDEX(Tableau1[],MATCH(ROW()-1,Tableau1[ALPHA],0),7),"")</f>
        <v>HARD</v>
      </c>
      <c r="H69" s="4">
        <f t="array" ref="H69">IFERROR(INDEX(Tableau1[],MATCH(ROW()-1,Tableau1[ALPHA],0),8),"")</f>
        <v>1</v>
      </c>
      <c r="I69" s="6">
        <f t="array" ref="I69">IFERROR(INDEX(Tableau1[],MATCH(ROW()-1,Tableau1[ALPHA],0),9),"")</f>
        <v>50.23</v>
      </c>
      <c r="L69" s="3"/>
      <c r="M69" s="3"/>
      <c r="O69" s="3"/>
      <c r="R69" s="3"/>
      <c r="S69" s="3"/>
      <c r="T69" s="3"/>
      <c r="U69" s="3"/>
      <c r="V69" s="3" t="str">
        <f t="array" ref="V69">IFERROR(INDEX(Tableau3[],MATCH(ROW()-1,[CATEGORIE_NB],0),10),"")</f>
        <v/>
      </c>
    </row>
    <row r="70" spans="1:22">
      <c r="A70" s="5" t="str">
        <f t="array" ref="A70">IFERROR(INDEX(Tableau1[],MATCH(ROW()-1,Tableau1[ALPHA],0),1),"")</f>
        <v>PROTHESE</v>
      </c>
      <c r="B70" s="5" t="str">
        <f t="array" ref="B70">IFERROR(INDEX(Tableau1[],MATCH(ROW()-1,Tableau1[ALPHA],0),2),"")</f>
        <v>EMPREINTE</v>
      </c>
      <c r="C70" s="4" t="str">
        <f t="array" ref="C70">IFERROR(INDEX(Tableau1[],MATCH(ROW()-1,Tableau1[ALPHA],0),3),"")</f>
        <v>embout melangeur marron</v>
      </c>
      <c r="D70" s="4" t="str">
        <f t="array" ref="D70">IFERROR(INDEX(Tableau1[],MATCH(ROW()-1,Tableau1[ALPHA],0),4),"")</f>
        <v>-</v>
      </c>
      <c r="E70" s="4" t="str">
        <f t="array" ref="E70">IFERROR(INDEX(Tableau1[],MATCH(ROW()-1,Tableau1[ALPHA],0),5),"")</f>
        <v>MDST09-001</v>
      </c>
      <c r="F70" s="4">
        <f t="array" ref="F70">IFERROR(INDEX(Tableau1[],MATCH(ROW()-1,Tableau1[ALPHA],0),6),"")</f>
        <v>100</v>
      </c>
      <c r="G70" s="4" t="str">
        <f t="array" ref="G70">IFERROR(INDEX(Tableau1[],MATCH(ROW()-1,Tableau1[ALPHA],0),7),"")</f>
        <v>HARD</v>
      </c>
      <c r="H70" s="4">
        <f t="array" ref="H70">IFERROR(INDEX(Tableau1[],MATCH(ROW()-1,Tableau1[ALPHA],0),8),"")</f>
        <v>0</v>
      </c>
      <c r="I70" s="6">
        <f t="array" ref="I70">IFERROR(INDEX(Tableau1[],MATCH(ROW()-1,Tableau1[ALPHA],0),9),"")</f>
        <v>51.91</v>
      </c>
      <c r="L70" s="3"/>
      <c r="M70" s="3"/>
      <c r="O70" s="3"/>
      <c r="R70" s="3"/>
      <c r="S70" s="3"/>
      <c r="T70" s="3"/>
      <c r="U70" s="3"/>
      <c r="V70" s="3" t="str">
        <f t="array" ref="V70">IFERROR(INDEX(Tableau3[],MATCH(ROW()-1,[CATEGORIE_NB],0),10),"")</f>
        <v/>
      </c>
    </row>
    <row r="71" spans="1:22">
      <c r="A71" s="5" t="str">
        <f t="array" ref="A71">IFERROR(INDEX(Tableau1[],MATCH(ROW()-1,Tableau1[ALPHA],0),1),"")</f>
        <v>PROTHESE</v>
      </c>
      <c r="B71" s="5" t="str">
        <f t="array" ref="B71">IFERROR(INDEX(Tableau1[],MATCH(ROW()-1,Tableau1[ALPHA],0),2),"")</f>
        <v>EMPREINTE</v>
      </c>
      <c r="C71" s="4" t="str">
        <f t="array" ref="C71">IFERROR(INDEX(Tableau1[],MATCH(ROW()-1,Tableau1[ALPHA],0),3),"")</f>
        <v>embout melangeur rouge</v>
      </c>
      <c r="D71" s="4" t="str">
        <f t="array" ref="D71">IFERROR(INDEX(Tableau1[],MATCH(ROW()-1,Tableau1[ALPHA],0),4),"")</f>
        <v>3M</v>
      </c>
      <c r="E71" s="4" t="str">
        <f t="array" ref="E71">IFERROR(INDEX(Tableau1[],MATCH(ROW()-1,Tableau1[ALPHA],0),5),"")</f>
        <v>DPI02.71512</v>
      </c>
      <c r="F71" s="4">
        <f t="array" ref="F71">IFERROR(INDEX(Tableau1[],MATCH(ROW()-1,Tableau1[ALPHA],0),6),"")</f>
        <v>50</v>
      </c>
      <c r="G71" s="4" t="str">
        <f t="array" ref="G71">IFERROR(INDEX(Tableau1[],MATCH(ROW()-1,Tableau1[ALPHA],0),7),"")</f>
        <v>DENTAL OI</v>
      </c>
      <c r="H71" s="4">
        <f t="array" ref="H71">IFERROR(INDEX(Tableau1[],MATCH(ROW()-1,Tableau1[ALPHA],0),8),"")</f>
        <v>1</v>
      </c>
      <c r="I71" s="6">
        <f t="array" ref="I71">IFERROR(INDEX(Tableau1[],MATCH(ROW()-1,Tableau1[ALPHA],0),9),"")</f>
        <v>64.56</v>
      </c>
      <c r="L71" s="3"/>
      <c r="M71" s="3"/>
      <c r="O71" s="3"/>
      <c r="R71" s="3"/>
      <c r="S71" s="3"/>
      <c r="T71" s="3"/>
      <c r="U71" s="3"/>
      <c r="V71" s="3" t="str">
        <f t="array" ref="V71">IFERROR(INDEX(Tableau3[],MATCH(ROW()-1,[CATEGORIE_NB],0),10),"")</f>
        <v/>
      </c>
    </row>
    <row r="72" spans="1:22">
      <c r="A72" s="5" t="str">
        <f t="array" ref="A72">IFERROR(INDEX(Tableau1[],MATCH(ROW()-1,Tableau1[ALPHA],0),1),"")</f>
        <v>PROTHESE</v>
      </c>
      <c r="B72" s="5" t="str">
        <f t="array" ref="B72">IFERROR(INDEX(Tableau1[],MATCH(ROW()-1,Tableau1[ALPHA],0),2),"")</f>
        <v>EMPREINTE</v>
      </c>
      <c r="C72" s="4" t="str">
        <f t="array" ref="C72">IFERROR(INDEX(Tableau1[],MATCH(ROW()-1,Tableau1[ALPHA],0),3),"")</f>
        <v>embouts mélangeurs jaunes</v>
      </c>
      <c r="D72" s="4" t="str">
        <f t="array" ref="D72">IFERROR(INDEX(Tableau1[],MATCH(ROW()-1,Tableau1[ALPHA],0),4),"")</f>
        <v>DE</v>
      </c>
      <c r="E72" s="4" t="str">
        <f t="array" ref="E72">IFERROR(INDEX(Tableau1[],MATCH(ROW()-1,Tableau1[ALPHA],0),5),"")</f>
        <v>AR45</v>
      </c>
      <c r="F72" s="4">
        <f t="array" ref="F72">IFERROR(INDEX(Tableau1[],MATCH(ROW()-1,Tableau1[ALPHA],0),6),"")</f>
        <v>50</v>
      </c>
      <c r="G72" s="4" t="str">
        <f t="array" ref="G72">IFERROR(INDEX(Tableau1[],MATCH(ROW()-1,Tableau1[ALPHA],0),7),"")</f>
        <v>GIE</v>
      </c>
      <c r="H72" s="4" t="str">
        <f t="array" ref="H72">IFERROR(INDEX(Tableau1[],MATCH(ROW()-1,Tableau1[ALPHA],0),8),"")</f>
        <v>-</v>
      </c>
      <c r="I72" s="6">
        <f t="array" ref="I72">IFERROR(INDEX(Tableau1[],MATCH(ROW()-1,Tableau1[ALPHA],0),9),"")</f>
        <v>20.18</v>
      </c>
      <c r="L72" s="3"/>
      <c r="M72" s="3"/>
      <c r="O72" s="3"/>
      <c r="R72" s="3"/>
      <c r="S72" s="3"/>
      <c r="T72" s="3"/>
      <c r="U72" s="3"/>
      <c r="V72" s="3" t="str">
        <f t="array" ref="V72">IFERROR(INDEX(Tableau3[],MATCH(ROW()-1,[CATEGORIE_NB],0),10),"")</f>
        <v/>
      </c>
    </row>
    <row r="73" spans="1:22">
      <c r="A73" s="5" t="str">
        <f t="array" ref="A73">IFERROR(INDEX(Tableau1[],MATCH(ROW()-1,Tableau1[ALPHA],0),1),"")</f>
        <v>ENDODONTIE</v>
      </c>
      <c r="B73" s="5" t="str">
        <f t="array" ref="B73">IFERROR(INDEX(Tableau1[],MATCH(ROW()-1,Tableau1[ALPHA],0),2),"")</f>
        <v>-</v>
      </c>
      <c r="C73" s="4" t="str">
        <f t="array" ref="C73">IFERROR(INDEX(Tableau1[],MATCH(ROW()-1,Tableau1[ALPHA],0),3),"")</f>
        <v>endoneedle jaune</v>
      </c>
      <c r="D73" s="4" t="str">
        <f t="array" ref="D73">IFERROR(INDEX(Tableau1[],MATCH(ROW()-1,Tableau1[ALPHA],0),4),"")</f>
        <v>-</v>
      </c>
      <c r="E73" s="4" t="str">
        <f t="array" ref="E73">IFERROR(INDEX(Tableau1[],MATCH(ROW()-1,Tableau1[ALPHA],0),5),"")</f>
        <v>DPI10.019</v>
      </c>
      <c r="F73" s="4">
        <f t="array" ref="F73">IFERROR(INDEX(Tableau1[],MATCH(ROW()-1,Tableau1[ALPHA],0),6),"")</f>
        <v>100</v>
      </c>
      <c r="G73" s="4" t="str">
        <f t="array" ref="G73">IFERROR(INDEX(Tableau1[],MATCH(ROW()-1,Tableau1[ALPHA],0),7),"")</f>
        <v>DENTAL OI</v>
      </c>
      <c r="H73" s="4" t="str">
        <f t="array" ref="H73">IFERROR(INDEX(Tableau1[],MATCH(ROW()-1,Tableau1[ALPHA],0),8),"")</f>
        <v>-</v>
      </c>
      <c r="I73" s="6">
        <f t="array" ref="I73">IFERROR(INDEX(Tableau1[],MATCH(ROW()-1,Tableau1[ALPHA],0),9),"")</f>
        <v>69.209999999999994</v>
      </c>
      <c r="L73" s="3"/>
      <c r="M73" s="3"/>
      <c r="O73" s="3"/>
      <c r="R73" s="3"/>
      <c r="S73" s="3"/>
      <c r="T73" s="3"/>
      <c r="U73" s="3"/>
      <c r="V73" s="3" t="str">
        <f t="array" ref="V73">IFERROR(INDEX(Tableau3[],MATCH(ROW()-1,[CATEGORIE_NB],0),10),"")</f>
        <v/>
      </c>
    </row>
    <row r="74" spans="1:22">
      <c r="A74" s="5" t="str">
        <f t="array" ref="A74">IFERROR(INDEX(Tableau1[],MATCH(ROW()-1,Tableau1[ALPHA],0),1),"")</f>
        <v>PAPETERIE</v>
      </c>
      <c r="B74" s="5" t="str">
        <f t="array" ref="B74">IFERROR(INDEX(Tableau1[],MATCH(ROW()-1,Tableau1[ALPHA],0),2),"")</f>
        <v>-</v>
      </c>
      <c r="C74" s="4" t="str">
        <f t="array" ref="C74">IFERROR(INDEX(Tableau1[],MATCH(ROW()-1,Tableau1[ALPHA],0),3),"")</f>
        <v>envelopp blanch fenêtre</v>
      </c>
      <c r="D74" s="4" t="str">
        <f t="array" ref="D74">IFERROR(INDEX(Tableau1[],MATCH(ROW()-1,Tableau1[ALPHA],0),4),"")</f>
        <v>-</v>
      </c>
      <c r="E74" s="4" t="str">
        <f t="array" ref="E74">IFERROR(INDEX(Tableau1[],MATCH(ROW()-1,Tableau1[ALPHA],0),5),"")</f>
        <v>11x22</v>
      </c>
      <c r="F74" s="4" t="str">
        <f t="array" ref="F74">IFERROR(INDEX(Tableau1[],MATCH(ROW()-1,Tableau1[ALPHA],0),6),"")</f>
        <v>carton</v>
      </c>
      <c r="G74" s="4" t="str">
        <f t="array" ref="G74">IFERROR(INDEX(Tableau1[],MATCH(ROW()-1,Tableau1[ALPHA],0),7),"")</f>
        <v>LMS PAPETERIE</v>
      </c>
      <c r="H74" s="4">
        <f t="array" ref="H74">IFERROR(INDEX(Tableau1[],MATCH(ROW()-1,Tableau1[ALPHA],0),8),"")</f>
        <v>1</v>
      </c>
      <c r="I74" s="6">
        <f t="array" ref="I74">IFERROR(INDEX(Tableau1[],MATCH(ROW()-1,Tableau1[ALPHA],0),9),"")</f>
        <v>0</v>
      </c>
      <c r="L74" s="3"/>
      <c r="M74" s="3"/>
      <c r="O74" s="3"/>
      <c r="R74" s="3"/>
      <c r="S74" s="3"/>
      <c r="T74" s="3"/>
      <c r="U74" s="3"/>
      <c r="V74" s="3" t="str">
        <f t="array" ref="V74">IFERROR(INDEX(Tableau3[],MATCH(ROW()-1,[CATEGORIE_NB],0),10),"")</f>
        <v/>
      </c>
    </row>
    <row r="75" spans="1:22">
      <c r="A75" s="5" t="str">
        <f t="array" ref="A75">IFERROR(INDEX(Tableau1[],MATCH(ROW()-1,Tableau1[ALPHA],0),1),"")</f>
        <v>PAPETERIE</v>
      </c>
      <c r="B75" s="5" t="str">
        <f t="array" ref="B75">IFERROR(INDEX(Tableau1[],MATCH(ROW()-1,Tableau1[ALPHA],0),2),"")</f>
        <v>-</v>
      </c>
      <c r="C75" s="4" t="str">
        <f t="array" ref="C75">IFERROR(INDEX(Tableau1[],MATCH(ROW()-1,Tableau1[ALPHA],0),3),"")</f>
        <v>enveloppes blanches</v>
      </c>
      <c r="D75" s="4" t="str">
        <f t="array" ref="D75">IFERROR(INDEX(Tableau1[],MATCH(ROW()-1,Tableau1[ALPHA],0),4),"")</f>
        <v>-</v>
      </c>
      <c r="E75" s="4" t="str">
        <f t="array" ref="E75">IFERROR(INDEX(Tableau1[],MATCH(ROW()-1,Tableau1[ALPHA],0),5),"")</f>
        <v>11x22</v>
      </c>
      <c r="F75" s="4" t="str">
        <f t="array" ref="F75">IFERROR(INDEX(Tableau1[],MATCH(ROW()-1,Tableau1[ALPHA],0),6),"")</f>
        <v>carton</v>
      </c>
      <c r="G75" s="4" t="str">
        <f t="array" ref="G75">IFERROR(INDEX(Tableau1[],MATCH(ROW()-1,Tableau1[ALPHA],0),7),"")</f>
        <v>LMS PAPETERIE</v>
      </c>
      <c r="H75" s="4">
        <f t="array" ref="H75">IFERROR(INDEX(Tableau1[],MATCH(ROW()-1,Tableau1[ALPHA],0),8),"")</f>
        <v>1</v>
      </c>
      <c r="I75" s="6">
        <f t="array" ref="I75">IFERROR(INDEX(Tableau1[],MATCH(ROW()-1,Tableau1[ALPHA],0),9),"")</f>
        <v>0</v>
      </c>
      <c r="L75" s="3"/>
      <c r="M75" s="3"/>
      <c r="O75" s="3"/>
      <c r="R75" s="3"/>
      <c r="S75" s="3"/>
      <c r="T75" s="3"/>
      <c r="U75" s="3"/>
      <c r="V75" s="3" t="str">
        <f t="array" ref="V75">IFERROR(INDEX(Tableau3[],MATCH(ROW()-1,[CATEGORIE_NB],0),10),"")</f>
        <v/>
      </c>
    </row>
    <row r="76" spans="1:22">
      <c r="A76" s="5" t="str">
        <f t="array" ref="A76">IFERROR(INDEX(Tableau1[],MATCH(ROW()-1,Tableau1[ALPHA],0),1),"")</f>
        <v>PAPETERIE</v>
      </c>
      <c r="B76" s="5" t="str">
        <f t="array" ref="B76">IFERROR(INDEX(Tableau1[],MATCH(ROW()-1,Tableau1[ALPHA],0),2),"")</f>
        <v>-</v>
      </c>
      <c r="C76" s="4" t="str">
        <f t="array" ref="C76">IFERROR(INDEX(Tableau1[],MATCH(ROW()-1,Tableau1[ALPHA],0),3),"")</f>
        <v>enveloppes marrons</v>
      </c>
      <c r="D76" s="4" t="str">
        <f t="array" ref="D76">IFERROR(INDEX(Tableau1[],MATCH(ROW()-1,Tableau1[ALPHA],0),4),"")</f>
        <v>-</v>
      </c>
      <c r="E76" s="4" t="str">
        <f t="array" ref="E76">IFERROR(INDEX(Tableau1[],MATCH(ROW()-1,Tableau1[ALPHA],0),5),"")</f>
        <v>16x22</v>
      </c>
      <c r="F76" s="4" t="str">
        <f t="array" ref="F76">IFERROR(INDEX(Tableau1[],MATCH(ROW()-1,Tableau1[ALPHA],0),6),"")</f>
        <v>poche</v>
      </c>
      <c r="G76" s="4" t="str">
        <f t="array" ref="G76">IFERROR(INDEX(Tableau1[],MATCH(ROW()-1,Tableau1[ALPHA],0),7),"")</f>
        <v>LMS PAPETERIE</v>
      </c>
      <c r="H76" s="4">
        <f t="array" ref="H76">IFERROR(INDEX(Tableau1[],MATCH(ROW()-1,Tableau1[ALPHA],0),8),"")</f>
        <v>1</v>
      </c>
      <c r="I76" s="6">
        <f t="array" ref="I76">IFERROR(INDEX(Tableau1[],MATCH(ROW()-1,Tableau1[ALPHA],0),9),"")</f>
        <v>0</v>
      </c>
      <c r="L76" s="3"/>
      <c r="M76" s="3"/>
      <c r="O76" s="3"/>
      <c r="R76" s="3"/>
      <c r="S76" s="3"/>
      <c r="T76" s="3"/>
      <c r="U76" s="3"/>
      <c r="V76" s="3" t="str">
        <f t="array" ref="V76">IFERROR(INDEX(Tableau3[],MATCH(ROW()-1,[CATEGORIE_NB],0),10),"")</f>
        <v/>
      </c>
    </row>
    <row r="77" spans="1:22">
      <c r="A77" s="5" t="str">
        <f t="array" ref="A77">IFERROR(INDEX(Tableau1[],MATCH(ROW()-1,Tableau1[ALPHA],0),1),"")</f>
        <v>PAPETERIE</v>
      </c>
      <c r="B77" s="5" t="str">
        <f t="array" ref="B77">IFERROR(INDEX(Tableau1[],MATCH(ROW()-1,Tableau1[ALPHA],0),2),"")</f>
        <v>-</v>
      </c>
      <c r="C77" s="4" t="str">
        <f t="array" ref="C77">IFERROR(INDEX(Tableau1[],MATCH(ROW()-1,Tableau1[ALPHA],0),3),"")</f>
        <v>enveloppes marrons1</v>
      </c>
      <c r="D77" s="4" t="str">
        <f t="array" ref="D77">IFERROR(INDEX(Tableau1[],MATCH(ROW()-1,Tableau1[ALPHA],0),4),"")</f>
        <v>-</v>
      </c>
      <c r="E77" s="4" t="str">
        <f t="array" ref="E77">IFERROR(INDEX(Tableau1[],MATCH(ROW()-1,Tableau1[ALPHA],0),5),"")</f>
        <v>22x32</v>
      </c>
      <c r="F77" s="4" t="str">
        <f t="array" ref="F77">IFERROR(INDEX(Tableau1[],MATCH(ROW()-1,Tableau1[ALPHA],0),6),"")</f>
        <v>poche</v>
      </c>
      <c r="G77" s="4" t="str">
        <f t="array" ref="G77">IFERROR(INDEX(Tableau1[],MATCH(ROW()-1,Tableau1[ALPHA],0),7),"")</f>
        <v>LMS PAPETERIE</v>
      </c>
      <c r="H77" s="4">
        <f t="array" ref="H77">IFERROR(INDEX(Tableau1[],MATCH(ROW()-1,Tableau1[ALPHA],0),8),"")</f>
        <v>1</v>
      </c>
      <c r="I77" s="6">
        <f t="array" ref="I77">IFERROR(INDEX(Tableau1[],MATCH(ROW()-1,Tableau1[ALPHA],0),9),"")</f>
        <v>0</v>
      </c>
      <c r="L77" s="3"/>
      <c r="M77" s="3"/>
      <c r="O77" s="3"/>
      <c r="R77" s="3"/>
      <c r="S77" s="3"/>
      <c r="T77" s="3"/>
      <c r="U77" s="3"/>
      <c r="V77" s="3" t="str">
        <f t="array" ref="V77">IFERROR(INDEX(Tableau3[],MATCH(ROW()-1,[CATEGORIE_NB],0),10),"")</f>
        <v/>
      </c>
    </row>
    <row r="78" spans="1:22">
      <c r="A78" s="5" t="str">
        <f t="array" ref="A78">IFERROR(INDEX(Tableau1[],MATCH(ROW()-1,Tableau1[ALPHA],0),1),"")</f>
        <v>STERILISATION</v>
      </c>
      <c r="B78" s="5" t="str">
        <f t="array" ref="B78">IFERROR(INDEX(Tableau1[],MATCH(ROW()-1,Tableau1[ALPHA],0),2),"")</f>
        <v>STERILISATION</v>
      </c>
      <c r="C78" s="4" t="str">
        <f t="array" ref="C78">IFERROR(INDEX(Tableau1[],MATCH(ROW()-1,Tableau1[ALPHA],0),3),"")</f>
        <v>essuie tout</v>
      </c>
      <c r="D78" s="4" t="str">
        <f t="array" ref="D78">IFERROR(INDEX(Tableau1[],MATCH(ROW()-1,Tableau1[ALPHA],0),4),"")</f>
        <v>-</v>
      </c>
      <c r="E78" s="4" t="str">
        <f t="array" ref="E78">IFERROR(INDEX(Tableau1[],MATCH(ROW()-1,Tableau1[ALPHA],0),5),"")</f>
        <v>ART 1784</v>
      </c>
      <c r="F78" s="4">
        <f t="array" ref="F78">IFERROR(INDEX(Tableau1[],MATCH(ROW()-1,Tableau1[ALPHA],0),6),"")</f>
        <v>12</v>
      </c>
      <c r="G78" s="4" t="str">
        <f t="array" ref="G78">IFERROR(INDEX(Tableau1[],MATCH(ROW()-1,Tableau1[ALPHA],0),7),"")</f>
        <v>DABSTART</v>
      </c>
      <c r="H78" s="4" t="str">
        <f t="array" ref="H78">IFERROR(INDEX(Tableau1[],MATCH(ROW()-1,Tableau1[ALPHA],0),8),"")</f>
        <v>-</v>
      </c>
      <c r="I78" s="6">
        <f t="array" ref="I78">IFERROR(INDEX(Tableau1[],MATCH(ROW()-1,Tableau1[ALPHA],0),9),"")</f>
        <v>23.5</v>
      </c>
      <c r="L78" s="3"/>
      <c r="M78" s="3"/>
      <c r="O78" s="3"/>
      <c r="R78" s="3"/>
      <c r="S78" s="3"/>
      <c r="T78" s="3"/>
      <c r="U78" s="3"/>
      <c r="V78" s="3" t="str">
        <f t="array" ref="V78">IFERROR(INDEX(Tableau3[],MATCH(ROW()-1,[CATEGORIE_NB],0),10),"")</f>
        <v/>
      </c>
    </row>
    <row r="79" spans="1:22">
      <c r="A79" s="5" t="str">
        <f t="array" ref="A79">IFERROR(INDEX(Tableau1[],MATCH(ROW()-1,Tableau1[ALPHA],0),1),"")</f>
        <v>SOINS CONSERVATEURS</v>
      </c>
      <c r="B79" s="5" t="str">
        <f t="array" ref="B79">IFERROR(INDEX(Tableau1[],MATCH(ROW()-1,Tableau1[ALPHA],0),2),"")</f>
        <v>-</v>
      </c>
      <c r="C79" s="4" t="str">
        <f t="array" ref="C79">IFERROR(INDEX(Tableau1[],MATCH(ROW()-1,Tableau1[ALPHA],0),3),"")</f>
        <v>etching</v>
      </c>
      <c r="D79" s="4" t="str">
        <f t="array" ref="D79">IFERROR(INDEX(Tableau1[],MATCH(ROW()-1,Tableau1[ALPHA],0),4),"")</f>
        <v>JUMBO</v>
      </c>
      <c r="E79" s="4" t="str">
        <f t="array" ref="E79">IFERROR(INDEX(Tableau1[],MATCH(ROW()-1,Tableau1[ALPHA],0),5),"")</f>
        <v>DPI33R.1044</v>
      </c>
      <c r="F79" s="4" t="str">
        <f t="array" ref="F79">IFERROR(INDEX(Tableau1[],MATCH(ROW()-1,Tableau1[ALPHA],0),6),"")</f>
        <v>70g</v>
      </c>
      <c r="G79" s="4" t="str">
        <f t="array" ref="G79">IFERROR(INDEX(Tableau1[],MATCH(ROW()-1,Tableau1[ALPHA],0),7),"")</f>
        <v>DENTAL OI</v>
      </c>
      <c r="H79" s="4">
        <f t="array" ref="H79">IFERROR(INDEX(Tableau1[],MATCH(ROW()-1,Tableau1[ALPHA],0),8),"")</f>
        <v>1</v>
      </c>
      <c r="I79" s="6">
        <f t="array" ref="I79">IFERROR(INDEX(Tableau1[],MATCH(ROW()-1,Tableau1[ALPHA],0),9),"")</f>
        <v>65.61</v>
      </c>
      <c r="L79" s="3"/>
      <c r="M79" s="3"/>
      <c r="O79" s="3"/>
      <c r="R79" s="3"/>
      <c r="S79" s="3"/>
      <c r="T79" s="3"/>
      <c r="U79" s="3"/>
      <c r="V79" s="3" t="str">
        <f t="array" ref="V79">IFERROR(INDEX(Tableau3[],MATCH(ROW()-1,[CATEGORIE_NB],0),10),"")</f>
        <v/>
      </c>
    </row>
    <row r="80" spans="1:22">
      <c r="A80" s="5" t="str">
        <f t="array" ref="A80">IFERROR(INDEX(Tableau1[],MATCH(ROW()-1,Tableau1[ALPHA],0),1),"")</f>
        <v>SOINS CONSERVATEURS</v>
      </c>
      <c r="B80" s="5" t="str">
        <f t="array" ref="B80">IFERROR(INDEX(Tableau1[],MATCH(ROW()-1,Tableau1[ALPHA],0),2),"")</f>
        <v>-</v>
      </c>
      <c r="C80" s="4" t="str">
        <f t="array" ref="C80">IFERROR(INDEX(Tableau1[],MATCH(ROW()-1,Tableau1[ALPHA],0),3),"")</f>
        <v>Fenderwedge verts</v>
      </c>
      <c r="D80" s="4" t="str">
        <f t="array" ref="D80">IFERROR(INDEX(Tableau1[],MATCH(ROW()-1,Tableau1[ALPHA],0),4),"")</f>
        <v>DIRECTA</v>
      </c>
      <c r="E80" s="4" t="str">
        <f t="array" ref="E80">IFERROR(INDEX(Tableau1[],MATCH(ROW()-1,Tableau1[ALPHA],0),5),"")</f>
        <v>REDITA0056</v>
      </c>
      <c r="F80" s="4">
        <f t="array" ref="F80">IFERROR(INDEX(Tableau1[],MATCH(ROW()-1,Tableau1[ALPHA],0),6),"")</f>
        <v>36</v>
      </c>
      <c r="G80" s="4" t="str">
        <f t="array" ref="G80">IFERROR(INDEX(Tableau1[],MATCH(ROW()-1,Tableau1[ALPHA],0),7),"")</f>
        <v>HARD</v>
      </c>
      <c r="H80" s="4" t="str">
        <f t="array" ref="H80">IFERROR(INDEX(Tableau1[],MATCH(ROW()-1,Tableau1[ALPHA],0),8),"")</f>
        <v>-</v>
      </c>
      <c r="I80" s="6">
        <f t="array" ref="I80">IFERROR(INDEX(Tableau1[],MATCH(ROW()-1,Tableau1[ALPHA],0),9),"")</f>
        <v>34.950000000000003</v>
      </c>
      <c r="L80" s="3"/>
      <c r="M80" s="3"/>
      <c r="O80" s="3"/>
      <c r="R80" s="3"/>
      <c r="S80" s="3"/>
      <c r="T80" s="3"/>
      <c r="U80" s="3"/>
      <c r="V80" s="3" t="str">
        <f t="array" ref="V80">IFERROR(INDEX(Tableau3[],MATCH(ROW()-1,[CATEGORIE_NB],0),10),"")</f>
        <v/>
      </c>
    </row>
    <row r="81" spans="1:22">
      <c r="A81" s="5" t="str">
        <f t="array" ref="A81">IFERROR(INDEX(Tableau1[],MATCH(ROW()-1,Tableau1[ALPHA],0),1),"")</f>
        <v>CHIRURGIE</v>
      </c>
      <c r="B81" s="5" t="str">
        <f t="array" ref="B81">IFERROR(INDEX(Tableau1[],MATCH(ROW()-1,Tableau1[ALPHA],0),2),"")</f>
        <v>-</v>
      </c>
      <c r="C81" s="4" t="str">
        <f t="array" ref="C81">IFERROR(INDEX(Tableau1[],MATCH(ROW()-1,Tableau1[ALPHA],0),3),"")</f>
        <v>fil de suture</v>
      </c>
      <c r="D81" s="4" t="str">
        <f t="array" ref="D81">IFERROR(INDEX(Tableau1[],MATCH(ROW()-1,Tableau1[ALPHA],0),4),"")</f>
        <v>SILKAM</v>
      </c>
      <c r="E81" s="4" t="str">
        <f t="array" ref="E81">IFERROR(INDEX(Tableau1[],MATCH(ROW()-1,Tableau1[ALPHA],0),5),"")</f>
        <v>REBRUN0008</v>
      </c>
      <c r="F81" s="4">
        <f t="array" ref="F81">IFERROR(INDEX(Tableau1[],MATCH(ROW()-1,Tableau1[ALPHA],0),6),"")</f>
        <v>36</v>
      </c>
      <c r="G81" s="4" t="str">
        <f t="array" ref="G81">IFERROR(INDEX(Tableau1[],MATCH(ROW()-1,Tableau1[ALPHA],0),7),"")</f>
        <v>HARD</v>
      </c>
      <c r="H81" s="4">
        <f t="array" ref="H81">IFERROR(INDEX(Tableau1[],MATCH(ROW()-1,Tableau1[ALPHA],0),8),"")</f>
        <v>1</v>
      </c>
      <c r="I81" s="6">
        <f t="array" ref="I81">IFERROR(INDEX(Tableau1[],MATCH(ROW()-1,Tableau1[ALPHA],0),9),"")</f>
        <v>135.80000000000001</v>
      </c>
      <c r="L81" s="3"/>
      <c r="M81" s="3"/>
      <c r="O81" s="3"/>
      <c r="R81" s="3"/>
      <c r="S81" s="3"/>
      <c r="T81" s="3"/>
      <c r="U81" s="3"/>
      <c r="V81" s="3" t="str">
        <f t="array" ref="V81">IFERROR(INDEX(Tableau3[],MATCH(ROW()-1,[CATEGORIE_NB],0),10),"")</f>
        <v/>
      </c>
    </row>
    <row r="82" spans="1:22">
      <c r="A82" s="5" t="str">
        <f t="array" ref="A82">IFERROR(INDEX(Tableau1[],MATCH(ROW()-1,Tableau1[ALPHA],0),1),"")</f>
        <v>PHARMACIE</v>
      </c>
      <c r="B82" s="5" t="str">
        <f t="array" ref="B82">IFERROR(INDEX(Tableau1[],MATCH(ROW()-1,Tableau1[ALPHA],0),2),"")</f>
        <v>-</v>
      </c>
      <c r="C82" s="4" t="str">
        <f t="array" ref="C82">IFERROR(INDEX(Tableau1[],MATCH(ROW()-1,Tableau1[ALPHA],0),3),"")</f>
        <v>fil dentaire INAVA EXPANSYL</v>
      </c>
      <c r="D82" s="4" t="str">
        <f t="array" ref="D82">IFERROR(INDEX(Tableau1[],MATCH(ROW()-1,Tableau1[ALPHA],0),4),"")</f>
        <v>-</v>
      </c>
      <c r="E82" s="4" t="str">
        <f t="array" ref="E82">IFERROR(INDEX(Tableau1[],MATCH(ROW()-1,Tableau1[ALPHA],0),5),"")</f>
        <v>-</v>
      </c>
      <c r="F82" s="4" t="str">
        <f t="array" ref="F82">IFERROR(INDEX(Tableau1[],MATCH(ROW()-1,Tableau1[ALPHA],0),6),"")</f>
        <v>-</v>
      </c>
      <c r="G82" s="4" t="str">
        <f t="array" ref="G82">IFERROR(INDEX(Tableau1[],MATCH(ROW()-1,Tableau1[ALPHA],0),7),"")</f>
        <v>-</v>
      </c>
      <c r="H82" s="4" t="str">
        <f t="array" ref="H82">IFERROR(INDEX(Tableau1[],MATCH(ROW()-1,Tableau1[ALPHA],0),8),"")</f>
        <v>-</v>
      </c>
      <c r="I82" s="6">
        <f t="array" ref="I82">IFERROR(INDEX(Tableau1[],MATCH(ROW()-1,Tableau1[ALPHA],0),9),"")</f>
        <v>5.0199999999999996</v>
      </c>
      <c r="L82" s="3"/>
      <c r="M82" s="3"/>
      <c r="O82" s="3"/>
      <c r="R82" s="3"/>
      <c r="S82" s="3"/>
      <c r="T82" s="3"/>
      <c r="U82" s="3"/>
      <c r="V82" s="3" t="str">
        <f t="array" ref="V82">IFERROR(INDEX(Tableau3[],MATCH(ROW()-1,[CATEGORIE_NB],0),10),"")</f>
        <v/>
      </c>
    </row>
    <row r="83" spans="1:22">
      <c r="A83" s="5" t="str">
        <f t="array" ref="A83">IFERROR(INDEX(Tableau1[],MATCH(ROW()-1,Tableau1[ALPHA],0),1),"")</f>
        <v>IMPLANTOLOGIE</v>
      </c>
      <c r="B83" s="5" t="str">
        <f t="array" ref="B83">IFERROR(INDEX(Tableau1[],MATCH(ROW()-1,Tableau1[ALPHA],0),2),"")</f>
        <v>-</v>
      </c>
      <c r="C83" s="4" t="str">
        <f t="array" ref="C83">IFERROR(INDEX(Tableau1[],MATCH(ROW()-1,Tableau1[ALPHA],0),3),"")</f>
        <v>fil suture DS 16-4/0-75 cm</v>
      </c>
      <c r="D83" s="4" t="str">
        <f t="array" ref="D83">IFERROR(INDEX(Tableau1[],MATCH(ROW()-1,Tableau1[ALPHA],0),4),"")</f>
        <v>SILKAM</v>
      </c>
      <c r="E83" s="4" t="str">
        <f t="array" ref="E83">IFERROR(INDEX(Tableau1[],MATCH(ROW()-1,Tableau1[ALPHA],0),5),"")</f>
        <v>-</v>
      </c>
      <c r="F83" s="4" t="str">
        <f t="array" ref="F83">IFERROR(INDEX(Tableau1[],MATCH(ROW()-1,Tableau1[ALPHA],0),6),"")</f>
        <v>boite</v>
      </c>
      <c r="G83" s="4" t="str">
        <f t="array" ref="G83">IFERROR(INDEX(Tableau1[],MATCH(ROW()-1,Tableau1[ALPHA],0),7),"")</f>
        <v>DENTAL AUS</v>
      </c>
      <c r="H83" s="4">
        <f t="array" ref="H83">IFERROR(INDEX(Tableau1[],MATCH(ROW()-1,Tableau1[ALPHA],0),8),"")</f>
        <v>1</v>
      </c>
      <c r="I83" s="6">
        <f t="array" ref="I83">IFERROR(INDEX(Tableau1[],MATCH(ROW()-1,Tableau1[ALPHA],0),9),"")</f>
        <v>0</v>
      </c>
      <c r="L83" s="3"/>
      <c r="M83" s="3"/>
      <c r="O83" s="3"/>
      <c r="R83" s="3"/>
      <c r="S83" s="3"/>
      <c r="T83" s="3"/>
      <c r="U83" s="3"/>
      <c r="V83" s="3" t="str">
        <f t="array" ref="V83">IFERROR(INDEX(Tableau3[],MATCH(ROW()-1,[CATEGORIE_NB],0),10),"")</f>
        <v/>
      </c>
    </row>
    <row r="84" spans="1:22">
      <c r="A84" s="5" t="str">
        <f t="array" ref="A84">IFERROR(INDEX(Tableau1[],MATCH(ROW()-1,Tableau1[ALPHA],0),1),"")</f>
        <v>STERILISATION</v>
      </c>
      <c r="B84" s="5" t="str">
        <f t="array" ref="B84">IFERROR(INDEX(Tableau1[],MATCH(ROW()-1,Tableau1[ALPHA],0),2),"")</f>
        <v>STERILISATION</v>
      </c>
      <c r="C84" s="4" t="str">
        <f t="array" ref="C84">IFERROR(INDEX(Tableau1[],MATCH(ROW()-1,Tableau1[ALPHA],0),3),"")</f>
        <v>fond de plateau bleu</v>
      </c>
      <c r="D84" s="4" t="str">
        <f t="array" ref="D84">IFERROR(INDEX(Tableau1[],MATCH(ROW()-1,Tableau1[ALPHA],0),4),"")</f>
        <v>SEPTALINE</v>
      </c>
      <c r="E84" s="4" t="str">
        <f t="array" ref="E84">IFERROR(INDEX(Tableau1[],MATCH(ROW()-1,Tableau1[ALPHA],0),5),"")</f>
        <v>DPI33U.TP250/B</v>
      </c>
      <c r="F84" s="4">
        <f t="array" ref="F84">IFERROR(INDEX(Tableau1[],MATCH(ROW()-1,Tableau1[ALPHA],0),6),"")</f>
        <v>250</v>
      </c>
      <c r="G84" s="4" t="str">
        <f t="array" ref="G84">IFERROR(INDEX(Tableau1[],MATCH(ROW()-1,Tableau1[ALPHA],0),7),"")</f>
        <v>DENTAL OI</v>
      </c>
      <c r="H84" s="4" t="str">
        <f t="array" ref="H84">IFERROR(INDEX(Tableau1[],MATCH(ROW()-1,Tableau1[ALPHA],0),8),"")</f>
        <v>-</v>
      </c>
      <c r="I84" s="6">
        <f t="array" ref="I84">IFERROR(INDEX(Tableau1[],MATCH(ROW()-1,Tableau1[ALPHA],0),9),"")</f>
        <v>15</v>
      </c>
      <c r="L84" s="3"/>
      <c r="M84" s="3"/>
      <c r="O84" s="3"/>
      <c r="R84" s="3"/>
      <c r="S84" s="3"/>
      <c r="T84" s="3"/>
      <c r="U84" s="3"/>
      <c r="V84" s="3" t="str">
        <f t="array" ref="V84">IFERROR(INDEX(Tableau3[],MATCH(ROW()-1,[CATEGORIE_NB],0),10),"")</f>
        <v/>
      </c>
    </row>
    <row r="85" spans="1:22">
      <c r="A85" s="5" t="str">
        <f t="array" ref="A85">IFERROR(INDEX(Tableau1[],MATCH(ROW()-1,Tableau1[ALPHA],0),1),"")</f>
        <v>SOINS CONSERVATEURS</v>
      </c>
      <c r="B85" s="5" t="str">
        <f t="array" ref="B85">IFERROR(INDEX(Tableau1[],MATCH(ROW()-1,Tableau1[ALPHA],0),2),"")</f>
        <v>-</v>
      </c>
      <c r="C85" s="4" t="str">
        <f t="array" ref="C85">IFERROR(INDEX(Tableau1[],MATCH(ROW()-1,Tableau1[ALPHA],0),3),"")</f>
        <v>forendo paste</v>
      </c>
      <c r="D85" s="4" t="str">
        <f t="array" ref="D85">IFERROR(INDEX(Tableau1[],MATCH(ROW()-1,Tableau1[ALPHA],0),4),"")</f>
        <v>PULPDENT</v>
      </c>
      <c r="E85" s="4" t="str">
        <f t="array" ref="E85">IFERROR(INDEX(Tableau1[],MATCH(ROW()-1,Tableau1[ALPHA],0),5),"")</f>
        <v>-</v>
      </c>
      <c r="F85" s="4" t="str">
        <f t="array" ref="F85">IFERROR(INDEX(Tableau1[],MATCH(ROW()-1,Tableau1[ALPHA],0),6),"")</f>
        <v>-</v>
      </c>
      <c r="G85" s="4" t="str">
        <f t="array" ref="G85">IFERROR(INDEX(Tableau1[],MATCH(ROW()-1,Tableau1[ALPHA],0),7),"")</f>
        <v>-</v>
      </c>
      <c r="H85" s="4">
        <f t="array" ref="H85">IFERROR(INDEX(Tableau1[],MATCH(ROW()-1,Tableau1[ALPHA],0),8),"")</f>
        <v>2</v>
      </c>
      <c r="I85" s="6" t="str">
        <f t="array" ref="I85">IFERROR(INDEX(Tableau1[],MATCH(ROW()-1,Tableau1[ALPHA],0),9),"")</f>
        <v>-</v>
      </c>
      <c r="L85" s="3"/>
      <c r="M85" s="3"/>
      <c r="O85" s="3"/>
      <c r="R85" s="3"/>
      <c r="S85" s="3"/>
      <c r="T85" s="3"/>
      <c r="U85" s="3"/>
      <c r="V85" s="3" t="str">
        <f t="array" ref="V85">IFERROR(INDEX(Tableau3[],MATCH(ROW()-1,[CATEGORIE_NB],0),10),"")</f>
        <v/>
      </c>
    </row>
    <row r="86" spans="1:22">
      <c r="A86" s="5" t="str">
        <f t="array" ref="A86">IFERROR(INDEX(Tableau1[],MATCH(ROW()-1,Tableau1[ALPHA],0),1),"")</f>
        <v>STERILISATION</v>
      </c>
      <c r="B86" s="5" t="str">
        <f t="array" ref="B86">IFERROR(INDEX(Tableau1[],MATCH(ROW()-1,Tableau1[ALPHA],0),2),"")</f>
        <v>STERILISATION</v>
      </c>
      <c r="C86" s="4" t="str">
        <f t="array" ref="C86">IFERROR(INDEX(Tableau1[],MATCH(ROW()-1,Tableau1[ALPHA],0),3),"")</f>
        <v>gaine de stérilisation 55*200mm</v>
      </c>
      <c r="D86" s="4" t="str">
        <f t="array" ref="D86">IFERROR(INDEX(Tableau1[],MATCH(ROW()-1,Tableau1[ALPHA],0),4),"")</f>
        <v>SMARTDENT</v>
      </c>
      <c r="E86" s="4" t="str">
        <f t="array" ref="E86">IFERROR(INDEX(Tableau1[],MATCH(ROW()-1,Tableau1[ALPHA],0),5),"")</f>
        <v>2601-349/AR3196</v>
      </c>
      <c r="F86" s="4" t="str">
        <f t="array" ref="F86">IFERROR(INDEX(Tableau1[],MATCH(ROW()-1,Tableau1[ALPHA],0),6),"")</f>
        <v>-</v>
      </c>
      <c r="G86" s="4" t="str">
        <f t="array" ref="G86">IFERROR(INDEX(Tableau1[],MATCH(ROW()-1,Tableau1[ALPHA],0),7),"")</f>
        <v>DENTAL AUSTRAL</v>
      </c>
      <c r="H86" s="4" t="str">
        <f t="array" ref="H86">IFERROR(INDEX(Tableau1[],MATCH(ROW()-1,Tableau1[ALPHA],0),8),"")</f>
        <v>-</v>
      </c>
      <c r="I86" s="6">
        <f t="array" ref="I86">IFERROR(INDEX(Tableau1[],MATCH(ROW()-1,Tableau1[ALPHA],0),9),"")</f>
        <v>17.96</v>
      </c>
      <c r="L86" s="3"/>
      <c r="M86" s="3"/>
      <c r="O86" s="3"/>
      <c r="R86" s="3"/>
      <c r="S86" s="3"/>
      <c r="T86" s="3"/>
      <c r="U86" s="3"/>
      <c r="V86" s="3" t="str">
        <f t="array" ref="V86">IFERROR(INDEX(Tableau3[],MATCH(ROW()-1,[CATEGORIE_NB],0),10),"")</f>
        <v/>
      </c>
    </row>
    <row r="87" spans="1:22">
      <c r="A87" s="5" t="str">
        <f t="array" ref="A87">IFERROR(INDEX(Tableau1[],MATCH(ROW()-1,Tableau1[ALPHA],0),1),"")</f>
        <v>STERILISATION</v>
      </c>
      <c r="B87" s="5" t="str">
        <f t="array" ref="B87">IFERROR(INDEX(Tableau1[],MATCH(ROW()-1,Tableau1[ALPHA],0),2),"")</f>
        <v>STERILISATION</v>
      </c>
      <c r="C87" s="4" t="str">
        <f t="array" ref="C87">IFERROR(INDEX(Tableau1[],MATCH(ROW()-1,Tableau1[ALPHA],0),3),"")</f>
        <v>gaine de stérilisation 75*200mm</v>
      </c>
      <c r="D87" s="4" t="str">
        <f t="array" ref="D87">IFERROR(INDEX(Tableau1[],MATCH(ROW()-1,Tableau1[ALPHA],0),4),"")</f>
        <v>SBR</v>
      </c>
      <c r="E87" s="4" t="str">
        <f t="array" ref="E87">IFERROR(INDEX(Tableau1[],MATCH(ROW()-1,Tableau1[ALPHA],0),5),"")</f>
        <v>2601-003/AR1374</v>
      </c>
      <c r="F87" s="4" t="str">
        <f t="array" ref="F87">IFERROR(INDEX(Tableau1[],MATCH(ROW()-1,Tableau1[ALPHA],0),6),"")</f>
        <v>-</v>
      </c>
      <c r="G87" s="4" t="str">
        <f t="array" ref="G87">IFERROR(INDEX(Tableau1[],MATCH(ROW()-1,Tableau1[ALPHA],0),7),"")</f>
        <v>DENTAL AUSTRAL</v>
      </c>
      <c r="H87" s="4" t="str">
        <f t="array" ref="H87">IFERROR(INDEX(Tableau1[],MATCH(ROW()-1,Tableau1[ALPHA],0),8),"")</f>
        <v>-</v>
      </c>
      <c r="I87" s="6">
        <f t="array" ref="I87">IFERROR(INDEX(Tableau1[],MATCH(ROW()-1,Tableau1[ALPHA],0),9),"")</f>
        <v>36.39</v>
      </c>
      <c r="L87" s="3"/>
      <c r="M87" s="3"/>
      <c r="O87" s="3"/>
      <c r="R87" s="3"/>
      <c r="S87" s="3"/>
      <c r="T87" s="3"/>
      <c r="U87" s="3"/>
      <c r="V87" s="3" t="str">
        <f t="array" ref="V87">IFERROR(INDEX(Tableau3[],MATCH(ROW()-1,[CATEGORIE_NB],0),10),"")</f>
        <v/>
      </c>
    </row>
    <row r="88" spans="1:22">
      <c r="A88" s="5" t="str">
        <f t="array" ref="A88">IFERROR(INDEX(Tableau1[],MATCH(ROW()-1,Tableau1[ALPHA],0),1),"")</f>
        <v>IMPLANTOLOGIE</v>
      </c>
      <c r="B88" s="5" t="str">
        <f t="array" ref="B88">IFERROR(INDEX(Tableau1[],MATCH(ROW()-1,Tableau1[ALPHA],0),2),"")</f>
        <v>-</v>
      </c>
      <c r="C88" s="4" t="str">
        <f t="array" ref="C88">IFERROR(INDEX(Tableau1[],MATCH(ROW()-1,Tableau1[ALPHA],0),3),"")</f>
        <v>gaine sté sterilsop (rose)</v>
      </c>
      <c r="D88" s="4" t="str">
        <f t="array" ref="D88">IFERROR(INDEX(Tableau1[],MATCH(ROW()-1,Tableau1[ALPHA],0),4),"")</f>
        <v>HARTMANN</v>
      </c>
      <c r="E88" s="4" t="str">
        <f t="array" ref="E88">IFERROR(INDEX(Tableau1[],MATCH(ROW()-1,Tableau1[ALPHA],0),5),"")</f>
        <v>50 x 270</v>
      </c>
      <c r="F88" s="4" t="str">
        <f t="array" ref="F88">IFERROR(INDEX(Tableau1[],MATCH(ROW()-1,Tableau1[ALPHA],0),6),"")</f>
        <v>rouleau</v>
      </c>
      <c r="G88" s="4" t="str">
        <f t="array" ref="G88">IFERROR(INDEX(Tableau1[],MATCH(ROW()-1,Tableau1[ALPHA],0),7),"")</f>
        <v>ENDOTECHPLUS</v>
      </c>
      <c r="H88" s="4">
        <f t="array" ref="H88">IFERROR(INDEX(Tableau1[],MATCH(ROW()-1,Tableau1[ALPHA],0),8),"")</f>
        <v>1</v>
      </c>
      <c r="I88" s="6">
        <f t="array" ref="I88">IFERROR(INDEX(Tableau1[],MATCH(ROW()-1,Tableau1[ALPHA],0),9),"")</f>
        <v>0</v>
      </c>
      <c r="L88" s="3"/>
      <c r="M88" s="3"/>
      <c r="O88" s="3"/>
      <c r="R88" s="3"/>
      <c r="S88" s="3"/>
      <c r="T88" s="3"/>
      <c r="U88" s="3"/>
      <c r="V88" s="3" t="str">
        <f t="array" ref="V88">IFERROR(INDEX(Tableau3[],MATCH(ROW()-1,[CATEGORIE_NB],0),10),"")</f>
        <v/>
      </c>
    </row>
    <row r="89" spans="1:22">
      <c r="A89" s="5" t="str">
        <f t="array" ref="A89">IFERROR(INDEX(Tableau1[],MATCH(ROW()-1,Tableau1[ALPHA],0),1),"")</f>
        <v>DIVERS</v>
      </c>
      <c r="B89" s="5" t="str">
        <f t="array" ref="B89">IFERROR(INDEX(Tableau1[],MATCH(ROW()-1,Tableau1[ALPHA],0),2),"")</f>
        <v>GANTS</v>
      </c>
      <c r="C89" s="4" t="str">
        <f t="array" ref="C89">IFERROR(INDEX(Tableau1[],MATCH(ROW()-1,Tableau1[ALPHA],0),3),"")</f>
        <v>gant digitil m</v>
      </c>
      <c r="D89" s="4" t="str">
        <f t="array" ref="D89">IFERROR(INDEX(Tableau1[],MATCH(ROW()-1,Tableau1[ALPHA],0),4),"")</f>
        <v>HARTMANN</v>
      </c>
      <c r="E89" s="4">
        <f t="array" ref="E89">IFERROR(INDEX(Tableau1[],MATCH(ROW()-1,Tableau1[ALPHA],0),5),"")</f>
        <v>942182</v>
      </c>
      <c r="F89" s="4">
        <f t="array" ref="F89">IFERROR(INDEX(Tableau1[],MATCH(ROW()-1,Tableau1[ALPHA],0),6),"")</f>
        <v>1</v>
      </c>
      <c r="G89" s="4" t="str">
        <f t="array" ref="G89">IFERROR(INDEX(Tableau1[],MATCH(ROW()-1,Tableau1[ALPHA],0),7),"")</f>
        <v>ENDOTECHPLUS</v>
      </c>
      <c r="H89" s="4" t="str">
        <f t="array" ref="H89">IFERROR(INDEX(Tableau1[],MATCH(ROW()-1,Tableau1[ALPHA],0),8),"")</f>
        <v>-</v>
      </c>
      <c r="I89" s="6">
        <f t="array" ref="I89">IFERROR(INDEX(Tableau1[],MATCH(ROW()-1,Tableau1[ALPHA],0),9),"")</f>
        <v>8.5</v>
      </c>
      <c r="L89" s="3"/>
      <c r="M89" s="3"/>
      <c r="O89" s="3"/>
      <c r="R89" s="3"/>
      <c r="S89" s="3"/>
      <c r="T89" s="3"/>
      <c r="U89" s="3"/>
      <c r="V89" s="3" t="str">
        <f t="array" ref="V89">IFERROR(INDEX(Tableau3[],MATCH(ROW()-1,[CATEGORIE_NB],0),10),"")</f>
        <v/>
      </c>
    </row>
    <row r="90" spans="1:22">
      <c r="A90" s="5" t="str">
        <f t="array" ref="A90">IFERROR(INDEX(Tableau1[],MATCH(ROW()-1,Tableau1[ALPHA],0),1),"")</f>
        <v>DIVERS</v>
      </c>
      <c r="B90" s="5" t="str">
        <f t="array" ref="B90">IFERROR(INDEX(Tableau1[],MATCH(ROW()-1,Tableau1[ALPHA],0),2),"")</f>
        <v>GANTS</v>
      </c>
      <c r="C90" s="4" t="str">
        <f t="array" ref="C90">IFERROR(INDEX(Tableau1[],MATCH(ROW()-1,Tableau1[ALPHA],0),3),"")</f>
        <v>gant digitil s</v>
      </c>
      <c r="D90" s="4" t="str">
        <f t="array" ref="D90">IFERROR(INDEX(Tableau1[],MATCH(ROW()-1,Tableau1[ALPHA],0),4),"")</f>
        <v>HARTMANN</v>
      </c>
      <c r="E90" s="4" t="str">
        <f t="array" ref="E90">IFERROR(INDEX(Tableau1[],MATCH(ROW()-1,Tableau1[ALPHA],0),5),"")</f>
        <v>-</v>
      </c>
      <c r="F90" s="4">
        <f t="array" ref="F90">IFERROR(INDEX(Tableau1[],MATCH(ROW()-1,Tableau1[ALPHA],0),6),"")</f>
        <v>1</v>
      </c>
      <c r="G90" s="4" t="str">
        <f t="array" ref="G90">IFERROR(INDEX(Tableau1[],MATCH(ROW()-1,Tableau1[ALPHA],0),7),"")</f>
        <v>ENDOTECHPLUS</v>
      </c>
      <c r="H90" s="4" t="str">
        <f t="array" ref="H90">IFERROR(INDEX(Tableau1[],MATCH(ROW()-1,Tableau1[ALPHA],0),8),"")</f>
        <v>-</v>
      </c>
      <c r="I90" s="6" t="str">
        <f t="array" ref="I90">IFERROR(INDEX(Tableau1[],MATCH(ROW()-1,Tableau1[ALPHA],0),9),"")</f>
        <v>-</v>
      </c>
      <c r="L90" s="3"/>
      <c r="M90" s="3"/>
      <c r="O90" s="3"/>
      <c r="R90" s="3"/>
      <c r="S90" s="3"/>
      <c r="T90" s="3"/>
      <c r="U90" s="3"/>
      <c r="V90" s="3" t="str">
        <f t="array" ref="V90">IFERROR(INDEX(Tableau3[],MATCH(ROW()-1,[CATEGORIE_NB],0),10),"")</f>
        <v/>
      </c>
    </row>
    <row r="91" spans="1:22">
      <c r="A91" s="5" t="str">
        <f t="array" ref="A91">IFERROR(INDEX(Tableau1[],MATCH(ROW()-1,Tableau1[ALPHA],0),1),"")</f>
        <v>DIVERS</v>
      </c>
      <c r="B91" s="5" t="str">
        <f t="array" ref="B91">IFERROR(INDEX(Tableau1[],MATCH(ROW()-1,Tableau1[ALPHA],0),2),"")</f>
        <v>GANTS</v>
      </c>
      <c r="C91" s="4" t="str">
        <f t="array" ref="C91">IFERROR(INDEX(Tableau1[],MATCH(ROW()-1,Tableau1[ALPHA],0),3),"")</f>
        <v>gant EUROMEDIS xl</v>
      </c>
      <c r="D91" s="4" t="str">
        <f t="array" ref="D91">IFERROR(INDEX(Tableau1[],MATCH(ROW()-1,Tableau1[ALPHA],0),4),"")</f>
        <v>HARTMANN</v>
      </c>
      <c r="E91" s="4" t="str">
        <f t="array" ref="E91">IFERROR(INDEX(Tableau1[],MATCH(ROW()-1,Tableau1[ALPHA],0),5),"")</f>
        <v>REF 127514A</v>
      </c>
      <c r="F91" s="4">
        <f t="array" ref="F91">IFERROR(INDEX(Tableau1[],MATCH(ROW()-1,Tableau1[ALPHA],0),6),"")</f>
        <v>1</v>
      </c>
      <c r="G91" s="4" t="str">
        <f t="array" ref="G91">IFERROR(INDEX(Tableau1[],MATCH(ROW()-1,Tableau1[ALPHA],0),7),"")</f>
        <v>ENDOTECHPLUS</v>
      </c>
      <c r="H91" s="4" t="str">
        <f t="array" ref="H91">IFERROR(INDEX(Tableau1[],MATCH(ROW()-1,Tableau1[ALPHA],0),8),"")</f>
        <v>-</v>
      </c>
      <c r="I91" s="6">
        <f t="array" ref="I91">IFERROR(INDEX(Tableau1[],MATCH(ROW()-1,Tableau1[ALPHA],0),9),"")</f>
        <v>11</v>
      </c>
      <c r="L91" s="3"/>
      <c r="M91" s="3"/>
      <c r="O91" s="3"/>
      <c r="R91" s="3"/>
      <c r="S91" s="3"/>
      <c r="T91" s="3"/>
      <c r="U91" s="3"/>
      <c r="V91" s="3" t="str">
        <f t="array" ref="V91">IFERROR(INDEX(Tableau3[],MATCH(ROW()-1,[CATEGORIE_NB],0),10),"")</f>
        <v/>
      </c>
    </row>
    <row r="92" spans="1:22">
      <c r="A92" s="5" t="str">
        <f t="array" ref="A92">IFERROR(INDEX(Tableau1[],MATCH(ROW()-1,Tableau1[ALPHA],0),1),"")</f>
        <v>IMPLANTOLOGIE</v>
      </c>
      <c r="B92" s="5" t="str">
        <f t="array" ref="B92">IFERROR(INDEX(Tableau1[],MATCH(ROW()-1,Tableau1[ALPHA],0),2),"")</f>
        <v>-</v>
      </c>
      <c r="C92" s="4" t="str">
        <f t="array" ref="C92">IFERROR(INDEX(Tableau1[],MATCH(ROW()-1,Tableau1[ALPHA],0),3),"")</f>
        <v xml:space="preserve">gants latex micro  </v>
      </c>
      <c r="D92" s="4" t="str">
        <f t="array" ref="D92">IFERROR(INDEX(Tableau1[],MATCH(ROW()-1,Tableau1[ALPHA],0),4),"")</f>
        <v>PROTEXIS</v>
      </c>
      <c r="E92" s="4" t="str">
        <f t="array" ref="E92">IFERROR(INDEX(Tableau1[],MATCH(ROW()-1,Tableau1[ALPHA],0),5),"")</f>
        <v>T 7.5</v>
      </c>
      <c r="F92" s="4" t="str">
        <f t="array" ref="F92">IFERROR(INDEX(Tableau1[],MATCH(ROW()-1,Tableau1[ALPHA],0),6),"")</f>
        <v>carton</v>
      </c>
      <c r="G92" s="4" t="str">
        <f t="array" ref="G92">IFERROR(INDEX(Tableau1[],MATCH(ROW()-1,Tableau1[ALPHA],0),7),"")</f>
        <v>BRUNO</v>
      </c>
      <c r="H92" s="4">
        <f t="array" ref="H92">IFERROR(INDEX(Tableau1[],MATCH(ROW()-1,Tableau1[ALPHA],0),8),"")</f>
        <v>1</v>
      </c>
      <c r="I92" s="6">
        <f t="array" ref="I92">IFERROR(INDEX(Tableau1[],MATCH(ROW()-1,Tableau1[ALPHA],0),9),"")</f>
        <v>0</v>
      </c>
      <c r="L92" s="3"/>
      <c r="M92" s="3"/>
      <c r="O92" s="3"/>
      <c r="R92" s="3"/>
      <c r="S92" s="3"/>
      <c r="T92" s="3"/>
      <c r="U92" s="3"/>
      <c r="V92" s="3" t="str">
        <f t="array" ref="V92">IFERROR(INDEX(Tableau3[],MATCH(ROW()-1,[CATEGORIE_NB],0),10),"")</f>
        <v/>
      </c>
    </row>
    <row r="93" spans="1:22">
      <c r="A93" s="5" t="str">
        <f t="array" ref="A93">IFERROR(INDEX(Tableau1[],MATCH(ROW()-1,Tableau1[ALPHA],0),1),"")</f>
        <v>DIVERS</v>
      </c>
      <c r="B93" s="5" t="str">
        <f t="array" ref="B93">IFERROR(INDEX(Tableau1[],MATCH(ROW()-1,Tableau1[ALPHA],0),2),"")</f>
        <v>GANTS</v>
      </c>
      <c r="C93" s="4" t="str">
        <f t="array" ref="C93">IFERROR(INDEX(Tableau1[],MATCH(ROW()-1,Tableau1[ALPHA],0),3),"")</f>
        <v>gants latex sans poudre M</v>
      </c>
      <c r="D93" s="4" t="str">
        <f t="array" ref="D93">IFERROR(INDEX(Tableau1[],MATCH(ROW()-1,Tableau1[ALPHA],0),4),"")</f>
        <v>CYBERTECH</v>
      </c>
      <c r="E93" s="4" t="str">
        <f t="array" ref="E93">IFERROR(INDEX(Tableau1[],MATCH(ROW()-1,Tableau1[ALPHA],0),5),"")</f>
        <v>AR75</v>
      </c>
      <c r="F93" s="4">
        <f t="array" ref="F93">IFERROR(INDEX(Tableau1[],MATCH(ROW()-1,Tableau1[ALPHA],0),6),"")</f>
        <v>100</v>
      </c>
      <c r="G93" s="4" t="str">
        <f t="array" ref="G93">IFERROR(INDEX(Tableau1[],MATCH(ROW()-1,Tableau1[ALPHA],0),7),"")</f>
        <v>GIE</v>
      </c>
      <c r="H93" s="4">
        <f t="array" ref="H93">IFERROR(INDEX(Tableau1[],MATCH(ROW()-1,Tableau1[ALPHA],0),8),"")</f>
        <v>2</v>
      </c>
      <c r="I93" s="6">
        <f t="array" ref="I93">IFERROR(INDEX(Tableau1[],MATCH(ROW()-1,Tableau1[ALPHA],0),9),"")</f>
        <v>5.19</v>
      </c>
      <c r="L93" s="3"/>
      <c r="M93" s="3"/>
      <c r="O93" s="3"/>
      <c r="R93" s="3"/>
      <c r="S93" s="3"/>
      <c r="T93" s="3"/>
      <c r="U93" s="3"/>
      <c r="V93" s="3" t="str">
        <f t="array" ref="V93">IFERROR(INDEX(Tableau3[],MATCH(ROW()-1,[CATEGORIE_NB],0),10),"")</f>
        <v/>
      </c>
    </row>
    <row r="94" spans="1:22">
      <c r="A94" s="5" t="str">
        <f t="array" ref="A94">IFERROR(INDEX(Tableau1[],MATCH(ROW()-1,Tableau1[ALPHA],0),1),"")</f>
        <v>DIVERS</v>
      </c>
      <c r="B94" s="5" t="str">
        <f t="array" ref="B94">IFERROR(INDEX(Tableau1[],MATCH(ROW()-1,Tableau1[ALPHA],0),2),"")</f>
        <v>GANTS</v>
      </c>
      <c r="C94" s="4" t="str">
        <f t="array" ref="C94">IFERROR(INDEX(Tableau1[],MATCH(ROW()-1,Tableau1[ALPHA],0),3),"")</f>
        <v>gants latex sans poudre S</v>
      </c>
      <c r="D94" s="4" t="str">
        <f t="array" ref="D94">IFERROR(INDEX(Tableau1[],MATCH(ROW()-1,Tableau1[ALPHA],0),4),"")</f>
        <v>CYBERTECH</v>
      </c>
      <c r="E94" s="4" t="str">
        <f t="array" ref="E94">IFERROR(INDEX(Tableau1[],MATCH(ROW()-1,Tableau1[ALPHA],0),5),"")</f>
        <v>AR76</v>
      </c>
      <c r="F94" s="4">
        <f t="array" ref="F94">IFERROR(INDEX(Tableau1[],MATCH(ROW()-1,Tableau1[ALPHA],0),6),"")</f>
        <v>100</v>
      </c>
      <c r="G94" s="4" t="str">
        <f t="array" ref="G94">IFERROR(INDEX(Tableau1[],MATCH(ROW()-1,Tableau1[ALPHA],0),7),"")</f>
        <v>GIE</v>
      </c>
      <c r="H94" s="4">
        <f t="array" ref="H94">IFERROR(INDEX(Tableau1[],MATCH(ROW()-1,Tableau1[ALPHA],0),8),"")</f>
        <v>4</v>
      </c>
      <c r="I94" s="6">
        <f t="array" ref="I94">IFERROR(INDEX(Tableau1[],MATCH(ROW()-1,Tableau1[ALPHA],0),9),"")</f>
        <v>5.19</v>
      </c>
      <c r="L94" s="3"/>
      <c r="M94" s="3"/>
      <c r="O94" s="3"/>
      <c r="R94" s="3"/>
      <c r="S94" s="3"/>
      <c r="T94" s="3"/>
      <c r="U94" s="3"/>
      <c r="V94" s="3" t="str">
        <f t="array" ref="V94">IFERROR(INDEX(Tableau3[],MATCH(ROW()-1,[CATEGORIE_NB],0),10),"")</f>
        <v/>
      </c>
    </row>
    <row r="95" spans="1:22">
      <c r="A95" s="5" t="str">
        <f t="array" ref="A95">IFERROR(INDEX(Tableau1[],MATCH(ROW()-1,Tableau1[ALPHA],0),1),"")</f>
        <v>IMPLANTOLOGIE</v>
      </c>
      <c r="B95" s="5" t="str">
        <f t="array" ref="B95">IFERROR(INDEX(Tableau1[],MATCH(ROW()-1,Tableau1[ALPHA],0),2),"")</f>
        <v>-</v>
      </c>
      <c r="C95" s="4" t="str">
        <f t="array" ref="C95">IFERROR(INDEX(Tableau1[],MATCH(ROW()-1,Tableau1[ALPHA],0),3),"")</f>
        <v>gants PEHA TAFT</v>
      </c>
      <c r="D95" s="4" t="str">
        <f t="array" ref="D95">IFERROR(INDEX(Tableau1[],MATCH(ROW()-1,Tableau1[ALPHA],0),4),"")</f>
        <v>HARTMANN</v>
      </c>
      <c r="E95" s="4" t="str">
        <f t="array" ref="E95">IFERROR(INDEX(Tableau1[],MATCH(ROW()-1,Tableau1[ALPHA],0),5),"")</f>
        <v>T 8.5</v>
      </c>
      <c r="F95" s="4" t="str">
        <f t="array" ref="F95">IFERROR(INDEX(Tableau1[],MATCH(ROW()-1,Tableau1[ALPHA],0),6),"")</f>
        <v>carton</v>
      </c>
      <c r="G95" s="4" t="str">
        <f t="array" ref="G95">IFERROR(INDEX(Tableau1[],MATCH(ROW()-1,Tableau1[ALPHA],0),7),"")</f>
        <v>HARD</v>
      </c>
      <c r="H95" s="4">
        <f t="array" ref="H95">IFERROR(INDEX(Tableau1[],MATCH(ROW()-1,Tableau1[ALPHA],0),8),"")</f>
        <v>1</v>
      </c>
      <c r="I95" s="6">
        <f t="array" ref="I95">IFERROR(INDEX(Tableau1[],MATCH(ROW()-1,Tableau1[ALPHA],0),9),"")</f>
        <v>0</v>
      </c>
      <c r="L95" s="3"/>
      <c r="M95" s="3"/>
      <c r="O95" s="3"/>
      <c r="R95" s="3"/>
      <c r="S95" s="3"/>
      <c r="T95" s="3"/>
      <c r="U95" s="3"/>
      <c r="V95" s="3" t="str">
        <f t="array" ref="V95">IFERROR(INDEX(Tableau3[],MATCH(ROW()-1,[CATEGORIE_NB],0),10),"")</f>
        <v/>
      </c>
    </row>
    <row r="96" spans="1:22">
      <c r="A96" s="5" t="str">
        <f t="array" ref="A96">IFERROR(INDEX(Tableau1[],MATCH(ROW()-1,Tableau1[ALPHA],0),1),"")</f>
        <v>IMPLANTOLOGIE</v>
      </c>
      <c r="B96" s="5" t="str">
        <f t="array" ref="B96">IFERROR(INDEX(Tableau1[],MATCH(ROW()-1,Tableau1[ALPHA],0),2),"")</f>
        <v>-</v>
      </c>
      <c r="C96" s="4" t="str">
        <f t="array" ref="C96">IFERROR(INDEX(Tableau1[],MATCH(ROW()-1,Tableau1[ALPHA],0),3),"")</f>
        <v>gants stériles</v>
      </c>
      <c r="D96" s="4" t="str">
        <f t="array" ref="D96">IFERROR(INDEX(Tableau1[],MATCH(ROW()-1,Tableau1[ALPHA],0),4),"")</f>
        <v>HARTMANN</v>
      </c>
      <c r="E96" s="4" t="str">
        <f t="array" ref="E96">IFERROR(INDEX(Tableau1[],MATCH(ROW()-1,Tableau1[ALPHA],0),5),"")</f>
        <v>T 7.5</v>
      </c>
      <c r="F96" s="4" t="str">
        <f t="array" ref="F96">IFERROR(INDEX(Tableau1[],MATCH(ROW()-1,Tableau1[ALPHA],0),6),"")</f>
        <v>Carton</v>
      </c>
      <c r="G96" s="4" t="str">
        <f t="array" ref="G96">IFERROR(INDEX(Tableau1[],MATCH(ROW()-1,Tableau1[ALPHA],0),7),"")</f>
        <v>HARD</v>
      </c>
      <c r="H96" s="4">
        <f t="array" ref="H96">IFERROR(INDEX(Tableau1[],MATCH(ROW()-1,Tableau1[ALPHA],0),8),"")</f>
        <v>1</v>
      </c>
      <c r="I96" s="6">
        <f t="array" ref="I96">IFERROR(INDEX(Tableau1[],MATCH(ROW()-1,Tableau1[ALPHA],0),9),"")</f>
        <v>0</v>
      </c>
      <c r="L96" s="3"/>
      <c r="M96" s="3"/>
      <c r="O96" s="3"/>
      <c r="R96" s="3"/>
      <c r="S96" s="3"/>
      <c r="T96" s="3"/>
      <c r="U96" s="3"/>
      <c r="V96" s="3" t="str">
        <f t="array" ref="V96">IFERROR(INDEX(Tableau3[],MATCH(ROW()-1,[CATEGORIE_NB],0),10),"")</f>
        <v/>
      </c>
    </row>
    <row r="97" spans="1:22">
      <c r="A97" s="5" t="str">
        <f t="array" ref="A97">IFERROR(INDEX(Tableau1[],MATCH(ROW()-1,Tableau1[ALPHA],0),1),"")</f>
        <v>STERILISATION</v>
      </c>
      <c r="B97" s="5" t="str">
        <f t="array" ref="B97">IFERROR(INDEX(Tableau1[],MATCH(ROW()-1,Tableau1[ALPHA],0),2),"")</f>
        <v>-</v>
      </c>
      <c r="C97" s="4" t="str">
        <f t="array" ref="C97">IFERROR(INDEX(Tableau1[],MATCH(ROW()-1,Tableau1[ALPHA],0),3),"")</f>
        <v>GEL HYDRO ALCOOLIQUE</v>
      </c>
      <c r="D97" s="4" t="str">
        <f t="array" ref="D97">IFERROR(INDEX(Tableau1[],MATCH(ROW()-1,Tableau1[ALPHA],0),4),"")</f>
        <v>-</v>
      </c>
      <c r="E97" s="4" t="str">
        <f t="array" ref="E97">IFERROR(INDEX(Tableau1[],MATCH(ROW()-1,Tableau1[ALPHA],0),5),"")</f>
        <v>-</v>
      </c>
      <c r="F97" s="4" t="str">
        <f t="array" ref="F97">IFERROR(INDEX(Tableau1[],MATCH(ROW()-1,Tableau1[ALPHA],0),6),"")</f>
        <v>-</v>
      </c>
      <c r="G97" s="4" t="str">
        <f t="array" ref="G97">IFERROR(INDEX(Tableau1[],MATCH(ROW()-1,Tableau1[ALPHA],0),7),"")</f>
        <v>HYGIE PRO</v>
      </c>
      <c r="H97" s="4" t="str">
        <f t="array" ref="H97">IFERROR(INDEX(Tableau1[],MATCH(ROW()-1,Tableau1[ALPHA],0),8),"")</f>
        <v>-</v>
      </c>
      <c r="I97" s="6" t="str">
        <f t="array" ref="I97">IFERROR(INDEX(Tableau1[],MATCH(ROW()-1,Tableau1[ALPHA],0),9),"")</f>
        <v>-</v>
      </c>
      <c r="L97" s="3"/>
      <c r="M97" s="3"/>
      <c r="O97" s="3"/>
      <c r="R97" s="3"/>
      <c r="S97" s="3"/>
      <c r="T97" s="3"/>
      <c r="U97" s="3"/>
      <c r="V97" s="3" t="str">
        <f t="array" ref="V97">IFERROR(INDEX(Tableau3[],MATCH(ROW()-1,[CATEGORIE_NB],0),10),"")</f>
        <v/>
      </c>
    </row>
    <row r="98" spans="1:22">
      <c r="A98" s="5" t="str">
        <f t="array" ref="A98">IFERROR(INDEX(Tableau1[],MATCH(ROW()-1,Tableau1[ALPHA],0),1),"")</f>
        <v>DIVERS</v>
      </c>
      <c r="B98" s="5" t="str">
        <f t="array" ref="B98">IFERROR(INDEX(Tableau1[],MATCH(ROW()-1,Tableau1[ALPHA],0),2),"")</f>
        <v>STERILISATION</v>
      </c>
      <c r="C98" s="4" t="str">
        <f t="array" ref="C98">IFERROR(INDEX(Tableau1[],MATCH(ROW()-1,Tableau1[ALPHA],0),3),"")</f>
        <v>gigasept enzymatic</v>
      </c>
      <c r="D98" s="4" t="str">
        <f t="array" ref="D98">IFERROR(INDEX(Tableau1[],MATCH(ROW()-1,Tableau1[ALPHA],0),4),"")</f>
        <v>GIGASEPT</v>
      </c>
      <c r="E98" s="4" t="str">
        <f t="array" ref="E98">IFERROR(INDEX(Tableau1[],MATCH(ROW()-1,Tableau1[ALPHA],0),5),"")</f>
        <v>AR223</v>
      </c>
      <c r="F98" s="4" t="str">
        <f t="array" ref="F98">IFERROR(INDEX(Tableau1[],MATCH(ROW()-1,Tableau1[ALPHA],0),6),"")</f>
        <v>2KG</v>
      </c>
      <c r="G98" s="4" t="str">
        <f t="array" ref="G98">IFERROR(INDEX(Tableau1[],MATCH(ROW()-1,Tableau1[ALPHA],0),7),"")</f>
        <v>GIE</v>
      </c>
      <c r="H98" s="4" t="str">
        <f t="array" ref="H98">IFERROR(INDEX(Tableau1[],MATCH(ROW()-1,Tableau1[ALPHA],0),8),"")</f>
        <v>-</v>
      </c>
      <c r="I98" s="6">
        <f t="array" ref="I98">IFERROR(INDEX(Tableau1[],MATCH(ROW()-1,Tableau1[ALPHA],0),9),"")</f>
        <v>44.7</v>
      </c>
      <c r="L98" s="3"/>
      <c r="M98" s="3"/>
      <c r="O98" s="3"/>
      <c r="R98" s="3"/>
      <c r="S98" s="3"/>
      <c r="T98" s="3"/>
      <c r="U98" s="3"/>
      <c r="V98" s="3" t="str">
        <f t="array" ref="V98">IFERROR(INDEX(Tableau3[],MATCH(ROW()-1,[CATEGORIE_NB],0),10),"")</f>
        <v/>
      </c>
    </row>
    <row r="99" spans="1:22">
      <c r="A99" s="5" t="str">
        <f t="array" ref="A99">IFERROR(INDEX(Tableau1[],MATCH(ROW()-1,Tableau1[ALPHA],0),1),"")</f>
        <v>ENDODONTIE</v>
      </c>
      <c r="B99" s="5" t="str">
        <f t="array" ref="B99">IFERROR(INDEX(Tableau1[],MATCH(ROW()-1,Tableau1[ALPHA],0),2),"")</f>
        <v>-</v>
      </c>
      <c r="C99" s="4" t="str">
        <f t="array" ref="C99">IFERROR(INDEX(Tableau1[],MATCH(ROW()-1,Tableau1[ALPHA],0),3),"")</f>
        <v>glyde</v>
      </c>
      <c r="D99" s="4" t="str">
        <f t="array" ref="D99">IFERROR(INDEX(Tableau1[],MATCH(ROW()-1,Tableau1[ALPHA],0),4),"")</f>
        <v>-</v>
      </c>
      <c r="E99" s="4" t="str">
        <f t="array" ref="E99">IFERROR(INDEX(Tableau1[],MATCH(ROW()-1,Tableau1[ALPHA],0),5),"")</f>
        <v>-</v>
      </c>
      <c r="F99" s="4" t="str">
        <f t="array" ref="F99">IFERROR(INDEX(Tableau1[],MATCH(ROW()-1,Tableau1[ALPHA],0),6),"")</f>
        <v>-</v>
      </c>
      <c r="G99" s="4" t="str">
        <f t="array" ref="G99">IFERROR(INDEX(Tableau1[],MATCH(ROW()-1,Tableau1[ALPHA],0),7),"")</f>
        <v>DABSTART</v>
      </c>
      <c r="H99" s="4">
        <f t="array" ref="H99">IFERROR(INDEX(Tableau1[],MATCH(ROW()-1,Tableau1[ALPHA],0),8),"")</f>
        <v>2</v>
      </c>
      <c r="I99" s="6" t="str">
        <f t="array" ref="I99">IFERROR(INDEX(Tableau1[],MATCH(ROW()-1,Tableau1[ALPHA],0),9),"")</f>
        <v>-</v>
      </c>
      <c r="L99" s="3"/>
      <c r="M99" s="3"/>
      <c r="O99" s="3"/>
      <c r="R99" s="3"/>
      <c r="S99" s="3"/>
      <c r="T99" s="3"/>
      <c r="U99" s="3"/>
      <c r="V99" s="3" t="str">
        <f t="array" ref="V99">IFERROR(INDEX(Tableau3[],MATCH(ROW()-1,[CATEGORIE_NB],0),10),"")</f>
        <v/>
      </c>
    </row>
    <row r="100" spans="1:22">
      <c r="A100" s="5" t="str">
        <f t="array" ref="A100">IFERROR(INDEX(Tableau1[],MATCH(ROW()-1,Tableau1[ALPHA],0),1),"")</f>
        <v>DIVERS</v>
      </c>
      <c r="B100" s="5" t="str">
        <f t="array" ref="B100">IFERROR(INDEX(Tableau1[],MATCH(ROW()-1,Tableau1[ALPHA],0),2),"")</f>
        <v>-</v>
      </c>
      <c r="C100" s="4" t="str">
        <f t="array" ref="C100">IFERROR(INDEX(Tableau1[],MATCH(ROW()-1,Tableau1[ALPHA],0),3),"")</f>
        <v>godet en verre transparent</v>
      </c>
      <c r="D100" s="4" t="str">
        <f t="array" ref="D100">IFERROR(INDEX(Tableau1[],MATCH(ROW()-1,Tableau1[ALPHA],0),4),"")</f>
        <v>DAPPEN</v>
      </c>
      <c r="E100" s="4" t="str">
        <f t="array" ref="E100">IFERROR(INDEX(Tableau1[],MATCH(ROW()-1,Tableau1[ALPHA],0),5),"")</f>
        <v>DEPA10-003</v>
      </c>
      <c r="F100" s="4" t="str">
        <f t="array" ref="F100">IFERROR(INDEX(Tableau1[],MATCH(ROW()-1,Tableau1[ALPHA],0),6),"")</f>
        <v>-</v>
      </c>
      <c r="G100" s="4" t="str">
        <f t="array" ref="G100">IFERROR(INDEX(Tableau1[],MATCH(ROW()-1,Tableau1[ALPHA],0),7),"")</f>
        <v>HARD</v>
      </c>
      <c r="H100" s="4" t="str">
        <f t="array" ref="H100">IFERROR(INDEX(Tableau1[],MATCH(ROW()-1,Tableau1[ALPHA],0),8),"")</f>
        <v>-</v>
      </c>
      <c r="I100" s="6">
        <f t="array" ref="I100">IFERROR(INDEX(Tableau1[],MATCH(ROW()-1,Tableau1[ALPHA],0),9),"")</f>
        <v>1.65</v>
      </c>
      <c r="L100" s="3"/>
      <c r="M100" s="3"/>
      <c r="O100" s="3"/>
      <c r="R100" s="3"/>
      <c r="S100" s="3"/>
      <c r="T100" s="3"/>
      <c r="U100" s="3"/>
      <c r="V100" s="3" t="str">
        <f t="array" ref="V100">IFERROR(INDEX(Tableau3[],MATCH(ROW()-1,[CATEGORIE_NB],0),10),"")</f>
        <v/>
      </c>
    </row>
    <row r="101" spans="1:22">
      <c r="A101" s="5" t="str">
        <f t="array" ref="A101">IFERROR(INDEX(Tableau1[],MATCH(ROW()-1,Tableau1[ALPHA],0),1),"")</f>
        <v>SOINS CONSERVATEURS</v>
      </c>
      <c r="B101" s="5" t="str">
        <f t="array" ref="B101">IFERROR(INDEX(Tableau1[],MATCH(ROW()-1,Tableau1[ALPHA],0),2),"")</f>
        <v>-</v>
      </c>
      <c r="C101" s="4" t="str">
        <f t="array" ref="C101">IFERROR(INDEX(Tableau1[],MATCH(ROW()-1,Tableau1[ALPHA],0),3),"")</f>
        <v>hi-seal</v>
      </c>
      <c r="D101" s="4" t="str">
        <f t="array" ref="D101">IFERROR(INDEX(Tableau1[],MATCH(ROW()-1,Tableau1[ALPHA],0),4),"")</f>
        <v>ELSODENT</v>
      </c>
      <c r="E101" s="4" t="str">
        <f t="array" ref="E101">IFERROR(INDEX(Tableau1[],MATCH(ROW()-1,Tableau1[ALPHA],0),5),"")</f>
        <v>-</v>
      </c>
      <c r="F101" s="4" t="str">
        <f t="array" ref="F101">IFERROR(INDEX(Tableau1[],MATCH(ROW()-1,Tableau1[ALPHA],0),6),"")</f>
        <v>-</v>
      </c>
      <c r="G101" s="4" t="str">
        <f t="array" ref="G101">IFERROR(INDEX(Tableau1[],MATCH(ROW()-1,Tableau1[ALPHA],0),7),"")</f>
        <v>-</v>
      </c>
      <c r="H101" s="4">
        <f t="array" ref="H101">IFERROR(INDEX(Tableau1[],MATCH(ROW()-1,Tableau1[ALPHA],0),8),"")</f>
        <v>1</v>
      </c>
      <c r="I101" s="6" t="str">
        <f t="array" ref="I101">IFERROR(INDEX(Tableau1[],MATCH(ROW()-1,Tableau1[ALPHA],0),9),"")</f>
        <v>-</v>
      </c>
    </row>
    <row r="102" spans="1:22">
      <c r="A102" s="5" t="str">
        <f t="array" ref="A102">IFERROR(INDEX(Tableau1[],MATCH(ROW()-1,Tableau1[ALPHA],0),1),"")</f>
        <v>PROTHESE</v>
      </c>
      <c r="B102" s="5" t="str">
        <f t="array" ref="B102">IFERROR(INDEX(Tableau1[],MATCH(ROW()-1,Tableau1[ALPHA],0),2),"")</f>
        <v>EMPREINTE</v>
      </c>
      <c r="C102" s="4" t="str">
        <f t="array" ref="C102">IFERROR(INDEX(Tableau1[],MATCH(ROW()-1,Tableau1[ALPHA],0),3),"")</f>
        <v>hydrorise maxy heavy</v>
      </c>
      <c r="D102" s="4" t="str">
        <f t="array" ref="D102">IFERROR(INDEX(Tableau1[],MATCH(ROW()-1,Tableau1[ALPHA],0),4),"")</f>
        <v>ZHERMARCK</v>
      </c>
      <c r="E102" s="4" t="str">
        <f t="array" ref="E102">IFERROR(INDEX(Tableau1[],MATCH(ROW()-1,Tableau1[ALPHA],0),5),"")</f>
        <v>AR82</v>
      </c>
      <c r="F102" s="4" t="str">
        <f t="array" ref="F102">IFERROR(INDEX(Tableau1[],MATCH(ROW()-1,Tableau1[ALPHA],0),6),"")</f>
        <v>2X380ML</v>
      </c>
      <c r="G102" s="4" t="str">
        <f t="array" ref="G102">IFERROR(INDEX(Tableau1[],MATCH(ROW()-1,Tableau1[ALPHA],0),7),"")</f>
        <v>GIE</v>
      </c>
      <c r="H102" s="4">
        <f t="array" ref="H102">IFERROR(INDEX(Tableau1[],MATCH(ROW()-1,Tableau1[ALPHA],0),8),"")</f>
        <v>1</v>
      </c>
      <c r="I102" s="6">
        <f t="array" ref="I102">IFERROR(INDEX(Tableau1[],MATCH(ROW()-1,Tableau1[ALPHA],0),9),"")</f>
        <v>106</v>
      </c>
    </row>
    <row r="103" spans="1:22">
      <c r="A103" s="5" t="str">
        <f t="array" ref="A103">IFERROR(INDEX(Tableau1[],MATCH(ROW()-1,Tableau1[ALPHA],0),1),"")</f>
        <v>PROTHESE</v>
      </c>
      <c r="B103" s="5" t="str">
        <f t="array" ref="B103">IFERROR(INDEX(Tableau1[],MATCH(ROW()-1,Tableau1[ALPHA],0),2),"")</f>
        <v>EMPREINTE</v>
      </c>
      <c r="C103" s="4" t="str">
        <f t="array" ref="C103">IFERROR(INDEX(Tableau1[],MATCH(ROW()-1,Tableau1[ALPHA],0),3),"")</f>
        <v>impregum pentasoft quick</v>
      </c>
      <c r="D103" s="4" t="str">
        <f t="array" ref="D103">IFERROR(INDEX(Tableau1[],MATCH(ROW()-1,Tableau1[ALPHA],0),4),"")</f>
        <v>3M</v>
      </c>
      <c r="E103" s="4" t="str">
        <f t="array" ref="E103">IFERROR(INDEX(Tableau1[],MATCH(ROW()-1,Tableau1[ALPHA],0),5),"")</f>
        <v>RE3MES0202</v>
      </c>
      <c r="F103" s="4" t="str">
        <f t="array" ref="F103">IFERROR(INDEX(Tableau1[],MATCH(ROW()-1,Tableau1[ALPHA],0),6),"")</f>
        <v>boite standart=2 tubes</v>
      </c>
      <c r="G103" s="4" t="str">
        <f t="array" ref="G103">IFERROR(INDEX(Tableau1[],MATCH(ROW()-1,Tableau1[ALPHA],0),7),"")</f>
        <v>HARD</v>
      </c>
      <c r="H103" s="4">
        <f t="array" ref="H103">IFERROR(INDEX(Tableau1[],MATCH(ROW()-1,Tableau1[ALPHA],0),8),"")</f>
        <v>1</v>
      </c>
      <c r="I103" s="6">
        <f t="array" ref="I103">IFERROR(INDEX(Tableau1[],MATCH(ROW()-1,Tableau1[ALPHA],0),9),"")</f>
        <v>274</v>
      </c>
    </row>
    <row r="104" spans="1:22">
      <c r="A104" s="5" t="str">
        <f t="array" ref="A104">IFERROR(INDEX(Tableau1[],MATCH(ROW()-1,Tableau1[ALPHA],0),1),"")</f>
        <v>PROTHESE</v>
      </c>
      <c r="B104" s="5" t="str">
        <f t="array" ref="B104">IFERROR(INDEX(Tableau1[],MATCH(ROW()-1,Tableau1[ALPHA],0),2),"")</f>
        <v>EMPREINTE</v>
      </c>
      <c r="C104" s="4" t="str">
        <f t="array" ref="C104">IFERROR(INDEX(Tableau1[],MATCH(ROW()-1,Tableau1[ALPHA],0),3),"")</f>
        <v>impression past</v>
      </c>
      <c r="D104" s="4" t="str">
        <f t="array" ref="D104">IFERROR(INDEX(Tableau1[],MATCH(ROW()-1,Tableau1[ALPHA],0),4),"")</f>
        <v>SS WHITE</v>
      </c>
      <c r="E104" s="4" t="str">
        <f t="array" ref="E104">IFERROR(INDEX(Tableau1[],MATCH(ROW()-1,Tableau1[ALPHA],0),5),"")</f>
        <v>-</v>
      </c>
      <c r="F104" s="4" t="str">
        <f t="array" ref="F104">IFERROR(INDEX(Tableau1[],MATCH(ROW()-1,Tableau1[ALPHA],0),6),"")</f>
        <v>-</v>
      </c>
      <c r="G104" s="4" t="str">
        <f t="array" ref="G104">IFERROR(INDEX(Tableau1[],MATCH(ROW()-1,Tableau1[ALPHA],0),7),"")</f>
        <v>-</v>
      </c>
      <c r="H104" s="4">
        <f t="array" ref="H104">IFERROR(INDEX(Tableau1[],MATCH(ROW()-1,Tableau1[ALPHA],0),8),"")</f>
        <v>1</v>
      </c>
      <c r="I104" s="6" t="str">
        <f t="array" ref="I104">IFERROR(INDEX(Tableau1[],MATCH(ROW()-1,Tableau1[ALPHA],0),9),"")</f>
        <v>-</v>
      </c>
    </row>
    <row r="105" spans="1:22">
      <c r="A105" s="5" t="str">
        <f t="array" ref="A105">IFERROR(INDEX(Tableau1[],MATCH(ROW()-1,Tableau1[ALPHA],0),1),"")</f>
        <v>STERILISATION</v>
      </c>
      <c r="B105" s="5" t="str">
        <f t="array" ref="B105">IFERROR(INDEX(Tableau1[],MATCH(ROW()-1,Tableau1[ALPHA],0),2),"")</f>
        <v>STERILISATION</v>
      </c>
      <c r="C105" s="4" t="str">
        <f t="array" ref="C105">IFERROR(INDEX(Tableau1[],MATCH(ROW()-1,Tableau1[ALPHA],0),3),"")</f>
        <v>indicateur prion</v>
      </c>
      <c r="D105" s="4" t="str">
        <f t="array" ref="D105">IFERROR(INDEX(Tableau1[],MATCH(ROW()-1,Tableau1[ALPHA],0),4),"")</f>
        <v>-</v>
      </c>
      <c r="E105" s="4" t="str">
        <f t="array" ref="E105">IFERROR(INDEX(Tableau1[],MATCH(ROW()-1,Tableau1[ALPHA],0),5),"")</f>
        <v>DPI56.E5116</v>
      </c>
      <c r="F105" s="4">
        <f t="array" ref="F105">IFERROR(INDEX(Tableau1[],MATCH(ROW()-1,Tableau1[ALPHA],0),6),"")</f>
        <v>250</v>
      </c>
      <c r="G105" s="4" t="str">
        <f t="array" ref="G105">IFERROR(INDEX(Tableau1[],MATCH(ROW()-1,Tableau1[ALPHA],0),7),"")</f>
        <v>DENTAL OI</v>
      </c>
      <c r="H105" s="4" t="str">
        <f t="array" ref="H105">IFERROR(INDEX(Tableau1[],MATCH(ROW()-1,Tableau1[ALPHA],0),8),"")</f>
        <v>-</v>
      </c>
      <c r="I105" s="6">
        <f t="array" ref="I105">IFERROR(INDEX(Tableau1[],MATCH(ROW()-1,Tableau1[ALPHA],0),9),"")</f>
        <v>51.12</v>
      </c>
    </row>
    <row r="106" spans="1:22">
      <c r="A106" s="5" t="str">
        <f t="array" ref="A106">IFERROR(INDEX(Tableau1[],MATCH(ROW()-1,Tableau1[ALPHA],0),1),"")</f>
        <v>SOINS CONSERVATEURS</v>
      </c>
      <c r="B106" s="5" t="str">
        <f t="array" ref="B106">IFERROR(INDEX(Tableau1[],MATCH(ROW()-1,Tableau1[ALPHA],0),2),"")</f>
        <v>ADHESIF</v>
      </c>
      <c r="C106" s="4" t="str">
        <f t="array" ref="C106">IFERROR(INDEX(Tableau1[],MATCH(ROW()-1,Tableau1[ALPHA],0),3),"")</f>
        <v>iperbond ultra activator</v>
      </c>
      <c r="D106" s="4" t="str">
        <f t="array" ref="D106">IFERROR(INDEX(Tableau1[],MATCH(ROW()-1,Tableau1[ALPHA],0),4),"")</f>
        <v>ITENA</v>
      </c>
      <c r="E106" s="4" t="str">
        <f t="array" ref="E106">IFERROR(INDEX(Tableau1[],MATCH(ROW()-1,Tableau1[ALPHA],0),5),"")</f>
        <v>-</v>
      </c>
      <c r="F106" s="4" t="str">
        <f t="array" ref="F106">IFERROR(INDEX(Tableau1[],MATCH(ROW()-1,Tableau1[ALPHA],0),6),"")</f>
        <v>-</v>
      </c>
      <c r="G106" s="4" t="str">
        <f t="array" ref="G106">IFERROR(INDEX(Tableau1[],MATCH(ROW()-1,Tableau1[ALPHA],0),7),"")</f>
        <v>DENTAL AUSTRAL</v>
      </c>
      <c r="H106" s="4">
        <f t="array" ref="H106">IFERROR(INDEX(Tableau1[],MATCH(ROW()-1,Tableau1[ALPHA],0),8),"")</f>
        <v>0</v>
      </c>
      <c r="I106" s="6" t="str">
        <f t="array" ref="I106">IFERROR(INDEX(Tableau1[],MATCH(ROW()-1,Tableau1[ALPHA],0),9),"")</f>
        <v>-</v>
      </c>
    </row>
    <row r="107" spans="1:22">
      <c r="A107" s="5" t="str">
        <f t="array" ref="A107">IFERROR(INDEX(Tableau1[],MATCH(ROW()-1,Tableau1[ALPHA],0),1),"")</f>
        <v>SOINS CONSERVATEURS</v>
      </c>
      <c r="B107" s="5" t="str">
        <f t="array" ref="B107">IFERROR(INDEX(Tableau1[],MATCH(ROW()-1,Tableau1[ALPHA],0),2),"")</f>
        <v>ADHESIF</v>
      </c>
      <c r="C107" s="4" t="str">
        <f t="array" ref="C107">IFERROR(INDEX(Tableau1[],MATCH(ROW()-1,Tableau1[ALPHA],0),3),"")</f>
        <v>iperbond ultra adhésif</v>
      </c>
      <c r="D107" s="4" t="str">
        <f t="array" ref="D107">IFERROR(INDEX(Tableau1[],MATCH(ROW()-1,Tableau1[ALPHA],0),4),"")</f>
        <v>ITENA</v>
      </c>
      <c r="E107" s="4" t="str">
        <f t="array" ref="E107">IFERROR(INDEX(Tableau1[],MATCH(ROW()-1,Tableau1[ALPHA],0),5),"")</f>
        <v>IPDUL-5</v>
      </c>
      <c r="F107" s="4">
        <f t="array" ref="F107">IFERROR(INDEX(Tableau1[],MATCH(ROW()-1,Tableau1[ALPHA],0),6),"")</f>
        <v>1</v>
      </c>
      <c r="G107" s="4" t="str">
        <f t="array" ref="G107">IFERROR(INDEX(Tableau1[],MATCH(ROW()-1,Tableau1[ALPHA],0),7),"")</f>
        <v>DENTAL AUSTRAL</v>
      </c>
      <c r="H107" s="4">
        <f t="array" ref="H107">IFERROR(INDEX(Tableau1[],MATCH(ROW()-1,Tableau1[ALPHA],0),8),"")</f>
        <v>1</v>
      </c>
      <c r="I107" s="6">
        <f t="array" ref="I107">IFERROR(INDEX(Tableau1[],MATCH(ROW()-1,Tableau1[ALPHA],0),9),"")</f>
        <v>98.61</v>
      </c>
    </row>
    <row r="108" spans="1:22">
      <c r="A108" s="5" t="str">
        <f t="array" ref="A108">IFERROR(INDEX(Tableau1[],MATCH(ROW()-1,Tableau1[ALPHA],0),1),"")</f>
        <v>SOINS CONSERVATEURS</v>
      </c>
      <c r="B108" s="5" t="str">
        <f t="array" ref="B108">IFERROR(INDEX(Tableau1[],MATCH(ROW()-1,Tableau1[ALPHA],0),2),"")</f>
        <v>-</v>
      </c>
      <c r="C108" s="4" t="str">
        <f t="array" ref="C108">IFERROR(INDEX(Tableau1[],MATCH(ROW()-1,Tableau1[ALPHA],0),3),"")</f>
        <v>IRM poudre+liquide</v>
      </c>
      <c r="D108" s="4" t="str">
        <f t="array" ref="D108">IFERROR(INDEX(Tableau1[],MATCH(ROW()-1,Tableau1[ALPHA],0),4),"")</f>
        <v>DENTSPLY</v>
      </c>
      <c r="E108" s="4" t="str">
        <f t="array" ref="E108">IFERROR(INDEX(Tableau1[],MATCH(ROW()-1,Tableau1[ALPHA],0),5),"")</f>
        <v>ART0087</v>
      </c>
      <c r="F108" s="4" t="str">
        <f t="array" ref="F108">IFERROR(INDEX(Tableau1[],MATCH(ROW()-1,Tableau1[ALPHA],0),6),"")</f>
        <v>-</v>
      </c>
      <c r="G108" s="4" t="str">
        <f t="array" ref="G108">IFERROR(INDEX(Tableau1[],MATCH(ROW()-1,Tableau1[ALPHA],0),7),"")</f>
        <v>DABSTART</v>
      </c>
      <c r="H108" s="4">
        <f t="array" ref="H108">IFERROR(INDEX(Tableau1[],MATCH(ROW()-1,Tableau1[ALPHA],0),8),"")</f>
        <v>0</v>
      </c>
      <c r="I108" s="6">
        <f t="array" ref="I108">IFERROR(INDEX(Tableau1[],MATCH(ROW()-1,Tableau1[ALPHA],0),9),"")</f>
        <v>63</v>
      </c>
    </row>
    <row r="109" spans="1:22">
      <c r="A109" s="5" t="str">
        <f t="array" ref="A109">IFERROR(INDEX(Tableau1[],MATCH(ROW()-1,Tableau1[ALPHA],0),1),"")</f>
        <v>PROTHESE</v>
      </c>
      <c r="B109" s="5" t="str">
        <f t="array" ref="B109">IFERROR(INDEX(Tableau1[],MATCH(ROW()-1,Tableau1[ALPHA],0),2),"")</f>
        <v>SCELLEMENT</v>
      </c>
      <c r="C109" s="4" t="str">
        <f t="array" ref="C109">IFERROR(INDEX(Tableau1[],MATCH(ROW()-1,Tableau1[ALPHA],0),3),"")</f>
        <v>ketac</v>
      </c>
      <c r="D109" s="4" t="str">
        <f t="array" ref="D109">IFERROR(INDEX(Tableau1[],MATCH(ROW()-1,Tableau1[ALPHA],0),4),"")</f>
        <v>3M</v>
      </c>
      <c r="E109" s="4" t="str">
        <f t="array" ref="E109">IFERROR(INDEX(Tableau1[],MATCH(ROW()-1,Tableau1[ALPHA],0),5),"")</f>
        <v>-</v>
      </c>
      <c r="F109" s="4" t="str">
        <f t="array" ref="F109">IFERROR(INDEX(Tableau1[],MATCH(ROW()-1,Tableau1[ALPHA],0),6),"")</f>
        <v>-</v>
      </c>
      <c r="G109" s="4" t="str">
        <f t="array" ref="G109">IFERROR(INDEX(Tableau1[],MATCH(ROW()-1,Tableau1[ALPHA],0),7),"")</f>
        <v>-</v>
      </c>
      <c r="H109" s="4">
        <f t="array" ref="H109">IFERROR(INDEX(Tableau1[],MATCH(ROW()-1,Tableau1[ALPHA],0),8),"")</f>
        <v>0</v>
      </c>
      <c r="I109" s="6" t="str">
        <f t="array" ref="I109">IFERROR(INDEX(Tableau1[],MATCH(ROW()-1,Tableau1[ALPHA],0),9),"")</f>
        <v>-</v>
      </c>
    </row>
    <row r="110" spans="1:22">
      <c r="A110" s="5" t="str">
        <f t="array" ref="A110">IFERROR(INDEX(Tableau1[],MATCH(ROW()-1,Tableau1[ALPHA],0),1),"")</f>
        <v>CHIRURGIE</v>
      </c>
      <c r="B110" s="5" t="str">
        <f t="array" ref="B110">IFERROR(INDEX(Tableau1[],MATCH(ROW()-1,Tableau1[ALPHA],0),2),"")</f>
        <v>-</v>
      </c>
      <c r="C110" s="4" t="str">
        <f t="array" ref="C110">IFERROR(INDEX(Tableau1[],MATCH(ROW()-1,Tableau1[ALPHA],0),3),"")</f>
        <v>lame de bistouri 15</v>
      </c>
      <c r="D110" s="4" t="str">
        <f t="array" ref="D110">IFERROR(INDEX(Tableau1[],MATCH(ROW()-1,Tableau1[ALPHA],0),4),"")</f>
        <v>SWANN MORTON</v>
      </c>
      <c r="E110" s="4" t="str">
        <f t="array" ref="E110">IFERROR(INDEX(Tableau1[],MATCH(ROW()-1,Tableau1[ALPHA],0),5),"")</f>
        <v>ART0586</v>
      </c>
      <c r="F110" s="4">
        <f t="array" ref="F110">IFERROR(INDEX(Tableau1[],MATCH(ROW()-1,Tableau1[ALPHA],0),6),"")</f>
        <v>100</v>
      </c>
      <c r="G110" s="4" t="str">
        <f t="array" ref="G110">IFERROR(INDEX(Tableau1[],MATCH(ROW()-1,Tableau1[ALPHA],0),7),"")</f>
        <v>DABSTART</v>
      </c>
      <c r="H110" s="4">
        <f t="array" ref="H110">IFERROR(INDEX(Tableau1[],MATCH(ROW()-1,Tableau1[ALPHA],0),8),"")</f>
        <v>1</v>
      </c>
      <c r="I110" s="6">
        <f t="array" ref="I110">IFERROR(INDEX(Tableau1[],MATCH(ROW()-1,Tableau1[ALPHA],0),9),"")</f>
        <v>22.58</v>
      </c>
    </row>
    <row r="111" spans="1:22">
      <c r="A111" s="5" t="str">
        <f t="array" ref="A111">IFERROR(INDEX(Tableau1[],MATCH(ROW()-1,Tableau1[ALPHA],0),1),"")</f>
        <v>ORTHODONTIE</v>
      </c>
      <c r="B111" s="5" t="str">
        <f t="array" ref="B111">IFERROR(INDEX(Tableau1[],MATCH(ROW()-1,Tableau1[ALPHA],0),2),"")</f>
        <v>-</v>
      </c>
      <c r="C111" s="4" t="str">
        <f t="array" ref="C111">IFERROR(INDEX(Tableau1[],MATCH(ROW()-1,Tableau1[ALPHA],0),3),"")</f>
        <v>ligature argent</v>
      </c>
      <c r="D111" s="4" t="str">
        <f t="array" ref="D111">IFERROR(INDEX(Tableau1[],MATCH(ROW()-1,Tableau1[ALPHA],0),4),"")</f>
        <v>-</v>
      </c>
      <c r="E111" s="4" t="str">
        <f t="array" ref="E111">IFERROR(INDEX(Tableau1[],MATCH(ROW()-1,Tableau1[ALPHA],0),5),"")</f>
        <v>J359</v>
      </c>
      <c r="F111" s="4" t="str">
        <f t="array" ref="F111">IFERROR(INDEX(Tableau1[],MATCH(ROW()-1,Tableau1[ALPHA],0),6),"")</f>
        <v>-</v>
      </c>
      <c r="G111" s="4" t="str">
        <f t="array" ref="G111">IFERROR(INDEX(Tableau1[],MATCH(ROW()-1,Tableau1[ALPHA],0),7),"")</f>
        <v>RMO</v>
      </c>
      <c r="H111" s="4" t="str">
        <f t="array" ref="H111">IFERROR(INDEX(Tableau1[],MATCH(ROW()-1,Tableau1[ALPHA],0),8),"")</f>
        <v>-</v>
      </c>
      <c r="I111" s="6">
        <f t="array" ref="I111">IFERROR(INDEX(Tableau1[],MATCH(ROW()-1,Tableau1[ALPHA],0),9),"")</f>
        <v>23.78</v>
      </c>
    </row>
    <row r="112" spans="1:22">
      <c r="A112" s="5" t="str">
        <f t="array" ref="A112">IFERROR(INDEX(Tableau1[],MATCH(ROW()-1,Tableau1[ALPHA],0),1),"")</f>
        <v>ORTHODONTIE</v>
      </c>
      <c r="B112" s="5" t="str">
        <f t="array" ref="B112">IFERROR(INDEX(Tableau1[],MATCH(ROW()-1,Tableau1[ALPHA],0),2),"")</f>
        <v>-</v>
      </c>
      <c r="C112" s="4" t="str">
        <f t="array" ref="C112">IFERROR(INDEX(Tableau1[],MATCH(ROW()-1,Tableau1[ALPHA],0),3),"")</f>
        <v>ligature blanche</v>
      </c>
      <c r="D112" s="4" t="str">
        <f t="array" ref="D112">IFERROR(INDEX(Tableau1[],MATCH(ROW()-1,Tableau1[ALPHA],0),4),"")</f>
        <v>-</v>
      </c>
      <c r="E112" s="4" t="str">
        <f t="array" ref="E112">IFERROR(INDEX(Tableau1[],MATCH(ROW()-1,Tableau1[ALPHA],0),5),"")</f>
        <v>J360</v>
      </c>
      <c r="F112" s="4" t="str">
        <f t="array" ref="F112">IFERROR(INDEX(Tableau1[],MATCH(ROW()-1,Tableau1[ALPHA],0),6),"")</f>
        <v>-</v>
      </c>
      <c r="G112" s="4" t="str">
        <f t="array" ref="G112">IFERROR(INDEX(Tableau1[],MATCH(ROW()-1,Tableau1[ALPHA],0),7),"")</f>
        <v>RMO</v>
      </c>
      <c r="H112" s="4" t="str">
        <f t="array" ref="H112">IFERROR(INDEX(Tableau1[],MATCH(ROW()-1,Tableau1[ALPHA],0),8),"")</f>
        <v>-</v>
      </c>
      <c r="I112" s="6">
        <f t="array" ref="I112">IFERROR(INDEX(Tableau1[],MATCH(ROW()-1,Tableau1[ALPHA],0),9),"")</f>
        <v>23.78</v>
      </c>
    </row>
    <row r="113" spans="1:9">
      <c r="A113" s="5" t="str">
        <f t="array" ref="A113">IFERROR(INDEX(Tableau1[],MATCH(ROW()-1,Tableau1[ALPHA],0),1),"")</f>
        <v>ORTHODONTIE</v>
      </c>
      <c r="B113" s="5" t="str">
        <f t="array" ref="B113">IFERROR(INDEX(Tableau1[],MATCH(ROW()-1,Tableau1[ALPHA],0),2),"")</f>
        <v>-</v>
      </c>
      <c r="C113" s="4" t="str">
        <f t="array" ref="C113">IFERROR(INDEX(Tableau1[],MATCH(ROW()-1,Tableau1[ALPHA],0),3),"")</f>
        <v>ligature bleu azur</v>
      </c>
      <c r="D113" s="4" t="str">
        <f t="array" ref="D113">IFERROR(INDEX(Tableau1[],MATCH(ROW()-1,Tableau1[ALPHA],0),4),"")</f>
        <v>-</v>
      </c>
      <c r="E113" s="4" t="str">
        <f t="array" ref="E113">IFERROR(INDEX(Tableau1[],MATCH(ROW()-1,Tableau1[ALPHA],0),5),"")</f>
        <v>J352</v>
      </c>
      <c r="F113" s="4" t="str">
        <f t="array" ref="F113">IFERROR(INDEX(Tableau1[],MATCH(ROW()-1,Tableau1[ALPHA],0),6),"")</f>
        <v>-</v>
      </c>
      <c r="G113" s="4" t="str">
        <f t="array" ref="G113">IFERROR(INDEX(Tableau1[],MATCH(ROW()-1,Tableau1[ALPHA],0),7),"")</f>
        <v>RMO</v>
      </c>
      <c r="H113" s="4" t="str">
        <f t="array" ref="H113">IFERROR(INDEX(Tableau1[],MATCH(ROW()-1,Tableau1[ALPHA],0),8),"")</f>
        <v>-</v>
      </c>
      <c r="I113" s="6">
        <f t="array" ref="I113">IFERROR(INDEX(Tableau1[],MATCH(ROW()-1,Tableau1[ALPHA],0),9),"")</f>
        <v>23.78</v>
      </c>
    </row>
    <row r="114" spans="1:9">
      <c r="A114" s="5" t="str">
        <f t="array" ref="A114">IFERROR(INDEX(Tableau1[],MATCH(ROW()-1,Tableau1[ALPHA],0),1),"")</f>
        <v>ORTHODONTIE</v>
      </c>
      <c r="B114" s="5" t="str">
        <f t="array" ref="B114">IFERROR(INDEX(Tableau1[],MATCH(ROW()-1,Tableau1[ALPHA],0),2),"")</f>
        <v>-</v>
      </c>
      <c r="C114" s="4" t="str">
        <f t="array" ref="C114">IFERROR(INDEX(Tableau1[],MATCH(ROW()-1,Tableau1[ALPHA],0),3),"")</f>
        <v>ligature bleu ciel</v>
      </c>
      <c r="D114" s="4" t="str">
        <f t="array" ref="D114">IFERROR(INDEX(Tableau1[],MATCH(ROW()-1,Tableau1[ALPHA],0),4),"")</f>
        <v>-</v>
      </c>
      <c r="E114" s="4" t="str">
        <f t="array" ref="E114">IFERROR(INDEX(Tableau1[],MATCH(ROW()-1,Tableau1[ALPHA],0),5),"")</f>
        <v>J347</v>
      </c>
      <c r="F114" s="4" t="str">
        <f t="array" ref="F114">IFERROR(INDEX(Tableau1[],MATCH(ROW()-1,Tableau1[ALPHA],0),6),"")</f>
        <v>-</v>
      </c>
      <c r="G114" s="4" t="str">
        <f t="array" ref="G114">IFERROR(INDEX(Tableau1[],MATCH(ROW()-1,Tableau1[ALPHA],0),7),"")</f>
        <v>RMO</v>
      </c>
      <c r="H114" s="4" t="str">
        <f t="array" ref="H114">IFERROR(INDEX(Tableau1[],MATCH(ROW()-1,Tableau1[ALPHA],0),8),"")</f>
        <v>-</v>
      </c>
      <c r="I114" s="6">
        <f t="array" ref="I114">IFERROR(INDEX(Tableau1[],MATCH(ROW()-1,Tableau1[ALPHA],0),9),"")</f>
        <v>23.78</v>
      </c>
    </row>
    <row r="115" spans="1:9">
      <c r="A115" s="5" t="str">
        <f t="array" ref="A115">IFERROR(INDEX(Tableau1[],MATCH(ROW()-1,Tableau1[ALPHA],0),1),"")</f>
        <v>ORTHODONTIE</v>
      </c>
      <c r="B115" s="5" t="str">
        <f t="array" ref="B115">IFERROR(INDEX(Tableau1[],MATCH(ROW()-1,Tableau1[ALPHA],0),2),"")</f>
        <v>-</v>
      </c>
      <c r="C115" s="4" t="str">
        <f t="array" ref="C115">IFERROR(INDEX(Tableau1[],MATCH(ROW()-1,Tableau1[ALPHA],0),3),"")</f>
        <v>ligature claire</v>
      </c>
      <c r="D115" s="4" t="str">
        <f t="array" ref="D115">IFERROR(INDEX(Tableau1[],MATCH(ROW()-1,Tableau1[ALPHA],0),4),"")</f>
        <v>-</v>
      </c>
      <c r="E115" s="4" t="str">
        <f t="array" ref="E115">IFERROR(INDEX(Tableau1[],MATCH(ROW()-1,Tableau1[ALPHA],0),5),"")</f>
        <v>J345</v>
      </c>
      <c r="F115" s="4" t="str">
        <f t="array" ref="F115">IFERROR(INDEX(Tableau1[],MATCH(ROW()-1,Tableau1[ALPHA],0),6),"")</f>
        <v>-</v>
      </c>
      <c r="G115" s="4" t="str">
        <f t="array" ref="G115">IFERROR(INDEX(Tableau1[],MATCH(ROW()-1,Tableau1[ALPHA],0),7),"")</f>
        <v>RMO</v>
      </c>
      <c r="H115" s="4" t="str">
        <f t="array" ref="H115">IFERROR(INDEX(Tableau1[],MATCH(ROW()-1,Tableau1[ALPHA],0),8),"")</f>
        <v>-</v>
      </c>
      <c r="I115" s="6">
        <f t="array" ref="I115">IFERROR(INDEX(Tableau1[],MATCH(ROW()-1,Tableau1[ALPHA],0),9),"")</f>
        <v>23.78</v>
      </c>
    </row>
    <row r="116" spans="1:9">
      <c r="A116" s="5" t="str">
        <f t="array" ref="A116">IFERROR(INDEX(Tableau1[],MATCH(ROW()-1,Tableau1[ALPHA],0),1),"")</f>
        <v>ORTHODONTIE</v>
      </c>
      <c r="B116" s="5" t="str">
        <f t="array" ref="B116">IFERROR(INDEX(Tableau1[],MATCH(ROW()-1,Tableau1[ALPHA],0),2),"")</f>
        <v>-</v>
      </c>
      <c r="C116" s="4" t="str">
        <f t="array" ref="C116">IFERROR(INDEX(Tableau1[],MATCH(ROW()-1,Tableau1[ALPHA],0),3),"")</f>
        <v>ligature noire</v>
      </c>
      <c r="D116" s="4" t="str">
        <f t="array" ref="D116">IFERROR(INDEX(Tableau1[],MATCH(ROW()-1,Tableau1[ALPHA],0),4),"")</f>
        <v>-</v>
      </c>
      <c r="E116" s="4" t="str">
        <f t="array" ref="E116">IFERROR(INDEX(Tableau1[],MATCH(ROW()-1,Tableau1[ALPHA],0),5),"")</f>
        <v>J361</v>
      </c>
      <c r="F116" s="4" t="str">
        <f t="array" ref="F116">IFERROR(INDEX(Tableau1[],MATCH(ROW()-1,Tableau1[ALPHA],0),6),"")</f>
        <v>-</v>
      </c>
      <c r="G116" s="4" t="str">
        <f t="array" ref="G116">IFERROR(INDEX(Tableau1[],MATCH(ROW()-1,Tableau1[ALPHA],0),7),"")</f>
        <v>RMO</v>
      </c>
      <c r="H116" s="4" t="str">
        <f t="array" ref="H116">IFERROR(INDEX(Tableau1[],MATCH(ROW()-1,Tableau1[ALPHA],0),8),"")</f>
        <v>-</v>
      </c>
      <c r="I116" s="6">
        <f t="array" ref="I116">IFERROR(INDEX(Tableau1[],MATCH(ROW()-1,Tableau1[ALPHA],0),9),"")</f>
        <v>23.78</v>
      </c>
    </row>
    <row r="117" spans="1:9">
      <c r="A117" s="5" t="str">
        <f t="array" ref="A117">IFERROR(INDEX(Tableau1[],MATCH(ROW()-1,Tableau1[ALPHA],0),1),"")</f>
        <v>ORTHODONTIE</v>
      </c>
      <c r="B117" s="5" t="str">
        <f t="array" ref="B117">IFERROR(INDEX(Tableau1[],MATCH(ROW()-1,Tableau1[ALPHA],0),2),"")</f>
        <v>-</v>
      </c>
      <c r="C117" s="4" t="str">
        <f t="array" ref="C117">IFERROR(INDEX(Tableau1[],MATCH(ROW()-1,Tableau1[ALPHA],0),3),"")</f>
        <v>ligature rouge pompier</v>
      </c>
      <c r="D117" s="4" t="str">
        <f t="array" ref="D117">IFERROR(INDEX(Tableau1[],MATCH(ROW()-1,Tableau1[ALPHA],0),4),"")</f>
        <v>-</v>
      </c>
      <c r="E117" s="4" t="str">
        <f t="array" ref="E117">IFERROR(INDEX(Tableau1[],MATCH(ROW()-1,Tableau1[ALPHA],0),5),"")</f>
        <v>J343</v>
      </c>
      <c r="F117" s="4" t="str">
        <f t="array" ref="F117">IFERROR(INDEX(Tableau1[],MATCH(ROW()-1,Tableau1[ALPHA],0),6),"")</f>
        <v>-</v>
      </c>
      <c r="G117" s="4" t="str">
        <f t="array" ref="G117">IFERROR(INDEX(Tableau1[],MATCH(ROW()-1,Tableau1[ALPHA],0),7),"")</f>
        <v>RMO</v>
      </c>
      <c r="H117" s="4" t="str">
        <f t="array" ref="H117">IFERROR(INDEX(Tableau1[],MATCH(ROW()-1,Tableau1[ALPHA],0),8),"")</f>
        <v>-</v>
      </c>
      <c r="I117" s="6">
        <f t="array" ref="I117">IFERROR(INDEX(Tableau1[],MATCH(ROW()-1,Tableau1[ALPHA],0),9),"")</f>
        <v>23.78</v>
      </c>
    </row>
    <row r="118" spans="1:9">
      <c r="A118" s="5" t="str">
        <f t="array" ref="A118">IFERROR(INDEX(Tableau1[],MATCH(ROW()-1,Tableau1[ALPHA],0),1),"")</f>
        <v>IMPLANTOLOGIE</v>
      </c>
      <c r="B118" s="5" t="str">
        <f t="array" ref="B118">IFERROR(INDEX(Tableau1[],MATCH(ROW()-1,Tableau1[ALPHA],0),2),"")</f>
        <v>piezzo</v>
      </c>
      <c r="C118" s="4" t="str">
        <f t="array" ref="C118">IFERROR(INDEX(Tableau1[],MATCH(ROW()-1,Tableau1[ALPHA],0),3),"")</f>
        <v xml:space="preserve">ligne irrigt°                        </v>
      </c>
      <c r="D118" s="4" t="str">
        <f t="array" ref="D118">IFERROR(INDEX(Tableau1[],MATCH(ROW()-1,Tableau1[ALPHA],0),4),"")</f>
        <v>ACTEON</v>
      </c>
      <c r="E118" s="4" t="str">
        <f t="array" ref="E118">IFERROR(INDEX(Tableau1[],MATCH(ROW()-1,Tableau1[ALPHA],0),5),"")</f>
        <v>-</v>
      </c>
      <c r="F118" s="4" t="str">
        <f t="array" ref="F118">IFERROR(INDEX(Tableau1[],MATCH(ROW()-1,Tableau1[ALPHA],0),6),"")</f>
        <v>carton de 10</v>
      </c>
      <c r="G118" s="4" t="str">
        <f t="array" ref="G118">IFERROR(INDEX(Tableau1[],MATCH(ROW()-1,Tableau1[ALPHA],0),7),"")</f>
        <v>DENTAL AUS</v>
      </c>
      <c r="H118" s="4">
        <f t="array" ref="H118">IFERROR(INDEX(Tableau1[],MATCH(ROW()-1,Tableau1[ALPHA],0),8),"")</f>
        <v>1</v>
      </c>
      <c r="I118" s="6">
        <f t="array" ref="I118">IFERROR(INDEX(Tableau1[],MATCH(ROW()-1,Tableau1[ALPHA],0),9),"")</f>
        <v>0</v>
      </c>
    </row>
    <row r="119" spans="1:9">
      <c r="A119" s="5" t="str">
        <f t="array" ref="A119">IFERROR(INDEX(Tableau1[],MATCH(ROW()-1,Tableau1[ALPHA],0),1),"")</f>
        <v>IMPLANTOLOGIE</v>
      </c>
      <c r="B119" s="5" t="str">
        <f t="array" ref="B119">IFERROR(INDEX(Tableau1[],MATCH(ROW()-1,Tableau1[ALPHA],0),2),"")</f>
        <v>moteur implanto</v>
      </c>
      <c r="C119" s="4" t="str">
        <f t="array" ref="C119">IFERROR(INDEX(Tableau1[],MATCH(ROW()-1,Tableau1[ALPHA],0),3),"")</f>
        <v>ligne irrigt° pompe péristalt</v>
      </c>
      <c r="D119" s="4" t="str">
        <f t="array" ref="D119">IFERROR(INDEX(Tableau1[],MATCH(ROW()-1,Tableau1[ALPHA],0),4),"")</f>
        <v>BIEN AIR Chiropro</v>
      </c>
      <c r="E119" s="4" t="str">
        <f t="array" ref="E119">IFERROR(INDEX(Tableau1[],MATCH(ROW()-1,Tableau1[ALPHA],0),5),"")</f>
        <v>-</v>
      </c>
      <c r="F119" s="4" t="str">
        <f t="array" ref="F119">IFERROR(INDEX(Tableau1[],MATCH(ROW()-1,Tableau1[ALPHA],0),6),"")</f>
        <v>carton de 10</v>
      </c>
      <c r="G119" s="4" t="str">
        <f t="array" ref="G119">IFERROR(INDEX(Tableau1[],MATCH(ROW()-1,Tableau1[ALPHA],0),7),"")</f>
        <v>DENTAL AUS</v>
      </c>
      <c r="H119" s="4">
        <f t="array" ref="H119">IFERROR(INDEX(Tableau1[],MATCH(ROW()-1,Tableau1[ALPHA],0),8),"")</f>
        <v>1</v>
      </c>
      <c r="I119" s="6">
        <f t="array" ref="I119">IFERROR(INDEX(Tableau1[],MATCH(ROW()-1,Tableau1[ALPHA],0),9),"")</f>
        <v>0</v>
      </c>
    </row>
    <row r="120" spans="1:9">
      <c r="A120" s="5" t="str">
        <f t="array" ref="A120">IFERROR(INDEX(Tableau1[],MATCH(ROW()-1,Tableau1[ALPHA],0),1),"")</f>
        <v>ENDODONTIE</v>
      </c>
      <c r="B120" s="5" t="str">
        <f t="array" ref="B120">IFERROR(INDEX(Tableau1[],MATCH(ROW()-1,Tableau1[ALPHA],0),2),"")</f>
        <v>-</v>
      </c>
      <c r="C120" s="4" t="str">
        <f t="array" ref="C120">IFERROR(INDEX(Tableau1[],MATCH(ROW()-1,Tableau1[ALPHA],0),3),"")</f>
        <v>lime K10</v>
      </c>
      <c r="D120" s="4" t="str">
        <f t="array" ref="D120">IFERROR(INDEX(Tableau1[],MATCH(ROW()-1,Tableau1[ALPHA],0),4),"")</f>
        <v>MICROMEGA</v>
      </c>
      <c r="E120" s="4" t="str">
        <f t="array" ref="E120">IFERROR(INDEX(Tableau1[],MATCH(ROW()-1,Tableau1[ALPHA],0),5),"")</f>
        <v>20102008/AR0384</v>
      </c>
      <c r="F120" s="4">
        <f t="array" ref="F120">IFERROR(INDEX(Tableau1[],MATCH(ROW()-1,Tableau1[ALPHA],0),6),"")</f>
        <v>1</v>
      </c>
      <c r="G120" s="4" t="str">
        <f t="array" ref="G120">IFERROR(INDEX(Tableau1[],MATCH(ROW()-1,Tableau1[ALPHA],0),7),"")</f>
        <v>DENTAL AUSTRAL</v>
      </c>
      <c r="H120" s="4">
        <f t="array" ref="H120">IFERROR(INDEX(Tableau1[],MATCH(ROW()-1,Tableau1[ALPHA],0),8),"")</f>
        <v>3</v>
      </c>
      <c r="I120" s="6">
        <f t="array" ref="I120">IFERROR(INDEX(Tableau1[],MATCH(ROW()-1,Tableau1[ALPHA],0),9),"")</f>
        <v>16.899999999999999</v>
      </c>
    </row>
    <row r="121" spans="1:9">
      <c r="A121" s="5" t="str">
        <f t="array" ref="A121">IFERROR(INDEX(Tableau1[],MATCH(ROW()-1,Tableau1[ALPHA],0),1),"")</f>
        <v>ENDODONTIE</v>
      </c>
      <c r="B121" s="5" t="str">
        <f t="array" ref="B121">IFERROR(INDEX(Tableau1[],MATCH(ROW()-1,Tableau1[ALPHA],0),2),"")</f>
        <v>-</v>
      </c>
      <c r="C121" s="4" t="str">
        <f t="array" ref="C121">IFERROR(INDEX(Tableau1[],MATCH(ROW()-1,Tableau1[ALPHA],0),3),"")</f>
        <v>lime K15</v>
      </c>
      <c r="D121" s="4" t="str">
        <f t="array" ref="D121">IFERROR(INDEX(Tableau1[],MATCH(ROW()-1,Tableau1[ALPHA],0),4),"")</f>
        <v>MICROMEGA</v>
      </c>
      <c r="E121" s="4" t="str">
        <f t="array" ref="E121">IFERROR(INDEX(Tableau1[],MATCH(ROW()-1,Tableau1[ALPHA],0),5),"")</f>
        <v>20102011/AR0385</v>
      </c>
      <c r="F121" s="4">
        <f t="array" ref="F121">IFERROR(INDEX(Tableau1[],MATCH(ROW()-1,Tableau1[ALPHA],0),6),"")</f>
        <v>1</v>
      </c>
      <c r="G121" s="4" t="str">
        <f t="array" ref="G121">IFERROR(INDEX(Tableau1[],MATCH(ROW()-1,Tableau1[ALPHA],0),7),"")</f>
        <v>DENTAL AUSTRAL</v>
      </c>
      <c r="H121" s="4">
        <f t="array" ref="H121">IFERROR(INDEX(Tableau1[],MATCH(ROW()-1,Tableau1[ALPHA],0),8),"")</f>
        <v>3</v>
      </c>
      <c r="I121" s="6">
        <f t="array" ref="I121">IFERROR(INDEX(Tableau1[],MATCH(ROW()-1,Tableau1[ALPHA],0),9),"")</f>
        <v>16.899999999999999</v>
      </c>
    </row>
    <row r="122" spans="1:9">
      <c r="A122" s="5" t="str">
        <f t="array" ref="A122">IFERROR(INDEX(Tableau1[],MATCH(ROW()-1,Tableau1[ALPHA],0),1),"")</f>
        <v>DIVERS</v>
      </c>
      <c r="B122" s="5" t="str">
        <f t="array" ref="B122">IFERROR(INDEX(Tableau1[],MATCH(ROW()-1,Tableau1[ALPHA],0),2),"")</f>
        <v>MASQUE</v>
      </c>
      <c r="C122" s="4" t="str">
        <f t="array" ref="C122">IFERROR(INDEX(Tableau1[],MATCH(ROW()-1,Tableau1[ALPHA],0),3),"")</f>
        <v>masque chirurgicaux</v>
      </c>
      <c r="D122" s="4" t="str">
        <f t="array" ref="D122">IFERROR(INDEX(Tableau1[],MATCH(ROW()-1,Tableau1[ALPHA],0),4),"")</f>
        <v>-</v>
      </c>
      <c r="E122" s="4" t="str">
        <f t="array" ref="E122">IFERROR(INDEX(Tableau1[],MATCH(ROW()-1,Tableau1[ALPHA],0),5),"")</f>
        <v>ART9456</v>
      </c>
      <c r="F122" s="4">
        <f t="array" ref="F122">IFERROR(INDEX(Tableau1[],MATCH(ROW()-1,Tableau1[ALPHA],0),6),"")</f>
        <v>50</v>
      </c>
      <c r="G122" s="4" t="str">
        <f t="array" ref="G122">IFERROR(INDEX(Tableau1[],MATCH(ROW()-1,Tableau1[ALPHA],0),7),"")</f>
        <v>DABSTART</v>
      </c>
      <c r="H122" s="4">
        <f t="array" ref="H122">IFERROR(INDEX(Tableau1[],MATCH(ROW()-1,Tableau1[ALPHA],0),8),"")</f>
        <v>1</v>
      </c>
      <c r="I122" s="6">
        <f t="array" ref="I122">IFERROR(INDEX(Tableau1[],MATCH(ROW()-1,Tableau1[ALPHA],0),9),"")</f>
        <v>9.5</v>
      </c>
    </row>
    <row r="123" spans="1:9">
      <c r="A123" s="5" t="str">
        <f t="array" ref="A123">IFERROR(INDEX(Tableau1[],MATCH(ROW()-1,Tableau1[ALPHA],0),1),"")</f>
        <v>DIVERS</v>
      </c>
      <c r="B123" s="5" t="str">
        <f t="array" ref="B123">IFERROR(INDEX(Tableau1[],MATCH(ROW()-1,Tableau1[ALPHA],0),2),"")</f>
        <v>MASQUE</v>
      </c>
      <c r="C123" s="4" t="str">
        <f t="array" ref="C123">IFERROR(INDEX(Tableau1[],MATCH(ROW()-1,Tableau1[ALPHA],0),3),"")</f>
        <v>masque elastique</v>
      </c>
      <c r="D123" s="4" t="str">
        <f t="array" ref="D123">IFERROR(INDEX(Tableau1[],MATCH(ROW()-1,Tableau1[ALPHA],0),4),"")</f>
        <v>MEDISTOCK</v>
      </c>
      <c r="E123" s="4" t="str">
        <f t="array" ref="E123">IFERROR(INDEX(Tableau1[],MATCH(ROW()-1,Tableau1[ALPHA],0),5),"")</f>
        <v>DPI75.006</v>
      </c>
      <c r="F123" s="4">
        <f t="array" ref="F123">IFERROR(INDEX(Tableau1[],MATCH(ROW()-1,Tableau1[ALPHA],0),6),"")</f>
        <v>50</v>
      </c>
      <c r="G123" s="4" t="str">
        <f t="array" ref="G123">IFERROR(INDEX(Tableau1[],MATCH(ROW()-1,Tableau1[ALPHA],0),7),"")</f>
        <v>DENTAL OI</v>
      </c>
      <c r="H123" s="4">
        <f t="array" ref="H123">IFERROR(INDEX(Tableau1[],MATCH(ROW()-1,Tableau1[ALPHA],0),8),"")</f>
        <v>4</v>
      </c>
      <c r="I123" s="6">
        <f t="array" ref="I123">IFERROR(INDEX(Tableau1[],MATCH(ROW()-1,Tableau1[ALPHA],0),9),"")</f>
        <v>6.75</v>
      </c>
    </row>
    <row r="124" spans="1:9">
      <c r="A124" s="5" t="str">
        <f t="array" ref="A124">IFERROR(INDEX(Tableau1[],MATCH(ROW()-1,Tableau1[ALPHA],0),1),"")</f>
        <v>DIVERS</v>
      </c>
      <c r="B124" s="5" t="str">
        <f t="array" ref="B124">IFERROR(INDEX(Tableau1[],MATCH(ROW()-1,Tableau1[ALPHA],0),2),"")</f>
        <v>MASQUE</v>
      </c>
      <c r="C124" s="4" t="str">
        <f t="array" ref="C124">IFERROR(INDEX(Tableau1[],MATCH(ROW()-1,Tableau1[ALPHA],0),3),"")</f>
        <v xml:space="preserve">masque lanières </v>
      </c>
      <c r="D124" s="4" t="str">
        <f t="array" ref="D124">IFERROR(INDEX(Tableau1[],MATCH(ROW()-1,Tableau1[ALPHA],0),4),"")</f>
        <v>MEDIBASE</v>
      </c>
      <c r="E124" s="4" t="str">
        <f t="array" ref="E124">IFERROR(INDEX(Tableau1[],MATCH(ROW()-1,Tableau1[ALPHA],0),5),"")</f>
        <v>bleu</v>
      </c>
      <c r="F124" s="4" t="str">
        <f t="array" ref="F124">IFERROR(INDEX(Tableau1[],MATCH(ROW()-1,Tableau1[ALPHA],0),6),"")</f>
        <v>boite de 50</v>
      </c>
      <c r="G124" s="4" t="str">
        <f t="array" ref="G124">IFERROR(INDEX(Tableau1[],MATCH(ROW()-1,Tableau1[ALPHA],0),7),"")</f>
        <v>HARD</v>
      </c>
      <c r="H124" s="4">
        <f t="array" ref="H124">IFERROR(INDEX(Tableau1[],MATCH(ROW()-1,Tableau1[ALPHA],0),8),"")</f>
        <v>1</v>
      </c>
      <c r="I124" s="6">
        <f t="array" ref="I124">IFERROR(INDEX(Tableau1[],MATCH(ROW()-1,Tableau1[ALPHA],0),9),"")</f>
        <v>8.5</v>
      </c>
    </row>
    <row r="125" spans="1:9">
      <c r="A125" s="5" t="str">
        <f t="array" ref="A125">IFERROR(INDEX(Tableau1[],MATCH(ROW()-1,Tableau1[ALPHA],0),1),"")</f>
        <v>IMPLANTOLOGIE</v>
      </c>
      <c r="B125" s="5" t="str">
        <f t="array" ref="B125">IFERROR(INDEX(Tableau1[],MATCH(ROW()-1,Tableau1[ALPHA],0),2),"")</f>
        <v>MASQUE</v>
      </c>
      <c r="C125" s="4" t="str">
        <f t="array" ref="C125">IFERROR(INDEX(Tableau1[],MATCH(ROW()-1,Tableau1[ALPHA],0),3),"")</f>
        <v>masque lanières1</v>
      </c>
      <c r="D125" s="4" t="str">
        <f t="array" ref="D125">IFERROR(INDEX(Tableau1[],MATCH(ROW()-1,Tableau1[ALPHA],0),4),"")</f>
        <v>MEDIBASE</v>
      </c>
      <c r="E125" s="4" t="str">
        <f t="array" ref="E125">IFERROR(INDEX(Tableau1[],MATCH(ROW()-1,Tableau1[ALPHA],0),5),"")</f>
        <v>bleu</v>
      </c>
      <c r="F125" s="4" t="str">
        <f t="array" ref="F125">IFERROR(INDEX(Tableau1[],MATCH(ROW()-1,Tableau1[ALPHA],0),6),"")</f>
        <v>boite de 50</v>
      </c>
      <c r="G125" s="4" t="str">
        <f t="array" ref="G125">IFERROR(INDEX(Tableau1[],MATCH(ROW()-1,Tableau1[ALPHA],0),7),"")</f>
        <v>HARD</v>
      </c>
      <c r="H125" s="4">
        <f t="array" ref="H125">IFERROR(INDEX(Tableau1[],MATCH(ROW()-1,Tableau1[ALPHA],0),8),"")</f>
        <v>1</v>
      </c>
      <c r="I125" s="6">
        <f t="array" ref="I125">IFERROR(INDEX(Tableau1[],MATCH(ROW()-1,Tableau1[ALPHA],0),9),"")</f>
        <v>8.5</v>
      </c>
    </row>
    <row r="126" spans="1:9">
      <c r="A126" s="5" t="str">
        <f t="array" ref="A126">IFERROR(INDEX(Tableau1[],MATCH(ROW()-1,Tableau1[ALPHA],0),1),"")</f>
        <v>SOINS CONSERVATEURS</v>
      </c>
      <c r="B126" s="5" t="str">
        <f t="array" ref="B126">IFERROR(INDEX(Tableau1[],MATCH(ROW()-1,Tableau1[ALPHA],0),2),"")</f>
        <v>MATRICE</v>
      </c>
      <c r="C126" s="4" t="str">
        <f t="array" ref="C126">IFERROR(INDEX(Tableau1[],MATCH(ROW()-1,Tableau1[ALPHA],0),3),"")</f>
        <v>matrice transparente blackmicro 100</v>
      </c>
      <c r="D126" s="4" t="str">
        <f t="array" ref="D126">IFERROR(INDEX(Tableau1[],MATCH(ROW()-1,Tableau1[ALPHA],0),4),"")</f>
        <v>ULTRADENT</v>
      </c>
      <c r="E126" s="4" t="str">
        <f t="array" ref="E126">IFERROR(INDEX(Tableau1[],MATCH(ROW()-1,Tableau1[ALPHA],0),5),"")</f>
        <v>-</v>
      </c>
      <c r="F126" s="4" t="str">
        <f t="array" ref="F126">IFERROR(INDEX(Tableau1[],MATCH(ROW()-1,Tableau1[ALPHA],0),6),"")</f>
        <v>-</v>
      </c>
      <c r="G126" s="4" t="str">
        <f t="array" ref="G126">IFERROR(INDEX(Tableau1[],MATCH(ROW()-1,Tableau1[ALPHA],0),7),"")</f>
        <v>-</v>
      </c>
      <c r="H126" s="4" t="str">
        <f t="array" ref="H126">IFERROR(INDEX(Tableau1[],MATCH(ROW()-1,Tableau1[ALPHA],0),8),"")</f>
        <v>-</v>
      </c>
      <c r="I126" s="6" t="str">
        <f t="array" ref="I126">IFERROR(INDEX(Tableau1[],MATCH(ROW()-1,Tableau1[ALPHA],0),9),"")</f>
        <v>-</v>
      </c>
    </row>
    <row r="127" spans="1:9">
      <c r="A127" s="5" t="str">
        <f t="array" ref="A127">IFERROR(INDEX(Tableau1[],MATCH(ROW()-1,Tableau1[ALPHA],0),1),"")</f>
        <v>SOINS CONSERVATEURS</v>
      </c>
      <c r="B127" s="5" t="str">
        <f t="array" ref="B127">IFERROR(INDEX(Tableau1[],MATCH(ROW()-1,Tableau1[ALPHA],0),2),"")</f>
        <v>MICROBRUSH</v>
      </c>
      <c r="C127" s="4" t="str">
        <f t="array" ref="C127">IFERROR(INDEX(Tableau1[],MATCH(ROW()-1,Tableau1[ALPHA],0),3),"")</f>
        <v>microbrush fine</v>
      </c>
      <c r="D127" s="4" t="str">
        <f t="array" ref="D127">IFERROR(INDEX(Tableau1[],MATCH(ROW()-1,Tableau1[ALPHA],0),4),"")</f>
        <v>ELSODENT</v>
      </c>
      <c r="E127" s="4" t="str">
        <f t="array" ref="E127">IFERROR(INDEX(Tableau1[],MATCH(ROW()-1,Tableau1[ALPHA],0),5),"")</f>
        <v>-</v>
      </c>
      <c r="F127" s="4" t="str">
        <f t="array" ref="F127">IFERROR(INDEX(Tableau1[],MATCH(ROW()-1,Tableau1[ALPHA],0),6),"")</f>
        <v>-</v>
      </c>
      <c r="G127" s="4" t="str">
        <f t="array" ref="G127">IFERROR(INDEX(Tableau1[],MATCH(ROW()-1,Tableau1[ALPHA],0),7),"")</f>
        <v>GIE</v>
      </c>
      <c r="H127" s="4">
        <f t="array" ref="H127">IFERROR(INDEX(Tableau1[],MATCH(ROW()-1,Tableau1[ALPHA],0),8),"")</f>
        <v>0</v>
      </c>
      <c r="I127" s="6" t="str">
        <f t="array" ref="I127">IFERROR(INDEX(Tableau1[],MATCH(ROW()-1,Tableau1[ALPHA],0),9),"")</f>
        <v>-</v>
      </c>
    </row>
    <row r="128" spans="1:9">
      <c r="A128" s="5" t="str">
        <f t="array" ref="A128">IFERROR(INDEX(Tableau1[],MATCH(ROW()-1,Tableau1[ALPHA],0),1),"")</f>
        <v>SOINS CONSERVATEURS</v>
      </c>
      <c r="B128" s="5" t="str">
        <f t="array" ref="B128">IFERROR(INDEX(Tableau1[],MATCH(ROW()-1,Tableau1[ALPHA],0),2),"")</f>
        <v>MICROBRUSH</v>
      </c>
      <c r="C128" s="4" t="str">
        <f t="array" ref="C128">IFERROR(INDEX(Tableau1[],MATCH(ROW()-1,Tableau1[ALPHA],0),3),"")</f>
        <v>microbrush regular</v>
      </c>
      <c r="D128" s="4" t="str">
        <f t="array" ref="D128">IFERROR(INDEX(Tableau1[],MATCH(ROW()-1,Tableau1[ALPHA],0),4),"")</f>
        <v>ELSODENT</v>
      </c>
      <c r="E128" s="4" t="str">
        <f t="array" ref="E128">IFERROR(INDEX(Tableau1[],MATCH(ROW()-1,Tableau1[ALPHA],0),5),"")</f>
        <v>4291-100/AR35S4</v>
      </c>
      <c r="F128" s="4">
        <f t="array" ref="F128">IFERROR(INDEX(Tableau1[],MATCH(ROW()-1,Tableau1[ALPHA],0),6),"")</f>
        <v>400</v>
      </c>
      <c r="G128" s="4" t="str">
        <f t="array" ref="G128">IFERROR(INDEX(Tableau1[],MATCH(ROW()-1,Tableau1[ALPHA],0),7),"")</f>
        <v>DENTAL AUSTRAL</v>
      </c>
      <c r="H128" s="4">
        <f t="array" ref="H128">IFERROR(INDEX(Tableau1[],MATCH(ROW()-1,Tableau1[ALPHA],0),8),"")</f>
        <v>1</v>
      </c>
      <c r="I128" s="6">
        <f t="array" ref="I128">IFERROR(INDEX(Tableau1[],MATCH(ROW()-1,Tableau1[ALPHA],0),9),"")</f>
        <v>54.63</v>
      </c>
    </row>
    <row r="129" spans="1:9">
      <c r="A129" s="5" t="str">
        <f t="array" ref="A129">IFERROR(INDEX(Tableau1[],MATCH(ROW()-1,Tableau1[ALPHA],0),1),"")</f>
        <v>ORTHODONTIE</v>
      </c>
      <c r="B129" s="5" t="str">
        <f t="array" ref="B129">IFERROR(INDEX(Tableau1[],MATCH(ROW()-1,Tableau1[ALPHA],0),2),"")</f>
        <v>-</v>
      </c>
      <c r="C129" s="4" t="str">
        <f t="array" ref="C129">IFERROR(INDEX(Tableau1[],MATCH(ROW()-1,Tableau1[ALPHA],0),3),"")</f>
        <v>minivis 1.4*8mm</v>
      </c>
      <c r="D129" s="4" t="str">
        <f t="array" ref="D129">IFERROR(INDEX(Tableau1[],MATCH(ROW()-1,Tableau1[ALPHA],0),4),"")</f>
        <v>DUALTOP</v>
      </c>
      <c r="E129" s="4" t="str">
        <f t="array" ref="E129">IFERROR(INDEX(Tableau1[],MATCH(ROW()-1,Tableau1[ALPHA],0),5),"")</f>
        <v>ECG0612-S</v>
      </c>
      <c r="F129" s="4">
        <f t="array" ref="F129">IFERROR(INDEX(Tableau1[],MATCH(ROW()-1,Tableau1[ALPHA],0),6),"")</f>
        <v>1</v>
      </c>
      <c r="G129" s="4" t="str">
        <f t="array" ref="G129">IFERROR(INDEX(Tableau1[],MATCH(ROW()-1,Tableau1[ALPHA],0),7),"")</f>
        <v>RMO</v>
      </c>
      <c r="H129" s="4">
        <f t="array" ref="H129">IFERROR(INDEX(Tableau1[],MATCH(ROW()-1,Tableau1[ALPHA],0),8),"")</f>
        <v>3</v>
      </c>
      <c r="I129" s="6">
        <f t="array" ref="I129">IFERROR(INDEX(Tableau1[],MATCH(ROW()-1,Tableau1[ALPHA],0),9),"")</f>
        <v>36.25</v>
      </c>
    </row>
    <row r="130" spans="1:9">
      <c r="A130" s="5" t="str">
        <f t="array" ref="A130">IFERROR(INDEX(Tableau1[],MATCH(ROW()-1,Tableau1[ALPHA],0),1),"")</f>
        <v>ORTHODONTIE</v>
      </c>
      <c r="B130" s="5" t="str">
        <f t="array" ref="B130">IFERROR(INDEX(Tableau1[],MATCH(ROW()-1,Tableau1[ALPHA],0),2),"")</f>
        <v>-</v>
      </c>
      <c r="C130" s="4" t="str">
        <f t="array" ref="C130">IFERROR(INDEX(Tableau1[],MATCH(ROW()-1,Tableau1[ALPHA],0),3),"")</f>
        <v>minivis 1.6*10mm</v>
      </c>
      <c r="D130" s="4" t="str">
        <f t="array" ref="D130">IFERROR(INDEX(Tableau1[],MATCH(ROW()-1,Tableau1[ALPHA],0),4),"")</f>
        <v>DUALTOP</v>
      </c>
      <c r="E130" s="4" t="str">
        <f t="array" ref="E130">IFERROR(INDEX(Tableau1[],MATCH(ROW()-1,Tableau1[ALPHA],0),5),"")</f>
        <v>ECG0615-S</v>
      </c>
      <c r="F130" s="4">
        <f t="array" ref="F130">IFERROR(INDEX(Tableau1[],MATCH(ROW()-1,Tableau1[ALPHA],0),6),"")</f>
        <v>1</v>
      </c>
      <c r="G130" s="4" t="str">
        <f t="array" ref="G130">IFERROR(INDEX(Tableau1[],MATCH(ROW()-1,Tableau1[ALPHA],0),7),"")</f>
        <v>RMO</v>
      </c>
      <c r="H130" s="4">
        <f t="array" ref="H130">IFERROR(INDEX(Tableau1[],MATCH(ROW()-1,Tableau1[ALPHA],0),8),"")</f>
        <v>3</v>
      </c>
      <c r="I130" s="6">
        <f t="array" ref="I130">IFERROR(INDEX(Tableau1[],MATCH(ROW()-1,Tableau1[ALPHA],0),9),"")</f>
        <v>35.700000000000003</v>
      </c>
    </row>
    <row r="131" spans="1:9">
      <c r="A131" s="5" t="str">
        <f t="array" ref="A131">IFERROR(INDEX(Tableau1[],MATCH(ROW()-1,Tableau1[ALPHA],0),1),"")</f>
        <v>DIVERS</v>
      </c>
      <c r="B131" s="5" t="str">
        <f t="array" ref="B131">IFERROR(INDEX(Tableau1[],MATCH(ROW()-1,Tableau1[ALPHA],0),2),"")</f>
        <v>-</v>
      </c>
      <c r="C131" s="4" t="str">
        <f t="array" ref="C131">IFERROR(INDEX(Tableau1[],MATCH(ROW()-1,Tableau1[ALPHA],0),3),"")</f>
        <v>miroir plan n°4</v>
      </c>
      <c r="D131" s="4" t="str">
        <f t="array" ref="D131">IFERROR(INDEX(Tableau1[],MATCH(ROW()-1,Tableau1[ALPHA],0),4),"")</f>
        <v>SEPTALINE</v>
      </c>
      <c r="E131" s="4" t="str">
        <f t="array" ref="E131">IFERROR(INDEX(Tableau1[],MATCH(ROW()-1,Tableau1[ALPHA],0),5),"")</f>
        <v>DPI33I.480/4</v>
      </c>
      <c r="F131" s="4">
        <f t="array" ref="F131">IFERROR(INDEX(Tableau1[],MATCH(ROW()-1,Tableau1[ALPHA],0),6),"")</f>
        <v>12</v>
      </c>
      <c r="G131" s="4" t="str">
        <f t="array" ref="G131">IFERROR(INDEX(Tableau1[],MATCH(ROW()-1,Tableau1[ALPHA],0),7),"")</f>
        <v>DENTAL OI</v>
      </c>
      <c r="H131" s="4">
        <f t="array" ref="H131">IFERROR(INDEX(Tableau1[],MATCH(ROW()-1,Tableau1[ALPHA],0),8),"")</f>
        <v>0</v>
      </c>
      <c r="I131" s="6">
        <f t="array" ref="I131">IFERROR(INDEX(Tableau1[],MATCH(ROW()-1,Tableau1[ALPHA],0),9),"")</f>
        <v>24.21</v>
      </c>
    </row>
    <row r="132" spans="1:9">
      <c r="A132" s="5" t="str">
        <f t="array" ref="A132">IFERROR(INDEX(Tableau1[],MATCH(ROW()-1,Tableau1[ALPHA],0),1),"")</f>
        <v>ENDODONTIE</v>
      </c>
      <c r="B132" s="5" t="str">
        <f t="array" ref="B132">IFERROR(INDEX(Tableau1[],MATCH(ROW()-1,Tableau1[ALPHA],0),2),"")</f>
        <v>-</v>
      </c>
      <c r="C132" s="4" t="str">
        <f t="array" ref="C132">IFERROR(INDEX(Tableau1[],MATCH(ROW()-1,Tableau1[ALPHA],0),3),"")</f>
        <v>mmseal</v>
      </c>
      <c r="D132" s="4" t="str">
        <f t="array" ref="D132">IFERROR(INDEX(Tableau1[],MATCH(ROW()-1,Tableau1[ALPHA],0),4),"")</f>
        <v>MICROMEGA</v>
      </c>
      <c r="E132" s="4" t="str">
        <f t="array" ref="E132">IFERROR(INDEX(Tableau1[],MATCH(ROW()-1,Tableau1[ALPHA],0),5),"")</f>
        <v>20600106/AR1361</v>
      </c>
      <c r="F132" s="4">
        <f t="array" ref="F132">IFERROR(INDEX(Tableau1[],MATCH(ROW()-1,Tableau1[ALPHA],0),6),"")</f>
        <v>1</v>
      </c>
      <c r="G132" s="4" t="str">
        <f t="array" ref="G132">IFERROR(INDEX(Tableau1[],MATCH(ROW()-1,Tableau1[ALPHA],0),7),"")</f>
        <v>DENTAL AUSTRAL</v>
      </c>
      <c r="H132" s="4">
        <f t="array" ref="H132">IFERROR(INDEX(Tableau1[],MATCH(ROW()-1,Tableau1[ALPHA],0),8),"")</f>
        <v>1</v>
      </c>
      <c r="I132" s="6">
        <f t="array" ref="I132">IFERROR(INDEX(Tableau1[],MATCH(ROW()-1,Tableau1[ALPHA],0),9),"")</f>
        <v>56.91</v>
      </c>
    </row>
    <row r="133" spans="1:9">
      <c r="A133" s="5" t="str">
        <f t="array" ref="A133">IFERROR(INDEX(Tableau1[],MATCH(ROW()-1,Tableau1[ALPHA],0),1),"")</f>
        <v>IMPLANTOLOGIE</v>
      </c>
      <c r="B133" s="5" t="str">
        <f t="array" ref="B133">IFERROR(INDEX(Tableau1[],MATCH(ROW()-1,Tableau1[ALPHA],0),2),"")</f>
        <v>-</v>
      </c>
      <c r="C133" s="4" t="str">
        <f t="array" ref="C133">IFERROR(INDEX(Tableau1[],MATCH(ROW()-1,Tableau1[ALPHA],0),3),"")</f>
        <v>NaCl 1000mL</v>
      </c>
      <c r="D133" s="4" t="str">
        <f t="array" ref="D133">IFERROR(INDEX(Tableau1[],MATCH(ROW()-1,Tableau1[ALPHA],0),4),"")</f>
        <v>-</v>
      </c>
      <c r="E133" s="4" t="str">
        <f t="array" ref="E133">IFERROR(INDEX(Tableau1[],MATCH(ROW()-1,Tableau1[ALPHA],0),5),"")</f>
        <v>-</v>
      </c>
      <c r="F133" s="4" t="str">
        <f t="array" ref="F133">IFERROR(INDEX(Tableau1[],MATCH(ROW()-1,Tableau1[ALPHA],0),6),"")</f>
        <v>-</v>
      </c>
      <c r="G133" s="4" t="str">
        <f t="array" ref="G133">IFERROR(INDEX(Tableau1[],MATCH(ROW()-1,Tableau1[ALPHA],0),7),"")</f>
        <v>-</v>
      </c>
      <c r="H133" s="4">
        <f t="array" ref="H133">IFERROR(INDEX(Tableau1[],MATCH(ROW()-1,Tableau1[ALPHA],0),8),"")</f>
        <v>4</v>
      </c>
      <c r="I133" s="6" t="str">
        <f t="array" ref="I133">IFERROR(INDEX(Tableau1[],MATCH(ROW()-1,Tableau1[ALPHA],0),9),"")</f>
        <v>-</v>
      </c>
    </row>
    <row r="134" spans="1:9">
      <c r="A134" s="5" t="str">
        <f t="array" ref="A134">IFERROR(INDEX(Tableau1[],MATCH(ROW()-1,Tableau1[ALPHA],0),1),"")</f>
        <v>IMPLANTOLOGIE</v>
      </c>
      <c r="B134" s="5" t="str">
        <f t="array" ref="B134">IFERROR(INDEX(Tableau1[],MATCH(ROW()-1,Tableau1[ALPHA],0),2),"")</f>
        <v>-</v>
      </c>
      <c r="C134" s="4" t="str">
        <f t="array" ref="C134">IFERROR(INDEX(Tableau1[],MATCH(ROW()-1,Tableau1[ALPHA],0),3),"")</f>
        <v>NaCl 500mL</v>
      </c>
      <c r="D134" s="4" t="str">
        <f t="array" ref="D134">IFERROR(INDEX(Tableau1[],MATCH(ROW()-1,Tableau1[ALPHA],0),4),"")</f>
        <v>-</v>
      </c>
      <c r="E134" s="4" t="str">
        <f t="array" ref="E134">IFERROR(INDEX(Tableau1[],MATCH(ROW()-1,Tableau1[ALPHA],0),5),"")</f>
        <v>-</v>
      </c>
      <c r="F134" s="4" t="str">
        <f t="array" ref="F134">IFERROR(INDEX(Tableau1[],MATCH(ROW()-1,Tableau1[ALPHA],0),6),"")</f>
        <v>-</v>
      </c>
      <c r="G134" s="4" t="str">
        <f t="array" ref="G134">IFERROR(INDEX(Tableau1[],MATCH(ROW()-1,Tableau1[ALPHA],0),7),"")</f>
        <v>-</v>
      </c>
      <c r="H134" s="4">
        <f t="array" ref="H134">IFERROR(INDEX(Tableau1[],MATCH(ROW()-1,Tableau1[ALPHA],0),8),"")</f>
        <v>4</v>
      </c>
      <c r="I134" s="6" t="str">
        <f t="array" ref="I134">IFERROR(INDEX(Tableau1[],MATCH(ROW()-1,Tableau1[ALPHA],0),9),"")</f>
        <v>-</v>
      </c>
    </row>
    <row r="135" spans="1:9">
      <c r="A135" s="5" t="str">
        <f t="array" ref="A135">IFERROR(INDEX(Tableau1[],MATCH(ROW()-1,Tableau1[ALPHA],0),1),"")</f>
        <v>STERILISATION</v>
      </c>
      <c r="B135" s="5" t="str">
        <f t="array" ref="B135">IFERROR(INDEX(Tableau1[],MATCH(ROW()-1,Tableau1[ALPHA],0),2),"")</f>
        <v>STERILISATION</v>
      </c>
      <c r="C135" s="4" t="str">
        <f t="array" ref="C135">IFERROR(INDEX(Tableau1[],MATCH(ROW()-1,Tableau1[ALPHA],0),3),"")</f>
        <v>NOCOLYSE</v>
      </c>
      <c r="D135" s="4" t="str">
        <f t="array" ref="D135">IFERROR(INDEX(Tableau1[],MATCH(ROW()-1,Tableau1[ALPHA],0),4),"")</f>
        <v>OXY PHARM</v>
      </c>
      <c r="E135" s="4" t="str">
        <f t="array" ref="E135">IFERROR(INDEX(Tableau1[],MATCH(ROW()-1,Tableau1[ALPHA],0),5),"")</f>
        <v>ref 4040.001.6</v>
      </c>
      <c r="F135" s="4" t="str">
        <f t="array" ref="F135">IFERROR(INDEX(Tableau1[],MATCH(ROW()-1,Tableau1[ALPHA],0),6),"")</f>
        <v>1L</v>
      </c>
      <c r="G135" s="4" t="str">
        <f t="array" ref="G135">IFERROR(INDEX(Tableau1[],MATCH(ROW()-1,Tableau1[ALPHA],0),7),"")</f>
        <v>RH OI</v>
      </c>
      <c r="H135" s="4" t="str">
        <f t="array" ref="H135">IFERROR(INDEX(Tableau1[],MATCH(ROW()-1,Tableau1[ALPHA],0),8),"")</f>
        <v>-</v>
      </c>
      <c r="I135" s="6">
        <f t="array" ref="I135">IFERROR(INDEX(Tableau1[],MATCH(ROW()-1,Tableau1[ALPHA],0),9),"")</f>
        <v>42.4</v>
      </c>
    </row>
    <row r="136" spans="1:9">
      <c r="A136" s="5" t="str">
        <f t="array" ref="A136">IFERROR(INDEX(Tableau1[],MATCH(ROW()-1,Tableau1[ALPHA],0),1),"")</f>
        <v>IMPLANTOLOGIE</v>
      </c>
      <c r="B136" s="5" t="str">
        <f t="array" ref="B136">IFERROR(INDEX(Tableau1[],MATCH(ROW()-1,Tableau1[ALPHA],0),2),"")</f>
        <v>-</v>
      </c>
      <c r="C136" s="4" t="str">
        <f t="array" ref="C136">IFERROR(INDEX(Tableau1[],MATCH(ROW()-1,Tableau1[ALPHA],0),3),"")</f>
        <v>Nocolyse neutre pr diffus</v>
      </c>
      <c r="D136" s="4" t="str">
        <f t="array" ref="D136">IFERROR(INDEX(Tableau1[],MATCH(ROW()-1,Tableau1[ALPHA],0),4),"")</f>
        <v>OXY'PHARMA</v>
      </c>
      <c r="E136" s="4" t="str">
        <f t="array" ref="E136">IFERROR(INDEX(Tableau1[],MATCH(ROW()-1,Tableau1[ALPHA],0),5),"")</f>
        <v>-</v>
      </c>
      <c r="F136" s="4" t="str">
        <f t="array" ref="F136">IFERROR(INDEX(Tableau1[],MATCH(ROW()-1,Tableau1[ALPHA],0),6),"")</f>
        <v>bidon 1 L</v>
      </c>
      <c r="G136" s="4" t="str">
        <f t="array" ref="G136">IFERROR(INDEX(Tableau1[],MATCH(ROW()-1,Tableau1[ALPHA],0),7),"")</f>
        <v>RH OI</v>
      </c>
      <c r="H136" s="4">
        <f t="array" ref="H136">IFERROR(INDEX(Tableau1[],MATCH(ROW()-1,Tableau1[ALPHA],0),8),"")</f>
        <v>1</v>
      </c>
      <c r="I136" s="6">
        <f t="array" ref="I136">IFERROR(INDEX(Tableau1[],MATCH(ROW()-1,Tableau1[ALPHA],0),9),"")</f>
        <v>0</v>
      </c>
    </row>
    <row r="137" spans="1:9">
      <c r="A137" s="5" t="str">
        <f t="array" ref="A137">IFERROR(INDEX(Tableau1[],MATCH(ROW()-1,Tableau1[ALPHA],0),1),"")</f>
        <v>PROTHESE</v>
      </c>
      <c r="B137" s="5" t="str">
        <f t="array" ref="B137">IFERROR(INDEX(Tableau1[],MATCH(ROW()-1,Tableau1[ALPHA],0),2),"")</f>
        <v>EMPREINTE</v>
      </c>
      <c r="C137" s="4" t="str">
        <f t="array" ref="C137">IFERROR(INDEX(Tableau1[],MATCH(ROW()-1,Tableau1[ALPHA],0),3),"")</f>
        <v>occlufast prise rapide</v>
      </c>
      <c r="D137" s="4" t="str">
        <f t="array" ref="D137">IFERROR(INDEX(Tableau1[],MATCH(ROW()-1,Tableau1[ALPHA],0),4),"")</f>
        <v>ZHERMARCK</v>
      </c>
      <c r="E137" s="4" t="str">
        <f t="array" ref="E137">IFERROR(INDEX(Tableau1[],MATCH(ROW()-1,Tableau1[ALPHA],0),5),"")</f>
        <v>AR100</v>
      </c>
      <c r="F137" s="4" t="str">
        <f t="array" ref="F137">IFERROR(INDEX(Tableau1[],MATCH(ROW()-1,Tableau1[ALPHA],0),6),"")</f>
        <v>2X50ML</v>
      </c>
      <c r="G137" s="4" t="str">
        <f t="array" ref="G137">IFERROR(INDEX(Tableau1[],MATCH(ROW()-1,Tableau1[ALPHA],0),7),"")</f>
        <v>GIE</v>
      </c>
      <c r="H137" s="4">
        <f t="array" ref="H137">IFERROR(INDEX(Tableau1[],MATCH(ROW()-1,Tableau1[ALPHA],0),8),"")</f>
        <v>1</v>
      </c>
      <c r="I137" s="6">
        <f t="array" ref="I137">IFERROR(INDEX(Tableau1[],MATCH(ROW()-1,Tableau1[ALPHA],0),9),"")</f>
        <v>35.26</v>
      </c>
    </row>
    <row r="138" spans="1:9">
      <c r="A138" s="5" t="str">
        <f t="array" ref="A138">IFERROR(INDEX(Tableau1[],MATCH(ROW()-1,Tableau1[ALPHA],0),1),"")</f>
        <v>DIVERS</v>
      </c>
      <c r="B138" s="5" t="str">
        <f t="array" ref="B138">IFERROR(INDEX(Tableau1[],MATCH(ROW()-1,Tableau1[ALPHA],0),2),"")</f>
        <v>STERILISATION</v>
      </c>
      <c r="C138" s="4" t="str">
        <f t="array" ref="C138">IFERROR(INDEX(Tableau1[],MATCH(ROW()-1,Tableau1[ALPHA],0),3),"")</f>
        <v>OROTOL</v>
      </c>
      <c r="D138" s="4" t="str">
        <f t="array" ref="D138">IFERROR(INDEX(Tableau1[],MATCH(ROW()-1,Tableau1[ALPHA],0),4),"")</f>
        <v>DURR</v>
      </c>
      <c r="E138" s="4" t="str">
        <f t="array" ref="E138">IFERROR(INDEX(Tableau1[],MATCH(ROW()-1,Tableau1[ALPHA],0),5),"")</f>
        <v>-</v>
      </c>
      <c r="F138" s="4" t="str">
        <f t="array" ref="F138">IFERROR(INDEX(Tableau1[],MATCH(ROW()-1,Tableau1[ALPHA],0),6),"")</f>
        <v>-</v>
      </c>
      <c r="G138" s="4" t="str">
        <f t="array" ref="G138">IFERROR(INDEX(Tableau1[],MATCH(ROW()-1,Tableau1[ALPHA],0),7),"")</f>
        <v>DENTAL OI</v>
      </c>
      <c r="H138" s="4" t="str">
        <f t="array" ref="H138">IFERROR(INDEX(Tableau1[],MATCH(ROW()-1,Tableau1[ALPHA],0),8),"")</f>
        <v>-</v>
      </c>
      <c r="I138" s="6" t="str">
        <f t="array" ref="I138">IFERROR(INDEX(Tableau1[],MATCH(ROW()-1,Tableau1[ALPHA],0),9),"")</f>
        <v>-</v>
      </c>
    </row>
    <row r="139" spans="1:9">
      <c r="A139" s="5" t="str">
        <f t="array" ref="A139">IFERROR(INDEX(Tableau1[],MATCH(ROW()-1,Tableau1[ALPHA],0),1),"")</f>
        <v>SOINS CONSERVATEURS</v>
      </c>
      <c r="B139" s="5" t="str">
        <f t="array" ref="B139">IFERROR(INDEX(Tableau1[],MATCH(ROW()-1,Tableau1[ALPHA],0),2),"")</f>
        <v>PAPIER ARTICULE</v>
      </c>
      <c r="C139" s="4" t="str">
        <f t="array" ref="C139">IFERROR(INDEX(Tableau1[],MATCH(ROW()-1,Tableau1[ALPHA],0),3),"")</f>
        <v>papier articulé 200</v>
      </c>
      <c r="D139" s="4" t="str">
        <f t="array" ref="D139">IFERROR(INDEX(Tableau1[],MATCH(ROW()-1,Tableau1[ALPHA],0),4),"")</f>
        <v>BAUSH</v>
      </c>
      <c r="E139" s="4" t="str">
        <f t="array" ref="E139">IFERROR(INDEX(Tableau1[],MATCH(ROW()-1,Tableau1[ALPHA],0),5),"")</f>
        <v>-</v>
      </c>
      <c r="F139" s="4" t="str">
        <f t="array" ref="F139">IFERROR(INDEX(Tableau1[],MATCH(ROW()-1,Tableau1[ALPHA],0),6),"")</f>
        <v>-</v>
      </c>
      <c r="G139" s="4" t="str">
        <f t="array" ref="G139">IFERROR(INDEX(Tableau1[],MATCH(ROW()-1,Tableau1[ALPHA],0),7),"")</f>
        <v>-</v>
      </c>
      <c r="H139" s="4">
        <f t="array" ref="H139">IFERROR(INDEX(Tableau1[],MATCH(ROW()-1,Tableau1[ALPHA],0),8),"")</f>
        <v>1</v>
      </c>
      <c r="I139" s="6" t="str">
        <f t="array" ref="I139">IFERROR(INDEX(Tableau1[],MATCH(ROW()-1,Tableau1[ALPHA],0),9),"")</f>
        <v>-</v>
      </c>
    </row>
    <row r="140" spans="1:9">
      <c r="A140" s="5" t="str">
        <f t="array" ref="A140">IFERROR(INDEX(Tableau1[],MATCH(ROW()-1,Tableau1[ALPHA],0),1),"")</f>
        <v>SOINS CONSERVATEURS</v>
      </c>
      <c r="B140" s="5" t="str">
        <f t="array" ref="B140">IFERROR(INDEX(Tableau1[],MATCH(ROW()-1,Tableau1[ALPHA],0),2),"")</f>
        <v>PAPIER ARTICULE</v>
      </c>
      <c r="C140" s="4" t="str">
        <f t="array" ref="C140">IFERROR(INDEX(Tableau1[],MATCH(ROW()-1,Tableau1[ALPHA],0),3),"")</f>
        <v>papier articulé 40 bleu</v>
      </c>
      <c r="D140" s="4" t="str">
        <f t="array" ref="D140">IFERROR(INDEX(Tableau1[],MATCH(ROW()-1,Tableau1[ALPHA],0),4),"")</f>
        <v>BAUSH</v>
      </c>
      <c r="E140" s="4" t="str">
        <f t="array" ref="E140">IFERROR(INDEX(Tableau1[],MATCH(ROW()-1,Tableau1[ALPHA],0),5),"")</f>
        <v>-</v>
      </c>
      <c r="F140" s="4" t="str">
        <f t="array" ref="F140">IFERROR(INDEX(Tableau1[],MATCH(ROW()-1,Tableau1[ALPHA],0),6),"")</f>
        <v>-</v>
      </c>
      <c r="G140" s="4" t="str">
        <f t="array" ref="G140">IFERROR(INDEX(Tableau1[],MATCH(ROW()-1,Tableau1[ALPHA],0),7),"")</f>
        <v>HARD</v>
      </c>
      <c r="H140" s="4">
        <f t="array" ref="H140">IFERROR(INDEX(Tableau1[],MATCH(ROW()-1,Tableau1[ALPHA],0),8),"")</f>
        <v>1</v>
      </c>
      <c r="I140" s="6" t="str">
        <f t="array" ref="I140">IFERROR(INDEX(Tableau1[],MATCH(ROW()-1,Tableau1[ALPHA],0),9),"")</f>
        <v>-</v>
      </c>
    </row>
    <row r="141" spans="1:9">
      <c r="A141" s="5" t="str">
        <f t="array" ref="A141">IFERROR(INDEX(Tableau1[],MATCH(ROW()-1,Tableau1[ALPHA],0),1),"")</f>
        <v>SOINS CONSERVATEURS</v>
      </c>
      <c r="B141" s="5" t="str">
        <f t="array" ref="B141">IFERROR(INDEX(Tableau1[],MATCH(ROW()-1,Tableau1[ALPHA],0),2),"")</f>
        <v>PAPIER ARTICULE</v>
      </c>
      <c r="C141" s="4" t="str">
        <f t="array" ref="C141">IFERROR(INDEX(Tableau1[],MATCH(ROW()-1,Tableau1[ALPHA],0),3),"")</f>
        <v>papier articulé 40 rouge</v>
      </c>
      <c r="D141" s="4" t="str">
        <f t="array" ref="D141">IFERROR(INDEX(Tableau1[],MATCH(ROW()-1,Tableau1[ALPHA],0),4),"")</f>
        <v>BAUSH</v>
      </c>
      <c r="E141" s="4" t="str">
        <f t="array" ref="E141">IFERROR(INDEX(Tableau1[],MATCH(ROW()-1,Tableau1[ALPHA],0),5),"")</f>
        <v>-</v>
      </c>
      <c r="F141" s="4" t="str">
        <f t="array" ref="F141">IFERROR(INDEX(Tableau1[],MATCH(ROW()-1,Tableau1[ALPHA],0),6),"")</f>
        <v>-</v>
      </c>
      <c r="G141" s="4" t="str">
        <f t="array" ref="G141">IFERROR(INDEX(Tableau1[],MATCH(ROW()-1,Tableau1[ALPHA],0),7),"")</f>
        <v>-</v>
      </c>
      <c r="H141" s="4">
        <f t="array" ref="H141">IFERROR(INDEX(Tableau1[],MATCH(ROW()-1,Tableau1[ALPHA],0),8),"")</f>
        <v>0</v>
      </c>
      <c r="I141" s="6" t="str">
        <f t="array" ref="I141">IFERROR(INDEX(Tableau1[],MATCH(ROW()-1,Tableau1[ALPHA],0),9),"")</f>
        <v>-</v>
      </c>
    </row>
    <row r="142" spans="1:9">
      <c r="A142" s="5" t="str">
        <f t="array" ref="A142">IFERROR(INDEX(Tableau1[],MATCH(ROW()-1,Tableau1[ALPHA],0),1),"")</f>
        <v>DIVERS</v>
      </c>
      <c r="B142" s="5" t="str">
        <f t="array" ref="B142">IFERROR(INDEX(Tableau1[],MATCH(ROW()-1,Tableau1[ALPHA],0),2),"")</f>
        <v>STERILISATION</v>
      </c>
      <c r="C142" s="4" t="str">
        <f t="array" ref="C142">IFERROR(INDEX(Tableau1[],MATCH(ROW()-1,Tableau1[ALPHA],0),3),"")</f>
        <v>papier toilette</v>
      </c>
      <c r="D142" s="4" t="str">
        <f t="array" ref="D142">IFERROR(INDEX(Tableau1[],MATCH(ROW()-1,Tableau1[ALPHA],0),4),"")</f>
        <v>MINI JUMBO</v>
      </c>
      <c r="E142" s="4" t="str">
        <f t="array" ref="E142">IFERROR(INDEX(Tableau1[],MATCH(ROW()-1,Tableau1[ALPHA],0),5),"")</f>
        <v>HYG-200-P</v>
      </c>
      <c r="F142" s="4">
        <f t="array" ref="F142">IFERROR(INDEX(Tableau1[],MATCH(ROW()-1,Tableau1[ALPHA],0),6),"")</f>
        <v>12</v>
      </c>
      <c r="G142" s="4" t="str">
        <f t="array" ref="G142">IFERROR(INDEX(Tableau1[],MATCH(ROW()-1,Tableau1[ALPHA],0),7),"")</f>
        <v>ALLYANCE HYGIENE</v>
      </c>
      <c r="H142" s="4">
        <f t="array" ref="H142">IFERROR(INDEX(Tableau1[],MATCH(ROW()-1,Tableau1[ALPHA],0),8),"")</f>
        <v>0</v>
      </c>
      <c r="I142" s="6">
        <f t="array" ref="I142">IFERROR(INDEX(Tableau1[],MATCH(ROW()-1,Tableau1[ALPHA],0),9),"")</f>
        <v>27.1</v>
      </c>
    </row>
    <row r="143" spans="1:9">
      <c r="A143" s="5" t="str">
        <f t="array" ref="A143">IFERROR(INDEX(Tableau1[],MATCH(ROW()-1,Tableau1[ALPHA],0),1),"")</f>
        <v>PHARMACIE</v>
      </c>
      <c r="B143" s="5" t="str">
        <f t="array" ref="B143">IFERROR(INDEX(Tableau1[],MATCH(ROW()-1,Tableau1[ALPHA],0),2),"")</f>
        <v>-</v>
      </c>
      <c r="C143" s="4" t="str">
        <f t="array" ref="C143">IFERROR(INDEX(Tableau1[],MATCH(ROW()-1,Tableau1[ALPHA],0),3),"")</f>
        <v>paracetamol 1 gr</v>
      </c>
      <c r="D143" s="4" t="str">
        <f t="array" ref="D143">IFERROR(INDEX(Tableau1[],MATCH(ROW()-1,Tableau1[ALPHA],0),4),"")</f>
        <v>-</v>
      </c>
      <c r="E143" s="4" t="str">
        <f t="array" ref="E143">IFERROR(INDEX(Tableau1[],MATCH(ROW()-1,Tableau1[ALPHA],0),5),"")</f>
        <v>-</v>
      </c>
      <c r="F143" s="4">
        <f t="array" ref="F143">IFERROR(INDEX(Tableau1[],MATCH(ROW()-1,Tableau1[ALPHA],0),6),"")</f>
        <v>8</v>
      </c>
      <c r="G143" s="4" t="str">
        <f t="array" ref="G143">IFERROR(INDEX(Tableau1[],MATCH(ROW()-1,Tableau1[ALPHA],0),7),"")</f>
        <v>-</v>
      </c>
      <c r="H143" s="4" t="str">
        <f t="array" ref="H143">IFERROR(INDEX(Tableau1[],MATCH(ROW()-1,Tableau1[ALPHA],0),8),"")</f>
        <v>-</v>
      </c>
      <c r="I143" s="6">
        <f t="array" ref="I143">IFERROR(INDEX(Tableau1[],MATCH(ROW()-1,Tableau1[ALPHA],0),9),"")</f>
        <v>1.44</v>
      </c>
    </row>
    <row r="144" spans="1:9">
      <c r="A144" s="5" t="str">
        <f t="array" ref="A144">IFERROR(INDEX(Tableau1[],MATCH(ROW()-1,Tableau1[ALPHA],0),1),"")</f>
        <v>PROTHESE</v>
      </c>
      <c r="B144" s="5" t="str">
        <f t="array" ref="B144">IFERROR(INDEX(Tableau1[],MATCH(ROW()-1,Tableau1[ALPHA],0),2),"")</f>
        <v>EMPREINTE</v>
      </c>
      <c r="C144" s="4" t="str">
        <f t="array" ref="C144">IFERROR(INDEX(Tableau1[],MATCH(ROW()-1,Tableau1[ALPHA],0),3),"")</f>
        <v>pate de kerr</v>
      </c>
      <c r="D144" s="4" t="str">
        <f t="array" ref="D144">IFERROR(INDEX(Tableau1[],MATCH(ROW()-1,Tableau1[ALPHA],0),4),"")</f>
        <v>KERR</v>
      </c>
      <c r="E144" s="4" t="str">
        <f t="array" ref="E144">IFERROR(INDEX(Tableau1[],MATCH(ROW()-1,Tableau1[ALPHA],0),5),"")</f>
        <v>-</v>
      </c>
      <c r="F144" s="4" t="str">
        <f t="array" ref="F144">IFERROR(INDEX(Tableau1[],MATCH(ROW()-1,Tableau1[ALPHA],0),6),"")</f>
        <v>-</v>
      </c>
      <c r="G144" s="4" t="str">
        <f t="array" ref="G144">IFERROR(INDEX(Tableau1[],MATCH(ROW()-1,Tableau1[ALPHA],0),7),"")</f>
        <v>-</v>
      </c>
      <c r="H144" s="4">
        <f t="array" ref="H144">IFERROR(INDEX(Tableau1[],MATCH(ROW()-1,Tableau1[ALPHA],0),8),"")</f>
        <v>1</v>
      </c>
      <c r="I144" s="6" t="str">
        <f t="array" ref="I144">IFERROR(INDEX(Tableau1[],MATCH(ROW()-1,Tableau1[ALPHA],0),9),"")</f>
        <v>-</v>
      </c>
    </row>
    <row r="145" spans="1:9">
      <c r="A145" s="5" t="str">
        <f t="array" ref="A145">IFERROR(INDEX(Tableau1[],MATCH(ROW()-1,Tableau1[ALPHA],0),1),"")</f>
        <v>SOINS CONSERVATEURS</v>
      </c>
      <c r="B145" s="5" t="str">
        <f t="array" ref="B145">IFERROR(INDEX(Tableau1[],MATCH(ROW()-1,Tableau1[ALPHA],0),2),"")</f>
        <v>-</v>
      </c>
      <c r="C145" s="4" t="str">
        <f t="array" ref="C145">IFERROR(INDEX(Tableau1[],MATCH(ROW()-1,Tableau1[ALPHA],0),3),"")</f>
        <v>photac 2quick applicap A2</v>
      </c>
      <c r="D145" s="4" t="str">
        <f t="array" ref="D145">IFERROR(INDEX(Tableau1[],MATCH(ROW()-1,Tableau1[ALPHA],0),4),"")</f>
        <v>3M</v>
      </c>
      <c r="E145" s="4" t="str">
        <f t="array" ref="E145">IFERROR(INDEX(Tableau1[],MATCH(ROW()-1,Tableau1[ALPHA],0),5),"")</f>
        <v>61020A2/AR33HL</v>
      </c>
      <c r="F145" s="4" t="str">
        <f t="array" ref="F145">IFERROR(INDEX(Tableau1[],MATCH(ROW()-1,Tableau1[ALPHA],0),6),"")</f>
        <v>-</v>
      </c>
      <c r="G145" s="4" t="str">
        <f t="array" ref="G145">IFERROR(INDEX(Tableau1[],MATCH(ROW()-1,Tableau1[ALPHA],0),7),"")</f>
        <v>DENTAL AUSTRAL</v>
      </c>
      <c r="H145" s="4">
        <f t="array" ref="H145">IFERROR(INDEX(Tableau1[],MATCH(ROW()-1,Tableau1[ALPHA],0),8),"")</f>
        <v>2</v>
      </c>
      <c r="I145" s="6">
        <f t="array" ref="I145">IFERROR(INDEX(Tableau1[],MATCH(ROW()-1,Tableau1[ALPHA],0),9),"")</f>
        <v>166.16</v>
      </c>
    </row>
    <row r="146" spans="1:9">
      <c r="A146" s="5" t="str">
        <f t="array" ref="A146">IFERROR(INDEX(Tableau1[],MATCH(ROW()-1,Tableau1[ALPHA],0),1),"")</f>
        <v>PROTHESE</v>
      </c>
      <c r="B146" s="5" t="str">
        <f t="array" ref="B146">IFERROR(INDEX(Tableau1[],MATCH(ROW()-1,Tableau1[ALPHA],0),2),"")</f>
        <v>-</v>
      </c>
      <c r="C146" s="4" t="str">
        <f t="array" ref="C146">IFERROR(INDEX(Tableau1[],MATCH(ROW()-1,Tableau1[ALPHA],0),3),"")</f>
        <v>pic n stic</v>
      </c>
      <c r="D146" s="4" t="str">
        <f t="array" ref="D146">IFERROR(INDEX(Tableau1[],MATCH(ROW()-1,Tableau1[ALPHA],0),4),"")</f>
        <v>PULPDENT</v>
      </c>
      <c r="E146" s="4" t="str">
        <f t="array" ref="E146">IFERROR(INDEX(Tableau1[],MATCH(ROW()-1,Tableau1[ALPHA],0),5),"")</f>
        <v>-</v>
      </c>
      <c r="F146" s="4" t="str">
        <f t="array" ref="F146">IFERROR(INDEX(Tableau1[],MATCH(ROW()-1,Tableau1[ALPHA],0),6),"")</f>
        <v>-</v>
      </c>
      <c r="G146" s="4" t="str">
        <f t="array" ref="G146">IFERROR(INDEX(Tableau1[],MATCH(ROW()-1,Tableau1[ALPHA],0),7),"")</f>
        <v>-</v>
      </c>
      <c r="H146" s="4">
        <f t="array" ref="H146">IFERROR(INDEX(Tableau1[],MATCH(ROW()-1,Tableau1[ALPHA],0),8),"")</f>
        <v>1</v>
      </c>
      <c r="I146" s="6" t="str">
        <f t="array" ref="I146">IFERROR(INDEX(Tableau1[],MATCH(ROW()-1,Tableau1[ALPHA],0),9),"")</f>
        <v>-</v>
      </c>
    </row>
    <row r="147" spans="1:9">
      <c r="A147" s="5" t="str">
        <f t="array" ref="A147">IFERROR(INDEX(Tableau1[],MATCH(ROW()-1,Tableau1[ALPHA],0),1),"")</f>
        <v>IMPLANTOLOGIE</v>
      </c>
      <c r="B147" s="5" t="str">
        <f t="array" ref="B147">IFERROR(INDEX(Tableau1[],MATCH(ROW()-1,Tableau1[ALPHA],0),2),"")</f>
        <v>-</v>
      </c>
      <c r="C147" s="4" t="str">
        <f t="array" ref="C147">IFERROR(INDEX(Tableau1[],MATCH(ROW()-1,Tableau1[ALPHA],0),3),"")</f>
        <v>poche aspi 1 L</v>
      </c>
      <c r="D147" s="4" t="str">
        <f t="array" ref="D147">IFERROR(INDEX(Tableau1[],MATCH(ROW()-1,Tableau1[ALPHA],0),4),"")</f>
        <v>MEDIVAC</v>
      </c>
      <c r="E147" s="4" t="str">
        <f t="array" ref="E147">IFERROR(INDEX(Tableau1[],MATCH(ROW()-1,Tableau1[ALPHA],0),5),"")</f>
        <v>-</v>
      </c>
      <c r="F147" s="4" t="str">
        <f t="array" ref="F147">IFERROR(INDEX(Tableau1[],MATCH(ROW()-1,Tableau1[ALPHA],0),6),"")</f>
        <v>Carton</v>
      </c>
      <c r="G147" s="4" t="str">
        <f t="array" ref="G147">IFERROR(INDEX(Tableau1[],MATCH(ROW()-1,Tableau1[ALPHA],0),7),"")</f>
        <v>ENDOTECHPLUS</v>
      </c>
      <c r="H147" s="4">
        <f t="array" ref="H147">IFERROR(INDEX(Tableau1[],MATCH(ROW()-1,Tableau1[ALPHA],0),8),"")</f>
        <v>1</v>
      </c>
      <c r="I147" s="6">
        <f t="array" ref="I147">IFERROR(INDEX(Tableau1[],MATCH(ROW()-1,Tableau1[ALPHA],0),9),"")</f>
        <v>0</v>
      </c>
    </row>
    <row r="148" spans="1:9">
      <c r="A148" s="5" t="str">
        <f t="array" ref="A148">IFERROR(INDEX(Tableau1[],MATCH(ROW()-1,Tableau1[ALPHA],0),1),"")</f>
        <v>DIVERS</v>
      </c>
      <c r="B148" s="5" t="str">
        <f t="array" ref="B148">IFERROR(INDEX(Tableau1[],MATCH(ROW()-1,Tableau1[ALPHA],0),2),"")</f>
        <v>-</v>
      </c>
      <c r="C148" s="4" t="str">
        <f t="array" ref="C148">IFERROR(INDEX(Tableau1[],MATCH(ROW()-1,Tableau1[ALPHA],0),3),"")</f>
        <v>pochettes plastiques</v>
      </c>
      <c r="D148" s="4" t="str">
        <f t="array" ref="D148">IFERROR(INDEX(Tableau1[],MATCH(ROW()-1,Tableau1[ALPHA],0),4),"")</f>
        <v>-</v>
      </c>
      <c r="E148" s="4" t="str">
        <f t="array" ref="E148">IFERROR(INDEX(Tableau1[],MATCH(ROW()-1,Tableau1[ALPHA],0),5),"")</f>
        <v>-</v>
      </c>
      <c r="F148" s="4">
        <f t="array" ref="F148">IFERROR(INDEX(Tableau1[],MATCH(ROW()-1,Tableau1[ALPHA],0),6),"")</f>
        <v>50</v>
      </c>
      <c r="G148" s="4" t="str">
        <f t="array" ref="G148">IFERROR(INDEX(Tableau1[],MATCH(ROW()-1,Tableau1[ALPHA],0),7),"")</f>
        <v>LMS PAPETERIE</v>
      </c>
      <c r="H148" s="4" t="str">
        <f t="array" ref="H148">IFERROR(INDEX(Tableau1[],MATCH(ROW()-1,Tableau1[ALPHA],0),8),"")</f>
        <v>-</v>
      </c>
      <c r="I148" s="6">
        <f t="array" ref="I148">IFERROR(INDEX(Tableau1[],MATCH(ROW()-1,Tableau1[ALPHA],0),9),"")</f>
        <v>3.95</v>
      </c>
    </row>
    <row r="149" spans="1:9">
      <c r="A149" s="5" t="str">
        <f t="array" ref="A149">IFERROR(INDEX(Tableau1[],MATCH(ROW()-1,Tableau1[ALPHA],0),1),"")</f>
        <v>SOINS CONSERVATEURS</v>
      </c>
      <c r="B149" s="5" t="str">
        <f t="array" ref="B149">IFERROR(INDEX(Tableau1[],MATCH(ROW()-1,Tableau1[ALPHA],0),2),"")</f>
        <v>-</v>
      </c>
      <c r="C149" s="4" t="str">
        <f t="array" ref="C149">IFERROR(INDEX(Tableau1[],MATCH(ROW()-1,Tableau1[ALPHA],0),3),"")</f>
        <v>pompe salive blanche</v>
      </c>
      <c r="D149" s="4" t="str">
        <f t="array" ref="D149">IFERROR(INDEX(Tableau1[],MATCH(ROW()-1,Tableau1[ALPHA],0),4),"")</f>
        <v>-</v>
      </c>
      <c r="E149" s="4" t="str">
        <f t="array" ref="E149">IFERROR(INDEX(Tableau1[],MATCH(ROW()-1,Tableau1[ALPHA],0),5),"")</f>
        <v>DPI33U.2900E-BT</v>
      </c>
      <c r="F149" s="4">
        <f t="array" ref="F149">IFERROR(INDEX(Tableau1[],MATCH(ROW()-1,Tableau1[ALPHA],0),6),"")</f>
        <v>100</v>
      </c>
      <c r="G149" s="4" t="str">
        <f t="array" ref="G149">IFERROR(INDEX(Tableau1[],MATCH(ROW()-1,Tableau1[ALPHA],0),7),"")</f>
        <v>DENTAL OI</v>
      </c>
      <c r="H149" s="4" t="str">
        <f t="array" ref="H149">IFERROR(INDEX(Tableau1[],MATCH(ROW()-1,Tableau1[ALPHA],0),8),"")</f>
        <v>-</v>
      </c>
      <c r="I149" s="6">
        <f t="array" ref="I149">IFERROR(INDEX(Tableau1[],MATCH(ROW()-1,Tableau1[ALPHA],0),9),"")</f>
        <v>3.5</v>
      </c>
    </row>
    <row r="150" spans="1:9">
      <c r="A150" s="5" t="str">
        <f t="array" ref="A150">IFERROR(INDEX(Tableau1[],MATCH(ROW()-1,Tableau1[ALPHA],0),1),"")</f>
        <v>SOINS CONSERVATEURS</v>
      </c>
      <c r="B150" s="5" t="str">
        <f t="array" ref="B150">IFERROR(INDEX(Tableau1[],MATCH(ROW()-1,Tableau1[ALPHA],0),2),"")</f>
        <v>-</v>
      </c>
      <c r="C150" s="4" t="str">
        <f t="array" ref="C150">IFERROR(INDEX(Tableau1[],MATCH(ROW()-1,Tableau1[ALPHA],0),3),"")</f>
        <v>pop on jaune</v>
      </c>
      <c r="D150" s="4" t="str">
        <f t="array" ref="D150">IFERROR(INDEX(Tableau1[],MATCH(ROW()-1,Tableau1[ALPHA],0),4),"")</f>
        <v>-</v>
      </c>
      <c r="E150" s="4" t="str">
        <f t="array" ref="E150">IFERROR(INDEX(Tableau1[],MATCH(ROW()-1,Tableau1[ALPHA],0),5),"")</f>
        <v>-</v>
      </c>
      <c r="F150" s="4" t="str">
        <f t="array" ref="F150">IFERROR(INDEX(Tableau1[],MATCH(ROW()-1,Tableau1[ALPHA],0),6),"")</f>
        <v>-</v>
      </c>
      <c r="G150" s="4" t="str">
        <f t="array" ref="G150">IFERROR(INDEX(Tableau1[],MATCH(ROW()-1,Tableau1[ALPHA],0),7),"")</f>
        <v>DENTAL OI</v>
      </c>
      <c r="H150" s="4">
        <f t="array" ref="H150">IFERROR(INDEX(Tableau1[],MATCH(ROW()-1,Tableau1[ALPHA],0),8),"")</f>
        <v>0</v>
      </c>
      <c r="I150" s="6" t="str">
        <f t="array" ref="I150">IFERROR(INDEX(Tableau1[],MATCH(ROW()-1,Tableau1[ALPHA],0),9),"")</f>
        <v>-</v>
      </c>
    </row>
    <row r="151" spans="1:9">
      <c r="A151" s="5" t="str">
        <f t="array" ref="A151">IFERROR(INDEX(Tableau1[],MATCH(ROW()-1,Tableau1[ALPHA],0),1),"")</f>
        <v>SOINS CONSERVATEURS</v>
      </c>
      <c r="B151" s="5" t="str">
        <f t="array" ref="B151">IFERROR(INDEX(Tableau1[],MATCH(ROW()-1,Tableau1[ALPHA],0),2),"")</f>
        <v>-</v>
      </c>
      <c r="C151" s="4" t="str">
        <f t="array" ref="C151">IFERROR(INDEX(Tableau1[],MATCH(ROW()-1,Tableau1[ALPHA],0),3),"")</f>
        <v>pop on orange</v>
      </c>
      <c r="D151" s="4" t="str">
        <f t="array" ref="D151">IFERROR(INDEX(Tableau1[],MATCH(ROW()-1,Tableau1[ALPHA],0),4),"")</f>
        <v>-</v>
      </c>
      <c r="E151" s="4" t="str">
        <f t="array" ref="E151">IFERROR(INDEX(Tableau1[],MATCH(ROW()-1,Tableau1[ALPHA],0),5),"")</f>
        <v>-</v>
      </c>
      <c r="F151" s="4" t="str">
        <f t="array" ref="F151">IFERROR(INDEX(Tableau1[],MATCH(ROW()-1,Tableau1[ALPHA],0),6),"")</f>
        <v>-</v>
      </c>
      <c r="G151" s="4" t="str">
        <f t="array" ref="G151">IFERROR(INDEX(Tableau1[],MATCH(ROW()-1,Tableau1[ALPHA],0),7),"")</f>
        <v>-</v>
      </c>
      <c r="H151" s="4">
        <f t="array" ref="H151">IFERROR(INDEX(Tableau1[],MATCH(ROW()-1,Tableau1[ALPHA],0),8),"")</f>
        <v>0</v>
      </c>
      <c r="I151" s="6" t="str">
        <f t="array" ref="I151">IFERROR(INDEX(Tableau1[],MATCH(ROW()-1,Tableau1[ALPHA],0),9),"")</f>
        <v>-</v>
      </c>
    </row>
    <row r="152" spans="1:9">
      <c r="A152" s="5" t="str">
        <f t="array" ref="A152">IFERROR(INDEX(Tableau1[],MATCH(ROW()-1,Tableau1[ALPHA],0),1),"")</f>
        <v>SOINS CONSERVATEURS</v>
      </c>
      <c r="B152" s="5" t="str">
        <f t="array" ref="B152">IFERROR(INDEX(Tableau1[],MATCH(ROW()-1,Tableau1[ALPHA],0),2),"")</f>
        <v>-</v>
      </c>
      <c r="C152" s="4" t="str">
        <f t="array" ref="C152">IFERROR(INDEX(Tableau1[],MATCH(ROW()-1,Tableau1[ALPHA],0),3),"")</f>
        <v>pop on rouge</v>
      </c>
      <c r="D152" s="4" t="str">
        <f t="array" ref="D152">IFERROR(INDEX(Tableau1[],MATCH(ROW()-1,Tableau1[ALPHA],0),4),"")</f>
        <v>-</v>
      </c>
      <c r="E152" s="4" t="str">
        <f t="array" ref="E152">IFERROR(INDEX(Tableau1[],MATCH(ROW()-1,Tableau1[ALPHA],0),5),"")</f>
        <v>-</v>
      </c>
      <c r="F152" s="4" t="str">
        <f t="array" ref="F152">IFERROR(INDEX(Tableau1[],MATCH(ROW()-1,Tableau1[ALPHA],0),6),"")</f>
        <v>-</v>
      </c>
      <c r="G152" s="4" t="str">
        <f t="array" ref="G152">IFERROR(INDEX(Tableau1[],MATCH(ROW()-1,Tableau1[ALPHA],0),7),"")</f>
        <v>-</v>
      </c>
      <c r="H152" s="4">
        <f t="array" ref="H152">IFERROR(INDEX(Tableau1[],MATCH(ROW()-1,Tableau1[ALPHA],0),8),"")</f>
        <v>1</v>
      </c>
      <c r="I152" s="6" t="str">
        <f t="array" ref="I152">IFERROR(INDEX(Tableau1[],MATCH(ROW()-1,Tableau1[ALPHA],0),9),"")</f>
        <v>-</v>
      </c>
    </row>
    <row r="153" spans="1:9">
      <c r="A153" s="5" t="str">
        <f t="array" ref="A153">IFERROR(INDEX(Tableau1[],MATCH(ROW()-1,Tableau1[ALPHA],0),1),"")</f>
        <v>PROTHESE</v>
      </c>
      <c r="B153" s="5" t="str">
        <f t="array" ref="B153">IFERROR(INDEX(Tableau1[],MATCH(ROW()-1,Tableau1[ALPHA],0),2),"")</f>
        <v>-</v>
      </c>
      <c r="C153" s="4" t="str">
        <f t="array" ref="C153">IFERROR(INDEX(Tableau1[],MATCH(ROW()-1,Tableau1[ALPHA],0),3),"")</f>
        <v>porcelain prep kit</v>
      </c>
      <c r="D153" s="4" t="str">
        <f t="array" ref="D153">IFERROR(INDEX(Tableau1[],MATCH(ROW()-1,Tableau1[ALPHA],0),4),"")</f>
        <v>PULPDENT</v>
      </c>
      <c r="E153" s="4" t="str">
        <f t="array" ref="E153">IFERROR(INDEX(Tableau1[],MATCH(ROW()-1,Tableau1[ALPHA],0),5),"")</f>
        <v>ART5284</v>
      </c>
      <c r="F153" s="4" t="str">
        <f t="array" ref="F153">IFERROR(INDEX(Tableau1[],MATCH(ROW()-1,Tableau1[ALPHA],0),6),"")</f>
        <v>-</v>
      </c>
      <c r="G153" s="4" t="str">
        <f t="array" ref="G153">IFERROR(INDEX(Tableau1[],MATCH(ROW()-1,Tableau1[ALPHA],0),7),"")</f>
        <v>DABSTART</v>
      </c>
      <c r="H153" s="4">
        <f t="array" ref="H153">IFERROR(INDEX(Tableau1[],MATCH(ROW()-1,Tableau1[ALPHA],0),8),"")</f>
        <v>0</v>
      </c>
      <c r="I153" s="6">
        <f t="array" ref="I153">IFERROR(INDEX(Tableau1[],MATCH(ROW()-1,Tableau1[ALPHA],0),9),"")</f>
        <v>89.7</v>
      </c>
    </row>
    <row r="154" spans="1:9">
      <c r="A154" s="5" t="str">
        <f t="array" ref="A154">IFERROR(INDEX(Tableau1[],MATCH(ROW()-1,Tableau1[ALPHA],0),1),"")</f>
        <v>PAPETERIE</v>
      </c>
      <c r="B154" s="5" t="str">
        <f t="array" ref="B154">IFERROR(INDEX(Tableau1[],MATCH(ROW()-1,Tableau1[ALPHA],0),2),"")</f>
        <v>-</v>
      </c>
      <c r="C154" s="4" t="str">
        <f t="array" ref="C154">IFERROR(INDEX(Tableau1[],MATCH(ROW()-1,Tableau1[ALPHA],0),3),"")</f>
        <v>post its</v>
      </c>
      <c r="D154" s="4" t="str">
        <f t="array" ref="D154">IFERROR(INDEX(Tableau1[],MATCH(ROW()-1,Tableau1[ALPHA],0),4),"")</f>
        <v>-</v>
      </c>
      <c r="E154" s="4" t="str">
        <f t="array" ref="E154">IFERROR(INDEX(Tableau1[],MATCH(ROW()-1,Tableau1[ALPHA],0),5),"")</f>
        <v>7.5 x 7.5</v>
      </c>
      <c r="F154" s="4" t="str">
        <f t="array" ref="F154">IFERROR(INDEX(Tableau1[],MATCH(ROW()-1,Tableau1[ALPHA],0),6),"")</f>
        <v>unité</v>
      </c>
      <c r="G154" s="4" t="str">
        <f t="array" ref="G154">IFERROR(INDEX(Tableau1[],MATCH(ROW()-1,Tableau1[ALPHA],0),7),"")</f>
        <v>LMS PAPETERIE</v>
      </c>
      <c r="H154" s="4">
        <f t="array" ref="H154">IFERROR(INDEX(Tableau1[],MATCH(ROW()-1,Tableau1[ALPHA],0),8),"")</f>
        <v>1</v>
      </c>
      <c r="I154" s="6">
        <f t="array" ref="I154">IFERROR(INDEX(Tableau1[],MATCH(ROW()-1,Tableau1[ALPHA],0),9),"")</f>
        <v>0</v>
      </c>
    </row>
    <row r="155" spans="1:9">
      <c r="A155" s="5" t="str">
        <f t="array" ref="A155">IFERROR(INDEX(Tableau1[],MATCH(ROW()-1,Tableau1[ALPHA],0),1),"")</f>
        <v>SOINS CONSERVATEURS</v>
      </c>
      <c r="B155" s="5" t="str">
        <f t="array" ref="B155">IFERROR(INDEX(Tableau1[],MATCH(ROW()-1,Tableau1[ALPHA],0),2),"")</f>
        <v>-</v>
      </c>
      <c r="C155" s="4" t="str">
        <f t="array" ref="C155">IFERROR(INDEX(Tableau1[],MATCH(ROW()-1,Tableau1[ALPHA],0),3),"")</f>
        <v>poudre omniflow cerise</v>
      </c>
      <c r="D155" s="4" t="str">
        <f t="array" ref="D155">IFERROR(INDEX(Tableau1[],MATCH(ROW()-1,Tableau1[ALPHA],0),4),"")</f>
        <v>OMNIDENT</v>
      </c>
      <c r="E155" s="4" t="str">
        <f t="array" ref="E155">IFERROR(INDEX(Tableau1[],MATCH(ROW()-1,Tableau1[ALPHA],0),5),"")</f>
        <v>4582-030</v>
      </c>
      <c r="F155" s="4" t="str">
        <f t="array" ref="F155">IFERROR(INDEX(Tableau1[],MATCH(ROW()-1,Tableau1[ALPHA],0),6),"")</f>
        <v>300G</v>
      </c>
      <c r="G155" s="4" t="str">
        <f t="array" ref="G155">IFERROR(INDEX(Tableau1[],MATCH(ROW()-1,Tableau1[ALPHA],0),7),"")</f>
        <v>DENTAL AUSTRAL</v>
      </c>
      <c r="H155" s="4">
        <f t="array" ref="H155">IFERROR(INDEX(Tableau1[],MATCH(ROW()-1,Tableau1[ALPHA],0),8),"")</f>
        <v>2</v>
      </c>
      <c r="I155" s="6">
        <f t="array" ref="I155">IFERROR(INDEX(Tableau1[],MATCH(ROW()-1,Tableau1[ALPHA],0),9),"")</f>
        <v>28.41</v>
      </c>
    </row>
    <row r="156" spans="1:9">
      <c r="A156" s="5" t="str">
        <f t="array" ref="A156">IFERROR(INDEX(Tableau1[],MATCH(ROW()-1,Tableau1[ALPHA],0),1),"")</f>
        <v>ORTHODONTIE</v>
      </c>
      <c r="B156" s="5" t="str">
        <f t="array" ref="B156">IFERROR(INDEX(Tableau1[],MATCH(ROW()-1,Tableau1[ALPHA],0),2),"")</f>
        <v>-</v>
      </c>
      <c r="C156" s="4" t="str">
        <f t="array" ref="C156">IFERROR(INDEX(Tableau1[],MATCH(ROW()-1,Tableau1[ALPHA],0),3),"")</f>
        <v>precelle brackett</v>
      </c>
      <c r="D156" s="4" t="str">
        <f t="array" ref="D156">IFERROR(INDEX(Tableau1[],MATCH(ROW()-1,Tableau1[ALPHA],0),4),"")</f>
        <v>-</v>
      </c>
      <c r="E156" s="4" t="str">
        <f t="array" ref="E156">IFERROR(INDEX(Tableau1[],MATCH(ROW()-1,Tableau1[ALPHA],0),5),"")</f>
        <v>ECI0221</v>
      </c>
      <c r="F156" s="4" t="str">
        <f t="array" ref="F156">IFERROR(INDEX(Tableau1[],MATCH(ROW()-1,Tableau1[ALPHA],0),6),"")</f>
        <v>-</v>
      </c>
      <c r="G156" s="4" t="str">
        <f t="array" ref="G156">IFERROR(INDEX(Tableau1[],MATCH(ROW()-1,Tableau1[ALPHA],0),7),"")</f>
        <v>RMO</v>
      </c>
      <c r="H156" s="4" t="str">
        <f t="array" ref="H156">IFERROR(INDEX(Tableau1[],MATCH(ROW()-1,Tableau1[ALPHA],0),8),"")</f>
        <v>-</v>
      </c>
      <c r="I156" s="6">
        <f t="array" ref="I156">IFERROR(INDEX(Tableau1[],MATCH(ROW()-1,Tableau1[ALPHA],0),9),"")</f>
        <v>46.54</v>
      </c>
    </row>
    <row r="157" spans="1:9">
      <c r="A157" s="5" t="str">
        <f t="array" ref="A157">IFERROR(INDEX(Tableau1[],MATCH(ROW()-1,Tableau1[ALPHA],0),1),"")</f>
        <v>PROTHESE</v>
      </c>
      <c r="B157" s="5" t="str">
        <f t="array" ref="B157">IFERROR(INDEX(Tableau1[],MATCH(ROW()-1,Tableau1[ALPHA],0),2),"")</f>
        <v>PROVISOIRE</v>
      </c>
      <c r="C157" s="4" t="str">
        <f t="array" ref="C157">IFERROR(INDEX(Tableau1[],MATCH(ROW()-1,Tableau1[ALPHA],0),3),"")</f>
        <v>préformes polycarbonates ion</v>
      </c>
      <c r="D157" s="4" t="str">
        <f t="array" ref="D157">IFERROR(INDEX(Tableau1[],MATCH(ROW()-1,Tableau1[ALPHA],0),4),"")</f>
        <v>3M</v>
      </c>
      <c r="E157" s="4" t="str">
        <f t="array" ref="E157">IFERROR(INDEX(Tableau1[],MATCH(ROW()-1,Tableau1[ALPHA],0),5),"")</f>
        <v>-</v>
      </c>
      <c r="F157" s="4">
        <f t="array" ref="F157">IFERROR(INDEX(Tableau1[],MATCH(ROW()-1,Tableau1[ALPHA],0),6),"")</f>
        <v>5</v>
      </c>
      <c r="G157" s="4" t="str">
        <f t="array" ref="G157">IFERROR(INDEX(Tableau1[],MATCH(ROW()-1,Tableau1[ALPHA],0),7),"")</f>
        <v>DABSTART</v>
      </c>
      <c r="H157" s="4">
        <f t="array" ref="H157">IFERROR(INDEX(Tableau1[],MATCH(ROW()-1,Tableau1[ALPHA],0),8),"")</f>
        <v>0</v>
      </c>
      <c r="I157" s="6">
        <f t="array" ref="I157">IFERROR(INDEX(Tableau1[],MATCH(ROW()-1,Tableau1[ALPHA],0),9),"")</f>
        <v>13.4</v>
      </c>
    </row>
    <row r="158" spans="1:9">
      <c r="A158" s="5" t="str">
        <f t="array" ref="A158">IFERROR(INDEX(Tableau1[],MATCH(ROW()-1,Tableau1[ALPHA],0),1),"")</f>
        <v>PHARMACIE</v>
      </c>
      <c r="B158" s="5" t="str">
        <f t="array" ref="B158">IFERROR(INDEX(Tableau1[],MATCH(ROW()-1,Tableau1[ALPHA],0),2),"")</f>
        <v>-</v>
      </c>
      <c r="C158" s="4" t="str">
        <f t="array" ref="C158">IFERROR(INDEX(Tableau1[],MATCH(ROW()-1,Tableau1[ALPHA],0),3),"")</f>
        <v>prexidine</v>
      </c>
      <c r="D158" s="4" t="str">
        <f t="array" ref="D158">IFERROR(INDEX(Tableau1[],MATCH(ROW()-1,Tableau1[ALPHA],0),4),"")</f>
        <v>-</v>
      </c>
      <c r="E158" s="4" t="str">
        <f t="array" ref="E158">IFERROR(INDEX(Tableau1[],MATCH(ROW()-1,Tableau1[ALPHA],0),5),"")</f>
        <v>-</v>
      </c>
      <c r="F158" s="4" t="str">
        <f t="array" ref="F158">IFERROR(INDEX(Tableau1[],MATCH(ROW()-1,Tableau1[ALPHA],0),6),"")</f>
        <v>200mL</v>
      </c>
      <c r="G158" s="4" t="str">
        <f t="array" ref="G158">IFERROR(INDEX(Tableau1[],MATCH(ROW()-1,Tableau1[ALPHA],0),7),"")</f>
        <v>-</v>
      </c>
      <c r="H158" s="4" t="str">
        <f t="array" ref="H158">IFERROR(INDEX(Tableau1[],MATCH(ROW()-1,Tableau1[ALPHA],0),8),"")</f>
        <v>-</v>
      </c>
      <c r="I158" s="6">
        <f t="array" ref="I158">IFERROR(INDEX(Tableau1[],MATCH(ROW()-1,Tableau1[ALPHA],0),9),"")</f>
        <v>2.58</v>
      </c>
    </row>
    <row r="159" spans="1:9">
      <c r="A159" s="5" t="str">
        <f t="array" ref="A159">IFERROR(INDEX(Tableau1[],MATCH(ROW()-1,Tableau1[ALPHA],0),1),"")</f>
        <v>ENDODONTIE</v>
      </c>
      <c r="B159" s="5" t="str">
        <f t="array" ref="B159">IFERROR(INDEX(Tableau1[],MATCH(ROW()-1,Tableau1[ALPHA],0),2),"")</f>
        <v>-</v>
      </c>
      <c r="C159" s="4" t="str">
        <f t="array" ref="C159">IFERROR(INDEX(Tableau1[],MATCH(ROW()-1,Tableau1[ALPHA],0),3),"")</f>
        <v>protapergold f1 21mm</v>
      </c>
      <c r="D159" s="4" t="str">
        <f t="array" ref="D159">IFERROR(INDEX(Tableau1[],MATCH(ROW()-1,Tableau1[ALPHA],0),4),"")</f>
        <v>DENTSPLY</v>
      </c>
      <c r="E159" s="4" t="str">
        <f t="array" ref="E159">IFERROR(INDEX(Tableau1[],MATCH(ROW()-1,Tableau1[ALPHA],0),5),"")</f>
        <v>ART9391</v>
      </c>
      <c r="F159" s="4" t="str">
        <f t="array" ref="F159">IFERROR(INDEX(Tableau1[],MATCH(ROW()-1,Tableau1[ALPHA],0),6),"")</f>
        <v>-</v>
      </c>
      <c r="G159" s="4" t="str">
        <f t="array" ref="G159">IFERROR(INDEX(Tableau1[],MATCH(ROW()-1,Tableau1[ALPHA],0),7),"")</f>
        <v>DABSTART</v>
      </c>
      <c r="H159" s="4" t="str">
        <f t="array" ref="H159">IFERROR(INDEX(Tableau1[],MATCH(ROW()-1,Tableau1[ALPHA],0),8),"")</f>
        <v>-</v>
      </c>
      <c r="I159" s="6">
        <f t="array" ref="I159">IFERROR(INDEX(Tableau1[],MATCH(ROW()-1,Tableau1[ALPHA],0),9),"")</f>
        <v>69.900000000000006</v>
      </c>
    </row>
    <row r="160" spans="1:9">
      <c r="A160" s="5" t="str">
        <f t="array" ref="A160">IFERROR(INDEX(Tableau1[],MATCH(ROW()-1,Tableau1[ALPHA],0),1),"")</f>
        <v>ENDODONTIE</v>
      </c>
      <c r="B160" s="5" t="str">
        <f t="array" ref="B160">IFERROR(INDEX(Tableau1[],MATCH(ROW()-1,Tableau1[ALPHA],0),2),"")</f>
        <v>-</v>
      </c>
      <c r="C160" s="4" t="str">
        <f t="array" ref="C160">IFERROR(INDEX(Tableau1[],MATCH(ROW()-1,Tableau1[ALPHA],0),3),"")</f>
        <v>protapergold f1 25mm</v>
      </c>
      <c r="D160" s="4" t="str">
        <f t="array" ref="D160">IFERROR(INDEX(Tableau1[],MATCH(ROW()-1,Tableau1[ALPHA],0),4),"")</f>
        <v>DENTSPLY</v>
      </c>
      <c r="E160" s="4" t="str">
        <f t="array" ref="E160">IFERROR(INDEX(Tableau1[],MATCH(ROW()-1,Tableau1[ALPHA],0),5),"")</f>
        <v>ART9398</v>
      </c>
      <c r="F160" s="4" t="str">
        <f t="array" ref="F160">IFERROR(INDEX(Tableau1[],MATCH(ROW()-1,Tableau1[ALPHA],0),6),"")</f>
        <v>-</v>
      </c>
      <c r="G160" s="4" t="str">
        <f t="array" ref="G160">IFERROR(INDEX(Tableau1[],MATCH(ROW()-1,Tableau1[ALPHA],0),7),"")</f>
        <v>DABSTART</v>
      </c>
      <c r="H160" s="4" t="str">
        <f t="array" ref="H160">IFERROR(INDEX(Tableau1[],MATCH(ROW()-1,Tableau1[ALPHA],0),8),"")</f>
        <v>-</v>
      </c>
      <c r="I160" s="6">
        <f t="array" ref="I160">IFERROR(INDEX(Tableau1[],MATCH(ROW()-1,Tableau1[ALPHA],0),9),"")</f>
        <v>69.900000000000006</v>
      </c>
    </row>
    <row r="161" spans="1:9">
      <c r="A161" s="5" t="str">
        <f t="array" ref="A161">IFERROR(INDEX(Tableau1[],MATCH(ROW()-1,Tableau1[ALPHA],0),1),"")</f>
        <v>ENDODONTIE</v>
      </c>
      <c r="B161" s="5" t="str">
        <f t="array" ref="B161">IFERROR(INDEX(Tableau1[],MATCH(ROW()-1,Tableau1[ALPHA],0),2),"")</f>
        <v>-</v>
      </c>
      <c r="C161" s="4" t="str">
        <f t="array" ref="C161">IFERROR(INDEX(Tableau1[],MATCH(ROW()-1,Tableau1[ALPHA],0),3),"")</f>
        <v>protapergold f2 21mm</v>
      </c>
      <c r="D161" s="4" t="str">
        <f t="array" ref="D161">IFERROR(INDEX(Tableau1[],MATCH(ROW()-1,Tableau1[ALPHA],0),4),"")</f>
        <v>DENTSPLY</v>
      </c>
      <c r="E161" s="4" t="str">
        <f t="array" ref="E161">IFERROR(INDEX(Tableau1[],MATCH(ROW()-1,Tableau1[ALPHA],0),5),"")</f>
        <v>ART9415</v>
      </c>
      <c r="F161" s="4" t="str">
        <f t="array" ref="F161">IFERROR(INDEX(Tableau1[],MATCH(ROW()-1,Tableau1[ALPHA],0),6),"")</f>
        <v>-</v>
      </c>
      <c r="G161" s="4" t="str">
        <f t="array" ref="G161">IFERROR(INDEX(Tableau1[],MATCH(ROW()-1,Tableau1[ALPHA],0),7),"")</f>
        <v>DABSTART</v>
      </c>
      <c r="H161" s="4" t="str">
        <f t="array" ref="H161">IFERROR(INDEX(Tableau1[],MATCH(ROW()-1,Tableau1[ALPHA],0),8),"")</f>
        <v>-</v>
      </c>
      <c r="I161" s="6">
        <f t="array" ref="I161">IFERROR(INDEX(Tableau1[],MATCH(ROW()-1,Tableau1[ALPHA],0),9),"")</f>
        <v>69.900000000000006</v>
      </c>
    </row>
    <row r="162" spans="1:9">
      <c r="A162" s="5" t="str">
        <f t="array" ref="A162">IFERROR(INDEX(Tableau1[],MATCH(ROW()-1,Tableau1[ALPHA],0),1),"")</f>
        <v>ENDODONTIE</v>
      </c>
      <c r="B162" s="5" t="str">
        <f t="array" ref="B162">IFERROR(INDEX(Tableau1[],MATCH(ROW()-1,Tableau1[ALPHA],0),2),"")</f>
        <v>-</v>
      </c>
      <c r="C162" s="4" t="str">
        <f t="array" ref="C162">IFERROR(INDEX(Tableau1[],MATCH(ROW()-1,Tableau1[ALPHA],0),3),"")</f>
        <v>protapergold f2 25mm</v>
      </c>
      <c r="D162" s="4" t="str">
        <f t="array" ref="D162">IFERROR(INDEX(Tableau1[],MATCH(ROW()-1,Tableau1[ALPHA],0),4),"")</f>
        <v>DENTSPLY</v>
      </c>
      <c r="E162" s="4" t="str">
        <f t="array" ref="E162">IFERROR(INDEX(Tableau1[],MATCH(ROW()-1,Tableau1[ALPHA],0),5),"")</f>
        <v>ART9419</v>
      </c>
      <c r="F162" s="4" t="str">
        <f t="array" ref="F162">IFERROR(INDEX(Tableau1[],MATCH(ROW()-1,Tableau1[ALPHA],0),6),"")</f>
        <v>-</v>
      </c>
      <c r="G162" s="4" t="str">
        <f t="array" ref="G162">IFERROR(INDEX(Tableau1[],MATCH(ROW()-1,Tableau1[ALPHA],0),7),"")</f>
        <v>DABSTART</v>
      </c>
      <c r="H162" s="4" t="str">
        <f t="array" ref="H162">IFERROR(INDEX(Tableau1[],MATCH(ROW()-1,Tableau1[ALPHA],0),8),"")</f>
        <v>-</v>
      </c>
      <c r="I162" s="6">
        <f t="array" ref="I162">IFERROR(INDEX(Tableau1[],MATCH(ROW()-1,Tableau1[ALPHA],0),9),"")</f>
        <v>69.900000000000006</v>
      </c>
    </row>
    <row r="163" spans="1:9">
      <c r="A163" s="5" t="str">
        <f t="array" ref="A163">IFERROR(INDEX(Tableau1[],MATCH(ROW()-1,Tableau1[ALPHA],0),1),"")</f>
        <v>ENDODONTIE</v>
      </c>
      <c r="B163" s="5" t="str">
        <f t="array" ref="B163">IFERROR(INDEX(Tableau1[],MATCH(ROW()-1,Tableau1[ALPHA],0),2),"")</f>
        <v>-</v>
      </c>
      <c r="C163" s="4" t="str">
        <f t="array" ref="C163">IFERROR(INDEX(Tableau1[],MATCH(ROW()-1,Tableau1[ALPHA],0),3),"")</f>
        <v>protapergold f3 21mm</v>
      </c>
      <c r="D163" s="4" t="str">
        <f t="array" ref="D163">IFERROR(INDEX(Tableau1[],MATCH(ROW()-1,Tableau1[ALPHA],0),4),"")</f>
        <v>DENTSPLY</v>
      </c>
      <c r="E163" s="4" t="str">
        <f t="array" ref="E163">IFERROR(INDEX(Tableau1[],MATCH(ROW()-1,Tableau1[ALPHA],0),5),"")</f>
        <v>ART9416</v>
      </c>
      <c r="F163" s="4" t="str">
        <f t="array" ref="F163">IFERROR(INDEX(Tableau1[],MATCH(ROW()-1,Tableau1[ALPHA],0),6),"")</f>
        <v>-</v>
      </c>
      <c r="G163" s="4" t="str">
        <f t="array" ref="G163">IFERROR(INDEX(Tableau1[],MATCH(ROW()-1,Tableau1[ALPHA],0),7),"")</f>
        <v>DABSTART</v>
      </c>
      <c r="H163" s="4" t="str">
        <f t="array" ref="H163">IFERROR(INDEX(Tableau1[],MATCH(ROW()-1,Tableau1[ALPHA],0),8),"")</f>
        <v>-</v>
      </c>
      <c r="I163" s="6">
        <f t="array" ref="I163">IFERROR(INDEX(Tableau1[],MATCH(ROW()-1,Tableau1[ALPHA],0),9),"")</f>
        <v>69.900000000000006</v>
      </c>
    </row>
    <row r="164" spans="1:9">
      <c r="A164" s="5" t="str">
        <f t="array" ref="A164">IFERROR(INDEX(Tableau1[],MATCH(ROW()-1,Tableau1[ALPHA],0),1),"")</f>
        <v>ENDODONTIE</v>
      </c>
      <c r="B164" s="5" t="str">
        <f t="array" ref="B164">IFERROR(INDEX(Tableau1[],MATCH(ROW()-1,Tableau1[ALPHA],0),2),"")</f>
        <v>-</v>
      </c>
      <c r="C164" s="4" t="str">
        <f t="array" ref="C164">IFERROR(INDEX(Tableau1[],MATCH(ROW()-1,Tableau1[ALPHA],0),3),"")</f>
        <v>protapergold f3 25mm</v>
      </c>
      <c r="D164" s="4" t="str">
        <f t="array" ref="D164">IFERROR(INDEX(Tableau1[],MATCH(ROW()-1,Tableau1[ALPHA],0),4),"")</f>
        <v>DENTSPLY</v>
      </c>
      <c r="E164" s="4" t="str">
        <f t="array" ref="E164">IFERROR(INDEX(Tableau1[],MATCH(ROW()-1,Tableau1[ALPHA],0),5),"")</f>
        <v>ART9418</v>
      </c>
      <c r="F164" s="4" t="str">
        <f t="array" ref="F164">IFERROR(INDEX(Tableau1[],MATCH(ROW()-1,Tableau1[ALPHA],0),6),"")</f>
        <v>-</v>
      </c>
      <c r="G164" s="4" t="str">
        <f t="array" ref="G164">IFERROR(INDEX(Tableau1[],MATCH(ROW()-1,Tableau1[ALPHA],0),7),"")</f>
        <v>DABSTART</v>
      </c>
      <c r="H164" s="4" t="str">
        <f t="array" ref="H164">IFERROR(INDEX(Tableau1[],MATCH(ROW()-1,Tableau1[ALPHA],0),8),"")</f>
        <v>-</v>
      </c>
      <c r="I164" s="6">
        <f t="array" ref="I164">IFERROR(INDEX(Tableau1[],MATCH(ROW()-1,Tableau1[ALPHA],0),9),"")</f>
        <v>69.900000000000006</v>
      </c>
    </row>
    <row r="165" spans="1:9">
      <c r="A165" s="5" t="str">
        <f t="array" ref="A165">IFERROR(INDEX(Tableau1[],MATCH(ROW()-1,Tableau1[ALPHA],0),1),"")</f>
        <v>ENDODONTIE</v>
      </c>
      <c r="B165" s="5" t="str">
        <f t="array" ref="B165">IFERROR(INDEX(Tableau1[],MATCH(ROW()-1,Tableau1[ALPHA],0),2),"")</f>
        <v>-</v>
      </c>
      <c r="C165" s="4" t="str">
        <f t="array" ref="C165">IFERROR(INDEX(Tableau1[],MATCH(ROW()-1,Tableau1[ALPHA],0),3),"")</f>
        <v>protapergold s1 21mm</v>
      </c>
      <c r="D165" s="4" t="str">
        <f t="array" ref="D165">IFERROR(INDEX(Tableau1[],MATCH(ROW()-1,Tableau1[ALPHA],0),4),"")</f>
        <v>DENTSPLY</v>
      </c>
      <c r="E165" s="4" t="str">
        <f t="array" ref="E165">IFERROR(INDEX(Tableau1[],MATCH(ROW()-1,Tableau1[ALPHA],0),5),"")</f>
        <v>-</v>
      </c>
      <c r="F165" s="4" t="str">
        <f t="array" ref="F165">IFERROR(INDEX(Tableau1[],MATCH(ROW()-1,Tableau1[ALPHA],0),6),"")</f>
        <v>-</v>
      </c>
      <c r="G165" s="4" t="str">
        <f t="array" ref="G165">IFERROR(INDEX(Tableau1[],MATCH(ROW()-1,Tableau1[ALPHA],0),7),"")</f>
        <v>DABSTART</v>
      </c>
      <c r="H165" s="4" t="str">
        <f t="array" ref="H165">IFERROR(INDEX(Tableau1[],MATCH(ROW()-1,Tableau1[ALPHA],0),8),"")</f>
        <v>-</v>
      </c>
      <c r="I165" s="6">
        <f t="array" ref="I165">IFERROR(INDEX(Tableau1[],MATCH(ROW()-1,Tableau1[ALPHA],0),9),"")</f>
        <v>69.900000000000006</v>
      </c>
    </row>
    <row r="166" spans="1:9">
      <c r="A166" s="5" t="str">
        <f t="array" ref="A166">IFERROR(INDEX(Tableau1[],MATCH(ROW()-1,Tableau1[ALPHA],0),1),"")</f>
        <v>ENDODONTIE</v>
      </c>
      <c r="B166" s="5"/>
      <c r="C166" s="4" t="str">
        <f t="array" ref="C166">IFERROR(INDEX(Tableau1[],MATCH(ROW()-1,Tableau1[ALPHA],0),3),"")</f>
        <v>protapergold s1 25mm</v>
      </c>
      <c r="D166" s="4" t="str">
        <f t="array" ref="D166">IFERROR(INDEX(Tableau1[],MATCH(ROW()-1,Tableau1[ALPHA],0),4),"")</f>
        <v>DENTSPLY</v>
      </c>
      <c r="E166" s="4" t="str">
        <f t="array" ref="E166">IFERROR(INDEX(Tableau1[],MATCH(ROW()-1,Tableau1[ALPHA],0),5),"")</f>
        <v>ART9421</v>
      </c>
      <c r="F166" s="4" t="str">
        <f t="array" ref="F166">IFERROR(INDEX(Tableau1[],MATCH(ROW()-1,Tableau1[ALPHA],0),6),"")</f>
        <v>-</v>
      </c>
      <c r="G166" s="4" t="str">
        <f t="array" ref="G166">IFERROR(INDEX(Tableau1[],MATCH(ROW()-1,Tableau1[ALPHA],0),7),"")</f>
        <v>DABSTART</v>
      </c>
      <c r="H166" s="4" t="str">
        <f t="array" ref="H166">IFERROR(INDEX(Tableau1[],MATCH(ROW()-1,Tableau1[ALPHA],0),8),"")</f>
        <v>-</v>
      </c>
      <c r="I166" s="6">
        <f t="array" ref="I166">IFERROR(INDEX(Tableau1[],MATCH(ROW()-1,Tableau1[ALPHA],0),9),"")</f>
        <v>69.900000000000006</v>
      </c>
    </row>
    <row r="167" spans="1:9">
      <c r="A167" s="5" t="str">
        <f t="array" ref="A167">IFERROR(INDEX(Tableau1[],MATCH(ROW()-1,Tableau1[ALPHA],0),1),"")</f>
        <v>ENDODONTIE</v>
      </c>
      <c r="B167" s="5"/>
      <c r="C167" s="4" t="str">
        <f t="array" ref="C167">IFERROR(INDEX(Tableau1[],MATCH(ROW()-1,Tableau1[ALPHA],0),3),"")</f>
        <v>protapergold s2 21mm</v>
      </c>
      <c r="D167" s="4" t="str">
        <f t="array" ref="D167">IFERROR(INDEX(Tableau1[],MATCH(ROW()-1,Tableau1[ALPHA],0),4),"")</f>
        <v>DENTSPLY</v>
      </c>
      <c r="E167" s="4" t="str">
        <f t="array" ref="E167">IFERROR(INDEX(Tableau1[],MATCH(ROW()-1,Tableau1[ALPHA],0),5),"")</f>
        <v>ART9393</v>
      </c>
      <c r="F167" s="4" t="str">
        <f t="array" ref="F167">IFERROR(INDEX(Tableau1[],MATCH(ROW()-1,Tableau1[ALPHA],0),6),"")</f>
        <v>-</v>
      </c>
      <c r="G167" s="4" t="str">
        <f t="array" ref="G167">IFERROR(INDEX(Tableau1[],MATCH(ROW()-1,Tableau1[ALPHA],0),7),"")</f>
        <v>DABSTART</v>
      </c>
      <c r="H167" s="4" t="str">
        <f t="array" ref="H167">IFERROR(INDEX(Tableau1[],MATCH(ROW()-1,Tableau1[ALPHA],0),8),"")</f>
        <v>-</v>
      </c>
      <c r="I167" s="6">
        <f t="array" ref="I167">IFERROR(INDEX(Tableau1[],MATCH(ROW()-1,Tableau1[ALPHA],0),9),"")</f>
        <v>69.900000000000006</v>
      </c>
    </row>
    <row r="168" spans="1:9">
      <c r="A168" s="5" t="str">
        <f t="array" ref="A168">IFERROR(INDEX(Tableau1[],MATCH(ROW()-1,Tableau1[ALPHA],0),1),"")</f>
        <v>ENDODONTIE</v>
      </c>
      <c r="B168" s="5"/>
      <c r="C168" s="4" t="str">
        <f t="array" ref="C168">IFERROR(INDEX(Tableau1[],MATCH(ROW()-1,Tableau1[ALPHA],0),3),"")</f>
        <v>protapergold s2 25mm</v>
      </c>
      <c r="D168" s="4" t="str">
        <f t="array" ref="D168">IFERROR(INDEX(Tableau1[],MATCH(ROW()-1,Tableau1[ALPHA],0),4),"")</f>
        <v>DENTSPLY</v>
      </c>
      <c r="E168" s="4" t="str">
        <f t="array" ref="E168">IFERROR(INDEX(Tableau1[],MATCH(ROW()-1,Tableau1[ALPHA],0),5),"")</f>
        <v>ART9420</v>
      </c>
      <c r="F168" s="4" t="str">
        <f t="array" ref="F168">IFERROR(INDEX(Tableau1[],MATCH(ROW()-1,Tableau1[ALPHA],0),6),"")</f>
        <v>-</v>
      </c>
      <c r="G168" s="4" t="str">
        <f t="array" ref="G168">IFERROR(INDEX(Tableau1[],MATCH(ROW()-1,Tableau1[ALPHA],0),7),"")</f>
        <v>DABSTART</v>
      </c>
      <c r="H168" s="4" t="str">
        <f t="array" ref="H168">IFERROR(INDEX(Tableau1[],MATCH(ROW()-1,Tableau1[ALPHA],0),8),"")</f>
        <v>-</v>
      </c>
      <c r="I168" s="6">
        <f t="array" ref="I168">IFERROR(INDEX(Tableau1[],MATCH(ROW()-1,Tableau1[ALPHA],0),9),"")</f>
        <v>69.900000000000006</v>
      </c>
    </row>
    <row r="169" spans="1:9">
      <c r="A169" s="5" t="str">
        <f t="array" ref="A169">IFERROR(INDEX(Tableau1[],MATCH(ROW()-1,Tableau1[ALPHA],0),1),"")</f>
        <v>ENDODONTIE</v>
      </c>
      <c r="B169" s="5" t="str">
        <f t="array" ref="B169">IFERROR(INDEX(Tableau1[],MATCH(ROW()-1,Tableau1[ALPHA],0),2),"")</f>
        <v>-</v>
      </c>
      <c r="C169" s="4" t="str">
        <f t="array" ref="C169">IFERROR(INDEX(Tableau1[],MATCH(ROW()-1,Tableau1[ALPHA],0),3),"")</f>
        <v>protapergold sx</v>
      </c>
      <c r="D169" s="4" t="str">
        <f t="array" ref="D169">IFERROR(INDEX(Tableau1[],MATCH(ROW()-1,Tableau1[ALPHA],0),4),"")</f>
        <v>-</v>
      </c>
      <c r="E169" s="4" t="str">
        <f t="array" ref="E169">IFERROR(INDEX(Tableau1[],MATCH(ROW()-1,Tableau1[ALPHA],0),5),"")</f>
        <v>-</v>
      </c>
      <c r="F169" s="4" t="str">
        <f t="array" ref="F169">IFERROR(INDEX(Tableau1[],MATCH(ROW()-1,Tableau1[ALPHA],0),6),"")</f>
        <v>-</v>
      </c>
      <c r="G169" s="4" t="str">
        <f t="array" ref="G169">IFERROR(INDEX(Tableau1[],MATCH(ROW()-1,Tableau1[ALPHA],0),7),"")</f>
        <v>DABSTART</v>
      </c>
      <c r="H169" s="4" t="str">
        <f t="array" ref="H169">IFERROR(INDEX(Tableau1[],MATCH(ROW()-1,Tableau1[ALPHA],0),8),"")</f>
        <v>-</v>
      </c>
      <c r="I169" s="6">
        <f t="array" ref="I169">IFERROR(INDEX(Tableau1[],MATCH(ROW()-1,Tableau1[ALPHA],0),9),"")</f>
        <v>69.900000000000006</v>
      </c>
    </row>
    <row r="170" spans="1:9">
      <c r="A170" s="5" t="str">
        <f t="array" ref="A170">IFERROR(INDEX(Tableau1[],MATCH(ROW()-1,Tableau1[ALPHA],0),1),"")</f>
        <v>IMPLANTOLOGIE</v>
      </c>
      <c r="B170" s="5" t="str">
        <f t="array" ref="B170">IFERROR(INDEX(Tableau1[],MATCH(ROW()-1,Tableau1[ALPHA],0),2),"")</f>
        <v>-</v>
      </c>
      <c r="C170" s="4" t="str">
        <f t="array" ref="C170">IFERROR(INDEX(Tableau1[],MATCH(ROW()-1,Tableau1[ALPHA],0),3),"")</f>
        <v>protège tuyau</v>
      </c>
      <c r="D170" s="4" t="str">
        <f t="array" ref="D170">IFERROR(INDEX(Tableau1[],MATCH(ROW()-1,Tableau1[ALPHA],0),4),"")</f>
        <v>IPP PHARMA</v>
      </c>
      <c r="E170" s="4" t="str">
        <f t="array" ref="E170">IFERROR(INDEX(Tableau1[],MATCH(ROW()-1,Tableau1[ALPHA],0),5),"")</f>
        <v>réf 91090</v>
      </c>
      <c r="F170" s="4" t="str">
        <f t="array" ref="F170">IFERROR(INDEX(Tableau1[],MATCH(ROW()-1,Tableau1[ALPHA],0),6),"")</f>
        <v>carton</v>
      </c>
      <c r="G170" s="4" t="str">
        <f t="array" ref="G170">IFERROR(INDEX(Tableau1[],MATCH(ROW()-1,Tableau1[ALPHA],0),7),"")</f>
        <v>ENDOTECHPLUS</v>
      </c>
      <c r="H170" s="4">
        <f t="array" ref="H170">IFERROR(INDEX(Tableau1[],MATCH(ROW()-1,Tableau1[ALPHA],0),8),"")</f>
        <v>1</v>
      </c>
      <c r="I170" s="6">
        <f t="array" ref="I170">IFERROR(INDEX(Tableau1[],MATCH(ROW()-1,Tableau1[ALPHA],0),9),"")</f>
        <v>0</v>
      </c>
    </row>
    <row r="171" spans="1:9">
      <c r="A171" s="5" t="str">
        <f t="array" ref="A171">IFERROR(INDEX(Tableau1[],MATCH(ROW()-1,Tableau1[ALPHA],0),1),"")</f>
        <v>PAPETERIE</v>
      </c>
      <c r="B171" s="5" t="str">
        <f t="array" ref="B171">IFERROR(INDEX(Tableau1[],MATCH(ROW()-1,Tableau1[ALPHA],0),2),"")</f>
        <v>-</v>
      </c>
      <c r="C171" s="4" t="str">
        <f t="array" ref="C171">IFERROR(INDEX(Tableau1[],MATCH(ROW()-1,Tableau1[ALPHA],0),3),"")</f>
        <v>rame papier blanc</v>
      </c>
      <c r="D171" s="4" t="str">
        <f t="array" ref="D171">IFERROR(INDEX(Tableau1[],MATCH(ROW()-1,Tableau1[ALPHA],0),4),"")</f>
        <v>-</v>
      </c>
      <c r="E171" s="4" t="str">
        <f t="array" ref="E171">IFERROR(INDEX(Tableau1[],MATCH(ROW()-1,Tableau1[ALPHA],0),5),"")</f>
        <v>A 4</v>
      </c>
      <c r="F171" s="4" t="str">
        <f t="array" ref="F171">IFERROR(INDEX(Tableau1[],MATCH(ROW()-1,Tableau1[ALPHA],0),6),"")</f>
        <v>carton</v>
      </c>
      <c r="G171" s="4" t="str">
        <f t="array" ref="G171">IFERROR(INDEX(Tableau1[],MATCH(ROW()-1,Tableau1[ALPHA],0),7),"")</f>
        <v>LMS PAPETERIE</v>
      </c>
      <c r="H171" s="4">
        <f t="array" ref="H171">IFERROR(INDEX(Tableau1[],MATCH(ROW()-1,Tableau1[ALPHA],0),8),"")</f>
        <v>1</v>
      </c>
      <c r="I171" s="6">
        <f t="array" ref="I171">IFERROR(INDEX(Tableau1[],MATCH(ROW()-1,Tableau1[ALPHA],0),9),"")</f>
        <v>0</v>
      </c>
    </row>
    <row r="172" spans="1:9">
      <c r="A172" s="5" t="str">
        <f t="array" ref="A172">IFERROR(INDEX(Tableau1[],MATCH(ROW()-1,Tableau1[ALPHA],0),1),"")</f>
        <v>DIVERS</v>
      </c>
      <c r="B172" s="5" t="str">
        <f t="array" ref="B172">IFERROR(INDEX(Tableau1[],MATCH(ROW()-1,Tableau1[ALPHA],0),2),"")</f>
        <v>STERILISATION</v>
      </c>
      <c r="C172" s="4" t="str">
        <f t="array" ref="C172">IFERROR(INDEX(Tableau1[],MATCH(ROW()-1,Tableau1[ALPHA],0),3),"")</f>
        <v>recharges lingettes</v>
      </c>
      <c r="D172" s="4" t="str">
        <f t="array" ref="D172">IFERROR(INDEX(Tableau1[],MATCH(ROW()-1,Tableau1[ALPHA],0),4),"")</f>
        <v>MIKROZID</v>
      </c>
      <c r="E172" s="4" t="str">
        <f t="array" ref="E172">IFERROR(INDEX(Tableau1[],MATCH(ROW()-1,Tableau1[ALPHA],0),5),"")</f>
        <v>AR227</v>
      </c>
      <c r="F172" s="4" t="str">
        <f t="array" ref="F172">IFERROR(INDEX(Tableau1[],MATCH(ROW()-1,Tableau1[ALPHA],0),6),"")</f>
        <v>-</v>
      </c>
      <c r="G172" s="4" t="str">
        <f t="array" ref="G172">IFERROR(INDEX(Tableau1[],MATCH(ROW()-1,Tableau1[ALPHA],0),7),"")</f>
        <v>GIE</v>
      </c>
      <c r="H172" s="4">
        <f t="array" ref="H172">IFERROR(INDEX(Tableau1[],MATCH(ROW()-1,Tableau1[ALPHA],0),8),"")</f>
        <v>2</v>
      </c>
      <c r="I172" s="6">
        <f t="array" ref="I172">IFERROR(INDEX(Tableau1[],MATCH(ROW()-1,Tableau1[ALPHA],0),9),"")</f>
        <v>7</v>
      </c>
    </row>
    <row r="173" spans="1:9">
      <c r="A173" s="5" t="str">
        <f t="array" ref="A173">IFERROR(INDEX(Tableau1[],MATCH(ROW()-1,Tableau1[ALPHA],0),1),"")</f>
        <v>SOINS CONSERVATEURS</v>
      </c>
      <c r="B173" s="5" t="str">
        <f t="array" ref="B173">IFERROR(INDEX(Tableau1[],MATCH(ROW()-1,Tableau1[ALPHA],0),2),"")</f>
        <v>FAUX MOIGNON</v>
      </c>
      <c r="C173" s="4" t="str">
        <f t="array" ref="C173">IFERROR(INDEX(Tableau1[],MATCH(ROW()-1,Tableau1[ALPHA],0),3),"")</f>
        <v>redilda blanc</v>
      </c>
      <c r="D173" s="4" t="str">
        <f t="array" ref="D173">IFERROR(INDEX(Tableau1[],MATCH(ROW()-1,Tableau1[ALPHA],0),4),"")</f>
        <v>VOCO</v>
      </c>
      <c r="E173" s="4" t="str">
        <f t="array" ref="E173">IFERROR(INDEX(Tableau1[],MATCH(ROW()-1,Tableau1[ALPHA],0),5),"")</f>
        <v>ART9880</v>
      </c>
      <c r="F173" s="4" t="str">
        <f t="array" ref="F173">IFERROR(INDEX(Tableau1[],MATCH(ROW()-1,Tableau1[ALPHA],0),6),"")</f>
        <v>50g</v>
      </c>
      <c r="G173" s="4" t="str">
        <f t="array" ref="G173">IFERROR(INDEX(Tableau1[],MATCH(ROW()-1,Tableau1[ALPHA],0),7),"")</f>
        <v>DABSTART</v>
      </c>
      <c r="H173" s="4">
        <f t="array" ref="H173">IFERROR(INDEX(Tableau1[],MATCH(ROW()-1,Tableau1[ALPHA],0),8),"")</f>
        <v>2</v>
      </c>
      <c r="I173" s="6">
        <f t="array" ref="I173">IFERROR(INDEX(Tableau1[],MATCH(ROW()-1,Tableau1[ALPHA],0),9),"")</f>
        <v>223</v>
      </c>
    </row>
    <row r="174" spans="1:9">
      <c r="A174" s="5" t="str">
        <f t="array" ref="A174">IFERROR(INDEX(Tableau1[],MATCH(ROW()-1,Tableau1[ALPHA],0),1),"")</f>
        <v>SOINS CONSERVATEURS</v>
      </c>
      <c r="B174" s="5" t="str">
        <f t="array" ref="B174">IFERROR(INDEX(Tableau1[],MATCH(ROW()-1,Tableau1[ALPHA],0),2),"")</f>
        <v>FAUX MOIGNON</v>
      </c>
      <c r="C174" s="4" t="str">
        <f t="array" ref="C174">IFERROR(INDEX(Tableau1[],MATCH(ROW()-1,Tableau1[ALPHA],0),3),"")</f>
        <v>redilda dentine</v>
      </c>
      <c r="D174" s="4" t="str">
        <f t="array" ref="D174">IFERROR(INDEX(Tableau1[],MATCH(ROW()-1,Tableau1[ALPHA],0),4),"")</f>
        <v>VOCO</v>
      </c>
      <c r="E174" s="4" t="str">
        <f t="array" ref="E174">IFERROR(INDEX(Tableau1[],MATCH(ROW()-1,Tableau1[ALPHA],0),5),"")</f>
        <v>VOCO11-003</v>
      </c>
      <c r="F174" s="4" t="str">
        <f t="array" ref="F174">IFERROR(INDEX(Tableau1[],MATCH(ROW()-1,Tableau1[ALPHA],0),6),"")</f>
        <v>10g</v>
      </c>
      <c r="G174" s="4" t="str">
        <f t="array" ref="G174">IFERROR(INDEX(Tableau1[],MATCH(ROW()-1,Tableau1[ALPHA],0),7),"")</f>
        <v>HARD</v>
      </c>
      <c r="H174" s="4">
        <f t="array" ref="H174">IFERROR(INDEX(Tableau1[],MATCH(ROW()-1,Tableau1[ALPHA],0),8),"")</f>
        <v>0</v>
      </c>
      <c r="I174" s="6">
        <f t="array" ref="I174">IFERROR(INDEX(Tableau1[],MATCH(ROW()-1,Tableau1[ALPHA],0),9),"")</f>
        <v>87.51</v>
      </c>
    </row>
    <row r="175" spans="1:9">
      <c r="A175" s="5" t="str">
        <f t="array" ref="A175">IFERROR(INDEX(Tableau1[],MATCH(ROW()-1,Tableau1[ALPHA],0),1),"")</f>
        <v>SOINS CONSERVATEURS</v>
      </c>
      <c r="B175" s="5" t="str">
        <f t="array" ref="B175">IFERROR(INDEX(Tableau1[],MATCH(ROW()-1,Tableau1[ALPHA],0),2),"")</f>
        <v>COMPOSITE FLOW</v>
      </c>
      <c r="C175" s="4" t="str">
        <f t="array" ref="C175">IFERROR(INDEX(Tableau1[],MATCH(ROW()-1,Tableau1[ALPHA],0),3),"")</f>
        <v>reflectys A2</v>
      </c>
      <c r="D175" s="4" t="str">
        <f t="array" ref="D175">IFERROR(INDEX(Tableau1[],MATCH(ROW()-1,Tableau1[ALPHA],0),4),"")</f>
        <v>ITENA</v>
      </c>
      <c r="E175" s="4" t="str">
        <f t="array" ref="E175">IFERROR(INDEX(Tableau1[],MATCH(ROW()-1,Tableau1[ALPHA],0),5),"")</f>
        <v>AR19</v>
      </c>
      <c r="F175" s="4" t="str">
        <f t="array" ref="F175">IFERROR(INDEX(Tableau1[],MATCH(ROW()-1,Tableau1[ALPHA],0),6),"")</f>
        <v>2G</v>
      </c>
      <c r="G175" s="4" t="str">
        <f t="array" ref="G175">IFERROR(INDEX(Tableau1[],MATCH(ROW()-1,Tableau1[ALPHA],0),7),"")</f>
        <v>GIE</v>
      </c>
      <c r="H175" s="4" t="str">
        <f t="array" ref="H175">IFERROR(INDEX(Tableau1[],MATCH(ROW()-1,Tableau1[ALPHA],0),8),"")</f>
        <v>-</v>
      </c>
      <c r="I175" s="6">
        <f t="array" ref="I175">IFERROR(INDEX(Tableau1[],MATCH(ROW()-1,Tableau1[ALPHA],0),9),"")</f>
        <v>23.1</v>
      </c>
    </row>
    <row r="176" spans="1:9">
      <c r="A176" s="5" t="str">
        <f t="array" ref="A176">IFERROR(INDEX(Tableau1[],MATCH(ROW()-1,Tableau1[ALPHA],0),1),"")</f>
        <v>SOINS CONSERVATEURS</v>
      </c>
      <c r="B176" s="5" t="str">
        <f t="array" ref="B176">IFERROR(INDEX(Tableau1[],MATCH(ROW()-1,Tableau1[ALPHA],0),2),"")</f>
        <v>COMPOSITE FLOW</v>
      </c>
      <c r="C176" s="4" t="str">
        <f t="array" ref="C176">IFERROR(INDEX(Tableau1[],MATCH(ROW()-1,Tableau1[ALPHA],0),3),"")</f>
        <v>reflectys A3</v>
      </c>
      <c r="D176" s="4" t="str">
        <f t="array" ref="D176">IFERROR(INDEX(Tableau1[],MATCH(ROW()-1,Tableau1[ALPHA],0),4),"")</f>
        <v>ITENA</v>
      </c>
      <c r="E176" s="4" t="str">
        <f t="array" ref="E176">IFERROR(INDEX(Tableau1[],MATCH(ROW()-1,Tableau1[ALPHA],0),5),"")</f>
        <v>AR20</v>
      </c>
      <c r="F176" s="4" t="str">
        <f t="array" ref="F176">IFERROR(INDEX(Tableau1[],MATCH(ROW()-1,Tableau1[ALPHA],0),6),"")</f>
        <v>2G</v>
      </c>
      <c r="G176" s="4" t="str">
        <f t="array" ref="G176">IFERROR(INDEX(Tableau1[],MATCH(ROW()-1,Tableau1[ALPHA],0),7),"")</f>
        <v>GIE</v>
      </c>
      <c r="H176" s="4" t="str">
        <f t="array" ref="H176">IFERROR(INDEX(Tableau1[],MATCH(ROW()-1,Tableau1[ALPHA],0),8),"")</f>
        <v>-</v>
      </c>
      <c r="I176" s="6">
        <f t="array" ref="I176">IFERROR(INDEX(Tableau1[],MATCH(ROW()-1,Tableau1[ALPHA],0),9),"")</f>
        <v>23.1</v>
      </c>
    </row>
    <row r="177" spans="1:9">
      <c r="A177" s="5" t="str">
        <f t="array" ref="A177">IFERROR(INDEX(Tableau1[],MATCH(ROW()-1,Tableau1[ALPHA],0),1),"")</f>
        <v>PROTHESE</v>
      </c>
      <c r="B177" s="5" t="str">
        <f t="array" ref="B177">IFERROR(INDEX(Tableau1[],MATCH(ROW()-1,Tableau1[ALPHA],0),2),"")</f>
        <v>SCELLEMENT</v>
      </c>
      <c r="C177" s="4" t="str">
        <f t="array" ref="C177">IFERROR(INDEX(Tableau1[],MATCH(ROW()-1,Tableau1[ALPHA],0),3),"")</f>
        <v>relyx teinte A2</v>
      </c>
      <c r="D177" s="4" t="str">
        <f t="array" ref="D177">IFERROR(INDEX(Tableau1[],MATCH(ROW()-1,Tableau1[ALPHA],0),4),"")</f>
        <v>3M</v>
      </c>
      <c r="E177" s="4" t="str">
        <f t="array" ref="E177">IFERROR(INDEX(Tableau1[],MATCH(ROW()-1,Tableau1[ALPHA],0),5),"")</f>
        <v>ART6800</v>
      </c>
      <c r="F177" s="4">
        <f t="array" ref="F177">IFERROR(INDEX(Tableau1[],MATCH(ROW()-1,Tableau1[ALPHA],0),6),"")</f>
        <v>3</v>
      </c>
      <c r="G177" s="4" t="str">
        <f t="array" ref="G177">IFERROR(INDEX(Tableau1[],MATCH(ROW()-1,Tableau1[ALPHA],0),7),"")</f>
        <v>DABSTART</v>
      </c>
      <c r="H177" s="4">
        <f t="array" ref="H177">IFERROR(INDEX(Tableau1[],MATCH(ROW()-1,Tableau1[ALPHA],0),8),"")</f>
        <v>1</v>
      </c>
      <c r="I177" s="6">
        <f t="array" ref="I177">IFERROR(INDEX(Tableau1[],MATCH(ROW()-1,Tableau1[ALPHA],0),9),"")</f>
        <v>318.7</v>
      </c>
    </row>
    <row r="178" spans="1:9">
      <c r="A178" s="5" t="str">
        <f t="array" ref="A178">IFERROR(INDEX(Tableau1[],MATCH(ROW()-1,Tableau1[ALPHA],0),1),"")</f>
        <v>PROTHESE</v>
      </c>
      <c r="B178" s="5" t="str">
        <f t="array" ref="B178">IFERROR(INDEX(Tableau1[],MATCH(ROW()-1,Tableau1[ALPHA],0),2),"")</f>
        <v>PROVISOIRE</v>
      </c>
      <c r="C178" s="4" t="str">
        <f t="array" ref="C178">IFERROR(INDEX(Tableau1[],MATCH(ROW()-1,Tableau1[ALPHA],0),3),"")</f>
        <v>resine structur2 sc A2</v>
      </c>
      <c r="D178" s="4" t="str">
        <f t="array" ref="D178">IFERROR(INDEX(Tableau1[],MATCH(ROW()-1,Tableau1[ALPHA],0),4),"")</f>
        <v>VOCO</v>
      </c>
      <c r="E178" s="4" t="str">
        <f t="array" ref="E178">IFERROR(INDEX(Tableau1[],MATCH(ROW()-1,Tableau1[ALPHA],0),5),"")</f>
        <v>-</v>
      </c>
      <c r="F178" s="4" t="str">
        <f t="array" ref="F178">IFERROR(INDEX(Tableau1[],MATCH(ROW()-1,Tableau1[ALPHA],0),6),"")</f>
        <v>-</v>
      </c>
      <c r="G178" s="4" t="str">
        <f t="array" ref="G178">IFERROR(INDEX(Tableau1[],MATCH(ROW()-1,Tableau1[ALPHA],0),7),"")</f>
        <v>-</v>
      </c>
      <c r="H178" s="4">
        <f t="array" ref="H178">IFERROR(INDEX(Tableau1[],MATCH(ROW()-1,Tableau1[ALPHA],0),8),"")</f>
        <v>2</v>
      </c>
      <c r="I178" s="6" t="str">
        <f t="array" ref="I178">IFERROR(INDEX(Tableau1[],MATCH(ROW()-1,Tableau1[ALPHA],0),9),"")</f>
        <v>-</v>
      </c>
    </row>
    <row r="179" spans="1:9">
      <c r="A179" s="5" t="str">
        <f t="array" ref="A179">IFERROR(INDEX(Tableau1[],MATCH(ROW()-1,Tableau1[ALPHA],0),1),"")</f>
        <v>DIVERS</v>
      </c>
      <c r="B179" s="5" t="str">
        <f t="array" ref="B179">IFERROR(INDEX(Tableau1[],MATCH(ROW()-1,Tableau1[ALPHA],0),2),"")</f>
        <v>-</v>
      </c>
      <c r="C179" s="4" t="str">
        <f t="array" ref="C179">IFERROR(INDEX(Tableau1[],MATCH(ROW()-1,Tableau1[ALPHA],0),3),"")</f>
        <v>sachets zip</v>
      </c>
      <c r="D179" s="4" t="str">
        <f t="array" ref="D179">IFERROR(INDEX(Tableau1[],MATCH(ROW()-1,Tableau1[ALPHA],0),4),"")</f>
        <v>FINO</v>
      </c>
      <c r="E179" s="4">
        <f t="array" ref="E179">IFERROR(INDEX(Tableau1[],MATCH(ROW()-1,Tableau1[ALPHA],0),5),"")</f>
        <v>83571</v>
      </c>
      <c r="F179" s="4">
        <f t="array" ref="F179">IFERROR(INDEX(Tableau1[],MATCH(ROW()-1,Tableau1[ALPHA],0),6),"")</f>
        <v>1000</v>
      </c>
      <c r="G179" s="4" t="str">
        <f t="array" ref="G179">IFERROR(INDEX(Tableau1[],MATCH(ROW()-1,Tableau1[ALPHA],0),7),"")</f>
        <v>DT SHOP</v>
      </c>
      <c r="H179" s="4" t="str">
        <f t="array" ref="H179">IFERROR(INDEX(Tableau1[],MATCH(ROW()-1,Tableau1[ALPHA],0),8),"")</f>
        <v>-</v>
      </c>
      <c r="I179" s="6">
        <f t="array" ref="I179">IFERROR(INDEX(Tableau1[],MATCH(ROW()-1,Tableau1[ALPHA],0),9),"")</f>
        <v>115.1</v>
      </c>
    </row>
    <row r="180" spans="1:9">
      <c r="A180" s="5" t="str">
        <f t="array" ref="A180">IFERROR(INDEX(Tableau1[],MATCH(ROW()-1,Tableau1[ALPHA],0),1),"")</f>
        <v>STERILISATION</v>
      </c>
      <c r="B180" s="5" t="str">
        <f t="array" ref="B180">IFERROR(INDEX(Tableau1[],MATCH(ROW()-1,Tableau1[ALPHA],0),2),"")</f>
        <v>STERILISATION</v>
      </c>
      <c r="C180" s="4" t="str">
        <f t="array" ref="C180">IFERROR(INDEX(Tableau1[],MATCH(ROW()-1,Tableau1[ALPHA],0),3),"")</f>
        <v>SAVON</v>
      </c>
      <c r="D180" s="4" t="str">
        <f t="array" ref="D180">IFERROR(INDEX(Tableau1[],MATCH(ROW()-1,Tableau1[ALPHA],0),4),"")</f>
        <v>GOJO</v>
      </c>
      <c r="E180" s="4" t="str">
        <f t="array" ref="E180">IFERROR(INDEX(Tableau1[],MATCH(ROW()-1,Tableau1[ALPHA],0),5),"")</f>
        <v>ref 5665</v>
      </c>
      <c r="F180" s="4" t="str">
        <f t="array" ref="F180">IFERROR(INDEX(Tableau1[],MATCH(ROW()-1,Tableau1[ALPHA],0),6),"")</f>
        <v>1200mLx4</v>
      </c>
      <c r="G180" s="4" t="str">
        <f t="array" ref="G180">IFERROR(INDEX(Tableau1[],MATCH(ROW()-1,Tableau1[ALPHA],0),7),"")</f>
        <v>RH OI</v>
      </c>
      <c r="H180" s="4" t="str">
        <f t="array" ref="H180">IFERROR(INDEX(Tableau1[],MATCH(ROW()-1,Tableau1[ALPHA],0),8),"")</f>
        <v>-</v>
      </c>
      <c r="I180" s="6">
        <f t="array" ref="I180">IFERROR(INDEX(Tableau1[],MATCH(ROW()-1,Tableau1[ALPHA],0),9),"")</f>
        <v>19.989999999999998</v>
      </c>
    </row>
    <row r="181" spans="1:9">
      <c r="A181" s="5" t="str">
        <f t="array" ref="A181">IFERROR(INDEX(Tableau1[],MATCH(ROW()-1,Tableau1[ALPHA],0),1),"")</f>
        <v>PAPETERIE</v>
      </c>
      <c r="B181" s="5" t="str">
        <f t="array" ref="B181">IFERROR(INDEX(Tableau1[],MATCH(ROW()-1,Tableau1[ALPHA],0),2),"")</f>
        <v>-</v>
      </c>
      <c r="C181" s="4" t="str">
        <f t="array" ref="C181">IFERROR(INDEX(Tableau1[],MATCH(ROW()-1,Tableau1[ALPHA],0),3),"")</f>
        <v>scotch rouleau</v>
      </c>
      <c r="D181" s="4" t="str">
        <f t="array" ref="D181">IFERROR(INDEX(Tableau1[],MATCH(ROW()-1,Tableau1[ALPHA],0),4),"")</f>
        <v>-</v>
      </c>
      <c r="E181" s="4" t="str">
        <f t="array" ref="E181">IFERROR(INDEX(Tableau1[],MATCH(ROW()-1,Tableau1[ALPHA],0),5),"")</f>
        <v>-</v>
      </c>
      <c r="F181" s="4" t="str">
        <f t="array" ref="F181">IFERROR(INDEX(Tableau1[],MATCH(ROW()-1,Tableau1[ALPHA],0),6),"")</f>
        <v>unité</v>
      </c>
      <c r="G181" s="4" t="str">
        <f t="array" ref="G181">IFERROR(INDEX(Tableau1[],MATCH(ROW()-1,Tableau1[ALPHA],0),7),"")</f>
        <v>LMS PAPETERIE</v>
      </c>
      <c r="H181" s="4">
        <f t="array" ref="H181">IFERROR(INDEX(Tableau1[],MATCH(ROW()-1,Tableau1[ALPHA],0),8),"")</f>
        <v>1</v>
      </c>
      <c r="I181" s="6">
        <f t="array" ref="I181">IFERROR(INDEX(Tableau1[],MATCH(ROW()-1,Tableau1[ALPHA],0),9),"")</f>
        <v>0</v>
      </c>
    </row>
    <row r="182" spans="1:9">
      <c r="A182" s="5" t="str">
        <f t="array" ref="A182">IFERROR(INDEX(Tableau1[],MATCH(ROW()-1,Tableau1[ALPHA],0),1),"")</f>
        <v>SOINS CONSERVATEURS</v>
      </c>
      <c r="B182" s="5" t="str">
        <f t="array" ref="B182">IFERROR(INDEX(Tableau1[],MATCH(ROW()-1,Tableau1[ALPHA],0),2),"")</f>
        <v>FAUX MOIGNON</v>
      </c>
      <c r="C182" s="4" t="str">
        <f t="array" ref="C182">IFERROR(INDEX(Tableau1[],MATCH(ROW()-1,Tableau1[ALPHA],0),3),"")</f>
        <v>screw post M 4</v>
      </c>
      <c r="D182" s="4" t="str">
        <f t="array" ref="D182">IFERROR(INDEX(Tableau1[],MATCH(ROW()-1,Tableau1[ALPHA],0),4),"")</f>
        <v>DENTATUS</v>
      </c>
      <c r="E182" s="4" t="str">
        <f t="array" ref="E182">IFERROR(INDEX(Tableau1[],MATCH(ROW()-1,Tableau1[ALPHA],0),5),"")</f>
        <v>-</v>
      </c>
      <c r="F182" s="4" t="str">
        <f t="array" ref="F182">IFERROR(INDEX(Tableau1[],MATCH(ROW()-1,Tableau1[ALPHA],0),6),"")</f>
        <v>-</v>
      </c>
      <c r="G182" s="4" t="str">
        <f t="array" ref="G182">IFERROR(INDEX(Tableau1[],MATCH(ROW()-1,Tableau1[ALPHA],0),7),"")</f>
        <v>DENTAL AUSTRAL</v>
      </c>
      <c r="H182" s="4">
        <f t="array" ref="H182">IFERROR(INDEX(Tableau1[],MATCH(ROW()-1,Tableau1[ALPHA],0),8),"")</f>
        <v>0</v>
      </c>
      <c r="I182" s="6" t="str">
        <f t="array" ref="I182">IFERROR(INDEX(Tableau1[],MATCH(ROW()-1,Tableau1[ALPHA],0),9),"")</f>
        <v>-</v>
      </c>
    </row>
    <row r="183" spans="1:9">
      <c r="A183" s="5" t="str">
        <f t="array" ref="A183">IFERROR(INDEX(Tableau1[],MATCH(ROW()-1,Tableau1[ALPHA],0),1),"")</f>
        <v>SOINS CONSERVATEURS</v>
      </c>
      <c r="B183" s="5" t="str">
        <f t="array" ref="B183">IFERROR(INDEX(Tableau1[],MATCH(ROW()-1,Tableau1[ALPHA],0),2),"")</f>
        <v>FAUX MOIGNON</v>
      </c>
      <c r="C183" s="4" t="str">
        <f t="array" ref="C183">IFERROR(INDEX(Tableau1[],MATCH(ROW()-1,Tableau1[ALPHA],0),3),"")</f>
        <v>screw post M3</v>
      </c>
      <c r="D183" s="4" t="str">
        <f t="array" ref="D183">IFERROR(INDEX(Tableau1[],MATCH(ROW()-1,Tableau1[ALPHA],0),4),"")</f>
        <v>DENTATUS</v>
      </c>
      <c r="E183" s="4" t="str">
        <f t="array" ref="E183">IFERROR(INDEX(Tableau1[],MATCH(ROW()-1,Tableau1[ALPHA],0),5),"")</f>
        <v>DPI126.DERRAM</v>
      </c>
      <c r="F183" s="4">
        <f t="array" ref="F183">IFERROR(INDEX(Tableau1[],MATCH(ROW()-1,Tableau1[ALPHA],0),6),"")</f>
        <v>1</v>
      </c>
      <c r="G183" s="4" t="str">
        <f t="array" ref="G183">IFERROR(INDEX(Tableau1[],MATCH(ROW()-1,Tableau1[ALPHA],0),7),"")</f>
        <v>DENTAL OI</v>
      </c>
      <c r="H183" s="4">
        <f t="array" ref="H183">IFERROR(INDEX(Tableau1[],MATCH(ROW()-1,Tableau1[ALPHA],0),8),"")</f>
        <v>0</v>
      </c>
      <c r="I183" s="6">
        <f t="array" ref="I183">IFERROR(INDEX(Tableau1[],MATCH(ROW()-1,Tableau1[ALPHA],0),9),"")</f>
        <v>20.16</v>
      </c>
    </row>
    <row r="184" spans="1:9">
      <c r="A184" s="5" t="str">
        <f t="array" ref="A184">IFERROR(INDEX(Tableau1[],MATCH(ROW()-1,Tableau1[ALPHA],0),1),"")</f>
        <v>SOINS CONSERVATEURS</v>
      </c>
      <c r="B184" s="5" t="str">
        <f t="array" ref="B184">IFERROR(INDEX(Tableau1[],MATCH(ROW()-1,Tableau1[ALPHA],0),2),"")</f>
        <v>-</v>
      </c>
      <c r="C184" s="4" t="str">
        <f t="array" ref="C184">IFERROR(INDEX(Tableau1[],MATCH(ROW()-1,Tableau1[ALPHA],0),3),"")</f>
        <v>sealant clinpro</v>
      </c>
      <c r="D184" s="4" t="str">
        <f t="array" ref="D184">IFERROR(INDEX(Tableau1[],MATCH(ROW()-1,Tableau1[ALPHA],0),4),"")</f>
        <v>3M</v>
      </c>
      <c r="E184" s="4" t="str">
        <f t="array" ref="E184">IFERROR(INDEX(Tableau1[],MATCH(ROW()-1,Tableau1[ALPHA],0),5),"")</f>
        <v>-</v>
      </c>
      <c r="F184" s="4" t="str">
        <f t="array" ref="F184">IFERROR(INDEX(Tableau1[],MATCH(ROW()-1,Tableau1[ALPHA],0),6),"")</f>
        <v>-</v>
      </c>
      <c r="G184" s="4" t="str">
        <f t="array" ref="G184">IFERROR(INDEX(Tableau1[],MATCH(ROW()-1,Tableau1[ALPHA],0),7),"")</f>
        <v>-</v>
      </c>
      <c r="H184" s="4">
        <f t="array" ref="H184">IFERROR(INDEX(Tableau1[],MATCH(ROW()-1,Tableau1[ALPHA],0),8),"")</f>
        <v>0</v>
      </c>
      <c r="I184" s="6" t="str">
        <f t="array" ref="I184">IFERROR(INDEX(Tableau1[],MATCH(ROW()-1,Tableau1[ALPHA],0),9),"")</f>
        <v>-</v>
      </c>
    </row>
    <row r="185" spans="1:9">
      <c r="A185" s="5" t="str">
        <f t="array" ref="A185">IFERROR(INDEX(Tableau1[],MATCH(ROW()-1,Tableau1[ALPHA],0),1),"")</f>
        <v>PROTHESE</v>
      </c>
      <c r="B185" s="5" t="str">
        <f t="array" ref="B185">IFERROR(INDEX(Tableau1[],MATCH(ROW()-1,Tableau1[ALPHA],0),2),"")</f>
        <v>SCELLEMENT</v>
      </c>
      <c r="C185" s="4" t="str">
        <f t="array" ref="C185">IFERROR(INDEX(Tableau1[],MATCH(ROW()-1,Tableau1[ALPHA],0),3),"")</f>
        <v>sealtemp soft</v>
      </c>
      <c r="D185" s="4" t="str">
        <f t="array" ref="D185">IFERROR(INDEX(Tableau1[],MATCH(ROW()-1,Tableau1[ALPHA],0),4),"")</f>
        <v>ELSODENT</v>
      </c>
      <c r="E185" s="4" t="str">
        <f t="array" ref="E185">IFERROR(INDEX(Tableau1[],MATCH(ROW()-1,Tableau1[ALPHA],0),5),"")</f>
        <v>ART 10002</v>
      </c>
      <c r="F185" s="4" t="str">
        <f t="array" ref="F185">IFERROR(INDEX(Tableau1[],MATCH(ROW()-1,Tableau1[ALPHA],0),6),"")</f>
        <v>2X5mL</v>
      </c>
      <c r="G185" s="4" t="str">
        <f t="array" ref="G185">IFERROR(INDEX(Tableau1[],MATCH(ROW()-1,Tableau1[ALPHA],0),7),"")</f>
        <v>DABSTART</v>
      </c>
      <c r="H185" s="4">
        <f t="array" ref="H185">IFERROR(INDEX(Tableau1[],MATCH(ROW()-1,Tableau1[ALPHA],0),8),"")</f>
        <v>2</v>
      </c>
      <c r="I185" s="6">
        <f t="array" ref="I185">IFERROR(INDEX(Tableau1[],MATCH(ROW()-1,Tableau1[ALPHA],0),9),"")</f>
        <v>77.5</v>
      </c>
    </row>
    <row r="186" spans="1:9">
      <c r="A186" s="5" t="str">
        <f t="array" ref="A186">IFERROR(INDEX(Tableau1[],MATCH(ROW()-1,Tableau1[ALPHA],0),1),"")</f>
        <v>DIVERS</v>
      </c>
      <c r="B186" s="5" t="str">
        <f t="array" ref="B186">IFERROR(INDEX(Tableau1[],MATCH(ROW()-1,Tableau1[ALPHA],0),2),"")</f>
        <v>ANESTHESIQUE</v>
      </c>
      <c r="C186" s="4" t="str">
        <f t="array" ref="C186">IFERROR(INDEX(Tableau1[],MATCH(ROW()-1,Tableau1[ALPHA],0),3),"")</f>
        <v>septanest 1/100 000</v>
      </c>
      <c r="D186" s="4" t="str">
        <f t="array" ref="D186">IFERROR(INDEX(Tableau1[],MATCH(ROW()-1,Tableau1[ALPHA],0),4),"")</f>
        <v>SEPTODONT</v>
      </c>
      <c r="E186" s="4" t="str">
        <f t="array" ref="E186">IFERROR(INDEX(Tableau1[],MATCH(ROW()-1,Tableau1[ALPHA],0),5),"")</f>
        <v>ART8958</v>
      </c>
      <c r="F186" s="4" t="str">
        <f t="array" ref="F186">IFERROR(INDEX(Tableau1[],MATCH(ROW()-1,Tableau1[ALPHA],0),6),"")</f>
        <v>-</v>
      </c>
      <c r="G186" s="4" t="str">
        <f t="array" ref="G186">IFERROR(INDEX(Tableau1[],MATCH(ROW()-1,Tableau1[ALPHA],0),7),"")</f>
        <v>DABSTART</v>
      </c>
      <c r="H186" s="4">
        <f t="array" ref="H186">IFERROR(INDEX(Tableau1[],MATCH(ROW()-1,Tableau1[ALPHA],0),8),"")</f>
        <v>6</v>
      </c>
      <c r="I186" s="6">
        <f t="array" ref="I186">IFERROR(INDEX(Tableau1[],MATCH(ROW()-1,Tableau1[ALPHA],0),9),"")</f>
        <v>39</v>
      </c>
    </row>
    <row r="187" spans="1:9">
      <c r="A187" s="5" t="str">
        <f t="array" ref="A187">IFERROR(INDEX(Tableau1[],MATCH(ROW()-1,Tableau1[ALPHA],0),1),"")</f>
        <v>DIVERS</v>
      </c>
      <c r="B187" s="5" t="str">
        <f t="array" ref="B187">IFERROR(INDEX(Tableau1[],MATCH(ROW()-1,Tableau1[ALPHA],0),2),"")</f>
        <v>STERILISATION</v>
      </c>
      <c r="C187" s="4" t="str">
        <f t="array" ref="C187">IFERROR(INDEX(Tableau1[],MATCH(ROW()-1,Tableau1[ALPHA],0),3),"")</f>
        <v>serviettes 30*30</v>
      </c>
      <c r="D187" s="4" t="str">
        <f t="array" ref="D187">IFERROR(INDEX(Tableau1[],MATCH(ROW()-1,Tableau1[ALPHA],0),4),"")</f>
        <v>-</v>
      </c>
      <c r="E187" s="4" t="str">
        <f t="array" ref="E187">IFERROR(INDEX(Tableau1[],MATCH(ROW()-1,Tableau1[ALPHA],0),5),"")</f>
        <v>-</v>
      </c>
      <c r="F187" s="4">
        <f t="array" ref="F187">IFERROR(INDEX(Tableau1[],MATCH(ROW()-1,Tableau1[ALPHA],0),6),"")</f>
        <v>4000</v>
      </c>
      <c r="G187" s="4" t="str">
        <f t="array" ref="G187">IFERROR(INDEX(Tableau1[],MATCH(ROW()-1,Tableau1[ALPHA],0),7),"")</f>
        <v>ALLYANCE HYGIENE</v>
      </c>
      <c r="H187" s="4" t="str">
        <f t="array" ref="H187">IFERROR(INDEX(Tableau1[],MATCH(ROW()-1,Tableau1[ALPHA],0),8),"")</f>
        <v>-</v>
      </c>
      <c r="I187" s="6" t="str">
        <f t="array" ref="I187">IFERROR(INDEX(Tableau1[],MATCH(ROW()-1,Tableau1[ALPHA],0),9),"")</f>
        <v>-</v>
      </c>
    </row>
    <row r="188" spans="1:9">
      <c r="A188" s="5" t="str">
        <f t="array" ref="A188">IFERROR(INDEX(Tableau1[],MATCH(ROW()-1,Tableau1[ALPHA],0),1),"")</f>
        <v>PROTHESE</v>
      </c>
      <c r="B188" s="5" t="str">
        <f t="array" ref="B188">IFERROR(INDEX(Tableau1[],MATCH(ROW()-1,Tableau1[ALPHA],0),2),"")</f>
        <v>-</v>
      </c>
      <c r="C188" s="4" t="str">
        <f t="array" ref="C188">IFERROR(INDEX(Tableau1[],MATCH(ROW()-1,Tableau1[ALPHA],0),3),"")</f>
        <v>soft liner</v>
      </c>
      <c r="D188" s="4" t="str">
        <f t="array" ref="D188">IFERROR(INDEX(Tableau1[],MATCH(ROW()-1,Tableau1[ALPHA],0),4),"")</f>
        <v>GC</v>
      </c>
      <c r="E188" s="4" t="str">
        <f t="array" ref="E188">IFERROR(INDEX(Tableau1[],MATCH(ROW()-1,Tableau1[ALPHA],0),5),"")</f>
        <v>-</v>
      </c>
      <c r="F188" s="4" t="str">
        <f t="array" ref="F188">IFERROR(INDEX(Tableau1[],MATCH(ROW()-1,Tableau1[ALPHA],0),6),"")</f>
        <v>-</v>
      </c>
      <c r="G188" s="4" t="str">
        <f t="array" ref="G188">IFERROR(INDEX(Tableau1[],MATCH(ROW()-1,Tableau1[ALPHA],0),7),"")</f>
        <v>HARD</v>
      </c>
      <c r="H188" s="4">
        <f t="array" ref="H188">IFERROR(INDEX(Tableau1[],MATCH(ROW()-1,Tableau1[ALPHA],0),8),"")</f>
        <v>0</v>
      </c>
      <c r="I188" s="6" t="str">
        <f t="array" ref="I188">IFERROR(INDEX(Tableau1[],MATCH(ROW()-1,Tableau1[ALPHA],0),9),"")</f>
        <v>-</v>
      </c>
    </row>
    <row r="189" spans="1:9">
      <c r="A189" s="5" t="str">
        <f t="array" ref="A189">IFERROR(INDEX(Tableau1[],MATCH(ROW()-1,Tableau1[ALPHA],0),1),"")</f>
        <v>PAPETERIE</v>
      </c>
      <c r="B189" s="5" t="str">
        <f t="array" ref="B189">IFERROR(INDEX(Tableau1[],MATCH(ROW()-1,Tableau1[ALPHA],0),2),"")</f>
        <v>-</v>
      </c>
      <c r="C189" s="4" t="str">
        <f t="array" ref="C189">IFERROR(INDEX(Tableau1[],MATCH(ROW()-1,Tableau1[ALPHA],0),3),"")</f>
        <v>stylo noir</v>
      </c>
      <c r="D189" s="4" t="str">
        <f t="array" ref="D189">IFERROR(INDEX(Tableau1[],MATCH(ROW()-1,Tableau1[ALPHA],0),4),"")</f>
        <v>BIC</v>
      </c>
      <c r="E189" s="4" t="str">
        <f t="array" ref="E189">IFERROR(INDEX(Tableau1[],MATCH(ROW()-1,Tableau1[ALPHA],0),5),"")</f>
        <v>-</v>
      </c>
      <c r="F189" s="4" t="str">
        <f t="array" ref="F189">IFERROR(INDEX(Tableau1[],MATCH(ROW()-1,Tableau1[ALPHA],0),6),"")</f>
        <v>unité</v>
      </c>
      <c r="G189" s="4" t="str">
        <f t="array" ref="G189">IFERROR(INDEX(Tableau1[],MATCH(ROW()-1,Tableau1[ALPHA],0),7),"")</f>
        <v>LMS PAPETERIE</v>
      </c>
      <c r="H189" s="4">
        <f t="array" ref="H189">IFERROR(INDEX(Tableau1[],MATCH(ROW()-1,Tableau1[ALPHA],0),8),"")</f>
        <v>1</v>
      </c>
      <c r="I189" s="6">
        <f t="array" ref="I189">IFERROR(INDEX(Tableau1[],MATCH(ROW()-1,Tableau1[ALPHA],0),9),"")</f>
        <v>0</v>
      </c>
    </row>
    <row r="190" spans="1:9">
      <c r="A190" s="5" t="str">
        <f t="array" ref="A190">IFERROR(INDEX(Tableau1[],MATCH(ROW()-1,Tableau1[ALPHA],0),1),"")</f>
        <v>IMPLANTOLOGIE</v>
      </c>
      <c r="B190" s="5" t="str">
        <f t="array" ref="B190">IFERROR(INDEX(Tableau1[],MATCH(ROW()-1,Tableau1[ALPHA],0),2),"")</f>
        <v>-</v>
      </c>
      <c r="C190" s="4" t="str">
        <f t="array" ref="C190">IFERROR(INDEX(Tableau1[],MATCH(ROW()-1,Tableau1[ALPHA],0),3),"")</f>
        <v>surchaussures</v>
      </c>
      <c r="D190" s="4" t="str">
        <f t="array" ref="D190">IFERROR(INDEX(Tableau1[],MATCH(ROW()-1,Tableau1[ALPHA],0),4),"")</f>
        <v>HYGITECH</v>
      </c>
      <c r="E190" s="4" t="str">
        <f t="array" ref="E190">IFERROR(INDEX(Tableau1[],MATCH(ROW()-1,Tableau1[ALPHA],0),5),"")</f>
        <v>-</v>
      </c>
      <c r="F190" s="4" t="str">
        <f t="array" ref="F190">IFERROR(INDEX(Tableau1[],MATCH(ROW()-1,Tableau1[ALPHA],0),6),"")</f>
        <v>carton</v>
      </c>
      <c r="G190" s="4" t="str">
        <f t="array" ref="G190">IFERROR(INDEX(Tableau1[],MATCH(ROW()-1,Tableau1[ALPHA],0),7),"")</f>
        <v>HARD</v>
      </c>
      <c r="H190" s="4">
        <f t="array" ref="H190">IFERROR(INDEX(Tableau1[],MATCH(ROW()-1,Tableau1[ALPHA],0),8),"")</f>
        <v>1</v>
      </c>
      <c r="I190" s="6">
        <f t="array" ref="I190">IFERROR(INDEX(Tableau1[],MATCH(ROW()-1,Tableau1[ALPHA],0),9),"")</f>
        <v>0</v>
      </c>
    </row>
    <row r="191" spans="1:9">
      <c r="A191" s="5" t="str">
        <f t="array" ref="A191">IFERROR(INDEX(Tableau1[],MATCH(ROW()-1,Tableau1[ALPHA],0),1),"")</f>
        <v>PAPETERIE</v>
      </c>
      <c r="B191" s="5" t="str">
        <f t="array" ref="B191">IFERROR(INDEX(Tableau1[],MATCH(ROW()-1,Tableau1[ALPHA],0),2),"")</f>
        <v>-</v>
      </c>
      <c r="C191" s="4" t="str">
        <f t="array" ref="C191">IFERROR(INDEX(Tableau1[],MATCH(ROW()-1,Tableau1[ALPHA],0),3),"")</f>
        <v>surligneur bleu</v>
      </c>
      <c r="D191" s="4" t="str">
        <f t="array" ref="D191">IFERROR(INDEX(Tableau1[],MATCH(ROW()-1,Tableau1[ALPHA],0),4),"")</f>
        <v>-</v>
      </c>
      <c r="E191" s="4" t="str">
        <f t="array" ref="E191">IFERROR(INDEX(Tableau1[],MATCH(ROW()-1,Tableau1[ALPHA],0),5),"")</f>
        <v>-</v>
      </c>
      <c r="F191" s="4" t="str">
        <f t="array" ref="F191">IFERROR(INDEX(Tableau1[],MATCH(ROW()-1,Tableau1[ALPHA],0),6),"")</f>
        <v>unité</v>
      </c>
      <c r="G191" s="4" t="str">
        <f t="array" ref="G191">IFERROR(INDEX(Tableau1[],MATCH(ROW()-1,Tableau1[ALPHA],0),7),"")</f>
        <v>LMS PAPETERIE</v>
      </c>
      <c r="H191" s="4">
        <f t="array" ref="H191">IFERROR(INDEX(Tableau1[],MATCH(ROW()-1,Tableau1[ALPHA],0),8),"")</f>
        <v>1</v>
      </c>
      <c r="I191" s="6">
        <f t="array" ref="I191">IFERROR(INDEX(Tableau1[],MATCH(ROW()-1,Tableau1[ALPHA],0),9),"")</f>
        <v>0</v>
      </c>
    </row>
  </sheetData>
  <sheetProtection selectLockedCells="1" selectUnlockedCells="1"/>
  <pageMargins left="0.7" right="0.7" top="0.75" bottom="0.75" header="0.3" footer="0.3"/>
  <pageSetup paperSize="9" orientation="portrait" vertic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SYNTHESE</vt:lpstr>
      <vt:lpstr>ALPHABETIQUE</vt:lpstr>
      <vt:lpstr>Criteres</vt:lpstr>
      <vt:lpstr>ACCUEIL!Extraire</vt:lpstr>
      <vt:lpstr>ListeCategorie</vt:lpstr>
      <vt:lpstr>ListeFournisseur</vt:lpstr>
      <vt:lpstr>ListeMarque</vt:lpstr>
      <vt:lpstr>ListeSpecialite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2018-12-13T06:57:42Z</cp:lastPrinted>
  <dcterms:created xsi:type="dcterms:W3CDTF">2018-10-17T07:16:54Z</dcterms:created>
  <dcterms:modified xsi:type="dcterms:W3CDTF">2018-12-13T19:26:59Z</dcterms:modified>
</cp:coreProperties>
</file>