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225" yWindow="6045" windowWidth="20115" windowHeight="8010"/>
  </bookViews>
  <sheets>
    <sheet name="COMMANDE" sheetId="9" r:id="rId1"/>
    <sheet name="PARTIELLE" sheetId="10" r:id="rId2"/>
  </sheets>
  <definedNames>
    <definedName name="f_produit">OFFSET(p_produit,0,0,COUNTA(l_produit),1)</definedName>
    <definedName name="l_produit">#REF!</definedName>
    <definedName name="p_produit">#REF!</definedName>
  </definedNames>
  <calcPr calcId="125725"/>
</workbook>
</file>

<file path=xl/calcChain.xml><?xml version="1.0" encoding="utf-8"?>
<calcChain xmlns="http://schemas.openxmlformats.org/spreadsheetml/2006/main">
  <c r="K20" i="9" a="1"/>
  <c r="K20" s="1"/>
  <c r="K19" a="1"/>
  <c r="K19" s="1"/>
  <c r="K18" a="1"/>
  <c r="K18" s="1"/>
  <c r="K17" a="1"/>
  <c r="K17" s="1"/>
  <c r="K16" a="1"/>
  <c r="K16" s="1"/>
  <c r="K15" a="1"/>
  <c r="K15" s="1"/>
  <c r="K14" a="1"/>
  <c r="K14" s="1"/>
  <c r="C10" a="1"/>
  <c r="C10" s="1"/>
  <c r="C11" l="1" a="1"/>
  <c r="C11" s="1"/>
  <c r="E9" i="10" a="1"/>
  <c r="E9" s="1"/>
  <c r="E10" a="1"/>
  <c r="E10" s="1"/>
  <c r="E11" a="1"/>
  <c r="E11" s="1"/>
  <c r="E12" a="1"/>
  <c r="E12" s="1"/>
  <c r="E13" a="1"/>
  <c r="E13" s="1"/>
  <c r="E14" a="1"/>
  <c r="E14" s="1"/>
  <c r="E15" a="1"/>
  <c r="E15" s="1"/>
  <c r="E16" a="1"/>
  <c r="E16" s="1"/>
  <c r="E17" a="1"/>
  <c r="E17" s="1"/>
  <c r="E18" a="1"/>
  <c r="E18" s="1"/>
  <c r="E19" a="1"/>
  <c r="E19" s="1"/>
  <c r="E20" a="1"/>
  <c r="E20" s="1"/>
  <c r="E21" a="1"/>
  <c r="E21" s="1"/>
  <c r="E22" a="1"/>
  <c r="E22" s="1"/>
  <c r="E23" a="1"/>
  <c r="E23" s="1"/>
  <c r="E24" a="1"/>
  <c r="E24" s="1"/>
  <c r="E25" a="1"/>
  <c r="E25" s="1"/>
  <c r="E26" a="1"/>
  <c r="E26" s="1"/>
  <c r="E27" a="1"/>
  <c r="E27" s="1"/>
  <c r="E28" a="1"/>
  <c r="E28" s="1"/>
  <c r="E29" a="1"/>
  <c r="E29" s="1"/>
  <c r="D11" a="1"/>
  <c r="D11" s="1"/>
  <c r="D12" a="1"/>
  <c r="D12" s="1"/>
  <c r="D13" a="1"/>
  <c r="D13" s="1"/>
  <c r="D14" a="1"/>
  <c r="D14" s="1"/>
  <c r="D15" a="1"/>
  <c r="D15" s="1"/>
  <c r="D16" a="1"/>
  <c r="D16" s="1"/>
  <c r="D17" a="1"/>
  <c r="D17" s="1"/>
  <c r="D18" a="1"/>
  <c r="D18" s="1"/>
  <c r="D19" a="1"/>
  <c r="D19" s="1"/>
  <c r="D20" a="1"/>
  <c r="D20" s="1"/>
  <c r="D21" a="1"/>
  <c r="D21" s="1"/>
  <c r="D22" a="1"/>
  <c r="D22" s="1"/>
  <c r="D23" a="1"/>
  <c r="D23" s="1"/>
  <c r="D24" a="1"/>
  <c r="D24" s="1"/>
  <c r="D25" a="1"/>
  <c r="D25" s="1"/>
  <c r="D26" a="1"/>
  <c r="D26" s="1"/>
  <c r="D27" a="1"/>
  <c r="D27" s="1"/>
  <c r="D28" a="1"/>
  <c r="D28" s="1"/>
  <c r="D29" a="1"/>
  <c r="D29" s="1"/>
  <c r="C11" a="1"/>
  <c r="C11" s="1"/>
  <c r="C12" a="1"/>
  <c r="C12" s="1"/>
  <c r="C13" a="1"/>
  <c r="C13" s="1"/>
  <c r="C14" a="1"/>
  <c r="C14" s="1"/>
  <c r="C15" a="1"/>
  <c r="C15" s="1"/>
  <c r="C16" a="1"/>
  <c r="C16" s="1"/>
  <c r="C17" a="1"/>
  <c r="C17" s="1"/>
  <c r="C18" a="1"/>
  <c r="C18" s="1"/>
  <c r="C19" a="1"/>
  <c r="C19" s="1"/>
  <c r="C20" a="1"/>
  <c r="C20" s="1"/>
  <c r="C21" a="1"/>
  <c r="C21" s="1"/>
  <c r="C22" a="1"/>
  <c r="C22" s="1"/>
  <c r="C23" a="1"/>
  <c r="C23" s="1"/>
  <c r="C24" a="1"/>
  <c r="C24" s="1"/>
  <c r="C25" a="1"/>
  <c r="C25" s="1"/>
  <c r="C26" a="1"/>
  <c r="C26" s="1"/>
  <c r="C27" a="1"/>
  <c r="C27" s="1"/>
  <c r="C28" a="1"/>
  <c r="C28" s="1"/>
  <c r="C29" a="1"/>
  <c r="C29" s="1"/>
  <c r="B11" a="1"/>
  <c r="B11" s="1"/>
  <c r="B12" a="1"/>
  <c r="B12" s="1"/>
  <c r="B13" a="1"/>
  <c r="B13" s="1"/>
  <c r="B14" a="1"/>
  <c r="B14" s="1"/>
  <c r="B15" a="1"/>
  <c r="B15" s="1"/>
  <c r="B16" a="1"/>
  <c r="B16" s="1"/>
  <c r="B17" a="1"/>
  <c r="B17" s="1"/>
  <c r="B18" a="1"/>
  <c r="B18" s="1"/>
  <c r="B19" a="1"/>
  <c r="B19" s="1"/>
  <c r="B20" a="1"/>
  <c r="B20" s="1"/>
  <c r="B21" a="1"/>
  <c r="B21" s="1"/>
  <c r="B22" a="1"/>
  <c r="B22" s="1"/>
  <c r="B23" a="1"/>
  <c r="B23" s="1"/>
  <c r="B24" a="1"/>
  <c r="B24" s="1"/>
  <c r="B25" a="1"/>
  <c r="B25" s="1"/>
  <c r="B26" a="1"/>
  <c r="B26" s="1"/>
  <c r="B27" a="1"/>
  <c r="B27" s="1"/>
  <c r="B28" a="1"/>
  <c r="B28" s="1"/>
  <c r="B29" a="1"/>
  <c r="B29" s="1"/>
  <c r="A11" a="1"/>
  <c r="A11" s="1"/>
  <c r="A12" a="1"/>
  <c r="A12" s="1"/>
  <c r="A13" a="1"/>
  <c r="A13" s="1"/>
  <c r="A14" a="1"/>
  <c r="A14" s="1"/>
  <c r="A15" a="1"/>
  <c r="A15" s="1"/>
  <c r="A16" a="1"/>
  <c r="A16" s="1"/>
  <c r="A17" a="1"/>
  <c r="A17" s="1"/>
  <c r="A18" a="1"/>
  <c r="A18" s="1"/>
  <c r="A19" a="1"/>
  <c r="A19" s="1"/>
  <c r="A20" a="1"/>
  <c r="A20" s="1"/>
  <c r="A21" a="1"/>
  <c r="A21" s="1"/>
  <c r="A22" a="1"/>
  <c r="A22" s="1"/>
  <c r="A23" a="1"/>
  <c r="A23" s="1"/>
  <c r="A24" a="1"/>
  <c r="A24" s="1"/>
  <c r="A25" a="1"/>
  <c r="A25" s="1"/>
  <c r="A26" a="1"/>
  <c r="A26" s="1"/>
  <c r="A27" a="1"/>
  <c r="A27" s="1"/>
  <c r="A28" a="1"/>
  <c r="A28" s="1"/>
  <c r="A29" a="1"/>
  <c r="A29" s="1"/>
  <c r="A10" a="1"/>
  <c r="A10" s="1"/>
  <c r="B10" a="1"/>
  <c r="B10" s="1"/>
  <c r="C10" a="1"/>
  <c r="C10" s="1"/>
  <c r="D10" a="1"/>
  <c r="D10" s="1"/>
  <c r="D9" a="1"/>
  <c r="D9" s="1"/>
  <c r="C9" a="1"/>
  <c r="C9" s="1"/>
  <c r="B9" a="1"/>
  <c r="B9" s="1"/>
  <c r="A9" a="1"/>
  <c r="A9" s="1"/>
  <c r="B6" l="1"/>
  <c r="E4"/>
  <c r="C4" i="9" a="1"/>
  <c r="C4" s="1"/>
  <c r="A4" i="10" a="1"/>
  <c r="A4" s="1"/>
  <c r="G3" i="9" l="1" a="1"/>
  <c r="G3" s="1"/>
  <c r="G10" a="1"/>
  <c r="G10" s="1"/>
  <c r="G9" a="1"/>
  <c r="G9" s="1"/>
  <c r="G8" a="1"/>
  <c r="G8" s="1"/>
  <c r="G7" a="1"/>
  <c r="G7" s="1"/>
  <c r="G6" a="1"/>
  <c r="G6" s="1"/>
  <c r="G5" a="1"/>
  <c r="G5" s="1"/>
  <c r="G4" a="1"/>
  <c r="G4" s="1"/>
</calcChain>
</file>

<file path=xl/sharedStrings.xml><?xml version="1.0" encoding="utf-8"?>
<sst xmlns="http://schemas.openxmlformats.org/spreadsheetml/2006/main" count="65" uniqueCount="35">
  <si>
    <t>PRODUIT</t>
  </si>
  <si>
    <t>FOURNISSEUR</t>
  </si>
  <si>
    <t>PRIX</t>
  </si>
  <si>
    <t>ENDOTECH</t>
  </si>
  <si>
    <t>MARQUE</t>
  </si>
  <si>
    <t>REFERENCE</t>
  </si>
  <si>
    <t>ketac</t>
  </si>
  <si>
    <t>CONDITIONNEMENT</t>
  </si>
  <si>
    <t>3M</t>
  </si>
  <si>
    <t>-</t>
  </si>
  <si>
    <t>DABSTART</t>
  </si>
  <si>
    <t>HARD</t>
  </si>
  <si>
    <t>GARRISON</t>
  </si>
  <si>
    <t>composit tight AU 100</t>
  </si>
  <si>
    <t>composit tightAU 300</t>
  </si>
  <si>
    <t>GA00017</t>
  </si>
  <si>
    <t>glyde</t>
  </si>
  <si>
    <t>masque chirurgicaux</t>
  </si>
  <si>
    <t>ART9456</t>
  </si>
  <si>
    <t>DAY white 6%</t>
  </si>
  <si>
    <t>ZOOM</t>
  </si>
  <si>
    <t>ART 4988</t>
  </si>
  <si>
    <t>CATEGORIE</t>
  </si>
  <si>
    <t>SCELLEMENT</t>
  </si>
  <si>
    <t>MATRICE</t>
  </si>
  <si>
    <t>Fournisseurs</t>
  </si>
  <si>
    <t>Montant total :</t>
  </si>
  <si>
    <t>DATE  D'AJOUT</t>
  </si>
  <si>
    <t>Ajouté par</t>
  </si>
  <si>
    <t>QUANTITE</t>
  </si>
  <si>
    <t>Nombre d'article commandé :</t>
  </si>
  <si>
    <t>PRIX_UNITE</t>
  </si>
  <si>
    <t>Nombre d'article total :</t>
  </si>
  <si>
    <t>ELODIE</t>
  </si>
  <si>
    <t>FRANCOISE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</si>
</sst>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13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0" fontId="0" fillId="0" borderId="0" xfId="0" applyNumberFormat="1"/>
    <xf numFmtId="0" fontId="4" fillId="0" borderId="0" xfId="0" applyFont="1"/>
    <xf numFmtId="14" fontId="5" fillId="0" borderId="0" xfId="0" applyNumberFormat="1" applyFont="1"/>
    <xf numFmtId="0" fontId="6" fillId="0" borderId="0" xfId="0" applyFont="1" applyAlignment="1">
      <alignment horizontal="right"/>
    </xf>
    <xf numFmtId="0" fontId="6" fillId="3" borderId="4" xfId="0" applyFont="1" applyFill="1" applyBorder="1"/>
    <xf numFmtId="0" fontId="0" fillId="3" borderId="5" xfId="0" applyFill="1" applyBorder="1"/>
    <xf numFmtId="164" fontId="6" fillId="3" borderId="6" xfId="0" applyNumberFormat="1" applyFont="1" applyFill="1" applyBorder="1" applyAlignment="1">
      <alignment horizontal="left"/>
    </xf>
    <xf numFmtId="0" fontId="7" fillId="0" borderId="0" xfId="0" applyFont="1"/>
    <xf numFmtId="22" fontId="0" fillId="0" borderId="0" xfId="0" applyNumberFormat="1"/>
    <xf numFmtId="164" fontId="0" fillId="0" borderId="0" xfId="0" applyNumberFormat="1"/>
    <xf numFmtId="0" fontId="1" fillId="2" borderId="7" xfId="0" applyFont="1" applyFill="1" applyBorder="1"/>
    <xf numFmtId="0" fontId="1" fillId="2" borderId="8" xfId="0" applyFont="1" applyFill="1" applyBorder="1"/>
    <xf numFmtId="14" fontId="8" fillId="0" borderId="0" xfId="0" applyNumberFormat="1" applyFont="1" applyAlignment="1">
      <alignment horizontal="left"/>
    </xf>
    <xf numFmtId="0" fontId="3" fillId="0" borderId="0" xfId="0" applyFont="1"/>
    <xf numFmtId="0" fontId="8" fillId="0" borderId="0" xfId="0" applyFont="1" applyAlignment="1">
      <alignment horizontal="right"/>
    </xf>
    <xf numFmtId="0" fontId="9" fillId="0" borderId="0" xfId="0" applyFont="1" applyBorder="1"/>
    <xf numFmtId="0" fontId="8" fillId="0" borderId="0" xfId="0" applyFont="1" applyAlignment="1">
      <alignment horizontal="left"/>
    </xf>
    <xf numFmtId="0" fontId="8" fillId="0" borderId="0" xfId="0" applyNumberFormat="1" applyFont="1"/>
    <xf numFmtId="0" fontId="1" fillId="2" borderId="9" xfId="0" applyFont="1" applyFill="1" applyBorder="1"/>
    <xf numFmtId="0" fontId="10" fillId="3" borderId="1" xfId="0" applyFont="1" applyFill="1" applyBorder="1"/>
    <xf numFmtId="0" fontId="11" fillId="3" borderId="2" xfId="0" applyFont="1" applyFill="1" applyBorder="1"/>
    <xf numFmtId="0" fontId="10" fillId="3" borderId="3" xfId="0" applyFont="1" applyFill="1" applyBorder="1" applyAlignment="1">
      <alignment horizontal="left"/>
    </xf>
    <xf numFmtId="0" fontId="12" fillId="0" borderId="0" xfId="0" applyNumberFormat="1" applyFont="1"/>
  </cellXfs>
  <cellStyles count="1">
    <cellStyle name="Normal" xfId="0" builtinId="0"/>
  </cellStyles>
  <dxfs count="12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numFmt numFmtId="0" formatCode="General"/>
    </dxf>
    <dxf>
      <numFmt numFmtId="164" formatCode="#,##0.00\ &quot;€&quot;"/>
    </dxf>
    <dxf>
      <numFmt numFmtId="164" formatCode="#,##0.00\ &quot;€&quot;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numFmt numFmtId="27" formatCode="dd/mm/yyyy\ hh:mm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304799</xdr:colOff>
      <xdr:row>0</xdr:row>
      <xdr:rowOff>57150</xdr:rowOff>
    </xdr:from>
    <xdr:to>
      <xdr:col>5</xdr:col>
      <xdr:colOff>704850</xdr:colOff>
      <xdr:row>2</xdr:row>
      <xdr:rowOff>38100</xdr:rowOff>
    </xdr:to>
    <xdr:sp macro="" textlink="">
      <xdr:nvSpPr>
        <xdr:cNvPr id="3" name="ZoneTexte 2"/>
        <xdr:cNvSpPr txBox="1"/>
      </xdr:nvSpPr>
      <xdr:spPr>
        <a:xfrm>
          <a:off x="1362074" y="57150"/>
          <a:ext cx="5695951" cy="36195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57150" cmpd="sng">
          <a:solidFill>
            <a:srgbClr val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800" b="1"/>
            <a:t>LISTE DE COMMANDE GLOBALE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0</xdr:row>
      <xdr:rowOff>47625</xdr:rowOff>
    </xdr:from>
    <xdr:to>
      <xdr:col>4</xdr:col>
      <xdr:colOff>1171575</xdr:colOff>
      <xdr:row>2</xdr:row>
      <xdr:rowOff>9525</xdr:rowOff>
    </xdr:to>
    <xdr:sp macro="" textlink="">
      <xdr:nvSpPr>
        <xdr:cNvPr id="2" name="ZoneTexte 1"/>
        <xdr:cNvSpPr txBox="1"/>
      </xdr:nvSpPr>
      <xdr:spPr>
        <a:xfrm>
          <a:off x="85725" y="47625"/>
          <a:ext cx="5857875" cy="342900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57150" cmpd="sng">
          <a:solidFill>
            <a:srgbClr val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800" b="1"/>
            <a:t>LISTE DE COMMANDE FOURNISSEUR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6" name="Tableau4" displayName="Tableau4" ref="A13:K20">
  <sortState ref="A14:K17">
    <sortCondition ref="H13:H17"/>
  </sortState>
  <tableColumns count="11">
    <tableColumn id="1" name="DATE  D'AJOUT" totalsRowLabel="Total" dataDxfId="11"/>
    <tableColumn id="9" name="Ajouté par" dataDxfId="10"/>
    <tableColumn id="12" name="CATEGORIE"/>
    <tableColumn id="3" name="PRODUIT"/>
    <tableColumn id="4" name="MARQUE"/>
    <tableColumn id="5" name="REFERENCE"/>
    <tableColumn id="6" name="CONDITIONNEMENT"/>
    <tableColumn id="7" name="FOURNISSEUR"/>
    <tableColumn id="8" name="PRIX_UNITE" totalsRowFunction="count" dataDxfId="9"/>
    <tableColumn id="2" name="QUANTITE"/>
    <tableColumn id="10" name="PRIX" dataDxfId="8">
      <calculatedColumnFormula array="1">IFERROR(Tableau4[[#This Row],[PRIX_UNITE]]*Tableau4[[#This Row],[QUANTITE]],"")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7" name="Tableau5" displayName="Tableau5" ref="G2:G10" totalsRowShown="0">
  <autoFilter ref="G2:G10"/>
  <tableColumns count="1">
    <tableColumn id="1" name="Fournisseurs" dataDxfId="7">
      <calculatedColumnFormula array="1">IFERROR(INDEX(Tableau4[FOURNISSEUR],SMALL(IF(FREQUENCY(IF(Tableau4[FOURNISSEUR]&lt;&gt;"",MATCH(Tableau4[FOURNISSEUR],Tableau4[FOURNISSEUR],0)), ROW(Tableau4[FOURNISSEUR])-ROW($H$13)),ROW(Tableau4[FOURNISSEUR])-ROW($H$13)),ROWS(G$3:G3))),"")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4" name="Tableau6" displayName="Tableau6" ref="A8:E29" totalsRowShown="0" headerRowDxfId="6" headerRowBorderDxfId="5">
  <tableColumns count="5">
    <tableColumn id="1" name="PRODUIT" dataDxfId="4">
      <calculatedColumnFormula array="1">IFERROR(INDEX(Tableau4[PRODUIT],SMALL(IF($C$3=Tableau4[FOURNISSEUR],ROW(Tableau4[FOURNISSEUR])-MIN(ROW($G$14))+1,""),ROWS(A$9:A9))),"")</calculatedColumnFormula>
    </tableColumn>
    <tableColumn id="2" name="MARQUE" dataDxfId="3">
      <calculatedColumnFormula array="1">IFERROR(INDEX(Tableau4[MARQUE],SMALL(IF($C$3=Tableau4[FOURNISSEUR],ROW(Tableau4[FOURNISSEUR])-MIN(ROW($G$14))+1,""),ROWS(B$9:B9))),"")</calculatedColumnFormula>
    </tableColumn>
    <tableColumn id="3" name="REFERENCE" dataDxfId="2">
      <calculatedColumnFormula array="1">IFERROR(INDEX(Tableau4[REFERENCE],SMALL(IF($C$3=Tableau4[FOURNISSEUR],ROW(Tableau4[FOURNISSEUR])-MIN(ROW($G$14))+1,""),ROWS(C$9:C9))),"")</calculatedColumnFormula>
    </tableColumn>
    <tableColumn id="4" name="CONDITIONNEMENT" dataDxfId="1">
      <calculatedColumnFormula array="1">IFERROR(INDEX(Tableau4[CONDITIONNEMENT],SMALL(IF($C$3=Tableau4[FOURNISSEUR],ROW(Tableau4[FOURNISSEUR])-MIN(ROW($G$14))+1,""),ROWS(D$9:D9))),"")</calculatedColumnFormula>
    </tableColumn>
    <tableColumn id="6" name="QUANTITE" dataDxfId="0">
      <calculatedColumnFormula array="1">IFERROR(INDEX(Tableau4[QUANTITE],SMALL(IF($C$3=Tableau4[FOURNISSEUR],ROW(Tableau4[FOURNISSEUR])-MIN(ROW($G$14))+1,""),ROWS(E$9:E9))),"")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9">
    <pageSetUpPr fitToPage="1"/>
  </sheetPr>
  <dimension ref="A1:K20"/>
  <sheetViews>
    <sheetView tabSelected="1" workbookViewId="0">
      <selection activeCell="D4" sqref="D4"/>
    </sheetView>
  </sheetViews>
  <sheetFormatPr baseColWidth="10" defaultRowHeight="15"/>
  <cols>
    <col min="1" max="1" width="15.85546875" bestFit="1" customWidth="1"/>
    <col min="3" max="3" width="18.28515625" customWidth="1"/>
    <col min="4" max="4" width="29.42578125" customWidth="1"/>
    <col min="5" max="5" width="20.28515625" customWidth="1"/>
    <col min="6" max="6" width="13.85546875" customWidth="1"/>
    <col min="7" max="7" width="21.28515625" customWidth="1"/>
    <col min="8" max="8" width="15.5703125" customWidth="1"/>
    <col min="9" max="9" width="14.5703125" customWidth="1"/>
  </cols>
  <sheetData>
    <row r="1" spans="1:11">
      <c r="C1" s="3"/>
    </row>
    <row r="2" spans="1:11">
      <c r="G2" t="s">
        <v>25</v>
      </c>
    </row>
    <row r="3" spans="1:11">
      <c r="G3" s="2" t="str">
        <f t="array" ref="G3">IFERROR(INDEX(Tableau4[FOURNISSEUR],SMALL(IF(FREQUENCY(IF(Tableau4[FOURNISSEUR]&lt;&gt;"",MATCH(Tableau4[FOURNISSEUR],Tableau4[FOURNISSEUR],0)), ROW(Tableau4[FOURNISSEUR])-ROW($H$13)),ROW(Tableau4[FOURNISSEUR])-ROW($H$13)),ROWS(G$3:G3))),"")</f>
        <v>DABSTART</v>
      </c>
    </row>
    <row r="4" spans="1:11" ht="18.75">
      <c r="C4" s="4">
        <f t="array" aca="1" ref="C4" ca="1">TODAY()</f>
        <v>43440</v>
      </c>
      <c r="E4" s="5" t="s">
        <v>33</v>
      </c>
      <c r="G4" s="2" t="str">
        <f t="array" ref="G4">IFERROR(INDEX(Tableau4[FOURNISSEUR],SMALL(IF(FREQUENCY(IF(Tableau4[FOURNISSEUR]&lt;&gt;"",MATCH(Tableau4[FOURNISSEUR],Tableau4[FOURNISSEUR],0)), ROW(Tableau4[FOURNISSEUR])-ROW($H$13)),ROW(Tableau4[FOURNISSEUR])-ROW($H$13)),ROWS(G$3:G4))),"")</f>
        <v>ENDOTECH</v>
      </c>
    </row>
    <row r="5" spans="1:11">
      <c r="G5" s="2" t="str">
        <f t="array" ref="G5">IFERROR(INDEX(Tableau4[FOURNISSEUR],SMALL(IF(FREQUENCY(IF(Tableau4[FOURNISSEUR]&lt;&gt;"",MATCH(Tableau4[FOURNISSEUR],Tableau4[FOURNISSEUR],0)), ROW(Tableau4[FOURNISSEUR])-ROW($H$13)),ROW(Tableau4[FOURNISSEUR])-ROW($H$13)),ROWS(G$3:G5))),"")</f>
        <v>HARD</v>
      </c>
    </row>
    <row r="6" spans="1:11">
      <c r="G6" s="2" t="str">
        <f t="array" ref="G6">IFERROR(INDEX(Tableau4[FOURNISSEUR],SMALL(IF(FREQUENCY(IF(Tableau4[FOURNISSEUR]&lt;&gt;"",MATCH(Tableau4[FOURNISSEUR],Tableau4[FOURNISSEUR],0)), ROW(Tableau4[FOURNISSEUR])-ROW($H$13)),ROW(Tableau4[FOURNISSEUR])-ROW($H$13)),ROWS(G$3:G6))),"")</f>
        <v>-</v>
      </c>
    </row>
    <row r="7" spans="1:11">
      <c r="G7" s="2" t="str">
        <f t="array" ref="G7">IFERROR(INDEX(Tableau4[FOURNISSEUR],SMALL(IF(FREQUENCY(IF(Tableau4[FOURNISSEUR]&lt;&gt;"",MATCH(Tableau4[FOURNISSEUR],Tableau4[FOURNISSEUR],0)), ROW(Tableau4[FOURNISSEUR])-ROW($H$13)),ROW(Tableau4[FOURNISSEUR])-ROW($H$13)),ROWS(G$3:G7))),"")</f>
        <v/>
      </c>
    </row>
    <row r="8" spans="1:11">
      <c r="G8" s="2" t="str">
        <f t="array" ref="G8">IFERROR(INDEX(Tableau4[FOURNISSEUR],SMALL(IF(FREQUENCY(IF(Tableau4[FOURNISSEUR]&lt;&gt;"",MATCH(Tableau4[FOURNISSEUR],Tableau4[FOURNISSEUR],0)), ROW(Tableau4[FOURNISSEUR])-ROW($H$13)),ROW(Tableau4[FOURNISSEUR])-ROW($H$13)),ROWS(G$3:G8))),"")</f>
        <v/>
      </c>
    </row>
    <row r="9" spans="1:11" ht="15.75" thickBot="1">
      <c r="G9" s="2" t="str">
        <f t="array" ref="G9">IFERROR(INDEX(Tableau4[FOURNISSEUR],SMALL(IF(FREQUENCY(IF(Tableau4[FOURNISSEUR]&lt;&gt;"",MATCH(Tableau4[FOURNISSEUR],Tableau4[FOURNISSEUR],0)), ROW(Tableau4[FOURNISSEUR])-ROW($H$13)),ROW(Tableau4[FOURNISSEUR])-ROW($H$13)),ROWS(G$3:G9))),"")</f>
        <v/>
      </c>
    </row>
    <row r="10" spans="1:11" ht="16.5" thickBot="1">
      <c r="A10" s="21" t="s">
        <v>32</v>
      </c>
      <c r="B10" s="22"/>
      <c r="C10" s="23">
        <f t="array" ref="C10">SUM(Tableau4[QUANTITE])</f>
        <v>23</v>
      </c>
      <c r="G10" s="2" t="str">
        <f t="array" ref="G10">IFERROR(INDEX(Tableau4[FOURNISSEUR],SMALL(IF(FREQUENCY(IF(Tableau4[FOURNISSEUR]&lt;&gt;"",MATCH(Tableau4[FOURNISSEUR],Tableau4[FOURNISSEUR],0)), ROW(Tableau4[FOURNISSEUR])-ROW($H$13)),ROW(Tableau4[FOURNISSEUR])-ROW($H$13)),ROWS(G$3:G10))),"")</f>
        <v/>
      </c>
    </row>
    <row r="11" spans="1:11" ht="19.5" thickBot="1">
      <c r="A11" s="6" t="s">
        <v>26</v>
      </c>
      <c r="B11" s="7"/>
      <c r="C11" s="8">
        <f t="array" ref="C11">SUM(Tableau4[PRIX])</f>
        <v>120</v>
      </c>
    </row>
    <row r="13" spans="1:11">
      <c r="A13" t="s">
        <v>27</v>
      </c>
      <c r="B13" s="9" t="s">
        <v>28</v>
      </c>
      <c r="C13" t="s">
        <v>22</v>
      </c>
      <c r="D13" t="s">
        <v>0</v>
      </c>
      <c r="E13" t="s">
        <v>4</v>
      </c>
      <c r="F13" t="s">
        <v>5</v>
      </c>
      <c r="G13" t="s">
        <v>7</v>
      </c>
      <c r="H13" t="s">
        <v>1</v>
      </c>
      <c r="I13" t="s">
        <v>31</v>
      </c>
      <c r="J13" t="s">
        <v>29</v>
      </c>
      <c r="K13" t="s">
        <v>2</v>
      </c>
    </row>
    <row r="14" spans="1:11">
      <c r="A14" s="10">
        <v>43440.661006944443</v>
      </c>
      <c r="B14" s="24" t="s">
        <v>34</v>
      </c>
      <c r="I14" s="11"/>
      <c r="J14">
        <v>2</v>
      </c>
      <c r="K14" s="11">
        <f t="array" ref="K14">IFERROR(Tableau4[[#This Row],[PRIX_UNITE]]*Tableau4[[#This Row],[QUANTITE]],"")</f>
        <v>0</v>
      </c>
    </row>
    <row r="15" spans="1:11">
      <c r="A15" s="10">
        <v>43440.661064814813</v>
      </c>
      <c r="B15" s="24" t="s">
        <v>34</v>
      </c>
      <c r="C15" t="s">
        <v>9</v>
      </c>
      <c r="D15" t="s">
        <v>19</v>
      </c>
      <c r="E15" t="s">
        <v>20</v>
      </c>
      <c r="F15" t="s">
        <v>21</v>
      </c>
      <c r="G15">
        <v>6</v>
      </c>
      <c r="H15" t="s">
        <v>10</v>
      </c>
      <c r="I15" s="11">
        <v>82</v>
      </c>
      <c r="J15">
        <v>1</v>
      </c>
      <c r="K15" s="11">
        <f t="array" ref="K15">IFERROR(Tableau4[[#This Row],[PRIX_UNITE]]*Tableau4[[#This Row],[QUANTITE]],"")</f>
        <v>82</v>
      </c>
    </row>
    <row r="16" spans="1:11">
      <c r="A16" s="10">
        <v>43440.661111111112</v>
      </c>
      <c r="B16" s="24" t="s">
        <v>34</v>
      </c>
      <c r="C16" t="s">
        <v>9</v>
      </c>
      <c r="D16" t="s">
        <v>16</v>
      </c>
      <c r="E16" t="s">
        <v>9</v>
      </c>
      <c r="F16" t="s">
        <v>9</v>
      </c>
      <c r="G16" t="s">
        <v>9</v>
      </c>
      <c r="H16" t="s">
        <v>10</v>
      </c>
      <c r="I16" s="11" t="s">
        <v>9</v>
      </c>
      <c r="J16">
        <v>3</v>
      </c>
      <c r="K16" s="11" t="str">
        <f t="array" ref="K16">IFERROR(Tableau4[[#This Row],[PRIX_UNITE]]*Tableau4[[#This Row],[QUANTITE]],"")</f>
        <v/>
      </c>
    </row>
    <row r="17" spans="1:11">
      <c r="A17" s="10">
        <v>43440.661180555559</v>
      </c>
      <c r="B17" s="24" t="s">
        <v>34</v>
      </c>
      <c r="C17" t="s">
        <v>9</v>
      </c>
      <c r="D17" t="s">
        <v>17</v>
      </c>
      <c r="E17" t="s">
        <v>9</v>
      </c>
      <c r="F17" t="s">
        <v>18</v>
      </c>
      <c r="G17">
        <v>50</v>
      </c>
      <c r="H17" t="s">
        <v>10</v>
      </c>
      <c r="I17" s="11">
        <v>9.5</v>
      </c>
      <c r="J17">
        <v>4</v>
      </c>
      <c r="K17" s="11">
        <f t="array" ref="K17">IFERROR(Tableau4[[#This Row],[PRIX_UNITE]]*Tableau4[[#This Row],[QUANTITE]],"")</f>
        <v>38</v>
      </c>
    </row>
    <row r="18" spans="1:11">
      <c r="A18" s="10">
        <v>43440.661249999997</v>
      </c>
      <c r="B18" s="24" t="s">
        <v>34</v>
      </c>
      <c r="C18" t="s">
        <v>24</v>
      </c>
      <c r="D18" t="s">
        <v>14</v>
      </c>
      <c r="E18" t="s">
        <v>12</v>
      </c>
      <c r="F18" t="s">
        <v>15</v>
      </c>
      <c r="G18">
        <v>50</v>
      </c>
      <c r="H18" t="s">
        <v>3</v>
      </c>
      <c r="I18" s="11">
        <v>0</v>
      </c>
      <c r="J18">
        <v>5</v>
      </c>
      <c r="K18" s="11">
        <f t="array" ref="K18">IFERROR(Tableau4[[#This Row],[PRIX_UNITE]]*Tableau4[[#This Row],[QUANTITE]],"")</f>
        <v>0</v>
      </c>
    </row>
    <row r="19" spans="1:11">
      <c r="A19" s="10">
        <v>43440.661307870374</v>
      </c>
      <c r="B19" s="24" t="s">
        <v>34</v>
      </c>
      <c r="C19" t="s">
        <v>24</v>
      </c>
      <c r="D19" t="s">
        <v>13</v>
      </c>
      <c r="E19" t="s">
        <v>12</v>
      </c>
      <c r="F19" t="s">
        <v>9</v>
      </c>
      <c r="G19" t="s">
        <v>9</v>
      </c>
      <c r="H19" t="s">
        <v>11</v>
      </c>
      <c r="I19" s="11" t="s">
        <v>9</v>
      </c>
      <c r="J19">
        <v>3</v>
      </c>
      <c r="K19" s="11" t="str">
        <f t="array" ref="K19">IFERROR(Tableau4[[#This Row],[PRIX_UNITE]]*Tableau4[[#This Row],[QUANTITE]],"")</f>
        <v/>
      </c>
    </row>
    <row r="20" spans="1:11">
      <c r="A20" s="10">
        <v>43440.661377314813</v>
      </c>
      <c r="B20" s="24" t="s">
        <v>34</v>
      </c>
      <c r="C20" t="s">
        <v>23</v>
      </c>
      <c r="D20" t="s">
        <v>6</v>
      </c>
      <c r="E20" t="s">
        <v>8</v>
      </c>
      <c r="F20" t="s">
        <v>9</v>
      </c>
      <c r="G20" t="s">
        <v>9</v>
      </c>
      <c r="H20" t="s">
        <v>9</v>
      </c>
      <c r="I20" s="11" t="s">
        <v>9</v>
      </c>
      <c r="J20">
        <v>5</v>
      </c>
      <c r="K20" s="11" t="str">
        <f t="array" ref="K20">IFERROR(Tableau4[[#This Row],[PRIX_UNITE]]*Tableau4[[#This Row],[QUANTITE]],"")</f>
        <v/>
      </c>
    </row>
  </sheetData>
  <dataValidations count="1">
    <dataValidation type="list" allowBlank="1" showInputMessage="1" showErrorMessage="1" sqref="E4">
      <formula1>"JOSIANE,FRANCOISE,ELODIE,VERO,SAM,XAVIER"</formula1>
    </dataValidation>
  </dataValidations>
  <pageMargins left="0.70866141732283472" right="0.70866141732283472" top="0.74803149606299213" bottom="0.74803149606299213" header="0.31496062992125984" footer="0.31496062992125984"/>
  <pageSetup paperSize="9" scale="71" orientation="landscape" r:id="rId1"/>
  <drawing r:id="rId2"/>
  <legacyDrawing r:id="rId3"/>
  <controls>
    <control shapeId="6149" r:id="rId4" name="Imp_partielle"/>
  </controls>
  <tableParts count="2"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0">
    <pageSetUpPr fitToPage="1"/>
  </sheetPr>
  <dimension ref="A3:E29"/>
  <sheetViews>
    <sheetView workbookViewId="0">
      <selection activeCell="H2" sqref="H2"/>
    </sheetView>
  </sheetViews>
  <sheetFormatPr baseColWidth="10" defaultRowHeight="15"/>
  <cols>
    <col min="1" max="1" width="24.42578125" customWidth="1"/>
    <col min="2" max="2" width="15" customWidth="1"/>
    <col min="3" max="3" width="15.7109375" customWidth="1"/>
    <col min="4" max="4" width="19" customWidth="1"/>
  </cols>
  <sheetData>
    <row r="3" spans="1:5" ht="26.25">
      <c r="C3" s="15" t="s">
        <v>9</v>
      </c>
      <c r="D3" s="1"/>
    </row>
    <row r="4" spans="1:5">
      <c r="A4" s="14">
        <f t="array" aca="1" ref="A4" ca="1">TODAY()</f>
        <v>43440</v>
      </c>
      <c r="E4" s="16" t="str">
        <f>COMMANDE!E4</f>
        <v>ELODIE</v>
      </c>
    </row>
    <row r="6" spans="1:5">
      <c r="A6" s="17" t="s">
        <v>30</v>
      </c>
      <c r="B6" s="19">
        <f>SUM(Tableau6[QUANTITE])</f>
        <v>5</v>
      </c>
      <c r="D6" s="18"/>
    </row>
    <row r="8" spans="1:5" ht="15.75" thickBot="1">
      <c r="A8" s="13" t="s">
        <v>0</v>
      </c>
      <c r="B8" s="12" t="s">
        <v>4</v>
      </c>
      <c r="C8" s="12" t="s">
        <v>5</v>
      </c>
      <c r="D8" s="12" t="s">
        <v>7</v>
      </c>
      <c r="E8" s="20" t="s">
        <v>29</v>
      </c>
    </row>
    <row r="9" spans="1:5" ht="15.75" thickTop="1">
      <c r="A9" t="str">
        <f t="array" ref="A9">IFERROR(INDEX(Tableau4[PRODUIT],SMALL(IF($C$3=Tableau4[FOURNISSEUR],ROW(Tableau4[FOURNISSEUR])-MIN(ROW($G$14))+1,""),ROWS(A$9:A9))),"")</f>
        <v>ketac</v>
      </c>
      <c r="B9" s="2" t="str">
        <f t="array" ref="B9">IFERROR(INDEX(Tableau4[MARQUE],SMALL(IF($C$3=Tableau4[FOURNISSEUR],ROW(Tableau4[FOURNISSEUR])-MIN(ROW($G$14))+1,""),ROWS(B$9:B9))),"")</f>
        <v>3M</v>
      </c>
      <c r="C9" s="2" t="str">
        <f t="array" ref="C9">IFERROR(INDEX(Tableau4[REFERENCE],SMALL(IF($C$3=Tableau4[FOURNISSEUR],ROW(Tableau4[FOURNISSEUR])-MIN(ROW($G$14))+1,""),ROWS(C$9:C9))),"")</f>
        <v>-</v>
      </c>
      <c r="D9" s="2" t="str">
        <f t="array" ref="D9">IFERROR(INDEX(Tableau4[CONDITIONNEMENT],SMALL(IF($C$3=Tableau4[FOURNISSEUR],ROW(Tableau4[FOURNISSEUR])-MIN(ROW($G$14))+1,""),ROWS(D$9:D9))),"")</f>
        <v>-</v>
      </c>
      <c r="E9" s="2">
        <f t="array" ref="E9">IFERROR(INDEX(Tableau4[QUANTITE],SMALL(IF($C$3=Tableau4[FOURNISSEUR],ROW(Tableau4[FOURNISSEUR])-MIN(ROW($G$14))+1,""),ROWS(E$9:E9))),"")</f>
        <v>5</v>
      </c>
    </row>
    <row r="10" spans="1:5">
      <c r="A10" t="str">
        <f t="array" ref="A10">IFERROR(INDEX(Tableau4[PRODUIT],SMALL(IF($C$3=Tableau4[FOURNISSEUR],ROW(Tableau4[FOURNISSEUR])-MIN(ROW($G$14))+1,""),ROWS(A$9:A10))),"")</f>
        <v/>
      </c>
      <c r="B10" s="2" t="str">
        <f t="array" ref="B10">IFERROR(INDEX(Tableau4[MARQUE],SMALL(IF($C$3=Tableau4[FOURNISSEUR],ROW(Tableau4[FOURNISSEUR])-MIN(ROW($G$14))+1,""),ROWS(B$9:B10))),"")</f>
        <v/>
      </c>
      <c r="C10" s="2" t="str">
        <f t="array" ref="C10">IFERROR(INDEX(Tableau4[REFERENCE],SMALL(IF($C$3=Tableau4[FOURNISSEUR],ROW(Tableau4[FOURNISSEUR])-MIN(ROW($G$14))+1,""),ROWS(C$9:C10))),"")</f>
        <v/>
      </c>
      <c r="D10" s="2" t="str">
        <f t="array" ref="D10">IFERROR(INDEX(Tableau4[CONDITIONNEMENT],SMALL(IF($C$3=Tableau4[FOURNISSEUR],ROW(Tableau4[FOURNISSEUR])-MIN(ROW($G$14))+1,""),ROWS(D$9:D10))),"")</f>
        <v/>
      </c>
      <c r="E10" s="2" t="str">
        <f t="array" ref="E10">IFERROR(INDEX(Tableau4[QUANTITE],SMALL(IF($C$3=Tableau4[FOURNISSEUR],ROW(Tableau4[FOURNISSEUR])-MIN(ROW($G$14))+1,""),ROWS(E$9:E10))),"")</f>
        <v/>
      </c>
    </row>
    <row r="11" spans="1:5">
      <c r="A11" t="str">
        <f t="array" ref="A11">IFERROR(INDEX(Tableau4[PRODUIT],SMALL(IF($C$3=Tableau4[FOURNISSEUR],ROW(Tableau4[FOURNISSEUR])-MIN(ROW($G$14))+1,""),ROWS(A$9:A11))),"")</f>
        <v/>
      </c>
      <c r="B11" s="2" t="str">
        <f t="array" ref="B11">IFERROR(INDEX(Tableau4[MARQUE],SMALL(IF($C$3=Tableau4[FOURNISSEUR],ROW(Tableau4[FOURNISSEUR])-MIN(ROW($G$14))+1,""),ROWS(B$9:B11))),"")</f>
        <v/>
      </c>
      <c r="C11" s="2" t="str">
        <f t="array" ref="C11">IFERROR(INDEX(Tableau4[REFERENCE],SMALL(IF($C$3=Tableau4[FOURNISSEUR],ROW(Tableau4[FOURNISSEUR])-MIN(ROW($G$14))+1,""),ROWS(C$9:C11))),"")</f>
        <v/>
      </c>
      <c r="D11" s="2" t="str">
        <f t="array" ref="D11">IFERROR(INDEX(Tableau4[CONDITIONNEMENT],SMALL(IF($C$3=Tableau4[FOURNISSEUR],ROW(Tableau4[FOURNISSEUR])-MIN(ROW($G$14))+1,""),ROWS(D$9:D11))),"")</f>
        <v/>
      </c>
      <c r="E11" s="2" t="str">
        <f t="array" ref="E11">IFERROR(INDEX(Tableau4[QUANTITE],SMALL(IF($C$3=Tableau4[FOURNISSEUR],ROW(Tableau4[FOURNISSEUR])-MIN(ROW($G$14))+1,""),ROWS(E$9:E11))),"")</f>
        <v/>
      </c>
    </row>
    <row r="12" spans="1:5">
      <c r="A12" t="str">
        <f t="array" ref="A12">IFERROR(INDEX(Tableau4[PRODUIT],SMALL(IF($C$3=Tableau4[FOURNISSEUR],ROW(Tableau4[FOURNISSEUR])-MIN(ROW($G$14))+1,""),ROWS(A$9:A12))),"")</f>
        <v/>
      </c>
      <c r="B12" s="2" t="str">
        <f t="array" ref="B12">IFERROR(INDEX(Tableau4[MARQUE],SMALL(IF($C$3=Tableau4[FOURNISSEUR],ROW(Tableau4[FOURNISSEUR])-MIN(ROW($G$14))+1,""),ROWS(B$9:B12))),"")</f>
        <v/>
      </c>
      <c r="C12" s="2" t="str">
        <f t="array" ref="C12">IFERROR(INDEX(Tableau4[REFERENCE],SMALL(IF($C$3=Tableau4[FOURNISSEUR],ROW(Tableau4[FOURNISSEUR])-MIN(ROW($G$14))+1,""),ROWS(C$9:C12))),"")</f>
        <v/>
      </c>
      <c r="D12" s="2" t="str">
        <f t="array" ref="D12">IFERROR(INDEX(Tableau4[CONDITIONNEMENT],SMALL(IF($C$3=Tableau4[FOURNISSEUR],ROW(Tableau4[FOURNISSEUR])-MIN(ROW($G$14))+1,""),ROWS(D$9:D12))),"")</f>
        <v/>
      </c>
      <c r="E12" s="2" t="str">
        <f t="array" ref="E12">IFERROR(INDEX(Tableau4[QUANTITE],SMALL(IF($C$3=Tableau4[FOURNISSEUR],ROW(Tableau4[FOURNISSEUR])-MIN(ROW($G$14))+1,""),ROWS(E$9:E12))),"")</f>
        <v/>
      </c>
    </row>
    <row r="13" spans="1:5">
      <c r="A13" t="str">
        <f t="array" ref="A13">IFERROR(INDEX(Tableau4[PRODUIT],SMALL(IF($C$3=Tableau4[FOURNISSEUR],ROW(Tableau4[FOURNISSEUR])-MIN(ROW($G$14))+1,""),ROWS(A$9:A13))),"")</f>
        <v/>
      </c>
      <c r="B13" s="2" t="str">
        <f t="array" ref="B13">IFERROR(INDEX(Tableau4[MARQUE],SMALL(IF($C$3=Tableau4[FOURNISSEUR],ROW(Tableau4[FOURNISSEUR])-MIN(ROW($G$14))+1,""),ROWS(B$9:B13))),"")</f>
        <v/>
      </c>
      <c r="C13" s="2" t="str">
        <f t="array" ref="C13">IFERROR(INDEX(Tableau4[REFERENCE],SMALL(IF($C$3=Tableau4[FOURNISSEUR],ROW(Tableau4[FOURNISSEUR])-MIN(ROW($G$14))+1,""),ROWS(C$9:C13))),"")</f>
        <v/>
      </c>
      <c r="D13" s="2" t="str">
        <f t="array" ref="D13">IFERROR(INDEX(Tableau4[CONDITIONNEMENT],SMALL(IF($C$3=Tableau4[FOURNISSEUR],ROW(Tableau4[FOURNISSEUR])-MIN(ROW($G$14))+1,""),ROWS(D$9:D13))),"")</f>
        <v/>
      </c>
      <c r="E13" s="2" t="str">
        <f t="array" ref="E13">IFERROR(INDEX(Tableau4[QUANTITE],SMALL(IF($C$3=Tableau4[FOURNISSEUR],ROW(Tableau4[FOURNISSEUR])-MIN(ROW($G$14))+1,""),ROWS(E$9:E13))),"")</f>
        <v/>
      </c>
    </row>
    <row r="14" spans="1:5">
      <c r="A14" t="str">
        <f t="array" ref="A14">IFERROR(INDEX(Tableau4[PRODUIT],SMALL(IF($C$3=Tableau4[FOURNISSEUR],ROW(Tableau4[FOURNISSEUR])-MIN(ROW($G$14))+1,""),ROWS(A$9:A14))),"")</f>
        <v/>
      </c>
      <c r="B14" s="2" t="str">
        <f t="array" ref="B14">IFERROR(INDEX(Tableau4[MARQUE],SMALL(IF($C$3=Tableau4[FOURNISSEUR],ROW(Tableau4[FOURNISSEUR])-MIN(ROW($G$14))+1,""),ROWS(B$9:B14))),"")</f>
        <v/>
      </c>
      <c r="C14" s="2" t="str">
        <f t="array" ref="C14">IFERROR(INDEX(Tableau4[REFERENCE],SMALL(IF($C$3=Tableau4[FOURNISSEUR],ROW(Tableau4[FOURNISSEUR])-MIN(ROW($G$14))+1,""),ROWS(C$9:C14))),"")</f>
        <v/>
      </c>
      <c r="D14" s="2" t="str">
        <f t="array" ref="D14">IFERROR(INDEX(Tableau4[CONDITIONNEMENT],SMALL(IF($C$3=Tableau4[FOURNISSEUR],ROW(Tableau4[FOURNISSEUR])-MIN(ROW($G$14))+1,""),ROWS(D$9:D14))),"")</f>
        <v/>
      </c>
      <c r="E14" s="2" t="str">
        <f t="array" ref="E14">IFERROR(INDEX(Tableau4[QUANTITE],SMALL(IF($C$3=Tableau4[FOURNISSEUR],ROW(Tableau4[FOURNISSEUR])-MIN(ROW($G$14))+1,""),ROWS(E$9:E14))),"")</f>
        <v/>
      </c>
    </row>
    <row r="15" spans="1:5">
      <c r="A15" t="str">
        <f t="array" ref="A15">IFERROR(INDEX(Tableau4[PRODUIT],SMALL(IF($C$3=Tableau4[FOURNISSEUR],ROW(Tableau4[FOURNISSEUR])-MIN(ROW($G$14))+1,""),ROWS(A$9:A15))),"")</f>
        <v/>
      </c>
      <c r="B15" s="2" t="str">
        <f t="array" ref="B15">IFERROR(INDEX(Tableau4[MARQUE],SMALL(IF($C$3=Tableau4[FOURNISSEUR],ROW(Tableau4[FOURNISSEUR])-MIN(ROW($G$14))+1,""),ROWS(B$9:B15))),"")</f>
        <v/>
      </c>
      <c r="C15" s="2" t="str">
        <f t="array" ref="C15">IFERROR(INDEX(Tableau4[REFERENCE],SMALL(IF($C$3=Tableau4[FOURNISSEUR],ROW(Tableau4[FOURNISSEUR])-MIN(ROW($G$14))+1,""),ROWS(C$9:C15))),"")</f>
        <v/>
      </c>
      <c r="D15" s="2" t="str">
        <f t="array" ref="D15">IFERROR(INDEX(Tableau4[CONDITIONNEMENT],SMALL(IF($C$3=Tableau4[FOURNISSEUR],ROW(Tableau4[FOURNISSEUR])-MIN(ROW($G$14))+1,""),ROWS(D$9:D15))),"")</f>
        <v/>
      </c>
      <c r="E15" s="2" t="str">
        <f t="array" ref="E15">IFERROR(INDEX(Tableau4[QUANTITE],SMALL(IF($C$3=Tableau4[FOURNISSEUR],ROW(Tableau4[FOURNISSEUR])-MIN(ROW($G$14))+1,""),ROWS(E$9:E15))),"")</f>
        <v/>
      </c>
    </row>
    <row r="16" spans="1:5">
      <c r="A16" t="str">
        <f t="array" ref="A16">IFERROR(INDEX(Tableau4[PRODUIT],SMALL(IF($C$3=Tableau4[FOURNISSEUR],ROW(Tableau4[FOURNISSEUR])-MIN(ROW($G$14))+1,""),ROWS(A$9:A16))),"")</f>
        <v/>
      </c>
      <c r="B16" s="2" t="str">
        <f t="array" ref="B16">IFERROR(INDEX(Tableau4[MARQUE],SMALL(IF($C$3=Tableau4[FOURNISSEUR],ROW(Tableau4[FOURNISSEUR])-MIN(ROW($G$14))+1,""),ROWS(B$9:B16))),"")</f>
        <v/>
      </c>
      <c r="C16" s="2" t="str">
        <f t="array" ref="C16">IFERROR(INDEX(Tableau4[REFERENCE],SMALL(IF($C$3=Tableau4[FOURNISSEUR],ROW(Tableau4[FOURNISSEUR])-MIN(ROW($G$14))+1,""),ROWS(C$9:C16))),"")</f>
        <v/>
      </c>
      <c r="D16" s="2" t="str">
        <f t="array" ref="D16">IFERROR(INDEX(Tableau4[CONDITIONNEMENT],SMALL(IF($C$3=Tableau4[FOURNISSEUR],ROW(Tableau4[FOURNISSEUR])-MIN(ROW($G$14))+1,""),ROWS(D$9:D16))),"")</f>
        <v/>
      </c>
      <c r="E16" s="2" t="str">
        <f t="array" ref="E16">IFERROR(INDEX(Tableau4[QUANTITE],SMALL(IF($C$3=Tableau4[FOURNISSEUR],ROW(Tableau4[FOURNISSEUR])-MIN(ROW($G$14))+1,""),ROWS(E$9:E16))),"")</f>
        <v/>
      </c>
    </row>
    <row r="17" spans="1:5">
      <c r="A17" t="str">
        <f t="array" ref="A17">IFERROR(INDEX(Tableau4[PRODUIT],SMALL(IF($C$3=Tableau4[FOURNISSEUR],ROW(Tableau4[FOURNISSEUR])-MIN(ROW($G$14))+1,""),ROWS(A$9:A17))),"")</f>
        <v/>
      </c>
      <c r="B17" s="2" t="str">
        <f t="array" ref="B17">IFERROR(INDEX(Tableau4[MARQUE],SMALL(IF($C$3=Tableau4[FOURNISSEUR],ROW(Tableau4[FOURNISSEUR])-MIN(ROW($G$14))+1,""),ROWS(B$9:B17))),"")</f>
        <v/>
      </c>
      <c r="C17" s="2" t="str">
        <f t="array" ref="C17">IFERROR(INDEX(Tableau4[REFERENCE],SMALL(IF($C$3=Tableau4[FOURNISSEUR],ROW(Tableau4[FOURNISSEUR])-MIN(ROW($G$14))+1,""),ROWS(C$9:C17))),"")</f>
        <v/>
      </c>
      <c r="D17" s="2" t="str">
        <f t="array" ref="D17">IFERROR(INDEX(Tableau4[CONDITIONNEMENT],SMALL(IF($C$3=Tableau4[FOURNISSEUR],ROW(Tableau4[FOURNISSEUR])-MIN(ROW($G$14))+1,""),ROWS(D$9:D17))),"")</f>
        <v/>
      </c>
      <c r="E17" s="2" t="str">
        <f t="array" ref="E17">IFERROR(INDEX(Tableau4[QUANTITE],SMALL(IF($C$3=Tableau4[FOURNISSEUR],ROW(Tableau4[FOURNISSEUR])-MIN(ROW($G$14))+1,""),ROWS(E$9:E17))),"")</f>
        <v/>
      </c>
    </row>
    <row r="18" spans="1:5">
      <c r="A18" t="str">
        <f t="array" ref="A18">IFERROR(INDEX(Tableau4[PRODUIT],SMALL(IF($C$3=Tableau4[FOURNISSEUR],ROW(Tableau4[FOURNISSEUR])-MIN(ROW($G$14))+1,""),ROWS(A$9:A18))),"")</f>
        <v/>
      </c>
      <c r="B18" s="2" t="str">
        <f t="array" ref="B18">IFERROR(INDEX(Tableau4[MARQUE],SMALL(IF($C$3=Tableau4[FOURNISSEUR],ROW(Tableau4[FOURNISSEUR])-MIN(ROW($G$14))+1,""),ROWS(B$9:B18))),"")</f>
        <v/>
      </c>
      <c r="C18" s="2" t="str">
        <f t="array" ref="C18">IFERROR(INDEX(Tableau4[REFERENCE],SMALL(IF($C$3=Tableau4[FOURNISSEUR],ROW(Tableau4[FOURNISSEUR])-MIN(ROW($G$14))+1,""),ROWS(C$9:C18))),"")</f>
        <v/>
      </c>
      <c r="D18" s="2" t="str">
        <f t="array" ref="D18">IFERROR(INDEX(Tableau4[CONDITIONNEMENT],SMALL(IF($C$3=Tableau4[FOURNISSEUR],ROW(Tableau4[FOURNISSEUR])-MIN(ROW($G$14))+1,""),ROWS(D$9:D18))),"")</f>
        <v/>
      </c>
      <c r="E18" s="2" t="str">
        <f t="array" ref="E18">IFERROR(INDEX(Tableau4[QUANTITE],SMALL(IF($C$3=Tableau4[FOURNISSEUR],ROW(Tableau4[FOURNISSEUR])-MIN(ROW($G$14))+1,""),ROWS(E$9:E18))),"")</f>
        <v/>
      </c>
    </row>
    <row r="19" spans="1:5">
      <c r="A19" t="str">
        <f t="array" ref="A19">IFERROR(INDEX(Tableau4[PRODUIT],SMALL(IF($C$3=Tableau4[FOURNISSEUR],ROW(Tableau4[FOURNISSEUR])-MIN(ROW($G$14))+1,""),ROWS(A$9:A19))),"")</f>
        <v/>
      </c>
      <c r="B19" s="2" t="str">
        <f t="array" ref="B19">IFERROR(INDEX(Tableau4[MARQUE],SMALL(IF($C$3=Tableau4[FOURNISSEUR],ROW(Tableau4[FOURNISSEUR])-MIN(ROW($G$14))+1,""),ROWS(B$9:B19))),"")</f>
        <v/>
      </c>
      <c r="C19" s="2" t="str">
        <f t="array" ref="C19">IFERROR(INDEX(Tableau4[REFERENCE],SMALL(IF($C$3=Tableau4[FOURNISSEUR],ROW(Tableau4[FOURNISSEUR])-MIN(ROW($G$14))+1,""),ROWS(C$9:C19))),"")</f>
        <v/>
      </c>
      <c r="D19" s="2" t="str">
        <f t="array" ref="D19">IFERROR(INDEX(Tableau4[CONDITIONNEMENT],SMALL(IF($C$3=Tableau4[FOURNISSEUR],ROW(Tableau4[FOURNISSEUR])-MIN(ROW($G$14))+1,""),ROWS(D$9:D19))),"")</f>
        <v/>
      </c>
      <c r="E19" s="2" t="str">
        <f t="array" ref="E19">IFERROR(INDEX(Tableau4[QUANTITE],SMALL(IF($C$3=Tableau4[FOURNISSEUR],ROW(Tableau4[FOURNISSEUR])-MIN(ROW($G$14))+1,""),ROWS(E$9:E19))),"")</f>
        <v/>
      </c>
    </row>
    <row r="20" spans="1:5">
      <c r="A20" t="str">
        <f t="array" ref="A20">IFERROR(INDEX(Tableau4[PRODUIT],SMALL(IF($C$3=Tableau4[FOURNISSEUR],ROW(Tableau4[FOURNISSEUR])-MIN(ROW($G$14))+1,""),ROWS(A$9:A20))),"")</f>
        <v/>
      </c>
      <c r="B20" s="2" t="str">
        <f t="array" ref="B20">IFERROR(INDEX(Tableau4[MARQUE],SMALL(IF($C$3=Tableau4[FOURNISSEUR],ROW(Tableau4[FOURNISSEUR])-MIN(ROW($G$14))+1,""),ROWS(B$9:B20))),"")</f>
        <v/>
      </c>
      <c r="C20" s="2" t="str">
        <f t="array" ref="C20">IFERROR(INDEX(Tableau4[REFERENCE],SMALL(IF($C$3=Tableau4[FOURNISSEUR],ROW(Tableau4[FOURNISSEUR])-MIN(ROW($G$14))+1,""),ROWS(C$9:C20))),"")</f>
        <v/>
      </c>
      <c r="D20" s="2" t="str">
        <f t="array" ref="D20">IFERROR(INDEX(Tableau4[CONDITIONNEMENT],SMALL(IF($C$3=Tableau4[FOURNISSEUR],ROW(Tableau4[FOURNISSEUR])-MIN(ROW($G$14))+1,""),ROWS(D$9:D20))),"")</f>
        <v/>
      </c>
      <c r="E20" s="2" t="str">
        <f t="array" ref="E20">IFERROR(INDEX(Tableau4[QUANTITE],SMALL(IF($C$3=Tableau4[FOURNISSEUR],ROW(Tableau4[FOURNISSEUR])-MIN(ROW($G$14))+1,""),ROWS(E$9:E20))),"")</f>
        <v/>
      </c>
    </row>
    <row r="21" spans="1:5">
      <c r="A21" t="str">
        <f t="array" ref="A21">IFERROR(INDEX(Tableau4[PRODUIT],SMALL(IF($C$3=Tableau4[FOURNISSEUR],ROW(Tableau4[FOURNISSEUR])-MIN(ROW($G$14))+1,""),ROWS(A$9:A21))),"")</f>
        <v/>
      </c>
      <c r="B21" s="2" t="str">
        <f t="array" ref="B21">IFERROR(INDEX(Tableau4[MARQUE],SMALL(IF($C$3=Tableau4[FOURNISSEUR],ROW(Tableau4[FOURNISSEUR])-MIN(ROW($G$14))+1,""),ROWS(B$9:B21))),"")</f>
        <v/>
      </c>
      <c r="C21" s="2" t="str">
        <f t="array" ref="C21">IFERROR(INDEX(Tableau4[REFERENCE],SMALL(IF($C$3=Tableau4[FOURNISSEUR],ROW(Tableau4[FOURNISSEUR])-MIN(ROW($G$14))+1,""),ROWS(C$9:C21))),"")</f>
        <v/>
      </c>
      <c r="D21" s="2" t="str">
        <f t="array" ref="D21">IFERROR(INDEX(Tableau4[CONDITIONNEMENT],SMALL(IF($C$3=Tableau4[FOURNISSEUR],ROW(Tableau4[FOURNISSEUR])-MIN(ROW($G$14))+1,""),ROWS(D$9:D21))),"")</f>
        <v/>
      </c>
      <c r="E21" s="2" t="str">
        <f t="array" ref="E21">IFERROR(INDEX(Tableau4[QUANTITE],SMALL(IF($C$3=Tableau4[FOURNISSEUR],ROW(Tableau4[FOURNISSEUR])-MIN(ROW($G$14))+1,""),ROWS(E$9:E21))),"")</f>
        <v/>
      </c>
    </row>
    <row r="22" spans="1:5">
      <c r="A22" t="str">
        <f t="array" ref="A22">IFERROR(INDEX(Tableau4[PRODUIT],SMALL(IF($C$3=Tableau4[FOURNISSEUR],ROW(Tableau4[FOURNISSEUR])-MIN(ROW($G$14))+1,""),ROWS(A$9:A22))),"")</f>
        <v/>
      </c>
      <c r="B22" s="2" t="str">
        <f t="array" ref="B22">IFERROR(INDEX(Tableau4[MARQUE],SMALL(IF($C$3=Tableau4[FOURNISSEUR],ROW(Tableau4[FOURNISSEUR])-MIN(ROW($G$14))+1,""),ROWS(B$9:B22))),"")</f>
        <v/>
      </c>
      <c r="C22" s="2" t="str">
        <f t="array" ref="C22">IFERROR(INDEX(Tableau4[REFERENCE],SMALL(IF($C$3=Tableau4[FOURNISSEUR],ROW(Tableau4[FOURNISSEUR])-MIN(ROW($G$14))+1,""),ROWS(C$9:C22))),"")</f>
        <v/>
      </c>
      <c r="D22" s="2" t="str">
        <f t="array" ref="D22">IFERROR(INDEX(Tableau4[CONDITIONNEMENT],SMALL(IF($C$3=Tableau4[FOURNISSEUR],ROW(Tableau4[FOURNISSEUR])-MIN(ROW($G$14))+1,""),ROWS(D$9:D22))),"")</f>
        <v/>
      </c>
      <c r="E22" s="2" t="str">
        <f t="array" ref="E22">IFERROR(INDEX(Tableau4[QUANTITE],SMALL(IF($C$3=Tableau4[FOURNISSEUR],ROW(Tableau4[FOURNISSEUR])-MIN(ROW($G$14))+1,""),ROWS(E$9:E22))),"")</f>
        <v/>
      </c>
    </row>
    <row r="23" spans="1:5">
      <c r="A23" t="str">
        <f t="array" ref="A23">IFERROR(INDEX(Tableau4[PRODUIT],SMALL(IF($C$3=Tableau4[FOURNISSEUR],ROW(Tableau4[FOURNISSEUR])-MIN(ROW($G$14))+1,""),ROWS(A$9:A23))),"")</f>
        <v/>
      </c>
      <c r="B23" s="2" t="str">
        <f t="array" ref="B23">IFERROR(INDEX(Tableau4[MARQUE],SMALL(IF($C$3=Tableau4[FOURNISSEUR],ROW(Tableau4[FOURNISSEUR])-MIN(ROW($G$14))+1,""),ROWS(B$9:B23))),"")</f>
        <v/>
      </c>
      <c r="C23" s="2" t="str">
        <f t="array" ref="C23">IFERROR(INDEX(Tableau4[REFERENCE],SMALL(IF($C$3=Tableau4[FOURNISSEUR],ROW(Tableau4[FOURNISSEUR])-MIN(ROW($G$14))+1,""),ROWS(C$9:C23))),"")</f>
        <v/>
      </c>
      <c r="D23" s="2" t="str">
        <f t="array" ref="D23">IFERROR(INDEX(Tableau4[CONDITIONNEMENT],SMALL(IF($C$3=Tableau4[FOURNISSEUR],ROW(Tableau4[FOURNISSEUR])-MIN(ROW($G$14))+1,""),ROWS(D$9:D23))),"")</f>
        <v/>
      </c>
      <c r="E23" s="2" t="str">
        <f t="array" ref="E23">IFERROR(INDEX(Tableau4[QUANTITE],SMALL(IF($C$3=Tableau4[FOURNISSEUR],ROW(Tableau4[FOURNISSEUR])-MIN(ROW($G$14))+1,""),ROWS(E$9:E23))),"")</f>
        <v/>
      </c>
    </row>
    <row r="24" spans="1:5">
      <c r="A24" t="str">
        <f t="array" ref="A24">IFERROR(INDEX(Tableau4[PRODUIT],SMALL(IF($C$3=Tableau4[FOURNISSEUR],ROW(Tableau4[FOURNISSEUR])-MIN(ROW($G$14))+1,""),ROWS(A$9:A24))),"")</f>
        <v/>
      </c>
      <c r="B24" s="2" t="str">
        <f t="array" ref="B24">IFERROR(INDEX(Tableau4[MARQUE],SMALL(IF($C$3=Tableau4[FOURNISSEUR],ROW(Tableau4[FOURNISSEUR])-MIN(ROW($G$14))+1,""),ROWS(B$9:B24))),"")</f>
        <v/>
      </c>
      <c r="C24" s="2" t="str">
        <f t="array" ref="C24">IFERROR(INDEX(Tableau4[REFERENCE],SMALL(IF($C$3=Tableau4[FOURNISSEUR],ROW(Tableau4[FOURNISSEUR])-MIN(ROW($G$14))+1,""),ROWS(C$9:C24))),"")</f>
        <v/>
      </c>
      <c r="D24" s="2" t="str">
        <f t="array" ref="D24">IFERROR(INDEX(Tableau4[CONDITIONNEMENT],SMALL(IF($C$3=Tableau4[FOURNISSEUR],ROW(Tableau4[FOURNISSEUR])-MIN(ROW($G$14))+1,""),ROWS(D$9:D24))),"")</f>
        <v/>
      </c>
      <c r="E24" s="2" t="str">
        <f t="array" ref="E24">IFERROR(INDEX(Tableau4[QUANTITE],SMALL(IF($C$3=Tableau4[FOURNISSEUR],ROW(Tableau4[FOURNISSEUR])-MIN(ROW($G$14))+1,""),ROWS(E$9:E24))),"")</f>
        <v/>
      </c>
    </row>
    <row r="25" spans="1:5">
      <c r="A25" t="str">
        <f t="array" ref="A25">IFERROR(INDEX(Tableau4[PRODUIT],SMALL(IF($C$3=Tableau4[FOURNISSEUR],ROW(Tableau4[FOURNISSEUR])-MIN(ROW($G$14))+1,""),ROWS(A$9:A25))),"")</f>
        <v/>
      </c>
      <c r="B25" s="2" t="str">
        <f t="array" ref="B25">IFERROR(INDEX(Tableau4[MARQUE],SMALL(IF($C$3=Tableau4[FOURNISSEUR],ROW(Tableau4[FOURNISSEUR])-MIN(ROW($G$14))+1,""),ROWS(B$9:B25))),"")</f>
        <v/>
      </c>
      <c r="C25" s="2" t="str">
        <f t="array" ref="C25">IFERROR(INDEX(Tableau4[REFERENCE],SMALL(IF($C$3=Tableau4[FOURNISSEUR],ROW(Tableau4[FOURNISSEUR])-MIN(ROW($G$14))+1,""),ROWS(C$9:C25))),"")</f>
        <v/>
      </c>
      <c r="D25" s="2" t="str">
        <f t="array" ref="D25">IFERROR(INDEX(Tableau4[CONDITIONNEMENT],SMALL(IF($C$3=Tableau4[FOURNISSEUR],ROW(Tableau4[FOURNISSEUR])-MIN(ROW($G$14))+1,""),ROWS(D$9:D25))),"")</f>
        <v/>
      </c>
      <c r="E25" s="2" t="str">
        <f t="array" ref="E25">IFERROR(INDEX(Tableau4[QUANTITE],SMALL(IF($C$3=Tableau4[FOURNISSEUR],ROW(Tableau4[FOURNISSEUR])-MIN(ROW($G$14))+1,""),ROWS(E$9:E25))),"")</f>
        <v/>
      </c>
    </row>
    <row r="26" spans="1:5">
      <c r="A26" t="str">
        <f t="array" ref="A26">IFERROR(INDEX(Tableau4[PRODUIT],SMALL(IF($C$3=Tableau4[FOURNISSEUR],ROW(Tableau4[FOURNISSEUR])-MIN(ROW($G$14))+1,""),ROWS(A$9:A26))),"")</f>
        <v/>
      </c>
      <c r="B26" s="2" t="str">
        <f t="array" ref="B26">IFERROR(INDEX(Tableau4[MARQUE],SMALL(IF($C$3=Tableau4[FOURNISSEUR],ROW(Tableau4[FOURNISSEUR])-MIN(ROW($G$14))+1,""),ROWS(B$9:B26))),"")</f>
        <v/>
      </c>
      <c r="C26" s="2" t="str">
        <f t="array" ref="C26">IFERROR(INDEX(Tableau4[REFERENCE],SMALL(IF($C$3=Tableau4[FOURNISSEUR],ROW(Tableau4[FOURNISSEUR])-MIN(ROW($G$14))+1,""),ROWS(C$9:C26))),"")</f>
        <v/>
      </c>
      <c r="D26" s="2" t="str">
        <f t="array" ref="D26">IFERROR(INDEX(Tableau4[CONDITIONNEMENT],SMALL(IF($C$3=Tableau4[FOURNISSEUR],ROW(Tableau4[FOURNISSEUR])-MIN(ROW($G$14))+1,""),ROWS(D$9:D26))),"")</f>
        <v/>
      </c>
      <c r="E26" s="2" t="str">
        <f t="array" ref="E26">IFERROR(INDEX(Tableau4[QUANTITE],SMALL(IF($C$3=Tableau4[FOURNISSEUR],ROW(Tableau4[FOURNISSEUR])-MIN(ROW($G$14))+1,""),ROWS(E$9:E26))),"")</f>
        <v/>
      </c>
    </row>
    <row r="27" spans="1:5">
      <c r="A27" t="str">
        <f t="array" ref="A27">IFERROR(INDEX(Tableau4[PRODUIT],SMALL(IF($C$3=Tableau4[FOURNISSEUR],ROW(Tableau4[FOURNISSEUR])-MIN(ROW($G$14))+1,""),ROWS(A$9:A27))),"")</f>
        <v/>
      </c>
      <c r="B27" s="2" t="str">
        <f t="array" ref="B27">IFERROR(INDEX(Tableau4[MARQUE],SMALL(IF($C$3=Tableau4[FOURNISSEUR],ROW(Tableau4[FOURNISSEUR])-MIN(ROW($G$14))+1,""),ROWS(B$9:B27))),"")</f>
        <v/>
      </c>
      <c r="C27" s="2" t="str">
        <f t="array" ref="C27">IFERROR(INDEX(Tableau4[REFERENCE],SMALL(IF($C$3=Tableau4[FOURNISSEUR],ROW(Tableau4[FOURNISSEUR])-MIN(ROW($G$14))+1,""),ROWS(C$9:C27))),"")</f>
        <v/>
      </c>
      <c r="D27" s="2" t="str">
        <f t="array" ref="D27">IFERROR(INDEX(Tableau4[CONDITIONNEMENT],SMALL(IF($C$3=Tableau4[FOURNISSEUR],ROW(Tableau4[FOURNISSEUR])-MIN(ROW($G$14))+1,""),ROWS(D$9:D27))),"")</f>
        <v/>
      </c>
      <c r="E27" s="2" t="str">
        <f t="array" ref="E27">IFERROR(INDEX(Tableau4[QUANTITE],SMALL(IF($C$3=Tableau4[FOURNISSEUR],ROW(Tableau4[FOURNISSEUR])-MIN(ROW($G$14))+1,""),ROWS(E$9:E27))),"")</f>
        <v/>
      </c>
    </row>
    <row r="28" spans="1:5">
      <c r="A28" t="str">
        <f t="array" ref="A28">IFERROR(INDEX(Tableau4[PRODUIT],SMALL(IF($C$3=Tableau4[FOURNISSEUR],ROW(Tableau4[FOURNISSEUR])-MIN(ROW($G$14))+1,""),ROWS(A$9:A28))),"")</f>
        <v/>
      </c>
      <c r="B28" s="2" t="str">
        <f t="array" ref="B28">IFERROR(INDEX(Tableau4[MARQUE],SMALL(IF($C$3=Tableau4[FOURNISSEUR],ROW(Tableau4[FOURNISSEUR])-MIN(ROW($G$14))+1,""),ROWS(B$9:B28))),"")</f>
        <v/>
      </c>
      <c r="C28" s="2" t="str">
        <f t="array" ref="C28">IFERROR(INDEX(Tableau4[REFERENCE],SMALL(IF($C$3=Tableau4[FOURNISSEUR],ROW(Tableau4[FOURNISSEUR])-MIN(ROW($G$14))+1,""),ROWS(C$9:C28))),"")</f>
        <v/>
      </c>
      <c r="D28" s="2" t="str">
        <f t="array" ref="D28">IFERROR(INDEX(Tableau4[CONDITIONNEMENT],SMALL(IF($C$3=Tableau4[FOURNISSEUR],ROW(Tableau4[FOURNISSEUR])-MIN(ROW($G$14))+1,""),ROWS(D$9:D28))),"")</f>
        <v/>
      </c>
      <c r="E28" s="2" t="str">
        <f t="array" ref="E28">IFERROR(INDEX(Tableau4[QUANTITE],SMALL(IF($C$3=Tableau4[FOURNISSEUR],ROW(Tableau4[FOURNISSEUR])-MIN(ROW($G$14))+1,""),ROWS(E$9:E28))),"")</f>
        <v/>
      </c>
    </row>
    <row r="29" spans="1:5">
      <c r="A29" t="str">
        <f t="array" ref="A29">IFERROR(INDEX(Tableau4[PRODUIT],SMALL(IF($C$3=Tableau4[FOURNISSEUR],ROW(Tableau4[FOURNISSEUR])-MIN(ROW($G$14))+1,""),ROWS(A$9:A29))),"")</f>
        <v/>
      </c>
      <c r="B29" s="2" t="str">
        <f t="array" ref="B29">IFERROR(INDEX(Tableau4[MARQUE],SMALL(IF($C$3=Tableau4[FOURNISSEUR],ROW(Tableau4[FOURNISSEUR])-MIN(ROW($G$14))+1,""),ROWS(B$9:B29))),"")</f>
        <v/>
      </c>
      <c r="C29" s="2" t="str">
        <f t="array" ref="C29">IFERROR(INDEX(Tableau4[REFERENCE],SMALL(IF($C$3=Tableau4[FOURNISSEUR],ROW(Tableau4[FOURNISSEUR])-MIN(ROW($G$14))+1,""),ROWS(C$9:C29))),"")</f>
        <v/>
      </c>
      <c r="D29" s="2" t="str">
        <f t="array" ref="D29">IFERROR(INDEX(Tableau4[CONDITIONNEMENT],SMALL(IF($C$3=Tableau4[FOURNISSEUR],ROW(Tableau4[FOURNISSEUR])-MIN(ROW($G$14))+1,""),ROWS(D$9:D29))),"")</f>
        <v/>
      </c>
      <c r="E29" s="2" t="str">
        <f t="array" ref="E29">IFERROR(INDEX(Tableau4[QUANTITE],SMALL(IF($C$3=Tableau4[FOURNISSEUR],ROW(Tableau4[FOURNISSEUR])-MIN(ROW($G$14))+1,""),ROWS(E$9:E29))),"")</f>
        <v/>
      </c>
    </row>
  </sheetData>
  <sheetProtection selectLockedCells="1" selectUnlockedCells="1"/>
  <pageMargins left="0.70866141732283472" right="0.70866141732283472" top="0.74803149606299213" bottom="0.74803149606299213" header="0.31496062992125984" footer="0.31496062992125984"/>
  <pageSetup paperSize="9" scale="8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COMMANDE</vt:lpstr>
      <vt:lpstr>PARTIELLE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gdngv rdgffc</dc:creator>
  <cp:lastModifiedBy>gdngv rdgffc</cp:lastModifiedBy>
  <cp:lastPrinted>2018-12-06T12:02:46Z</cp:lastPrinted>
  <dcterms:created xsi:type="dcterms:W3CDTF">2018-10-17T07:16:54Z</dcterms:created>
  <dcterms:modified xsi:type="dcterms:W3CDTF">2018-12-06T12:04:08Z</dcterms:modified>
</cp:coreProperties>
</file>