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8800" windowHeight="12300" tabRatio="748"/>
  </bookViews>
  <sheets>
    <sheet name="COMMANDE" sheetId="9" r:id="rId1"/>
    <sheet name="PARTIELLE" sheetId="10" r:id="rId2"/>
    <sheet name="COMPTEUR" sheetId="18" r:id="rId3"/>
  </sheets>
  <calcPr calcId="162913"/>
</workbook>
</file>

<file path=xl/calcChain.xml><?xml version="1.0" encoding="utf-8"?>
<calcChain xmlns="http://schemas.openxmlformats.org/spreadsheetml/2006/main">
  <c r="E9" i="10" l="1" a="1"/>
  <c r="E9" i="10" s="1"/>
  <c r="E10" i="10" a="1"/>
  <c r="E10" i="10" s="1"/>
  <c r="D9" i="10" a="1"/>
  <c r="D9" i="10" s="1"/>
  <c r="D10" i="10" a="1"/>
  <c r="D10" i="10" s="1"/>
  <c r="C9" i="10" a="1"/>
  <c r="C9" i="10" s="1"/>
  <c r="C10" i="10" a="1"/>
  <c r="C10" i="10" s="1"/>
  <c r="B9" i="10" a="1"/>
  <c r="B9" i="10" s="1"/>
  <c r="B10" i="10" a="1"/>
  <c r="B10" i="10" s="1"/>
  <c r="A9" i="10" a="1"/>
  <c r="A9" i="10" s="1"/>
  <c r="A10" i="10" a="1"/>
  <c r="A10" i="10" s="1"/>
  <c r="E11" i="10" l="1" a="1"/>
  <c r="E11" i="10" s="1"/>
  <c r="E12" i="10" a="1"/>
  <c r="E12" i="10" s="1"/>
  <c r="E13" i="10" a="1"/>
  <c r="E13" i="10" s="1"/>
  <c r="E14" i="10" a="1"/>
  <c r="E14" i="10" s="1"/>
  <c r="E15" i="10" a="1"/>
  <c r="E15" i="10" s="1"/>
  <c r="E16" i="10" a="1"/>
  <c r="E16" i="10" s="1"/>
  <c r="E17" i="10" a="1"/>
  <c r="E17" i="10" s="1"/>
  <c r="E18" i="10" a="1"/>
  <c r="E18" i="10" s="1"/>
  <c r="E19" i="10" a="1"/>
  <c r="E19" i="10" s="1"/>
  <c r="E20" i="10" a="1"/>
  <c r="E20" i="10" s="1"/>
  <c r="E21" i="10" a="1"/>
  <c r="E21" i="10" s="1"/>
  <c r="E22" i="10" a="1"/>
  <c r="E22" i="10" s="1"/>
  <c r="E23" i="10" a="1"/>
  <c r="E23" i="10" s="1"/>
  <c r="E24" i="10" a="1"/>
  <c r="E24" i="10" s="1"/>
  <c r="E25" i="10" a="1"/>
  <c r="E25" i="10" s="1"/>
  <c r="E26" i="10" a="1"/>
  <c r="E26" i="10" s="1"/>
  <c r="E27" i="10" a="1"/>
  <c r="E27" i="10" s="1"/>
  <c r="E28" i="10" a="1"/>
  <c r="E28" i="10" s="1"/>
  <c r="E29" i="10" a="1"/>
  <c r="E29" i="10" s="1"/>
  <c r="D11" i="10" a="1"/>
  <c r="D11" i="10" s="1"/>
  <c r="D12" i="10" a="1"/>
  <c r="D12" i="10" s="1"/>
  <c r="D13" i="10" a="1"/>
  <c r="D13" i="10"/>
  <c r="D14" i="10" a="1"/>
  <c r="D14" i="10" s="1"/>
  <c r="D15" i="10" a="1"/>
  <c r="D15" i="10" s="1"/>
  <c r="D16" i="10" a="1"/>
  <c r="D16" i="10" s="1"/>
  <c r="D17" i="10" a="1"/>
  <c r="D17" i="10" s="1"/>
  <c r="D18" i="10" a="1"/>
  <c r="D18" i="10" s="1"/>
  <c r="D19" i="10" a="1"/>
  <c r="D19" i="10" s="1"/>
  <c r="D20" i="10" a="1"/>
  <c r="D20" i="10" s="1"/>
  <c r="D21" i="10" a="1"/>
  <c r="D21" i="10" s="1"/>
  <c r="D22" i="10" a="1"/>
  <c r="D22" i="10" s="1"/>
  <c r="D23" i="10" a="1"/>
  <c r="D23" i="10" s="1"/>
  <c r="D24" i="10" a="1"/>
  <c r="D24" i="10" s="1"/>
  <c r="D25" i="10" a="1"/>
  <c r="D25" i="10" s="1"/>
  <c r="D26" i="10" a="1"/>
  <c r="D26" i="10" s="1"/>
  <c r="D27" i="10" a="1"/>
  <c r="D27" i="10"/>
  <c r="D28" i="10" a="1"/>
  <c r="D28" i="10" s="1"/>
  <c r="D29" i="10" a="1"/>
  <c r="D29" i="10" s="1"/>
  <c r="C11" i="10" a="1"/>
  <c r="C11" i="10" s="1"/>
  <c r="C12" i="10" a="1"/>
  <c r="C12" i="10" s="1"/>
  <c r="C13" i="10" a="1"/>
  <c r="C13" i="10" s="1"/>
  <c r="C14" i="10" a="1"/>
  <c r="C14" i="10" s="1"/>
  <c r="C15" i="10" a="1"/>
  <c r="C15" i="10"/>
  <c r="C16" i="10" a="1"/>
  <c r="C16" i="10" s="1"/>
  <c r="C17" i="10" a="1"/>
  <c r="C17" i="10" s="1"/>
  <c r="C18" i="10" a="1"/>
  <c r="C18" i="10" s="1"/>
  <c r="C19" i="10" a="1"/>
  <c r="C19" i="10" s="1"/>
  <c r="C20" i="10" a="1"/>
  <c r="C20" i="10" s="1"/>
  <c r="C21" i="10" a="1"/>
  <c r="C21" i="10" s="1"/>
  <c r="C22" i="10" a="1"/>
  <c r="C22" i="10" s="1"/>
  <c r="C23" i="10" a="1"/>
  <c r="C23" i="10" s="1"/>
  <c r="C24" i="10" a="1"/>
  <c r="C24" i="10" s="1"/>
  <c r="C25" i="10" a="1"/>
  <c r="C25" i="10" s="1"/>
  <c r="C26" i="10" a="1"/>
  <c r="C26" i="10" s="1"/>
  <c r="C27" i="10" a="1"/>
  <c r="C27" i="10" s="1"/>
  <c r="C28" i="10" a="1"/>
  <c r="C28" i="10" s="1"/>
  <c r="C29" i="10" a="1"/>
  <c r="C29" i="10" s="1"/>
  <c r="B11" i="10" a="1"/>
  <c r="B11" i="10"/>
  <c r="B12" i="10" a="1"/>
  <c r="B12" i="10" s="1"/>
  <c r="B13" i="10" a="1"/>
  <c r="B13" i="10" s="1"/>
  <c r="B14" i="10" a="1"/>
  <c r="B14" i="10" s="1"/>
  <c r="B15" i="10" a="1"/>
  <c r="B15" i="10" s="1"/>
  <c r="B16" i="10" a="1"/>
  <c r="B16" i="10" s="1"/>
  <c r="B17" i="10" a="1"/>
  <c r="B17" i="10" s="1"/>
  <c r="B18" i="10" a="1"/>
  <c r="B18" i="10" s="1"/>
  <c r="B19" i="10" a="1"/>
  <c r="B19" i="10" s="1"/>
  <c r="B20" i="10" a="1"/>
  <c r="B20" i="10" s="1"/>
  <c r="B21" i="10" a="1"/>
  <c r="B21" i="10" s="1"/>
  <c r="B22" i="10" a="1"/>
  <c r="B22" i="10" s="1"/>
  <c r="B23" i="10" a="1"/>
  <c r="B23" i="10" s="1"/>
  <c r="B24" i="10" a="1"/>
  <c r="B24" i="10" s="1"/>
  <c r="B25" i="10" a="1"/>
  <c r="B25" i="10" s="1"/>
  <c r="B26" i="10" a="1"/>
  <c r="B26" i="10" s="1"/>
  <c r="B27" i="10" a="1"/>
  <c r="B27" i="10" s="1"/>
  <c r="B28" i="10" a="1"/>
  <c r="B28" i="10" s="1"/>
  <c r="B29" i="10" a="1"/>
  <c r="B29" i="10" s="1"/>
  <c r="A11" i="10" a="1"/>
  <c r="A11" i="10" s="1"/>
  <c r="A12" i="10" a="1"/>
  <c r="A12" i="10" s="1"/>
  <c r="A13" i="10" a="1"/>
  <c r="A13" i="10" s="1"/>
  <c r="A14" i="10" a="1"/>
  <c r="A14" i="10" s="1"/>
  <c r="G4" i="9" l="1" a="1"/>
  <c r="G4" i="9" s="1"/>
  <c r="K16" i="9" l="1" a="1"/>
  <c r="K16" i="9" s="1"/>
  <c r="K18" i="9" l="1" a="1"/>
  <c r="K18" i="9" s="1"/>
  <c r="K15" i="9" a="1"/>
  <c r="K15" i="9" s="1"/>
  <c r="K17" i="9" a="1"/>
  <c r="K17" i="9" s="1"/>
  <c r="K14" i="9" a="1"/>
  <c r="K14" i="9" s="1"/>
  <c r="C10" i="9" l="1" a="1"/>
  <c r="C10" i="9" s="1"/>
  <c r="C11" i="9" l="1" a="1"/>
  <c r="C11" i="9" s="1"/>
  <c r="A15" i="10" a="1"/>
  <c r="A15" i="10" s="1"/>
  <c r="A16" i="10" a="1"/>
  <c r="A16" i="10" s="1"/>
  <c r="A17" i="10" a="1"/>
  <c r="A17" i="10" s="1"/>
  <c r="A18" i="10" a="1"/>
  <c r="A18" i="10" s="1"/>
  <c r="A19" i="10" a="1"/>
  <c r="A19" i="10" s="1"/>
  <c r="A20" i="10" a="1"/>
  <c r="A20" i="10" s="1"/>
  <c r="A21" i="10" a="1"/>
  <c r="A21" i="10" s="1"/>
  <c r="A22" i="10" a="1"/>
  <c r="A22" i="10" s="1"/>
  <c r="A23" i="10" a="1"/>
  <c r="A23" i="10" s="1"/>
  <c r="A24" i="10" a="1"/>
  <c r="A24" i="10" s="1"/>
  <c r="A25" i="10" a="1"/>
  <c r="A25" i="10" s="1"/>
  <c r="A26" i="10" a="1"/>
  <c r="A26" i="10" s="1"/>
  <c r="A27" i="10" a="1"/>
  <c r="A27" i="10" s="1"/>
  <c r="A28" i="10" a="1"/>
  <c r="A28" i="10" s="1"/>
  <c r="A29" i="10" a="1"/>
  <c r="A29" i="10" s="1"/>
  <c r="B6" i="10" l="1"/>
  <c r="C4" i="9" a="1"/>
  <c r="C4" i="9" s="1"/>
  <c r="A4" i="10" a="1"/>
  <c r="A4" i="10" s="1"/>
  <c r="G3" i="9" l="1" a="1"/>
  <c r="G3" i="9" s="1"/>
  <c r="G10" i="9" a="1"/>
  <c r="G10" i="9" s="1"/>
  <c r="G9" i="9" a="1"/>
  <c r="G9" i="9" s="1"/>
  <c r="G8" i="9" a="1"/>
  <c r="G8" i="9" s="1"/>
  <c r="G7" i="9" a="1"/>
  <c r="G7" i="9" s="1"/>
  <c r="G6" i="9" a="1"/>
  <c r="G6" i="9" s="1"/>
  <c r="G5" i="9" a="1"/>
  <c r="G5" i="9" s="1"/>
</calcChain>
</file>

<file path=xl/sharedStrings.xml><?xml version="1.0" encoding="utf-8"?>
<sst xmlns="http://schemas.openxmlformats.org/spreadsheetml/2006/main" count="69" uniqueCount="44">
  <si>
    <t>PRODUIT</t>
  </si>
  <si>
    <t>FOURNISSEUR</t>
  </si>
  <si>
    <t>PRIX</t>
  </si>
  <si>
    <t>MARQUE</t>
  </si>
  <si>
    <t>REFERENCE</t>
  </si>
  <si>
    <t>CONDITIONNEMENT</t>
  </si>
  <si>
    <t>3M</t>
  </si>
  <si>
    <t>-</t>
  </si>
  <si>
    <t>DABSTART</t>
  </si>
  <si>
    <t>HARD</t>
  </si>
  <si>
    <t>VOCO</t>
  </si>
  <si>
    <t>photac 2quick applicap A2</t>
  </si>
  <si>
    <t>61020A2/AR33HL</t>
  </si>
  <si>
    <t>redilda blanc</t>
  </si>
  <si>
    <t>ART9880</t>
  </si>
  <si>
    <t>50g</t>
  </si>
  <si>
    <t>IRM poudre+liquide</t>
  </si>
  <si>
    <t>DENTSPLY</t>
  </si>
  <si>
    <t>ART0087</t>
  </si>
  <si>
    <t>indicateur prion</t>
  </si>
  <si>
    <t>DPI56.E5116</t>
  </si>
  <si>
    <t>CATEGORIE</t>
  </si>
  <si>
    <t>STERILISATION</t>
  </si>
  <si>
    <t>Fournisseurs</t>
  </si>
  <si>
    <t>Montant total :</t>
  </si>
  <si>
    <t>DATE  D'AJOUT</t>
  </si>
  <si>
    <t>Ajouté par</t>
  </si>
  <si>
    <t>QUANTITE</t>
  </si>
  <si>
    <t>Nombre d'article commandé :</t>
  </si>
  <si>
    <t>PRIX_UNITE</t>
  </si>
  <si>
    <t>Nombre d'article total :</t>
  </si>
  <si>
    <t>FAUX MOIGNON</t>
  </si>
  <si>
    <t>MEDIBASE</t>
  </si>
  <si>
    <t>bleu</t>
  </si>
  <si>
    <t>boite de 50</t>
  </si>
  <si>
    <t>MASQUE</t>
  </si>
  <si>
    <t xml:space="preserve">masque lanières </t>
  </si>
  <si>
    <t>JOSIANE</t>
  </si>
  <si>
    <t>Josiane</t>
  </si>
  <si>
    <t>URGENCE</t>
  </si>
  <si>
    <t>URGENT</t>
  </si>
  <si>
    <t>Véro</t>
  </si>
  <si>
    <t>DENTAL_AUSTRAL</t>
  </si>
  <si>
    <t>DENTAL_OI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</si>
</sst>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0" fillId="0" borderId="0" xfId="0" applyNumberFormat="1"/>
    <xf numFmtId="0" fontId="4" fillId="0" borderId="0" xfId="0" applyFont="1"/>
    <xf numFmtId="14" fontId="5" fillId="0" borderId="0" xfId="0" applyNumberFormat="1" applyFont="1"/>
    <xf numFmtId="0" fontId="6" fillId="3" borderId="4" xfId="0" applyFont="1" applyFill="1" applyBorder="1"/>
    <xf numFmtId="0" fontId="0" fillId="3" borderId="5" xfId="0" applyFill="1" applyBorder="1"/>
    <xf numFmtId="164" fontId="6" fillId="3" borderId="6" xfId="0" applyNumberFormat="1" applyFont="1" applyFill="1" applyBorder="1" applyAlignment="1">
      <alignment horizontal="left"/>
    </xf>
    <xf numFmtId="0" fontId="7" fillId="0" borderId="0" xfId="0" applyFont="1"/>
    <xf numFmtId="0" fontId="1" fillId="2" borderId="7" xfId="0" applyFont="1" applyFill="1" applyBorder="1"/>
    <xf numFmtId="0" fontId="1" fillId="2" borderId="8" xfId="0" applyFont="1" applyFill="1" applyBorder="1"/>
    <xf numFmtId="14" fontId="8" fillId="0" borderId="0" xfId="0" applyNumberFormat="1" applyFont="1" applyAlignment="1">
      <alignment horizontal="left"/>
    </xf>
    <xf numFmtId="0" fontId="3" fillId="0" borderId="0" xfId="0" applyFont="1"/>
    <xf numFmtId="0" fontId="9" fillId="0" borderId="0" xfId="0" applyFont="1" applyBorder="1"/>
    <xf numFmtId="0" fontId="8" fillId="0" borderId="0" xfId="0" applyFont="1" applyAlignment="1">
      <alignment horizontal="left"/>
    </xf>
    <xf numFmtId="0" fontId="8" fillId="0" borderId="0" xfId="0" applyNumberFormat="1" applyFont="1"/>
    <xf numFmtId="0" fontId="1" fillId="2" borderId="9" xfId="0" applyFont="1" applyFill="1" applyBorder="1"/>
    <xf numFmtId="0" fontId="10" fillId="3" borderId="1" xfId="0" applyFont="1" applyFill="1" applyBorder="1"/>
    <xf numFmtId="0" fontId="11" fillId="3" borderId="2" xfId="0" applyFont="1" applyFill="1" applyBorder="1"/>
    <xf numFmtId="0" fontId="10" fillId="3" borderId="3" xfId="0" applyFont="1" applyFill="1" applyBorder="1" applyAlignment="1">
      <alignment horizontal="left"/>
    </xf>
    <xf numFmtId="0" fontId="8" fillId="0" borderId="0" xfId="0" applyFont="1"/>
    <xf numFmtId="0" fontId="6" fillId="0" borderId="0" xfId="0" applyFont="1" applyAlignment="1" applyProtection="1">
      <alignment horizontal="right"/>
    </xf>
    <xf numFmtId="0" fontId="5" fillId="0" borderId="0" xfId="0" applyFont="1" applyAlignment="1">
      <alignment horizontal="right"/>
    </xf>
    <xf numFmtId="22" fontId="0" fillId="4" borderId="0" xfId="0" applyNumberFormat="1" applyFill="1"/>
    <xf numFmtId="0" fontId="12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13" fillId="4" borderId="0" xfId="0" applyNumberFormat="1" applyFont="1" applyFill="1"/>
    <xf numFmtId="0" fontId="1" fillId="2" borderId="10" xfId="0" applyFont="1" applyFill="1" applyBorder="1"/>
    <xf numFmtId="0" fontId="0" fillId="4" borderId="11" xfId="0" applyFont="1" applyFill="1" applyBorder="1"/>
    <xf numFmtId="0" fontId="0" fillId="5" borderId="0" xfId="0" applyFill="1"/>
  </cellXfs>
  <cellStyles count="1">
    <cellStyle name="Normal" xfId="0" builtinId="0"/>
  </cellStyles>
  <dxfs count="27">
    <dxf>
      <font>
        <b/>
        <i val="0"/>
      </font>
      <fill>
        <patternFill>
          <bgColor theme="9" tint="0.3999450666829432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27" formatCode="dd/mm/yyyy\ hh:mm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/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SCM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6</xdr:row>
          <xdr:rowOff>47625</xdr:rowOff>
        </xdr:from>
        <xdr:to>
          <xdr:col>4</xdr:col>
          <xdr:colOff>714375</xdr:colOff>
          <xdr:row>8</xdr:row>
          <xdr:rowOff>9525</xdr:rowOff>
        </xdr:to>
        <xdr:sp macro="" textlink="">
          <xdr:nvSpPr>
            <xdr:cNvPr id="6149" name="Imp_partielle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47625</xdr:rowOff>
    </xdr:from>
    <xdr:to>
      <xdr:col>4</xdr:col>
      <xdr:colOff>1171575</xdr:colOff>
      <xdr:row>2</xdr:row>
      <xdr:rowOff>9525</xdr:rowOff>
    </xdr:to>
    <xdr:sp macro="" textlink="">
      <xdr:nvSpPr>
        <xdr:cNvPr id="2" name="ZoneTexte 1"/>
        <xdr:cNvSpPr txBox="1"/>
      </xdr:nvSpPr>
      <xdr:spPr>
        <a:xfrm>
          <a:off x="85725" y="47625"/>
          <a:ext cx="5857875" cy="34290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FOURNISSEUR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0</xdr:row>
      <xdr:rowOff>104775</xdr:rowOff>
    </xdr:from>
    <xdr:to>
      <xdr:col>4</xdr:col>
      <xdr:colOff>600075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219075" y="104775"/>
          <a:ext cx="4181475" cy="34290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COMPTEUR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L18" dataDxfId="25">
  <sortState ref="A14:L20">
    <sortCondition ref="H13:H20"/>
  </sortState>
  <tableColumns count="12">
    <tableColumn id="1" name="DATE  D'AJOUT" totalsRowLabel="Total" dataDxfId="24"/>
    <tableColumn id="9" name="Ajouté par" dataDxfId="23"/>
    <tableColumn id="12" name="CATEGORIE" dataDxfId="22"/>
    <tableColumn id="3" name="PRODUIT" dataDxfId="21"/>
    <tableColumn id="4" name="MARQUE" dataDxfId="20"/>
    <tableColumn id="5" name="REFERENCE" dataDxfId="19"/>
    <tableColumn id="6" name="CONDITIONNEMENT" dataDxfId="18"/>
    <tableColumn id="7" name="FOURNISSEUR" dataDxfId="17"/>
    <tableColumn id="8" name="PRIX_UNITE" totalsRowFunction="count" dataDxfId="16"/>
    <tableColumn id="2" name="QUANTITE" dataDxfId="15"/>
    <tableColumn id="10" name="PRIX" dataDxfId="14">
      <calculatedColumnFormula array="1">IFERROR(Tableau4[[#This Row],[QUANTITE]]*Tableau4[[#This Row],[PRIX_UNITE]],"")</calculatedColumnFormula>
    </tableColumn>
    <tableColumn id="11" name="URGENCE" dataDxfId="1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12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6" displayName="Tableau6" ref="A8:E29" totalsRowShown="0" headerRowDxfId="7" headerRowBorderDxfId="6">
  <tableColumns count="5">
    <tableColumn id="1" name="PRODUIT" dataDxfId="5">
      <calculatedColumnFormula array="1">IFERROR(INDEX(Tableau4[PRODUIT],SMALL(IF($C$3=Tableau4[FOURNISSEUR],ROW(Tableau4[FOURNISSEUR])-MIN(ROW($G$14))+1,""),ROWS(A$9:A9))),"")</calculatedColumnFormula>
    </tableColumn>
    <tableColumn id="2" name="MARQUE" dataDxfId="4">
      <calculatedColumnFormula array="1">IFERROR(INDEX(Tableau4[MARQUE],SMALL(IF($C$3=Tableau4[FOURNISSEUR],ROW(Tableau4[FOURNISSEUR])-MIN(ROW($G$14))+1,""),ROWS(B$9:B9))),"")</calculatedColumnFormula>
    </tableColumn>
    <tableColumn id="3" name="REFERENCE" dataDxfId="3">
      <calculatedColumnFormula array="1">IFERROR(INDEX(Tableau4[REFERENCE],SMALL(IF($C$3=Tableau4[FOURNISSEUR],ROW(Tableau4[FOURNISSEUR])-MIN(ROW($G$14))+1,""),ROWS(C$9:C9))),"")</calculatedColumnFormula>
    </tableColumn>
    <tableColumn id="4" name="CONDITIONNEMENT" dataDxfId="2">
      <calculatedColumnFormula array="1">IFERROR(INDEX(Tableau4[CONDITIONNEMENT],SMALL(IF($C$3=Tableau4[FOURNISSEUR],ROW(Tableau4[FOURNISSEUR])-MIN(ROW($G$14))+1,""),ROWS(D$9:D9))),"")</calculatedColumnFormula>
    </tableColumn>
    <tableColumn id="6" name="QUANTITE" dataDxfId="1">
      <calculatedColumnFormula array="1">IFERROR(INDEX(Tableau4[QUANTITE],SMALL(IF($C$3=Tableau4[FOURNISSEUR],ROW(Tableau4[FOURNISSEUR])-MIN(ROW($G$14))+1,""),ROWS(E$9:E9))),"")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L35"/>
  <sheetViews>
    <sheetView showZeros="0" tabSelected="1" workbookViewId="0">
      <selection activeCell="D33" sqref="D33"/>
    </sheetView>
  </sheetViews>
  <sheetFormatPr baseColWidth="10" defaultRowHeight="15" x14ac:dyDescent="0.2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5.5703125" customWidth="1"/>
    <col min="9" max="9" width="14.5703125" customWidth="1"/>
    <col min="12" max="12" width="0" hidden="1" customWidth="1"/>
  </cols>
  <sheetData>
    <row r="1" spans="1:12" x14ac:dyDescent="0.25">
      <c r="C1" s="3"/>
    </row>
    <row r="2" spans="1:12" x14ac:dyDescent="0.25">
      <c r="G2" t="s">
        <v>23</v>
      </c>
    </row>
    <row r="3" spans="1:12" x14ac:dyDescent="0.25">
      <c r="G3" s="2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DABSTART</v>
      </c>
    </row>
    <row r="4" spans="1:12" ht="18.75" x14ac:dyDescent="0.3">
      <c r="C4" s="4">
        <f t="array" aca="1" ref="C4" ca="1">TODAY()</f>
        <v>43455</v>
      </c>
      <c r="E4" s="21"/>
      <c r="G4" s="2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DENTAL_AUSTRAL</v>
      </c>
    </row>
    <row r="5" spans="1:12" x14ac:dyDescent="0.25">
      <c r="G5" s="2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DENTAL_OI</v>
      </c>
    </row>
    <row r="6" spans="1:12" x14ac:dyDescent="0.25">
      <c r="G6" s="2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>HARD</v>
      </c>
    </row>
    <row r="7" spans="1:12" x14ac:dyDescent="0.25">
      <c r="G7" s="2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2" x14ac:dyDescent="0.25">
      <c r="G8" s="2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2" ht="15.75" thickBot="1" x14ac:dyDescent="0.3">
      <c r="G9" s="2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2" ht="16.5" thickBot="1" x14ac:dyDescent="0.3">
      <c r="A10" s="17" t="s">
        <v>30</v>
      </c>
      <c r="B10" s="18"/>
      <c r="C10" s="19">
        <f t="array" ref="C10">SUM(Tableau4[QUANTITE])</f>
        <v>7</v>
      </c>
      <c r="G10" s="2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2" ht="19.5" thickBot="1" x14ac:dyDescent="0.35">
      <c r="A11" s="5" t="s">
        <v>24</v>
      </c>
      <c r="B11" s="6"/>
      <c r="C11" s="7">
        <f t="array" ref="C11">SUM(Tableau4[PRIX])</f>
        <v>844.1</v>
      </c>
    </row>
    <row r="13" spans="1:12" x14ac:dyDescent="0.25">
      <c r="A13" t="s">
        <v>25</v>
      </c>
      <c r="B13" s="8" t="s">
        <v>26</v>
      </c>
      <c r="C13" t="s">
        <v>21</v>
      </c>
      <c r="D13" t="s">
        <v>0</v>
      </c>
      <c r="E13" t="s">
        <v>3</v>
      </c>
      <c r="F13" t="s">
        <v>4</v>
      </c>
      <c r="G13" t="s">
        <v>5</v>
      </c>
      <c r="H13" t="s">
        <v>1</v>
      </c>
      <c r="I13" t="s">
        <v>29</v>
      </c>
      <c r="J13" t="s">
        <v>27</v>
      </c>
      <c r="K13" t="s">
        <v>2</v>
      </c>
      <c r="L13" t="s">
        <v>39</v>
      </c>
    </row>
    <row r="14" spans="1:12" x14ac:dyDescent="0.25">
      <c r="A14" s="23">
        <v>43441.512557870374</v>
      </c>
      <c r="B14" s="24" t="s">
        <v>37</v>
      </c>
      <c r="C14" s="25" t="s">
        <v>31</v>
      </c>
      <c r="D14" s="25" t="s">
        <v>13</v>
      </c>
      <c r="E14" s="25" t="s">
        <v>10</v>
      </c>
      <c r="F14" s="25" t="s">
        <v>14</v>
      </c>
      <c r="G14" s="25" t="s">
        <v>15</v>
      </c>
      <c r="H14" s="25" t="s">
        <v>8</v>
      </c>
      <c r="I14" s="26">
        <v>223</v>
      </c>
      <c r="J14" s="25">
        <v>1</v>
      </c>
      <c r="K14" s="26">
        <f t="array" ref="K14">IFERROR(Tableau4[[#This Row],[QUANTITE]]*Tableau4[[#This Row],[PRIX_UNITE]],"")</f>
        <v>223</v>
      </c>
      <c r="L14" s="25"/>
    </row>
    <row r="15" spans="1:12" x14ac:dyDescent="0.25">
      <c r="A15" s="23">
        <v>43447.360254629632</v>
      </c>
      <c r="B15" s="24" t="s">
        <v>37</v>
      </c>
      <c r="C15" s="25" t="s">
        <v>7</v>
      </c>
      <c r="D15" s="25" t="s">
        <v>16</v>
      </c>
      <c r="E15" s="25" t="s">
        <v>17</v>
      </c>
      <c r="F15" s="25" t="s">
        <v>18</v>
      </c>
      <c r="G15" s="25" t="s">
        <v>7</v>
      </c>
      <c r="H15" s="25" t="s">
        <v>8</v>
      </c>
      <c r="I15" s="26">
        <v>63</v>
      </c>
      <c r="J15" s="25">
        <v>1</v>
      </c>
      <c r="K15" s="26">
        <f t="array" ref="K15">IFERROR(Tableau4[[#This Row],[QUANTITE]]*Tableau4[[#This Row],[PRIX_UNITE]],"")</f>
        <v>63</v>
      </c>
      <c r="L15" s="25"/>
    </row>
    <row r="16" spans="1:12" x14ac:dyDescent="0.25">
      <c r="A16" s="23">
        <v>43452.505659722221</v>
      </c>
      <c r="B16" s="27" t="s">
        <v>41</v>
      </c>
      <c r="C16" s="25" t="s">
        <v>7</v>
      </c>
      <c r="D16" s="25" t="s">
        <v>11</v>
      </c>
      <c r="E16" s="25" t="s">
        <v>6</v>
      </c>
      <c r="F16" s="25" t="s">
        <v>12</v>
      </c>
      <c r="G16" s="25" t="s">
        <v>7</v>
      </c>
      <c r="H16" s="25" t="s">
        <v>42</v>
      </c>
      <c r="I16" s="26">
        <v>166.16</v>
      </c>
      <c r="J16" s="25">
        <v>3</v>
      </c>
      <c r="K16" s="26">
        <f t="array" ref="K16">IFERROR(Tableau4[[#This Row],[QUANTITE]]*Tableau4[[#This Row],[PRIX_UNITE]],"")</f>
        <v>498.48</v>
      </c>
      <c r="L16" s="25" t="s">
        <v>40</v>
      </c>
    </row>
    <row r="17" spans="1:12" x14ac:dyDescent="0.25">
      <c r="A17" s="23">
        <v>43449.446759259263</v>
      </c>
      <c r="B17" s="24" t="s">
        <v>38</v>
      </c>
      <c r="C17" s="25" t="s">
        <v>22</v>
      </c>
      <c r="D17" s="25" t="s">
        <v>19</v>
      </c>
      <c r="E17" s="25" t="s">
        <v>7</v>
      </c>
      <c r="F17" s="25" t="s">
        <v>20</v>
      </c>
      <c r="G17" s="25">
        <v>250</v>
      </c>
      <c r="H17" s="25" t="s">
        <v>43</v>
      </c>
      <c r="I17" s="26">
        <v>51.12</v>
      </c>
      <c r="J17" s="25">
        <v>1</v>
      </c>
      <c r="K17" s="26">
        <f t="array" ref="K17">IFERROR(Tableau4[[#This Row],[QUANTITE]]*Tableau4[[#This Row],[PRIX_UNITE]],"")</f>
        <v>51.12</v>
      </c>
      <c r="L17" s="25"/>
    </row>
    <row r="18" spans="1:12" x14ac:dyDescent="0.25">
      <c r="A18" s="23">
        <v>43442.339884259258</v>
      </c>
      <c r="B18" s="24" t="s">
        <v>37</v>
      </c>
      <c r="C18" s="25" t="s">
        <v>35</v>
      </c>
      <c r="D18" s="25" t="s">
        <v>36</v>
      </c>
      <c r="E18" s="25" t="s">
        <v>32</v>
      </c>
      <c r="F18" s="25" t="s">
        <v>33</v>
      </c>
      <c r="G18" s="25" t="s">
        <v>34</v>
      </c>
      <c r="H18" s="25" t="s">
        <v>9</v>
      </c>
      <c r="I18" s="26">
        <v>8.5</v>
      </c>
      <c r="J18" s="25">
        <v>1</v>
      </c>
      <c r="K18" s="26">
        <f t="array" ref="K18">IFERROR(Tableau4[[#This Row],[QUANTITE]]*Tableau4[[#This Row],[PRIX_UNITE]],"")</f>
        <v>8.5</v>
      </c>
      <c r="L18" s="25"/>
    </row>
    <row r="35" spans="1:1" x14ac:dyDescent="0.25">
      <c r="A35" s="20"/>
    </row>
  </sheetData>
  <conditionalFormatting sqref="A13:L18">
    <cfRule type="expression" dxfId="26" priority="1">
      <formula>$L13="URGENT"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legacyDrawing r:id="rId3"/>
  <controls>
    <mc:AlternateContent xmlns:mc="http://schemas.openxmlformats.org/markup-compatibility/2006">
      <mc:Choice Requires="x14">
        <control shapeId="6149" r:id="rId4" name="Imp_partielle">
          <controlPr defaultSize="0" autoLine="0" r:id="rId5">
            <anchor moveWithCells="1">
              <from>
                <xdr:col>3</xdr:col>
                <xdr:colOff>228600</xdr:colOff>
                <xdr:row>6</xdr:row>
                <xdr:rowOff>47625</xdr:rowOff>
              </from>
              <to>
                <xdr:col>4</xdr:col>
                <xdr:colOff>714375</xdr:colOff>
                <xdr:row>8</xdr:row>
                <xdr:rowOff>9525</xdr:rowOff>
              </to>
            </anchor>
          </controlPr>
        </control>
      </mc:Choice>
      <mc:Fallback>
        <control shapeId="6149" r:id="rId4" name="Imp_partielle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3:E31"/>
  <sheetViews>
    <sheetView showZeros="0" workbookViewId="0">
      <selection activeCell="C3" sqref="C3"/>
    </sheetView>
  </sheetViews>
  <sheetFormatPr baseColWidth="10" defaultRowHeight="15" x14ac:dyDescent="0.25"/>
  <cols>
    <col min="1" max="1" width="27.85546875" customWidth="1"/>
    <col min="2" max="2" width="15" customWidth="1"/>
    <col min="3" max="3" width="15.7109375" customWidth="1"/>
    <col min="4" max="4" width="19" customWidth="1"/>
  </cols>
  <sheetData>
    <row r="3" spans="1:5" ht="26.25" x14ac:dyDescent="0.4">
      <c r="A3" s="20"/>
      <c r="C3" s="12"/>
      <c r="D3" s="1"/>
    </row>
    <row r="4" spans="1:5" ht="18.75" x14ac:dyDescent="0.3">
      <c r="A4" s="11">
        <f t="array" aca="1" ref="A4" ca="1">TODAY()</f>
        <v>43455</v>
      </c>
      <c r="E4" s="22"/>
    </row>
    <row r="5" spans="1:5" x14ac:dyDescent="0.25">
      <c r="A5" s="20"/>
    </row>
    <row r="6" spans="1:5" x14ac:dyDescent="0.25">
      <c r="A6" s="13" t="s">
        <v>28</v>
      </c>
      <c r="B6" s="15">
        <f>SUM(Tableau6[QUANTITE])</f>
        <v>0</v>
      </c>
      <c r="D6" s="14"/>
    </row>
    <row r="8" spans="1:5" ht="15.75" thickBot="1" x14ac:dyDescent="0.3">
      <c r="A8" s="10" t="s">
        <v>0</v>
      </c>
      <c r="B8" s="9" t="s">
        <v>3</v>
      </c>
      <c r="C8" s="9" t="s">
        <v>4</v>
      </c>
      <c r="D8" s="9" t="s">
        <v>5</v>
      </c>
      <c r="E8" s="16" t="s">
        <v>27</v>
      </c>
    </row>
    <row r="9" spans="1:5" ht="15.75" thickTop="1" x14ac:dyDescent="0.25">
      <c r="A9" s="30" t="str">
        <f t="array" ref="A9">IFERROR(INDEX(Tableau4[PRODUIT],SMALL(IF($C$3=Tableau4[FOURNISSEUR],ROW(Tableau4[FOURNISSEUR])-MIN(ROW($G$14))+1,""),ROWS(A$9:A9))),"")</f>
        <v/>
      </c>
      <c r="B9" s="30" t="str">
        <f t="array" ref="B9">IFERROR(INDEX(Tableau4[MARQUE],SMALL(IF($C$3=Tableau4[FOURNISSEUR],ROW(Tableau4[FOURNISSEUR])-MIN(ROW($G$14))+1,""),ROWS(B$9:B9))),"")</f>
        <v/>
      </c>
      <c r="C9" s="30" t="str">
        <f t="array" ref="C9">IFERROR(INDEX(Tableau4[REFERENCE],SMALL(IF($C$3=Tableau4[FOURNISSEUR],ROW(Tableau4[FOURNISSEUR])-MIN(ROW($G$14))+1,""),ROWS(C$9:C9))),"")</f>
        <v/>
      </c>
      <c r="D9" s="30" t="str">
        <f t="array" ref="D9">IFERROR(INDEX(Tableau4[CONDITIONNEMENT],SMALL(IF($C$3=Tableau4[FOURNISSEUR],ROW(Tableau4[FOURNISSEUR])-MIN(ROW($G$14))+1,""),ROWS(D$9:D9))),"")</f>
        <v/>
      </c>
      <c r="E9" s="30" t="str">
        <f t="array" ref="E9">IFERROR(INDEX(Tableau4[QUANTITE],SMALL(IF($C$3=Tableau4[FOURNISSEUR],ROW(Tableau4[FOURNISSEUR])-MIN(ROW($G$14))+1,""),ROWS(E$9:E9))),"")</f>
        <v/>
      </c>
    </row>
    <row r="10" spans="1:5" x14ac:dyDescent="0.25">
      <c r="A10" s="25" t="str">
        <f t="array" ref="A10">IFERROR(INDEX(Tableau4[PRODUIT],SMALL(IF($C$3=Tableau4[FOURNISSEUR],ROW(Tableau4[FOURNISSEUR])-MIN(ROW($G$14))+1,""),ROWS(A$9:A10))),"")</f>
        <v/>
      </c>
      <c r="B10" s="25" t="str">
        <f t="array" ref="B10">IFERROR(INDEX(Tableau4[MARQUE],SMALL(IF($C$3=Tableau4[FOURNISSEUR],ROW(Tableau4[FOURNISSEUR])-MIN(ROW($G$14))+1,""),ROWS(B$9:B10))),"")</f>
        <v/>
      </c>
      <c r="C10" s="25" t="str">
        <f t="array" ref="C10">IFERROR(INDEX(Tableau4[REFERENCE],SMALL(IF($C$3=Tableau4[FOURNISSEUR],ROW(Tableau4[FOURNISSEUR])-MIN(ROW($G$14))+1,""),ROWS(C$9:C10))),"")</f>
        <v/>
      </c>
      <c r="D10" s="25" t="str">
        <f t="array" ref="D10">IFERROR(INDEX(Tableau4[CONDITIONNEMENT],SMALL(IF($C$3=Tableau4[FOURNISSEUR],ROW(Tableau4[FOURNISSEUR])-MIN(ROW($G$14))+1,""),ROWS(D$9:D10))),"")</f>
        <v/>
      </c>
      <c r="E10" s="25" t="str">
        <f t="array" ref="E10">IFERROR(INDEX(Tableau4[QUANTITE],SMALL(IF($C$3=Tableau4[FOURNISSEUR],ROW(Tableau4[FOURNISSEUR])-MIN(ROW($G$14))+1,""),ROWS(E$9:E10))),"")</f>
        <v/>
      </c>
    </row>
    <row r="11" spans="1:5" x14ac:dyDescent="0.25">
      <c r="A11" t="str">
        <f t="array" ref="A11">IFERROR(INDEX(Tableau4[PRODUIT],SMALL(IF($C$3=Tableau4[FOURNISSEUR],ROW(Tableau4[FOURNISSEUR])-MIN(ROW($G$14))+1,""),ROWS(A$9:A11))),"")</f>
        <v/>
      </c>
      <c r="B11" s="2" t="str">
        <f t="array" ref="B11">IFERROR(INDEX(Tableau4[MARQUE],SMALL(IF($C$3=Tableau4[FOURNISSEUR],ROW(Tableau4[FOURNISSEUR])-MIN(ROW($G$14))+1,""),ROWS(B$9:B11))),"")</f>
        <v/>
      </c>
      <c r="C11" s="2" t="str">
        <f t="array" ref="C11">IFERROR(INDEX(Tableau4[REFERENCE],SMALL(IF($C$3=Tableau4[FOURNISSEUR],ROW(Tableau4[FOURNISSEUR])-MIN(ROW($G$14))+1,""),ROWS(C$9:C11))),"")</f>
        <v/>
      </c>
      <c r="D11" s="2" t="str">
        <f t="array" ref="D11">IFERROR(INDEX(Tableau4[CONDITIONNEMENT],SMALL(IF($C$3=Tableau4[FOURNISSEUR],ROW(Tableau4[FOURNISSEUR])-MIN(ROW($G$14))+1,""),ROWS(D$9:D11))),"")</f>
        <v/>
      </c>
      <c r="E11" s="2" t="str">
        <f t="array" ref="E11">IFERROR(INDEX(Tableau4[QUANTITE],SMALL(IF($C$3=Tableau4[FOURNISSEUR],ROW(Tableau4[FOURNISSEUR])-MIN(ROW($G$14))+1,""),ROWS(E$9:E11))),"")</f>
        <v/>
      </c>
    </row>
    <row r="12" spans="1:5" x14ac:dyDescent="0.25">
      <c r="A12" t="str">
        <f t="array" ref="A12">IFERROR(INDEX(Tableau4[PRODUIT],SMALL(IF($C$3=Tableau4[FOURNISSEUR],ROW(Tableau4[FOURNISSEUR])-MIN(ROW($G$14))+1,""),ROWS(A$9:A12))),"")</f>
        <v/>
      </c>
      <c r="B12" s="2" t="str">
        <f t="array" ref="B12">IFERROR(INDEX(Tableau4[MARQUE],SMALL(IF($C$3=Tableau4[FOURNISSEUR],ROW(Tableau4[FOURNISSEUR])-MIN(ROW($G$14))+1,""),ROWS(B$9:B12))),"")</f>
        <v/>
      </c>
      <c r="C12" s="2" t="str">
        <f t="array" ref="C12">IFERROR(INDEX(Tableau4[REFERENCE],SMALL(IF($C$3=Tableau4[FOURNISSEUR],ROW(Tableau4[FOURNISSEUR])-MIN(ROW($G$14))+1,""),ROWS(C$9:C12))),"")</f>
        <v/>
      </c>
      <c r="D12" s="2" t="str">
        <f t="array" ref="D12">IFERROR(INDEX(Tableau4[CONDITIONNEMENT],SMALL(IF($C$3=Tableau4[FOURNISSEUR],ROW(Tableau4[FOURNISSEUR])-MIN(ROW($G$14))+1,""),ROWS(D$9:D12))),"")</f>
        <v/>
      </c>
      <c r="E12" s="2" t="str">
        <f t="array" ref="E12">IFERROR(INDEX(Tableau4[QUANTITE],SMALL(IF($C$3=Tableau4[FOURNISSEUR],ROW(Tableau4[FOURNISSEUR])-MIN(ROW($G$14))+1,""),ROWS(E$9:E12))),"")</f>
        <v/>
      </c>
    </row>
    <row r="13" spans="1:5" x14ac:dyDescent="0.25">
      <c r="A13" t="str">
        <f t="array" ref="A13">IFERROR(INDEX(Tableau4[PRODUIT],SMALL(IF($C$3=Tableau4[FOURNISSEUR],ROW(Tableau4[FOURNISSEUR])-MIN(ROW($G$14))+1,""),ROWS(A$9:A13))),"")</f>
        <v/>
      </c>
      <c r="B13" s="2" t="str">
        <f t="array" ref="B13">IFERROR(INDEX(Tableau4[MARQUE],SMALL(IF($C$3=Tableau4[FOURNISSEUR],ROW(Tableau4[FOURNISSEUR])-MIN(ROW($G$14))+1,""),ROWS(B$9:B13))),"")</f>
        <v/>
      </c>
      <c r="C13" s="2" t="str">
        <f t="array" ref="C13">IFERROR(INDEX(Tableau4[REFERENCE],SMALL(IF($C$3=Tableau4[FOURNISSEUR],ROW(Tableau4[FOURNISSEUR])-MIN(ROW($G$14))+1,""),ROWS(C$9:C13))),"")</f>
        <v/>
      </c>
      <c r="D13" s="2" t="str">
        <f t="array" ref="D13">IFERROR(INDEX(Tableau4[CONDITIONNEMENT],SMALL(IF($C$3=Tableau4[FOURNISSEUR],ROW(Tableau4[FOURNISSEUR])-MIN(ROW($G$14))+1,""),ROWS(D$9:D13))),"")</f>
        <v/>
      </c>
      <c r="E13" s="2" t="str">
        <f t="array" ref="E13">IFERROR(INDEX(Tableau4[QUANTITE],SMALL(IF($C$3=Tableau4[FOURNISSEUR],ROW(Tableau4[FOURNISSEUR])-MIN(ROW($G$14))+1,""),ROWS(E$9:E13))),"")</f>
        <v/>
      </c>
    </row>
    <row r="14" spans="1:5" x14ac:dyDescent="0.25">
      <c r="A14" t="str">
        <f t="array" ref="A14">IFERROR(INDEX(Tableau4[PRODUIT],SMALL(IF($C$3=Tableau4[FOURNISSEUR],ROW(Tableau4[FOURNISSEUR])-MIN(ROW($G$14))+1,""),ROWS(A$9:A14))),"")</f>
        <v/>
      </c>
      <c r="B14" s="2" t="str">
        <f t="array" ref="B14">IFERROR(INDEX(Tableau4[MARQUE],SMALL(IF($C$3=Tableau4[FOURNISSEUR],ROW(Tableau4[FOURNISSEUR])-MIN(ROW($G$14))+1,""),ROWS(B$9:B14))),"")</f>
        <v/>
      </c>
      <c r="C14" s="2" t="str">
        <f t="array" ref="C14">IFERROR(INDEX(Tableau4[REFERENCE],SMALL(IF($C$3=Tableau4[FOURNISSEUR],ROW(Tableau4[FOURNISSEUR])-MIN(ROW($G$14))+1,""),ROWS(C$9:C14))),"")</f>
        <v/>
      </c>
      <c r="D14" s="2" t="str">
        <f t="array" ref="D14">IFERROR(INDEX(Tableau4[CONDITIONNEMENT],SMALL(IF($C$3=Tableau4[FOURNISSEUR],ROW(Tableau4[FOURNISSEUR])-MIN(ROW($G$14))+1,""),ROWS(D$9:D14))),"")</f>
        <v/>
      </c>
      <c r="E14" s="2" t="str">
        <f t="array" ref="E14">IFERROR(INDEX(Tableau4[QUANTITE],SMALL(IF($C$3=Tableau4[FOURNISSEUR],ROW(Tableau4[FOURNISSEUR])-MIN(ROW($G$14))+1,""),ROWS(E$9:E14))),"")</f>
        <v/>
      </c>
    </row>
    <row r="15" spans="1:5" x14ac:dyDescent="0.25">
      <c r="A15" t="str">
        <f t="array" ref="A15">IFERROR(INDEX(Tableau4[PRODUIT],SMALL(IF($C$3=Tableau4[FOURNISSEUR],ROW(Tableau4[FOURNISSEUR])-MIN(ROW($G$14))+1,""),ROWS(A$9:A15))),"")</f>
        <v/>
      </c>
      <c r="B15" s="2" t="str">
        <f t="array" ref="B15">IFERROR(INDEX(Tableau4[MARQUE],SMALL(IF($C$3=Tableau4[FOURNISSEUR],ROW(Tableau4[FOURNISSEUR])-MIN(ROW($G$14))+1,""),ROWS(B$9:B15))),"")</f>
        <v/>
      </c>
      <c r="C15" s="2" t="str">
        <f t="array" ref="C15">IFERROR(INDEX(Tableau4[REFERENCE],SMALL(IF($C$3=Tableau4[FOURNISSEUR],ROW(Tableau4[FOURNISSEUR])-MIN(ROW($G$14))+1,""),ROWS(C$9:C15))),"")</f>
        <v/>
      </c>
      <c r="D15" s="2" t="str">
        <f t="array" ref="D15">IFERROR(INDEX(Tableau4[CONDITIONNEMENT],SMALL(IF($C$3=Tableau4[FOURNISSEUR],ROW(Tableau4[FOURNISSEUR])-MIN(ROW($G$14))+1,""),ROWS(D$9:D15))),"")</f>
        <v/>
      </c>
      <c r="E15" s="2" t="str">
        <f t="array" ref="E15">IFERROR(INDEX(Tableau4[QUANTITE],SMALL(IF($C$3=Tableau4[FOURNISSEUR],ROW(Tableau4[FOURNISSEUR])-MIN(ROW($G$14))+1,""),ROWS(E$9:E15))),"")</f>
        <v/>
      </c>
    </row>
    <row r="16" spans="1:5" x14ac:dyDescent="0.25">
      <c r="A16" t="str">
        <f t="array" ref="A16">IFERROR(INDEX(Tableau4[PRODUIT],SMALL(IF($C$3=Tableau4[FOURNISSEUR],ROW(Tableau4[FOURNISSEUR])-MIN(ROW($G$14))+1,""),ROWS(A$9:A16))),"")</f>
        <v/>
      </c>
      <c r="B16" s="2" t="str">
        <f t="array" ref="B16">IFERROR(INDEX(Tableau4[MARQUE],SMALL(IF($C$3=Tableau4[FOURNISSEUR],ROW(Tableau4[FOURNISSEUR])-MIN(ROW($G$14))+1,""),ROWS(B$9:B16))),"")</f>
        <v/>
      </c>
      <c r="C16" s="2" t="str">
        <f t="array" ref="C16">IFERROR(INDEX(Tableau4[REFERENCE],SMALL(IF($C$3=Tableau4[FOURNISSEUR],ROW(Tableau4[FOURNISSEUR])-MIN(ROW($G$14))+1,""),ROWS(C$9:C16))),"")</f>
        <v/>
      </c>
      <c r="D16" s="2" t="str">
        <f t="array" ref="D16">IFERROR(INDEX(Tableau4[CONDITIONNEMENT],SMALL(IF($C$3=Tableau4[FOURNISSEUR],ROW(Tableau4[FOURNISSEUR])-MIN(ROW($G$14))+1,""),ROWS(D$9:D16))),"")</f>
        <v/>
      </c>
      <c r="E16" s="2" t="str">
        <f t="array" ref="E16">IFERROR(INDEX(Tableau4[QUANTITE],SMALL(IF($C$3=Tableau4[FOURNISSEUR],ROW(Tableau4[FOURNISSEUR])-MIN(ROW($G$14))+1,""),ROWS(E$9:E16))),"")</f>
        <v/>
      </c>
    </row>
    <row r="17" spans="1:5" x14ac:dyDescent="0.25">
      <c r="A17" t="str">
        <f t="array" ref="A17">IFERROR(INDEX(Tableau4[PRODUIT],SMALL(IF($C$3=Tableau4[FOURNISSEUR],ROW(Tableau4[FOURNISSEUR])-MIN(ROW($G$14))+1,""),ROWS(A$9:A17))),"")</f>
        <v/>
      </c>
      <c r="B17" s="2" t="str">
        <f t="array" ref="B17">IFERROR(INDEX(Tableau4[MARQUE],SMALL(IF($C$3=Tableau4[FOURNISSEUR],ROW(Tableau4[FOURNISSEUR])-MIN(ROW($G$14))+1,""),ROWS(B$9:B17))),"")</f>
        <v/>
      </c>
      <c r="C17" s="2" t="str">
        <f t="array" ref="C17">IFERROR(INDEX(Tableau4[REFERENCE],SMALL(IF($C$3=Tableau4[FOURNISSEUR],ROW(Tableau4[FOURNISSEUR])-MIN(ROW($G$14))+1,""),ROWS(C$9:C17))),"")</f>
        <v/>
      </c>
      <c r="D17" s="2" t="str">
        <f t="array" ref="D17">IFERROR(INDEX(Tableau4[CONDITIONNEMENT],SMALL(IF($C$3=Tableau4[FOURNISSEUR],ROW(Tableau4[FOURNISSEUR])-MIN(ROW($G$14))+1,""),ROWS(D$9:D17))),"")</f>
        <v/>
      </c>
      <c r="E17" s="2" t="str">
        <f t="array" ref="E17">IFERROR(INDEX(Tableau4[QUANTITE],SMALL(IF($C$3=Tableau4[FOURNISSEUR],ROW(Tableau4[FOURNISSEUR])-MIN(ROW($G$14))+1,""),ROWS(E$9:E17))),"")</f>
        <v/>
      </c>
    </row>
    <row r="18" spans="1:5" x14ac:dyDescent="0.25">
      <c r="A18" t="str">
        <f t="array" ref="A18">IFERROR(INDEX(Tableau4[PRODUIT],SMALL(IF($C$3=Tableau4[FOURNISSEUR],ROW(Tableau4[FOURNISSEUR])-MIN(ROW($G$14))+1,""),ROWS(A$9:A18))),"")</f>
        <v/>
      </c>
      <c r="B18" s="2" t="str">
        <f t="array" ref="B18">IFERROR(INDEX(Tableau4[MARQUE],SMALL(IF($C$3=Tableau4[FOURNISSEUR],ROW(Tableau4[FOURNISSEUR])-MIN(ROW($G$14))+1,""),ROWS(B$9:B18))),"")</f>
        <v/>
      </c>
      <c r="C18" s="2" t="str">
        <f t="array" ref="C18">IFERROR(INDEX(Tableau4[REFERENCE],SMALL(IF($C$3=Tableau4[FOURNISSEUR],ROW(Tableau4[FOURNISSEUR])-MIN(ROW($G$14))+1,""),ROWS(C$9:C18))),"")</f>
        <v/>
      </c>
      <c r="D18" s="2" t="str">
        <f t="array" ref="D18">IFERROR(INDEX(Tableau4[CONDITIONNEMENT],SMALL(IF($C$3=Tableau4[FOURNISSEUR],ROW(Tableau4[FOURNISSEUR])-MIN(ROW($G$14))+1,""),ROWS(D$9:D18))),"")</f>
        <v/>
      </c>
      <c r="E18" s="2" t="str">
        <f t="array" ref="E18">IFERROR(INDEX(Tableau4[QUANTITE],SMALL(IF($C$3=Tableau4[FOURNISSEUR],ROW(Tableau4[FOURNISSEUR])-MIN(ROW($G$14))+1,""),ROWS(E$9:E18))),"")</f>
        <v/>
      </c>
    </row>
    <row r="19" spans="1:5" x14ac:dyDescent="0.25">
      <c r="A19" t="str">
        <f t="array" ref="A19">IFERROR(INDEX(Tableau4[PRODUIT],SMALL(IF($C$3=Tableau4[FOURNISSEUR],ROW(Tableau4[FOURNISSEUR])-MIN(ROW($G$14))+1,""),ROWS(A$9:A19))),"")</f>
        <v/>
      </c>
      <c r="B19" s="2" t="str">
        <f t="array" ref="B19">IFERROR(INDEX(Tableau4[MARQUE],SMALL(IF($C$3=Tableau4[FOURNISSEUR],ROW(Tableau4[FOURNISSEUR])-MIN(ROW($G$14))+1,""),ROWS(B$9:B19))),"")</f>
        <v/>
      </c>
      <c r="C19" s="2" t="str">
        <f t="array" ref="C19">IFERROR(INDEX(Tableau4[REFERENCE],SMALL(IF($C$3=Tableau4[FOURNISSEUR],ROW(Tableau4[FOURNISSEUR])-MIN(ROW($G$14))+1,""),ROWS(C$9:C19))),"")</f>
        <v/>
      </c>
      <c r="D19" s="2" t="str">
        <f t="array" ref="D19">IFERROR(INDEX(Tableau4[CONDITIONNEMENT],SMALL(IF($C$3=Tableau4[FOURNISSEUR],ROW(Tableau4[FOURNISSEUR])-MIN(ROW($G$14))+1,""),ROWS(D$9:D19))),"")</f>
        <v/>
      </c>
      <c r="E19" s="2" t="str">
        <f t="array" ref="E19">IFERROR(INDEX(Tableau4[QUANTITE],SMALL(IF($C$3=Tableau4[FOURNISSEUR],ROW(Tableau4[FOURNISSEUR])-MIN(ROW($G$14))+1,""),ROWS(E$9:E19))),"")</f>
        <v/>
      </c>
    </row>
    <row r="20" spans="1:5" x14ac:dyDescent="0.25">
      <c r="A20" t="str">
        <f t="array" ref="A20">IFERROR(INDEX(Tableau4[PRODUIT],SMALL(IF($C$3=Tableau4[FOURNISSEUR],ROW(Tableau4[FOURNISSEUR])-MIN(ROW($G$14))+1,""),ROWS(A$9:A20))),"")</f>
        <v/>
      </c>
      <c r="B20" s="2" t="str">
        <f t="array" ref="B20">IFERROR(INDEX(Tableau4[MARQUE],SMALL(IF($C$3=Tableau4[FOURNISSEUR],ROW(Tableau4[FOURNISSEUR])-MIN(ROW($G$14))+1,""),ROWS(B$9:B20))),"")</f>
        <v/>
      </c>
      <c r="C20" s="2" t="str">
        <f t="array" ref="C20">IFERROR(INDEX(Tableau4[REFERENCE],SMALL(IF($C$3=Tableau4[FOURNISSEUR],ROW(Tableau4[FOURNISSEUR])-MIN(ROW($G$14))+1,""),ROWS(C$9:C20))),"")</f>
        <v/>
      </c>
      <c r="D20" s="2" t="str">
        <f t="array" ref="D20">IFERROR(INDEX(Tableau4[CONDITIONNEMENT],SMALL(IF($C$3=Tableau4[FOURNISSEUR],ROW(Tableau4[FOURNISSEUR])-MIN(ROW($G$14))+1,""),ROWS(D$9:D20))),"")</f>
        <v/>
      </c>
      <c r="E20" s="2" t="str">
        <f t="array" ref="E20">IFERROR(INDEX(Tableau4[QUANTITE],SMALL(IF($C$3=Tableau4[FOURNISSEUR],ROW(Tableau4[FOURNISSEUR])-MIN(ROW($G$14))+1,""),ROWS(E$9:E20))),"")</f>
        <v/>
      </c>
    </row>
    <row r="21" spans="1:5" x14ac:dyDescent="0.25">
      <c r="A21" t="str">
        <f t="array" ref="A21">IFERROR(INDEX(Tableau4[PRODUIT],SMALL(IF($C$3=Tableau4[FOURNISSEUR],ROW(Tableau4[FOURNISSEUR])-MIN(ROW($G$14))+1,""),ROWS(A$9:A21))),"")</f>
        <v/>
      </c>
      <c r="B21" s="2" t="str">
        <f t="array" ref="B21">IFERROR(INDEX(Tableau4[MARQUE],SMALL(IF($C$3=Tableau4[FOURNISSEUR],ROW(Tableau4[FOURNISSEUR])-MIN(ROW($G$14))+1,""),ROWS(B$9:B21))),"")</f>
        <v/>
      </c>
      <c r="C21" s="2" t="str">
        <f t="array" ref="C21">IFERROR(INDEX(Tableau4[REFERENCE],SMALL(IF($C$3=Tableau4[FOURNISSEUR],ROW(Tableau4[FOURNISSEUR])-MIN(ROW($G$14))+1,""),ROWS(C$9:C21))),"")</f>
        <v/>
      </c>
      <c r="D21" s="2" t="str">
        <f t="array" ref="D21">IFERROR(INDEX(Tableau4[CONDITIONNEMENT],SMALL(IF($C$3=Tableau4[FOURNISSEUR],ROW(Tableau4[FOURNISSEUR])-MIN(ROW($G$14))+1,""),ROWS(D$9:D21))),"")</f>
        <v/>
      </c>
      <c r="E21" s="2" t="str">
        <f t="array" ref="E21">IFERROR(INDEX(Tableau4[QUANTITE],SMALL(IF($C$3=Tableau4[FOURNISSEUR],ROW(Tableau4[FOURNISSEUR])-MIN(ROW($G$14))+1,""),ROWS(E$9:E21))),"")</f>
        <v/>
      </c>
    </row>
    <row r="22" spans="1:5" x14ac:dyDescent="0.25">
      <c r="A22" t="str">
        <f t="array" ref="A22">IFERROR(INDEX(Tableau4[PRODUIT],SMALL(IF($C$3=Tableau4[FOURNISSEUR],ROW(Tableau4[FOURNISSEUR])-MIN(ROW($G$14))+1,""),ROWS(A$9:A22))),"")</f>
        <v/>
      </c>
      <c r="B22" s="2" t="str">
        <f t="array" ref="B22">IFERROR(INDEX(Tableau4[MARQUE],SMALL(IF($C$3=Tableau4[FOURNISSEUR],ROW(Tableau4[FOURNISSEUR])-MIN(ROW($G$14))+1,""),ROWS(B$9:B22))),"")</f>
        <v/>
      </c>
      <c r="C22" s="2" t="str">
        <f t="array" ref="C22">IFERROR(INDEX(Tableau4[REFERENCE],SMALL(IF($C$3=Tableau4[FOURNISSEUR],ROW(Tableau4[FOURNISSEUR])-MIN(ROW($G$14))+1,""),ROWS(C$9:C22))),"")</f>
        <v/>
      </c>
      <c r="D22" s="2" t="str">
        <f t="array" ref="D22">IFERROR(INDEX(Tableau4[CONDITIONNEMENT],SMALL(IF($C$3=Tableau4[FOURNISSEUR],ROW(Tableau4[FOURNISSEUR])-MIN(ROW($G$14))+1,""),ROWS(D$9:D22))),"")</f>
        <v/>
      </c>
      <c r="E22" s="2" t="str">
        <f t="array" ref="E22">IFERROR(INDEX(Tableau4[QUANTITE],SMALL(IF($C$3=Tableau4[FOURNISSEUR],ROW(Tableau4[FOURNISSEUR])-MIN(ROW($G$14))+1,""),ROWS(E$9:E22))),"")</f>
        <v/>
      </c>
    </row>
    <row r="23" spans="1:5" x14ac:dyDescent="0.25">
      <c r="A23" t="str">
        <f t="array" ref="A23">IFERROR(INDEX(Tableau4[PRODUIT],SMALL(IF($C$3=Tableau4[FOURNISSEUR],ROW(Tableau4[FOURNISSEUR])-MIN(ROW($G$14))+1,""),ROWS(A$9:A23))),"")</f>
        <v/>
      </c>
      <c r="B23" s="2" t="str">
        <f t="array" ref="B23">IFERROR(INDEX(Tableau4[MARQUE],SMALL(IF($C$3=Tableau4[FOURNISSEUR],ROW(Tableau4[FOURNISSEUR])-MIN(ROW($G$14))+1,""),ROWS(B$9:B23))),"")</f>
        <v/>
      </c>
      <c r="C23" s="2" t="str">
        <f t="array" ref="C23">IFERROR(INDEX(Tableau4[REFERENCE],SMALL(IF($C$3=Tableau4[FOURNISSEUR],ROW(Tableau4[FOURNISSEUR])-MIN(ROW($G$14))+1,""),ROWS(C$9:C23))),"")</f>
        <v/>
      </c>
      <c r="D23" s="2" t="str">
        <f t="array" ref="D23">IFERROR(INDEX(Tableau4[CONDITIONNEMENT],SMALL(IF($C$3=Tableau4[FOURNISSEUR],ROW(Tableau4[FOURNISSEUR])-MIN(ROW($G$14))+1,""),ROWS(D$9:D23))),"")</f>
        <v/>
      </c>
      <c r="E23" s="2" t="str">
        <f t="array" ref="E23">IFERROR(INDEX(Tableau4[QUANTITE],SMALL(IF($C$3=Tableau4[FOURNISSEUR],ROW(Tableau4[FOURNISSEUR])-MIN(ROW($G$14))+1,""),ROWS(E$9:E23))),"")</f>
        <v/>
      </c>
    </row>
    <row r="24" spans="1:5" x14ac:dyDescent="0.25">
      <c r="A24" t="str">
        <f t="array" ref="A24">IFERROR(INDEX(Tableau4[PRODUIT],SMALL(IF($C$3=Tableau4[FOURNISSEUR],ROW(Tableau4[FOURNISSEUR])-MIN(ROW($G$14))+1,""),ROWS(A$9:A24))),"")</f>
        <v/>
      </c>
      <c r="B24" s="2" t="str">
        <f t="array" ref="B24">IFERROR(INDEX(Tableau4[MARQUE],SMALL(IF($C$3=Tableau4[FOURNISSEUR],ROW(Tableau4[FOURNISSEUR])-MIN(ROW($G$14))+1,""),ROWS(B$9:B24))),"")</f>
        <v/>
      </c>
      <c r="C24" s="2" t="str">
        <f t="array" ref="C24">IFERROR(INDEX(Tableau4[REFERENCE],SMALL(IF($C$3=Tableau4[FOURNISSEUR],ROW(Tableau4[FOURNISSEUR])-MIN(ROW($G$14))+1,""),ROWS(C$9:C24))),"")</f>
        <v/>
      </c>
      <c r="D24" s="2" t="str">
        <f t="array" ref="D24">IFERROR(INDEX(Tableau4[CONDITIONNEMENT],SMALL(IF($C$3=Tableau4[FOURNISSEUR],ROW(Tableau4[FOURNISSEUR])-MIN(ROW($G$14))+1,""),ROWS(D$9:D24))),"")</f>
        <v/>
      </c>
      <c r="E24" s="2" t="str">
        <f t="array" ref="E24">IFERROR(INDEX(Tableau4[QUANTITE],SMALL(IF($C$3=Tableau4[FOURNISSEUR],ROW(Tableau4[FOURNISSEUR])-MIN(ROW($G$14))+1,""),ROWS(E$9:E24))),"")</f>
        <v/>
      </c>
    </row>
    <row r="25" spans="1:5" x14ac:dyDescent="0.25">
      <c r="A25" t="str">
        <f t="array" ref="A25">IFERROR(INDEX(Tableau4[PRODUIT],SMALL(IF($C$3=Tableau4[FOURNISSEUR],ROW(Tableau4[FOURNISSEUR])-MIN(ROW($G$14))+1,""),ROWS(A$9:A25))),"")</f>
        <v/>
      </c>
      <c r="B25" s="2" t="str">
        <f t="array" ref="B25">IFERROR(INDEX(Tableau4[MARQUE],SMALL(IF($C$3=Tableau4[FOURNISSEUR],ROW(Tableau4[FOURNISSEUR])-MIN(ROW($G$14))+1,""),ROWS(B$9:B25))),"")</f>
        <v/>
      </c>
      <c r="C25" s="2" t="str">
        <f t="array" ref="C25">IFERROR(INDEX(Tableau4[REFERENCE],SMALL(IF($C$3=Tableau4[FOURNISSEUR],ROW(Tableau4[FOURNISSEUR])-MIN(ROW($G$14))+1,""),ROWS(C$9:C25))),"")</f>
        <v/>
      </c>
      <c r="D25" s="2" t="str">
        <f t="array" ref="D25">IFERROR(INDEX(Tableau4[CONDITIONNEMENT],SMALL(IF($C$3=Tableau4[FOURNISSEUR],ROW(Tableau4[FOURNISSEUR])-MIN(ROW($G$14))+1,""),ROWS(D$9:D25))),"")</f>
        <v/>
      </c>
      <c r="E25" s="2" t="str">
        <f t="array" ref="E25">IFERROR(INDEX(Tableau4[QUANTITE],SMALL(IF($C$3=Tableau4[FOURNISSEUR],ROW(Tableau4[FOURNISSEUR])-MIN(ROW($G$14))+1,""),ROWS(E$9:E25))),"")</f>
        <v/>
      </c>
    </row>
    <row r="26" spans="1:5" x14ac:dyDescent="0.25">
      <c r="A26" t="str">
        <f t="array" ref="A26">IFERROR(INDEX(Tableau4[PRODUIT],SMALL(IF($C$3=Tableau4[FOURNISSEUR],ROW(Tableau4[FOURNISSEUR])-MIN(ROW($G$14))+1,""),ROWS(A$9:A26))),"")</f>
        <v/>
      </c>
      <c r="B26" s="2" t="str">
        <f t="array" ref="B26">IFERROR(INDEX(Tableau4[MARQUE],SMALL(IF($C$3=Tableau4[FOURNISSEUR],ROW(Tableau4[FOURNISSEUR])-MIN(ROW($G$14))+1,""),ROWS(B$9:B26))),"")</f>
        <v/>
      </c>
      <c r="C26" s="2" t="str">
        <f t="array" ref="C26">IFERROR(INDEX(Tableau4[REFERENCE],SMALL(IF($C$3=Tableau4[FOURNISSEUR],ROW(Tableau4[FOURNISSEUR])-MIN(ROW($G$14))+1,""),ROWS(C$9:C26))),"")</f>
        <v/>
      </c>
      <c r="D26" s="2" t="str">
        <f t="array" ref="D26">IFERROR(INDEX(Tableau4[CONDITIONNEMENT],SMALL(IF($C$3=Tableau4[FOURNISSEUR],ROW(Tableau4[FOURNISSEUR])-MIN(ROW($G$14))+1,""),ROWS(D$9:D26))),"")</f>
        <v/>
      </c>
      <c r="E26" s="2" t="str">
        <f t="array" ref="E26">IFERROR(INDEX(Tableau4[QUANTITE],SMALL(IF($C$3=Tableau4[FOURNISSEUR],ROW(Tableau4[FOURNISSEUR])-MIN(ROW($G$14))+1,""),ROWS(E$9:E26))),"")</f>
        <v/>
      </c>
    </row>
    <row r="27" spans="1:5" x14ac:dyDescent="0.25">
      <c r="A27" t="str">
        <f t="array" ref="A27">IFERROR(INDEX(Tableau4[PRODUIT],SMALL(IF($C$3=Tableau4[FOURNISSEUR],ROW(Tableau4[FOURNISSEUR])-MIN(ROW($G$14))+1,""),ROWS(A$9:A27))),"")</f>
        <v/>
      </c>
      <c r="B27" s="2" t="str">
        <f t="array" ref="B27">IFERROR(INDEX(Tableau4[MARQUE],SMALL(IF($C$3=Tableau4[FOURNISSEUR],ROW(Tableau4[FOURNISSEUR])-MIN(ROW($G$14))+1,""),ROWS(B$9:B27))),"")</f>
        <v/>
      </c>
      <c r="C27" s="2" t="str">
        <f t="array" ref="C27">IFERROR(INDEX(Tableau4[REFERENCE],SMALL(IF($C$3=Tableau4[FOURNISSEUR],ROW(Tableau4[FOURNISSEUR])-MIN(ROW($G$14))+1,""),ROWS(C$9:C27))),"")</f>
        <v/>
      </c>
      <c r="D27" s="2" t="str">
        <f t="array" ref="D27">IFERROR(INDEX(Tableau4[CONDITIONNEMENT],SMALL(IF($C$3=Tableau4[FOURNISSEUR],ROW(Tableau4[FOURNISSEUR])-MIN(ROW($G$14))+1,""),ROWS(D$9:D27))),"")</f>
        <v/>
      </c>
      <c r="E27" s="2" t="str">
        <f t="array" ref="E27">IFERROR(INDEX(Tableau4[QUANTITE],SMALL(IF($C$3=Tableau4[FOURNISSEUR],ROW(Tableau4[FOURNISSEUR])-MIN(ROW($G$14))+1,""),ROWS(E$9:E27))),"")</f>
        <v/>
      </c>
    </row>
    <row r="28" spans="1:5" x14ac:dyDescent="0.25">
      <c r="A28" t="str">
        <f t="array" ref="A28">IFERROR(INDEX(Tableau4[PRODUIT],SMALL(IF($C$3=Tableau4[FOURNISSEUR],ROW(Tableau4[FOURNISSEUR])-MIN(ROW($G$14))+1,""),ROWS(A$9:A28))),"")</f>
        <v/>
      </c>
      <c r="B28" s="2" t="str">
        <f t="array" ref="B28">IFERROR(INDEX(Tableau4[MARQUE],SMALL(IF($C$3=Tableau4[FOURNISSEUR],ROW(Tableau4[FOURNISSEUR])-MIN(ROW($G$14))+1,""),ROWS(B$9:B28))),"")</f>
        <v/>
      </c>
      <c r="C28" s="2" t="str">
        <f t="array" ref="C28">IFERROR(INDEX(Tableau4[REFERENCE],SMALL(IF($C$3=Tableau4[FOURNISSEUR],ROW(Tableau4[FOURNISSEUR])-MIN(ROW($G$14))+1,""),ROWS(C$9:C28))),"")</f>
        <v/>
      </c>
      <c r="D28" s="2" t="str">
        <f t="array" ref="D28">IFERROR(INDEX(Tableau4[CONDITIONNEMENT],SMALL(IF($C$3=Tableau4[FOURNISSEUR],ROW(Tableau4[FOURNISSEUR])-MIN(ROW($G$14))+1,""),ROWS(D$9:D28))),"")</f>
        <v/>
      </c>
      <c r="E28" s="2" t="str">
        <f t="array" ref="E28">IFERROR(INDEX(Tableau4[QUANTITE],SMALL(IF($C$3=Tableau4[FOURNISSEUR],ROW(Tableau4[FOURNISSEUR])-MIN(ROW($G$14))+1,""),ROWS(E$9:E28))),"")</f>
        <v/>
      </c>
    </row>
    <row r="29" spans="1:5" x14ac:dyDescent="0.25">
      <c r="A29" t="str">
        <f t="array" ref="A29">IFERROR(INDEX(Tableau4[PRODUIT],SMALL(IF($C$3=Tableau4[FOURNISSEUR],ROW(Tableau4[FOURNISSEUR])-MIN(ROW($G$14))+1,""),ROWS(A$9:A29))),"")</f>
        <v/>
      </c>
      <c r="B29" s="2" t="str">
        <f t="array" ref="B29">IFERROR(INDEX(Tableau4[MARQUE],SMALL(IF($C$3=Tableau4[FOURNISSEUR],ROW(Tableau4[FOURNISSEUR])-MIN(ROW($G$14))+1,""),ROWS(B$9:B29))),"")</f>
        <v/>
      </c>
      <c r="C29" s="2" t="str">
        <f t="array" ref="C29">IFERROR(INDEX(Tableau4[REFERENCE],SMALL(IF($C$3=Tableau4[FOURNISSEUR],ROW(Tableau4[FOURNISSEUR])-MIN(ROW($G$14))+1,""),ROWS(C$9:C29))),"")</f>
        <v/>
      </c>
      <c r="D29" s="2" t="str">
        <f t="array" ref="D29">IFERROR(INDEX(Tableau4[CONDITIONNEMENT],SMALL(IF($C$3=Tableau4[FOURNISSEUR],ROW(Tableau4[FOURNISSEUR])-MIN(ROW($G$14))+1,""),ROWS(D$9:D29))),"")</f>
        <v/>
      </c>
      <c r="E29" s="2" t="str">
        <f t="array" ref="E29">IFERROR(INDEX(Tableau4[QUANTITE],SMALL(IF($C$3=Tableau4[FOURNISSEUR],ROW(Tableau4[FOURNISSEUR])-MIN(ROW($G$14))+1,""),ROWS(E$9:E29))),"")</f>
        <v/>
      </c>
    </row>
    <row r="31" spans="1:5" x14ac:dyDescent="0.25">
      <c r="A31" s="20"/>
    </row>
  </sheetData>
  <sheetProtection selectLockedCells="1" selectUnlockedCells="1"/>
  <conditionalFormatting sqref="A9:B10">
    <cfRule type="expression" dxfId="11" priority="4">
      <formula>$L9="URGENT"</formula>
    </cfRule>
  </conditionalFormatting>
  <conditionalFormatting sqref="D9:D10">
    <cfRule type="expression" dxfId="10" priority="3">
      <formula>$L9="URGENT"</formula>
    </cfRule>
  </conditionalFormatting>
  <conditionalFormatting sqref="C9:C10">
    <cfRule type="expression" dxfId="9" priority="2">
      <formula>$L9="URGENT"</formula>
    </cfRule>
  </conditionalFormatting>
  <conditionalFormatting sqref="E9:E10">
    <cfRule type="expression" dxfId="8" priority="1">
      <formula>$L9="URGENT"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E6"/>
  <sheetViews>
    <sheetView workbookViewId="0">
      <selection activeCell="E14" sqref="E14"/>
    </sheetView>
  </sheetViews>
  <sheetFormatPr baseColWidth="10" defaultRowHeight="15" x14ac:dyDescent="0.25"/>
  <cols>
    <col min="3" max="3" width="13" customWidth="1"/>
    <col min="4" max="4" width="21.140625" customWidth="1"/>
    <col min="5" max="5" width="12.28515625" customWidth="1"/>
  </cols>
  <sheetData>
    <row r="4" spans="1:5" ht="15.75" thickBot="1" x14ac:dyDescent="0.3">
      <c r="A4" s="10" t="s">
        <v>0</v>
      </c>
      <c r="B4" s="10" t="s">
        <v>3</v>
      </c>
      <c r="C4" s="10" t="s">
        <v>4</v>
      </c>
      <c r="D4" s="10" t="s">
        <v>5</v>
      </c>
      <c r="E4" s="28" t="s">
        <v>27</v>
      </c>
    </row>
    <row r="5" spans="1:5" ht="15.75" thickTop="1" x14ac:dyDescent="0.25">
      <c r="A5" s="29" t="s">
        <v>13</v>
      </c>
      <c r="B5" s="29" t="s">
        <v>10</v>
      </c>
      <c r="C5" s="29" t="s">
        <v>14</v>
      </c>
      <c r="D5" s="29" t="s">
        <v>15</v>
      </c>
      <c r="E5" s="29">
        <v>1</v>
      </c>
    </row>
    <row r="6" spans="1:5" x14ac:dyDescent="0.25">
      <c r="A6" s="29" t="s">
        <v>16</v>
      </c>
      <c r="B6" s="29" t="s">
        <v>17</v>
      </c>
      <c r="C6" s="29" t="s">
        <v>18</v>
      </c>
      <c r="D6" s="29" t="s">
        <v>7</v>
      </c>
      <c r="E6" s="29">
        <v>1</v>
      </c>
    </row>
  </sheetData>
  <conditionalFormatting sqref="A5:E6">
    <cfRule type="expression" dxfId="0" priority="1">
      <formula>$J5="URGENT"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PARTIELLE</vt:lpstr>
      <vt:lpstr>COMPTEUR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2018-12-19T06:43:00Z</cp:lastPrinted>
  <dcterms:created xsi:type="dcterms:W3CDTF">2018-10-17T07:16:54Z</dcterms:created>
  <dcterms:modified xsi:type="dcterms:W3CDTF">2018-12-21T08:17:12Z</dcterms:modified>
</cp:coreProperties>
</file>