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Bureau\"/>
    </mc:Choice>
  </mc:AlternateContent>
  <xr:revisionPtr revIDLastSave="0" documentId="13_ncr:1_{79E067A3-DA08-4262-8978-27DE06F800C2}" xr6:coauthVersionLast="43" xr6:coauthVersionMax="43" xr10:uidLastSave="{00000000-0000-0000-0000-000000000000}"/>
  <bookViews>
    <workbookView xWindow="-120" yWindow="-120" windowWidth="25440" windowHeight="15540" firstSheet="1" activeTab="3" xr2:uid="{20EE32D1-E851-494E-B523-A06B20C679E1}"/>
  </bookViews>
  <sheets>
    <sheet name="Categorie_Sortie" sheetId="1" r:id="rId1"/>
    <sheet name="Categorie_Entree" sheetId="2" r:id="rId2"/>
    <sheet name="Input" sheetId="3" r:id="rId3"/>
    <sheet name="Config" sheetId="4" r:id="rId4"/>
  </sheets>
  <definedNames>
    <definedName name="T_Alimentation">Tableau9[]</definedName>
    <definedName name="T_Banque">Tableau7[]</definedName>
    <definedName name="T_Compte">Tableau17[]</definedName>
    <definedName name="T_Enfant">Tableau8[]</definedName>
    <definedName name="T_Equipement">Tableau12[]</definedName>
    <definedName name="T_Habillement">Tableau10[]</definedName>
    <definedName name="T_Immobillier">Tableau6[]</definedName>
    <definedName name="T_Input">Tableau19[]</definedName>
    <definedName name="T_Logement">Tableau4[]</definedName>
    <definedName name="T_Loisirs">Tableau14[]</definedName>
    <definedName name="T_Mobilier">Tableau5[]</definedName>
    <definedName name="T_Multimedia">Tableau13[]</definedName>
    <definedName name="T_Quipement">Tableau12[]</definedName>
    <definedName name="T_Salaire">Tableau2[]</definedName>
    <definedName name="T_Sante">Tableau11[]</definedName>
    <definedName name="T_Transfert">Tableau18[]</definedName>
    <definedName name="T_Transport">Tableau15[]</definedName>
    <definedName name="T_Vacance">Tableau16[]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4" l="1"/>
  <c r="H4" i="4" l="1"/>
  <c r="H3" i="4"/>
  <c r="B5" i="4" l="1"/>
  <c r="B4" i="4"/>
  <c r="B3" i="4"/>
  <c r="B3" i="3" l="1"/>
  <c r="E8" i="2" l="1"/>
  <c r="E7" i="2"/>
  <c r="E6" i="2"/>
  <c r="E5" i="2"/>
  <c r="K4" i="2"/>
  <c r="H4" i="2"/>
  <c r="E4" i="2"/>
  <c r="B5" i="2" l="1"/>
  <c r="B6" i="2"/>
  <c r="B4" i="2"/>
  <c r="AI9" i="1"/>
  <c r="AI8" i="1"/>
  <c r="AI7" i="1"/>
  <c r="AI6" i="1"/>
  <c r="AI5" i="1"/>
  <c r="AI4" i="1"/>
  <c r="AI2" i="1"/>
  <c r="AF12" i="1"/>
  <c r="AF11" i="1"/>
  <c r="AF10" i="1"/>
  <c r="AF9" i="1"/>
  <c r="AF8" i="1"/>
  <c r="AF7" i="1"/>
  <c r="AF6" i="1"/>
  <c r="AF5" i="1"/>
  <c r="AF4" i="1"/>
  <c r="AC9" i="1"/>
  <c r="AC8" i="1"/>
  <c r="AC7" i="1"/>
  <c r="AC6" i="1"/>
  <c r="AC5" i="1"/>
  <c r="AC4" i="1"/>
  <c r="Z4" i="1"/>
  <c r="W7" i="1"/>
  <c r="W6" i="1"/>
  <c r="W5" i="1"/>
  <c r="W4" i="1"/>
  <c r="T7" i="1"/>
  <c r="T6" i="1"/>
  <c r="T5" i="1"/>
  <c r="T4" i="1"/>
  <c r="Q10" i="1"/>
  <c r="Q9" i="1"/>
  <c r="Q8" i="1"/>
  <c r="Q7" i="1"/>
  <c r="Q6" i="1"/>
  <c r="Q5" i="1"/>
  <c r="Q4" i="1"/>
  <c r="N8" i="1"/>
  <c r="N7" i="1"/>
  <c r="N6" i="1"/>
  <c r="N5" i="1"/>
  <c r="N4" i="1"/>
  <c r="K8" i="1"/>
  <c r="K7" i="1"/>
  <c r="K6" i="1"/>
  <c r="K5" i="1"/>
  <c r="K4" i="1"/>
  <c r="H8" i="1"/>
  <c r="H7" i="1"/>
  <c r="H6" i="1"/>
  <c r="H5" i="1"/>
  <c r="E4" i="1"/>
  <c r="E5" i="1"/>
  <c r="E6" i="1"/>
  <c r="E7" i="1"/>
  <c r="E8" i="1"/>
  <c r="E9" i="1"/>
  <c r="E10" i="1"/>
  <c r="E11" i="1"/>
  <c r="E12" i="1"/>
  <c r="H4" i="1"/>
  <c r="E2" i="1"/>
  <c r="B4" i="1"/>
  <c r="B5" i="1"/>
  <c r="B6" i="1"/>
  <c r="B7" i="1"/>
  <c r="B8" i="1"/>
  <c r="B9" i="1"/>
  <c r="B10" i="1"/>
  <c r="B11" i="1"/>
  <c r="B12" i="1"/>
  <c r="B13" i="1"/>
  <c r="B14" i="1"/>
  <c r="E2" i="2" l="1"/>
  <c r="K2" i="2"/>
  <c r="H2" i="2"/>
  <c r="H2" i="1"/>
  <c r="AF2" i="1"/>
  <c r="AC2" i="1"/>
  <c r="W2" i="1"/>
  <c r="T2" i="1"/>
  <c r="K2" i="1"/>
  <c r="Z2" i="1"/>
  <c r="N2" i="1"/>
  <c r="Q2" i="1"/>
</calcChain>
</file>

<file path=xl/sharedStrings.xml><?xml version="1.0" encoding="utf-8"?>
<sst xmlns="http://schemas.openxmlformats.org/spreadsheetml/2006/main" count="144" uniqueCount="105">
  <si>
    <t>Colonne1</t>
  </si>
  <si>
    <t>Colonne2</t>
  </si>
  <si>
    <t>Catégorie Sortie</t>
  </si>
  <si>
    <t>ID</t>
  </si>
  <si>
    <t>Catégorie</t>
  </si>
  <si>
    <t>Logement</t>
  </si>
  <si>
    <t>Transport</t>
  </si>
  <si>
    <t>Enfant</t>
  </si>
  <si>
    <t>Alimentation</t>
  </si>
  <si>
    <t>Equipement</t>
  </si>
  <si>
    <t>Multimédia</t>
  </si>
  <si>
    <t>Loisirs</t>
  </si>
  <si>
    <t>Vacance</t>
  </si>
  <si>
    <t>Assurance</t>
  </si>
  <si>
    <t>Banque / Assurance</t>
  </si>
  <si>
    <t>Crédit</t>
  </si>
  <si>
    <t>Electricité</t>
  </si>
  <si>
    <t>Eau</t>
  </si>
  <si>
    <t>Taxe</t>
  </si>
  <si>
    <t>Traveaux</t>
  </si>
  <si>
    <t>Entretien</t>
  </si>
  <si>
    <t>MRH (Assurance habitation)</t>
  </si>
  <si>
    <t>Chauffage</t>
  </si>
  <si>
    <t>Autres dépenses logement</t>
  </si>
  <si>
    <t>Carburant</t>
  </si>
  <si>
    <t>Transport en commun</t>
  </si>
  <si>
    <t>Gestion compte</t>
  </si>
  <si>
    <t>RC familiale</t>
  </si>
  <si>
    <t>Autres dépenses Banque / Assurance</t>
  </si>
  <si>
    <t>Change</t>
  </si>
  <si>
    <t>Agios</t>
  </si>
  <si>
    <t>Fête</t>
  </si>
  <si>
    <t>Frais scolaire</t>
  </si>
  <si>
    <t>Frais garderie</t>
  </si>
  <si>
    <t>Cadeaux</t>
  </si>
  <si>
    <t>Autres dépenses enfant</t>
  </si>
  <si>
    <t>Restaurant</t>
  </si>
  <si>
    <t>Boucherie</t>
  </si>
  <si>
    <t>Boulangerie</t>
  </si>
  <si>
    <t>Poissonerie</t>
  </si>
  <si>
    <t>Fromagerie</t>
  </si>
  <si>
    <t>Autres dépenses alimentation</t>
  </si>
  <si>
    <t>Autres dépenses transport</t>
  </si>
  <si>
    <t>Habillement / Beauté</t>
  </si>
  <si>
    <t>Vêtement</t>
  </si>
  <si>
    <t>Chaussures</t>
  </si>
  <si>
    <t>Coiffeurs</t>
  </si>
  <si>
    <t>Autres dépenses Habillement / Beauté</t>
  </si>
  <si>
    <t>Mutuelle</t>
  </si>
  <si>
    <t>Pharmacie</t>
  </si>
  <si>
    <t>Hopital</t>
  </si>
  <si>
    <t>Santé</t>
  </si>
  <si>
    <t>Autres frais santé</t>
  </si>
  <si>
    <t>Internet</t>
  </si>
  <si>
    <t>Téléphone</t>
  </si>
  <si>
    <t>Télévision</t>
  </si>
  <si>
    <t>Jeux vidéo</t>
  </si>
  <si>
    <t>Music</t>
  </si>
  <si>
    <t>Autres dépense multimédia</t>
  </si>
  <si>
    <t>Sport</t>
  </si>
  <si>
    <t>Activité culturelle</t>
  </si>
  <si>
    <t>Film</t>
  </si>
  <si>
    <t>Livres</t>
  </si>
  <si>
    <t>Formation</t>
  </si>
  <si>
    <t>Jeux</t>
  </si>
  <si>
    <t>Informatique</t>
  </si>
  <si>
    <t>Electronique</t>
  </si>
  <si>
    <t>Autres frais loisirs</t>
  </si>
  <si>
    <t>Parc</t>
  </si>
  <si>
    <t>Sortie</t>
  </si>
  <si>
    <t>Souvenir</t>
  </si>
  <si>
    <t>Autres dépenses vacances</t>
  </si>
  <si>
    <t>Catégorie Entrée</t>
  </si>
  <si>
    <t>Salaire</t>
  </si>
  <si>
    <t>Mobilier</t>
  </si>
  <si>
    <t>Prime nuit</t>
  </si>
  <si>
    <t>Prime W.E &amp; Fête</t>
  </si>
  <si>
    <t>Prime Autres</t>
  </si>
  <si>
    <t>Autres salaire</t>
  </si>
  <si>
    <t>Intêrets</t>
  </si>
  <si>
    <t>Date</t>
  </si>
  <si>
    <t>Type</t>
  </si>
  <si>
    <t>Somme</t>
  </si>
  <si>
    <t>Compte</t>
  </si>
  <si>
    <t>Du/Au</t>
  </si>
  <si>
    <t>Description</t>
  </si>
  <si>
    <t>CatID</t>
  </si>
  <si>
    <t>SubID</t>
  </si>
  <si>
    <t>Sous-catégorie</t>
  </si>
  <si>
    <t>Référence</t>
  </si>
  <si>
    <t>Année</t>
  </si>
  <si>
    <t>Mois</t>
  </si>
  <si>
    <t>Recherche</t>
  </si>
  <si>
    <t>Immobillier</t>
  </si>
  <si>
    <t>Transfert</t>
  </si>
  <si>
    <t>Infos</t>
  </si>
  <si>
    <t>Compte 1</t>
  </si>
  <si>
    <t>Compte 2</t>
  </si>
  <si>
    <t>Compte 3</t>
  </si>
  <si>
    <t>Solde départ</t>
  </si>
  <si>
    <t>Calculé</t>
  </si>
  <si>
    <t>Solde</t>
  </si>
  <si>
    <t>gerard</t>
  </si>
  <si>
    <t>paul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</si>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</sst>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4" borderId="1" xfId="0" applyFont="1" applyFill="1" applyBorder="1"/>
    <xf numFmtId="0" fontId="0" fillId="0" borderId="1" xfId="0" applyFont="1" applyBorder="1"/>
    <xf numFmtId="0" fontId="1" fillId="3" borderId="0" xfId="0" applyFont="1" applyFill="1" applyBorder="1"/>
    <xf numFmtId="0" fontId="1" fillId="5" borderId="4" xfId="0" applyFont="1" applyFill="1" applyBorder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10"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17FEB1E-9A2C-432D-A611-F45D3298C53B}" name="T_Cat_Sortie" displayName="T_Cat_Sortie" ref="B3:C14" totalsRowShown="0">
  <autoFilter ref="B3:C14" xr:uid="{ACF0C2FD-6170-41D1-9C80-F87B6F60202A}"/>
  <tableColumns count="2">
    <tableColumn id="1" xr3:uid="{D6CEDC26-9F86-405A-9E16-6004A4D9C36B}" name="ID" dataDxfId="9">
      <calculatedColumnFormula>ROW(B4)-3</calculatedColumnFormula>
    </tableColumn>
    <tableColumn id="2" xr3:uid="{059ED9A2-A061-46B0-9339-642945AFC598}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635AD9-9719-4448-8B9D-A5444571C00B}" name="Tableau4" displayName="Tableau4" ref="E3:F12" totalsRowShown="0">
  <autoFilter ref="E3:F12" xr:uid="{B537F196-9A56-4D90-A9A4-96949103DC51}"/>
  <tableColumns count="2">
    <tableColumn id="1" xr3:uid="{617249BF-DE67-483D-A866-CEC9D21A020E}" name="Colonne1" dataDxfId="8">
      <calculatedColumnFormula>1&amp;TEXT(ROW(E4)-3,".00")</calculatedColumnFormula>
    </tableColumn>
    <tableColumn id="2" xr3:uid="{5EC8BEBB-69D4-4B8A-988D-7940F53BCF92}" name="Colonne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FD8E85E-8998-4791-BD16-1077914364ED}" name="Tableau7" displayName="Tableau7" ref="K3:L8" totalsRowShown="0">
  <autoFilter ref="K3:L8" xr:uid="{8B8BB7A2-8E62-4FDF-85EE-4F686A0C6D65}"/>
  <tableColumns count="2">
    <tableColumn id="1" xr3:uid="{9F6406AE-4790-4059-9A38-5CA91E5FDA07}" name="Colonne1">
      <calculatedColumnFormula>3&amp;TEXT(ROW(K4)-3,".00")</calculatedColumnFormula>
    </tableColumn>
    <tableColumn id="2" xr3:uid="{90C30840-1CFD-40AF-B3AB-C642DAE91B27}" name="Colonne2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CA6141-9CB3-4C81-82F3-6D59CBC05664}" name="Tableau8" displayName="Tableau8" ref="N3:O8">
  <autoFilter ref="N3:O8" xr:uid="{F33B5BAA-F416-4EA6-B821-CB8BCCB3A640}"/>
  <tableColumns count="2">
    <tableColumn id="1" xr3:uid="{28583038-CA2F-4811-AA57-69612B2E17E9}" name="Colonne1">
      <calculatedColumnFormula>4&amp;TEXT(ROW(N4)-3,".00")</calculatedColumnFormula>
    </tableColumn>
    <tableColumn id="2" xr3:uid="{8C96AC51-8940-42D1-8EDB-1EB3C6FFAE8A}" name="Colonne2" totalsRowFunction="custom">
      <totalsRowFormula>TEXT("Autres dépenses " &amp; N2,)</totalsRowFormula>
    </tableColumn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1888914-1C3E-443B-8BAD-D0E13E2E8F16}" name="Tableau9" displayName="Tableau9" ref="Q3:R10" totalsRowShown="0">
  <autoFilter ref="Q3:R10" xr:uid="{C58F7AFE-A2BC-4C0A-B6DA-C1CB77D58C50}"/>
  <tableColumns count="2">
    <tableColumn id="1" xr3:uid="{A53F87DB-5154-4A3C-B43B-E91FE72D77C6}" name="Colonne1">
      <calculatedColumnFormula>5&amp;TEXT(ROW(Q4)-3,".00")</calculatedColumnFormula>
    </tableColumn>
    <tableColumn id="2" xr3:uid="{AB85B0CE-9EBF-4AAD-A48F-2586EB9FC7FB}" name="Colonne2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31FCA25-5E1E-40C0-B5BD-D7031F173443}" name="Tableau10" displayName="Tableau10" ref="T3:U7" totalsRowShown="0">
  <autoFilter ref="T3:U7" xr:uid="{C7114F8D-A0DF-457D-8518-39CD729F129E}"/>
  <tableColumns count="2">
    <tableColumn id="1" xr3:uid="{88F56382-B4AF-45C8-94A1-ED2A2CDDC733}" name="Colonne1">
      <calculatedColumnFormula>6&amp;TEXT(ROW(T4)-3,".00")</calculatedColumnFormula>
    </tableColumn>
    <tableColumn id="2" xr3:uid="{8F656A02-7B2A-4475-9C18-BB84349D068D}" name="Colonne2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A27A152-0DC3-4812-833D-E473708F4210}" name="Tableau11" displayName="Tableau11" ref="W3:X7" totalsRowShown="0">
  <autoFilter ref="W3:X7" xr:uid="{DDBCA5B2-481D-4811-AD10-886F38D123F3}"/>
  <tableColumns count="2">
    <tableColumn id="1" xr3:uid="{103A02E9-765B-4D40-946C-208F2147F745}" name="Colonne1">
      <calculatedColumnFormula>7&amp;TEXT(ROW(W4)-3,".00")</calculatedColumnFormula>
    </tableColumn>
    <tableColumn id="2" xr3:uid="{1FD66542-1ADD-463C-A946-C3905A087F35}" name="Colonne2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9212576-5F7D-40E0-98C6-018BDEA4867F}" name="Tableau12" displayName="Tableau12" ref="Z3:AA4" totalsRowShown="0">
  <autoFilter ref="Z3:AA4" xr:uid="{DCA8118A-8C73-49B8-89CF-65CE8FF21548}"/>
  <tableColumns count="2">
    <tableColumn id="1" xr3:uid="{99DD38A9-94A5-4423-A0FC-6A91E30D9E19}" name="Colonne1">
      <calculatedColumnFormula>8&amp;TEXT(ROW(Z4)-3,".00")</calculatedColumnFormula>
    </tableColumn>
    <tableColumn id="2" xr3:uid="{C9F10249-F007-4B5C-B4CA-BC5EAFF42EA6}" name="Colonne2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43FEA65-F7E1-466A-B12D-56BFD750D8EE}" name="Tableau13" displayName="Tableau13" ref="AC3:AD9" totalsRowShown="0">
  <autoFilter ref="AC3:AD9" xr:uid="{B89D80FC-EC11-4E7C-9800-AB0C86346335}"/>
  <tableColumns count="2">
    <tableColumn id="1" xr3:uid="{28BAE725-CD94-477A-892E-9E2A788AA722}" name="Colonne1">
      <calculatedColumnFormula>9&amp;TEXT(ROW(AC4)-3,".00")</calculatedColumnFormula>
    </tableColumn>
    <tableColumn id="2" xr3:uid="{1874DF48-EEE8-4AE1-9A52-5853EA510F95}" name="Colonne2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3282786-7903-4B8B-B1E7-21EBF801CF5C}" name="Tableau14" displayName="Tableau14" ref="AF3:AG12" totalsRowShown="0">
  <autoFilter ref="AF3:AG12" xr:uid="{21A68210-BFA2-4BA0-A69B-805FAFE0676C}"/>
  <tableColumns count="2">
    <tableColumn id="1" xr3:uid="{0C569F1D-CBED-470E-9AD8-75ACCCC4ADEE}" name="Colonne1">
      <calculatedColumnFormula>10&amp;TEXT(ROW(AF4)-3,".00")</calculatedColumnFormula>
    </tableColumn>
    <tableColumn id="2" xr3:uid="{11BC98A2-9156-4F57-BFB5-CC3DE203A424}" name="Colonne2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3B5FF1D-7059-4A89-9B83-8515A1F578EE}" name="Tableau15" displayName="Tableau15" ref="H3:I8" totalsRowShown="0">
  <autoFilter ref="H3:I8" xr:uid="{9EA7B645-1CC7-4BCB-9528-D82C893BA6D4}"/>
  <tableColumns count="2">
    <tableColumn id="1" xr3:uid="{5E25970F-98FC-42EA-9E6E-62A1734AB892}" name="Colonne1">
      <calculatedColumnFormula>2&amp;TEXT(ROW(H4)-3,".00")</calculatedColumnFormula>
    </tableColumn>
    <tableColumn id="2" xr3:uid="{5DC8BFDE-95FE-4A79-833A-E2A68A7B4CAB}" name="Colonne2"/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074A54D-6473-44CD-9ABE-1AA2F06D33F5}" name="Tableau16" displayName="Tableau16" ref="AI3:AJ9" totalsRowShown="0">
  <autoFilter ref="AI3:AJ9" xr:uid="{82010C01-92BB-40B5-B5C2-D70D32D6D059}"/>
  <tableColumns count="2">
    <tableColumn id="1" xr3:uid="{C343E0A5-18E9-4B6C-838B-F4470D2ABE1B}" name="Colonne1">
      <calculatedColumnFormula>11&amp;TEXT(ROW(AI4)-3,".00")</calculatedColumnFormula>
    </tableColumn>
    <tableColumn id="2" xr3:uid="{D886DAF2-AAF4-46A2-A835-11BBB24425D5}" name="Colonne2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979964-22D4-442A-AA95-95EFFCE03FF5}" name="T_Cat_Entree" displayName="T_Cat_Entree" ref="B3:C6" totalsRowShown="0" headerRowDxfId="7" dataDxfId="6" tableBorderDxfId="5">
  <autoFilter ref="B3:C6" xr:uid="{4062D760-7202-4167-B5DE-FF9A23BAB78F}"/>
  <tableColumns count="2">
    <tableColumn id="1" xr3:uid="{05571A45-C39B-451F-BD96-535C9266BF7D}" name="ID" dataDxfId="4">
      <calculatedColumnFormula>ROW(B4)-3</calculatedColumnFormula>
    </tableColumn>
    <tableColumn id="2" xr3:uid="{22050F86-9848-4425-8DBE-62CAB470E927}" name="Catégorie" dataDxfId="3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F77C52-3433-4D0B-BAA1-274823952EE7}" name="Tableau2" displayName="Tableau2" ref="E3:F8" totalsRowShown="0">
  <autoFilter ref="E3:F8" xr:uid="{16810D3B-343C-4170-B959-C9E11A15BE5D}"/>
  <tableColumns count="2">
    <tableColumn id="1" xr3:uid="{91520531-E680-4A4E-BFBD-DF34931F9FF0}" name="ID">
      <calculatedColumnFormula>"1"&amp;TEXT(ROW(E4)-3,".00")</calculatedColumnFormula>
    </tableColumn>
    <tableColumn id="2" xr3:uid="{94ABD69F-8DB9-4505-B07F-1C735E6F3562}" name="Catégorie"/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213CE50-F6DB-464B-B92D-F11FFD323F6D}" name="Tableau5" displayName="Tableau5" ref="H3:I4" totalsRowShown="0">
  <autoFilter ref="H3:I4" xr:uid="{4CBCC722-E532-483B-982C-D5F69A26C133}"/>
  <tableColumns count="2">
    <tableColumn id="1" xr3:uid="{97D7AEE8-1C8B-44A2-A200-C305C62D434E}" name="ID">
      <calculatedColumnFormula>"2"&amp;TEXT(ROW(H4)-3,".00")</calculatedColumnFormula>
    </tableColumn>
    <tableColumn id="2" xr3:uid="{3EAEED05-72B3-498C-8E8E-D7EFB376E83B}" name="Catégorie"/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7B5D55-AA6B-4263-89E7-116001C57516}" name="Tableau6" displayName="Tableau6" ref="K3:L4" totalsRowShown="0">
  <autoFilter ref="K3:L4" xr:uid="{279A90A8-E68E-4FBA-9698-3BBD645A0A81}"/>
  <tableColumns count="2">
    <tableColumn id="1" xr3:uid="{7B706129-D7C9-4A33-BCFA-05DD86E56DBF}" name="ID">
      <calculatedColumnFormula>"3"&amp;TEXT(ROW(K4)-3,".00")</calculatedColumnFormula>
    </tableColumn>
    <tableColumn id="2" xr3:uid="{3289D019-D31E-4DE6-A84B-61E408E0E1F4}" name="Catégorie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3F32142-1187-4730-8FBC-E84D39C3B721}" name="Tableau19" displayName="Tableau19" ref="B2:R3" totalsRowShown="0" headerRowDxfId="2" headerRowBorderDxfId="1" tableBorderDxfId="0">
  <autoFilter ref="B2:R3" xr:uid="{54A6A24B-AB16-4F29-AA4E-72F5E149F9F7}"/>
  <tableColumns count="17">
    <tableColumn id="1" xr3:uid="{412C8E4E-C955-41B8-B0D4-449CC9199FDA}" name="ID">
      <calculatedColumnFormula>ROW(B3)-2</calculatedColumnFormula>
    </tableColumn>
    <tableColumn id="2" xr3:uid="{69CE6448-E7BD-4B1B-9855-AD32636B1F2E}" name="Date"/>
    <tableColumn id="3" xr3:uid="{310D1226-F2A5-41D1-A001-D2CE9CCDBF7D}" name="Type"/>
    <tableColumn id="4" xr3:uid="{A18AC5F1-ECC7-4D5F-9F3F-1CCEBFB245CC}" name="Somme"/>
    <tableColumn id="5" xr3:uid="{A01067A7-7453-4989-A2C0-FEED0C248A80}" name="Compte"/>
    <tableColumn id="6" xr3:uid="{AD4F8C13-89B1-4603-96F4-9EE0E5AFEE5A}" name="Du/Au"/>
    <tableColumn id="7" xr3:uid="{5DDC7012-3618-4942-8592-88AA59DCA38F}" name="Description"/>
    <tableColumn id="8" xr3:uid="{5726A5C1-6043-41F9-B415-F5475EFAA373}" name="CatID"/>
    <tableColumn id="9" xr3:uid="{2DAA618D-19F1-4F72-923D-756C1AF5E1C7}" name="Catégorie"/>
    <tableColumn id="10" xr3:uid="{F45A0FF9-6693-4798-B7D7-0D0BA2730291}" name="SubID"/>
    <tableColumn id="11" xr3:uid="{D4061A5E-4A9D-4956-8837-C7015FA6D6C4}" name="Sous-catégorie"/>
    <tableColumn id="12" xr3:uid="{3F85D462-2998-479C-8BD1-AD751D31C18B}" name="Référence"/>
    <tableColumn id="13" xr3:uid="{84995E0F-28E9-47FD-A915-1EBBC417B24F}" name="Infos"/>
    <tableColumn id="14" xr3:uid="{325BC518-F766-4406-BC67-2EB95BEDCE5B}" name="Année"/>
    <tableColumn id="15" xr3:uid="{E1CCA88C-A3DF-4CA3-9A42-05FB8BEB7C62}" name="Mois"/>
    <tableColumn id="16" xr3:uid="{F9B17708-66D5-4894-A260-F5C730F1DEA9}" name="Transfert"/>
    <tableColumn id="17" xr3:uid="{C658C3D7-2DF9-44A0-8663-28B941B5AA28}" name="Recherche"/>
  </tableColumns>
  <tableStyleInfo name="TableStyleMedium1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F02C52E-DAF0-48B5-893A-9F5ECC7FBA43}" name="Tableau17" displayName="Tableau17" ref="B2:F5" totalsRowShown="0">
  <autoFilter ref="B2:F5" xr:uid="{89A89A82-01F2-4E43-8E10-743078D221CE}"/>
  <tableColumns count="5">
    <tableColumn id="1" xr3:uid="{B81F356B-37D4-48AC-8A57-2AA97CD333A1}" name="ID">
      <calculatedColumnFormula>ROW(B3)-2</calculatedColumnFormula>
    </tableColumn>
    <tableColumn id="2" xr3:uid="{776CF6CA-6C28-4777-BFCB-C595517CD75E}" name="Compte"/>
    <tableColumn id="3" xr3:uid="{F718F353-4676-4D01-B5D7-B006361B84EA}" name="Solde départ"/>
    <tableColumn id="4" xr3:uid="{51540DC5-89D4-4ED2-9216-B0A240CE191A}" name="Calculé"/>
    <tableColumn id="5" xr3:uid="{D3C2DBD2-0F94-4594-8CE7-D2FE96419C0A}" name="Solde"/>
  </tableColumns>
  <tableStyleInfo name="TableStyleMedium5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949589A-D40B-4E5D-B9B3-AE7E45C8462A}" name="Tableau18" displayName="Tableau18" ref="H2:I5" totalsRowShown="0">
  <autoFilter ref="H2:I5" xr:uid="{C7EE7A73-F83E-49DF-B8F2-B38EC986FFDC}"/>
  <tableColumns count="2">
    <tableColumn id="1" xr3:uid="{29A1B654-7AD7-4D7B-820B-DDBEBF81CE40}" name="ID">
      <calculatedColumnFormula>ROW(H3)-2</calculatedColumnFormula>
    </tableColumn>
    <tableColumn id="2" xr3:uid="{FC09180F-8E34-46C4-B894-F3F59811A957}" name="Transfer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6.xml"/><Relationship Id="rId4" Type="http://schemas.openxmlformats.org/officeDocument/2006/relationships/table" Target="../tables/table1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82E31-9751-48FD-A15B-BC9F4B01073A}">
  <sheetPr codeName="Feuil1"/>
  <dimension ref="B2:AJ14"/>
  <sheetViews>
    <sheetView workbookViewId="0">
      <selection activeCell="G24" sqref="G24"/>
    </sheetView>
  </sheetViews>
  <sheetFormatPr baseColWidth="10" defaultRowHeight="15" x14ac:dyDescent="0.25"/>
  <sheetData>
    <row r="2" spans="2:36" ht="27.4" customHeight="1" x14ac:dyDescent="0.25">
      <c r="B2" s="6" t="s">
        <v>2</v>
      </c>
      <c r="C2" s="6"/>
      <c r="E2" s="5" t="str">
        <f>IFERROR(INDEX(T_Cat_Sortie[Catégorie],MATCH(1,T_Cat_Sortie[ID],0)),"")</f>
        <v>Logement</v>
      </c>
      <c r="F2" s="5"/>
      <c r="H2" s="5" t="str">
        <f>IFERROR(INDEX(T_Cat_Sortie[Catégorie],MATCH(2,T_Cat_Sortie[ID],0)),"")</f>
        <v>Transport</v>
      </c>
      <c r="I2" s="5"/>
      <c r="K2" s="5" t="str">
        <f>IFERROR(INDEX(T_Cat_Sortie[Catégorie],MATCH(3,T_Cat_Sortie[ID],0)),"")</f>
        <v>Banque / Assurance</v>
      </c>
      <c r="L2" s="5"/>
      <c r="N2" s="5" t="str">
        <f>IFERROR(INDEX(T_Cat_Sortie[Catégorie],MATCH(4,T_Cat_Sortie[ID],0)),"")</f>
        <v>Enfant</v>
      </c>
      <c r="O2" s="5"/>
      <c r="Q2" s="5" t="str">
        <f>IFERROR(INDEX(T_Cat_Sortie[Catégorie],MATCH(5,T_Cat_Sortie[ID],0)),"")</f>
        <v>Alimentation</v>
      </c>
      <c r="R2" s="5"/>
      <c r="T2" s="5" t="str">
        <f>IFERROR(INDEX(T_Cat_Sortie[Catégorie],MATCH(6,T_Cat_Sortie[ID],0)),"")</f>
        <v>Habillement / Beauté</v>
      </c>
      <c r="U2" s="5"/>
      <c r="W2" s="5" t="str">
        <f>IFERROR(INDEX(T_Cat_Sortie[Catégorie],MATCH(7,T_Cat_Sortie[ID],0)),"")</f>
        <v>Santé</v>
      </c>
      <c r="X2" s="5"/>
      <c r="Z2" s="5" t="str">
        <f>IFERROR(INDEX(T_Cat_Sortie[Catégorie],MATCH(8,T_Cat_Sortie[ID],0)),"")</f>
        <v>Equipement</v>
      </c>
      <c r="AA2" s="5"/>
      <c r="AC2" s="5" t="str">
        <f>IFERROR(INDEX(T_Cat_Sortie[Catégorie],MATCH(9,T_Cat_Sortie[ID],0)),"")</f>
        <v>Multimédia</v>
      </c>
      <c r="AD2" s="5"/>
      <c r="AF2" s="5" t="str">
        <f>IFERROR(INDEX(T_Cat_Sortie[Catégorie],MATCH(10,T_Cat_Sortie[ID],0)),"")</f>
        <v>Loisirs</v>
      </c>
      <c r="AG2" s="5"/>
      <c r="AI2" s="5" t="str">
        <f>IFERROR(INDEX(T_Cat_Sortie[Catégorie],MATCH(11,T_Cat_Sortie[ID],0)),"")</f>
        <v>Vacance</v>
      </c>
      <c r="AJ2" s="5"/>
    </row>
    <row r="3" spans="2:36" x14ac:dyDescent="0.25">
      <c r="B3" t="s">
        <v>3</v>
      </c>
      <c r="C3" t="s">
        <v>4</v>
      </c>
      <c r="E3" t="s">
        <v>0</v>
      </c>
      <c r="F3" t="s">
        <v>1</v>
      </c>
      <c r="H3" t="s">
        <v>0</v>
      </c>
      <c r="I3" t="s">
        <v>1</v>
      </c>
      <c r="K3" t="s">
        <v>0</v>
      </c>
      <c r="L3" t="s">
        <v>1</v>
      </c>
      <c r="N3" t="s">
        <v>0</v>
      </c>
      <c r="O3" t="s">
        <v>1</v>
      </c>
      <c r="Q3" t="s">
        <v>0</v>
      </c>
      <c r="R3" t="s">
        <v>1</v>
      </c>
      <c r="T3" t="s">
        <v>0</v>
      </c>
      <c r="U3" t="s">
        <v>1</v>
      </c>
      <c r="W3" t="s">
        <v>0</v>
      </c>
      <c r="X3" t="s">
        <v>1</v>
      </c>
      <c r="Z3" t="s">
        <v>0</v>
      </c>
      <c r="AA3" t="s">
        <v>1</v>
      </c>
      <c r="AC3" t="s">
        <v>0</v>
      </c>
      <c r="AD3" t="s">
        <v>1</v>
      </c>
      <c r="AF3" t="s">
        <v>0</v>
      </c>
      <c r="AG3" t="s">
        <v>1</v>
      </c>
      <c r="AI3" t="s">
        <v>0</v>
      </c>
      <c r="AJ3" t="s">
        <v>1</v>
      </c>
    </row>
    <row r="4" spans="2:36" x14ac:dyDescent="0.25">
      <c r="B4">
        <f t="shared" ref="B4:B14" si="0">ROW(B4)-3</f>
        <v>1</v>
      </c>
      <c r="C4" t="s">
        <v>5</v>
      </c>
      <c r="E4" t="str">
        <f t="shared" ref="E4:E12" si="1">1&amp;TEXT(ROW(E4)-3,".00")</f>
        <v>1.01</v>
      </c>
      <c r="F4" t="s">
        <v>15</v>
      </c>
      <c r="H4" t="str">
        <f>2&amp;TEXT(ROW(H4)-3,".00")</f>
        <v>2.01</v>
      </c>
      <c r="I4" t="s">
        <v>13</v>
      </c>
      <c r="K4" t="str">
        <f>3&amp;TEXT(ROW(K4)-3,".00")</f>
        <v>3.01</v>
      </c>
      <c r="L4" t="s">
        <v>26</v>
      </c>
      <c r="N4" t="str">
        <f>4&amp;TEXT(ROW(N4)-3,".00")</f>
        <v>4.01</v>
      </c>
      <c r="O4" t="s">
        <v>31</v>
      </c>
      <c r="Q4" t="str">
        <f t="shared" ref="Q4:Q10" si="2">5&amp;TEXT(ROW(Q4)-3,".00")</f>
        <v>5.01</v>
      </c>
      <c r="R4" t="s">
        <v>8</v>
      </c>
      <c r="T4" t="str">
        <f>6&amp;TEXT(ROW(T4)-3,".00")</f>
        <v>6.01</v>
      </c>
      <c r="U4" t="s">
        <v>44</v>
      </c>
      <c r="W4" t="str">
        <f>7&amp;TEXT(ROW(W4)-3,".00")</f>
        <v>7.01</v>
      </c>
      <c r="X4" t="s">
        <v>48</v>
      </c>
      <c r="Z4" t="str">
        <f>8&amp;TEXT(ROW(Z4)-3,".00")</f>
        <v>8.01</v>
      </c>
      <c r="AC4" t="str">
        <f t="shared" ref="AC4:AC9" si="3">9&amp;TEXT(ROW(AC4)-3,".00")</f>
        <v>9.01</v>
      </c>
      <c r="AD4" t="s">
        <v>53</v>
      </c>
      <c r="AF4" t="str">
        <f t="shared" ref="AF4:AF12" si="4">10&amp;TEXT(ROW(AF4)-3,".00")</f>
        <v>10.01</v>
      </c>
      <c r="AG4" t="s">
        <v>59</v>
      </c>
      <c r="AI4" t="str">
        <f t="shared" ref="AI4:AI9" si="5">11&amp;TEXT(ROW(AI4)-3,".00")</f>
        <v>11.01</v>
      </c>
      <c r="AJ4" t="s">
        <v>5</v>
      </c>
    </row>
    <row r="5" spans="2:36" x14ac:dyDescent="0.25">
      <c r="B5">
        <f t="shared" si="0"/>
        <v>2</v>
      </c>
      <c r="C5" t="s">
        <v>6</v>
      </c>
      <c r="E5" t="str">
        <f t="shared" si="1"/>
        <v>1.02</v>
      </c>
      <c r="F5" t="s">
        <v>16</v>
      </c>
      <c r="H5" t="str">
        <f>2&amp;TEXT(ROW(H5)-3,".00")</f>
        <v>2.02</v>
      </c>
      <c r="I5" t="s">
        <v>24</v>
      </c>
      <c r="K5" t="str">
        <f>3&amp;TEXT(ROW(K5)-3,".00")</f>
        <v>3.02</v>
      </c>
      <c r="L5" t="s">
        <v>27</v>
      </c>
      <c r="N5" t="str">
        <f>4&amp;TEXT(ROW(N5)-3,".00")</f>
        <v>4.02</v>
      </c>
      <c r="O5" t="s">
        <v>32</v>
      </c>
      <c r="Q5" t="str">
        <f t="shared" si="2"/>
        <v>5.02</v>
      </c>
      <c r="R5" t="s">
        <v>36</v>
      </c>
      <c r="T5" t="str">
        <f>6&amp;TEXT(ROW(T5)-3,".00")</f>
        <v>6.02</v>
      </c>
      <c r="U5" t="s">
        <v>45</v>
      </c>
      <c r="W5" t="str">
        <f>7&amp;TEXT(ROW(W5)-3,".00")</f>
        <v>7.02</v>
      </c>
      <c r="X5" t="s">
        <v>50</v>
      </c>
      <c r="AC5" t="str">
        <f t="shared" si="3"/>
        <v>9.02</v>
      </c>
      <c r="AD5" t="s">
        <v>54</v>
      </c>
      <c r="AF5" t="str">
        <f t="shared" si="4"/>
        <v>10.02</v>
      </c>
      <c r="AG5" t="s">
        <v>60</v>
      </c>
      <c r="AI5" t="str">
        <f t="shared" si="5"/>
        <v>11.02</v>
      </c>
      <c r="AJ5" t="s">
        <v>6</v>
      </c>
    </row>
    <row r="6" spans="2:36" x14ac:dyDescent="0.25">
      <c r="B6">
        <f t="shared" si="0"/>
        <v>3</v>
      </c>
      <c r="C6" t="s">
        <v>14</v>
      </c>
      <c r="E6" t="str">
        <f t="shared" si="1"/>
        <v>1.03</v>
      </c>
      <c r="F6" t="s">
        <v>17</v>
      </c>
      <c r="H6" t="str">
        <f>2&amp;TEXT(ROW(H6)-3,".00")</f>
        <v>2.03</v>
      </c>
      <c r="I6" t="s">
        <v>20</v>
      </c>
      <c r="K6" t="str">
        <f>3&amp;TEXT(ROW(K6)-3,".00")</f>
        <v>3.03</v>
      </c>
      <c r="L6" t="s">
        <v>28</v>
      </c>
      <c r="N6" t="str">
        <f>4&amp;TEXT(ROW(N6)-3,".00")</f>
        <v>4.03</v>
      </c>
      <c r="O6" t="s">
        <v>33</v>
      </c>
      <c r="Q6" t="str">
        <f t="shared" si="2"/>
        <v>5.03</v>
      </c>
      <c r="R6" t="s">
        <v>37</v>
      </c>
      <c r="T6" t="str">
        <f>6&amp;TEXT(ROW(T6)-3,".00")</f>
        <v>6.03</v>
      </c>
      <c r="U6" t="s">
        <v>46</v>
      </c>
      <c r="W6" t="str">
        <f>7&amp;TEXT(ROW(W6)-3,".00")</f>
        <v>7.03</v>
      </c>
      <c r="X6" t="s">
        <v>49</v>
      </c>
      <c r="AC6" t="str">
        <f t="shared" si="3"/>
        <v>9.03</v>
      </c>
      <c r="AD6" t="s">
        <v>55</v>
      </c>
      <c r="AF6" t="str">
        <f t="shared" si="4"/>
        <v>10.03</v>
      </c>
      <c r="AG6" t="s">
        <v>61</v>
      </c>
      <c r="AI6" t="str">
        <f t="shared" si="5"/>
        <v>11.03</v>
      </c>
      <c r="AJ6" t="s">
        <v>69</v>
      </c>
    </row>
    <row r="7" spans="2:36" x14ac:dyDescent="0.25">
      <c r="B7">
        <f t="shared" si="0"/>
        <v>4</v>
      </c>
      <c r="C7" t="s">
        <v>7</v>
      </c>
      <c r="E7" t="str">
        <f t="shared" si="1"/>
        <v>1.04</v>
      </c>
      <c r="F7" t="s">
        <v>18</v>
      </c>
      <c r="H7" t="str">
        <f>2&amp;TEXT(ROW(H7)-3,".00")</f>
        <v>2.04</v>
      </c>
      <c r="I7" t="s">
        <v>25</v>
      </c>
      <c r="K7" t="str">
        <f>3&amp;TEXT(ROW(K7)-3,".00")</f>
        <v>3.04</v>
      </c>
      <c r="L7" t="s">
        <v>29</v>
      </c>
      <c r="N7" t="str">
        <f>4&amp;TEXT(ROW(N7)-3,".00")</f>
        <v>4.04</v>
      </c>
      <c r="O7" t="s">
        <v>34</v>
      </c>
      <c r="Q7" t="str">
        <f t="shared" si="2"/>
        <v>5.04</v>
      </c>
      <c r="R7" t="s">
        <v>38</v>
      </c>
      <c r="T7" t="str">
        <f>6&amp;TEXT(ROW(T7)-3,".00")</f>
        <v>6.04</v>
      </c>
      <c r="U7" t="s">
        <v>47</v>
      </c>
      <c r="W7" t="str">
        <f>7&amp;TEXT(ROW(W7)-3,".00")</f>
        <v>7.04</v>
      </c>
      <c r="X7" t="s">
        <v>52</v>
      </c>
      <c r="AC7" t="str">
        <f t="shared" si="3"/>
        <v>9.04</v>
      </c>
      <c r="AD7" t="s">
        <v>57</v>
      </c>
      <c r="AF7" t="str">
        <f t="shared" si="4"/>
        <v>10.04</v>
      </c>
      <c r="AG7" t="s">
        <v>62</v>
      </c>
      <c r="AI7" t="str">
        <f t="shared" si="5"/>
        <v>11.04</v>
      </c>
      <c r="AJ7" t="s">
        <v>70</v>
      </c>
    </row>
    <row r="8" spans="2:36" x14ac:dyDescent="0.25">
      <c r="B8">
        <f t="shared" si="0"/>
        <v>5</v>
      </c>
      <c r="C8" t="s">
        <v>8</v>
      </c>
      <c r="E8" t="str">
        <f t="shared" si="1"/>
        <v>1.05</v>
      </c>
      <c r="F8" t="s">
        <v>19</v>
      </c>
      <c r="H8" t="str">
        <f>2&amp;TEXT(ROW(H8)-3,".00")</f>
        <v>2.05</v>
      </c>
      <c r="I8" t="s">
        <v>42</v>
      </c>
      <c r="K8" t="str">
        <f>3&amp;TEXT(ROW(K8)-3,".00")</f>
        <v>3.05</v>
      </c>
      <c r="L8" t="s">
        <v>30</v>
      </c>
      <c r="N8" t="str">
        <f>4&amp;TEXT(ROW(N8)-3,".00")</f>
        <v>4.05</v>
      </c>
      <c r="O8" t="s">
        <v>35</v>
      </c>
      <c r="Q8" t="str">
        <f t="shared" si="2"/>
        <v>5.05</v>
      </c>
      <c r="R8" t="s">
        <v>39</v>
      </c>
      <c r="AC8" t="str">
        <f t="shared" si="3"/>
        <v>9.05</v>
      </c>
      <c r="AD8" t="s">
        <v>56</v>
      </c>
      <c r="AF8" t="str">
        <f t="shared" si="4"/>
        <v>10.05</v>
      </c>
      <c r="AG8" t="s">
        <v>63</v>
      </c>
      <c r="AI8" t="str">
        <f t="shared" si="5"/>
        <v>11.05</v>
      </c>
      <c r="AJ8" t="s">
        <v>68</v>
      </c>
    </row>
    <row r="9" spans="2:36" x14ac:dyDescent="0.25">
      <c r="B9">
        <f t="shared" si="0"/>
        <v>6</v>
      </c>
      <c r="C9" t="s">
        <v>43</v>
      </c>
      <c r="E9" t="str">
        <f t="shared" si="1"/>
        <v>1.06</v>
      </c>
      <c r="F9" t="s">
        <v>20</v>
      </c>
      <c r="Q9" t="str">
        <f t="shared" si="2"/>
        <v>5.06</v>
      </c>
      <c r="R9" t="s">
        <v>40</v>
      </c>
      <c r="AC9" t="str">
        <f t="shared" si="3"/>
        <v>9.06</v>
      </c>
      <c r="AD9" t="s">
        <v>58</v>
      </c>
      <c r="AF9" t="str">
        <f t="shared" si="4"/>
        <v>10.06</v>
      </c>
      <c r="AG9" t="s">
        <v>64</v>
      </c>
      <c r="AI9" t="str">
        <f t="shared" si="5"/>
        <v>11.06</v>
      </c>
      <c r="AJ9" t="s">
        <v>71</v>
      </c>
    </row>
    <row r="10" spans="2:36" x14ac:dyDescent="0.25">
      <c r="B10">
        <f t="shared" si="0"/>
        <v>7</v>
      </c>
      <c r="C10" t="s">
        <v>51</v>
      </c>
      <c r="E10" t="str">
        <f t="shared" si="1"/>
        <v>1.07</v>
      </c>
      <c r="F10" t="s">
        <v>21</v>
      </c>
      <c r="Q10" t="str">
        <f t="shared" si="2"/>
        <v>5.07</v>
      </c>
      <c r="R10" t="s">
        <v>41</v>
      </c>
      <c r="AF10" t="str">
        <f t="shared" si="4"/>
        <v>10.07</v>
      </c>
      <c r="AG10" t="s">
        <v>65</v>
      </c>
    </row>
    <row r="11" spans="2:36" x14ac:dyDescent="0.25">
      <c r="B11">
        <f t="shared" si="0"/>
        <v>8</v>
      </c>
      <c r="C11" t="s">
        <v>9</v>
      </c>
      <c r="E11" t="str">
        <f t="shared" si="1"/>
        <v>1.08</v>
      </c>
      <c r="F11" t="s">
        <v>22</v>
      </c>
      <c r="AF11" t="str">
        <f t="shared" si="4"/>
        <v>10.08</v>
      </c>
      <c r="AG11" t="s">
        <v>66</v>
      </c>
    </row>
    <row r="12" spans="2:36" x14ac:dyDescent="0.25">
      <c r="B12">
        <f t="shared" si="0"/>
        <v>9</v>
      </c>
      <c r="C12" t="s">
        <v>10</v>
      </c>
      <c r="E12" t="str">
        <f t="shared" si="1"/>
        <v>1.09</v>
      </c>
      <c r="F12" t="s">
        <v>23</v>
      </c>
      <c r="AF12" t="str">
        <f t="shared" si="4"/>
        <v>10.09</v>
      </c>
      <c r="AG12" t="s">
        <v>67</v>
      </c>
    </row>
    <row r="13" spans="2:36" x14ac:dyDescent="0.25">
      <c r="B13">
        <f t="shared" si="0"/>
        <v>10</v>
      </c>
      <c r="C13" t="s">
        <v>11</v>
      </c>
    </row>
    <row r="14" spans="2:36" x14ac:dyDescent="0.25">
      <c r="B14">
        <f t="shared" si="0"/>
        <v>11</v>
      </c>
      <c r="C14" t="s">
        <v>12</v>
      </c>
    </row>
  </sheetData>
  <mergeCells count="12">
    <mergeCell ref="AI2:AJ2"/>
    <mergeCell ref="B2:C2"/>
    <mergeCell ref="E2:F2"/>
    <mergeCell ref="H2:I2"/>
    <mergeCell ref="K2:L2"/>
    <mergeCell ref="N2:O2"/>
    <mergeCell ref="Q2:R2"/>
    <mergeCell ref="T2:U2"/>
    <mergeCell ref="W2:X2"/>
    <mergeCell ref="Z2:AA2"/>
    <mergeCell ref="AC2:AD2"/>
    <mergeCell ref="AF2:AG2"/>
  </mergeCells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F96D4-E683-49C9-9B51-6F7ABB22BBDC}">
  <sheetPr codeName="Feuil2"/>
  <dimension ref="B1:P8"/>
  <sheetViews>
    <sheetView workbookViewId="0">
      <selection activeCell="H15" sqref="H15"/>
    </sheetView>
  </sheetViews>
  <sheetFormatPr baseColWidth="10" defaultRowHeight="15" x14ac:dyDescent="0.25"/>
  <cols>
    <col min="4" max="4" width="3.85546875" customWidth="1"/>
    <col min="7" max="7" width="3.85546875" customWidth="1"/>
    <col min="10" max="10" width="3.85546875" customWidth="1"/>
    <col min="13" max="14" width="3.85546875" customWidth="1"/>
  </cols>
  <sheetData>
    <row r="1" spans="2:16" ht="15.75" thickBot="1" x14ac:dyDescent="0.3"/>
    <row r="2" spans="2:16" ht="21.75" thickBot="1" x14ac:dyDescent="0.4">
      <c r="B2" s="8" t="s">
        <v>72</v>
      </c>
      <c r="C2" s="9"/>
      <c r="E2" s="8" t="str">
        <f>IFERROR(INDEX(T_Cat_Entree[Catégorie],MATCH(1,T_Cat_Entree[ID],0)),"")</f>
        <v>Salaire</v>
      </c>
      <c r="F2" s="9"/>
      <c r="H2" s="8" t="str">
        <f>IFERROR(INDEX(T_Cat_Entree[Catégorie],MATCH(2,T_Cat_Entree[ID],0)),"")</f>
        <v>Mobilier</v>
      </c>
      <c r="I2" s="9"/>
      <c r="K2" s="8" t="str">
        <f>IFERROR(INDEX(T_Cat_Entree[Catégorie],MATCH(3,T_Cat_Entree[ID],0)),"")</f>
        <v>Immobillier</v>
      </c>
      <c r="L2" s="9"/>
      <c r="O2" s="7"/>
      <c r="P2" s="7"/>
    </row>
    <row r="3" spans="2:16" x14ac:dyDescent="0.25">
      <c r="B3" s="3" t="s">
        <v>3</v>
      </c>
      <c r="C3" s="3" t="s">
        <v>4</v>
      </c>
      <c r="E3" t="s">
        <v>3</v>
      </c>
      <c r="F3" t="s">
        <v>4</v>
      </c>
      <c r="H3" t="s">
        <v>3</v>
      </c>
      <c r="I3" t="s">
        <v>4</v>
      </c>
      <c r="K3" t="s">
        <v>3</v>
      </c>
      <c r="L3" t="s">
        <v>4</v>
      </c>
    </row>
    <row r="4" spans="2:16" x14ac:dyDescent="0.25">
      <c r="B4" s="1">
        <f>ROW(B4)-3</f>
        <v>1</v>
      </c>
      <c r="C4" s="1" t="s">
        <v>73</v>
      </c>
      <c r="E4" t="str">
        <f>"1"&amp;TEXT(ROW(E4)-3,".00")</f>
        <v>1.01</v>
      </c>
      <c r="F4" t="s">
        <v>73</v>
      </c>
      <c r="H4" t="str">
        <f>"2"&amp;TEXT(ROW(H4)-3,".00")</f>
        <v>2.01</v>
      </c>
      <c r="I4" t="s">
        <v>79</v>
      </c>
      <c r="K4" t="str">
        <f>"3"&amp;TEXT(ROW(K4)-3,".00")</f>
        <v>3.01</v>
      </c>
    </row>
    <row r="5" spans="2:16" x14ac:dyDescent="0.25">
      <c r="B5" s="2">
        <f t="shared" ref="B5:B6" si="0">ROW(B5)-3</f>
        <v>2</v>
      </c>
      <c r="C5" s="2" t="s">
        <v>74</v>
      </c>
      <c r="E5" t="str">
        <f>"1"&amp;TEXT(ROW(E5)-3,".00")</f>
        <v>1.02</v>
      </c>
      <c r="F5" t="s">
        <v>75</v>
      </c>
    </row>
    <row r="6" spans="2:16" x14ac:dyDescent="0.25">
      <c r="B6" s="1">
        <f t="shared" si="0"/>
        <v>3</v>
      </c>
      <c r="C6" s="1" t="s">
        <v>93</v>
      </c>
      <c r="E6" t="str">
        <f>"1"&amp;TEXT(ROW(E6)-3,".00")</f>
        <v>1.03</v>
      </c>
      <c r="F6" t="s">
        <v>76</v>
      </c>
    </row>
    <row r="7" spans="2:16" x14ac:dyDescent="0.25">
      <c r="E7" t="str">
        <f>"1"&amp;TEXT(ROW(E7)-3,".00")</f>
        <v>1.04</v>
      </c>
      <c r="F7" t="s">
        <v>77</v>
      </c>
    </row>
    <row r="8" spans="2:16" x14ac:dyDescent="0.25">
      <c r="E8" t="str">
        <f>"1"&amp;TEXT(ROW(E8)-3,".00")</f>
        <v>1.05</v>
      </c>
      <c r="F8" t="s">
        <v>78</v>
      </c>
    </row>
  </sheetData>
  <mergeCells count="5">
    <mergeCell ref="O2:P2"/>
    <mergeCell ref="B2:C2"/>
    <mergeCell ref="E2:F2"/>
    <mergeCell ref="H2:I2"/>
    <mergeCell ref="K2:L2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3FA3-F4E4-487E-A60F-47C54C2962B1}">
  <sheetPr codeName="Feuil3"/>
  <dimension ref="B2:R3"/>
  <sheetViews>
    <sheetView workbookViewId="0">
      <selection activeCell="C3" sqref="C3"/>
    </sheetView>
  </sheetViews>
  <sheetFormatPr baseColWidth="10" defaultRowHeight="15" x14ac:dyDescent="0.25"/>
  <cols>
    <col min="8" max="8" width="11.85546875" customWidth="1"/>
    <col min="12" max="12" width="14.5703125" customWidth="1"/>
    <col min="13" max="13" width="10.85546875" customWidth="1"/>
    <col min="14" max="14" width="11" customWidth="1"/>
    <col min="18" max="18" width="11" customWidth="1"/>
  </cols>
  <sheetData>
    <row r="2" spans="2:18" ht="15.75" thickBot="1" x14ac:dyDescent="0.3">
      <c r="B2" s="4" t="s">
        <v>3</v>
      </c>
      <c r="C2" s="4" t="s">
        <v>80</v>
      </c>
      <c r="D2" s="4" t="s">
        <v>81</v>
      </c>
      <c r="E2" s="4" t="s">
        <v>82</v>
      </c>
      <c r="F2" s="4" t="s">
        <v>83</v>
      </c>
      <c r="G2" s="4" t="s">
        <v>84</v>
      </c>
      <c r="H2" s="4" t="s">
        <v>85</v>
      </c>
      <c r="I2" s="4" t="s">
        <v>86</v>
      </c>
      <c r="J2" s="4" t="s">
        <v>4</v>
      </c>
      <c r="K2" s="4" t="s">
        <v>87</v>
      </c>
      <c r="L2" s="4" t="s">
        <v>88</v>
      </c>
      <c r="M2" s="4" t="s">
        <v>89</v>
      </c>
      <c r="N2" s="4" t="s">
        <v>95</v>
      </c>
      <c r="O2" s="4" t="s">
        <v>90</v>
      </c>
      <c r="P2" s="4" t="s">
        <v>91</v>
      </c>
      <c r="Q2" s="4" t="s">
        <v>94</v>
      </c>
      <c r="R2" s="4" t="s">
        <v>92</v>
      </c>
    </row>
    <row r="3" spans="2:18" x14ac:dyDescent="0.25">
      <c r="B3">
        <f>ROW(B3)-2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BB6F-12A3-47FC-B200-2B16F2952BA5}">
  <sheetPr codeName="Feuil4"/>
  <dimension ref="B2:I5"/>
  <sheetViews>
    <sheetView tabSelected="1" workbookViewId="0">
      <selection activeCell="J4" sqref="J4"/>
    </sheetView>
  </sheetViews>
  <sheetFormatPr baseColWidth="10" defaultRowHeight="15" x14ac:dyDescent="0.25"/>
  <sheetData>
    <row r="2" spans="2:9" x14ac:dyDescent="0.25">
      <c r="B2" t="s">
        <v>3</v>
      </c>
      <c r="C2" t="s">
        <v>83</v>
      </c>
      <c r="D2" t="s">
        <v>99</v>
      </c>
      <c r="E2" t="s">
        <v>100</v>
      </c>
      <c r="F2" t="s">
        <v>101</v>
      </c>
      <c r="H2" t="s">
        <v>3</v>
      </c>
      <c r="I2" t="s">
        <v>94</v>
      </c>
    </row>
    <row r="3" spans="2:9" x14ac:dyDescent="0.25">
      <c r="B3">
        <f>ROW(B3)-2</f>
        <v>1</v>
      </c>
      <c r="C3" t="s">
        <v>96</v>
      </c>
      <c r="H3">
        <f>ROW(H3)-2</f>
        <v>1</v>
      </c>
      <c r="I3" t="s">
        <v>102</v>
      </c>
    </row>
    <row r="4" spans="2:9" x14ac:dyDescent="0.25">
      <c r="B4">
        <f>ROW(B4)-2</f>
        <v>2</v>
      </c>
      <c r="C4" t="s">
        <v>97</v>
      </c>
      <c r="H4">
        <f>ROW(H4)-2</f>
        <v>2</v>
      </c>
      <c r="I4" t="s">
        <v>103</v>
      </c>
    </row>
    <row r="5" spans="2:9" x14ac:dyDescent="0.25">
      <c r="B5">
        <f>ROW(B5)-2</f>
        <v>3</v>
      </c>
      <c r="C5" t="s">
        <v>98</v>
      </c>
      <c r="H5">
        <f>ROW(H5)-2</f>
        <v>3</v>
      </c>
      <c r="I5" t="s">
        <v>104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Categorie_Sortie</vt:lpstr>
      <vt:lpstr>Categorie_Entree</vt:lpstr>
      <vt:lpstr>Input</vt:lpstr>
      <vt:lpstr>Config</vt:lpstr>
      <vt:lpstr>T_Alimentation</vt:lpstr>
      <vt:lpstr>T_Banque</vt:lpstr>
      <vt:lpstr>T_Compte</vt:lpstr>
      <vt:lpstr>T_Enfant</vt:lpstr>
      <vt:lpstr>T_Equipement</vt:lpstr>
      <vt:lpstr>T_Habillement</vt:lpstr>
      <vt:lpstr>T_Immobillier</vt:lpstr>
      <vt:lpstr>T_Input</vt:lpstr>
      <vt:lpstr>T_Logement</vt:lpstr>
      <vt:lpstr>T_Loisirs</vt:lpstr>
      <vt:lpstr>T_Mobilier</vt:lpstr>
      <vt:lpstr>T_Multimedia</vt:lpstr>
      <vt:lpstr>T_Quipement</vt:lpstr>
      <vt:lpstr>T_Salaire</vt:lpstr>
      <vt:lpstr>T_Sante</vt:lpstr>
      <vt:lpstr>T_Transfert</vt:lpstr>
      <vt:lpstr>T_Transport</vt:lpstr>
      <vt:lpstr>T_Vacance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Home</cp:lastModifiedBy>
  <dcterms:created xsi:type="dcterms:W3CDTF">2019-07-27T08:12:32Z</dcterms:created>
  <dcterms:modified xsi:type="dcterms:W3CDTF">2019-07-30T09:58:20Z</dcterms:modified>
</cp:coreProperties>
</file>