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ALBE\Effectifs ALBE Sections\Effectifs 2018 - 2019\"/>
    </mc:Choice>
  </mc:AlternateContent>
  <xr:revisionPtr revIDLastSave="0" documentId="13_ncr:1_{02D1FBCA-1060-45A4-8050-8C7A5DA61996}" xr6:coauthVersionLast="38" xr6:coauthVersionMax="38" xr10:uidLastSave="{00000000-0000-0000-0000-000000000000}"/>
  <bookViews>
    <workbookView xWindow="0" yWindow="0" windowWidth="20730" windowHeight="11760" tabRatio="896" activeTab="1" xr2:uid="{00000000-000D-0000-FFFF-FFFF00000000}"/>
  </bookViews>
  <sheets>
    <sheet name="Saisie" sheetId="4" r:id="rId1"/>
    <sheet name="BD" sheetId="1" r:id="rId2"/>
    <sheet name="Infos" sheetId="3" r:id="rId3"/>
    <sheet name="ALBE" sheetId="22" r:id="rId4"/>
    <sheet name="Artisanat" sheetId="5" r:id="rId5"/>
    <sheet name="Chorale Farandole" sheetId="6" r:id="rId6"/>
    <sheet name="Chorale Seine R" sheetId="7" r:id="rId7"/>
    <sheet name="Construction Mod" sheetId="8" r:id="rId8"/>
    <sheet name="Echec" sheetId="9" r:id="rId9"/>
    <sheet name="Encadrement" sheetId="10" r:id="rId10"/>
    <sheet name="Scrabble" sheetId="11" r:id="rId11"/>
    <sheet name="Badminton" sheetId="12" r:id="rId12"/>
    <sheet name="Foot" sheetId="13" r:id="rId13"/>
    <sheet name="Handball" sheetId="14" r:id="rId14"/>
    <sheet name="Orientation" sheetId="15" r:id="rId15"/>
    <sheet name="Pétanque" sheetId="16" r:id="rId16"/>
    <sheet name="Relaxation" sheetId="17" r:id="rId17"/>
    <sheet name="Sports Nature" sheetId="18" r:id="rId18"/>
    <sheet name="Tennis" sheetId="19" r:id="rId19"/>
    <sheet name="Tennis de table" sheetId="20" r:id="rId20"/>
    <sheet name="Yoga" sheetId="21" r:id="rId21"/>
  </sheets>
  <externalReferences>
    <externalReference r:id="rId22"/>
  </externalReferences>
  <definedNames>
    <definedName name="_27000">Infos!$C$769:$C$770</definedName>
    <definedName name="_27100">Infos!$C$771:$C$801</definedName>
    <definedName name="_27110">Infos!$C$802</definedName>
    <definedName name="_27120">Infos!$C$803:$C$826</definedName>
    <definedName name="_27130">Infos!$C$827:$C$834</definedName>
    <definedName name="_27140">Infos!$C$835:$C$839</definedName>
    <definedName name="_27150">Infos!$C$840:$C$862</definedName>
    <definedName name="_27160">Infos!$C$863:$C$876</definedName>
    <definedName name="_27170">Infos!$C$877:$C$891</definedName>
    <definedName name="_27180">Infos!$C$892:$C$902</definedName>
    <definedName name="_27190">Infos!$C$903:$C$926</definedName>
    <definedName name="_27200">Infos!$C$927:$C$945</definedName>
    <definedName name="_27220">Infos!$C$946:$C$968</definedName>
    <definedName name="_27230">Infos!$C$969:$C$989</definedName>
    <definedName name="_27240">Infos!$C$990:$C$1010</definedName>
    <definedName name="_27250">Infos!$C$1011:$C$1023</definedName>
    <definedName name="_27260">Infos!$C$1024:$C$1034</definedName>
    <definedName name="_27270">Infos!$C$1035:$C$1046</definedName>
    <definedName name="_27290">Infos!$C$1047:$C$1059</definedName>
    <definedName name="_27300">Infos!$C$1060:$C$1077</definedName>
    <definedName name="_27310">Infos!$C$1078:$C$1088</definedName>
    <definedName name="_27320">Infos!$C$1089:$C$1096</definedName>
    <definedName name="_27330">Infos!$C$1097:$C$1108</definedName>
    <definedName name="_27340">Infos!$C$1109:$C$1113</definedName>
    <definedName name="_27350">Infos!$C$1114:$C$1124</definedName>
    <definedName name="_27360">Infos!$C$1125</definedName>
    <definedName name="_27370">Infos!$C$1126:$C$1149</definedName>
    <definedName name="_27380">Infos!$C$1150:$C$1159</definedName>
    <definedName name="_27390">Infos!$C$1160:$C$1170</definedName>
    <definedName name="_27400">Infos!$C$1171:$C$1191</definedName>
    <definedName name="_27410">Infos!$C$1192:$C$1202</definedName>
    <definedName name="_27420">Infos!$C$1203:$C$1211</definedName>
    <definedName name="_27430">Infos!$C$1212:$C$1220</definedName>
    <definedName name="_27440">Infos!$C$1221:$C$1227</definedName>
    <definedName name="_27450">Infos!$C$1228:$C$1234</definedName>
    <definedName name="_27460">Infos!$C$1235:$C$1237</definedName>
    <definedName name="_27470">Infos!$C$1238:$C$1239</definedName>
    <definedName name="_27480">Infos!$C$1240:$C$1247</definedName>
    <definedName name="_27490">Infos!$C$1248:$C$1253</definedName>
    <definedName name="_27500">Infos!$C$1254:$C$1273</definedName>
    <definedName name="_27510">Infos!$C$1274:$C$1281</definedName>
    <definedName name="_27520">Infos!$C$1282:$C$1295</definedName>
    <definedName name="_27530">Infos!$C$1296</definedName>
    <definedName name="_27540">Infos!$C$1297</definedName>
    <definedName name="_27550">Infos!$C$1298:$C$1299</definedName>
    <definedName name="_27560">Infos!$C$1300:$C$1308</definedName>
    <definedName name="_27570">Infos!$C$1309:$C$1312</definedName>
    <definedName name="_27580">Infos!$C$1313:$C$1315</definedName>
    <definedName name="_27590">Infos!$C$1316</definedName>
    <definedName name="_27600">Infos!$C$1317:$C$1325</definedName>
    <definedName name="_27610">Infos!$C$1326</definedName>
    <definedName name="_27620">Infos!$C$1327:$C$1330</definedName>
    <definedName name="_27630">Infos!$C$1331:$C$1340</definedName>
    <definedName name="_27640">Infos!$C$1341:$C$1343</definedName>
    <definedName name="_27650">Infos!$C$1344:$C$1346</definedName>
    <definedName name="_27660">Infos!$C$1347:$C$1348</definedName>
    <definedName name="_27670">Infos!$C$1349:$C$1351</definedName>
    <definedName name="_27680">Infos!$C$1352:$C$1360</definedName>
    <definedName name="_27690">Infos!$C$1361</definedName>
    <definedName name="_27700">Infos!$C$1362:$C$1375</definedName>
    <definedName name="_27710">Infos!$C$1376</definedName>
    <definedName name="_27720">Infos!$C$1377:$C$1379</definedName>
    <definedName name="_27730">Infos!$C$1380:$C$1382</definedName>
    <definedName name="_27740">Infos!$C$1383</definedName>
    <definedName name="_27750">Infos!$C$1384</definedName>
    <definedName name="_27760">Infos!$C$1385</definedName>
    <definedName name="_27770">Infos!$C$1386</definedName>
    <definedName name="_27780">Infos!$C$1387</definedName>
    <definedName name="_27790">Infos!$C$1388</definedName>
    <definedName name="_27800">Infos!$C$1389:$C$1411</definedName>
    <definedName name="_27810">Infos!$C$1412</definedName>
    <definedName name="_27820">Infos!$C$1413:$C$1415</definedName>
    <definedName name="_27830">Infos!$C$1416:$C$1420</definedName>
    <definedName name="_27910">Infos!$C$1421:$C$1426</definedName>
    <definedName name="_27920">Infos!$C$1427:$C$1428</definedName>
    <definedName name="_27930">Infos!$C$1429:$C$1457</definedName>
    <definedName name="_27940">Infos!$C$1458:$C$1463</definedName>
    <definedName name="_27950">Infos!$C$1464:$C$1472</definedName>
    <definedName name="_76000">Infos!$C$2</definedName>
    <definedName name="_76110">Infos!$C$3:$C$24</definedName>
    <definedName name="_76111">Infos!$C$25:$C$27</definedName>
    <definedName name="_76113">Infos!$C$28:$C$30</definedName>
    <definedName name="_76116">Infos!$C$31:$C$39</definedName>
    <definedName name="_76117">Infos!$C$40:$C$41</definedName>
    <definedName name="_76119">Infos!$C$42:$C$43</definedName>
    <definedName name="_76120">Infos!$C$44</definedName>
    <definedName name="_76130">Infos!$C$45</definedName>
    <definedName name="_76133">Infos!$C$46:$C$50</definedName>
    <definedName name="_76140">Infos!$C$51</definedName>
    <definedName name="_76150">Infos!$C$52:$C$55</definedName>
    <definedName name="_76160">Infos!$C$56:$C$66</definedName>
    <definedName name="_76170">Infos!$C$67:$C$77</definedName>
    <definedName name="_76190">Infos!$C$78:$C$101</definedName>
    <definedName name="_76200">Infos!$C$102</definedName>
    <definedName name="_76210">Infos!$C$103:$C$118</definedName>
    <definedName name="_76220">Infos!$C$119:$C$136</definedName>
    <definedName name="_76230">Infos!$C$137:$C$139</definedName>
    <definedName name="_76240">Infos!$C$140:$C$142</definedName>
    <definedName name="_76250">Infos!$C$143</definedName>
    <definedName name="_76260">Infos!$C$144:$C$160</definedName>
    <definedName name="_76270">Infos!$C$161:$C$184</definedName>
    <definedName name="_76280">Infos!$C$185:$C$200</definedName>
    <definedName name="_76290">Infos!$C$201:$C$205</definedName>
    <definedName name="_76300">Infos!$C$206</definedName>
    <definedName name="_76310">Infos!$C$207</definedName>
    <definedName name="_76320">Infos!$C$208:$C$209</definedName>
    <definedName name="_76330">Infos!$C$210:$C$213</definedName>
    <definedName name="_76340">Infos!$C$214:$C$232</definedName>
    <definedName name="_76350">Infos!$C$233</definedName>
    <definedName name="_76360">Infos!$C$234:$C$237</definedName>
    <definedName name="_76370">Infos!$C$238:$C$247</definedName>
    <definedName name="_76380">Infos!$C$248:$C$252</definedName>
    <definedName name="_76390">Infos!$C$253:$C$267</definedName>
    <definedName name="_76400">Infos!$C$268:$C$279</definedName>
    <definedName name="_76410">Infos!$C$280:$C$284</definedName>
    <definedName name="_76420">Infos!$C$285</definedName>
    <definedName name="_76430">Infos!$C$286:$C$301</definedName>
    <definedName name="_76440">Infos!$C$302:$C$323</definedName>
    <definedName name="_76450">Infos!$C$324:$C$349</definedName>
    <definedName name="_76460">Infos!$C$350:$C$362</definedName>
    <definedName name="_76470">Infos!$C$363</definedName>
    <definedName name="_76480">Infos!$C$364:$C$376</definedName>
    <definedName name="_76490">Infos!$C$377:$C$385</definedName>
    <definedName name="_76500">Infos!$C$386:$C$388</definedName>
    <definedName name="_76510">Infos!$C$389:$C$397</definedName>
    <definedName name="_76520">Infos!$C$398:$C$408</definedName>
    <definedName name="_76530">Infos!$C$409:$C$414</definedName>
    <definedName name="_76540">Infos!$C$415:$C$436</definedName>
    <definedName name="_76550">Infos!$C$437:$C$445</definedName>
    <definedName name="_76560">Infos!$C$446:$C$470</definedName>
    <definedName name="_76570">Infos!$C$471:$C$479</definedName>
    <definedName name="_76580">Infos!$C$480</definedName>
    <definedName name="_76590">Infos!$C$481:$C$503</definedName>
    <definedName name="_76600">Infos!$C$504</definedName>
    <definedName name="_76610">Infos!$C$506</definedName>
    <definedName name="_76630">Infos!$C$508:$C$527</definedName>
    <definedName name="_76640">Infos!$C$528:$C$544</definedName>
    <definedName name="_76650">Infos!$C$545</definedName>
    <definedName name="_76660">Infos!$C$546:$C$562</definedName>
    <definedName name="_76680">Infos!$C$563:$C$579</definedName>
    <definedName name="_76690">Infos!$C$580:$C$596</definedName>
    <definedName name="_76700">Infos!$C$597:$C$603</definedName>
    <definedName name="_76710">Infos!$C$604:$C$607</definedName>
    <definedName name="_76720">Infos!$C$608:$C$611</definedName>
    <definedName name="_76730">Infos!$C$612:$C$633</definedName>
    <definedName name="_76740">Infos!$C$634:$C$650</definedName>
    <definedName name="_76750">Infos!$C$651:$C$668</definedName>
    <definedName name="_76760">Infos!$C$669:$C$679</definedName>
    <definedName name="_76770">Infos!$C$680:$C$682</definedName>
    <definedName name="_76780">Infos!$C$683:$C$697</definedName>
    <definedName name="_76790">Infos!$C$698:$C$703</definedName>
    <definedName name="_76800">Infos!$C$704</definedName>
    <definedName name="_76810">Infos!$C$705:$C$707</definedName>
    <definedName name="_76840">Infos!$C$708:$C$710</definedName>
    <definedName name="_76850">Infos!$C$711:$C$720</definedName>
    <definedName name="_76860">Infos!$C$721:$C$724</definedName>
    <definedName name="_76870">Infos!$C$725:$C$726</definedName>
    <definedName name="_76880">Infos!$C$727:$C$728</definedName>
    <definedName name="_76890">Infos!$C$729:$C$748</definedName>
    <definedName name="_76910">Infos!$C$749:$C$752</definedName>
    <definedName name="_76920">Infos!$C$753</definedName>
    <definedName name="_76930">Infos!$C$754:$C$755</definedName>
    <definedName name="_76940">Infos!$C$756:$C$760</definedName>
    <definedName name="_76950">Infos!$C$761</definedName>
    <definedName name="_76960">Infos!$C$762</definedName>
    <definedName name="_76970">Infos!$C$763:$C$767</definedName>
    <definedName name="_76980">Infos!$C$768</definedName>
    <definedName name="_xlnm._FilterDatabase" localSheetId="1" hidden="1">BD!$A$1:$L$561</definedName>
    <definedName name="CelluleTemoin" localSheetId="4">Artisanat!$A$41</definedName>
    <definedName name="CelluleTemoin" localSheetId="11">Badminton!$A$16</definedName>
    <definedName name="CelluleTemoin" localSheetId="5">'Chorale Farandole'!$A$16</definedName>
    <definedName name="CelluleTemoin" localSheetId="6">'Chorale Seine R'!$A$16</definedName>
    <definedName name="CelluleTemoin" localSheetId="7">'Construction Mod'!$A$16</definedName>
    <definedName name="CelluleTemoin" localSheetId="8">Echec!$A$16</definedName>
    <definedName name="CelluleTemoin" localSheetId="9">Encadrement!$A$16</definedName>
    <definedName name="CelluleTemoin" localSheetId="12">Foot!$A$16</definedName>
    <definedName name="CelluleTemoin" localSheetId="13">Handball!$A$16</definedName>
    <definedName name="CelluleTemoin" localSheetId="14">Orientation!$A$16</definedName>
    <definedName name="CelluleTemoin" localSheetId="15">Pétanque!$A$16</definedName>
    <definedName name="CelluleTemoin" localSheetId="16">Relaxation!$A$16</definedName>
    <definedName name="CelluleTemoin" localSheetId="10">Scrabble!$A$16</definedName>
    <definedName name="CelluleTemoin" localSheetId="17">'Sports Nature'!$A$16</definedName>
    <definedName name="CelluleTemoin" localSheetId="18">Tennis!$A$16</definedName>
    <definedName name="CelluleTemoin" localSheetId="19">'Tennis de table'!$A$16</definedName>
    <definedName name="CelluleTemoin" localSheetId="20">Yoga!$A$16</definedName>
    <definedName name="Code_postal">#REF!</definedName>
    <definedName name="CP">Infos!$E$2:$E$174</definedName>
    <definedName name="Liste">OFFSET(BD!$A$2,0,0,COUNTA(BD!$A:$A) -1)</definedName>
    <definedName name="Payé">OFFSET(Infos!$H$2,0,0,COUNTA(Infos!$H:$H)-1)</definedName>
    <definedName name="Sections">OFFSET(Infos!$G$2,0,0,COUNTA(Infos!$G:$G))</definedName>
    <definedName name="Sexe">OFFSET(Infos!$I$2,0,0,COUNTA(Infos!$I:$I)-1)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E39" i="5" l="1"/>
  <c r="AD39" i="5"/>
  <c r="AC39" i="5"/>
  <c r="AB39" i="5"/>
  <c r="AA39" i="5"/>
  <c r="Z39" i="5"/>
  <c r="Y39" i="5"/>
  <c r="X39" i="5"/>
  <c r="W39" i="5"/>
  <c r="V39" i="5"/>
  <c r="U39" i="5"/>
  <c r="T39" i="5"/>
  <c r="S39" i="5"/>
  <c r="R39" i="5"/>
  <c r="Q39" i="5"/>
  <c r="P39" i="5"/>
  <c r="O39" i="5"/>
  <c r="N39" i="5"/>
  <c r="K39" i="5" s="1"/>
  <c r="AE38" i="5"/>
  <c r="AD38" i="5"/>
  <c r="AC38" i="5"/>
  <c r="AB38" i="5"/>
  <c r="AA38" i="5"/>
  <c r="Z38" i="5"/>
  <c r="Y38" i="5"/>
  <c r="X38" i="5"/>
  <c r="W38" i="5"/>
  <c r="V38" i="5"/>
  <c r="U38" i="5"/>
  <c r="T38" i="5"/>
  <c r="S38" i="5"/>
  <c r="R38" i="5"/>
  <c r="Q38" i="5"/>
  <c r="P38" i="5"/>
  <c r="O38" i="5"/>
  <c r="N38" i="5"/>
  <c r="AE37" i="5"/>
  <c r="AD37" i="5"/>
  <c r="AC37" i="5"/>
  <c r="AB37" i="5"/>
  <c r="AA37" i="5"/>
  <c r="Z37" i="5"/>
  <c r="Y37" i="5"/>
  <c r="X37" i="5"/>
  <c r="W37" i="5"/>
  <c r="V37" i="5"/>
  <c r="U37" i="5"/>
  <c r="T37" i="5"/>
  <c r="S37" i="5"/>
  <c r="R37" i="5"/>
  <c r="Q37" i="5"/>
  <c r="P37" i="5"/>
  <c r="O37" i="5"/>
  <c r="N37" i="5"/>
  <c r="K37" i="5" s="1"/>
  <c r="AE36" i="5"/>
  <c r="AD36" i="5"/>
  <c r="AC36" i="5"/>
  <c r="AB36" i="5"/>
  <c r="AA36" i="5"/>
  <c r="Z36" i="5"/>
  <c r="Y36" i="5"/>
  <c r="X36" i="5"/>
  <c r="W36" i="5"/>
  <c r="V36" i="5"/>
  <c r="U36" i="5"/>
  <c r="T36" i="5"/>
  <c r="S36" i="5"/>
  <c r="R36" i="5"/>
  <c r="Q36" i="5"/>
  <c r="P36" i="5"/>
  <c r="O36" i="5"/>
  <c r="N36" i="5"/>
  <c r="K36" i="5" s="1"/>
  <c r="K38" i="5" l="1"/>
  <c r="AE35" i="5"/>
  <c r="AD35" i="5"/>
  <c r="AC35" i="5"/>
  <c r="AB35" i="5"/>
  <c r="AA35" i="5"/>
  <c r="Z35" i="5"/>
  <c r="Y35" i="5"/>
  <c r="X35" i="5"/>
  <c r="W35" i="5"/>
  <c r="V35" i="5"/>
  <c r="U35" i="5"/>
  <c r="T35" i="5"/>
  <c r="S35" i="5"/>
  <c r="R35" i="5"/>
  <c r="Q35" i="5"/>
  <c r="P35" i="5"/>
  <c r="O35" i="5"/>
  <c r="N35" i="5"/>
  <c r="K35" i="5" s="1"/>
  <c r="AE34" i="5"/>
  <c r="AD34" i="5"/>
  <c r="AC34" i="5"/>
  <c r="AB34" i="5"/>
  <c r="AA34" i="5"/>
  <c r="Z34" i="5"/>
  <c r="Y34" i="5"/>
  <c r="X34" i="5"/>
  <c r="W34" i="5"/>
  <c r="V34" i="5"/>
  <c r="U34" i="5"/>
  <c r="T34" i="5"/>
  <c r="S34" i="5"/>
  <c r="R34" i="5"/>
  <c r="Q34" i="5"/>
  <c r="P34" i="5"/>
  <c r="O34" i="5"/>
  <c r="N34" i="5"/>
  <c r="K34" i="5" l="1"/>
  <c r="M23" i="22"/>
  <c r="AE34" i="21"/>
  <c r="AD34" i="21"/>
  <c r="AC34" i="21"/>
  <c r="AB34" i="21"/>
  <c r="AA34" i="21"/>
  <c r="Z34" i="21"/>
  <c r="Y34" i="21"/>
  <c r="X34" i="21"/>
  <c r="W34" i="21"/>
  <c r="V34" i="21"/>
  <c r="U34" i="21"/>
  <c r="T34" i="21"/>
  <c r="S34" i="21"/>
  <c r="R34" i="21"/>
  <c r="Q34" i="21"/>
  <c r="P34" i="21"/>
  <c r="O34" i="21"/>
  <c r="N34" i="21"/>
  <c r="K34" i="21"/>
  <c r="AE33" i="21"/>
  <c r="AD33" i="21"/>
  <c r="AC33" i="21"/>
  <c r="AB33" i="21"/>
  <c r="AA33" i="21"/>
  <c r="Z33" i="21"/>
  <c r="Y33" i="21"/>
  <c r="X33" i="21"/>
  <c r="W33" i="21"/>
  <c r="V33" i="21"/>
  <c r="U33" i="21"/>
  <c r="T33" i="21"/>
  <c r="S33" i="21"/>
  <c r="R33" i="21"/>
  <c r="Q33" i="21"/>
  <c r="P33" i="21"/>
  <c r="O33" i="21"/>
  <c r="N33" i="21"/>
  <c r="K33" i="21"/>
  <c r="AE32" i="21"/>
  <c r="AD32" i="21"/>
  <c r="AC32" i="21"/>
  <c r="AB32" i="21"/>
  <c r="AA32" i="21"/>
  <c r="Z32" i="21"/>
  <c r="Y32" i="21"/>
  <c r="X32" i="21"/>
  <c r="W32" i="21"/>
  <c r="V32" i="21"/>
  <c r="U32" i="21"/>
  <c r="T32" i="21"/>
  <c r="S32" i="21"/>
  <c r="R32" i="21"/>
  <c r="Q32" i="21"/>
  <c r="P32" i="21"/>
  <c r="O32" i="21"/>
  <c r="N32" i="21"/>
  <c r="K32" i="21"/>
  <c r="AE31" i="21"/>
  <c r="AD31" i="21"/>
  <c r="AC31" i="21"/>
  <c r="AB31" i="21"/>
  <c r="AA31" i="21"/>
  <c r="Z31" i="21"/>
  <c r="Y31" i="21"/>
  <c r="X31" i="21"/>
  <c r="W31" i="21"/>
  <c r="V31" i="21"/>
  <c r="U31" i="21"/>
  <c r="T31" i="21"/>
  <c r="S31" i="21"/>
  <c r="R31" i="21"/>
  <c r="Q31" i="21"/>
  <c r="P31" i="21"/>
  <c r="O31" i="21"/>
  <c r="N31" i="21"/>
  <c r="K31" i="21"/>
  <c r="AE30" i="21"/>
  <c r="AD30" i="21"/>
  <c r="AC30" i="21"/>
  <c r="AB30" i="21"/>
  <c r="AA30" i="21"/>
  <c r="Z30" i="21"/>
  <c r="Y30" i="21"/>
  <c r="X30" i="21"/>
  <c r="W30" i="21"/>
  <c r="V30" i="21"/>
  <c r="U30" i="21"/>
  <c r="T30" i="21"/>
  <c r="S30" i="21"/>
  <c r="R30" i="21"/>
  <c r="Q30" i="21"/>
  <c r="P30" i="21"/>
  <c r="O30" i="21"/>
  <c r="N30" i="21"/>
  <c r="K30" i="21"/>
  <c r="AE29" i="21"/>
  <c r="AD29" i="21"/>
  <c r="AC29" i="21"/>
  <c r="AB29" i="21"/>
  <c r="AA29" i="21"/>
  <c r="Z29" i="21"/>
  <c r="Y29" i="21"/>
  <c r="X29" i="21"/>
  <c r="W29" i="21"/>
  <c r="V29" i="21"/>
  <c r="U29" i="21"/>
  <c r="T29" i="21"/>
  <c r="S29" i="21"/>
  <c r="R29" i="21"/>
  <c r="Q29" i="21"/>
  <c r="P29" i="21"/>
  <c r="O29" i="21"/>
  <c r="N29" i="21"/>
  <c r="K29" i="21"/>
  <c r="AE28" i="21"/>
  <c r="AD28" i="21"/>
  <c r="AC28" i="21"/>
  <c r="AB28" i="21"/>
  <c r="AA28" i="21"/>
  <c r="Z28" i="21"/>
  <c r="Y28" i="21"/>
  <c r="X28" i="21"/>
  <c r="W28" i="21"/>
  <c r="V28" i="21"/>
  <c r="U28" i="21"/>
  <c r="T28" i="21"/>
  <c r="S28" i="21"/>
  <c r="R28" i="21"/>
  <c r="Q28" i="21"/>
  <c r="P28" i="21"/>
  <c r="O28" i="21"/>
  <c r="N28" i="21"/>
  <c r="K28" i="21"/>
  <c r="AE27" i="21"/>
  <c r="AD27" i="21"/>
  <c r="AC27" i="21"/>
  <c r="AB27" i="21"/>
  <c r="AA27" i="21"/>
  <c r="Z27" i="21"/>
  <c r="Y27" i="21"/>
  <c r="X27" i="21"/>
  <c r="W27" i="21"/>
  <c r="V27" i="21"/>
  <c r="U27" i="21"/>
  <c r="T27" i="21"/>
  <c r="S27" i="21"/>
  <c r="R27" i="21"/>
  <c r="Q27" i="21"/>
  <c r="P27" i="21"/>
  <c r="O27" i="21"/>
  <c r="N27" i="21"/>
  <c r="K27" i="21"/>
  <c r="AE26" i="21"/>
  <c r="AD26" i="21"/>
  <c r="AC26" i="21"/>
  <c r="AB26" i="21"/>
  <c r="AA26" i="21"/>
  <c r="Z26" i="21"/>
  <c r="Y26" i="21"/>
  <c r="X26" i="21"/>
  <c r="W26" i="21"/>
  <c r="V26" i="21"/>
  <c r="U26" i="21"/>
  <c r="T26" i="21"/>
  <c r="S26" i="21"/>
  <c r="R26" i="21"/>
  <c r="R4" i="21" s="1"/>
  <c r="Q26" i="21"/>
  <c r="P26" i="21"/>
  <c r="O26" i="21"/>
  <c r="N26" i="21"/>
  <c r="K26" i="21"/>
  <c r="J5" i="21"/>
  <c r="J4" i="21"/>
  <c r="G1" i="21"/>
  <c r="H1" i="21" s="1"/>
  <c r="AE34" i="20"/>
  <c r="AD34" i="20"/>
  <c r="AC34" i="20"/>
  <c r="AB34" i="20"/>
  <c r="AA34" i="20"/>
  <c r="Z34" i="20"/>
  <c r="Y34" i="20"/>
  <c r="X34" i="20"/>
  <c r="W34" i="20"/>
  <c r="V34" i="20"/>
  <c r="U34" i="20"/>
  <c r="T34" i="20"/>
  <c r="S34" i="20"/>
  <c r="R34" i="20"/>
  <c r="Q34" i="20"/>
  <c r="P34" i="20"/>
  <c r="O34" i="20"/>
  <c r="N34" i="20"/>
  <c r="K34" i="20"/>
  <c r="AE33" i="20"/>
  <c r="AD33" i="20"/>
  <c r="AC33" i="20"/>
  <c r="AB33" i="20"/>
  <c r="AA33" i="20"/>
  <c r="Z33" i="20"/>
  <c r="Y33" i="20"/>
  <c r="X33" i="20"/>
  <c r="W33" i="20"/>
  <c r="V33" i="20"/>
  <c r="U33" i="20"/>
  <c r="T33" i="20"/>
  <c r="S33" i="20"/>
  <c r="R33" i="20"/>
  <c r="Q33" i="20"/>
  <c r="P33" i="20"/>
  <c r="O33" i="20"/>
  <c r="N33" i="20"/>
  <c r="K33" i="20"/>
  <c r="AE32" i="20"/>
  <c r="AD32" i="20"/>
  <c r="AC32" i="20"/>
  <c r="AB32" i="20"/>
  <c r="AA32" i="20"/>
  <c r="Z32" i="20"/>
  <c r="Y32" i="20"/>
  <c r="X32" i="20"/>
  <c r="W32" i="20"/>
  <c r="V32" i="20"/>
  <c r="U32" i="20"/>
  <c r="T32" i="20"/>
  <c r="S32" i="20"/>
  <c r="R32" i="20"/>
  <c r="Q32" i="20"/>
  <c r="P32" i="20"/>
  <c r="O32" i="20"/>
  <c r="N32" i="20"/>
  <c r="K32" i="20"/>
  <c r="AE31" i="20"/>
  <c r="AD31" i="20"/>
  <c r="AC31" i="20"/>
  <c r="AB31" i="20"/>
  <c r="AA31" i="20"/>
  <c r="Z31" i="20"/>
  <c r="Y31" i="20"/>
  <c r="X31" i="20"/>
  <c r="W31" i="20"/>
  <c r="V31" i="20"/>
  <c r="U31" i="20"/>
  <c r="T31" i="20"/>
  <c r="S31" i="20"/>
  <c r="R31" i="20"/>
  <c r="Q31" i="20"/>
  <c r="P31" i="20"/>
  <c r="O31" i="20"/>
  <c r="N31" i="20"/>
  <c r="K31" i="20"/>
  <c r="AE30" i="20"/>
  <c r="AD30" i="20"/>
  <c r="AC30" i="20"/>
  <c r="AB30" i="20"/>
  <c r="AA30" i="20"/>
  <c r="Z30" i="20"/>
  <c r="Y30" i="20"/>
  <c r="X30" i="20"/>
  <c r="W30" i="20"/>
  <c r="V30" i="20"/>
  <c r="U30" i="20"/>
  <c r="T30" i="20"/>
  <c r="S30" i="20"/>
  <c r="R30" i="20"/>
  <c r="Q30" i="20"/>
  <c r="P30" i="20"/>
  <c r="O30" i="20"/>
  <c r="N30" i="20"/>
  <c r="K30" i="20"/>
  <c r="AE29" i="20"/>
  <c r="AD29" i="20"/>
  <c r="AC29" i="20"/>
  <c r="AB29" i="20"/>
  <c r="AA29" i="20"/>
  <c r="Z29" i="20"/>
  <c r="Y29" i="20"/>
  <c r="X29" i="20"/>
  <c r="W29" i="20"/>
  <c r="V29" i="20"/>
  <c r="U29" i="20"/>
  <c r="T29" i="20"/>
  <c r="S29" i="20"/>
  <c r="R29" i="20"/>
  <c r="Q29" i="20"/>
  <c r="P29" i="20"/>
  <c r="O29" i="20"/>
  <c r="N29" i="20"/>
  <c r="K29" i="20"/>
  <c r="AE28" i="20"/>
  <c r="AD28" i="20"/>
  <c r="AC28" i="20"/>
  <c r="AB28" i="20"/>
  <c r="AA28" i="20"/>
  <c r="Z28" i="20"/>
  <c r="Y28" i="20"/>
  <c r="X28" i="20"/>
  <c r="W28" i="20"/>
  <c r="V28" i="20"/>
  <c r="U28" i="20"/>
  <c r="T28" i="20"/>
  <c r="S28" i="20"/>
  <c r="R28" i="20"/>
  <c r="Q28" i="20"/>
  <c r="P28" i="20"/>
  <c r="O28" i="20"/>
  <c r="N28" i="20"/>
  <c r="K28" i="20"/>
  <c r="AE27" i="20"/>
  <c r="AD27" i="20"/>
  <c r="AC27" i="20"/>
  <c r="AB27" i="20"/>
  <c r="AA27" i="20"/>
  <c r="Z27" i="20"/>
  <c r="Y27" i="20"/>
  <c r="X27" i="20"/>
  <c r="W27" i="20"/>
  <c r="V27" i="20"/>
  <c r="U27" i="20"/>
  <c r="T27" i="20"/>
  <c r="S27" i="20"/>
  <c r="R27" i="20"/>
  <c r="Q27" i="20"/>
  <c r="P27" i="20"/>
  <c r="O27" i="20"/>
  <c r="N27" i="20"/>
  <c r="K27" i="20"/>
  <c r="AE26" i="20"/>
  <c r="AD26" i="20"/>
  <c r="AC26" i="20"/>
  <c r="AB26" i="20"/>
  <c r="AA26" i="20"/>
  <c r="Z26" i="20"/>
  <c r="Y26" i="20"/>
  <c r="X26" i="20"/>
  <c r="W26" i="20"/>
  <c r="V26" i="20"/>
  <c r="U26" i="20"/>
  <c r="T26" i="20"/>
  <c r="S26" i="20"/>
  <c r="R26" i="20"/>
  <c r="Q26" i="20"/>
  <c r="P26" i="20"/>
  <c r="O26" i="20"/>
  <c r="N26" i="20"/>
  <c r="K26" i="20"/>
  <c r="J5" i="20"/>
  <c r="J4" i="20"/>
  <c r="G1" i="20"/>
  <c r="H1" i="20" s="1"/>
  <c r="AE34" i="19"/>
  <c r="AD34" i="19"/>
  <c r="AC34" i="19"/>
  <c r="AB34" i="19"/>
  <c r="AA34" i="19"/>
  <c r="Z34" i="19"/>
  <c r="Y34" i="19"/>
  <c r="X34" i="19"/>
  <c r="W34" i="19"/>
  <c r="V34" i="19"/>
  <c r="U34" i="19"/>
  <c r="T34" i="19"/>
  <c r="S34" i="19"/>
  <c r="R34" i="19"/>
  <c r="Q34" i="19"/>
  <c r="P34" i="19"/>
  <c r="O34" i="19"/>
  <c r="N34" i="19"/>
  <c r="K34" i="19"/>
  <c r="AE33" i="19"/>
  <c r="AD33" i="19"/>
  <c r="AC33" i="19"/>
  <c r="AB33" i="19"/>
  <c r="AA33" i="19"/>
  <c r="Z33" i="19"/>
  <c r="Y33" i="19"/>
  <c r="X33" i="19"/>
  <c r="W33" i="19"/>
  <c r="V33" i="19"/>
  <c r="U33" i="19"/>
  <c r="T33" i="19"/>
  <c r="S33" i="19"/>
  <c r="R33" i="19"/>
  <c r="Q33" i="19"/>
  <c r="P33" i="19"/>
  <c r="O33" i="19"/>
  <c r="N33" i="19"/>
  <c r="K33" i="19"/>
  <c r="AE32" i="19"/>
  <c r="AD32" i="19"/>
  <c r="AC32" i="19"/>
  <c r="AB32" i="19"/>
  <c r="AA32" i="19"/>
  <c r="Z32" i="19"/>
  <c r="Y32" i="19"/>
  <c r="X32" i="19"/>
  <c r="W32" i="19"/>
  <c r="V32" i="19"/>
  <c r="U32" i="19"/>
  <c r="T32" i="19"/>
  <c r="S32" i="19"/>
  <c r="R32" i="19"/>
  <c r="Q32" i="19"/>
  <c r="P32" i="19"/>
  <c r="O32" i="19"/>
  <c r="N32" i="19"/>
  <c r="K32" i="19"/>
  <c r="AE31" i="19"/>
  <c r="AD31" i="19"/>
  <c r="AC31" i="19"/>
  <c r="AB31" i="19"/>
  <c r="AA31" i="19"/>
  <c r="Z31" i="19"/>
  <c r="Y31" i="19"/>
  <c r="X31" i="19"/>
  <c r="W31" i="19"/>
  <c r="V31" i="19"/>
  <c r="U31" i="19"/>
  <c r="T31" i="19"/>
  <c r="S31" i="19"/>
  <c r="R31" i="19"/>
  <c r="Q31" i="19"/>
  <c r="P31" i="19"/>
  <c r="O31" i="19"/>
  <c r="N31" i="19"/>
  <c r="K31" i="19"/>
  <c r="AE30" i="19"/>
  <c r="AD30" i="19"/>
  <c r="AC30" i="19"/>
  <c r="AB30" i="19"/>
  <c r="AA30" i="19"/>
  <c r="Z30" i="19"/>
  <c r="Y30" i="19"/>
  <c r="X30" i="19"/>
  <c r="W30" i="19"/>
  <c r="V30" i="19"/>
  <c r="U30" i="19"/>
  <c r="T30" i="19"/>
  <c r="S30" i="19"/>
  <c r="R30" i="19"/>
  <c r="Q30" i="19"/>
  <c r="P30" i="19"/>
  <c r="O30" i="19"/>
  <c r="N30" i="19"/>
  <c r="K30" i="19"/>
  <c r="AE29" i="19"/>
  <c r="AD29" i="19"/>
  <c r="AC29" i="19"/>
  <c r="AB29" i="19"/>
  <c r="AA29" i="19"/>
  <c r="Z29" i="19"/>
  <c r="Y29" i="19"/>
  <c r="X29" i="19"/>
  <c r="W29" i="19"/>
  <c r="V29" i="19"/>
  <c r="U29" i="19"/>
  <c r="T29" i="19"/>
  <c r="S29" i="19"/>
  <c r="R29" i="19"/>
  <c r="Q29" i="19"/>
  <c r="P29" i="19"/>
  <c r="O29" i="19"/>
  <c r="N29" i="19"/>
  <c r="K29" i="19"/>
  <c r="AE28" i="19"/>
  <c r="AD28" i="19"/>
  <c r="AC28" i="19"/>
  <c r="AB28" i="19"/>
  <c r="AA28" i="19"/>
  <c r="Z28" i="19"/>
  <c r="Y28" i="19"/>
  <c r="X28" i="19"/>
  <c r="W28" i="19"/>
  <c r="V28" i="19"/>
  <c r="U28" i="19"/>
  <c r="T28" i="19"/>
  <c r="S28" i="19"/>
  <c r="R28" i="19"/>
  <c r="Q28" i="19"/>
  <c r="P28" i="19"/>
  <c r="O28" i="19"/>
  <c r="N28" i="19"/>
  <c r="K28" i="19"/>
  <c r="AE27" i="19"/>
  <c r="AD27" i="19"/>
  <c r="AC27" i="19"/>
  <c r="AB27" i="19"/>
  <c r="AA27" i="19"/>
  <c r="Z27" i="19"/>
  <c r="Y27" i="19"/>
  <c r="X27" i="19"/>
  <c r="W27" i="19"/>
  <c r="V27" i="19"/>
  <c r="U27" i="19"/>
  <c r="T27" i="19"/>
  <c r="S27" i="19"/>
  <c r="R27" i="19"/>
  <c r="Q27" i="19"/>
  <c r="P27" i="19"/>
  <c r="O27" i="19"/>
  <c r="N27" i="19"/>
  <c r="K27" i="19"/>
  <c r="AE26" i="19"/>
  <c r="AD26" i="19"/>
  <c r="AC26" i="19"/>
  <c r="AB26" i="19"/>
  <c r="AA26" i="19"/>
  <c r="Z26" i="19"/>
  <c r="Y26" i="19"/>
  <c r="X26" i="19"/>
  <c r="W26" i="19"/>
  <c r="V26" i="19"/>
  <c r="U26" i="19"/>
  <c r="T26" i="19"/>
  <c r="S26" i="19"/>
  <c r="R26" i="19"/>
  <c r="Q26" i="19"/>
  <c r="P26" i="19"/>
  <c r="O26" i="19"/>
  <c r="N26" i="19"/>
  <c r="K26" i="19"/>
  <c r="J5" i="19"/>
  <c r="J4" i="19"/>
  <c r="G1" i="19"/>
  <c r="H1" i="19" s="1"/>
  <c r="AE34" i="18"/>
  <c r="AD34" i="18"/>
  <c r="AC34" i="18"/>
  <c r="AB34" i="18"/>
  <c r="AA34" i="18"/>
  <c r="Z34" i="18"/>
  <c r="Y34" i="18"/>
  <c r="X34" i="18"/>
  <c r="W34" i="18"/>
  <c r="V34" i="18"/>
  <c r="U34" i="18"/>
  <c r="T34" i="18"/>
  <c r="S34" i="18"/>
  <c r="R34" i="18"/>
  <c r="Q34" i="18"/>
  <c r="P34" i="18"/>
  <c r="O34" i="18"/>
  <c r="N34" i="18"/>
  <c r="K34" i="18"/>
  <c r="AE33" i="18"/>
  <c r="AD33" i="18"/>
  <c r="AC33" i="18"/>
  <c r="AB33" i="18"/>
  <c r="AA33" i="18"/>
  <c r="Z33" i="18"/>
  <c r="Y33" i="18"/>
  <c r="X33" i="18"/>
  <c r="W33" i="18"/>
  <c r="V33" i="18"/>
  <c r="U33" i="18"/>
  <c r="T33" i="18"/>
  <c r="S33" i="18"/>
  <c r="R33" i="18"/>
  <c r="Q33" i="18"/>
  <c r="P33" i="18"/>
  <c r="O33" i="18"/>
  <c r="N33" i="18"/>
  <c r="K33" i="18"/>
  <c r="AE32" i="18"/>
  <c r="AD32" i="18"/>
  <c r="AC32" i="18"/>
  <c r="AB32" i="18"/>
  <c r="AA32" i="18"/>
  <c r="Z32" i="18"/>
  <c r="Y32" i="18"/>
  <c r="X32" i="18"/>
  <c r="W32" i="18"/>
  <c r="V32" i="18"/>
  <c r="U32" i="18"/>
  <c r="T32" i="18"/>
  <c r="S32" i="18"/>
  <c r="R32" i="18"/>
  <c r="Q32" i="18"/>
  <c r="P32" i="18"/>
  <c r="O32" i="18"/>
  <c r="N32" i="18"/>
  <c r="K32" i="18"/>
  <c r="AE31" i="18"/>
  <c r="AD31" i="18"/>
  <c r="AC31" i="18"/>
  <c r="AB31" i="18"/>
  <c r="AA31" i="18"/>
  <c r="Z31" i="18"/>
  <c r="Y31" i="18"/>
  <c r="X31" i="18"/>
  <c r="W31" i="18"/>
  <c r="V31" i="18"/>
  <c r="U31" i="18"/>
  <c r="T31" i="18"/>
  <c r="S31" i="18"/>
  <c r="R31" i="18"/>
  <c r="Q31" i="18"/>
  <c r="P31" i="18"/>
  <c r="O31" i="18"/>
  <c r="N31" i="18"/>
  <c r="K31" i="18"/>
  <c r="AE30" i="18"/>
  <c r="AD30" i="18"/>
  <c r="AC30" i="18"/>
  <c r="AB30" i="18"/>
  <c r="AA30" i="18"/>
  <c r="Z30" i="18"/>
  <c r="Y30" i="18"/>
  <c r="X30" i="18"/>
  <c r="W30" i="18"/>
  <c r="V30" i="18"/>
  <c r="U30" i="18"/>
  <c r="T30" i="18"/>
  <c r="S30" i="18"/>
  <c r="R30" i="18"/>
  <c r="Q30" i="18"/>
  <c r="P30" i="18"/>
  <c r="O30" i="18"/>
  <c r="N30" i="18"/>
  <c r="K30" i="18"/>
  <c r="AE29" i="18"/>
  <c r="AD29" i="18"/>
  <c r="AC29" i="18"/>
  <c r="AB29" i="18"/>
  <c r="AA29" i="18"/>
  <c r="Z29" i="18"/>
  <c r="Y29" i="18"/>
  <c r="X29" i="18"/>
  <c r="W29" i="18"/>
  <c r="V29" i="18"/>
  <c r="U29" i="18"/>
  <c r="T29" i="18"/>
  <c r="S29" i="18"/>
  <c r="R29" i="18"/>
  <c r="Q29" i="18"/>
  <c r="P29" i="18"/>
  <c r="O29" i="18"/>
  <c r="N29" i="18"/>
  <c r="K29" i="18"/>
  <c r="AE28" i="18"/>
  <c r="AD28" i="18"/>
  <c r="AC28" i="18"/>
  <c r="AB28" i="18"/>
  <c r="AA28" i="18"/>
  <c r="Z28" i="18"/>
  <c r="Y28" i="18"/>
  <c r="X28" i="18"/>
  <c r="W28" i="18"/>
  <c r="V28" i="18"/>
  <c r="U28" i="18"/>
  <c r="T28" i="18"/>
  <c r="S28" i="18"/>
  <c r="R28" i="18"/>
  <c r="Q28" i="18"/>
  <c r="P28" i="18"/>
  <c r="O28" i="18"/>
  <c r="N28" i="18"/>
  <c r="K28" i="18"/>
  <c r="AE27" i="18"/>
  <c r="AD27" i="18"/>
  <c r="AC27" i="18"/>
  <c r="AB27" i="18"/>
  <c r="AA27" i="18"/>
  <c r="Z27" i="18"/>
  <c r="Y27" i="18"/>
  <c r="X27" i="18"/>
  <c r="W27" i="18"/>
  <c r="V27" i="18"/>
  <c r="U27" i="18"/>
  <c r="T27" i="18"/>
  <c r="S27" i="18"/>
  <c r="R27" i="18"/>
  <c r="Q27" i="18"/>
  <c r="P27" i="18"/>
  <c r="O27" i="18"/>
  <c r="N27" i="18"/>
  <c r="K27" i="18"/>
  <c r="AE26" i="18"/>
  <c r="AD26" i="18"/>
  <c r="AC26" i="18"/>
  <c r="AB26" i="18"/>
  <c r="AA26" i="18"/>
  <c r="Z26" i="18"/>
  <c r="Y26" i="18"/>
  <c r="X26" i="18"/>
  <c r="W26" i="18"/>
  <c r="V26" i="18"/>
  <c r="U26" i="18"/>
  <c r="T26" i="18"/>
  <c r="S26" i="18"/>
  <c r="R26" i="18"/>
  <c r="Q26" i="18"/>
  <c r="P26" i="18"/>
  <c r="O26" i="18"/>
  <c r="N26" i="18"/>
  <c r="K26" i="18"/>
  <c r="J5" i="18"/>
  <c r="J4" i="18"/>
  <c r="G1" i="18"/>
  <c r="H1" i="18" s="1"/>
  <c r="AE34" i="17"/>
  <c r="AD34" i="17"/>
  <c r="AC34" i="17"/>
  <c r="AB34" i="17"/>
  <c r="AA34" i="17"/>
  <c r="Z34" i="17"/>
  <c r="Y34" i="17"/>
  <c r="X34" i="17"/>
  <c r="W34" i="17"/>
  <c r="V34" i="17"/>
  <c r="U34" i="17"/>
  <c r="T34" i="17"/>
  <c r="S34" i="17"/>
  <c r="R34" i="17"/>
  <c r="Q34" i="17"/>
  <c r="P34" i="17"/>
  <c r="O34" i="17"/>
  <c r="N34" i="17"/>
  <c r="K34" i="17"/>
  <c r="AE33" i="17"/>
  <c r="AD33" i="17"/>
  <c r="AC33" i="17"/>
  <c r="AB33" i="17"/>
  <c r="AA33" i="17"/>
  <c r="Z33" i="17"/>
  <c r="Y33" i="17"/>
  <c r="X33" i="17"/>
  <c r="W33" i="17"/>
  <c r="V33" i="17"/>
  <c r="U33" i="17"/>
  <c r="T33" i="17"/>
  <c r="S33" i="17"/>
  <c r="R33" i="17"/>
  <c r="Q33" i="17"/>
  <c r="P33" i="17"/>
  <c r="O33" i="17"/>
  <c r="N33" i="17"/>
  <c r="K33" i="17"/>
  <c r="AE32" i="17"/>
  <c r="AD32" i="17"/>
  <c r="AC32" i="17"/>
  <c r="AB32" i="17"/>
  <c r="AA32" i="17"/>
  <c r="Z32" i="17"/>
  <c r="Y32" i="17"/>
  <c r="X32" i="17"/>
  <c r="W32" i="17"/>
  <c r="V32" i="17"/>
  <c r="U32" i="17"/>
  <c r="T32" i="17"/>
  <c r="S32" i="17"/>
  <c r="R32" i="17"/>
  <c r="Q32" i="17"/>
  <c r="P32" i="17"/>
  <c r="O32" i="17"/>
  <c r="N32" i="17"/>
  <c r="K32" i="17"/>
  <c r="AE31" i="17"/>
  <c r="AD31" i="17"/>
  <c r="AC31" i="17"/>
  <c r="AB31" i="17"/>
  <c r="AA31" i="17"/>
  <c r="Z31" i="17"/>
  <c r="Y31" i="17"/>
  <c r="X31" i="17"/>
  <c r="W31" i="17"/>
  <c r="V31" i="17"/>
  <c r="U31" i="17"/>
  <c r="T31" i="17"/>
  <c r="S31" i="17"/>
  <c r="R31" i="17"/>
  <c r="Q31" i="17"/>
  <c r="P31" i="17"/>
  <c r="O31" i="17"/>
  <c r="N31" i="17"/>
  <c r="K31" i="17"/>
  <c r="AE30" i="17"/>
  <c r="AD30" i="17"/>
  <c r="AC30" i="17"/>
  <c r="AB30" i="17"/>
  <c r="AA30" i="17"/>
  <c r="Z30" i="17"/>
  <c r="Y30" i="17"/>
  <c r="X30" i="17"/>
  <c r="W30" i="17"/>
  <c r="V30" i="17"/>
  <c r="U30" i="17"/>
  <c r="T30" i="17"/>
  <c r="S30" i="17"/>
  <c r="R30" i="17"/>
  <c r="Q30" i="17"/>
  <c r="P30" i="17"/>
  <c r="O30" i="17"/>
  <c r="N30" i="17"/>
  <c r="K30" i="17"/>
  <c r="AE29" i="17"/>
  <c r="AD29" i="17"/>
  <c r="AC29" i="17"/>
  <c r="AB29" i="17"/>
  <c r="AA29" i="17"/>
  <c r="Z29" i="17"/>
  <c r="Y29" i="17"/>
  <c r="X29" i="17"/>
  <c r="W29" i="17"/>
  <c r="V29" i="17"/>
  <c r="U29" i="17"/>
  <c r="T29" i="17"/>
  <c r="S29" i="17"/>
  <c r="R29" i="17"/>
  <c r="Q29" i="17"/>
  <c r="P29" i="17"/>
  <c r="O29" i="17"/>
  <c r="N29" i="17"/>
  <c r="K29" i="17"/>
  <c r="AE28" i="17"/>
  <c r="AD28" i="17"/>
  <c r="AC28" i="17"/>
  <c r="AB28" i="17"/>
  <c r="AA28" i="17"/>
  <c r="Z28" i="17"/>
  <c r="Y28" i="17"/>
  <c r="X28" i="17"/>
  <c r="W28" i="17"/>
  <c r="V28" i="17"/>
  <c r="U28" i="17"/>
  <c r="T28" i="17"/>
  <c r="S28" i="17"/>
  <c r="R28" i="17"/>
  <c r="Q28" i="17"/>
  <c r="P28" i="17"/>
  <c r="O28" i="17"/>
  <c r="N28" i="17"/>
  <c r="K28" i="17"/>
  <c r="AE27" i="17"/>
  <c r="AD27" i="17"/>
  <c r="AC27" i="17"/>
  <c r="AB27" i="17"/>
  <c r="AA27" i="17"/>
  <c r="Z27" i="17"/>
  <c r="Y27" i="17"/>
  <c r="X27" i="17"/>
  <c r="W27" i="17"/>
  <c r="V27" i="17"/>
  <c r="U27" i="17"/>
  <c r="T27" i="17"/>
  <c r="S27" i="17"/>
  <c r="R27" i="17"/>
  <c r="Q27" i="17"/>
  <c r="P27" i="17"/>
  <c r="O27" i="17"/>
  <c r="N27" i="17"/>
  <c r="K27" i="17"/>
  <c r="AE26" i="17"/>
  <c r="AD26" i="17"/>
  <c r="AC26" i="17"/>
  <c r="AB26" i="17"/>
  <c r="AA26" i="17"/>
  <c r="Z26" i="17"/>
  <c r="Y26" i="17"/>
  <c r="X26" i="17"/>
  <c r="W26" i="17"/>
  <c r="V26" i="17"/>
  <c r="U26" i="17"/>
  <c r="T26" i="17"/>
  <c r="S26" i="17"/>
  <c r="R26" i="17"/>
  <c r="Q26" i="17"/>
  <c r="P26" i="17"/>
  <c r="O26" i="17"/>
  <c r="N26" i="17"/>
  <c r="K26" i="17"/>
  <c r="J5" i="17"/>
  <c r="J4" i="17"/>
  <c r="G1" i="17"/>
  <c r="H1" i="17" s="1"/>
  <c r="AE34" i="16"/>
  <c r="AD34" i="16"/>
  <c r="AC34" i="16"/>
  <c r="AB34" i="16"/>
  <c r="AA34" i="16"/>
  <c r="Z34" i="16"/>
  <c r="Y34" i="16"/>
  <c r="X34" i="16"/>
  <c r="W34" i="16"/>
  <c r="V34" i="16"/>
  <c r="U34" i="16"/>
  <c r="T34" i="16"/>
  <c r="S34" i="16"/>
  <c r="R34" i="16"/>
  <c r="Q34" i="16"/>
  <c r="P34" i="16"/>
  <c r="O34" i="16"/>
  <c r="N34" i="16"/>
  <c r="K34" i="16"/>
  <c r="AE33" i="16"/>
  <c r="AD33" i="16"/>
  <c r="AC33" i="16"/>
  <c r="AB33" i="16"/>
  <c r="AA33" i="16"/>
  <c r="Z33" i="16"/>
  <c r="Y33" i="16"/>
  <c r="X33" i="16"/>
  <c r="W33" i="16"/>
  <c r="V33" i="16"/>
  <c r="U33" i="16"/>
  <c r="T33" i="16"/>
  <c r="S33" i="16"/>
  <c r="R33" i="16"/>
  <c r="Q33" i="16"/>
  <c r="P33" i="16"/>
  <c r="O33" i="16"/>
  <c r="N33" i="16"/>
  <c r="K33" i="16"/>
  <c r="AE32" i="16"/>
  <c r="AD32" i="16"/>
  <c r="AC32" i="16"/>
  <c r="AB32" i="16"/>
  <c r="AA32" i="16"/>
  <c r="Z32" i="16"/>
  <c r="Y32" i="16"/>
  <c r="X32" i="16"/>
  <c r="W32" i="16"/>
  <c r="V32" i="16"/>
  <c r="U32" i="16"/>
  <c r="T32" i="16"/>
  <c r="S32" i="16"/>
  <c r="R32" i="16"/>
  <c r="Q32" i="16"/>
  <c r="P32" i="16"/>
  <c r="O32" i="16"/>
  <c r="N32" i="16"/>
  <c r="K32" i="16"/>
  <c r="AE31" i="16"/>
  <c r="AD31" i="16"/>
  <c r="AC31" i="16"/>
  <c r="AB31" i="16"/>
  <c r="AA31" i="16"/>
  <c r="Z31" i="16"/>
  <c r="Y31" i="16"/>
  <c r="X31" i="16"/>
  <c r="W31" i="16"/>
  <c r="V31" i="16"/>
  <c r="U31" i="16"/>
  <c r="T31" i="16"/>
  <c r="S31" i="16"/>
  <c r="R31" i="16"/>
  <c r="Q31" i="16"/>
  <c r="P31" i="16"/>
  <c r="O31" i="16"/>
  <c r="N31" i="16"/>
  <c r="K31" i="16"/>
  <c r="AE30" i="16"/>
  <c r="AD30" i="16"/>
  <c r="AC30" i="16"/>
  <c r="AB30" i="16"/>
  <c r="AA30" i="16"/>
  <c r="Z30" i="16"/>
  <c r="Y30" i="16"/>
  <c r="X30" i="16"/>
  <c r="W30" i="16"/>
  <c r="V30" i="16"/>
  <c r="U30" i="16"/>
  <c r="T30" i="16"/>
  <c r="S30" i="16"/>
  <c r="R30" i="16"/>
  <c r="Q30" i="16"/>
  <c r="P30" i="16"/>
  <c r="O30" i="16"/>
  <c r="N30" i="16"/>
  <c r="K30" i="16"/>
  <c r="AE29" i="16"/>
  <c r="AD29" i="16"/>
  <c r="AC29" i="16"/>
  <c r="AB29" i="16"/>
  <c r="AA29" i="16"/>
  <c r="Z29" i="16"/>
  <c r="Y29" i="16"/>
  <c r="X29" i="16"/>
  <c r="W29" i="16"/>
  <c r="V29" i="16"/>
  <c r="U29" i="16"/>
  <c r="T29" i="16"/>
  <c r="S29" i="16"/>
  <c r="R29" i="16"/>
  <c r="Q29" i="16"/>
  <c r="P29" i="16"/>
  <c r="O29" i="16"/>
  <c r="N29" i="16"/>
  <c r="K29" i="16"/>
  <c r="AE28" i="16"/>
  <c r="AD28" i="16"/>
  <c r="AC28" i="16"/>
  <c r="AB28" i="16"/>
  <c r="AA28" i="16"/>
  <c r="Z28" i="16"/>
  <c r="Y28" i="16"/>
  <c r="X28" i="16"/>
  <c r="W28" i="16"/>
  <c r="V28" i="16"/>
  <c r="U28" i="16"/>
  <c r="T28" i="16"/>
  <c r="S28" i="16"/>
  <c r="R28" i="16"/>
  <c r="Q28" i="16"/>
  <c r="P28" i="16"/>
  <c r="O28" i="16"/>
  <c r="N28" i="16"/>
  <c r="K28" i="16"/>
  <c r="AE27" i="16"/>
  <c r="AD27" i="16"/>
  <c r="AC27" i="16"/>
  <c r="AB27" i="16"/>
  <c r="AA27" i="16"/>
  <c r="Z27" i="16"/>
  <c r="Y27" i="16"/>
  <c r="X27" i="16"/>
  <c r="W27" i="16"/>
  <c r="V27" i="16"/>
  <c r="U27" i="16"/>
  <c r="T27" i="16"/>
  <c r="S27" i="16"/>
  <c r="R27" i="16"/>
  <c r="Q27" i="16"/>
  <c r="P27" i="16"/>
  <c r="O27" i="16"/>
  <c r="N27" i="16"/>
  <c r="K27" i="16"/>
  <c r="AE26" i="16"/>
  <c r="AD26" i="16"/>
  <c r="AC26" i="16"/>
  <c r="AB26" i="16"/>
  <c r="AA26" i="16"/>
  <c r="Z26" i="16"/>
  <c r="Y26" i="16"/>
  <c r="X26" i="16"/>
  <c r="W26" i="16"/>
  <c r="V26" i="16"/>
  <c r="U26" i="16"/>
  <c r="T26" i="16"/>
  <c r="S26" i="16"/>
  <c r="R26" i="16"/>
  <c r="Q26" i="16"/>
  <c r="P26" i="16"/>
  <c r="O26" i="16"/>
  <c r="N26" i="16"/>
  <c r="K26" i="16"/>
  <c r="J5" i="16"/>
  <c r="J4" i="16"/>
  <c r="G1" i="16"/>
  <c r="H1" i="16" s="1"/>
  <c r="AE34" i="15"/>
  <c r="AD34" i="15"/>
  <c r="AC34" i="15"/>
  <c r="AB34" i="15"/>
  <c r="AA34" i="15"/>
  <c r="Z34" i="15"/>
  <c r="Y34" i="15"/>
  <c r="X34" i="15"/>
  <c r="W34" i="15"/>
  <c r="V34" i="15"/>
  <c r="U34" i="15"/>
  <c r="T34" i="15"/>
  <c r="S34" i="15"/>
  <c r="R34" i="15"/>
  <c r="Q34" i="15"/>
  <c r="P34" i="15"/>
  <c r="O34" i="15"/>
  <c r="N34" i="15"/>
  <c r="K34" i="15"/>
  <c r="AE33" i="15"/>
  <c r="AD33" i="15"/>
  <c r="AC33" i="15"/>
  <c r="AB33" i="15"/>
  <c r="AA33" i="15"/>
  <c r="Z33" i="15"/>
  <c r="Y33" i="15"/>
  <c r="X33" i="15"/>
  <c r="W33" i="15"/>
  <c r="V33" i="15"/>
  <c r="U33" i="15"/>
  <c r="T33" i="15"/>
  <c r="S33" i="15"/>
  <c r="R33" i="15"/>
  <c r="Q33" i="15"/>
  <c r="P33" i="15"/>
  <c r="O33" i="15"/>
  <c r="N33" i="15"/>
  <c r="K33" i="15"/>
  <c r="AE32" i="15"/>
  <c r="AD32" i="15"/>
  <c r="AC32" i="15"/>
  <c r="AB32" i="15"/>
  <c r="AA32" i="15"/>
  <c r="Z32" i="15"/>
  <c r="Y32" i="15"/>
  <c r="X32" i="15"/>
  <c r="W32" i="15"/>
  <c r="V32" i="15"/>
  <c r="U32" i="15"/>
  <c r="T32" i="15"/>
  <c r="S32" i="15"/>
  <c r="R32" i="15"/>
  <c r="Q32" i="15"/>
  <c r="P32" i="15"/>
  <c r="O32" i="15"/>
  <c r="N32" i="15"/>
  <c r="K32" i="15"/>
  <c r="AE31" i="15"/>
  <c r="AD31" i="15"/>
  <c r="AC31" i="15"/>
  <c r="AB31" i="15"/>
  <c r="AA31" i="15"/>
  <c r="Z31" i="15"/>
  <c r="Y31" i="15"/>
  <c r="X31" i="15"/>
  <c r="W31" i="15"/>
  <c r="V31" i="15"/>
  <c r="U31" i="15"/>
  <c r="T31" i="15"/>
  <c r="S31" i="15"/>
  <c r="R31" i="15"/>
  <c r="Q31" i="15"/>
  <c r="P31" i="15"/>
  <c r="O31" i="15"/>
  <c r="N31" i="15"/>
  <c r="K31" i="15"/>
  <c r="AE30" i="15"/>
  <c r="AD30" i="15"/>
  <c r="AC30" i="15"/>
  <c r="AB30" i="15"/>
  <c r="AA30" i="15"/>
  <c r="Z30" i="15"/>
  <c r="Y30" i="15"/>
  <c r="X30" i="15"/>
  <c r="W30" i="15"/>
  <c r="V30" i="15"/>
  <c r="U30" i="15"/>
  <c r="T30" i="15"/>
  <c r="S30" i="15"/>
  <c r="R30" i="15"/>
  <c r="Q30" i="15"/>
  <c r="P30" i="15"/>
  <c r="O30" i="15"/>
  <c r="N30" i="15"/>
  <c r="K30" i="15"/>
  <c r="AE29" i="15"/>
  <c r="AD29" i="15"/>
  <c r="AC29" i="15"/>
  <c r="AB29" i="15"/>
  <c r="AA29" i="15"/>
  <c r="Z29" i="15"/>
  <c r="Y29" i="15"/>
  <c r="X29" i="15"/>
  <c r="W29" i="15"/>
  <c r="V29" i="15"/>
  <c r="U29" i="15"/>
  <c r="T29" i="15"/>
  <c r="S29" i="15"/>
  <c r="R29" i="15"/>
  <c r="Q29" i="15"/>
  <c r="P29" i="15"/>
  <c r="O29" i="15"/>
  <c r="N29" i="15"/>
  <c r="K29" i="15"/>
  <c r="AE28" i="15"/>
  <c r="AD28" i="15"/>
  <c r="AC28" i="15"/>
  <c r="AB28" i="15"/>
  <c r="AA28" i="15"/>
  <c r="Z28" i="15"/>
  <c r="Y28" i="15"/>
  <c r="X28" i="15"/>
  <c r="W28" i="15"/>
  <c r="V28" i="15"/>
  <c r="U28" i="15"/>
  <c r="T28" i="15"/>
  <c r="S28" i="15"/>
  <c r="R28" i="15"/>
  <c r="Q28" i="15"/>
  <c r="P28" i="15"/>
  <c r="O28" i="15"/>
  <c r="N28" i="15"/>
  <c r="K28" i="15"/>
  <c r="AE27" i="15"/>
  <c r="AD27" i="15"/>
  <c r="AC27" i="15"/>
  <c r="AB27" i="15"/>
  <c r="AA27" i="15"/>
  <c r="Z27" i="15"/>
  <c r="Y27" i="15"/>
  <c r="X27" i="15"/>
  <c r="W27" i="15"/>
  <c r="V27" i="15"/>
  <c r="U27" i="15"/>
  <c r="T27" i="15"/>
  <c r="S27" i="15"/>
  <c r="R27" i="15"/>
  <c r="Q27" i="15"/>
  <c r="P27" i="15"/>
  <c r="O27" i="15"/>
  <c r="N27" i="15"/>
  <c r="K27" i="15"/>
  <c r="AE26" i="15"/>
  <c r="AD26" i="15"/>
  <c r="AC26" i="15"/>
  <c r="AB26" i="15"/>
  <c r="AA26" i="15"/>
  <c r="Z26" i="15"/>
  <c r="Y26" i="15"/>
  <c r="X26" i="15"/>
  <c r="W26" i="15"/>
  <c r="V26" i="15"/>
  <c r="U26" i="15"/>
  <c r="T26" i="15"/>
  <c r="S26" i="15"/>
  <c r="R26" i="15"/>
  <c r="Q26" i="15"/>
  <c r="P26" i="15"/>
  <c r="O26" i="15"/>
  <c r="N26" i="15"/>
  <c r="K26" i="15" s="1"/>
  <c r="J5" i="15"/>
  <c r="J4" i="15"/>
  <c r="G1" i="15"/>
  <c r="H1" i="15" s="1"/>
  <c r="AE34" i="14"/>
  <c r="AD34" i="14"/>
  <c r="AC34" i="14"/>
  <c r="AB34" i="14"/>
  <c r="AA34" i="14"/>
  <c r="Z34" i="14"/>
  <c r="Y34" i="14"/>
  <c r="X34" i="14"/>
  <c r="W34" i="14"/>
  <c r="V34" i="14"/>
  <c r="U34" i="14"/>
  <c r="T34" i="14"/>
  <c r="S34" i="14"/>
  <c r="R34" i="14"/>
  <c r="Q34" i="14"/>
  <c r="P34" i="14"/>
  <c r="O34" i="14"/>
  <c r="N34" i="14"/>
  <c r="K34" i="14"/>
  <c r="AE33" i="14"/>
  <c r="AD33" i="14"/>
  <c r="AC33" i="14"/>
  <c r="AB33" i="14"/>
  <c r="AA33" i="14"/>
  <c r="Z33" i="14"/>
  <c r="Y33" i="14"/>
  <c r="X33" i="14"/>
  <c r="W33" i="14"/>
  <c r="V33" i="14"/>
  <c r="U33" i="14"/>
  <c r="T33" i="14"/>
  <c r="S33" i="14"/>
  <c r="R33" i="14"/>
  <c r="Q33" i="14"/>
  <c r="P33" i="14"/>
  <c r="O33" i="14"/>
  <c r="N33" i="14"/>
  <c r="K33" i="14"/>
  <c r="AE32" i="14"/>
  <c r="AD32" i="14"/>
  <c r="AC32" i="14"/>
  <c r="AB32" i="14"/>
  <c r="AA32" i="14"/>
  <c r="Z32" i="14"/>
  <c r="Y32" i="14"/>
  <c r="X32" i="14"/>
  <c r="W32" i="14"/>
  <c r="V32" i="14"/>
  <c r="U32" i="14"/>
  <c r="T32" i="14"/>
  <c r="S32" i="14"/>
  <c r="R32" i="14"/>
  <c r="Q32" i="14"/>
  <c r="P32" i="14"/>
  <c r="O32" i="14"/>
  <c r="N32" i="14"/>
  <c r="K32" i="14"/>
  <c r="AE31" i="14"/>
  <c r="AD31" i="14"/>
  <c r="AC31" i="14"/>
  <c r="AB31" i="14"/>
  <c r="AA31" i="14"/>
  <c r="Z31" i="14"/>
  <c r="Y31" i="14"/>
  <c r="X31" i="14"/>
  <c r="W31" i="14"/>
  <c r="V31" i="14"/>
  <c r="U31" i="14"/>
  <c r="T31" i="14"/>
  <c r="S31" i="14"/>
  <c r="R31" i="14"/>
  <c r="Q31" i="14"/>
  <c r="P31" i="14"/>
  <c r="O31" i="14"/>
  <c r="N31" i="14"/>
  <c r="K31" i="14"/>
  <c r="AE30" i="14"/>
  <c r="AD30" i="14"/>
  <c r="AC30" i="14"/>
  <c r="AB30" i="14"/>
  <c r="AA30" i="14"/>
  <c r="Z30" i="14"/>
  <c r="Y30" i="14"/>
  <c r="X30" i="14"/>
  <c r="W30" i="14"/>
  <c r="V30" i="14"/>
  <c r="U30" i="14"/>
  <c r="T30" i="14"/>
  <c r="S30" i="14"/>
  <c r="R30" i="14"/>
  <c r="Q30" i="14"/>
  <c r="P30" i="14"/>
  <c r="O30" i="14"/>
  <c r="N30" i="14"/>
  <c r="K30" i="14"/>
  <c r="AE29" i="14"/>
  <c r="AD29" i="14"/>
  <c r="AC29" i="14"/>
  <c r="AB29" i="14"/>
  <c r="AA29" i="14"/>
  <c r="Z29" i="14"/>
  <c r="Y29" i="14"/>
  <c r="X29" i="14"/>
  <c r="W29" i="14"/>
  <c r="V29" i="14"/>
  <c r="U29" i="14"/>
  <c r="T29" i="14"/>
  <c r="S29" i="14"/>
  <c r="R29" i="14"/>
  <c r="Q29" i="14"/>
  <c r="P29" i="14"/>
  <c r="O29" i="14"/>
  <c r="N29" i="14"/>
  <c r="K29" i="14"/>
  <c r="AE28" i="14"/>
  <c r="AD28" i="14"/>
  <c r="AC28" i="14"/>
  <c r="AB28" i="14"/>
  <c r="AA28" i="14"/>
  <c r="Z28" i="14"/>
  <c r="Y28" i="14"/>
  <c r="X28" i="14"/>
  <c r="W28" i="14"/>
  <c r="V28" i="14"/>
  <c r="U28" i="14"/>
  <c r="T28" i="14"/>
  <c r="S28" i="14"/>
  <c r="R28" i="14"/>
  <c r="Q28" i="14"/>
  <c r="P28" i="14"/>
  <c r="O28" i="14"/>
  <c r="N28" i="14"/>
  <c r="K28" i="14"/>
  <c r="AE27" i="14"/>
  <c r="AD27" i="14"/>
  <c r="AC27" i="14"/>
  <c r="AB27" i="14"/>
  <c r="AA27" i="14"/>
  <c r="Z27" i="14"/>
  <c r="Y27" i="14"/>
  <c r="X27" i="14"/>
  <c r="W27" i="14"/>
  <c r="V27" i="14"/>
  <c r="U27" i="14"/>
  <c r="T27" i="14"/>
  <c r="S27" i="14"/>
  <c r="R27" i="14"/>
  <c r="Q27" i="14"/>
  <c r="P27" i="14"/>
  <c r="O27" i="14"/>
  <c r="N27" i="14"/>
  <c r="K27" i="14"/>
  <c r="AE26" i="14"/>
  <c r="AD26" i="14"/>
  <c r="AC26" i="14"/>
  <c r="AB26" i="14"/>
  <c r="AA26" i="14"/>
  <c r="Z26" i="14"/>
  <c r="Y26" i="14"/>
  <c r="X26" i="14"/>
  <c r="W26" i="14"/>
  <c r="V26" i="14"/>
  <c r="U26" i="14"/>
  <c r="T26" i="14"/>
  <c r="S26" i="14"/>
  <c r="R26" i="14"/>
  <c r="Q26" i="14"/>
  <c r="P26" i="14"/>
  <c r="O26" i="14"/>
  <c r="N26" i="14"/>
  <c r="K26" i="14"/>
  <c r="J5" i="14"/>
  <c r="J4" i="14"/>
  <c r="G1" i="14"/>
  <c r="H1" i="14" s="1"/>
  <c r="AE34" i="13"/>
  <c r="AD34" i="13"/>
  <c r="AC34" i="13"/>
  <c r="AB34" i="13"/>
  <c r="AA34" i="13"/>
  <c r="Z34" i="13"/>
  <c r="Y34" i="13"/>
  <c r="X34" i="13"/>
  <c r="W34" i="13"/>
  <c r="V34" i="13"/>
  <c r="U34" i="13"/>
  <c r="T34" i="13"/>
  <c r="S34" i="13"/>
  <c r="R34" i="13"/>
  <c r="Q34" i="13"/>
  <c r="P34" i="13"/>
  <c r="O34" i="13"/>
  <c r="N34" i="13"/>
  <c r="K34" i="13"/>
  <c r="AE33" i="13"/>
  <c r="AD33" i="13"/>
  <c r="AC33" i="13"/>
  <c r="AB33" i="13"/>
  <c r="AA33" i="13"/>
  <c r="Z33" i="13"/>
  <c r="Y33" i="13"/>
  <c r="X33" i="13"/>
  <c r="W33" i="13"/>
  <c r="V33" i="13"/>
  <c r="U33" i="13"/>
  <c r="T33" i="13"/>
  <c r="S33" i="13"/>
  <c r="R33" i="13"/>
  <c r="Q33" i="13"/>
  <c r="P33" i="13"/>
  <c r="O33" i="13"/>
  <c r="N33" i="13"/>
  <c r="K33" i="13"/>
  <c r="AE32" i="13"/>
  <c r="AD32" i="13"/>
  <c r="AC32" i="13"/>
  <c r="AB32" i="13"/>
  <c r="AA32" i="13"/>
  <c r="Z32" i="13"/>
  <c r="Y32" i="13"/>
  <c r="X32" i="13"/>
  <c r="W32" i="13"/>
  <c r="V32" i="13"/>
  <c r="U32" i="13"/>
  <c r="T32" i="13"/>
  <c r="S32" i="13"/>
  <c r="R32" i="13"/>
  <c r="Q32" i="13"/>
  <c r="P32" i="13"/>
  <c r="O32" i="13"/>
  <c r="N32" i="13"/>
  <c r="K32" i="13"/>
  <c r="AE31" i="13"/>
  <c r="AD31" i="13"/>
  <c r="AC31" i="13"/>
  <c r="AB31" i="13"/>
  <c r="AA31" i="13"/>
  <c r="Z31" i="13"/>
  <c r="Y31" i="13"/>
  <c r="X31" i="13"/>
  <c r="W31" i="13"/>
  <c r="V31" i="13"/>
  <c r="U31" i="13"/>
  <c r="T31" i="13"/>
  <c r="S31" i="13"/>
  <c r="R31" i="13"/>
  <c r="Q31" i="13"/>
  <c r="P31" i="13"/>
  <c r="O31" i="13"/>
  <c r="N31" i="13"/>
  <c r="K31" i="13"/>
  <c r="AE30" i="13"/>
  <c r="AD30" i="13"/>
  <c r="AC30" i="13"/>
  <c r="AB30" i="13"/>
  <c r="AA30" i="13"/>
  <c r="Z30" i="13"/>
  <c r="Y30" i="13"/>
  <c r="X30" i="13"/>
  <c r="W30" i="13"/>
  <c r="V30" i="13"/>
  <c r="U30" i="13"/>
  <c r="T30" i="13"/>
  <c r="S30" i="13"/>
  <c r="R30" i="13"/>
  <c r="Q30" i="13"/>
  <c r="P30" i="13"/>
  <c r="O30" i="13"/>
  <c r="N30" i="13"/>
  <c r="K30" i="13"/>
  <c r="AE29" i="13"/>
  <c r="AD29" i="13"/>
  <c r="AC29" i="13"/>
  <c r="AB29" i="13"/>
  <c r="AA29" i="13"/>
  <c r="Z29" i="13"/>
  <c r="Y29" i="13"/>
  <c r="X29" i="13"/>
  <c r="W29" i="13"/>
  <c r="V29" i="13"/>
  <c r="U29" i="13"/>
  <c r="T29" i="13"/>
  <c r="S29" i="13"/>
  <c r="R29" i="13"/>
  <c r="Q29" i="13"/>
  <c r="P29" i="13"/>
  <c r="O29" i="13"/>
  <c r="N29" i="13"/>
  <c r="K29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K28" i="13"/>
  <c r="AE27" i="13"/>
  <c r="AD27" i="13"/>
  <c r="AC27" i="13"/>
  <c r="AB27" i="13"/>
  <c r="AA27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K27" i="13"/>
  <c r="AE26" i="13"/>
  <c r="AD26" i="13"/>
  <c r="AC26" i="13"/>
  <c r="AB26" i="13"/>
  <c r="AA26" i="13"/>
  <c r="Z26" i="13"/>
  <c r="Y26" i="13"/>
  <c r="X26" i="13"/>
  <c r="W26" i="13"/>
  <c r="V26" i="13"/>
  <c r="U26" i="13"/>
  <c r="T26" i="13"/>
  <c r="S26" i="13"/>
  <c r="R26" i="13"/>
  <c r="Q26" i="13"/>
  <c r="P26" i="13"/>
  <c r="O26" i="13"/>
  <c r="N26" i="13"/>
  <c r="K26" i="13"/>
  <c r="J5" i="13"/>
  <c r="J4" i="13"/>
  <c r="G1" i="13"/>
  <c r="H1" i="13" s="1"/>
  <c r="AE34" i="12"/>
  <c r="AD34" i="12"/>
  <c r="AC34" i="12"/>
  <c r="AB34" i="12"/>
  <c r="AA34" i="12"/>
  <c r="Z34" i="12"/>
  <c r="Y34" i="12"/>
  <c r="X34" i="12"/>
  <c r="W34" i="12"/>
  <c r="V34" i="12"/>
  <c r="U34" i="12"/>
  <c r="T34" i="12"/>
  <c r="S34" i="12"/>
  <c r="R34" i="12"/>
  <c r="Q34" i="12"/>
  <c r="P34" i="12"/>
  <c r="O34" i="12"/>
  <c r="N34" i="12"/>
  <c r="K34" i="12"/>
  <c r="AE33" i="12"/>
  <c r="AD33" i="12"/>
  <c r="AC33" i="12"/>
  <c r="AB33" i="12"/>
  <c r="AA33" i="12"/>
  <c r="Z33" i="12"/>
  <c r="Y33" i="12"/>
  <c r="X33" i="12"/>
  <c r="W33" i="12"/>
  <c r="V33" i="12"/>
  <c r="U33" i="12"/>
  <c r="T33" i="12"/>
  <c r="S33" i="12"/>
  <c r="R33" i="12"/>
  <c r="Q33" i="12"/>
  <c r="P33" i="12"/>
  <c r="O33" i="12"/>
  <c r="N33" i="12"/>
  <c r="K33" i="12"/>
  <c r="AE32" i="12"/>
  <c r="AD32" i="12"/>
  <c r="AC32" i="12"/>
  <c r="AB32" i="12"/>
  <c r="AA32" i="12"/>
  <c r="Z32" i="12"/>
  <c r="Y32" i="12"/>
  <c r="X32" i="12"/>
  <c r="W32" i="12"/>
  <c r="V32" i="12"/>
  <c r="U32" i="12"/>
  <c r="T32" i="12"/>
  <c r="S32" i="12"/>
  <c r="R32" i="12"/>
  <c r="Q32" i="12"/>
  <c r="P32" i="12"/>
  <c r="O32" i="12"/>
  <c r="N32" i="12"/>
  <c r="K32" i="12"/>
  <c r="AE31" i="12"/>
  <c r="AD31" i="12"/>
  <c r="AC31" i="12"/>
  <c r="AB31" i="12"/>
  <c r="AA31" i="12"/>
  <c r="Z31" i="12"/>
  <c r="Y31" i="12"/>
  <c r="X31" i="12"/>
  <c r="W31" i="12"/>
  <c r="V31" i="12"/>
  <c r="U31" i="12"/>
  <c r="T31" i="12"/>
  <c r="S31" i="12"/>
  <c r="R31" i="12"/>
  <c r="Q31" i="12"/>
  <c r="P31" i="12"/>
  <c r="O31" i="12"/>
  <c r="N31" i="12"/>
  <c r="K31" i="12"/>
  <c r="AE30" i="12"/>
  <c r="AD30" i="12"/>
  <c r="AC30" i="12"/>
  <c r="AB30" i="12"/>
  <c r="AA30" i="12"/>
  <c r="Z30" i="12"/>
  <c r="Y30" i="12"/>
  <c r="X30" i="12"/>
  <c r="W30" i="12"/>
  <c r="V30" i="12"/>
  <c r="U30" i="12"/>
  <c r="T30" i="12"/>
  <c r="S30" i="12"/>
  <c r="R30" i="12"/>
  <c r="Q30" i="12"/>
  <c r="P30" i="12"/>
  <c r="O30" i="12"/>
  <c r="N30" i="12"/>
  <c r="K30" i="12"/>
  <c r="AE29" i="12"/>
  <c r="AD29" i="12"/>
  <c r="AC29" i="12"/>
  <c r="AB29" i="12"/>
  <c r="AA29" i="12"/>
  <c r="Z29" i="12"/>
  <c r="Y29" i="12"/>
  <c r="X29" i="12"/>
  <c r="W29" i="12"/>
  <c r="V29" i="12"/>
  <c r="U29" i="12"/>
  <c r="T29" i="12"/>
  <c r="S29" i="12"/>
  <c r="R29" i="12"/>
  <c r="Q29" i="12"/>
  <c r="P29" i="12"/>
  <c r="O29" i="12"/>
  <c r="N29" i="12"/>
  <c r="K29" i="12"/>
  <c r="AE28" i="12"/>
  <c r="AD28" i="12"/>
  <c r="AC28" i="12"/>
  <c r="AB28" i="12"/>
  <c r="AA28" i="12"/>
  <c r="Z28" i="12"/>
  <c r="Y28" i="12"/>
  <c r="X28" i="12"/>
  <c r="W28" i="12"/>
  <c r="V28" i="12"/>
  <c r="U28" i="12"/>
  <c r="T28" i="12"/>
  <c r="S28" i="12"/>
  <c r="R28" i="12"/>
  <c r="Q28" i="12"/>
  <c r="P28" i="12"/>
  <c r="O28" i="12"/>
  <c r="N28" i="12"/>
  <c r="K28" i="12"/>
  <c r="J7" i="12" s="1"/>
  <c r="AE27" i="12"/>
  <c r="AD27" i="12"/>
  <c r="AC27" i="12"/>
  <c r="AB27" i="12"/>
  <c r="AA27" i="12"/>
  <c r="Z27" i="12"/>
  <c r="Y27" i="12"/>
  <c r="X27" i="12"/>
  <c r="W27" i="12"/>
  <c r="V27" i="12"/>
  <c r="U27" i="12"/>
  <c r="T27" i="12"/>
  <c r="S27" i="12"/>
  <c r="R27" i="12"/>
  <c r="Q27" i="12"/>
  <c r="P27" i="12"/>
  <c r="O27" i="12"/>
  <c r="N27" i="12"/>
  <c r="K27" i="12"/>
  <c r="AE26" i="12"/>
  <c r="AD26" i="12"/>
  <c r="AC26" i="12"/>
  <c r="AB26" i="12"/>
  <c r="AA26" i="12"/>
  <c r="Z26" i="12"/>
  <c r="Y26" i="12"/>
  <c r="X26" i="12"/>
  <c r="W26" i="12"/>
  <c r="V26" i="12"/>
  <c r="U26" i="12"/>
  <c r="T26" i="12"/>
  <c r="S26" i="12"/>
  <c r="R26" i="12"/>
  <c r="Q26" i="12"/>
  <c r="P26" i="12"/>
  <c r="O26" i="12"/>
  <c r="N26" i="12"/>
  <c r="K26" i="12"/>
  <c r="J5" i="12"/>
  <c r="J4" i="12"/>
  <c r="G1" i="12"/>
  <c r="H1" i="12" s="1"/>
  <c r="AE34" i="11"/>
  <c r="AD34" i="11"/>
  <c r="AC34" i="11"/>
  <c r="AB34" i="11"/>
  <c r="AA34" i="11"/>
  <c r="Z34" i="11"/>
  <c r="Y34" i="11"/>
  <c r="X34" i="11"/>
  <c r="W34" i="11"/>
  <c r="V34" i="11"/>
  <c r="U34" i="11"/>
  <c r="T34" i="11"/>
  <c r="S34" i="11"/>
  <c r="R34" i="11"/>
  <c r="Q34" i="11"/>
  <c r="P34" i="11"/>
  <c r="O34" i="11"/>
  <c r="N34" i="11"/>
  <c r="K34" i="11"/>
  <c r="AE33" i="11"/>
  <c r="AD33" i="11"/>
  <c r="AC33" i="11"/>
  <c r="AB33" i="11"/>
  <c r="AA33" i="11"/>
  <c r="Z33" i="11"/>
  <c r="Y33" i="11"/>
  <c r="X33" i="11"/>
  <c r="W33" i="11"/>
  <c r="V33" i="11"/>
  <c r="U33" i="11"/>
  <c r="T33" i="11"/>
  <c r="S33" i="11"/>
  <c r="R33" i="11"/>
  <c r="Q33" i="11"/>
  <c r="P33" i="11"/>
  <c r="O33" i="11"/>
  <c r="N33" i="11"/>
  <c r="K33" i="11"/>
  <c r="AE32" i="11"/>
  <c r="AD32" i="11"/>
  <c r="AC32" i="11"/>
  <c r="AB32" i="11"/>
  <c r="AA32" i="11"/>
  <c r="Z32" i="11"/>
  <c r="Y32" i="11"/>
  <c r="X32" i="11"/>
  <c r="W32" i="11"/>
  <c r="V32" i="11"/>
  <c r="U32" i="11"/>
  <c r="T32" i="11"/>
  <c r="S32" i="11"/>
  <c r="R32" i="11"/>
  <c r="Q32" i="11"/>
  <c r="P32" i="11"/>
  <c r="O32" i="11"/>
  <c r="N32" i="11"/>
  <c r="K32" i="11"/>
  <c r="AE31" i="11"/>
  <c r="AD31" i="11"/>
  <c r="AC31" i="11"/>
  <c r="AB31" i="11"/>
  <c r="AA31" i="11"/>
  <c r="Z31" i="11"/>
  <c r="Y31" i="11"/>
  <c r="X31" i="11"/>
  <c r="W31" i="11"/>
  <c r="V31" i="11"/>
  <c r="U31" i="11"/>
  <c r="T31" i="11"/>
  <c r="S31" i="11"/>
  <c r="R31" i="11"/>
  <c r="Q31" i="11"/>
  <c r="P31" i="11"/>
  <c r="O31" i="11"/>
  <c r="N31" i="11"/>
  <c r="K31" i="11"/>
  <c r="AE30" i="11"/>
  <c r="AD30" i="11"/>
  <c r="AC30" i="11"/>
  <c r="AB30" i="11"/>
  <c r="AA30" i="11"/>
  <c r="Z30" i="11"/>
  <c r="Y30" i="11"/>
  <c r="X30" i="11"/>
  <c r="W30" i="11"/>
  <c r="V30" i="11"/>
  <c r="U30" i="11"/>
  <c r="T30" i="11"/>
  <c r="S30" i="11"/>
  <c r="R30" i="11"/>
  <c r="Q30" i="11"/>
  <c r="P30" i="11"/>
  <c r="O30" i="11"/>
  <c r="N30" i="11"/>
  <c r="K30" i="11"/>
  <c r="AE29" i="11"/>
  <c r="AD29" i="11"/>
  <c r="AC29" i="11"/>
  <c r="AB29" i="11"/>
  <c r="AA29" i="11"/>
  <c r="Z29" i="11"/>
  <c r="Y29" i="11"/>
  <c r="X29" i="11"/>
  <c r="W29" i="11"/>
  <c r="V29" i="11"/>
  <c r="U29" i="11"/>
  <c r="T29" i="11"/>
  <c r="S29" i="11"/>
  <c r="R29" i="11"/>
  <c r="Q29" i="11"/>
  <c r="P29" i="11"/>
  <c r="O29" i="11"/>
  <c r="N29" i="11"/>
  <c r="K29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P28" i="11"/>
  <c r="O28" i="11"/>
  <c r="N28" i="11"/>
  <c r="K28" i="11"/>
  <c r="AE27" i="11"/>
  <c r="AD27" i="11"/>
  <c r="AC27" i="11"/>
  <c r="AB27" i="11"/>
  <c r="AA27" i="11"/>
  <c r="Z27" i="11"/>
  <c r="Y27" i="11"/>
  <c r="X27" i="11"/>
  <c r="W27" i="11"/>
  <c r="V27" i="11"/>
  <c r="U27" i="11"/>
  <c r="T27" i="11"/>
  <c r="S27" i="11"/>
  <c r="R27" i="11"/>
  <c r="Q27" i="11"/>
  <c r="P27" i="11"/>
  <c r="O27" i="11"/>
  <c r="N27" i="11"/>
  <c r="K27" i="11"/>
  <c r="AE26" i="11"/>
  <c r="AD26" i="11"/>
  <c r="AC26" i="11"/>
  <c r="AB26" i="11"/>
  <c r="AA26" i="11"/>
  <c r="Z26" i="11"/>
  <c r="Y26" i="11"/>
  <c r="X26" i="11"/>
  <c r="W26" i="11"/>
  <c r="V26" i="11"/>
  <c r="U26" i="11"/>
  <c r="T26" i="11"/>
  <c r="S26" i="11"/>
  <c r="R26" i="11"/>
  <c r="Q26" i="11"/>
  <c r="P26" i="11"/>
  <c r="O26" i="11"/>
  <c r="N26" i="11"/>
  <c r="K26" i="11"/>
  <c r="J5" i="11"/>
  <c r="J4" i="11"/>
  <c r="G1" i="11"/>
  <c r="H1" i="11" s="1"/>
  <c r="AE34" i="10"/>
  <c r="AD34" i="10"/>
  <c r="AC34" i="10"/>
  <c r="AB34" i="10"/>
  <c r="AA34" i="10"/>
  <c r="Z34" i="10"/>
  <c r="Y34" i="10"/>
  <c r="X34" i="10"/>
  <c r="W34" i="10"/>
  <c r="V34" i="10"/>
  <c r="U34" i="10"/>
  <c r="T34" i="10"/>
  <c r="S34" i="10"/>
  <c r="R34" i="10"/>
  <c r="Q34" i="10"/>
  <c r="P34" i="10"/>
  <c r="O34" i="10"/>
  <c r="N34" i="10"/>
  <c r="K34" i="10"/>
  <c r="AE33" i="10"/>
  <c r="AD33" i="10"/>
  <c r="AC33" i="10"/>
  <c r="AB33" i="10"/>
  <c r="AA33" i="10"/>
  <c r="Z33" i="10"/>
  <c r="Y33" i="10"/>
  <c r="X33" i="10"/>
  <c r="W33" i="10"/>
  <c r="V33" i="10"/>
  <c r="U33" i="10"/>
  <c r="T33" i="10"/>
  <c r="S33" i="10"/>
  <c r="R33" i="10"/>
  <c r="Q33" i="10"/>
  <c r="P33" i="10"/>
  <c r="O33" i="10"/>
  <c r="N33" i="10"/>
  <c r="K33" i="10"/>
  <c r="AE32" i="10"/>
  <c r="AD32" i="10"/>
  <c r="AC32" i="10"/>
  <c r="AB32" i="10"/>
  <c r="AA32" i="10"/>
  <c r="Z32" i="10"/>
  <c r="Y32" i="10"/>
  <c r="X32" i="10"/>
  <c r="W32" i="10"/>
  <c r="V32" i="10"/>
  <c r="U32" i="10"/>
  <c r="T32" i="10"/>
  <c r="S32" i="10"/>
  <c r="R32" i="10"/>
  <c r="Q32" i="10"/>
  <c r="P32" i="10"/>
  <c r="O32" i="10"/>
  <c r="N32" i="10"/>
  <c r="K32" i="10"/>
  <c r="AE31" i="10"/>
  <c r="AD31" i="10"/>
  <c r="AC31" i="10"/>
  <c r="AB31" i="10"/>
  <c r="AA31" i="10"/>
  <c r="Z31" i="10"/>
  <c r="Y31" i="10"/>
  <c r="X31" i="10"/>
  <c r="W31" i="10"/>
  <c r="V31" i="10"/>
  <c r="U31" i="10"/>
  <c r="T31" i="10"/>
  <c r="S31" i="10"/>
  <c r="R31" i="10"/>
  <c r="Q31" i="10"/>
  <c r="P31" i="10"/>
  <c r="O31" i="10"/>
  <c r="N31" i="10"/>
  <c r="K31" i="10"/>
  <c r="AE30" i="10"/>
  <c r="AD30" i="10"/>
  <c r="AC30" i="10"/>
  <c r="AB30" i="10"/>
  <c r="AA30" i="10"/>
  <c r="Z30" i="10"/>
  <c r="Y30" i="10"/>
  <c r="X30" i="10"/>
  <c r="W30" i="10"/>
  <c r="V30" i="10"/>
  <c r="U30" i="10"/>
  <c r="T30" i="10"/>
  <c r="S30" i="10"/>
  <c r="R30" i="10"/>
  <c r="Q30" i="10"/>
  <c r="P30" i="10"/>
  <c r="O30" i="10"/>
  <c r="N30" i="10"/>
  <c r="K30" i="10"/>
  <c r="AE29" i="10"/>
  <c r="AD29" i="10"/>
  <c r="AC29" i="10"/>
  <c r="AB29" i="10"/>
  <c r="AA29" i="10"/>
  <c r="Z29" i="10"/>
  <c r="Y29" i="10"/>
  <c r="X29" i="10"/>
  <c r="W29" i="10"/>
  <c r="V29" i="10"/>
  <c r="U29" i="10"/>
  <c r="T29" i="10"/>
  <c r="S29" i="10"/>
  <c r="R29" i="10"/>
  <c r="Q29" i="10"/>
  <c r="P29" i="10"/>
  <c r="O29" i="10"/>
  <c r="N29" i="10"/>
  <c r="K29" i="10"/>
  <c r="AE28" i="10"/>
  <c r="AD28" i="10"/>
  <c r="AC28" i="10"/>
  <c r="AB28" i="10"/>
  <c r="AA28" i="10"/>
  <c r="Z28" i="10"/>
  <c r="Y28" i="10"/>
  <c r="X28" i="10"/>
  <c r="W28" i="10"/>
  <c r="V28" i="10"/>
  <c r="U28" i="10"/>
  <c r="T28" i="10"/>
  <c r="S28" i="10"/>
  <c r="R28" i="10"/>
  <c r="Q28" i="10"/>
  <c r="P28" i="10"/>
  <c r="O28" i="10"/>
  <c r="N28" i="10"/>
  <c r="K28" i="10"/>
  <c r="AE27" i="10"/>
  <c r="AD27" i="10"/>
  <c r="AC27" i="10"/>
  <c r="AB27" i="10"/>
  <c r="AA27" i="10"/>
  <c r="Z27" i="10"/>
  <c r="Y27" i="10"/>
  <c r="X27" i="10"/>
  <c r="W27" i="10"/>
  <c r="V27" i="10"/>
  <c r="U27" i="10"/>
  <c r="T27" i="10"/>
  <c r="S27" i="10"/>
  <c r="R27" i="10"/>
  <c r="Q27" i="10"/>
  <c r="P27" i="10"/>
  <c r="O27" i="10"/>
  <c r="N27" i="10"/>
  <c r="K27" i="10"/>
  <c r="AE26" i="10"/>
  <c r="AD26" i="10"/>
  <c r="AC26" i="10"/>
  <c r="AB26" i="10"/>
  <c r="AA26" i="10"/>
  <c r="Z26" i="10"/>
  <c r="Y26" i="10"/>
  <c r="X26" i="10"/>
  <c r="W26" i="10"/>
  <c r="V26" i="10"/>
  <c r="U26" i="10"/>
  <c r="T26" i="10"/>
  <c r="S26" i="10"/>
  <c r="R26" i="10"/>
  <c r="Q26" i="10"/>
  <c r="P26" i="10"/>
  <c r="O26" i="10"/>
  <c r="N26" i="10"/>
  <c r="K26" i="10"/>
  <c r="J5" i="10"/>
  <c r="J4" i="10"/>
  <c r="G1" i="10"/>
  <c r="H1" i="10" s="1"/>
  <c r="AE34" i="9"/>
  <c r="AD34" i="9"/>
  <c r="AC34" i="9"/>
  <c r="AB34" i="9"/>
  <c r="AA34" i="9"/>
  <c r="Z34" i="9"/>
  <c r="Y34" i="9"/>
  <c r="X34" i="9"/>
  <c r="W34" i="9"/>
  <c r="V34" i="9"/>
  <c r="U34" i="9"/>
  <c r="T34" i="9"/>
  <c r="S34" i="9"/>
  <c r="R34" i="9"/>
  <c r="Q34" i="9"/>
  <c r="P34" i="9"/>
  <c r="O34" i="9"/>
  <c r="N34" i="9"/>
  <c r="K34" i="9"/>
  <c r="AE33" i="9"/>
  <c r="AD33" i="9"/>
  <c r="AC33" i="9"/>
  <c r="AB33" i="9"/>
  <c r="AA33" i="9"/>
  <c r="Z33" i="9"/>
  <c r="Y33" i="9"/>
  <c r="X33" i="9"/>
  <c r="W33" i="9"/>
  <c r="V33" i="9"/>
  <c r="U33" i="9"/>
  <c r="T33" i="9"/>
  <c r="S33" i="9"/>
  <c r="R33" i="9"/>
  <c r="Q33" i="9"/>
  <c r="P33" i="9"/>
  <c r="O33" i="9"/>
  <c r="N33" i="9"/>
  <c r="K33" i="9"/>
  <c r="AE32" i="9"/>
  <c r="AD32" i="9"/>
  <c r="AC32" i="9"/>
  <c r="AB32" i="9"/>
  <c r="AA32" i="9"/>
  <c r="Z32" i="9"/>
  <c r="Y32" i="9"/>
  <c r="X32" i="9"/>
  <c r="W32" i="9"/>
  <c r="V32" i="9"/>
  <c r="U32" i="9"/>
  <c r="T32" i="9"/>
  <c r="S32" i="9"/>
  <c r="R32" i="9"/>
  <c r="Q32" i="9"/>
  <c r="P32" i="9"/>
  <c r="O32" i="9"/>
  <c r="N32" i="9"/>
  <c r="K32" i="9"/>
  <c r="AE31" i="9"/>
  <c r="AD31" i="9"/>
  <c r="AC31" i="9"/>
  <c r="AB31" i="9"/>
  <c r="AA31" i="9"/>
  <c r="Z31" i="9"/>
  <c r="Y31" i="9"/>
  <c r="X31" i="9"/>
  <c r="W31" i="9"/>
  <c r="V31" i="9"/>
  <c r="U31" i="9"/>
  <c r="T31" i="9"/>
  <c r="S31" i="9"/>
  <c r="R31" i="9"/>
  <c r="Q31" i="9"/>
  <c r="P31" i="9"/>
  <c r="O31" i="9"/>
  <c r="N31" i="9"/>
  <c r="K31" i="9"/>
  <c r="AE30" i="9"/>
  <c r="AD30" i="9"/>
  <c r="AC30" i="9"/>
  <c r="AB30" i="9"/>
  <c r="AA30" i="9"/>
  <c r="Z30" i="9"/>
  <c r="Y30" i="9"/>
  <c r="X30" i="9"/>
  <c r="W30" i="9"/>
  <c r="V30" i="9"/>
  <c r="U30" i="9"/>
  <c r="T30" i="9"/>
  <c r="S30" i="9"/>
  <c r="R30" i="9"/>
  <c r="Q30" i="9"/>
  <c r="P30" i="9"/>
  <c r="O30" i="9"/>
  <c r="N30" i="9"/>
  <c r="K30" i="9"/>
  <c r="AE29" i="9"/>
  <c r="AD29" i="9"/>
  <c r="AC29" i="9"/>
  <c r="AB29" i="9"/>
  <c r="AA29" i="9"/>
  <c r="Z29" i="9"/>
  <c r="Y29" i="9"/>
  <c r="X29" i="9"/>
  <c r="W29" i="9"/>
  <c r="V29" i="9"/>
  <c r="U29" i="9"/>
  <c r="T29" i="9"/>
  <c r="S29" i="9"/>
  <c r="R29" i="9"/>
  <c r="Q29" i="9"/>
  <c r="P29" i="9"/>
  <c r="O29" i="9"/>
  <c r="N29" i="9"/>
  <c r="K29" i="9"/>
  <c r="AE28" i="9"/>
  <c r="AD28" i="9"/>
  <c r="AC28" i="9"/>
  <c r="AB28" i="9"/>
  <c r="AA28" i="9"/>
  <c r="Z28" i="9"/>
  <c r="Y28" i="9"/>
  <c r="X28" i="9"/>
  <c r="W28" i="9"/>
  <c r="V28" i="9"/>
  <c r="U28" i="9"/>
  <c r="T28" i="9"/>
  <c r="S28" i="9"/>
  <c r="R28" i="9"/>
  <c r="Q28" i="9"/>
  <c r="P28" i="9"/>
  <c r="O28" i="9"/>
  <c r="N28" i="9"/>
  <c r="K28" i="9"/>
  <c r="AE27" i="9"/>
  <c r="AD27" i="9"/>
  <c r="AC27" i="9"/>
  <c r="AB27" i="9"/>
  <c r="AA27" i="9"/>
  <c r="Z27" i="9"/>
  <c r="Y27" i="9"/>
  <c r="X27" i="9"/>
  <c r="W27" i="9"/>
  <c r="V27" i="9"/>
  <c r="U27" i="9"/>
  <c r="T27" i="9"/>
  <c r="S27" i="9"/>
  <c r="R27" i="9"/>
  <c r="Q27" i="9"/>
  <c r="P27" i="9"/>
  <c r="O27" i="9"/>
  <c r="N27" i="9"/>
  <c r="K27" i="9"/>
  <c r="AE26" i="9"/>
  <c r="AD26" i="9"/>
  <c r="AC26" i="9"/>
  <c r="AB26" i="9"/>
  <c r="AA26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K26" i="9"/>
  <c r="J5" i="9"/>
  <c r="J4" i="9"/>
  <c r="G1" i="9"/>
  <c r="H1" i="9" s="1"/>
  <c r="AE34" i="8"/>
  <c r="AD34" i="8"/>
  <c r="AC34" i="8"/>
  <c r="AB34" i="8"/>
  <c r="AA34" i="8"/>
  <c r="Z34" i="8"/>
  <c r="Y34" i="8"/>
  <c r="X34" i="8"/>
  <c r="W34" i="8"/>
  <c r="V34" i="8"/>
  <c r="U34" i="8"/>
  <c r="T34" i="8"/>
  <c r="S34" i="8"/>
  <c r="R34" i="8"/>
  <c r="Q34" i="8"/>
  <c r="P34" i="8"/>
  <c r="O34" i="8"/>
  <c r="N34" i="8"/>
  <c r="K34" i="8"/>
  <c r="AE33" i="8"/>
  <c r="AD33" i="8"/>
  <c r="AC33" i="8"/>
  <c r="AB33" i="8"/>
  <c r="AA33" i="8"/>
  <c r="Z33" i="8"/>
  <c r="Y33" i="8"/>
  <c r="X33" i="8"/>
  <c r="W33" i="8"/>
  <c r="V33" i="8"/>
  <c r="U33" i="8"/>
  <c r="T33" i="8"/>
  <c r="S33" i="8"/>
  <c r="R33" i="8"/>
  <c r="Q33" i="8"/>
  <c r="P33" i="8"/>
  <c r="O33" i="8"/>
  <c r="N33" i="8"/>
  <c r="K33" i="8"/>
  <c r="AE32" i="8"/>
  <c r="AD32" i="8"/>
  <c r="AC32" i="8"/>
  <c r="AB32" i="8"/>
  <c r="AA32" i="8"/>
  <c r="Z32" i="8"/>
  <c r="Y32" i="8"/>
  <c r="X32" i="8"/>
  <c r="W32" i="8"/>
  <c r="V32" i="8"/>
  <c r="U32" i="8"/>
  <c r="T32" i="8"/>
  <c r="S32" i="8"/>
  <c r="R32" i="8"/>
  <c r="Q32" i="8"/>
  <c r="P32" i="8"/>
  <c r="O32" i="8"/>
  <c r="N32" i="8"/>
  <c r="K32" i="8"/>
  <c r="AE31" i="8"/>
  <c r="AD31" i="8"/>
  <c r="AC31" i="8"/>
  <c r="AB31" i="8"/>
  <c r="AA31" i="8"/>
  <c r="Z31" i="8"/>
  <c r="Y31" i="8"/>
  <c r="X31" i="8"/>
  <c r="W31" i="8"/>
  <c r="V31" i="8"/>
  <c r="U31" i="8"/>
  <c r="T31" i="8"/>
  <c r="S31" i="8"/>
  <c r="R31" i="8"/>
  <c r="Q31" i="8"/>
  <c r="P31" i="8"/>
  <c r="O31" i="8"/>
  <c r="N31" i="8"/>
  <c r="K31" i="8"/>
  <c r="AE30" i="8"/>
  <c r="AD30" i="8"/>
  <c r="AC30" i="8"/>
  <c r="AB30" i="8"/>
  <c r="AA30" i="8"/>
  <c r="Z30" i="8"/>
  <c r="Y30" i="8"/>
  <c r="X30" i="8"/>
  <c r="W30" i="8"/>
  <c r="V30" i="8"/>
  <c r="U30" i="8"/>
  <c r="T30" i="8"/>
  <c r="S30" i="8"/>
  <c r="R30" i="8"/>
  <c r="Q30" i="8"/>
  <c r="P30" i="8"/>
  <c r="O30" i="8"/>
  <c r="N30" i="8"/>
  <c r="K30" i="8"/>
  <c r="AE29" i="8"/>
  <c r="AD29" i="8"/>
  <c r="AC29" i="8"/>
  <c r="AB29" i="8"/>
  <c r="AA29" i="8"/>
  <c r="Z29" i="8"/>
  <c r="Y29" i="8"/>
  <c r="X29" i="8"/>
  <c r="W29" i="8"/>
  <c r="V29" i="8"/>
  <c r="U29" i="8"/>
  <c r="T29" i="8"/>
  <c r="S29" i="8"/>
  <c r="R29" i="8"/>
  <c r="Q29" i="8"/>
  <c r="P29" i="8"/>
  <c r="O29" i="8"/>
  <c r="N29" i="8"/>
  <c r="K29" i="8"/>
  <c r="AE28" i="8"/>
  <c r="AD28" i="8"/>
  <c r="AC28" i="8"/>
  <c r="AB28" i="8"/>
  <c r="AA28" i="8"/>
  <c r="Z28" i="8"/>
  <c r="Y28" i="8"/>
  <c r="X28" i="8"/>
  <c r="W28" i="8"/>
  <c r="V28" i="8"/>
  <c r="U28" i="8"/>
  <c r="T28" i="8"/>
  <c r="S28" i="8"/>
  <c r="R28" i="8"/>
  <c r="Q28" i="8"/>
  <c r="P28" i="8"/>
  <c r="O28" i="8"/>
  <c r="N28" i="8"/>
  <c r="K28" i="8"/>
  <c r="AE27" i="8"/>
  <c r="AD27" i="8"/>
  <c r="AC27" i="8"/>
  <c r="AB27" i="8"/>
  <c r="AA27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K27" i="8"/>
  <c r="AE26" i="8"/>
  <c r="AD26" i="8"/>
  <c r="AC26" i="8"/>
  <c r="AB26" i="8"/>
  <c r="AA26" i="8"/>
  <c r="Z26" i="8"/>
  <c r="Y26" i="8"/>
  <c r="X26" i="8"/>
  <c r="W26" i="8"/>
  <c r="V26" i="8"/>
  <c r="U26" i="8"/>
  <c r="T26" i="8"/>
  <c r="S26" i="8"/>
  <c r="R26" i="8"/>
  <c r="Q26" i="8"/>
  <c r="P26" i="8"/>
  <c r="O26" i="8"/>
  <c r="N26" i="8"/>
  <c r="K26" i="8"/>
  <c r="J5" i="8"/>
  <c r="J4" i="8"/>
  <c r="G1" i="8"/>
  <c r="H1" i="8" s="1"/>
  <c r="AE34" i="7"/>
  <c r="AD34" i="7"/>
  <c r="AC34" i="7"/>
  <c r="AB34" i="7"/>
  <c r="AA34" i="7"/>
  <c r="Z34" i="7"/>
  <c r="Y34" i="7"/>
  <c r="X34" i="7"/>
  <c r="W34" i="7"/>
  <c r="V34" i="7"/>
  <c r="U34" i="7"/>
  <c r="T34" i="7"/>
  <c r="S34" i="7"/>
  <c r="R34" i="7"/>
  <c r="Q34" i="7"/>
  <c r="P34" i="7"/>
  <c r="O34" i="7"/>
  <c r="N34" i="7"/>
  <c r="K34" i="7"/>
  <c r="AE33" i="7"/>
  <c r="AD33" i="7"/>
  <c r="AC33" i="7"/>
  <c r="AB33" i="7"/>
  <c r="AA33" i="7"/>
  <c r="Z33" i="7"/>
  <c r="Y33" i="7"/>
  <c r="X33" i="7"/>
  <c r="W33" i="7"/>
  <c r="V33" i="7"/>
  <c r="U33" i="7"/>
  <c r="T33" i="7"/>
  <c r="S33" i="7"/>
  <c r="R33" i="7"/>
  <c r="Q33" i="7"/>
  <c r="P33" i="7"/>
  <c r="O33" i="7"/>
  <c r="N33" i="7"/>
  <c r="K33" i="7"/>
  <c r="AE32" i="7"/>
  <c r="AD32" i="7"/>
  <c r="AC32" i="7"/>
  <c r="AB32" i="7"/>
  <c r="AA32" i="7"/>
  <c r="Z32" i="7"/>
  <c r="Y32" i="7"/>
  <c r="X32" i="7"/>
  <c r="W32" i="7"/>
  <c r="V32" i="7"/>
  <c r="U32" i="7"/>
  <c r="T32" i="7"/>
  <c r="S32" i="7"/>
  <c r="R32" i="7"/>
  <c r="Q32" i="7"/>
  <c r="P32" i="7"/>
  <c r="O32" i="7"/>
  <c r="N32" i="7"/>
  <c r="K32" i="7"/>
  <c r="AE31" i="7"/>
  <c r="AD31" i="7"/>
  <c r="AC31" i="7"/>
  <c r="AB31" i="7"/>
  <c r="AA31" i="7"/>
  <c r="Z31" i="7"/>
  <c r="Y31" i="7"/>
  <c r="X31" i="7"/>
  <c r="W31" i="7"/>
  <c r="V31" i="7"/>
  <c r="U31" i="7"/>
  <c r="T31" i="7"/>
  <c r="S31" i="7"/>
  <c r="R31" i="7"/>
  <c r="Q31" i="7"/>
  <c r="P31" i="7"/>
  <c r="O31" i="7"/>
  <c r="N31" i="7"/>
  <c r="K31" i="7"/>
  <c r="AE30" i="7"/>
  <c r="AD30" i="7"/>
  <c r="AC30" i="7"/>
  <c r="AB30" i="7"/>
  <c r="AA30" i="7"/>
  <c r="Z30" i="7"/>
  <c r="Y30" i="7"/>
  <c r="X30" i="7"/>
  <c r="W30" i="7"/>
  <c r="V30" i="7"/>
  <c r="U30" i="7"/>
  <c r="T30" i="7"/>
  <c r="S30" i="7"/>
  <c r="R30" i="7"/>
  <c r="Q30" i="7"/>
  <c r="P30" i="7"/>
  <c r="O30" i="7"/>
  <c r="N30" i="7"/>
  <c r="K30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K29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N28" i="7"/>
  <c r="K28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K27" i="7"/>
  <c r="AE26" i="7"/>
  <c r="AD26" i="7"/>
  <c r="AC26" i="7"/>
  <c r="AB26" i="7"/>
  <c r="AA26" i="7"/>
  <c r="Z26" i="7"/>
  <c r="Y26" i="7"/>
  <c r="X26" i="7"/>
  <c r="W26" i="7"/>
  <c r="V26" i="7"/>
  <c r="U26" i="7"/>
  <c r="T26" i="7"/>
  <c r="S26" i="7"/>
  <c r="R26" i="7"/>
  <c r="Q26" i="7"/>
  <c r="P26" i="7"/>
  <c r="O26" i="7"/>
  <c r="N26" i="7"/>
  <c r="K26" i="7"/>
  <c r="J5" i="7"/>
  <c r="J4" i="7"/>
  <c r="G1" i="7"/>
  <c r="H1" i="7" s="1"/>
  <c r="AE34" i="6"/>
  <c r="AD34" i="6"/>
  <c r="AC34" i="6"/>
  <c r="AB34" i="6"/>
  <c r="AA34" i="6"/>
  <c r="Z34" i="6"/>
  <c r="Y34" i="6"/>
  <c r="X34" i="6"/>
  <c r="W34" i="6"/>
  <c r="V34" i="6"/>
  <c r="U34" i="6"/>
  <c r="T34" i="6"/>
  <c r="S34" i="6"/>
  <c r="R34" i="6"/>
  <c r="Q34" i="6"/>
  <c r="P34" i="6"/>
  <c r="O34" i="6"/>
  <c r="N34" i="6"/>
  <c r="K34" i="6"/>
  <c r="AE33" i="6"/>
  <c r="AD33" i="6"/>
  <c r="AC33" i="6"/>
  <c r="AB33" i="6"/>
  <c r="AA33" i="6"/>
  <c r="Z33" i="6"/>
  <c r="Y33" i="6"/>
  <c r="X33" i="6"/>
  <c r="W33" i="6"/>
  <c r="V33" i="6"/>
  <c r="U33" i="6"/>
  <c r="T33" i="6"/>
  <c r="S33" i="6"/>
  <c r="R33" i="6"/>
  <c r="Q33" i="6"/>
  <c r="P33" i="6"/>
  <c r="O33" i="6"/>
  <c r="N33" i="6"/>
  <c r="K33" i="6"/>
  <c r="AE32" i="6"/>
  <c r="AD32" i="6"/>
  <c r="AC32" i="6"/>
  <c r="AB32" i="6"/>
  <c r="AA32" i="6"/>
  <c r="Z32" i="6"/>
  <c r="Y32" i="6"/>
  <c r="X32" i="6"/>
  <c r="W32" i="6"/>
  <c r="V32" i="6"/>
  <c r="U32" i="6"/>
  <c r="T32" i="6"/>
  <c r="S32" i="6"/>
  <c r="R32" i="6"/>
  <c r="Q32" i="6"/>
  <c r="P32" i="6"/>
  <c r="O32" i="6"/>
  <c r="N32" i="6"/>
  <c r="K32" i="6"/>
  <c r="AE31" i="6"/>
  <c r="AD31" i="6"/>
  <c r="AC31" i="6"/>
  <c r="AB31" i="6"/>
  <c r="AA31" i="6"/>
  <c r="Z31" i="6"/>
  <c r="Y31" i="6"/>
  <c r="X31" i="6"/>
  <c r="W31" i="6"/>
  <c r="V31" i="6"/>
  <c r="U31" i="6"/>
  <c r="T31" i="6"/>
  <c r="S31" i="6"/>
  <c r="R31" i="6"/>
  <c r="Q31" i="6"/>
  <c r="P31" i="6"/>
  <c r="O31" i="6"/>
  <c r="N31" i="6"/>
  <c r="K31" i="6"/>
  <c r="AE30" i="6"/>
  <c r="AD30" i="6"/>
  <c r="AC30" i="6"/>
  <c r="AB30" i="6"/>
  <c r="AA30" i="6"/>
  <c r="Z30" i="6"/>
  <c r="Y30" i="6"/>
  <c r="X30" i="6"/>
  <c r="W30" i="6"/>
  <c r="V30" i="6"/>
  <c r="U30" i="6"/>
  <c r="T30" i="6"/>
  <c r="S30" i="6"/>
  <c r="R30" i="6"/>
  <c r="Q30" i="6"/>
  <c r="P30" i="6"/>
  <c r="O30" i="6"/>
  <c r="N30" i="6"/>
  <c r="K30" i="6"/>
  <c r="AE29" i="6"/>
  <c r="AD29" i="6"/>
  <c r="AC29" i="6"/>
  <c r="AB29" i="6"/>
  <c r="AA29" i="6"/>
  <c r="Z29" i="6"/>
  <c r="Y29" i="6"/>
  <c r="X29" i="6"/>
  <c r="W29" i="6"/>
  <c r="V29" i="6"/>
  <c r="U29" i="6"/>
  <c r="T29" i="6"/>
  <c r="S29" i="6"/>
  <c r="R29" i="6"/>
  <c r="Q29" i="6"/>
  <c r="P29" i="6"/>
  <c r="O29" i="6"/>
  <c r="N29" i="6"/>
  <c r="K29" i="6"/>
  <c r="AE28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K28" i="6"/>
  <c r="AE27" i="6"/>
  <c r="AD27" i="6"/>
  <c r="AC27" i="6"/>
  <c r="AB27" i="6"/>
  <c r="AA27" i="6"/>
  <c r="Z27" i="6"/>
  <c r="Y27" i="6"/>
  <c r="X27" i="6"/>
  <c r="W27" i="6"/>
  <c r="V27" i="6"/>
  <c r="U27" i="6"/>
  <c r="T27" i="6"/>
  <c r="S27" i="6"/>
  <c r="R27" i="6"/>
  <c r="Q27" i="6"/>
  <c r="P27" i="6"/>
  <c r="O27" i="6"/>
  <c r="N27" i="6"/>
  <c r="K27" i="6"/>
  <c r="AE26" i="6"/>
  <c r="AD26" i="6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K26" i="6"/>
  <c r="J5" i="6"/>
  <c r="J4" i="6"/>
  <c r="G1" i="6"/>
  <c r="H1" i="6" s="1"/>
  <c r="G1" i="5"/>
  <c r="H1" i="5" s="1"/>
  <c r="Z4" i="11" l="1"/>
  <c r="O4" i="8"/>
  <c r="Z4" i="10"/>
  <c r="X4" i="7"/>
  <c r="AB4" i="7"/>
  <c r="P4" i="12"/>
  <c r="E22" i="22" s="1"/>
  <c r="T4" i="12"/>
  <c r="X4" i="12"/>
  <c r="S14" i="12" s="1"/>
  <c r="AB4" i="12"/>
  <c r="M22" i="22" s="1"/>
  <c r="J7" i="16"/>
  <c r="R4" i="20"/>
  <c r="N4" i="7"/>
  <c r="R4" i="7"/>
  <c r="V4" i="7"/>
  <c r="Z4" i="7"/>
  <c r="K17" i="7" s="1"/>
  <c r="AD4" i="7"/>
  <c r="J7" i="17"/>
  <c r="J7" i="21"/>
  <c r="AE4" i="8"/>
  <c r="J7" i="15"/>
  <c r="V4" i="21"/>
  <c r="S15" i="21" s="1"/>
  <c r="O4" i="19"/>
  <c r="U4" i="9"/>
  <c r="P4" i="7"/>
  <c r="T4" i="7"/>
  <c r="V4" i="12"/>
  <c r="Z4" i="12"/>
  <c r="O4" i="12"/>
  <c r="D22" i="22" s="1"/>
  <c r="S4" i="12"/>
  <c r="W4" i="12"/>
  <c r="K13" i="12" s="1"/>
  <c r="AA4" i="12"/>
  <c r="L22" i="22" s="1"/>
  <c r="AE4" i="12"/>
  <c r="S20" i="12" s="1"/>
  <c r="J7" i="14"/>
  <c r="Q4" i="6"/>
  <c r="U4" i="6"/>
  <c r="H6" i="22" s="1"/>
  <c r="Y4" i="6"/>
  <c r="K6" i="22" s="1"/>
  <c r="AC4" i="6"/>
  <c r="S4" i="8"/>
  <c r="W4" i="8"/>
  <c r="AA4" i="8"/>
  <c r="AC4" i="9"/>
  <c r="J7" i="13"/>
  <c r="P4" i="16"/>
  <c r="E26" i="22" s="1"/>
  <c r="T4" i="16"/>
  <c r="X4" i="16"/>
  <c r="AB4" i="16"/>
  <c r="M26" i="22" s="1"/>
  <c r="Q4" i="16"/>
  <c r="U4" i="16"/>
  <c r="H26" i="22" s="1"/>
  <c r="Y4" i="16"/>
  <c r="AC4" i="16"/>
  <c r="V4" i="16"/>
  <c r="Z4" i="16"/>
  <c r="O4" i="16"/>
  <c r="D26" i="22" s="1"/>
  <c r="S4" i="16"/>
  <c r="W4" i="16"/>
  <c r="AA4" i="16"/>
  <c r="L26" i="22" s="1"/>
  <c r="AE4" i="16"/>
  <c r="J7" i="18"/>
  <c r="W4" i="19"/>
  <c r="AD4" i="19"/>
  <c r="S18" i="19" s="1"/>
  <c r="AE4" i="19"/>
  <c r="O29" i="22" s="1"/>
  <c r="O4" i="7"/>
  <c r="D7" i="22" s="1"/>
  <c r="S4" i="7"/>
  <c r="S12" i="7" s="1"/>
  <c r="W4" i="7"/>
  <c r="K13" i="7" s="1"/>
  <c r="AA4" i="7"/>
  <c r="S17" i="7" s="1"/>
  <c r="AE4" i="7"/>
  <c r="O7" i="22" s="1"/>
  <c r="J7" i="7"/>
  <c r="Q4" i="7"/>
  <c r="K9" i="7" s="1"/>
  <c r="U4" i="7"/>
  <c r="S13" i="7" s="1"/>
  <c r="Y4" i="7"/>
  <c r="S16" i="7" s="1"/>
  <c r="AC4" i="7"/>
  <c r="P4" i="15"/>
  <c r="E25" i="22" s="1"/>
  <c r="T4" i="15"/>
  <c r="X4" i="15"/>
  <c r="S14" i="15" s="1"/>
  <c r="AB4" i="15"/>
  <c r="M25" i="22" s="1"/>
  <c r="V4" i="15"/>
  <c r="S15" i="15" s="1"/>
  <c r="Z4" i="15"/>
  <c r="O4" i="15"/>
  <c r="D25" i="22" s="1"/>
  <c r="S4" i="15"/>
  <c r="S12" i="15" s="1"/>
  <c r="W4" i="15"/>
  <c r="AA4" i="15"/>
  <c r="L25" i="22" s="1"/>
  <c r="AE4" i="15"/>
  <c r="S20" i="15" s="1"/>
  <c r="J7" i="20"/>
  <c r="V4" i="20"/>
  <c r="I30" i="22" s="1"/>
  <c r="J7" i="8"/>
  <c r="Q4" i="8"/>
  <c r="U4" i="8"/>
  <c r="H8" i="22" s="1"/>
  <c r="Y4" i="8"/>
  <c r="AC4" i="8"/>
  <c r="J7" i="10"/>
  <c r="N4" i="10"/>
  <c r="R4" i="10"/>
  <c r="F10" i="22" s="1"/>
  <c r="V4" i="10"/>
  <c r="AD4" i="10"/>
  <c r="J7" i="11"/>
  <c r="Q4" i="11"/>
  <c r="U4" i="11"/>
  <c r="Y4" i="11"/>
  <c r="AC4" i="11"/>
  <c r="N4" i="11"/>
  <c r="R4" i="11"/>
  <c r="V4" i="11"/>
  <c r="AD4" i="11"/>
  <c r="S18" i="11" s="1"/>
  <c r="P4" i="14"/>
  <c r="E24" i="22" s="1"/>
  <c r="T4" i="14"/>
  <c r="X4" i="14"/>
  <c r="AB4" i="14"/>
  <c r="M24" i="22" s="1"/>
  <c r="V4" i="14"/>
  <c r="S15" i="14" s="1"/>
  <c r="Z4" i="14"/>
  <c r="O4" i="14"/>
  <c r="D24" i="22" s="1"/>
  <c r="S4" i="14"/>
  <c r="W4" i="14"/>
  <c r="AA4" i="14"/>
  <c r="L24" i="22" s="1"/>
  <c r="AE4" i="14"/>
  <c r="P4" i="18"/>
  <c r="E28" i="22" s="1"/>
  <c r="T4" i="18"/>
  <c r="D9" i="18" s="1"/>
  <c r="J6" i="18" s="1"/>
  <c r="X4" i="18"/>
  <c r="AB4" i="18"/>
  <c r="M28" i="22" s="1"/>
  <c r="Q4" i="18"/>
  <c r="U4" i="18"/>
  <c r="H28" i="22" s="1"/>
  <c r="Y4" i="18"/>
  <c r="AC4" i="18"/>
  <c r="V4" i="18"/>
  <c r="Z4" i="18"/>
  <c r="K17" i="18" s="1"/>
  <c r="O4" i="18"/>
  <c r="D28" i="22" s="1"/>
  <c r="S4" i="18"/>
  <c r="W4" i="18"/>
  <c r="AA4" i="18"/>
  <c r="L28" i="22" s="1"/>
  <c r="AE4" i="18"/>
  <c r="S4" i="19"/>
  <c r="S12" i="19" s="1"/>
  <c r="AA4" i="19"/>
  <c r="P4" i="19"/>
  <c r="E29" i="22" s="1"/>
  <c r="T4" i="19"/>
  <c r="X4" i="19"/>
  <c r="J29" i="22" s="1"/>
  <c r="AB4" i="19"/>
  <c r="J7" i="19"/>
  <c r="N4" i="20"/>
  <c r="Z4" i="20"/>
  <c r="AD4" i="20"/>
  <c r="N30" i="22" s="1"/>
  <c r="N4" i="8"/>
  <c r="R4" i="8"/>
  <c r="S10" i="8" s="1"/>
  <c r="V4" i="8"/>
  <c r="Z4" i="8"/>
  <c r="K17" i="8" s="1"/>
  <c r="AD4" i="8"/>
  <c r="N8" i="22" s="1"/>
  <c r="P4" i="8"/>
  <c r="S11" i="8" s="1"/>
  <c r="T4" i="8"/>
  <c r="X4" i="8"/>
  <c r="S14" i="8" s="1"/>
  <c r="AB4" i="8"/>
  <c r="S19" i="8" s="1"/>
  <c r="J7" i="9"/>
  <c r="Q4" i="9"/>
  <c r="Y4" i="9"/>
  <c r="S16" i="9" s="1"/>
  <c r="N4" i="9"/>
  <c r="K9" i="9" s="1"/>
  <c r="R4" i="9"/>
  <c r="F9" i="22" s="1"/>
  <c r="V4" i="9"/>
  <c r="I9" i="22" s="1"/>
  <c r="Z4" i="9"/>
  <c r="K17" i="9" s="1"/>
  <c r="AD4" i="9"/>
  <c r="S18" i="9" s="1"/>
  <c r="P4" i="13"/>
  <c r="E23" i="22" s="1"/>
  <c r="T4" i="13"/>
  <c r="X4" i="13"/>
  <c r="S14" i="13" s="1"/>
  <c r="AB4" i="13"/>
  <c r="S19" i="13" s="1"/>
  <c r="Q4" i="13"/>
  <c r="U4" i="13"/>
  <c r="H23" i="22" s="1"/>
  <c r="Y4" i="13"/>
  <c r="S16" i="13" s="1"/>
  <c r="AC4" i="13"/>
  <c r="K17" i="13" s="1"/>
  <c r="V4" i="13"/>
  <c r="S15" i="13" s="1"/>
  <c r="Z4" i="13"/>
  <c r="O4" i="13"/>
  <c r="D23" i="22" s="1"/>
  <c r="S4" i="13"/>
  <c r="N11" i="13" s="1"/>
  <c r="W4" i="13"/>
  <c r="AA4" i="13"/>
  <c r="L23" i="22" s="1"/>
  <c r="AE4" i="13"/>
  <c r="S20" i="13" s="1"/>
  <c r="P4" i="17"/>
  <c r="E27" i="22" s="1"/>
  <c r="T4" i="17"/>
  <c r="X4" i="17"/>
  <c r="AB4" i="17"/>
  <c r="M27" i="22" s="1"/>
  <c r="V4" i="17"/>
  <c r="I27" i="22" s="1"/>
  <c r="Z4" i="17"/>
  <c r="O4" i="17"/>
  <c r="D27" i="22" s="1"/>
  <c r="S4" i="17"/>
  <c r="W4" i="17"/>
  <c r="AA4" i="17"/>
  <c r="L27" i="22" s="1"/>
  <c r="AE4" i="17"/>
  <c r="O27" i="22" s="1"/>
  <c r="P4" i="21"/>
  <c r="E31" i="22" s="1"/>
  <c r="T4" i="21"/>
  <c r="D9" i="21" s="1"/>
  <c r="J6" i="21" s="1"/>
  <c r="X4" i="21"/>
  <c r="S14" i="21" s="1"/>
  <c r="AB4" i="21"/>
  <c r="M31" i="22" s="1"/>
  <c r="Q4" i="21"/>
  <c r="U4" i="21"/>
  <c r="H31" i="22" s="1"/>
  <c r="Y4" i="21"/>
  <c r="S16" i="21" s="1"/>
  <c r="AC4" i="21"/>
  <c r="N4" i="21"/>
  <c r="K9" i="21" s="1"/>
  <c r="Z4" i="21"/>
  <c r="AD4" i="21"/>
  <c r="O4" i="21"/>
  <c r="D31" i="22" s="1"/>
  <c r="S4" i="21"/>
  <c r="S12" i="21" s="1"/>
  <c r="W4" i="21"/>
  <c r="AA4" i="21"/>
  <c r="L31" i="22" s="1"/>
  <c r="AE4" i="21"/>
  <c r="S20" i="21" s="1"/>
  <c r="S10" i="7"/>
  <c r="F7" i="22"/>
  <c r="S15" i="7"/>
  <c r="I7" i="22"/>
  <c r="S18" i="7"/>
  <c r="N7" i="22"/>
  <c r="S15" i="12"/>
  <c r="I22" i="22"/>
  <c r="S15" i="16"/>
  <c r="I26" i="22"/>
  <c r="S9" i="7"/>
  <c r="G7" i="22"/>
  <c r="S20" i="7"/>
  <c r="S13" i="8"/>
  <c r="S15" i="10"/>
  <c r="I10" i="22"/>
  <c r="S18" i="10"/>
  <c r="N10" i="22"/>
  <c r="S13" i="11"/>
  <c r="H11" i="22"/>
  <c r="S10" i="11"/>
  <c r="F11" i="22"/>
  <c r="S15" i="18"/>
  <c r="I28" i="22"/>
  <c r="S17" i="19"/>
  <c r="L29" i="22"/>
  <c r="S16" i="6"/>
  <c r="K9" i="8"/>
  <c r="F8" i="22"/>
  <c r="S15" i="8"/>
  <c r="I8" i="22"/>
  <c r="S18" i="8"/>
  <c r="E8" i="22"/>
  <c r="M8" i="22"/>
  <c r="S10" i="9"/>
  <c r="S15" i="9"/>
  <c r="I23" i="22"/>
  <c r="S11" i="7"/>
  <c r="E7" i="22"/>
  <c r="S19" i="7"/>
  <c r="M7" i="22"/>
  <c r="S9" i="8"/>
  <c r="D8" i="22"/>
  <c r="S17" i="8"/>
  <c r="L8" i="22"/>
  <c r="K17" i="11"/>
  <c r="N11" i="22"/>
  <c r="S12" i="14"/>
  <c r="G24" i="22"/>
  <c r="S20" i="14"/>
  <c r="O24" i="22"/>
  <c r="G25" i="22"/>
  <c r="O25" i="22"/>
  <c r="S14" i="17"/>
  <c r="J27" i="22"/>
  <c r="S20" i="17"/>
  <c r="S14" i="18"/>
  <c r="J28" i="22"/>
  <c r="S20" i="18"/>
  <c r="O28" i="22"/>
  <c r="N29" i="22"/>
  <c r="Q4" i="12"/>
  <c r="N4" i="12"/>
  <c r="R4" i="12"/>
  <c r="AD4" i="12"/>
  <c r="N17" i="12" s="1"/>
  <c r="N4" i="13"/>
  <c r="R4" i="13"/>
  <c r="AD4" i="13"/>
  <c r="N4" i="14"/>
  <c r="R4" i="14"/>
  <c r="N9" i="14" s="1"/>
  <c r="AD4" i="14"/>
  <c r="N4" i="15"/>
  <c r="AD4" i="15"/>
  <c r="N4" i="16"/>
  <c r="K9" i="16" s="1"/>
  <c r="AD4" i="16"/>
  <c r="N4" i="17"/>
  <c r="AD4" i="17"/>
  <c r="N4" i="18"/>
  <c r="K9" i="18" s="1"/>
  <c r="AD4" i="18"/>
  <c r="S10" i="20"/>
  <c r="F30" i="22"/>
  <c r="S14" i="7"/>
  <c r="J7" i="22"/>
  <c r="S13" i="9"/>
  <c r="H9" i="22"/>
  <c r="S16" i="11"/>
  <c r="K11" i="22"/>
  <c r="S15" i="11"/>
  <c r="I11" i="22"/>
  <c r="S16" i="16"/>
  <c r="K26" i="22"/>
  <c r="S12" i="16"/>
  <c r="G26" i="22"/>
  <c r="S20" i="16"/>
  <c r="O26" i="22"/>
  <c r="S16" i="18"/>
  <c r="K28" i="22"/>
  <c r="S12" i="18"/>
  <c r="G28" i="22"/>
  <c r="S10" i="21"/>
  <c r="F31" i="22"/>
  <c r="R4" i="15"/>
  <c r="R4" i="16"/>
  <c r="N9" i="16" s="1"/>
  <c r="R4" i="17"/>
  <c r="F27" i="22" s="1"/>
  <c r="R4" i="18"/>
  <c r="N9" i="18" s="1"/>
  <c r="S9" i="19"/>
  <c r="D29" i="22"/>
  <c r="S20" i="19"/>
  <c r="S14" i="19"/>
  <c r="S19" i="19"/>
  <c r="M29" i="22"/>
  <c r="S18" i="20"/>
  <c r="S12" i="8"/>
  <c r="G8" i="22"/>
  <c r="S20" i="8"/>
  <c r="O8" i="22"/>
  <c r="S12" i="12"/>
  <c r="G22" i="22"/>
  <c r="S14" i="14"/>
  <c r="J24" i="22"/>
  <c r="J25" i="22"/>
  <c r="S14" i="16"/>
  <c r="J26" i="22"/>
  <c r="O4" i="6"/>
  <c r="D6" i="22" s="1"/>
  <c r="S4" i="6"/>
  <c r="W4" i="6"/>
  <c r="AA4" i="6"/>
  <c r="L6" i="22" s="1"/>
  <c r="AE4" i="6"/>
  <c r="P4" i="6"/>
  <c r="E6" i="22" s="1"/>
  <c r="T4" i="6"/>
  <c r="X4" i="6"/>
  <c r="AB4" i="6"/>
  <c r="M6" i="22" s="1"/>
  <c r="J7" i="6"/>
  <c r="N4" i="6"/>
  <c r="K9" i="6" s="1"/>
  <c r="R4" i="6"/>
  <c r="F6" i="22" s="1"/>
  <c r="V4" i="6"/>
  <c r="I6" i="22" s="1"/>
  <c r="Z4" i="6"/>
  <c r="K17" i="6" s="1"/>
  <c r="AD4" i="6"/>
  <c r="N17" i="6" s="1"/>
  <c r="P4" i="9"/>
  <c r="E9" i="22" s="1"/>
  <c r="T4" i="9"/>
  <c r="X4" i="9"/>
  <c r="AB4" i="9"/>
  <c r="M9" i="22" s="1"/>
  <c r="O4" i="9"/>
  <c r="D9" i="22" s="1"/>
  <c r="S4" i="9"/>
  <c r="W4" i="9"/>
  <c r="AA4" i="9"/>
  <c r="L9" i="22" s="1"/>
  <c r="AE4" i="9"/>
  <c r="N19" i="9" s="1"/>
  <c r="P4" i="10"/>
  <c r="E10" i="22" s="1"/>
  <c r="T4" i="10"/>
  <c r="X4" i="10"/>
  <c r="AB4" i="10"/>
  <c r="M10" i="22" s="1"/>
  <c r="Q4" i="10"/>
  <c r="K9" i="10" s="1"/>
  <c r="U4" i="10"/>
  <c r="H10" i="22" s="1"/>
  <c r="Y4" i="10"/>
  <c r="AC4" i="10"/>
  <c r="O4" i="10"/>
  <c r="D10" i="22" s="1"/>
  <c r="S4" i="10"/>
  <c r="W4" i="10"/>
  <c r="AA4" i="10"/>
  <c r="L10" i="22" s="1"/>
  <c r="AE4" i="10"/>
  <c r="P4" i="11"/>
  <c r="E11" i="22" s="1"/>
  <c r="T4" i="11"/>
  <c r="X4" i="11"/>
  <c r="AB4" i="11"/>
  <c r="M11" i="22" s="1"/>
  <c r="Q4" i="19"/>
  <c r="U4" i="19"/>
  <c r="Y4" i="19"/>
  <c r="AC4" i="19"/>
  <c r="N4" i="19"/>
  <c r="K9" i="19" s="1"/>
  <c r="R4" i="19"/>
  <c r="G15" i="19" s="1"/>
  <c r="V4" i="19"/>
  <c r="N15" i="19" s="1"/>
  <c r="Z4" i="19"/>
  <c r="K17" i="19" s="1"/>
  <c r="S18" i="21"/>
  <c r="N31" i="22"/>
  <c r="U4" i="12"/>
  <c r="H22" i="22" s="1"/>
  <c r="Y4" i="12"/>
  <c r="N15" i="12" s="1"/>
  <c r="AC4" i="12"/>
  <c r="K17" i="12" s="1"/>
  <c r="Q4" i="14"/>
  <c r="U4" i="14"/>
  <c r="H24" i="22" s="1"/>
  <c r="Y4" i="14"/>
  <c r="AC4" i="14"/>
  <c r="K17" i="14" s="1"/>
  <c r="Q4" i="15"/>
  <c r="U4" i="15"/>
  <c r="H25" i="22" s="1"/>
  <c r="Y4" i="15"/>
  <c r="AC4" i="15"/>
  <c r="Q4" i="17"/>
  <c r="U4" i="17"/>
  <c r="H27" i="22" s="1"/>
  <c r="Y4" i="17"/>
  <c r="AC4" i="17"/>
  <c r="K17" i="17" s="1"/>
  <c r="P4" i="20"/>
  <c r="E30" i="22" s="1"/>
  <c r="T4" i="20"/>
  <c r="X4" i="20"/>
  <c r="AB4" i="20"/>
  <c r="M30" i="22" s="1"/>
  <c r="O4" i="20"/>
  <c r="D30" i="22" s="1"/>
  <c r="S4" i="20"/>
  <c r="N11" i="20" s="1"/>
  <c r="W4" i="20"/>
  <c r="AA4" i="20"/>
  <c r="L30" i="22" s="1"/>
  <c r="AE4" i="20"/>
  <c r="I31" i="22"/>
  <c r="Q4" i="20"/>
  <c r="K9" i="20" s="1"/>
  <c r="U4" i="20"/>
  <c r="H30" i="22" s="1"/>
  <c r="Y4" i="20"/>
  <c r="AC4" i="20"/>
  <c r="K17" i="20" s="1"/>
  <c r="J31" i="22"/>
  <c r="O4" i="11"/>
  <c r="D11" i="22" s="1"/>
  <c r="S4" i="11"/>
  <c r="W4" i="11"/>
  <c r="AA4" i="11"/>
  <c r="L11" i="22" s="1"/>
  <c r="AE4" i="11"/>
  <c r="N19" i="11" s="1"/>
  <c r="O31" i="22"/>
  <c r="K31" i="22"/>
  <c r="K17" i="21"/>
  <c r="S17" i="21"/>
  <c r="N17" i="21"/>
  <c r="E15" i="21"/>
  <c r="S19" i="21"/>
  <c r="N19" i="21"/>
  <c r="S9" i="21"/>
  <c r="N9" i="21"/>
  <c r="E9" i="21"/>
  <c r="N15" i="21"/>
  <c r="S11" i="20"/>
  <c r="N9" i="20"/>
  <c r="N15" i="20"/>
  <c r="N17" i="19"/>
  <c r="N19" i="19"/>
  <c r="V20" i="19" s="1"/>
  <c r="N11" i="18"/>
  <c r="S11" i="18"/>
  <c r="E15" i="18"/>
  <c r="S19" i="18"/>
  <c r="N19" i="18"/>
  <c r="S9" i="18"/>
  <c r="G15" i="18"/>
  <c r="N15" i="18"/>
  <c r="N19" i="17"/>
  <c r="S9" i="17"/>
  <c r="S17" i="17"/>
  <c r="N17" i="17"/>
  <c r="N11" i="17"/>
  <c r="S10" i="17"/>
  <c r="S11" i="16"/>
  <c r="E15" i="16"/>
  <c r="N11" i="16"/>
  <c r="S19" i="16"/>
  <c r="N19" i="16"/>
  <c r="K17" i="16"/>
  <c r="S9" i="16"/>
  <c r="N13" i="16"/>
  <c r="V14" i="16" s="1"/>
  <c r="N15" i="16"/>
  <c r="S9" i="15"/>
  <c r="S19" i="14"/>
  <c r="N19" i="14"/>
  <c r="S9" i="14"/>
  <c r="S17" i="14"/>
  <c r="N17" i="14"/>
  <c r="K9" i="14"/>
  <c r="S13" i="13"/>
  <c r="N13" i="13"/>
  <c r="S17" i="13"/>
  <c r="S19" i="12"/>
  <c r="N19" i="12"/>
  <c r="S17" i="12"/>
  <c r="N11" i="12"/>
  <c r="S11" i="12"/>
  <c r="S9" i="12"/>
  <c r="N17" i="11"/>
  <c r="N13" i="11"/>
  <c r="N15" i="11"/>
  <c r="K17" i="10"/>
  <c r="N13" i="10"/>
  <c r="S11" i="10"/>
  <c r="S19" i="10"/>
  <c r="S17" i="10"/>
  <c r="N17" i="10"/>
  <c r="N15" i="10"/>
  <c r="S19" i="9"/>
  <c r="G9" i="9"/>
  <c r="S17" i="9"/>
  <c r="S11" i="9"/>
  <c r="N11" i="9"/>
  <c r="N11" i="8"/>
  <c r="N9" i="8"/>
  <c r="N17" i="8"/>
  <c r="N19" i="8"/>
  <c r="I9" i="7"/>
  <c r="N11" i="7"/>
  <c r="D9" i="7"/>
  <c r="J6" i="7" s="1"/>
  <c r="G15" i="7"/>
  <c r="N9" i="7"/>
  <c r="N13" i="7"/>
  <c r="N15" i="7"/>
  <c r="Q16" i="7" s="1"/>
  <c r="N19" i="7"/>
  <c r="V19" i="7" s="1"/>
  <c r="G9" i="7"/>
  <c r="N19" i="6"/>
  <c r="K13" i="6"/>
  <c r="S13" i="6"/>
  <c r="A7" i="1"/>
  <c r="A3" i="1"/>
  <c r="A4" i="1"/>
  <c r="A5" i="1"/>
  <c r="A6" i="1"/>
  <c r="A8" i="1"/>
  <c r="A2" i="1"/>
  <c r="N13" i="21" l="1"/>
  <c r="V14" i="21" s="1"/>
  <c r="S13" i="21"/>
  <c r="S15" i="20"/>
  <c r="N9" i="19"/>
  <c r="N13" i="18"/>
  <c r="S15" i="17"/>
  <c r="S11" i="17"/>
  <c r="N15" i="17"/>
  <c r="S13" i="16"/>
  <c r="V20" i="16"/>
  <c r="N17" i="16"/>
  <c r="G9" i="16"/>
  <c r="S17" i="16"/>
  <c r="V12" i="16"/>
  <c r="G23" i="22"/>
  <c r="S12" i="13"/>
  <c r="O22" i="22"/>
  <c r="J22" i="22"/>
  <c r="N11" i="11"/>
  <c r="S10" i="10"/>
  <c r="N9" i="22"/>
  <c r="N17" i="9"/>
  <c r="V17" i="9" s="1"/>
  <c r="K7" i="22"/>
  <c r="E15" i="7"/>
  <c r="N13" i="6"/>
  <c r="V13" i="6" s="1"/>
  <c r="V20" i="7"/>
  <c r="S13" i="14"/>
  <c r="K13" i="19"/>
  <c r="G13" i="7"/>
  <c r="E9" i="17"/>
  <c r="D9" i="20"/>
  <c r="J6" i="20" s="1"/>
  <c r="S11" i="19"/>
  <c r="G29" i="22"/>
  <c r="N13" i="17"/>
  <c r="N9" i="17"/>
  <c r="N19" i="15"/>
  <c r="N15" i="15"/>
  <c r="N9" i="15"/>
  <c r="Q10" i="15" s="1"/>
  <c r="V17" i="10"/>
  <c r="N13" i="12"/>
  <c r="G9" i="12"/>
  <c r="K13" i="20"/>
  <c r="K16" i="20" s="1"/>
  <c r="N13" i="19"/>
  <c r="V14" i="19" s="1"/>
  <c r="E9" i="19"/>
  <c r="N15" i="13"/>
  <c r="N9" i="13"/>
  <c r="Q10" i="13" s="1"/>
  <c r="N19" i="13"/>
  <c r="V20" i="13" s="1"/>
  <c r="S11" i="13"/>
  <c r="E15" i="13"/>
  <c r="K9" i="13"/>
  <c r="D9" i="12"/>
  <c r="J6" i="12" s="1"/>
  <c r="S13" i="12"/>
  <c r="V13" i="12" s="1"/>
  <c r="K13" i="10"/>
  <c r="N9" i="9"/>
  <c r="V10" i="9" s="1"/>
  <c r="S9" i="9"/>
  <c r="G9" i="8"/>
  <c r="E9" i="8"/>
  <c r="K13" i="8"/>
  <c r="N13" i="14"/>
  <c r="S13" i="17"/>
  <c r="V17" i="21"/>
  <c r="V12" i="13"/>
  <c r="G15" i="17"/>
  <c r="K13" i="18"/>
  <c r="D9" i="14"/>
  <c r="J6" i="14" s="1"/>
  <c r="I9" i="11"/>
  <c r="K20" i="11" s="1"/>
  <c r="E15" i="8"/>
  <c r="K13" i="15"/>
  <c r="V13" i="7"/>
  <c r="E9" i="9"/>
  <c r="G15" i="6"/>
  <c r="I9" i="12"/>
  <c r="K16" i="12" s="1"/>
  <c r="V20" i="17"/>
  <c r="K13" i="16"/>
  <c r="N13" i="15"/>
  <c r="S13" i="15"/>
  <c r="S19" i="15"/>
  <c r="E15" i="15"/>
  <c r="I25" i="22"/>
  <c r="N11" i="15"/>
  <c r="V12" i="15" s="1"/>
  <c r="K17" i="15"/>
  <c r="S11" i="15"/>
  <c r="E9" i="15"/>
  <c r="N17" i="15"/>
  <c r="S10" i="6"/>
  <c r="S17" i="6"/>
  <c r="V17" i="6" s="1"/>
  <c r="I9" i="6"/>
  <c r="K20" i="6" s="1"/>
  <c r="D9" i="6"/>
  <c r="J6" i="6" s="1"/>
  <c r="N11" i="6"/>
  <c r="V10" i="7"/>
  <c r="V9" i="7"/>
  <c r="N15" i="8"/>
  <c r="G15" i="8"/>
  <c r="I9" i="8"/>
  <c r="N15" i="9"/>
  <c r="V16" i="9" s="1"/>
  <c r="S13" i="10"/>
  <c r="V13" i="10" s="1"/>
  <c r="G15" i="11"/>
  <c r="N9" i="11"/>
  <c r="S11" i="11"/>
  <c r="D9" i="13"/>
  <c r="J6" i="13" s="1"/>
  <c r="G9" i="13"/>
  <c r="I9" i="14"/>
  <c r="Q14" i="14" s="1"/>
  <c r="E9" i="14"/>
  <c r="S11" i="14"/>
  <c r="S17" i="15"/>
  <c r="G9" i="15"/>
  <c r="D9" i="16"/>
  <c r="J6" i="16" s="1"/>
  <c r="V19" i="16"/>
  <c r="V11" i="17"/>
  <c r="S19" i="17"/>
  <c r="V19" i="17" s="1"/>
  <c r="I9" i="18"/>
  <c r="S13" i="18"/>
  <c r="V13" i="18" s="1"/>
  <c r="G9" i="18"/>
  <c r="G9" i="19"/>
  <c r="E15" i="19"/>
  <c r="S13" i="20"/>
  <c r="S9" i="20"/>
  <c r="N11" i="21"/>
  <c r="V12" i="21" s="1"/>
  <c r="E15" i="17"/>
  <c r="G15" i="9"/>
  <c r="K13" i="9"/>
  <c r="K23" i="22"/>
  <c r="G27" i="22"/>
  <c r="O23" i="22"/>
  <c r="J23" i="22"/>
  <c r="K9" i="22"/>
  <c r="J8" i="22"/>
  <c r="I24" i="22"/>
  <c r="K8" i="22"/>
  <c r="H7" i="22"/>
  <c r="L7" i="22"/>
  <c r="K13" i="13"/>
  <c r="G9" i="6"/>
  <c r="S11" i="6"/>
  <c r="N17" i="7"/>
  <c r="V18" i="7" s="1"/>
  <c r="E9" i="7"/>
  <c r="E13" i="7" s="1"/>
  <c r="N13" i="8"/>
  <c r="V13" i="8" s="1"/>
  <c r="D9" i="8"/>
  <c r="J6" i="8" s="1"/>
  <c r="N13" i="9"/>
  <c r="V13" i="9" s="1"/>
  <c r="D9" i="10"/>
  <c r="J6" i="10" s="1"/>
  <c r="D9" i="11"/>
  <c r="J6" i="11" s="1"/>
  <c r="G9" i="11"/>
  <c r="I9" i="13"/>
  <c r="S9" i="13"/>
  <c r="N11" i="14"/>
  <c r="V9" i="15"/>
  <c r="I9" i="16"/>
  <c r="D9" i="17"/>
  <c r="J6" i="17" s="1"/>
  <c r="G9" i="17"/>
  <c r="V15" i="18"/>
  <c r="N17" i="18"/>
  <c r="Q18" i="18" s="1"/>
  <c r="N11" i="19"/>
  <c r="V12" i="19" s="1"/>
  <c r="S17" i="20"/>
  <c r="N19" i="20"/>
  <c r="G15" i="21"/>
  <c r="I9" i="21"/>
  <c r="K9" i="11"/>
  <c r="V10" i="20"/>
  <c r="I9" i="17"/>
  <c r="I9" i="15"/>
  <c r="E9" i="12"/>
  <c r="V14" i="18"/>
  <c r="S12" i="17"/>
  <c r="V20" i="15"/>
  <c r="V13" i="11"/>
  <c r="S16" i="8"/>
  <c r="V16" i="8" s="1"/>
  <c r="K13" i="17"/>
  <c r="V9" i="14"/>
  <c r="G19" i="7"/>
  <c r="K20" i="7"/>
  <c r="N9" i="10"/>
  <c r="V10" i="10" s="1"/>
  <c r="S9" i="11"/>
  <c r="K9" i="12"/>
  <c r="G9" i="14"/>
  <c r="G13" i="14" s="1"/>
  <c r="S17" i="18"/>
  <c r="E9" i="18"/>
  <c r="V12" i="18"/>
  <c r="V15" i="20"/>
  <c r="E9" i="20"/>
  <c r="G9" i="21"/>
  <c r="G13" i="21" s="1"/>
  <c r="S11" i="21"/>
  <c r="G31" i="22"/>
  <c r="K13" i="21"/>
  <c r="K13" i="14"/>
  <c r="V19" i="19"/>
  <c r="S16" i="15"/>
  <c r="V16" i="15" s="1"/>
  <c r="K25" i="22"/>
  <c r="S20" i="10"/>
  <c r="O10" i="22"/>
  <c r="S18" i="13"/>
  <c r="N23" i="22"/>
  <c r="S9" i="6"/>
  <c r="S15" i="6"/>
  <c r="V15" i="7"/>
  <c r="N19" i="10"/>
  <c r="V19" i="10" s="1"/>
  <c r="N11" i="10"/>
  <c r="G9" i="10"/>
  <c r="S17" i="11"/>
  <c r="V17" i="11" s="1"/>
  <c r="E15" i="11"/>
  <c r="S19" i="11"/>
  <c r="V19" i="11" s="1"/>
  <c r="E15" i="12"/>
  <c r="E9" i="13"/>
  <c r="V19" i="13"/>
  <c r="G15" i="15"/>
  <c r="D9" i="15"/>
  <c r="J6" i="15" s="1"/>
  <c r="E9" i="16"/>
  <c r="V17" i="18"/>
  <c r="I9" i="20"/>
  <c r="K20" i="20" s="1"/>
  <c r="S19" i="20"/>
  <c r="E15" i="20"/>
  <c r="E19" i="20" s="1"/>
  <c r="S12" i="20"/>
  <c r="G30" i="22"/>
  <c r="S15" i="19"/>
  <c r="V15" i="19" s="1"/>
  <c r="I29" i="22"/>
  <c r="S16" i="19"/>
  <c r="V16" i="19" s="1"/>
  <c r="K29" i="22"/>
  <c r="S14" i="11"/>
  <c r="J11" i="22"/>
  <c r="S20" i="9"/>
  <c r="V20" i="9" s="1"/>
  <c r="O9" i="22"/>
  <c r="S14" i="6"/>
  <c r="V14" i="6" s="1"/>
  <c r="J6" i="22"/>
  <c r="S10" i="15"/>
  <c r="F25" i="22"/>
  <c r="S18" i="18"/>
  <c r="N28" i="22"/>
  <c r="S18" i="16"/>
  <c r="V18" i="16" s="1"/>
  <c r="N26" i="22"/>
  <c r="S18" i="14"/>
  <c r="V18" i="14" s="1"/>
  <c r="N24" i="22"/>
  <c r="S10" i="13"/>
  <c r="F23" i="22"/>
  <c r="S14" i="20"/>
  <c r="J30" i="22"/>
  <c r="S16" i="14"/>
  <c r="K24" i="22"/>
  <c r="S12" i="9"/>
  <c r="V12" i="9" s="1"/>
  <c r="G9" i="22"/>
  <c r="S20" i="6"/>
  <c r="V20" i="6" s="1"/>
  <c r="O6" i="22"/>
  <c r="S10" i="12"/>
  <c r="F22" i="22"/>
  <c r="E9" i="6"/>
  <c r="N15" i="6"/>
  <c r="E15" i="6"/>
  <c r="D9" i="9"/>
  <c r="J6" i="9" s="1"/>
  <c r="E15" i="9"/>
  <c r="G15" i="10"/>
  <c r="G19" i="10" s="1"/>
  <c r="I9" i="10"/>
  <c r="K16" i="10" s="1"/>
  <c r="S9" i="10"/>
  <c r="V9" i="10" s="1"/>
  <c r="E9" i="11"/>
  <c r="E13" i="11" s="1"/>
  <c r="V15" i="11"/>
  <c r="N9" i="12"/>
  <c r="Q10" i="12" s="1"/>
  <c r="V11" i="12"/>
  <c r="V11" i="13"/>
  <c r="N15" i="14"/>
  <c r="V15" i="14" s="1"/>
  <c r="E15" i="14"/>
  <c r="E19" i="14" s="1"/>
  <c r="K9" i="15"/>
  <c r="K9" i="17"/>
  <c r="K12" i="17" s="1"/>
  <c r="I9" i="19"/>
  <c r="K20" i="19" s="1"/>
  <c r="N17" i="20"/>
  <c r="Q18" i="20" s="1"/>
  <c r="G9" i="20"/>
  <c r="G13" i="20" s="1"/>
  <c r="S12" i="11"/>
  <c r="V12" i="11" s="1"/>
  <c r="G11" i="22"/>
  <c r="S16" i="20"/>
  <c r="K30" i="22"/>
  <c r="S20" i="20"/>
  <c r="O30" i="22"/>
  <c r="S10" i="19"/>
  <c r="F29" i="22"/>
  <c r="S13" i="19"/>
  <c r="V13" i="19" s="1"/>
  <c r="H29" i="22"/>
  <c r="K13" i="11"/>
  <c r="K16" i="11" s="1"/>
  <c r="S16" i="10"/>
  <c r="V16" i="10" s="1"/>
  <c r="K10" i="22"/>
  <c r="S14" i="10"/>
  <c r="V14" i="10" s="1"/>
  <c r="J10" i="22"/>
  <c r="S18" i="6"/>
  <c r="V18" i="6" s="1"/>
  <c r="N6" i="22"/>
  <c r="S10" i="18"/>
  <c r="V10" i="18" s="1"/>
  <c r="F28" i="22"/>
  <c r="S10" i="14"/>
  <c r="V10" i="14" s="1"/>
  <c r="F24" i="22"/>
  <c r="V11" i="10"/>
  <c r="Q18" i="17"/>
  <c r="S16" i="17"/>
  <c r="V16" i="17" s="1"/>
  <c r="K27" i="22"/>
  <c r="S16" i="12"/>
  <c r="V16" i="12" s="1"/>
  <c r="K22" i="22"/>
  <c r="S10" i="16"/>
  <c r="V10" i="16" s="1"/>
  <c r="F26" i="22"/>
  <c r="N9" i="6"/>
  <c r="V10" i="6" s="1"/>
  <c r="S19" i="6"/>
  <c r="V19" i="6" s="1"/>
  <c r="Q18" i="7"/>
  <c r="Q12" i="7"/>
  <c r="V14" i="8"/>
  <c r="I9" i="9"/>
  <c r="V15" i="9"/>
  <c r="E15" i="10"/>
  <c r="E9" i="10"/>
  <c r="G15" i="12"/>
  <c r="G19" i="12" s="1"/>
  <c r="Q14" i="12"/>
  <c r="G15" i="13"/>
  <c r="N17" i="13"/>
  <c r="V17" i="13" s="1"/>
  <c r="G15" i="14"/>
  <c r="G19" i="14" s="1"/>
  <c r="G15" i="16"/>
  <c r="G19" i="16" s="1"/>
  <c r="D9" i="19"/>
  <c r="J6" i="19" s="1"/>
  <c r="G15" i="20"/>
  <c r="N13" i="20"/>
  <c r="Q14" i="20" s="1"/>
  <c r="V11" i="20"/>
  <c r="V16" i="21"/>
  <c r="S20" i="11"/>
  <c r="V20" i="11" s="1"/>
  <c r="O11" i="22"/>
  <c r="S12" i="10"/>
  <c r="G10" i="22"/>
  <c r="S14" i="9"/>
  <c r="J9" i="22"/>
  <c r="S12" i="6"/>
  <c r="G6" i="22"/>
  <c r="S18" i="17"/>
  <c r="V18" i="17" s="1"/>
  <c r="N27" i="22"/>
  <c r="S18" i="15"/>
  <c r="N25" i="22"/>
  <c r="S18" i="12"/>
  <c r="V18" i="12" s="1"/>
  <c r="N22" i="22"/>
  <c r="V10" i="21"/>
  <c r="V19" i="21"/>
  <c r="V18" i="21"/>
  <c r="G19" i="21"/>
  <c r="V20" i="21"/>
  <c r="V9" i="21"/>
  <c r="V13" i="21"/>
  <c r="E13" i="21"/>
  <c r="E19" i="21"/>
  <c r="V15" i="21"/>
  <c r="E13" i="20"/>
  <c r="Q10" i="20"/>
  <c r="Q12" i="20"/>
  <c r="Q16" i="20"/>
  <c r="V16" i="20"/>
  <c r="V17" i="20"/>
  <c r="G19" i="20"/>
  <c r="V12" i="20"/>
  <c r="V9" i="20"/>
  <c r="V18" i="19"/>
  <c r="V9" i="19"/>
  <c r="V10" i="19"/>
  <c r="V17" i="19"/>
  <c r="V11" i="19"/>
  <c r="Q12" i="18"/>
  <c r="Q16" i="18"/>
  <c r="Q14" i="18"/>
  <c r="G13" i="18"/>
  <c r="V19" i="18"/>
  <c r="K20" i="18"/>
  <c r="Q20" i="18"/>
  <c r="G19" i="18"/>
  <c r="K12" i="18"/>
  <c r="V9" i="18"/>
  <c r="E19" i="18"/>
  <c r="V20" i="18"/>
  <c r="E13" i="18"/>
  <c r="V16" i="18"/>
  <c r="V11" i="18"/>
  <c r="Q14" i="17"/>
  <c r="Q10" i="17"/>
  <c r="Q16" i="17"/>
  <c r="V13" i="17"/>
  <c r="V17" i="17"/>
  <c r="V14" i="17"/>
  <c r="V10" i="17"/>
  <c r="Q12" i="17"/>
  <c r="K20" i="17"/>
  <c r="V12" i="17"/>
  <c r="V9" i="17"/>
  <c r="Q20" i="17"/>
  <c r="V15" i="17"/>
  <c r="V13" i="16"/>
  <c r="K12" i="16"/>
  <c r="Q12" i="16"/>
  <c r="Q18" i="16"/>
  <c r="V9" i="16"/>
  <c r="V16" i="16"/>
  <c r="E19" i="16"/>
  <c r="Q14" i="16"/>
  <c r="Q10" i="16"/>
  <c r="V17" i="16"/>
  <c r="V15" i="16"/>
  <c r="E13" i="16"/>
  <c r="Q20" i="16"/>
  <c r="V11" i="16"/>
  <c r="V19" i="15"/>
  <c r="V17" i="15"/>
  <c r="V15" i="15"/>
  <c r="V19" i="14"/>
  <c r="V14" i="14"/>
  <c r="V20" i="14"/>
  <c r="V17" i="14"/>
  <c r="V13" i="14"/>
  <c r="Q10" i="14"/>
  <c r="Q16" i="13"/>
  <c r="V13" i="13"/>
  <c r="K20" i="13"/>
  <c r="G13" i="13"/>
  <c r="K12" i="13"/>
  <c r="V14" i="13"/>
  <c r="V16" i="13"/>
  <c r="Q12" i="13"/>
  <c r="V15" i="13"/>
  <c r="Q20" i="13"/>
  <c r="E19" i="13"/>
  <c r="V19" i="12"/>
  <c r="E13" i="12"/>
  <c r="V14" i="12"/>
  <c r="V17" i="12"/>
  <c r="G13" i="12"/>
  <c r="V20" i="12"/>
  <c r="E19" i="12"/>
  <c r="V12" i="12"/>
  <c r="V15" i="12"/>
  <c r="E19" i="11"/>
  <c r="Q14" i="11"/>
  <c r="V16" i="11"/>
  <c r="V14" i="11"/>
  <c r="V11" i="11"/>
  <c r="G19" i="11"/>
  <c r="V18" i="11"/>
  <c r="Q16" i="10"/>
  <c r="V15" i="10"/>
  <c r="G13" i="10"/>
  <c r="Q18" i="10"/>
  <c r="Q12" i="10"/>
  <c r="Q14" i="10"/>
  <c r="K20" i="10"/>
  <c r="K12" i="10"/>
  <c r="V18" i="10"/>
  <c r="V11" i="9"/>
  <c r="G13" i="9"/>
  <c r="Q20" i="9"/>
  <c r="V18" i="9"/>
  <c r="V9" i="9"/>
  <c r="V19" i="9"/>
  <c r="V9" i="8"/>
  <c r="V10" i="8"/>
  <c r="V12" i="8"/>
  <c r="V17" i="8"/>
  <c r="V19" i="8"/>
  <c r="V18" i="8"/>
  <c r="V11" i="8"/>
  <c r="V20" i="8"/>
  <c r="Q14" i="7"/>
  <c r="K12" i="7"/>
  <c r="K16" i="7"/>
  <c r="V11" i="7"/>
  <c r="V12" i="7"/>
  <c r="Q20" i="7"/>
  <c r="Q10" i="7"/>
  <c r="E19" i="7"/>
  <c r="V14" i="7"/>
  <c r="V16" i="7"/>
  <c r="R32" i="22"/>
  <c r="R42" i="22" s="1"/>
  <c r="R12" i="22"/>
  <c r="Q23" i="22"/>
  <c r="Q24" i="22"/>
  <c r="Q25" i="22"/>
  <c r="Q26" i="22"/>
  <c r="Q27" i="22"/>
  <c r="Q28" i="22"/>
  <c r="Q29" i="22"/>
  <c r="Q30" i="22"/>
  <c r="Q31" i="22"/>
  <c r="Q22" i="22"/>
  <c r="S32" i="22"/>
  <c r="S12" i="22"/>
  <c r="P1" i="22"/>
  <c r="J5" i="5"/>
  <c r="P49" i="22" s="1"/>
  <c r="J4" i="5"/>
  <c r="P50" i="22" s="1"/>
  <c r="AE40" i="5"/>
  <c r="AD40" i="5"/>
  <c r="AC40" i="5"/>
  <c r="AB40" i="5"/>
  <c r="AA40" i="5"/>
  <c r="Z40" i="5"/>
  <c r="Y40" i="5"/>
  <c r="X40" i="5"/>
  <c r="W40" i="5"/>
  <c r="V40" i="5"/>
  <c r="U40" i="5"/>
  <c r="T40" i="5"/>
  <c r="S40" i="5"/>
  <c r="R40" i="5"/>
  <c r="Q40" i="5"/>
  <c r="P40" i="5"/>
  <c r="O40" i="5"/>
  <c r="N40" i="5"/>
  <c r="K40" i="5"/>
  <c r="AE33" i="5"/>
  <c r="AD33" i="5"/>
  <c r="AC33" i="5"/>
  <c r="AB33" i="5"/>
  <c r="AA33" i="5"/>
  <c r="Z33" i="5"/>
  <c r="Y33" i="5"/>
  <c r="X33" i="5"/>
  <c r="W33" i="5"/>
  <c r="V33" i="5"/>
  <c r="U33" i="5"/>
  <c r="T33" i="5"/>
  <c r="S33" i="5"/>
  <c r="R33" i="5"/>
  <c r="Q33" i="5"/>
  <c r="P33" i="5"/>
  <c r="O33" i="5"/>
  <c r="N33" i="5"/>
  <c r="AE32" i="5"/>
  <c r="AD32" i="5"/>
  <c r="AC32" i="5"/>
  <c r="AB32" i="5"/>
  <c r="AA32" i="5"/>
  <c r="Z32" i="5"/>
  <c r="Y32" i="5"/>
  <c r="X32" i="5"/>
  <c r="W32" i="5"/>
  <c r="V32" i="5"/>
  <c r="U32" i="5"/>
  <c r="T32" i="5"/>
  <c r="S32" i="5"/>
  <c r="R32" i="5"/>
  <c r="Q32" i="5"/>
  <c r="P32" i="5"/>
  <c r="O32" i="5"/>
  <c r="N32" i="5"/>
  <c r="AE31" i="5"/>
  <c r="AD31" i="5"/>
  <c r="AC31" i="5"/>
  <c r="AB31" i="5"/>
  <c r="AA31" i="5"/>
  <c r="Z31" i="5"/>
  <c r="Y31" i="5"/>
  <c r="X31" i="5"/>
  <c r="W31" i="5"/>
  <c r="V31" i="5"/>
  <c r="U31" i="5"/>
  <c r="T31" i="5"/>
  <c r="S31" i="5"/>
  <c r="R31" i="5"/>
  <c r="Q31" i="5"/>
  <c r="P31" i="5"/>
  <c r="O31" i="5"/>
  <c r="N31" i="5"/>
  <c r="AE30" i="5"/>
  <c r="AD30" i="5"/>
  <c r="AC30" i="5"/>
  <c r="AB30" i="5"/>
  <c r="AA30" i="5"/>
  <c r="Z30" i="5"/>
  <c r="Y30" i="5"/>
  <c r="X30" i="5"/>
  <c r="W30" i="5"/>
  <c r="V30" i="5"/>
  <c r="U30" i="5"/>
  <c r="T30" i="5"/>
  <c r="S30" i="5"/>
  <c r="R30" i="5"/>
  <c r="Q30" i="5"/>
  <c r="P30" i="5"/>
  <c r="O30" i="5"/>
  <c r="N30" i="5"/>
  <c r="K30" i="5" s="1"/>
  <c r="AE29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AE28" i="5"/>
  <c r="AD28" i="5"/>
  <c r="AC28" i="5"/>
  <c r="AB28" i="5"/>
  <c r="AA28" i="5"/>
  <c r="Z28" i="5"/>
  <c r="Y28" i="5"/>
  <c r="X28" i="5"/>
  <c r="W28" i="5"/>
  <c r="V28" i="5"/>
  <c r="U28" i="5"/>
  <c r="T28" i="5"/>
  <c r="S28" i="5"/>
  <c r="R28" i="5"/>
  <c r="Q28" i="5"/>
  <c r="P28" i="5"/>
  <c r="O28" i="5"/>
  <c r="N28" i="5"/>
  <c r="K28" i="5"/>
  <c r="AE27" i="5"/>
  <c r="AD27" i="5"/>
  <c r="AC27" i="5"/>
  <c r="AB27" i="5"/>
  <c r="AA27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K27" i="5" s="1"/>
  <c r="AE26" i="5"/>
  <c r="AD26" i="5"/>
  <c r="AC26" i="5"/>
  <c r="AB26" i="5"/>
  <c r="AA26" i="5"/>
  <c r="Z26" i="5"/>
  <c r="Y26" i="5"/>
  <c r="X26" i="5"/>
  <c r="W26" i="5"/>
  <c r="V26" i="5"/>
  <c r="U26" i="5"/>
  <c r="T26" i="5"/>
  <c r="S26" i="5"/>
  <c r="R26" i="5"/>
  <c r="Q26" i="5"/>
  <c r="P26" i="5"/>
  <c r="O26" i="5"/>
  <c r="N26" i="5"/>
  <c r="V19" i="20" l="1"/>
  <c r="V20" i="20"/>
  <c r="K16" i="18"/>
  <c r="V18" i="18"/>
  <c r="V10" i="15"/>
  <c r="Q18" i="14"/>
  <c r="Q18" i="13"/>
  <c r="V9" i="13"/>
  <c r="V10" i="13"/>
  <c r="K16" i="13"/>
  <c r="Q20" i="12"/>
  <c r="K12" i="12"/>
  <c r="Q16" i="12"/>
  <c r="Q18" i="12"/>
  <c r="K20" i="12"/>
  <c r="Q12" i="12"/>
  <c r="Q20" i="11"/>
  <c r="Q16" i="11"/>
  <c r="K12" i="11"/>
  <c r="Q12" i="11"/>
  <c r="Q18" i="11"/>
  <c r="E13" i="10"/>
  <c r="E19" i="10"/>
  <c r="V14" i="9"/>
  <c r="V12" i="6"/>
  <c r="E13" i="14"/>
  <c r="V13" i="15"/>
  <c r="E13" i="17"/>
  <c r="K16" i="16"/>
  <c r="V14" i="15"/>
  <c r="K16" i="15"/>
  <c r="G13" i="17"/>
  <c r="V11" i="14"/>
  <c r="V11" i="6"/>
  <c r="K26" i="5"/>
  <c r="K32" i="5"/>
  <c r="E19" i="9"/>
  <c r="K16" i="21"/>
  <c r="Q20" i="20"/>
  <c r="G13" i="11"/>
  <c r="V13" i="20"/>
  <c r="V9" i="11"/>
  <c r="V16" i="14"/>
  <c r="V14" i="20"/>
  <c r="E19" i="17"/>
  <c r="K33" i="5"/>
  <c r="Q16" i="15"/>
  <c r="K12" i="15"/>
  <c r="E13" i="15"/>
  <c r="V11" i="15"/>
  <c r="V18" i="15"/>
  <c r="G13" i="15"/>
  <c r="G13" i="6"/>
  <c r="E19" i="6"/>
  <c r="Q14" i="6"/>
  <c r="Q16" i="6"/>
  <c r="K16" i="6"/>
  <c r="Q20" i="6"/>
  <c r="Q18" i="6"/>
  <c r="K12" i="6"/>
  <c r="Q12" i="6"/>
  <c r="V9" i="6"/>
  <c r="Q10" i="6"/>
  <c r="K31" i="5"/>
  <c r="K29" i="5"/>
  <c r="Q16" i="21"/>
  <c r="K12" i="8"/>
  <c r="K16" i="8"/>
  <c r="K20" i="8"/>
  <c r="V17" i="7"/>
  <c r="Q14" i="8"/>
  <c r="Q20" i="10"/>
  <c r="Q12" i="15"/>
  <c r="Q18" i="15"/>
  <c r="K20" i="15"/>
  <c r="K20" i="16"/>
  <c r="Q16" i="16"/>
  <c r="V11" i="21"/>
  <c r="V12" i="10"/>
  <c r="G13" i="16"/>
  <c r="G19" i="13"/>
  <c r="Q10" i="11"/>
  <c r="Q18" i="21"/>
  <c r="Q10" i="18"/>
  <c r="Q20" i="14"/>
  <c r="Q16" i="14"/>
  <c r="E13" i="6"/>
  <c r="G19" i="15"/>
  <c r="E13" i="13"/>
  <c r="E13" i="8"/>
  <c r="K12" i="20"/>
  <c r="Q10" i="8"/>
  <c r="Q14" i="13"/>
  <c r="K16" i="17"/>
  <c r="Q10" i="21"/>
  <c r="K12" i="14"/>
  <c r="Q12" i="8"/>
  <c r="K20" i="21"/>
  <c r="G19" i="17"/>
  <c r="V10" i="11"/>
  <c r="V12" i="14"/>
  <c r="Q14" i="15"/>
  <c r="G19" i="8"/>
  <c r="Q14" i="21"/>
  <c r="Q12" i="14"/>
  <c r="Q20" i="8"/>
  <c r="G13" i="8"/>
  <c r="Q12" i="21"/>
  <c r="Q16" i="8"/>
  <c r="V15" i="8"/>
  <c r="K12" i="21"/>
  <c r="V16" i="6"/>
  <c r="Q10" i="10"/>
  <c r="K16" i="14"/>
  <c r="Q20" i="15"/>
  <c r="E19" i="15"/>
  <c r="K20" i="14"/>
  <c r="Q18" i="8"/>
  <c r="Q20" i="21"/>
  <c r="E19" i="8"/>
  <c r="G19" i="6"/>
  <c r="K20" i="9"/>
  <c r="K12" i="9"/>
  <c r="K16" i="9"/>
  <c r="K16" i="19"/>
  <c r="K12" i="19"/>
  <c r="E19" i="19"/>
  <c r="Q14" i="19"/>
  <c r="Q16" i="9"/>
  <c r="G19" i="19"/>
  <c r="Q18" i="19"/>
  <c r="Q12" i="9"/>
  <c r="S42" i="22"/>
  <c r="Q14" i="9"/>
  <c r="Q10" i="19"/>
  <c r="V18" i="20"/>
  <c r="G13" i="19"/>
  <c r="E13" i="9"/>
  <c r="Q16" i="19"/>
  <c r="V10" i="12"/>
  <c r="V9" i="12"/>
  <c r="Q12" i="19"/>
  <c r="V15" i="6"/>
  <c r="V18" i="13"/>
  <c r="G19" i="9"/>
  <c r="Q18" i="9"/>
  <c r="Q20" i="19"/>
  <c r="Q10" i="9"/>
  <c r="E13" i="19"/>
  <c r="V20" i="10"/>
  <c r="Q10" i="22"/>
  <c r="Q6" i="22"/>
  <c r="Q9" i="22"/>
  <c r="Q5" i="22"/>
  <c r="Q8" i="22"/>
  <c r="Q11" i="22"/>
  <c r="Q7" i="22"/>
  <c r="Q32" i="22"/>
  <c r="Q4" i="5"/>
  <c r="AC4" i="5"/>
  <c r="U4" i="5"/>
  <c r="H5" i="22" s="1"/>
  <c r="Y4" i="5"/>
  <c r="K5" i="22" s="1"/>
  <c r="N4" i="5"/>
  <c r="R4" i="5"/>
  <c r="F5" i="22" s="1"/>
  <c r="V4" i="5"/>
  <c r="I5" i="22" s="1"/>
  <c r="Z4" i="5"/>
  <c r="AD4" i="5"/>
  <c r="N5" i="22" s="1"/>
  <c r="O4" i="5"/>
  <c r="D5" i="22" s="1"/>
  <c r="S4" i="5"/>
  <c r="G5" i="22" s="1"/>
  <c r="W4" i="5"/>
  <c r="AA4" i="5"/>
  <c r="L5" i="22" s="1"/>
  <c r="AE4" i="5"/>
  <c r="O5" i="22" s="1"/>
  <c r="P4" i="5"/>
  <c r="E5" i="22" s="1"/>
  <c r="T4" i="5"/>
  <c r="X4" i="5"/>
  <c r="J5" i="22" s="1"/>
  <c r="AB4" i="5"/>
  <c r="J7" i="5" l="1"/>
  <c r="K13" i="5"/>
  <c r="S19" i="5"/>
  <c r="M5" i="22"/>
  <c r="Q12" i="22"/>
  <c r="H32" i="22"/>
  <c r="K32" i="22"/>
  <c r="I32" i="22"/>
  <c r="N32" i="22"/>
  <c r="F32" i="22"/>
  <c r="S18" i="5"/>
  <c r="S14" i="5"/>
  <c r="N19" i="5"/>
  <c r="S20" i="5"/>
  <c r="S9" i="5"/>
  <c r="S10" i="5"/>
  <c r="S13" i="5"/>
  <c r="S17" i="5"/>
  <c r="K17" i="5"/>
  <c r="S16" i="5"/>
  <c r="N11" i="5"/>
  <c r="S12" i="5"/>
  <c r="S15" i="5"/>
  <c r="P53" i="22"/>
  <c r="N9" i="5"/>
  <c r="S11" i="5"/>
  <c r="E15" i="5"/>
  <c r="N15" i="5"/>
  <c r="D9" i="5"/>
  <c r="J6" i="5" s="1"/>
  <c r="G9" i="5"/>
  <c r="N17" i="5"/>
  <c r="E9" i="5"/>
  <c r="G15" i="5"/>
  <c r="I9" i="5"/>
  <c r="K16" i="5" s="1"/>
  <c r="N13" i="5"/>
  <c r="K9" i="5"/>
  <c r="V11" i="5" l="1"/>
  <c r="V12" i="5"/>
  <c r="V19" i="5"/>
  <c r="V18" i="5"/>
  <c r="H34" i="22"/>
  <c r="P31" i="22"/>
  <c r="P26" i="22"/>
  <c r="M12" i="22"/>
  <c r="J12" i="22"/>
  <c r="E49" i="22"/>
  <c r="V10" i="5"/>
  <c r="V13" i="5"/>
  <c r="V9" i="5"/>
  <c r="V16" i="5"/>
  <c r="P30" i="22"/>
  <c r="O32" i="22"/>
  <c r="N34" i="22" s="1"/>
  <c r="I12" i="22"/>
  <c r="I42" i="22" s="1"/>
  <c r="E12" i="22"/>
  <c r="P27" i="22"/>
  <c r="N12" i="22"/>
  <c r="N42" i="22" s="1"/>
  <c r="Q20" i="5"/>
  <c r="P22" i="22"/>
  <c r="D32" i="22"/>
  <c r="G32" i="22"/>
  <c r="F34" i="22" s="1"/>
  <c r="G12" i="22"/>
  <c r="P9" i="22"/>
  <c r="P7" i="22"/>
  <c r="J32" i="22"/>
  <c r="M32" i="22"/>
  <c r="D12" i="22"/>
  <c r="P5" i="22"/>
  <c r="P10" i="22"/>
  <c r="P24" i="22"/>
  <c r="P29" i="22"/>
  <c r="K12" i="22"/>
  <c r="L32" i="22"/>
  <c r="E32" i="22"/>
  <c r="H12" i="22"/>
  <c r="F12" i="22"/>
  <c r="P8" i="22"/>
  <c r="P6" i="22"/>
  <c r="P28" i="22"/>
  <c r="P23" i="22"/>
  <c r="P25" i="22"/>
  <c r="L12" i="22"/>
  <c r="P11" i="22"/>
  <c r="O12" i="22"/>
  <c r="V20" i="5"/>
  <c r="K12" i="5"/>
  <c r="V17" i="5"/>
  <c r="E13" i="5"/>
  <c r="Q16" i="5"/>
  <c r="G13" i="5"/>
  <c r="V15" i="5"/>
  <c r="G19" i="5"/>
  <c r="E19" i="5"/>
  <c r="Q10" i="5"/>
  <c r="K20" i="5"/>
  <c r="Q12" i="5"/>
  <c r="Q18" i="5"/>
  <c r="Q14" i="5"/>
  <c r="V14" i="5"/>
  <c r="M42" i="22" l="1"/>
  <c r="L14" i="22"/>
  <c r="E42" i="22"/>
  <c r="G42" i="22"/>
  <c r="F14" i="22"/>
  <c r="F42" i="22"/>
  <c r="K42" i="22"/>
  <c r="J14" i="22"/>
  <c r="P12" i="22"/>
  <c r="D34" i="22"/>
  <c r="H42" i="22"/>
  <c r="H44" i="22" s="1"/>
  <c r="H14" i="22"/>
  <c r="D42" i="22"/>
  <c r="D14" i="22"/>
  <c r="J34" i="22"/>
  <c r="J42" i="22"/>
  <c r="P32" i="22"/>
  <c r="N14" i="22"/>
  <c r="O42" i="22"/>
  <c r="N44" i="22" s="1"/>
  <c r="L42" i="22"/>
  <c r="L34" i="22"/>
  <c r="L44" i="22" l="1"/>
  <c r="N15" i="22"/>
  <c r="F44" i="22"/>
  <c r="J44" i="22"/>
  <c r="H46" i="22" s="1"/>
  <c r="J15" i="22"/>
  <c r="H16" i="22"/>
  <c r="H17" i="22" s="1"/>
  <c r="H15" i="22"/>
  <c r="H36" i="22"/>
  <c r="H37" i="22" s="1"/>
  <c r="J35" i="22"/>
  <c r="L36" i="22"/>
  <c r="L37" i="22" s="1"/>
  <c r="L35" i="22"/>
  <c r="L16" i="22"/>
  <c r="L17" i="22" s="1"/>
  <c r="D15" i="22"/>
  <c r="D16" i="22"/>
  <c r="D17" i="22" s="1"/>
  <c r="D36" i="22"/>
  <c r="D37" i="22" s="1"/>
  <c r="D35" i="22"/>
  <c r="L46" i="22"/>
  <c r="K33" i="22"/>
  <c r="H33" i="22"/>
  <c r="H35" i="22"/>
  <c r="G33" i="22"/>
  <c r="F35" i="22"/>
  <c r="N33" i="22"/>
  <c r="F33" i="22"/>
  <c r="E33" i="22"/>
  <c r="D33" i="22"/>
  <c r="L33" i="22"/>
  <c r="M33" i="22"/>
  <c r="O33" i="22"/>
  <c r="I33" i="22"/>
  <c r="J33" i="22"/>
  <c r="N35" i="22"/>
  <c r="D44" i="22"/>
  <c r="P42" i="22"/>
  <c r="J43" i="22" s="1"/>
  <c r="G13" i="22"/>
  <c r="L13" i="22"/>
  <c r="O13" i="22"/>
  <c r="D13" i="22"/>
  <c r="J13" i="22"/>
  <c r="N13" i="22"/>
  <c r="E13" i="22"/>
  <c r="H13" i="22"/>
  <c r="F13" i="22"/>
  <c r="I13" i="22"/>
  <c r="M13" i="22"/>
  <c r="L15" i="22"/>
  <c r="K13" i="22"/>
  <c r="F15" i="22"/>
  <c r="O43" i="22" l="1"/>
  <c r="H47" i="22"/>
  <c r="M43" i="22"/>
  <c r="L45" i="22"/>
  <c r="K43" i="22"/>
  <c r="N43" i="22"/>
  <c r="E43" i="22"/>
  <c r="H45" i="22"/>
  <c r="H43" i="22"/>
  <c r="F43" i="22"/>
  <c r="I43" i="22"/>
  <c r="D43" i="22"/>
  <c r="F45" i="22"/>
  <c r="L43" i="22"/>
  <c r="G43" i="22"/>
  <c r="N45" i="22"/>
  <c r="D46" i="22"/>
  <c r="D47" i="22" s="1"/>
  <c r="D45" i="22"/>
  <c r="L47" i="22"/>
  <c r="J45" i="22"/>
</calcChain>
</file>

<file path=xl/sharedStrings.xml><?xml version="1.0" encoding="utf-8"?>
<sst xmlns="http://schemas.openxmlformats.org/spreadsheetml/2006/main" count="4931" uniqueCount="1941">
  <si>
    <t>Nom / Prénom</t>
  </si>
  <si>
    <t xml:space="preserve">Nom </t>
  </si>
  <si>
    <t>Prénom</t>
  </si>
  <si>
    <t>Année</t>
  </si>
  <si>
    <t>Adresse</t>
  </si>
  <si>
    <t>Code postal</t>
  </si>
  <si>
    <t>Ville</t>
  </si>
  <si>
    <t>Télèphone</t>
  </si>
  <si>
    <t>Mail</t>
  </si>
  <si>
    <t>Section</t>
  </si>
  <si>
    <t>Payé</t>
  </si>
  <si>
    <t>Michele</t>
  </si>
  <si>
    <t>F</t>
  </si>
  <si>
    <t>BOSC ROGER EN ROUMOIS (LE)</t>
  </si>
  <si>
    <t>M</t>
  </si>
  <si>
    <t>BOSNORMAND</t>
  </si>
  <si>
    <t>CAUDEBEC LES ELBEUF</t>
  </si>
  <si>
    <t>ELBEUF</t>
  </si>
  <si>
    <t>LA LONDE</t>
  </si>
  <si>
    <t>FRENEUSE</t>
  </si>
  <si>
    <t>TOURVILLE LA RIVIERE</t>
  </si>
  <si>
    <t>ST PIERRE LES ELBEUF</t>
  </si>
  <si>
    <t>SAUSSAYE (LA)</t>
  </si>
  <si>
    <t>HAYE MALHERBE (LA)</t>
  </si>
  <si>
    <t>CLEON</t>
  </si>
  <si>
    <t>Sexe</t>
  </si>
  <si>
    <t>Code Postal</t>
  </si>
  <si>
    <t>CP</t>
  </si>
  <si>
    <t>Sections</t>
  </si>
  <si>
    <t>Cotisation pointée</t>
  </si>
  <si>
    <t>_76000</t>
  </si>
  <si>
    <t>ROUEN</t>
  </si>
  <si>
    <t>Artisanat</t>
  </si>
  <si>
    <t>Oui</t>
  </si>
  <si>
    <t>OUI</t>
  </si>
  <si>
    <t>_76110</t>
  </si>
  <si>
    <t>ANGERVILLE BAILLEUL</t>
  </si>
  <si>
    <t>Badminton</t>
  </si>
  <si>
    <t>Non</t>
  </si>
  <si>
    <t>NON</t>
  </si>
  <si>
    <t>ANNOUVILLE VILMESNIL</t>
  </si>
  <si>
    <t>Chorale Farandole</t>
  </si>
  <si>
    <t>OUI Dans la section Artisanat</t>
  </si>
  <si>
    <t>AUBERVILLE LA RENAULT</t>
  </si>
  <si>
    <t>OUI Dans la section Badminton</t>
  </si>
  <si>
    <t xml:space="preserve">                                          </t>
  </si>
  <si>
    <t>Construction modélisme</t>
  </si>
  <si>
    <t>OUI Dans la section Chorale Farandole</t>
  </si>
  <si>
    <t>BENARVILLE</t>
  </si>
  <si>
    <t>Echec</t>
  </si>
  <si>
    <t>OUI Dans la section Chorale Seine Résonnance</t>
  </si>
  <si>
    <t>BORNAMBUSC</t>
  </si>
  <si>
    <t>Encadrement</t>
  </si>
  <si>
    <t>OUI Dans la section Construction modélisme</t>
  </si>
  <si>
    <t>BREAUTE</t>
  </si>
  <si>
    <t>Football</t>
  </si>
  <si>
    <t>OUI Dans la section Echec</t>
  </si>
  <si>
    <t>BRETTEVILLE DU GRAND CAUX</t>
  </si>
  <si>
    <t>Handball</t>
  </si>
  <si>
    <t>OUI Dans la section Football</t>
  </si>
  <si>
    <t>DAUBEUF SERVILLE</t>
  </si>
  <si>
    <t>Initiation Yoga</t>
  </si>
  <si>
    <t>OUI Dans la section Handball</t>
  </si>
  <si>
    <t>ECRAINVILLE</t>
  </si>
  <si>
    <t>Orientation</t>
  </si>
  <si>
    <t>OUI Dans la section Orientation</t>
  </si>
  <si>
    <t>GODERVILLE</t>
  </si>
  <si>
    <t>Pétanque</t>
  </si>
  <si>
    <t>OUI Dans la section Pétanque</t>
  </si>
  <si>
    <t>GONFREVILLE CAILLOT</t>
  </si>
  <si>
    <t>Relaxation</t>
  </si>
  <si>
    <t>OUI Dans la section Relaxation</t>
  </si>
  <si>
    <t>GRAINVILLE YMAUVILLE</t>
  </si>
  <si>
    <t>Scrabble</t>
  </si>
  <si>
    <t>OUI Dans la section Scrabble</t>
  </si>
  <si>
    <t>HOUQUETOT</t>
  </si>
  <si>
    <t>Sports nature</t>
  </si>
  <si>
    <t>OUI Dans la section Sports Nature</t>
  </si>
  <si>
    <t>MANNEVILLE LA GOUPIL</t>
  </si>
  <si>
    <t>Tennis</t>
  </si>
  <si>
    <t>OUI Dans la section Tennis</t>
  </si>
  <si>
    <t>MENTHEVILLE</t>
  </si>
  <si>
    <t>Tennis de table</t>
  </si>
  <si>
    <t>OUI Dans la section Tennis de table</t>
  </si>
  <si>
    <t>SAUSSEUZEMARE EN CAUX</t>
  </si>
  <si>
    <t>OUI Dans la section Yoga</t>
  </si>
  <si>
    <t>ST MACLOU LA BRIERE</t>
  </si>
  <si>
    <t>ST SAUVEUR D EMALLEVILLE</t>
  </si>
  <si>
    <t>TOCQUEVILLE LES MURS</t>
  </si>
  <si>
    <t>VATTETOT SOUS BEAUMONT</t>
  </si>
  <si>
    <t>VIRVILLE</t>
  </si>
  <si>
    <t>_76111</t>
  </si>
  <si>
    <t>CRIQUEBEUF EN CAUX</t>
  </si>
  <si>
    <t>VATTETOT SUR MER</t>
  </si>
  <si>
    <t>YPORT</t>
  </si>
  <si>
    <t>_76113</t>
  </si>
  <si>
    <t>HAUTOT SUR SEINE</t>
  </si>
  <si>
    <t>SAHURS</t>
  </si>
  <si>
    <t>ST PIERRE DE MANNEVILLE</t>
  </si>
  <si>
    <t>_76116</t>
  </si>
  <si>
    <t>AUZOUVILLE SUR RY</t>
  </si>
  <si>
    <t>BLAINVILLE CREVON</t>
  </si>
  <si>
    <t>CATENAY</t>
  </si>
  <si>
    <t>GRAINVILLE SUR RY</t>
  </si>
  <si>
    <t>MARTAINVILLE EPREVILLE</t>
  </si>
  <si>
    <t>RY</t>
  </si>
  <si>
    <t>SERVAVILLE SALMONVILLE</t>
  </si>
  <si>
    <t>ST AIGNAN SUR RY</t>
  </si>
  <si>
    <t>ST DENIS LE THIBOULT</t>
  </si>
  <si>
    <t>_76117</t>
  </si>
  <si>
    <t>EU</t>
  </si>
  <si>
    <t>INCHEVILLE</t>
  </si>
  <si>
    <t>_76119</t>
  </si>
  <si>
    <t>STE MARGUERITE SUR MER</t>
  </si>
  <si>
    <t>VARENGEVILLE SUR MER</t>
  </si>
  <si>
    <t>_76120</t>
  </si>
  <si>
    <t>LE GRAND QUEVILLY</t>
  </si>
  <si>
    <t>_76130</t>
  </si>
  <si>
    <t>MONT ST AIGNAN</t>
  </si>
  <si>
    <t>_76133</t>
  </si>
  <si>
    <t>EPOUVILLE</t>
  </si>
  <si>
    <t>MANEGLISE</t>
  </si>
  <si>
    <t>NOTRE DAME DU BEC</t>
  </si>
  <si>
    <t>ROLLEVILLE</t>
  </si>
  <si>
    <t>ST MARTIN DU BEC</t>
  </si>
  <si>
    <t>_76140</t>
  </si>
  <si>
    <t>LE PETIT QUEVILLY</t>
  </si>
  <si>
    <t>_76150</t>
  </si>
  <si>
    <t>LA MAINE</t>
  </si>
  <si>
    <t>LA VAUPALIERE</t>
  </si>
  <si>
    <t>MAROMME</t>
  </si>
  <si>
    <t>ST JEAN DU CARDONNAY</t>
  </si>
  <si>
    <t>_76160</t>
  </si>
  <si>
    <t>BOIS D ENNEBOURG</t>
  </si>
  <si>
    <t>BOIS L EVEQUE</t>
  </si>
  <si>
    <t>DARNETAL</t>
  </si>
  <si>
    <t>FONTAINE SOUS PREAUX</t>
  </si>
  <si>
    <t>LA VIEUX RUE</t>
  </si>
  <si>
    <t>PREAUX</t>
  </si>
  <si>
    <t>RONCHEROLLES SUR LE VIVIER</t>
  </si>
  <si>
    <t>ST AUBIN EPINAY</t>
  </si>
  <si>
    <t>ST JACQUES SUR DARNETAL</t>
  </si>
  <si>
    <t>ST LEGER DU BOURG DENIS</t>
  </si>
  <si>
    <t>ST MARTIN DU VIVIER</t>
  </si>
  <si>
    <t>_76170</t>
  </si>
  <si>
    <t>AUBERVILLE LA CAMPAGNE</t>
  </si>
  <si>
    <t>GRAND CAMP</t>
  </si>
  <si>
    <t>LA FRENAYE</t>
  </si>
  <si>
    <t>LA TRINITE DU MONT</t>
  </si>
  <si>
    <t>LILLEBONNE</t>
  </si>
  <si>
    <t>MELAMARE</t>
  </si>
  <si>
    <t>ST ANTOINE LA FORET</t>
  </si>
  <si>
    <t>ST JEAN DE FOLLEVILLE</t>
  </si>
  <si>
    <t>ST NICOLAS DE LA TAILLE</t>
  </si>
  <si>
    <t>TOUFFREVILLE LA CABLE</t>
  </si>
  <si>
    <t>TRIQUERVILLE</t>
  </si>
  <si>
    <t>_76190</t>
  </si>
  <si>
    <t>ALLOUVILLE BELLEFOSSE</t>
  </si>
  <si>
    <t>AUTRETOT</t>
  </si>
  <si>
    <t>AUZEBOSC</t>
  </si>
  <si>
    <t>BAONS LE COMTE</t>
  </si>
  <si>
    <t>BETTEVILLE</t>
  </si>
  <si>
    <t>BLACQUEVILLE</t>
  </si>
  <si>
    <t>BOIS HIMONT</t>
  </si>
  <si>
    <t>CARVILLE LA FOLLETIERE</t>
  </si>
  <si>
    <t>CROIX MARE</t>
  </si>
  <si>
    <t>ECALLES ALIX</t>
  </si>
  <si>
    <t>ECRETTEVILLE LES BAONS</t>
  </si>
  <si>
    <t>ETOUTTEVILLE</t>
  </si>
  <si>
    <t>FREVILLE</t>
  </si>
  <si>
    <t>HAUTOT LE VATOIS</t>
  </si>
  <si>
    <t>HAUTOT ST SULPICE</t>
  </si>
  <si>
    <t>LA FOLLETIERE</t>
  </si>
  <si>
    <t>MONT DE L IF</t>
  </si>
  <si>
    <t>ST AUBIN DE CRETOT</t>
  </si>
  <si>
    <t>ST CLAIR SUR LES MONTS</t>
  </si>
  <si>
    <t>STE MARIE DES CHAMPS</t>
  </si>
  <si>
    <t>TOUFFREVILLE LA CORBELINE</t>
  </si>
  <si>
    <t>VALLIQUERVILLE</t>
  </si>
  <si>
    <t>VEAUVILLE LES BAONS</t>
  </si>
  <si>
    <t>YVETOT</t>
  </si>
  <si>
    <t>_76200</t>
  </si>
  <si>
    <t>DIEPPE</t>
  </si>
  <si>
    <t>_76210</t>
  </si>
  <si>
    <t>BERNIERES</t>
  </si>
  <si>
    <t>BEUZEVILLE LA GRENIER</t>
  </si>
  <si>
    <t>BEUZEVILLETTE</t>
  </si>
  <si>
    <t>BOLBEC</t>
  </si>
  <si>
    <t>BOLLEVILLE</t>
  </si>
  <si>
    <t>GRUCHET LE VALASSE</t>
  </si>
  <si>
    <t>LANQUETOT</t>
  </si>
  <si>
    <t>LINTOT</t>
  </si>
  <si>
    <t>MIRVILLE</t>
  </si>
  <si>
    <t>NOINTOT</t>
  </si>
  <si>
    <t>PARC D ANXTOT</t>
  </si>
  <si>
    <t>RAFFETOT</t>
  </si>
  <si>
    <t>ROUVILLE</t>
  </si>
  <si>
    <t>ST EUSTACHE LA FORET</t>
  </si>
  <si>
    <t>ST JEAN DE LA NEUVILLE</t>
  </si>
  <si>
    <t>TROUVILLE</t>
  </si>
  <si>
    <t>_76220</t>
  </si>
  <si>
    <t>AVESNES EN BRAY</t>
  </si>
  <si>
    <t>BEAUVOIR EN LYONS</t>
  </si>
  <si>
    <t>BEZANCOURT</t>
  </si>
  <si>
    <t>BOSC HYONS</t>
  </si>
  <si>
    <t>BREMONTIER MERVAL</t>
  </si>
  <si>
    <t>CUY ST FIACRE</t>
  </si>
  <si>
    <t>DAMPIERRE EN BRAY</t>
  </si>
  <si>
    <t>DOUDEAUVILLE</t>
  </si>
  <si>
    <t>ELBEUF EN BRAY</t>
  </si>
  <si>
    <t>ERNEMONT LA VILLETTE</t>
  </si>
  <si>
    <t>FERRIERES EN BRAY</t>
  </si>
  <si>
    <t>GANCOURT ST ETIENNE</t>
  </si>
  <si>
    <t>GOURNAY EN BRAY</t>
  </si>
  <si>
    <t>LA FEUILLIE</t>
  </si>
  <si>
    <t>MENERVAL</t>
  </si>
  <si>
    <t>MOLAGNIES</t>
  </si>
  <si>
    <t>MONTROTY</t>
  </si>
  <si>
    <t>NEUF MARCHE</t>
  </si>
  <si>
    <t>_76230</t>
  </si>
  <si>
    <t>BOIS GUILLAUME</t>
  </si>
  <si>
    <t>ISNEAUVILLE</t>
  </si>
  <si>
    <t>QUINCAMPOIX</t>
  </si>
  <si>
    <t>_76240</t>
  </si>
  <si>
    <t>BELBEUF</t>
  </si>
  <si>
    <t>BONSECOURS</t>
  </si>
  <si>
    <t>LE MESNIL ESNARD</t>
  </si>
  <si>
    <t>_76250</t>
  </si>
  <si>
    <t>DEVILLE LES ROUEN</t>
  </si>
  <si>
    <t>_76260</t>
  </si>
  <si>
    <t>BAROMESNIL</t>
  </si>
  <si>
    <t>CANEHAN</t>
  </si>
  <si>
    <t>CUVERVILLE SUR YERES</t>
  </si>
  <si>
    <t>ETALONDES</t>
  </si>
  <si>
    <t>FLOCQUES</t>
  </si>
  <si>
    <t>LE MESNIL REAUME</t>
  </si>
  <si>
    <t>LONGROY</t>
  </si>
  <si>
    <t>MELLEVILLE</t>
  </si>
  <si>
    <t>MILLEBOSC</t>
  </si>
  <si>
    <t>MONCHY SUR EU</t>
  </si>
  <si>
    <t>PONTS ET MARAIS</t>
  </si>
  <si>
    <t>SEPT MEULES</t>
  </si>
  <si>
    <t>ST MARTIN LE GAILLARD</t>
  </si>
  <si>
    <t>ST PIERRE EN VAL</t>
  </si>
  <si>
    <t>ST REMY BOSCROCOURT</t>
  </si>
  <si>
    <t>VILLY LE BAS</t>
  </si>
  <si>
    <t>_76270</t>
  </si>
  <si>
    <t>AUVILLIERS</t>
  </si>
  <si>
    <t>BOUELLES</t>
  </si>
  <si>
    <t>BULLY</t>
  </si>
  <si>
    <t>CALLENGEVILLE</t>
  </si>
  <si>
    <t>ESCLAVELLES</t>
  </si>
  <si>
    <t>FESQUES</t>
  </si>
  <si>
    <t>FLAMETS FRETILS</t>
  </si>
  <si>
    <t>FRESLES</t>
  </si>
  <si>
    <t>GRAVAL</t>
  </si>
  <si>
    <t>LES ESSARTS VARIMPRE</t>
  </si>
  <si>
    <t>LUCY</t>
  </si>
  <si>
    <t>MASSY</t>
  </si>
  <si>
    <t>MENONVAL</t>
  </si>
  <si>
    <t>MESNIERES EN BRAY</t>
  </si>
  <si>
    <t>MORTEMER</t>
  </si>
  <si>
    <t>NESLE HODENG</t>
  </si>
  <si>
    <t>NEUFCHATEL EN BRAY</t>
  </si>
  <si>
    <t>NEUVILLE FERRIERES</t>
  </si>
  <si>
    <t>QUIEVRECOURT</t>
  </si>
  <si>
    <t>ST GERMAIN SUR EAULNE</t>
  </si>
  <si>
    <t>ST MARTIN L HORTIER</t>
  </si>
  <si>
    <t>ST SAIRE</t>
  </si>
  <si>
    <t>STE BEUVE EN RIVIERE</t>
  </si>
  <si>
    <t>VATIERVILLE</t>
  </si>
  <si>
    <t>_76280</t>
  </si>
  <si>
    <t>ANGERVILLE L ORCHER</t>
  </si>
  <si>
    <t>ANGLESQUEVILLE L ESNEVAL</t>
  </si>
  <si>
    <t>BEAUREPAIRE</t>
  </si>
  <si>
    <t>CRIQUETOT L ESNEVAL</t>
  </si>
  <si>
    <t>CUVERVILLE</t>
  </si>
  <si>
    <t>FONGUEUSEMARE</t>
  </si>
  <si>
    <t>GONNEVILLE LA MALLET</t>
  </si>
  <si>
    <t>HERMEVILLE</t>
  </si>
  <si>
    <t>HEUQUEVILLE</t>
  </si>
  <si>
    <t>LA POTERIE CAP D ANTIFER</t>
  </si>
  <si>
    <t>PIERREFIQUES</t>
  </si>
  <si>
    <t>ST JOUIN BRUNEVAL</t>
  </si>
  <si>
    <t>STE MARIE AU BOSC</t>
  </si>
  <si>
    <t>TURRETOT</t>
  </si>
  <si>
    <t>VERGETOT</t>
  </si>
  <si>
    <t>VILLAINVILLE</t>
  </si>
  <si>
    <t>_76290</t>
  </si>
  <si>
    <t>FONTAINE LA MALLET</t>
  </si>
  <si>
    <t>FONTENAY</t>
  </si>
  <si>
    <t>MANNEVILLETTE</t>
  </si>
  <si>
    <t>MONTIVILLIERS</t>
  </si>
  <si>
    <t>ST MARTIN DU MANOIR</t>
  </si>
  <si>
    <t>_76300</t>
  </si>
  <si>
    <t>SOTTEVILLE LES ROUEN</t>
  </si>
  <si>
    <t>_76310</t>
  </si>
  <si>
    <t>STE ADRESSE</t>
  </si>
  <si>
    <t>_76320</t>
  </si>
  <si>
    <t>_76330</t>
  </si>
  <si>
    <t>NORVILLE</t>
  </si>
  <si>
    <t>NOTRE DAME DE GRAVENCHON</t>
  </si>
  <si>
    <t>PETIVILLE</t>
  </si>
  <si>
    <t>ST MAURICE D ETELAN</t>
  </si>
  <si>
    <t>_76340</t>
  </si>
  <si>
    <t>AUBERMESNIL AUX ERABLES</t>
  </si>
  <si>
    <t>BAZINVAL</t>
  </si>
  <si>
    <t>BLANGY SUR BRESLE</t>
  </si>
  <si>
    <t>CAMPNEUSEVILLE</t>
  </si>
  <si>
    <t>DANCOURT</t>
  </si>
  <si>
    <t>FALLENCOURT</t>
  </si>
  <si>
    <t>FOUCARMONT</t>
  </si>
  <si>
    <t>GUERVILLE</t>
  </si>
  <si>
    <t>HODENG AU BOSC</t>
  </si>
  <si>
    <t>MONCHAUX SORENG</t>
  </si>
  <si>
    <t>NESLE NORMANDEUSE</t>
  </si>
  <si>
    <t>PIERRECOURT</t>
  </si>
  <si>
    <t>REALCAMP</t>
  </si>
  <si>
    <t>RETONVAL</t>
  </si>
  <si>
    <t>RIEUX</t>
  </si>
  <si>
    <t>ST LEGER AUX BOIS</t>
  </si>
  <si>
    <t>ST MARTIN AU BOSC</t>
  </si>
  <si>
    <t>ST RIQUIER EN RIVIERE</t>
  </si>
  <si>
    <t>VILLERS SOUS FOUCARMONT</t>
  </si>
  <si>
    <t>_76350</t>
  </si>
  <si>
    <t>OISSEL</t>
  </si>
  <si>
    <t>_76360</t>
  </si>
  <si>
    <t>BARENTIN</t>
  </si>
  <si>
    <t>BOUVILLE</t>
  </si>
  <si>
    <t>PISSY POVILLE</t>
  </si>
  <si>
    <t>VILLERS ECALLES</t>
  </si>
  <si>
    <t>_76370</t>
  </si>
  <si>
    <t>ANCOURT</t>
  </si>
  <si>
    <t>BELLEVILLE SUR MER</t>
  </si>
  <si>
    <t>BERNEVAL LE GRAND</t>
  </si>
  <si>
    <t>BRACQUEMONT</t>
  </si>
  <si>
    <t>DERCHIGNY</t>
  </si>
  <si>
    <t>GREGES</t>
  </si>
  <si>
    <t>MARTIN EGLISE</t>
  </si>
  <si>
    <t>NEUVILLE LES DIEPPE</t>
  </si>
  <si>
    <t>ROUXMESNIL BOUTEILLES</t>
  </si>
  <si>
    <t>ST MARTIN EN CAMPAGNE</t>
  </si>
  <si>
    <t>_76380</t>
  </si>
  <si>
    <t>BAPEAUME LES ROUEN</t>
  </si>
  <si>
    <t>CANTELEU</t>
  </si>
  <si>
    <t>DIEPPEDALLE CROISSET</t>
  </si>
  <si>
    <t>MONTIGNY</t>
  </si>
  <si>
    <t>VAL DE LA HAYE</t>
  </si>
  <si>
    <t>_76390</t>
  </si>
  <si>
    <t>AUBEGUIMONT</t>
  </si>
  <si>
    <t>AUMALE</t>
  </si>
  <si>
    <t>CONTEVILLE</t>
  </si>
  <si>
    <t>CRIQUIERS</t>
  </si>
  <si>
    <t>ELLECOURT</t>
  </si>
  <si>
    <t>HAUDRICOURT</t>
  </si>
  <si>
    <t>ILLOIS</t>
  </si>
  <si>
    <t>LANDES VIEILLES ET NEUVES</t>
  </si>
  <si>
    <t>LE CAULE STE BEUVE</t>
  </si>
  <si>
    <t>MARQUES</t>
  </si>
  <si>
    <t>MORIENNE</t>
  </si>
  <si>
    <t>NULLEMONT</t>
  </si>
  <si>
    <t>RICHEMONT</t>
  </si>
  <si>
    <t>RONCHOIS</t>
  </si>
  <si>
    <t>VIEUX ROUEN SUR BRESLE</t>
  </si>
  <si>
    <t>_76400</t>
  </si>
  <si>
    <t>COLLEVILLE</t>
  </si>
  <si>
    <t>CONTREMOULINS</t>
  </si>
  <si>
    <t>EPREVILLE</t>
  </si>
  <si>
    <t>FECAMP</t>
  </si>
  <si>
    <t>FROBERVILLE</t>
  </si>
  <si>
    <t>GANZEVILLE</t>
  </si>
  <si>
    <t>MANIQUERVILLE</t>
  </si>
  <si>
    <t>SENNEVILLE SUR FECAMP</t>
  </si>
  <si>
    <t>ST LEONARD</t>
  </si>
  <si>
    <t>STE HELENE BONDEVILLE</t>
  </si>
  <si>
    <t>TOURVILLE LES IFS</t>
  </si>
  <si>
    <t>TOUSSAINT</t>
  </si>
  <si>
    <t>_76410</t>
  </si>
  <si>
    <t>SOTTEVILLE SOUS LE VAL</t>
  </si>
  <si>
    <t>ST AUBIN LES ELBEUF</t>
  </si>
  <si>
    <t>_76420</t>
  </si>
  <si>
    <t>BIHOREL</t>
  </si>
  <si>
    <t>_76430</t>
  </si>
  <si>
    <t>EPRETOT</t>
  </si>
  <si>
    <t>ETAINHUS</t>
  </si>
  <si>
    <t>GOMMERVILLE</t>
  </si>
  <si>
    <t>GRAIMBOUVILLE</t>
  </si>
  <si>
    <t>LA CERLANGUE</t>
  </si>
  <si>
    <t>LA REMUEE</t>
  </si>
  <si>
    <t>LES TROIS PIERRES</t>
  </si>
  <si>
    <t>OUDALLE</t>
  </si>
  <si>
    <t>SAINNEVILLE</t>
  </si>
  <si>
    <t>SANDOUVILLE</t>
  </si>
  <si>
    <t>ST AUBIN ROUTOT</t>
  </si>
  <si>
    <t>ST GILLES DE LA NEUVILLE</t>
  </si>
  <si>
    <t>ST ROMAIN DE COLBOSC</t>
  </si>
  <si>
    <t>ST VIGOR D YMONVILLE</t>
  </si>
  <si>
    <t>ST VINCENT CRAMESNIL</t>
  </si>
  <si>
    <t>TANCARVILLE</t>
  </si>
  <si>
    <t>_76440</t>
  </si>
  <si>
    <t>BEAUBEC LA ROSIERE</t>
  </si>
  <si>
    <t>COMPAINVILLE</t>
  </si>
  <si>
    <t>FONTAINE EN BRAY</t>
  </si>
  <si>
    <t>FORGES LES EAUX</t>
  </si>
  <si>
    <t>GRUMESNIL</t>
  </si>
  <si>
    <t>HAUCOURT</t>
  </si>
  <si>
    <t>HAUSSEZ</t>
  </si>
  <si>
    <t>LA BELLIERE</t>
  </si>
  <si>
    <t>LA FERTE ST SAMSON</t>
  </si>
  <si>
    <t>LE FOSSE</t>
  </si>
  <si>
    <t>LE THIL RIBERPRE</t>
  </si>
  <si>
    <t>LONGMESNIL</t>
  </si>
  <si>
    <t>MAUQUENCHY</t>
  </si>
  <si>
    <t>MESNIL MAUGER</t>
  </si>
  <si>
    <t>POMMEREUX</t>
  </si>
  <si>
    <t>RONCHEROLLES EN BRAY</t>
  </si>
  <si>
    <t>ROUVRAY CATILLON</t>
  </si>
  <si>
    <t>SAUMONT LA POTERIE</t>
  </si>
  <si>
    <t>SERQUEUX</t>
  </si>
  <si>
    <t>SOMMERY</t>
  </si>
  <si>
    <t>ST MICHEL D HALESCOURT</t>
  </si>
  <si>
    <t>STE GENEVIEVE</t>
  </si>
  <si>
    <t>_76450</t>
  </si>
  <si>
    <t>AUBERVILLE LA MANUEL</t>
  </si>
  <si>
    <t>BERTHEAUVILLE</t>
  </si>
  <si>
    <t>BERTREVILLE</t>
  </si>
  <si>
    <t>BEUZEVILLE LA GUERARD</t>
  </si>
  <si>
    <t>BOSVILLE</t>
  </si>
  <si>
    <t>BUTOT EN CAUX</t>
  </si>
  <si>
    <t>BUTOT VENESVILLE</t>
  </si>
  <si>
    <t>CANOUVILLE</t>
  </si>
  <si>
    <t>CANY BARVILLE</t>
  </si>
  <si>
    <t>CLASVILLE</t>
  </si>
  <si>
    <t>CLEUVILLE</t>
  </si>
  <si>
    <t>CRASVILLE LA MALLET</t>
  </si>
  <si>
    <t>GRAINVILLE LA TEINTURIERE</t>
  </si>
  <si>
    <t>HAUTOT L AUVRAY</t>
  </si>
  <si>
    <t>LE HANOUARD</t>
  </si>
  <si>
    <t>MALLEVILLE LES GRES</t>
  </si>
  <si>
    <t>OCQUEVILLE</t>
  </si>
  <si>
    <t>OUAINVILLE</t>
  </si>
  <si>
    <t>OURVILLE EN CAUX</t>
  </si>
  <si>
    <t>PALUEL</t>
  </si>
  <si>
    <t>SASSEVILLE</t>
  </si>
  <si>
    <t>ST MARTIN AUX BUNEAUX</t>
  </si>
  <si>
    <t>ST VAAST DIEPPEDALLE</t>
  </si>
  <si>
    <t>THIOUVILLE</t>
  </si>
  <si>
    <t>VEULETTES SUR MER</t>
  </si>
  <si>
    <t>VITTEFLEUR</t>
  </si>
  <si>
    <t>_76460</t>
  </si>
  <si>
    <t>BLOSSEVILLE</t>
  </si>
  <si>
    <t>CAILLEVILLE</t>
  </si>
  <si>
    <t>DROSAY</t>
  </si>
  <si>
    <t>GUEUTTEVILLE LES GRES</t>
  </si>
  <si>
    <t>INGOUVILLE</t>
  </si>
  <si>
    <t>LE MESNIL DURDENT</t>
  </si>
  <si>
    <t>MANNEVILLE ES PLAINS</t>
  </si>
  <si>
    <t>NEVILLE</t>
  </si>
  <si>
    <t>PLEINE SEVE</t>
  </si>
  <si>
    <t>ST RIQUIER ES PLAINS</t>
  </si>
  <si>
    <t>ST SYLVAIN</t>
  </si>
  <si>
    <t>ST VALERY EN CAUX</t>
  </si>
  <si>
    <t>STE COLOMBE</t>
  </si>
  <si>
    <t>_76470</t>
  </si>
  <si>
    <t>LE TREPORT</t>
  </si>
  <si>
    <t>_76480</t>
  </si>
  <si>
    <t>AMBOURVILLE</t>
  </si>
  <si>
    <t>ANNEVILLE AMBOURVILLE</t>
  </si>
  <si>
    <t>BARDOUVILLE</t>
  </si>
  <si>
    <t>BERVILLE SUR SEINE</t>
  </si>
  <si>
    <t>DUCLAIR</t>
  </si>
  <si>
    <t>EPINAY SUR DUCLAIR</t>
  </si>
  <si>
    <t>JUMIEGES</t>
  </si>
  <si>
    <t>LE MESNIL SOUS JUMIEGES</t>
  </si>
  <si>
    <t>ROUMARE</t>
  </si>
  <si>
    <t>ST PAER</t>
  </si>
  <si>
    <t>ST PIERRE DE VARENGEVILLE</t>
  </si>
  <si>
    <t>STE MARGUERITE SUR DUCLAIR</t>
  </si>
  <si>
    <t>YAINVILLE</t>
  </si>
  <si>
    <t>_76490</t>
  </si>
  <si>
    <t>ANQUETIERVILLE</t>
  </si>
  <si>
    <t>CAUDEBEC EN CAUX</t>
  </si>
  <si>
    <t>LOUVETOT</t>
  </si>
  <si>
    <t>MAULEVRIER STE GERTRUDE</t>
  </si>
  <si>
    <t>ST ARNOULT</t>
  </si>
  <si>
    <t>ST GILLES DE CRETOT</t>
  </si>
  <si>
    <t>ST NICOLAS DE LA HAIE</t>
  </si>
  <si>
    <t>ST WANDRILLE RANCON</t>
  </si>
  <si>
    <t>VILLEQUIER</t>
  </si>
  <si>
    <t>_76500</t>
  </si>
  <si>
    <t>ORIVAL</t>
  </si>
  <si>
    <t>_76510</t>
  </si>
  <si>
    <t>DAMPIERRE ST NICOLAS</t>
  </si>
  <si>
    <t>FREULLEVILLE</t>
  </si>
  <si>
    <t>MEULERS</t>
  </si>
  <si>
    <t>NOTRE DAME D ALIERMONT</t>
  </si>
  <si>
    <t>RICARVILLE DU VAL</t>
  </si>
  <si>
    <t>ST AUBIN LE CAUF</t>
  </si>
  <si>
    <t>ST JACQUES D ALIERMONT</t>
  </si>
  <si>
    <t>ST NICOLAS D ALIERMONT</t>
  </si>
  <si>
    <t>ST VAAST D EQUIQUEVILLE</t>
  </si>
  <si>
    <t>_76520</t>
  </si>
  <si>
    <t>BOOS</t>
  </si>
  <si>
    <t>FRANQUEVILLE ST PIERRE</t>
  </si>
  <si>
    <t>FRESNE LE PLAN</t>
  </si>
  <si>
    <t>GOUY</t>
  </si>
  <si>
    <t>LA NEUVILLE CHANT D OISEL</t>
  </si>
  <si>
    <t>LES AUTHIEUX LE PORT ST OUEN</t>
  </si>
  <si>
    <t>MESNIL RAOUL</t>
  </si>
  <si>
    <t>MONTMAIN</t>
  </si>
  <si>
    <t>QUEVREVILLE LA POTERIE</t>
  </si>
  <si>
    <t>ST AUBIN CELLOVILLE</t>
  </si>
  <si>
    <t>YMARE</t>
  </si>
  <si>
    <t>_76530</t>
  </si>
  <si>
    <t>GRAND COURONNE</t>
  </si>
  <si>
    <t>LA BOUILLE</t>
  </si>
  <si>
    <t>LES ESSARTS</t>
  </si>
  <si>
    <t>MAUNY</t>
  </si>
  <si>
    <t>MOULINEAUX</t>
  </si>
  <si>
    <t>YVILLE SUR SEINE</t>
  </si>
  <si>
    <t>_76540</t>
  </si>
  <si>
    <t>ANCRETTEVILLE SUR MER</t>
  </si>
  <si>
    <t>ANGERVILLE LA MARTEL</t>
  </si>
  <si>
    <t>CRIQUETOT LE MAUCONDUIT</t>
  </si>
  <si>
    <t>ECRETTEVILLE SUR MER</t>
  </si>
  <si>
    <t>ELETOT</t>
  </si>
  <si>
    <t>GERPONVILLE</t>
  </si>
  <si>
    <t>LES GRANDES DALLES</t>
  </si>
  <si>
    <t>LES PETITES DALLES</t>
  </si>
  <si>
    <t>LIMPIVILLE</t>
  </si>
  <si>
    <t>RIVILLE</t>
  </si>
  <si>
    <t>SASSETOT LE MAUCONDUIT</t>
  </si>
  <si>
    <t>SORQUAINVILLE</t>
  </si>
  <si>
    <t>ST PIERRE EN PORT</t>
  </si>
  <si>
    <t>THEROULDEVILLE</t>
  </si>
  <si>
    <t>THEUVILLE AUX MAILLOTS</t>
  </si>
  <si>
    <t>THIERGEVILLE</t>
  </si>
  <si>
    <t>THIETREVILLE</t>
  </si>
  <si>
    <t>VALMONT</t>
  </si>
  <si>
    <t>VINNEMERVILLE</t>
  </si>
  <si>
    <t>YPREVILLE</t>
  </si>
  <si>
    <t>YPREVILLE BIVILLE</t>
  </si>
  <si>
    <t>_76550</t>
  </si>
  <si>
    <t>AMBRUMESNIL</t>
  </si>
  <si>
    <t>AUBERMESNIL BEAUMAIS</t>
  </si>
  <si>
    <t>COLMESNIL MANNEVILLE</t>
  </si>
  <si>
    <t>HAUTOT SUR MER</t>
  </si>
  <si>
    <t>LE PETIT APPEVILLE</t>
  </si>
  <si>
    <t>OFFRANVILLE</t>
  </si>
  <si>
    <t>SAUQUEVILLE</t>
  </si>
  <si>
    <t>ST AUBIN SUR SCIE</t>
  </si>
  <si>
    <t>TOURVILLE SUR ARQUES</t>
  </si>
  <si>
    <t>_76560</t>
  </si>
  <si>
    <t>AMFREVILLE LES CHAMPS</t>
  </si>
  <si>
    <t>ANCOURTEVILLE SUR HERICOURT</t>
  </si>
  <si>
    <t>ANVEVILLE</t>
  </si>
  <si>
    <t>BENESVILLE</t>
  </si>
  <si>
    <t>BERVILLE</t>
  </si>
  <si>
    <t>BOUDEVILLE</t>
  </si>
  <si>
    <t>BRETTEVILLE ST LAURENT</t>
  </si>
  <si>
    <t>CANVILLE LES DEUX EGLISES</t>
  </si>
  <si>
    <t>CARVILLE POT DE FER</t>
  </si>
  <si>
    <t>DOUDEVILLE</t>
  </si>
  <si>
    <t>ETALLEVILLE</t>
  </si>
  <si>
    <t>FULTOT</t>
  </si>
  <si>
    <t>GONZEVILLE</t>
  </si>
  <si>
    <t>HARCANVILLE</t>
  </si>
  <si>
    <t>HERICOURT EN CAUX</t>
  </si>
  <si>
    <t>LE TORP MESNIL</t>
  </si>
  <si>
    <t>OHERVILLE</t>
  </si>
  <si>
    <t>PRETOT VICQUEMARE</t>
  </si>
  <si>
    <t>REUVILLE</t>
  </si>
  <si>
    <t>ROBERTOT</t>
  </si>
  <si>
    <t>ROUTES</t>
  </si>
  <si>
    <t>SOMMESNIL</t>
  </si>
  <si>
    <t>ST LAURENT EN CAUX</t>
  </si>
  <si>
    <t>VEAUVILLE LES QUELLES</t>
  </si>
  <si>
    <t>YVECRIQUE</t>
  </si>
  <si>
    <t>_76570</t>
  </si>
  <si>
    <t>CIDEVILLE</t>
  </si>
  <si>
    <t>EMANVILLE</t>
  </si>
  <si>
    <t>FRESQUIENNE</t>
  </si>
  <si>
    <t>GOUPILLIERES</t>
  </si>
  <si>
    <t>HUGLEVILLE EN CAUX</t>
  </si>
  <si>
    <t>LIMESY</t>
  </si>
  <si>
    <t>MESNIL PANNEVILLE</t>
  </si>
  <si>
    <t>PAVILLY</t>
  </si>
  <si>
    <t>STE AUSTREBERTHE</t>
  </si>
  <si>
    <t>_76580</t>
  </si>
  <si>
    <t>LE TRAIT</t>
  </si>
  <si>
    <t>_76590</t>
  </si>
  <si>
    <t>ANNEVILLE SUR SCIE</t>
  </si>
  <si>
    <t>BELMESNIL</t>
  </si>
  <si>
    <t>BERTREVILLE ST OUEN</t>
  </si>
  <si>
    <t>CRIQUETOT SUR LONGUEVILLE</t>
  </si>
  <si>
    <t>CROSVILLE SUR SCIE</t>
  </si>
  <si>
    <t>DENESTANVILLE</t>
  </si>
  <si>
    <t>GONNEVILLE SUR SCIE</t>
  </si>
  <si>
    <t>LA CHAPELLE DU BOURGAY</t>
  </si>
  <si>
    <t>LA CHAUSSEE</t>
  </si>
  <si>
    <t>LE BOIS ROBERT</t>
  </si>
  <si>
    <t>LE CATELIER</t>
  </si>
  <si>
    <t>LES CENT ACRES</t>
  </si>
  <si>
    <t>LINTOT LES BOIS</t>
  </si>
  <si>
    <t>LONGUEVILLE SUR SCIE</t>
  </si>
  <si>
    <t>MANEHOUVILLE</t>
  </si>
  <si>
    <t>MUCHEDENT</t>
  </si>
  <si>
    <t>NOTRE DAME DU PARC</t>
  </si>
  <si>
    <t>ST CRESPIN</t>
  </si>
  <si>
    <t>ST GERMAIN D ETABLES</t>
  </si>
  <si>
    <t>ST HONORE</t>
  </si>
  <si>
    <t>STE FOY</t>
  </si>
  <si>
    <t>TORCY LE GRAND</t>
  </si>
  <si>
    <t>TORCY LE PETIT</t>
  </si>
  <si>
    <t>_76600</t>
  </si>
  <si>
    <t>LE HAVRE</t>
  </si>
  <si>
    <t>_76610</t>
  </si>
  <si>
    <t>ROUELLES</t>
  </si>
  <si>
    <t>_76620</t>
  </si>
  <si>
    <t>_76630</t>
  </si>
  <si>
    <t>ASSIGNY</t>
  </si>
  <si>
    <t>AUQUEMESNIL</t>
  </si>
  <si>
    <t>AVESNES EN VAL</t>
  </si>
  <si>
    <t>BAILLY EN RIVIERE</t>
  </si>
  <si>
    <t>BELLENGREVILLE</t>
  </si>
  <si>
    <t>BIVILLE SUR MER</t>
  </si>
  <si>
    <t>BRUNVILLE</t>
  </si>
  <si>
    <t>DOUVREND</t>
  </si>
  <si>
    <t>ENVERMEU</t>
  </si>
  <si>
    <t>GLICOURT</t>
  </si>
  <si>
    <t>GOUCHAUPRE</t>
  </si>
  <si>
    <t>GRENY</t>
  </si>
  <si>
    <t>GUILMECOURT</t>
  </si>
  <si>
    <t>INTRAVILLE</t>
  </si>
  <si>
    <t>LES IFS</t>
  </si>
  <si>
    <t>PENLY</t>
  </si>
  <si>
    <t>SAUCHAY</t>
  </si>
  <si>
    <t>ST OUEN SOUS BAILLY</t>
  </si>
  <si>
    <t>ST QUENTIN AU BOSC</t>
  </si>
  <si>
    <t>TOURVILLE LA CHAPELLE</t>
  </si>
  <si>
    <t>_76640</t>
  </si>
  <si>
    <t>ALVIMARE</t>
  </si>
  <si>
    <t>AUZOUVILLE AUBERBOSC</t>
  </si>
  <si>
    <t>BENNETOT</t>
  </si>
  <si>
    <t>BERMONVILLE</t>
  </si>
  <si>
    <t>CLEVILLE</t>
  </si>
  <si>
    <t>CLIPONVILLE</t>
  </si>
  <si>
    <t>ENVRONVILLE</t>
  </si>
  <si>
    <t>FAUVILLE EN CAUX</t>
  </si>
  <si>
    <t>FOUCART</t>
  </si>
  <si>
    <t>HATTENVILLE</t>
  </si>
  <si>
    <t>NORMANVILLE</t>
  </si>
  <si>
    <t>RICARVILLE</t>
  </si>
  <si>
    <t>ROCQUEFORT</t>
  </si>
  <si>
    <t>ST PIERRE LAVIS</t>
  </si>
  <si>
    <t>STE MARGUERITE SUR FAUVILLE</t>
  </si>
  <si>
    <t>TREMAUVILLE</t>
  </si>
  <si>
    <t>YEBLERON</t>
  </si>
  <si>
    <t>_76650</t>
  </si>
  <si>
    <t>PETIT COURONNE</t>
  </si>
  <si>
    <t>_76660</t>
  </si>
  <si>
    <t>BAILLEUL NEUVILLE</t>
  </si>
  <si>
    <t>BAILLOLET</t>
  </si>
  <si>
    <t>BURES EN BRAY</t>
  </si>
  <si>
    <t>CLAIS</t>
  </si>
  <si>
    <t>CROIXDALLE</t>
  </si>
  <si>
    <t>FREAUVILLE</t>
  </si>
  <si>
    <t>FRESNOY FOLNY</t>
  </si>
  <si>
    <t>GRANDCOURT</t>
  </si>
  <si>
    <t>LONDINIERES</t>
  </si>
  <si>
    <t>MESNIL FOLLEMPRISE</t>
  </si>
  <si>
    <t>OSMOY ST VALERY</t>
  </si>
  <si>
    <t>PREUSEVILLE</t>
  </si>
  <si>
    <t>PUISENVAL</t>
  </si>
  <si>
    <t>SMERMESNIL</t>
  </si>
  <si>
    <t>ST PIERRE DES JONQUIERES</t>
  </si>
  <si>
    <t>STE AGATHE D ALIERMONT</t>
  </si>
  <si>
    <t>WANCHY CAPVAL</t>
  </si>
  <si>
    <t>_76680</t>
  </si>
  <si>
    <t>ARDOUVAL</t>
  </si>
  <si>
    <t>BELLENCOMBRE</t>
  </si>
  <si>
    <t>BOSC BERENGER</t>
  </si>
  <si>
    <t>BOSC MESNIL</t>
  </si>
  <si>
    <t>BRADIANCOURT</t>
  </si>
  <si>
    <t>CRITOT</t>
  </si>
  <si>
    <t>MATHONVILLE</t>
  </si>
  <si>
    <t>MAUCOMBLE</t>
  </si>
  <si>
    <t>MONTEROLIER</t>
  </si>
  <si>
    <t>NEUFBOSC</t>
  </si>
  <si>
    <t>POMMEREVAL</t>
  </si>
  <si>
    <t>ROCQUEMONT</t>
  </si>
  <si>
    <t>ROSAY</t>
  </si>
  <si>
    <t>ST HELLIER</t>
  </si>
  <si>
    <t>ST MARTIN OSMONVILLE</t>
  </si>
  <si>
    <t>ST SAENS</t>
  </si>
  <si>
    <t>VENTES ST REMY</t>
  </si>
  <si>
    <t>_76690</t>
  </si>
  <si>
    <t>AUTHIEUX RATIEVILLE</t>
  </si>
  <si>
    <t>CAILLY</t>
  </si>
  <si>
    <t>CLAVILLE MOTTEVILLE</t>
  </si>
  <si>
    <t>CLERES</t>
  </si>
  <si>
    <t>ESTEVILLE</t>
  </si>
  <si>
    <t>FONTAINE LE BOURG</t>
  </si>
  <si>
    <t>FRICHEMESNIL</t>
  </si>
  <si>
    <t>GRUGNY</t>
  </si>
  <si>
    <t>LA HOUSSAYE BERANGER</t>
  </si>
  <si>
    <t>LA RUE ST PIERRE</t>
  </si>
  <si>
    <t>LE BOCASSE</t>
  </si>
  <si>
    <t>MONT CAUVAIRE</t>
  </si>
  <si>
    <t>SIERVILLE</t>
  </si>
  <si>
    <t>ST ANDRE SUR CAILLY</t>
  </si>
  <si>
    <t>ST GEORGES SUR FONTAINE</t>
  </si>
  <si>
    <t>ST GERMAIN SOUS CAILLY</t>
  </si>
  <si>
    <t>YQUEBEUF</t>
  </si>
  <si>
    <t>_76700</t>
  </si>
  <si>
    <t>GAINNEVILLE</t>
  </si>
  <si>
    <t>GONFREVILLE L ORCHER</t>
  </si>
  <si>
    <t>GOURNAY EN CAUX</t>
  </si>
  <si>
    <t>HARFLEUR</t>
  </si>
  <si>
    <t>MAYVILLE</t>
  </si>
  <si>
    <t>ROGERVILLE</t>
  </si>
  <si>
    <t>ST LAURENT DE BREVEDENT</t>
  </si>
  <si>
    <t>_76710</t>
  </si>
  <si>
    <t>ANCEAUMEVILLE</t>
  </si>
  <si>
    <t>BOSC GUERARD ST ADRIEN</t>
  </si>
  <si>
    <t>ESLETTES</t>
  </si>
  <si>
    <t>MONTVILLE</t>
  </si>
  <si>
    <t>_76720</t>
  </si>
  <si>
    <t>AUFFAY</t>
  </si>
  <si>
    <t>CRESSY</t>
  </si>
  <si>
    <t>CROPUS</t>
  </si>
  <si>
    <t>HEUGLEVILLE SUR SCIE</t>
  </si>
  <si>
    <t>_76730</t>
  </si>
  <si>
    <t>AUPPEGARD</t>
  </si>
  <si>
    <t>AUZOUVILLE SUR SAANE</t>
  </si>
  <si>
    <t>AVREMESNIL</t>
  </si>
  <si>
    <t>BACQUEVILLE EN CAUX</t>
  </si>
  <si>
    <t>BIVILLE LA RIVIERE</t>
  </si>
  <si>
    <t>BRACHY</t>
  </si>
  <si>
    <t>GONNETOT</t>
  </si>
  <si>
    <t>GUEURES</t>
  </si>
  <si>
    <t>HERMANVILLE</t>
  </si>
  <si>
    <t>LAMBERVILLE</t>
  </si>
  <si>
    <t>LAMMERVILLE</t>
  </si>
  <si>
    <t>LESTANVILLE</t>
  </si>
  <si>
    <t>OMONVILLE</t>
  </si>
  <si>
    <t>RAINFREVILLE</t>
  </si>
  <si>
    <t>ROYVILLE</t>
  </si>
  <si>
    <t>SAANE ST JUST</t>
  </si>
  <si>
    <t>SASSETOT LE MALGARDE</t>
  </si>
  <si>
    <t>ST MARDS</t>
  </si>
  <si>
    <t>ST OUEN LE MAUGER</t>
  </si>
  <si>
    <t>THIL MANNEVILLE</t>
  </si>
  <si>
    <t>TOCQUEVILLE EN CAUX</t>
  </si>
  <si>
    <t>VENESTANVILLE</t>
  </si>
  <si>
    <t>_76740</t>
  </si>
  <si>
    <t>ANGIENS</t>
  </si>
  <si>
    <t>ANGLESQUEVILLE LA BRAS LONG</t>
  </si>
  <si>
    <t>AUTIGNY</t>
  </si>
  <si>
    <t>BOURG DUN</t>
  </si>
  <si>
    <t>BOURVILLE</t>
  </si>
  <si>
    <t>BRAMETOT</t>
  </si>
  <si>
    <t>CRASVILLE LA ROCQUEFORT</t>
  </si>
  <si>
    <t>ERMENOUVILLE</t>
  </si>
  <si>
    <t>FONTAINE LE DUN</t>
  </si>
  <si>
    <t>HEBERVILLE</t>
  </si>
  <si>
    <t>HOUDETOT</t>
  </si>
  <si>
    <t>LA CHAPELLE SUR DUN</t>
  </si>
  <si>
    <t>LA GAILLARDE</t>
  </si>
  <si>
    <t>SOTTEVILLE SUR MER</t>
  </si>
  <si>
    <t>ST AUBIN SUR MER</t>
  </si>
  <si>
    <t>ST PIERRE LE VIEUX</t>
  </si>
  <si>
    <t>ST PIERRE LE VIGER</t>
  </si>
  <si>
    <t>_76750</t>
  </si>
  <si>
    <t>BIERVILLE</t>
  </si>
  <si>
    <t>BOIS GUILBERT</t>
  </si>
  <si>
    <t>BOIS HEROULT</t>
  </si>
  <si>
    <t>BOISSAY</t>
  </si>
  <si>
    <t>BOSC BORDEL</t>
  </si>
  <si>
    <t>BOSC EDELINE</t>
  </si>
  <si>
    <t>BOSC ROGER SUR BUCHY</t>
  </si>
  <si>
    <t>BUCHY</t>
  </si>
  <si>
    <t>ERNEMONT SUR BUCHY</t>
  </si>
  <si>
    <t>ESTOUTEVILLE ECALLES</t>
  </si>
  <si>
    <t>HERONCHELLES</t>
  </si>
  <si>
    <t>LONGUERUE</t>
  </si>
  <si>
    <t>MORGNY LA POMMERAYE</t>
  </si>
  <si>
    <t>PIERREVAL</t>
  </si>
  <si>
    <t>REBETS</t>
  </si>
  <si>
    <t>ST GERMAIN DES ESSOURTS</t>
  </si>
  <si>
    <t>STE CROIX SUR BUCHY</t>
  </si>
  <si>
    <t>VIEUX MANOIR</t>
  </si>
  <si>
    <t>_76760</t>
  </si>
  <si>
    <t>ANCRETIEVILLE ST VICTOR</t>
  </si>
  <si>
    <t>AUZOUVILLE L ESNEVAL</t>
  </si>
  <si>
    <t>BOURDAINVILLE</t>
  </si>
  <si>
    <t>CRIQUETOT SUR OUVILLE</t>
  </si>
  <si>
    <t>ECTOT L AUBER</t>
  </si>
  <si>
    <t>LINDEBEUF</t>
  </si>
  <si>
    <t>OUVILLE L ABBAYE</t>
  </si>
  <si>
    <t>SAUSSAY</t>
  </si>
  <si>
    <t>ST MARTIN AUX ARBRES</t>
  </si>
  <si>
    <t>VIBEUF</t>
  </si>
  <si>
    <t>YERVILLE</t>
  </si>
  <si>
    <t>_76770</t>
  </si>
  <si>
    <t>HOUPPEVILLE</t>
  </si>
  <si>
    <t>LE HOULME</t>
  </si>
  <si>
    <t>MALAUNAY</t>
  </si>
  <si>
    <t>_76780</t>
  </si>
  <si>
    <t>ARGUEIL</t>
  </si>
  <si>
    <t>CROISY SUR ANDELLE</t>
  </si>
  <si>
    <t>ELBEUF SUR ANDELLE</t>
  </si>
  <si>
    <t>FRY</t>
  </si>
  <si>
    <t>HODENG HODENGER</t>
  </si>
  <si>
    <t>LA CHAPELLE ST OUEN</t>
  </si>
  <si>
    <t>LA HALLOTIERE</t>
  </si>
  <si>
    <t>LA HAYE</t>
  </si>
  <si>
    <t>LE HERON</t>
  </si>
  <si>
    <t>LE MESNIL LIEUBRAY</t>
  </si>
  <si>
    <t>MESANGUEVILLE</t>
  </si>
  <si>
    <t>MORVILLE SUR ANDELLE</t>
  </si>
  <si>
    <t>NOLLEVAL</t>
  </si>
  <si>
    <t>SIGY EN BRAY</t>
  </si>
  <si>
    <t>ST LUCIEN</t>
  </si>
  <si>
    <t>_76790</t>
  </si>
  <si>
    <t>BENOUVILLE</t>
  </si>
  <si>
    <t>BORDEAUX ST CLAIR</t>
  </si>
  <si>
    <t>ETRETAT</t>
  </si>
  <si>
    <t>GERVILLE</t>
  </si>
  <si>
    <t>LE TILLEUL</t>
  </si>
  <si>
    <t>LES LOGES</t>
  </si>
  <si>
    <t>_76800</t>
  </si>
  <si>
    <t>ST ETIENNE DU ROUVRAY</t>
  </si>
  <si>
    <t>_76810</t>
  </si>
  <si>
    <t>GREUVILLE</t>
  </si>
  <si>
    <t>GRUCHET ST SIMEON</t>
  </si>
  <si>
    <t>LUNERAY</t>
  </si>
  <si>
    <t>_76840</t>
  </si>
  <si>
    <t>HENOUVILLE</t>
  </si>
  <si>
    <t>QUEVILLON</t>
  </si>
  <si>
    <t>ST MARTIN DE BOSCHERVILLE</t>
  </si>
  <si>
    <t>_76850</t>
  </si>
  <si>
    <t>BEAUMONT LE HARENG</t>
  </si>
  <si>
    <t>BOSC LE HARD</t>
  </si>
  <si>
    <t>BRACQUETUIT</t>
  </si>
  <si>
    <t>COTTEVRARD</t>
  </si>
  <si>
    <t>ETAIMPUIS</t>
  </si>
  <si>
    <t>FRESNAY LE LONG</t>
  </si>
  <si>
    <t>GRIGNEUSEVILLE</t>
  </si>
  <si>
    <t>LA CRIQUE</t>
  </si>
  <si>
    <t>MONTREUIL EN CAUX</t>
  </si>
  <si>
    <t>SEVIS</t>
  </si>
  <si>
    <t>_76860</t>
  </si>
  <si>
    <t>LONGUEIL</t>
  </si>
  <si>
    <t>OUVILLE LA RIVIERE</t>
  </si>
  <si>
    <t>QUIBERVILLE</t>
  </si>
  <si>
    <t>ST DENIS D ACLON</t>
  </si>
  <si>
    <t>_76870</t>
  </si>
  <si>
    <t>BEAUSSAULT</t>
  </si>
  <si>
    <t>GAILLEFONTAINE</t>
  </si>
  <si>
    <t>_76880</t>
  </si>
  <si>
    <t>ARQUES LA BATAILLE</t>
  </si>
  <si>
    <t>MARTIGNY</t>
  </si>
  <si>
    <t>_76890</t>
  </si>
  <si>
    <t>BEAUTOT</t>
  </si>
  <si>
    <t>BEAUVAL EN CAUX</t>
  </si>
  <si>
    <t>BELLEVILLE EN CAUX</t>
  </si>
  <si>
    <t>BERTRIMONT</t>
  </si>
  <si>
    <t>BIVILLE LA BAIGNARDE</t>
  </si>
  <si>
    <t>BUTOT</t>
  </si>
  <si>
    <t>CALLEVILLE LES DEUX EGLISES</t>
  </si>
  <si>
    <t>GUEUTTEVILLE</t>
  </si>
  <si>
    <t>IMBLEVILLE</t>
  </si>
  <si>
    <t>LA FONTELAYE</t>
  </si>
  <si>
    <t>ST DENIS SUR SCIE</t>
  </si>
  <si>
    <t>ST MACLOU DE FOLLEVILLE</t>
  </si>
  <si>
    <t>ST OUEN DU BREUIL</t>
  </si>
  <si>
    <t>ST PIERRE BENOUVILLE</t>
  </si>
  <si>
    <t>ST VAAST DU VAL</t>
  </si>
  <si>
    <t>ST VICTOR L ABBAYE</t>
  </si>
  <si>
    <t>TOTES</t>
  </si>
  <si>
    <t>VAL DE SAANE</t>
  </si>
  <si>
    <t>VARNEVILLE BRETTEVILLE</t>
  </si>
  <si>
    <t>VASSONVILLE</t>
  </si>
  <si>
    <t>_76910</t>
  </si>
  <si>
    <t>CRIEL SUR MER</t>
  </si>
  <si>
    <t>MESNIL VAL</t>
  </si>
  <si>
    <t>TOCQUEVILLE SUR EU</t>
  </si>
  <si>
    <t>TOUFFREVILLE SUR EU</t>
  </si>
  <si>
    <t>_76920</t>
  </si>
  <si>
    <t>AMFREVILLE LA MI VOIE</t>
  </si>
  <si>
    <t>_76930</t>
  </si>
  <si>
    <t>CAUVILLE</t>
  </si>
  <si>
    <t>OCTEVILLE SUR MER</t>
  </si>
  <si>
    <t>_76940</t>
  </si>
  <si>
    <t>HEURTEAUVILLE</t>
  </si>
  <si>
    <t>LA MAILLERAYE SUR SEINE</t>
  </si>
  <si>
    <t>NOTRE DAME DE BLIQUETUIT</t>
  </si>
  <si>
    <t>ST NICOLAS DE BLIQUETUIT</t>
  </si>
  <si>
    <t>VATTEVILLE LA RUE</t>
  </si>
  <si>
    <t>_76950</t>
  </si>
  <si>
    <t>LES GRANDES VENTES</t>
  </si>
  <si>
    <t>_76960</t>
  </si>
  <si>
    <t>NOTRE DAME DE BONDEVILLE</t>
  </si>
  <si>
    <t>_76970</t>
  </si>
  <si>
    <t>ECTOT LES BAONS</t>
  </si>
  <si>
    <t>FLAMANVILLE</t>
  </si>
  <si>
    <t>GREMONVILLE</t>
  </si>
  <si>
    <t>MOTTEVILLE</t>
  </si>
  <si>
    <t>_76980</t>
  </si>
  <si>
    <t>VEULES LES ROSES</t>
  </si>
  <si>
    <t>_27000</t>
  </si>
  <si>
    <t>EVREUX</t>
  </si>
  <si>
    <t>MADELEINE (LA)</t>
  </si>
  <si>
    <t>_27100</t>
  </si>
  <si>
    <t>TOURNEDOS SUR SEINE</t>
  </si>
  <si>
    <t>VAL DE REUIL</t>
  </si>
  <si>
    <t>VAUDREUIL (LE)</t>
  </si>
  <si>
    <t>AUBIN D'ECROSVILLE (ST)</t>
  </si>
  <si>
    <t>BERENGEVILLE LA CAMPAGNE</t>
  </si>
  <si>
    <t>CESSEVILLE</t>
  </si>
  <si>
    <t>COLOMBE LA COMMANDERIE (STE)</t>
  </si>
  <si>
    <t>CRESTOT</t>
  </si>
  <si>
    <t>CRIQUEBEUF LA CAMPAGNE</t>
  </si>
  <si>
    <t>CROSVILLE LA VIEILLE</t>
  </si>
  <si>
    <t>DAUBEUF LA CAMPAGNE</t>
  </si>
  <si>
    <t>ECAUVILLE</t>
  </si>
  <si>
    <t>ECQUETOT</t>
  </si>
  <si>
    <t>EPEGARD</t>
  </si>
  <si>
    <t>EPREVILLE PRES LE NEUBOURG</t>
  </si>
  <si>
    <t>FEUGUEROLLES</t>
  </si>
  <si>
    <t>GRAVERON SEMERVILLE</t>
  </si>
  <si>
    <t>HECTOMARE</t>
  </si>
  <si>
    <t>IVILLE</t>
  </si>
  <si>
    <t>MARBEUF</t>
  </si>
  <si>
    <t>NEUBOURG (LE)</t>
  </si>
  <si>
    <t>OPPORTUNE DU BOSC (STE)</t>
  </si>
  <si>
    <t>QUITTEBEUF</t>
  </si>
  <si>
    <t>ROUGE PERRIERS</t>
  </si>
  <si>
    <t>TILLEUL LAMBERT (LE)</t>
  </si>
  <si>
    <t>TREMBLAY OMONVILLE (LE)</t>
  </si>
  <si>
    <t>TRONCQ (LE)</t>
  </si>
  <si>
    <t>VENON</t>
  </si>
  <si>
    <t>VILLETTES</t>
  </si>
  <si>
    <t>VILLEZ SUR LE NEUBOURG</t>
  </si>
  <si>
    <t>VITOT</t>
  </si>
  <si>
    <t>St Opportune du bosc</t>
  </si>
  <si>
    <t>_27120</t>
  </si>
  <si>
    <t>AIGLEVILLE</t>
  </si>
  <si>
    <t>AQUILIN DE PACY (ST)</t>
  </si>
  <si>
    <t>BOISSET LES PREVANCHES</t>
  </si>
  <si>
    <t>BONCOURT</t>
  </si>
  <si>
    <t>CAILLOUET ORGEVILLE</t>
  </si>
  <si>
    <t>CHAIGNES</t>
  </si>
  <si>
    <t>CHAMBRAY</t>
  </si>
  <si>
    <t>CORMIER (LE)</t>
  </si>
  <si>
    <t>CROISY SUR EURE</t>
  </si>
  <si>
    <t>DOUAINS</t>
  </si>
  <si>
    <t>FAINS</t>
  </si>
  <si>
    <t>FONTAINE SOUS JOUY</t>
  </si>
  <si>
    <t>GADENCOURT</t>
  </si>
  <si>
    <t>HARDENCOURT COCHEREL</t>
  </si>
  <si>
    <t>HECOURT</t>
  </si>
  <si>
    <t>HOULBEC COCHEREL</t>
  </si>
  <si>
    <t>JOUY SUR EURE</t>
  </si>
  <si>
    <t>MENILLES</t>
  </si>
  <si>
    <t>PACY SUR EURE</t>
  </si>
  <si>
    <t>PLESSIS HEBERT (LE)</t>
  </si>
  <si>
    <t>ROUVRAY</t>
  </si>
  <si>
    <t>VAL DAVID (LE)</t>
  </si>
  <si>
    <t>VAUX SUR EURE</t>
  </si>
  <si>
    <t>VILLEGATS</t>
  </si>
  <si>
    <t>_27130</t>
  </si>
  <si>
    <t>BALINES</t>
  </si>
  <si>
    <t>BARILS (LES)</t>
  </si>
  <si>
    <t>COURTEILLES</t>
  </si>
  <si>
    <t>MANDRES</t>
  </si>
  <si>
    <t>PISEUX</t>
  </si>
  <si>
    <t>PULLAY</t>
  </si>
  <si>
    <t>VERNEUIL SUR AVRE</t>
  </si>
  <si>
    <t>VICTOR SUR AVRE (ST)</t>
  </si>
  <si>
    <t>_27140</t>
  </si>
  <si>
    <t>AMECOURT</t>
  </si>
  <si>
    <t>BAZINCOURT SUR EPTE</t>
  </si>
  <si>
    <t>DENIS LE FERMENT (ST)</t>
  </si>
  <si>
    <t>GISORS</t>
  </si>
  <si>
    <t>PAER (ST)</t>
  </si>
  <si>
    <t>_27150</t>
  </si>
  <si>
    <t>BOISEMONT</t>
  </si>
  <si>
    <t>BOUCHEVILLIERS</t>
  </si>
  <si>
    <t>CHAUVINCOURT PROVEMONT</t>
  </si>
  <si>
    <t>COUDRAY</t>
  </si>
  <si>
    <t>ETREPAGNY</t>
  </si>
  <si>
    <t>FARCEAUX</t>
  </si>
  <si>
    <t>GAMACHES EN VEXIN</t>
  </si>
  <si>
    <t>HACQUEVILLE</t>
  </si>
  <si>
    <t>HEBECOURT</t>
  </si>
  <si>
    <t>LONGCHAMPS</t>
  </si>
  <si>
    <t>MAINNEVILLE</t>
  </si>
  <si>
    <t>MARIE DE VATIMESNIL (STE)</t>
  </si>
  <si>
    <t>MARTAGNY</t>
  </si>
  <si>
    <t>MESNIL SOUS VIENNE</t>
  </si>
  <si>
    <t>MORGNY</t>
  </si>
  <si>
    <t>NEUVE GRANGE (LA)</t>
  </si>
  <si>
    <t>NOJEON EN VEXIN</t>
  </si>
  <si>
    <t>PROVEMONT</t>
  </si>
  <si>
    <t>PUCHAY</t>
  </si>
  <si>
    <t>SANCOURT</t>
  </si>
  <si>
    <t>SAUSSAY LA CAMPAGNE</t>
  </si>
  <si>
    <t>THIL EN VEXIN (LE)</t>
  </si>
  <si>
    <t>_27160</t>
  </si>
  <si>
    <t>BAUX DE BRETEUIL (LES)</t>
  </si>
  <si>
    <t>BEMECOURT</t>
  </si>
  <si>
    <t>BRETEUIL</t>
  </si>
  <si>
    <t>CHESNE (LE)</t>
  </si>
  <si>
    <t>CINTRAY</t>
  </si>
  <si>
    <t>CONDE SUR ITON</t>
  </si>
  <si>
    <t>DAME MARIE</t>
  </si>
  <si>
    <t>DENIS DU BEHELAN (ST)</t>
  </si>
  <si>
    <t>FRANCHEVILLE</t>
  </si>
  <si>
    <t>GUERNANVILLE</t>
  </si>
  <si>
    <t>GUEROULDE (LA)</t>
  </si>
  <si>
    <t>MARGUERITE DE L'AUTEL (STE)</t>
  </si>
  <si>
    <t>NICOLAS D'ATTEZ (ST)</t>
  </si>
  <si>
    <t>OUEN D'ATTEZ (ST)</t>
  </si>
  <si>
    <t>_27170</t>
  </si>
  <si>
    <t>BARC</t>
  </si>
  <si>
    <t>BARQUET</t>
  </si>
  <si>
    <t>BEAUMONT LE ROGER</t>
  </si>
  <si>
    <t>BEAUMONTEL</t>
  </si>
  <si>
    <t>BERVILLE LA CAMPAGNE</t>
  </si>
  <si>
    <t>BRAY</t>
  </si>
  <si>
    <t>COMBON</t>
  </si>
  <si>
    <t>ECARDENVILLE LA CAMPAGNE</t>
  </si>
  <si>
    <t>GROSLEY SUR RISLE</t>
  </si>
  <si>
    <t>PERRIERS LA CAMPAGNE</t>
  </si>
  <si>
    <t>PLESSIS STE OPPORTUNE (LE)</t>
  </si>
  <si>
    <t>ROMILLY LA PUTHENAYE</t>
  </si>
  <si>
    <t>TILLEUL DAME AGNES</t>
  </si>
  <si>
    <t>TILLEUL OTHON (LE)</t>
  </si>
  <si>
    <t>_27180</t>
  </si>
  <si>
    <t>ARNIERES SUR ITON</t>
  </si>
  <si>
    <t>AULNAY SUR ITON</t>
  </si>
  <si>
    <t>BAUX STE CROIX (LES)</t>
  </si>
  <si>
    <t>BERNIENVILLE</t>
  </si>
  <si>
    <t>CAUGE</t>
  </si>
  <si>
    <t>CLAVILLE</t>
  </si>
  <si>
    <t>PARVILLE</t>
  </si>
  <si>
    <t>PLESSIS GROHAN (LE)</t>
  </si>
  <si>
    <t>SEBASTIEN DE MORSENT (ST)</t>
  </si>
  <si>
    <t>TOURNEDOS BOIS HUBERT</t>
  </si>
  <si>
    <t>VENTES (LES)</t>
  </si>
  <si>
    <t>_27190</t>
  </si>
  <si>
    <t>BEAUBRAY</t>
  </si>
  <si>
    <t>BONNEVILLE SUR ITON (LA)</t>
  </si>
  <si>
    <t>BUREY</t>
  </si>
  <si>
    <t>CHAMP DOLENT</t>
  </si>
  <si>
    <t>COLLANDRES QUINCARNON</t>
  </si>
  <si>
    <t>CONCHES EN OUCHE</t>
  </si>
  <si>
    <t>CROISILLE (LA)</t>
  </si>
  <si>
    <t>ELIER (ST)</t>
  </si>
  <si>
    <t>FAVEROLLES LA CAMPAGNE</t>
  </si>
  <si>
    <t>FERRIERES HAUT CLOCHER</t>
  </si>
  <si>
    <t>FIDELAIRE (LE)</t>
  </si>
  <si>
    <t>FRESNE (LE)</t>
  </si>
  <si>
    <t>GAUDREVILLE LA RIVIERE</t>
  </si>
  <si>
    <t>GLISOLLES</t>
  </si>
  <si>
    <t>LOUVERSEY</t>
  </si>
  <si>
    <t>MARTHE (STE)</t>
  </si>
  <si>
    <t>MESNIL HARDRAY (LE)</t>
  </si>
  <si>
    <t>NAGEL SEEZ MESNIL</t>
  </si>
  <si>
    <t>NOGENT LE SEC</t>
  </si>
  <si>
    <t>ORMES</t>
  </si>
  <si>
    <t>ORVAUX</t>
  </si>
  <si>
    <t>PORTES</t>
  </si>
  <si>
    <t>SEBECOURT</t>
  </si>
  <si>
    <t>_27200</t>
  </si>
  <si>
    <t>VERNON</t>
  </si>
  <si>
    <t>_27210</t>
  </si>
  <si>
    <t>BERVILLE SUR MER</t>
  </si>
  <si>
    <t>BEUZEVILLE</t>
  </si>
  <si>
    <t>BOULLEVILLE</t>
  </si>
  <si>
    <t>FATOUVILLE GRESTAIN</t>
  </si>
  <si>
    <t>FIQUEFLEUR EQUAINVILLE</t>
  </si>
  <si>
    <t>FORT MOVILLE</t>
  </si>
  <si>
    <t>FOULBEC</t>
  </si>
  <si>
    <t>LANDE (LA)</t>
  </si>
  <si>
    <t>LANDE ST LEGER (LA)</t>
  </si>
  <si>
    <t>LEGER SUR BONNEVILLE (ST)</t>
  </si>
  <si>
    <t>MACLOU (ST)</t>
  </si>
  <si>
    <t>MANNEVILLE LA RAOULT</t>
  </si>
  <si>
    <t>MARTAINVILLE</t>
  </si>
  <si>
    <t>PIERRE DU VAL (ST)</t>
  </si>
  <si>
    <t>SULPICE DE GRAIMBOUVILLE (ST)</t>
  </si>
  <si>
    <t>TORPT (LE)</t>
  </si>
  <si>
    <t>VANNECROCQ</t>
  </si>
  <si>
    <t>_27220</t>
  </si>
  <si>
    <t>ANDRE DE L'EURE (ST)</t>
  </si>
  <si>
    <t>AUTHIEUX (LES)</t>
  </si>
  <si>
    <t>BOIS LE ROI</t>
  </si>
  <si>
    <t>BOISSIERE (LA)</t>
  </si>
  <si>
    <t>BRETAGNOLLES</t>
  </si>
  <si>
    <t>CHAMPIGNY LA FUTELAYE</t>
  </si>
  <si>
    <t>CHAVIGNY BAILLEUL</t>
  </si>
  <si>
    <t>COUDRES</t>
  </si>
  <si>
    <t>FORET DU PARC (LA)</t>
  </si>
  <si>
    <t>FOUCRAINVILLE</t>
  </si>
  <si>
    <t>FRESNEY</t>
  </si>
  <si>
    <t>GARENCIERES</t>
  </si>
  <si>
    <t>GERMAIN DE FRESNEY (ST)</t>
  </si>
  <si>
    <t>GROSSOEUVRE</t>
  </si>
  <si>
    <t>HABIT (L')</t>
  </si>
  <si>
    <t>JUMELLES</t>
  </si>
  <si>
    <t>LAURENT DES BOIS (ST)</t>
  </si>
  <si>
    <t>LIGNEROLLES</t>
  </si>
  <si>
    <t>MOUETTES</t>
  </si>
  <si>
    <t>MOUSSEAUX NEUVILLE</t>
  </si>
  <si>
    <t>PREY</t>
  </si>
  <si>
    <t>QUESSIGNY</t>
  </si>
  <si>
    <t>SEREZ</t>
  </si>
  <si>
    <t>_27230</t>
  </si>
  <si>
    <t>AUBIN DE SCELLON (ST)</t>
  </si>
  <si>
    <t>BARVILLE</t>
  </si>
  <si>
    <t>BAZOQUES</t>
  </si>
  <si>
    <t>BOURNAINVILLE</t>
  </si>
  <si>
    <t>BOURNAINVILLE FAVEROLLES</t>
  </si>
  <si>
    <t>CHAPELLE HARENG (LA)</t>
  </si>
  <si>
    <t>DRUCOURT</t>
  </si>
  <si>
    <t>DURANVILLE</t>
  </si>
  <si>
    <t>FAVEROLLES LES MARES</t>
  </si>
  <si>
    <t>FAVRIL (LE)</t>
  </si>
  <si>
    <t>FOLLEVILLE</t>
  </si>
  <si>
    <t>FONTAINE LA LOUVET</t>
  </si>
  <si>
    <t>GERMAIN LA CAMPAGNE (ST)</t>
  </si>
  <si>
    <t>HEUDREVILLE EN LIEUVIN</t>
  </si>
  <si>
    <t>MARDS DE FRESNE (ST)</t>
  </si>
  <si>
    <t>PIENCOURT</t>
  </si>
  <si>
    <t>PLACES (LES)</t>
  </si>
  <si>
    <t>PLANQUAY (LE)</t>
  </si>
  <si>
    <t>THEIL NOLENT (LE)</t>
  </si>
  <si>
    <t>THIBERVILLE</t>
  </si>
  <si>
    <t>VINCENT DU BOULAY (ST)</t>
  </si>
  <si>
    <t>_27240</t>
  </si>
  <si>
    <t>AVRILLY</t>
  </si>
  <si>
    <t>BOISSY SUR DAMVILLE</t>
  </si>
  <si>
    <t>BUIS SUR DAMVILLE</t>
  </si>
  <si>
    <t>CHANTELOUP</t>
  </si>
  <si>
    <t>CORNEUIL</t>
  </si>
  <si>
    <t>COULONGES</t>
  </si>
  <si>
    <t>CRETON</t>
  </si>
  <si>
    <t>DAMVILLE</t>
  </si>
  <si>
    <t>ESSARTS (LES)</t>
  </si>
  <si>
    <t>GOUVILLE</t>
  </si>
  <si>
    <t>GRANDVILLIERS</t>
  </si>
  <si>
    <t>HELLENVILLIERS</t>
  </si>
  <si>
    <t>MANTHELON</t>
  </si>
  <si>
    <t>MINIERES (LES)</t>
  </si>
  <si>
    <t>ROMAN</t>
  </si>
  <si>
    <t>RONCENAY (LE)</t>
  </si>
  <si>
    <t>RONCENAY AUTHENAY (LE)</t>
  </si>
  <si>
    <t>SACQ (LE)</t>
  </si>
  <si>
    <t>SYLVAINS LES MOULINS</t>
  </si>
  <si>
    <t>THOMER LA SOGNE</t>
  </si>
  <si>
    <t>VILLALET</t>
  </si>
  <si>
    <t>_27250</t>
  </si>
  <si>
    <t>AMBENAY</t>
  </si>
  <si>
    <t>ANTONIN DE SOMMAIRE (ST)</t>
  </si>
  <si>
    <t>AUVERGNY</t>
  </si>
  <si>
    <t>BOIS ARNAULT</t>
  </si>
  <si>
    <t>BOTTEREAUX (LES)</t>
  </si>
  <si>
    <t>CHAMBORD</t>
  </si>
  <si>
    <t>CHERONVILLIERS</t>
  </si>
  <si>
    <t>FRETILS (LES)</t>
  </si>
  <si>
    <t>JUIGNETTES</t>
  </si>
  <si>
    <t>NEAUFLES AUVERGNY</t>
  </si>
  <si>
    <t>NEAUFLES SUR RISLES</t>
  </si>
  <si>
    <t>RUGLES</t>
  </si>
  <si>
    <t>VAUX SUR RISLE</t>
  </si>
  <si>
    <t>_27260</t>
  </si>
  <si>
    <t>ASNIERES</t>
  </si>
  <si>
    <t>BAILLEUL LA VALLEE</t>
  </si>
  <si>
    <t>BOIS HELLAIN (LE)</t>
  </si>
  <si>
    <t>CHAPELLE BAYVEL (LA)</t>
  </si>
  <si>
    <t>CORMEILLES</t>
  </si>
  <si>
    <t>EPAIGNES</t>
  </si>
  <si>
    <t>FRESNE CAUVERVILLE</t>
  </si>
  <si>
    <t>JOUVEAUX</t>
  </si>
  <si>
    <t>MORAINVILLE JOUVEAUX</t>
  </si>
  <si>
    <t>PIERRE DE CORMEILLES (ST)</t>
  </si>
  <si>
    <t>SYLVESTRE DE CORMEILLES (ST)</t>
  </si>
  <si>
    <t>_27270</t>
  </si>
  <si>
    <t>AUBIN DU THENNEY (ST)</t>
  </si>
  <si>
    <t>BOSC MOREL</t>
  </si>
  <si>
    <t>BROGLIE</t>
  </si>
  <si>
    <t>CAPELLE LES GRANDS</t>
  </si>
  <si>
    <t>CHAMBLAC</t>
  </si>
  <si>
    <t>CHAPELLE GAUTHIER (LA)</t>
  </si>
  <si>
    <t>FERRIERES ST HILAIRE</t>
  </si>
  <si>
    <t>GRANDCAMP</t>
  </si>
  <si>
    <t>JEAN DU THENNEY (ST)</t>
  </si>
  <si>
    <t>QUENTIN DES ISLES (ST)</t>
  </si>
  <si>
    <t>ROUSSIERE (LA)</t>
  </si>
  <si>
    <t>TRINITE DE REVILLE (LA)</t>
  </si>
  <si>
    <t>_27290</t>
  </si>
  <si>
    <t>APPEVILLE ANNEBAULT</t>
  </si>
  <si>
    <t>AUTHOU</t>
  </si>
  <si>
    <t>BONNEVILLE APTOT</t>
  </si>
  <si>
    <t>CONDE SUR RISLE</t>
  </si>
  <si>
    <t>ECAQUELON</t>
  </si>
  <si>
    <t>FRENEUSE SUR RISLE</t>
  </si>
  <si>
    <t>GLOS SUR RISLE</t>
  </si>
  <si>
    <t>ILLEVILLE SUR MONTFORT</t>
  </si>
  <si>
    <t>MONTFORT SUR RISLE</t>
  </si>
  <si>
    <t>PHILBERT SUR RISLE (ST)</t>
  </si>
  <si>
    <t>PONT AUTHOU</t>
  </si>
  <si>
    <t>THIERVILLE</t>
  </si>
  <si>
    <t>TOUVILLE SUR MONTFORT</t>
  </si>
  <si>
    <t>_27300</t>
  </si>
  <si>
    <t>AUBIN LE VERTUEUX (ST)</t>
  </si>
  <si>
    <t>BERNAY</t>
  </si>
  <si>
    <t>BOISSY LAMBERVILLE</t>
  </si>
  <si>
    <t>CAORCHES ST NICOLAS</t>
  </si>
  <si>
    <t>CARSIX</t>
  </si>
  <si>
    <t>CLAIR D'ARCEY (ST)</t>
  </si>
  <si>
    <t>CORNEVILLE LA FOUQUETIERE</t>
  </si>
  <si>
    <t>COURBEPINE</t>
  </si>
  <si>
    <t>FONTAINE L'ABBE</t>
  </si>
  <si>
    <t>LEGER DE ROTES (ST)</t>
  </si>
  <si>
    <t>MALOUY</t>
  </si>
  <si>
    <t>MARTIN DU TILLEUL (ST)</t>
  </si>
  <si>
    <t>MENNEVAL</t>
  </si>
  <si>
    <t>NICOLAS DU BOSC L'ABBE (ST)</t>
  </si>
  <si>
    <t>PLAINVILLE</t>
  </si>
  <si>
    <t>PLASNES</t>
  </si>
  <si>
    <t>VALAILLES</t>
  </si>
  <si>
    <t>VICTOR DE CHRETIENVILLE (ST)</t>
  </si>
  <si>
    <t>_27310</t>
  </si>
  <si>
    <t>BARNEVILLE SUR SEINE</t>
  </si>
  <si>
    <t>BOSC BENARD CRESCY</t>
  </si>
  <si>
    <t>BOSGOUET</t>
  </si>
  <si>
    <t>BOUQUETOT</t>
  </si>
  <si>
    <t>BOURG ACHARD</t>
  </si>
  <si>
    <t>CAUMONT</t>
  </si>
  <si>
    <t>EPREVILLE EN ROUMOIS</t>
  </si>
  <si>
    <t>FLANCOURT CATELON</t>
  </si>
  <si>
    <t>HONGUEMARE GUENOUVILLE</t>
  </si>
  <si>
    <t>OUEN DE THOUBERVILLE (ST)</t>
  </si>
  <si>
    <t>TRINITE DE THOUBERVILLE (LA)</t>
  </si>
  <si>
    <t>_27320</t>
  </si>
  <si>
    <t>COURDEMANCHE</t>
  </si>
  <si>
    <t>DROISY</t>
  </si>
  <si>
    <t>GERMAIN SUR AVRE (ST)</t>
  </si>
  <si>
    <t>MADELEINE DE NONANCOURT (LA)</t>
  </si>
  <si>
    <t>MARCILLY LA CAMPAGNE</t>
  </si>
  <si>
    <t>MOISVILLE</t>
  </si>
  <si>
    <t>NONANCOURT</t>
  </si>
  <si>
    <t>PANLATTE</t>
  </si>
  <si>
    <t>_27330</t>
  </si>
  <si>
    <t>BARRE EN OUCHE (LA)</t>
  </si>
  <si>
    <t>BOIS ANZERAY</t>
  </si>
  <si>
    <t>BOIS NORMAND PRES LYRE</t>
  </si>
  <si>
    <t>BOSC RENOULT EN OUCHE</t>
  </si>
  <si>
    <t>CHAMPIGNOLLES</t>
  </si>
  <si>
    <t>EPINAY</t>
  </si>
  <si>
    <t>GISAY LA COUDRE</t>
  </si>
  <si>
    <t>HAYE ST SYLVESTRE (LA)</t>
  </si>
  <si>
    <t>NEUVE LYRE (LA)</t>
  </si>
  <si>
    <t>PIERRE DU MESNIL (ST)</t>
  </si>
  <si>
    <t>THEVRAY</t>
  </si>
  <si>
    <t>VIEILLE LYRE (LA)</t>
  </si>
  <si>
    <t>_27340</t>
  </si>
  <si>
    <t>CRIQUEBEUF SUR SEINE</t>
  </si>
  <si>
    <t>DAMPS (LES)</t>
  </si>
  <si>
    <t>MARTOT</t>
  </si>
  <si>
    <t>PONT DE L'ARCHE</t>
  </si>
  <si>
    <t>TOSTES</t>
  </si>
  <si>
    <t>_27350</t>
  </si>
  <si>
    <t>BRESTOT</t>
  </si>
  <si>
    <t>CAUVERVILLE EN ROUMOIS</t>
  </si>
  <si>
    <t>ETREVILLE</t>
  </si>
  <si>
    <t>ETURQUERAYE</t>
  </si>
  <si>
    <t>HAUVILLE</t>
  </si>
  <si>
    <t>HAYE AUBREE (LA)</t>
  </si>
  <si>
    <t>HAYE DE ROUTOT (LA)</t>
  </si>
  <si>
    <t>LANDIN (LE)</t>
  </si>
  <si>
    <t>ROUGEMONTIER</t>
  </si>
  <si>
    <t>ROUTOT</t>
  </si>
  <si>
    <t>VALLETOT</t>
  </si>
  <si>
    <t>_27360</t>
  </si>
  <si>
    <t>PONT ST PIERRE</t>
  </si>
  <si>
    <t>_27370</t>
  </si>
  <si>
    <t>AMAND DES HAUTES TERRES (ST)</t>
  </si>
  <si>
    <t>AMFREVILLE LA CAMPAGNE</t>
  </si>
  <si>
    <t>BEC THOMAS (LE)</t>
  </si>
  <si>
    <t>CYR LA CAMPAGNE (ST)</t>
  </si>
  <si>
    <t>DIDIER DES BOIS (ST)</t>
  </si>
  <si>
    <t>FOUQUEVILLE</t>
  </si>
  <si>
    <t>GERMAIN DE PASQUIER (ST)</t>
  </si>
  <si>
    <t>GROS THEIL (LE)</t>
  </si>
  <si>
    <t>HARENGERE (LA)</t>
  </si>
  <si>
    <t>HAYE DU THEIL (LA)</t>
  </si>
  <si>
    <t>HOULBEC PRES LE GROS THEIL</t>
  </si>
  <si>
    <t>MANDEVILLE</t>
  </si>
  <si>
    <t>MESLIN DU BOSC (ST)</t>
  </si>
  <si>
    <t>NICOLAS DU BOSC (ST)</t>
  </si>
  <si>
    <t>OUEN DE PONTCHEUIL (ST)</t>
  </si>
  <si>
    <t>PIERRE DES FLEURS (ST)</t>
  </si>
  <si>
    <t>PIERRE DU BOSGUERARD (ST)</t>
  </si>
  <si>
    <t>PYLE (LA)</t>
  </si>
  <si>
    <t>THUIT ANGER (LE)</t>
  </si>
  <si>
    <t>THUIT SIGNOL (LE)</t>
  </si>
  <si>
    <t>THUIT SIMER (LE)</t>
  </si>
  <si>
    <t>TOURVILLE LA CAMPAGNE</t>
  </si>
  <si>
    <t>VRAIVILLE</t>
  </si>
  <si>
    <t>_27380</t>
  </si>
  <si>
    <t>AMFREVILLE SOUS LES MONTS</t>
  </si>
  <si>
    <t>BOURG BEAUDOUIN</t>
  </si>
  <si>
    <t>CHARLEVAL</t>
  </si>
  <si>
    <t>DOUVILLE SUR ANDELLE</t>
  </si>
  <si>
    <t>FLEURY SUR ANDELLE</t>
  </si>
  <si>
    <t>FLIPOU</t>
  </si>
  <si>
    <t>GRAINVILLE</t>
  </si>
  <si>
    <t>RADEPONT</t>
  </si>
  <si>
    <t>VANDRIMARE</t>
  </si>
  <si>
    <t>_27390</t>
  </si>
  <si>
    <t>AGNAN DE CERNIERES (ST)</t>
  </si>
  <si>
    <t>AQUILIN D'AUGERONS (ST)</t>
  </si>
  <si>
    <t>DENIS D'AUGERONS (ST)</t>
  </si>
  <si>
    <t>GOULAFRIERE (LA)</t>
  </si>
  <si>
    <t>LAURENT DU TENCEMENT (ST)</t>
  </si>
  <si>
    <t>MELICOURT</t>
  </si>
  <si>
    <t>MESNIL ROUSSET</t>
  </si>
  <si>
    <t>MONTREUIL L'ARGILLE</t>
  </si>
  <si>
    <t>NOTRE DAME DU HAMEL</t>
  </si>
  <si>
    <t>PIERRE DE CERNIERES (ST)</t>
  </si>
  <si>
    <t>VERNEUSSES</t>
  </si>
  <si>
    <t>_27400</t>
  </si>
  <si>
    <t>ACQUIGNY</t>
  </si>
  <si>
    <t>AMFREVILLE SUR ITON</t>
  </si>
  <si>
    <t>CANAPPEVILLE</t>
  </si>
  <si>
    <t>CRASVILLE</t>
  </si>
  <si>
    <t>HAYE LE COMTE (LA)</t>
  </si>
  <si>
    <t>HEUDEBOUVILLE</t>
  </si>
  <si>
    <t>HEUDREVILLE SUR EURE</t>
  </si>
  <si>
    <t>HONDOUVILLE</t>
  </si>
  <si>
    <t>HOUETTEVILLE</t>
  </si>
  <si>
    <t>INCARVILLE</t>
  </si>
  <si>
    <t>LOUVIERS</t>
  </si>
  <si>
    <t>MESNIL JOURDAIN (LE)</t>
  </si>
  <si>
    <t>MONTAURE</t>
  </si>
  <si>
    <t>PINTERVILLE</t>
  </si>
  <si>
    <t>PLANCHES (LES)</t>
  </si>
  <si>
    <t>QUATREMARE</t>
  </si>
  <si>
    <t>SURTAUVILLE</t>
  </si>
  <si>
    <t>SURVILLE</t>
  </si>
  <si>
    <t>VACHERIE (LA)</t>
  </si>
  <si>
    <t>VIRONVAY</t>
  </si>
  <si>
    <t>_27410</t>
  </si>
  <si>
    <t>AJOU</t>
  </si>
  <si>
    <t>AUBIN DES HAYES (ST)</t>
  </si>
  <si>
    <t>AUBIN LE GUICHARD (ST)</t>
  </si>
  <si>
    <t>BEAUMESNIL</t>
  </si>
  <si>
    <t>GOUTTIERES</t>
  </si>
  <si>
    <t>GRANDCHAIN</t>
  </si>
  <si>
    <t>HOUSSAYE (LA)</t>
  </si>
  <si>
    <t>JONQUERETS DE LIVET</t>
  </si>
  <si>
    <t>LANDEPEREUSE</t>
  </si>
  <si>
    <t>MARGUERITE EN OUCHE (STE)</t>
  </si>
  <si>
    <t>NOYER EN OUCHE (LE)</t>
  </si>
  <si>
    <t>_27420</t>
  </si>
  <si>
    <t>AUTHEVERNES</t>
  </si>
  <si>
    <t>CAHAIGNES</t>
  </si>
  <si>
    <t>CANTIERS</t>
  </si>
  <si>
    <t>CHATEAU SUR EPTE</t>
  </si>
  <si>
    <t>MOUFLAINES</t>
  </si>
  <si>
    <t>RICHEVILLE</t>
  </si>
  <si>
    <t>SUZAY</t>
  </si>
  <si>
    <t>THILLIERS EN VEXIN (LES)</t>
  </si>
  <si>
    <t>VILLERS EN VEXIN</t>
  </si>
  <si>
    <t>_27430</t>
  </si>
  <si>
    <t>ANDE</t>
  </si>
  <si>
    <t>CONNELLES</t>
  </si>
  <si>
    <t>DAUBEUF PRES VATTEVILLE</t>
  </si>
  <si>
    <t>ETIENNE DU VAUVRAY (ST)</t>
  </si>
  <si>
    <t>HERQUEVILLE</t>
  </si>
  <si>
    <t>MUIDS</t>
  </si>
  <si>
    <t>PIERRE DU VAUVRAY (ST)</t>
  </si>
  <si>
    <t>PORTEJOIE</t>
  </si>
  <si>
    <t>VATTEVILLE</t>
  </si>
  <si>
    <t>_27440</t>
  </si>
  <si>
    <t>BACQUEVILLE</t>
  </si>
  <si>
    <t>ECOUIS</t>
  </si>
  <si>
    <t>GAILLARDBOIS CRESSENVILLE</t>
  </si>
  <si>
    <t>HOUVILLE</t>
  </si>
  <si>
    <t>LISORS</t>
  </si>
  <si>
    <t>MESNIL VERCLIVES</t>
  </si>
  <si>
    <t>TOUFFREVILLE</t>
  </si>
  <si>
    <t>_27450</t>
  </si>
  <si>
    <t>BENOIT DES OMBRES (ST)</t>
  </si>
  <si>
    <t>CHRISTOPHE SUR CONDE (ST)</t>
  </si>
  <si>
    <t>ETIENNE L'ALLIER (ST)</t>
  </si>
  <si>
    <t>GEORGES DU VIEVRE (ST)</t>
  </si>
  <si>
    <t>GREGOIRE DU VIEVRE (ST)</t>
  </si>
  <si>
    <t>MARTIN ST FIRMIN (ST)</t>
  </si>
  <si>
    <t>PIERRE DES IFS (ST)</t>
  </si>
  <si>
    <t>_27460</t>
  </si>
  <si>
    <t>ALIZAY</t>
  </si>
  <si>
    <t>IGOVILLE</t>
  </si>
  <si>
    <t>MANOIR (LE)</t>
  </si>
  <si>
    <t>_27470</t>
  </si>
  <si>
    <t>LAUNAY</t>
  </si>
  <si>
    <t>SERQUIGNY</t>
  </si>
  <si>
    <t>_27480</t>
  </si>
  <si>
    <t>BEAUFICEL</t>
  </si>
  <si>
    <t>BEZU LA FORET</t>
  </si>
  <si>
    <t>BOSQUENTIN</t>
  </si>
  <si>
    <t>FLEURY LA FORET</t>
  </si>
  <si>
    <t>LILLY</t>
  </si>
  <si>
    <t>LORLEAU</t>
  </si>
  <si>
    <t>LYONS LA FORET</t>
  </si>
  <si>
    <t>TRONQUAY (LE)</t>
  </si>
  <si>
    <t>_27490</t>
  </si>
  <si>
    <t>AUTHEUIL AUTHOUILLET</t>
  </si>
  <si>
    <t>AUTHOUILLET</t>
  </si>
  <si>
    <t>CAILLY SUR EURE</t>
  </si>
  <si>
    <t>CROIX ST LEUFROY (LA)</t>
  </si>
  <si>
    <t>ECARDENVILLE SUR EURE</t>
  </si>
  <si>
    <t>FONTAINE HEUDEBOURG</t>
  </si>
  <si>
    <t>_27500</t>
  </si>
  <si>
    <t>AIZIER</t>
  </si>
  <si>
    <t>BOUQUELON</t>
  </si>
  <si>
    <t>BOURNEVILLE</t>
  </si>
  <si>
    <t>CAMPIGNY</t>
  </si>
  <si>
    <t>COLLETOT</t>
  </si>
  <si>
    <t>CORNEVILLE SUR RISLE</t>
  </si>
  <si>
    <t>CROIX SUR AIZIER (STE)</t>
  </si>
  <si>
    <t>FOURMETOT</t>
  </si>
  <si>
    <t>GERMAIN VILLAGE (ST)</t>
  </si>
  <si>
    <t>MANNEVILLE SUR RISLE</t>
  </si>
  <si>
    <t>MARDS DE BLACARVILLE (ST)</t>
  </si>
  <si>
    <t>PAUL SUR RISLE (ST)</t>
  </si>
  <si>
    <t>PONT AUDEMER</t>
  </si>
  <si>
    <t>PREAUX (LES)</t>
  </si>
  <si>
    <t>SELLES</t>
  </si>
  <si>
    <t>SYMPHORIEN (ST)</t>
  </si>
  <si>
    <t>TOCQUEVILLE</t>
  </si>
  <si>
    <t>TOURVILLE SUR PONT AUDEMER</t>
  </si>
  <si>
    <t>TOUTAINVILLE</t>
  </si>
  <si>
    <t>TRICQUEVILLE</t>
  </si>
  <si>
    <t>_27510</t>
  </si>
  <si>
    <t>FONTENAY EN VEXIN</t>
  </si>
  <si>
    <t>FORET LA FOLIE</t>
  </si>
  <si>
    <t>GUITRY</t>
  </si>
  <si>
    <t>MEZIERES EN VEXIN</t>
  </si>
  <si>
    <t>PANILLEUSE</t>
  </si>
  <si>
    <t>PRESSAGNY L'ORGUEILLEUX</t>
  </si>
  <si>
    <t>TILLY</t>
  </si>
  <si>
    <t>TOURNY</t>
  </si>
  <si>
    <t>_27520</t>
  </si>
  <si>
    <t>BERVILLE EN ROUMOIS</t>
  </si>
  <si>
    <t>BOISSEY LE CHATEL</t>
  </si>
  <si>
    <t>BOSC BENARD COMMIN</t>
  </si>
  <si>
    <t>BOSC RENOULT EN ROUMOIS</t>
  </si>
  <si>
    <t>BOSCHERVILLE</t>
  </si>
  <si>
    <t>BOSGUERARD DE MARCOUVILLE</t>
  </si>
  <si>
    <t>BOURGTHEROULDE INFREVILLE</t>
  </si>
  <si>
    <t>DENIS DES MONTS (ST)</t>
  </si>
  <si>
    <t>INFREVILLE</t>
  </si>
  <si>
    <t>LEGER DU GENNETEY (ST)</t>
  </si>
  <si>
    <t>PHILBERT SUR BOISSEY (ST)</t>
  </si>
  <si>
    <t>THEILLEMENT</t>
  </si>
  <si>
    <t>THUIT HEBERT</t>
  </si>
  <si>
    <t>VOISCREVILLE</t>
  </si>
  <si>
    <t>_27530</t>
  </si>
  <si>
    <t>EZY SUR EURE</t>
  </si>
  <si>
    <t>_27540</t>
  </si>
  <si>
    <t>IVRY LA BATAILLE</t>
  </si>
  <si>
    <t>_27550</t>
  </si>
  <si>
    <t>FONTAINE LA SORET</t>
  </si>
  <si>
    <t>NASSANDRES</t>
  </si>
  <si>
    <t>_27560</t>
  </si>
  <si>
    <t>EPREVILLE EN LIEUVIN</t>
  </si>
  <si>
    <t>GEORGES DU MESNIL (ST)</t>
  </si>
  <si>
    <t>GIVERVILLE</t>
  </si>
  <si>
    <t>JEAN DE LA LEQUERAYE (ST)</t>
  </si>
  <si>
    <t>LIEUREY</t>
  </si>
  <si>
    <t>NOARDS</t>
  </si>
  <si>
    <t>NOE POULAIN (LA)</t>
  </si>
  <si>
    <t>POTERIE MATHIEU (LA)</t>
  </si>
  <si>
    <t>SIMEON (ST)</t>
  </si>
  <si>
    <t>_27570</t>
  </si>
  <si>
    <t>ACON</t>
  </si>
  <si>
    <t>BREUX SUR AVRE</t>
  </si>
  <si>
    <t>HOSMES (L')</t>
  </si>
  <si>
    <t>TILLIERES SUR AVRE</t>
  </si>
  <si>
    <t>_27580</t>
  </si>
  <si>
    <t>BOURTH</t>
  </si>
  <si>
    <t>CHAISE DIEU DU THEIL</t>
  </si>
  <si>
    <t>GOURNAY LE GUERIN</t>
  </si>
  <si>
    <t>_27590</t>
  </si>
  <si>
    <t>PITRES</t>
  </si>
  <si>
    <t>_27600</t>
  </si>
  <si>
    <t>AILLY</t>
  </si>
  <si>
    <t>AUBIN SUR GAILLON (ST)</t>
  </si>
  <si>
    <t>BARBE SUR GAILLON (STE)</t>
  </si>
  <si>
    <t>CHAMPENARD</t>
  </si>
  <si>
    <t>FONTAINE BELLENGER</t>
  </si>
  <si>
    <t>GAILLON</t>
  </si>
  <si>
    <t>JULIEN DE LA LIEGUE (ST)</t>
  </si>
  <si>
    <t>PIERRE LA GARENNE (ST)</t>
  </si>
  <si>
    <t>VIEUX VILLEZ</t>
  </si>
  <si>
    <t>_27610</t>
  </si>
  <si>
    <t>ROMILLY SUR ANDELLE</t>
  </si>
  <si>
    <t>_27620</t>
  </si>
  <si>
    <t>BOIS JEROME ST OUEN</t>
  </si>
  <si>
    <t>GASNY</t>
  </si>
  <si>
    <t>GENEVIEVE LES GASNY (STE)</t>
  </si>
  <si>
    <t>GIVERNY</t>
  </si>
  <si>
    <t>_27630</t>
  </si>
  <si>
    <t>BERTHENONVILLE</t>
  </si>
  <si>
    <t>BUS ST REMY</t>
  </si>
  <si>
    <t>CIVIERES</t>
  </si>
  <si>
    <t>DAMPSMESNIL</t>
  </si>
  <si>
    <t>ECOS</t>
  </si>
  <si>
    <t>FOURGES</t>
  </si>
  <si>
    <t>FOURS EN VEXIN</t>
  </si>
  <si>
    <t>HARICOURT</t>
  </si>
  <si>
    <t>HEUBECOURT</t>
  </si>
  <si>
    <t>HEUBECOURT HARICOURT</t>
  </si>
  <si>
    <t>_27640</t>
  </si>
  <si>
    <t>BREUILPONT</t>
  </si>
  <si>
    <t>MEREY</t>
  </si>
  <si>
    <t>VILLIERS EN DESOEUVRE</t>
  </si>
  <si>
    <t>_27650</t>
  </si>
  <si>
    <t>LOUYE</t>
  </si>
  <si>
    <t>MESNIL SUR L'ESTREE</t>
  </si>
  <si>
    <t>MUZY</t>
  </si>
  <si>
    <t>_27660</t>
  </si>
  <si>
    <t>BERNOUVILLE</t>
  </si>
  <si>
    <t>BEZU ST ELOI</t>
  </si>
  <si>
    <t>_27670</t>
  </si>
  <si>
    <t>OUEN DU TILLEUL (ST)</t>
  </si>
  <si>
    <t>_27680</t>
  </si>
  <si>
    <t>AUBIN SUR QUILLEBEUF (ST)</t>
  </si>
  <si>
    <t>MARAIS VERNIER</t>
  </si>
  <si>
    <t>OPPORTUNE LA MARE (STE)</t>
  </si>
  <si>
    <t>OUEN DES CHAMPS (ST)</t>
  </si>
  <si>
    <t>QUILLEBEUF SUR SEINE</t>
  </si>
  <si>
    <t>SAMSON DE LA ROQUE (ST)</t>
  </si>
  <si>
    <t>THURIEN (ST)</t>
  </si>
  <si>
    <t>TROUVILLE LA HAULE</t>
  </si>
  <si>
    <t>VIEUX PORT</t>
  </si>
  <si>
    <t>_27690</t>
  </si>
  <si>
    <t>LERY</t>
  </si>
  <si>
    <t>_27700</t>
  </si>
  <si>
    <t>ANDELYS (LES)</t>
  </si>
  <si>
    <t>BERNIERES SUR SEINE</t>
  </si>
  <si>
    <t>BOUAFLES</t>
  </si>
  <si>
    <t>CORNY</t>
  </si>
  <si>
    <t>FRESNE L'ARCHEVEQUE</t>
  </si>
  <si>
    <t>GUISENIERS</t>
  </si>
  <si>
    <t>HARQUENCY</t>
  </si>
  <si>
    <t>HENNEZIS</t>
  </si>
  <si>
    <t>ROQUETTE (LA)</t>
  </si>
  <si>
    <t>THUIT (LE)</t>
  </si>
  <si>
    <t>TOSNY</t>
  </si>
  <si>
    <t>VEZILLON</t>
  </si>
  <si>
    <t>_27710</t>
  </si>
  <si>
    <t>GEORGES MOTEL (ST)</t>
  </si>
  <si>
    <t>_27720</t>
  </si>
  <si>
    <t>DANGU</t>
  </si>
  <si>
    <t>GUERNY</t>
  </si>
  <si>
    <t>NOYERS (LES)</t>
  </si>
  <si>
    <t>_27730</t>
  </si>
  <si>
    <t>BUEIL</t>
  </si>
  <si>
    <t>EPIEDS</t>
  </si>
  <si>
    <t>NEUILLY</t>
  </si>
  <si>
    <t>_27740</t>
  </si>
  <si>
    <t>POSES</t>
  </si>
  <si>
    <t>_27750</t>
  </si>
  <si>
    <t>COUTURE BOUSSEY (LA)</t>
  </si>
  <si>
    <t>_27760</t>
  </si>
  <si>
    <t>FERRIERE SUR RISLE (LA)</t>
  </si>
  <si>
    <t>_27770</t>
  </si>
  <si>
    <t>ILLIERS L'EVEQUE</t>
  </si>
  <si>
    <t>_27780</t>
  </si>
  <si>
    <t>GARENNES SUR EURE</t>
  </si>
  <si>
    <t>_27790</t>
  </si>
  <si>
    <t>ROSAY SUR LIEURE</t>
  </si>
  <si>
    <t>_27800</t>
  </si>
  <si>
    <t>ACLOU</t>
  </si>
  <si>
    <t>BEC HELLOUIN (LE)</t>
  </si>
  <si>
    <t>BERTHOUVILLE</t>
  </si>
  <si>
    <t>BOISNEY</t>
  </si>
  <si>
    <t>BOSROBERT</t>
  </si>
  <si>
    <t>BRETIGNY</t>
  </si>
  <si>
    <t>BRIONNE</t>
  </si>
  <si>
    <t>CALLEVILLE</t>
  </si>
  <si>
    <t>CYR DE SALERNE (ST)</t>
  </si>
  <si>
    <t>ELOI DE FOURQUES (ST)</t>
  </si>
  <si>
    <t>FRANQUEVILLE</t>
  </si>
  <si>
    <t>HARCOURT</t>
  </si>
  <si>
    <t>HAYE DE CALLEVILLE (LA)</t>
  </si>
  <si>
    <t>HECMANVILLE</t>
  </si>
  <si>
    <t>LIVET SUR AUTHOU</t>
  </si>
  <si>
    <t>MALLEVILLE SUR LE BEC</t>
  </si>
  <si>
    <t>MORSAN</t>
  </si>
  <si>
    <t>NEUVILLE SUR AUTHOU</t>
  </si>
  <si>
    <t>NOTRE DAME D'EPINE</t>
  </si>
  <si>
    <t>PAUL DE FOURQUES (ST)</t>
  </si>
  <si>
    <t>PIERRE DE SALERNE (ST)</t>
  </si>
  <si>
    <t>THIBOUVILLE</t>
  </si>
  <si>
    <t>VICTOR D'EPINE (ST)</t>
  </si>
  <si>
    <t>_27810</t>
  </si>
  <si>
    <t>MARCILLY SUR EURE</t>
  </si>
  <si>
    <t>_27820</t>
  </si>
  <si>
    <t>ARMENTIERES SUR AVRE</t>
  </si>
  <si>
    <t>CHENNEBRUN</t>
  </si>
  <si>
    <t>CHRISTOPHE SUR AVRE (ST)</t>
  </si>
  <si>
    <t>_27830</t>
  </si>
  <si>
    <t>NEAUFLES ST MARTIN</t>
  </si>
  <si>
    <t>_27850</t>
  </si>
  <si>
    <t>MENESQUEVILLE</t>
  </si>
  <si>
    <t>_27860</t>
  </si>
  <si>
    <t>HEUDICOURT</t>
  </si>
  <si>
    <t>_27870</t>
  </si>
  <si>
    <t>VESLY</t>
  </si>
  <si>
    <t>_27890</t>
  </si>
  <si>
    <t>NEUVILLE DU BOSC (LA)</t>
  </si>
  <si>
    <t>_27910</t>
  </si>
  <si>
    <t>HOGUES (LES)</t>
  </si>
  <si>
    <t>LETTEGUIVES</t>
  </si>
  <si>
    <t>PERRIERS SUR ANDELLE</t>
  </si>
  <si>
    <t>PERRUEL</t>
  </si>
  <si>
    <t>RENNEVILLE</t>
  </si>
  <si>
    <t>VASCOEUIL</t>
  </si>
  <si>
    <t>_27920</t>
  </si>
  <si>
    <t>ETIENNE SOUS BAILLEUL (ST)</t>
  </si>
  <si>
    <t>PIERRE DE BAILLEUL (ST)</t>
  </si>
  <si>
    <t>_27930</t>
  </si>
  <si>
    <t>ANGERVILLE LA CAMPAGNE</t>
  </si>
  <si>
    <t>AVIRON</t>
  </si>
  <si>
    <t>BACQUEPUIS</t>
  </si>
  <si>
    <t>BOULAY MORIN (LE)</t>
  </si>
  <si>
    <t>BROSVILLE</t>
  </si>
  <si>
    <t>CHAPELLE DU BOIS DES FAULX (LA)</t>
  </si>
  <si>
    <t>CIERREY</t>
  </si>
  <si>
    <t>DARDEZ</t>
  </si>
  <si>
    <t>EMALLEVILLE</t>
  </si>
  <si>
    <t>FAUVILLE</t>
  </si>
  <si>
    <t>GAUCIEL</t>
  </si>
  <si>
    <t>GAUVILLE LA CAMPAGNE</t>
  </si>
  <si>
    <t>GERMAIN DES ANGLES (ST)</t>
  </si>
  <si>
    <t>GRAVIGNY</t>
  </si>
  <si>
    <t>GUICHAINVILLE</t>
  </si>
  <si>
    <t>HUEST</t>
  </si>
  <si>
    <t>IRREVILLE</t>
  </si>
  <si>
    <t>LUC (ST)</t>
  </si>
  <si>
    <t>MARTIN LA CAMPAGNE (ST)</t>
  </si>
  <si>
    <t>MESNIL FUGUET (LE)</t>
  </si>
  <si>
    <t>MISEREY</t>
  </si>
  <si>
    <t>REUILLY</t>
  </si>
  <si>
    <t>SACQUENVILLE</t>
  </si>
  <si>
    <t>SASSEY</t>
  </si>
  <si>
    <t>TOURNEVILLE</t>
  </si>
  <si>
    <t>TRINITE (LA)</t>
  </si>
  <si>
    <t>VIEIL EVREUX (LE)</t>
  </si>
  <si>
    <t>VIGOR (ST)</t>
  </si>
  <si>
    <t>_27940</t>
  </si>
  <si>
    <t>AUBEVOYE</t>
  </si>
  <si>
    <t>COURCELLES SUR SEINE</t>
  </si>
  <si>
    <t>NOTRE DAME DE L'ISLE</t>
  </si>
  <si>
    <t>PORT MORT</t>
  </si>
  <si>
    <t>VENABLES</t>
  </si>
  <si>
    <t>VILLERS SUR LE ROULE</t>
  </si>
  <si>
    <t>_27950</t>
  </si>
  <si>
    <t>CHAPELLE REANVILLE (LA)</t>
  </si>
  <si>
    <t>COLOMBE PRES VERNON (STE)</t>
  </si>
  <si>
    <t>HEUNIERE (LA)</t>
  </si>
  <si>
    <t>JUST (ST)</t>
  </si>
  <si>
    <t>MARCEL (ST)</t>
  </si>
  <si>
    <t>MERCEY</t>
  </si>
  <si>
    <t>PIERRE D'AUTILS (ST)</t>
  </si>
  <si>
    <t>VILLEZ SOUS BAILLEUL</t>
  </si>
  <si>
    <t>VINCENT DES BOIS (ST)</t>
  </si>
  <si>
    <t>SECTION :</t>
  </si>
  <si>
    <t xml:space="preserve"> Elbeuf</t>
  </si>
  <si>
    <t>Agglo</t>
  </si>
  <si>
    <t>Hors Agglo</t>
  </si>
  <si>
    <t>Nom</t>
  </si>
  <si>
    <t>Année de naissance</t>
  </si>
  <si>
    <t>Téléphone</t>
  </si>
  <si>
    <t>Email</t>
  </si>
  <si>
    <t>Cotisation</t>
  </si>
  <si>
    <t>Adultes</t>
  </si>
  <si>
    <t>Enfants</t>
  </si>
  <si>
    <t>Hom</t>
  </si>
  <si>
    <t>Fem</t>
  </si>
  <si>
    <t>Cotisation réglée</t>
  </si>
  <si>
    <t>Cotisation non reglée</t>
  </si>
  <si>
    <t xml:space="preserve">           </t>
  </si>
  <si>
    <t>Nbr adhérents multi-section</t>
  </si>
  <si>
    <t>Effectif section</t>
  </si>
  <si>
    <t>Répartition par secteurs géographique</t>
  </si>
  <si>
    <t>Habitants d'Elbeuf:</t>
  </si>
  <si>
    <t>Homme (s)</t>
  </si>
  <si>
    <t>Soit</t>
  </si>
  <si>
    <t>Adulte (s)</t>
  </si>
  <si>
    <t>Enfant (s)</t>
  </si>
  <si>
    <t>Femme (s)</t>
  </si>
  <si>
    <t>soit</t>
  </si>
  <si>
    <t>Habitants l'Agglo:</t>
  </si>
  <si>
    <t>Habitants Hors Agglo:</t>
  </si>
  <si>
    <t>Foot</t>
  </si>
  <si>
    <t>Sports Nature</t>
  </si>
  <si>
    <t>Yoga</t>
  </si>
  <si>
    <t>Construction Mod</t>
  </si>
  <si>
    <t>Chorale Seine R</t>
  </si>
  <si>
    <t>Adhérents ALBE</t>
  </si>
  <si>
    <t>Nbr d'adhérents</t>
  </si>
  <si>
    <t>Cotisation non réglée 2017/2018</t>
  </si>
  <si>
    <t>Homme</t>
  </si>
  <si>
    <t>Femme</t>
  </si>
  <si>
    <t>2017/2018</t>
  </si>
  <si>
    <t>2016/2017</t>
  </si>
  <si>
    <t>Culturelle</t>
  </si>
  <si>
    <t>Chorale farandole</t>
  </si>
  <si>
    <t>Chorale seine résonnance</t>
  </si>
  <si>
    <t>Par catégorie H et F</t>
  </si>
  <si>
    <t>Par catégorie 
Adultes et Enfants</t>
  </si>
  <si>
    <t>Par catégorie Elbeuf, agglo, hors agglo</t>
  </si>
  <si>
    <t>Sections - Clubs</t>
  </si>
  <si>
    <t>Sportive</t>
  </si>
  <si>
    <t>ALBE</t>
  </si>
  <si>
    <t>Nbr de cotisation non réglée</t>
  </si>
  <si>
    <t>Nbr de cotisation réglée</t>
  </si>
  <si>
    <t>Total réglée</t>
  </si>
  <si>
    <t>Chorale Frarandole</t>
  </si>
  <si>
    <t>JeanClaude</t>
  </si>
  <si>
    <t>Guillaume</t>
  </si>
  <si>
    <t>GUY</t>
  </si>
  <si>
    <t>Moise</t>
  </si>
  <si>
    <t>Léo</t>
  </si>
  <si>
    <t>17,    des Bruyeres</t>
  </si>
  <si>
    <t>Laetitia</t>
  </si>
  <si>
    <t>76500</t>
  </si>
  <si>
    <t>76410</t>
  </si>
  <si>
    <t>76320</t>
  </si>
  <si>
    <t>27000</t>
  </si>
  <si>
    <t>27100</t>
  </si>
  <si>
    <t>27110</t>
  </si>
  <si>
    <t>27120</t>
  </si>
  <si>
    <t>27130</t>
  </si>
  <si>
    <t>27140</t>
  </si>
  <si>
    <t>27150</t>
  </si>
  <si>
    <t>27160</t>
  </si>
  <si>
    <t>27170</t>
  </si>
  <si>
    <t>27180</t>
  </si>
  <si>
    <t>27190</t>
  </si>
  <si>
    <t>27200</t>
  </si>
  <si>
    <t>27210</t>
  </si>
  <si>
    <t>27220</t>
  </si>
  <si>
    <t>27230</t>
  </si>
  <si>
    <t>27240</t>
  </si>
  <si>
    <t>27250</t>
  </si>
  <si>
    <t>27260</t>
  </si>
  <si>
    <t>27270</t>
  </si>
  <si>
    <t>27290</t>
  </si>
  <si>
    <t>27300</t>
  </si>
  <si>
    <t>27310</t>
  </si>
  <si>
    <t>27320</t>
  </si>
  <si>
    <t>27330</t>
  </si>
  <si>
    <t>27340</t>
  </si>
  <si>
    <t>27350</t>
  </si>
  <si>
    <t>27360</t>
  </si>
  <si>
    <t>27370</t>
  </si>
  <si>
    <t>27380</t>
  </si>
  <si>
    <t>27390</t>
  </si>
  <si>
    <t>27400</t>
  </si>
  <si>
    <t>27410</t>
  </si>
  <si>
    <t>27420</t>
  </si>
  <si>
    <t>27430</t>
  </si>
  <si>
    <t>27440</t>
  </si>
  <si>
    <t>27450</t>
  </si>
  <si>
    <t>27460</t>
  </si>
  <si>
    <t>27470</t>
  </si>
  <si>
    <t>27480</t>
  </si>
  <si>
    <t>27490</t>
  </si>
  <si>
    <t>27500</t>
  </si>
  <si>
    <t>27510</t>
  </si>
  <si>
    <t>27520</t>
  </si>
  <si>
    <t>27530</t>
  </si>
  <si>
    <t>27540</t>
  </si>
  <si>
    <t>27550</t>
  </si>
  <si>
    <t>27560</t>
  </si>
  <si>
    <t>27570</t>
  </si>
  <si>
    <t>27580</t>
  </si>
  <si>
    <t>27590</t>
  </si>
  <si>
    <t>27600</t>
  </si>
  <si>
    <t>27610</t>
  </si>
  <si>
    <t>27620</t>
  </si>
  <si>
    <t>27630</t>
  </si>
  <si>
    <t>27640</t>
  </si>
  <si>
    <t>27650</t>
  </si>
  <si>
    <t>27660</t>
  </si>
  <si>
    <t>27670</t>
  </si>
  <si>
    <t>27680</t>
  </si>
  <si>
    <t>27690</t>
  </si>
  <si>
    <t>27700</t>
  </si>
  <si>
    <t>27710</t>
  </si>
  <si>
    <t>27720</t>
  </si>
  <si>
    <t>27730</t>
  </si>
  <si>
    <t>27740</t>
  </si>
  <si>
    <t>27750</t>
  </si>
  <si>
    <t>27760</t>
  </si>
  <si>
    <t>27770</t>
  </si>
  <si>
    <t>27780</t>
  </si>
  <si>
    <t>27790</t>
  </si>
  <si>
    <t>27800</t>
  </si>
  <si>
    <t>27810</t>
  </si>
  <si>
    <t>27820</t>
  </si>
  <si>
    <t>27830</t>
  </si>
  <si>
    <t>27850</t>
  </si>
  <si>
    <t>27860</t>
  </si>
  <si>
    <t>27870</t>
  </si>
  <si>
    <t>27890</t>
  </si>
  <si>
    <t>27910</t>
  </si>
  <si>
    <t>27920</t>
  </si>
  <si>
    <t>27930</t>
  </si>
  <si>
    <t>27940</t>
  </si>
  <si>
    <t>27950</t>
  </si>
  <si>
    <t>76000</t>
  </si>
  <si>
    <t>76110</t>
  </si>
  <si>
    <t>76111</t>
  </si>
  <si>
    <t>76113</t>
  </si>
  <si>
    <t>76116</t>
  </si>
  <si>
    <t>76117</t>
  </si>
  <si>
    <t>76119</t>
  </si>
  <si>
    <t>76120</t>
  </si>
  <si>
    <t>76130</t>
  </si>
  <si>
    <t>76133</t>
  </si>
  <si>
    <t>76140</t>
  </si>
  <si>
    <t>76150</t>
  </si>
  <si>
    <t>76160</t>
  </si>
  <si>
    <t>76170</t>
  </si>
  <si>
    <t>76190</t>
  </si>
  <si>
    <t>76200</t>
  </si>
  <si>
    <t>76210</t>
  </si>
  <si>
    <t>76220</t>
  </si>
  <si>
    <t>76230</t>
  </si>
  <si>
    <t>76240</t>
  </si>
  <si>
    <t>76250</t>
  </si>
  <si>
    <t>76260</t>
  </si>
  <si>
    <t>76270</t>
  </si>
  <si>
    <t>76280</t>
  </si>
  <si>
    <t>76290</t>
  </si>
  <si>
    <t>76300</t>
  </si>
  <si>
    <t>76310</t>
  </si>
  <si>
    <t>76330</t>
  </si>
  <si>
    <t>76340</t>
  </si>
  <si>
    <t>76350</t>
  </si>
  <si>
    <t>76360</t>
  </si>
  <si>
    <t>76370</t>
  </si>
  <si>
    <t>76380</t>
  </si>
  <si>
    <t>76390</t>
  </si>
  <si>
    <t>76400</t>
  </si>
  <si>
    <t>76420</t>
  </si>
  <si>
    <t>76430</t>
  </si>
  <si>
    <t>76440</t>
  </si>
  <si>
    <t>76450</t>
  </si>
  <si>
    <t>76460</t>
  </si>
  <si>
    <t>76470</t>
  </si>
  <si>
    <t>76480</t>
  </si>
  <si>
    <t>76490</t>
  </si>
  <si>
    <t>76510</t>
  </si>
  <si>
    <t>76520</t>
  </si>
  <si>
    <t>76530</t>
  </si>
  <si>
    <t>76540</t>
  </si>
  <si>
    <t>76550</t>
  </si>
  <si>
    <t>76560</t>
  </si>
  <si>
    <t>76570</t>
  </si>
  <si>
    <t>76580</t>
  </si>
  <si>
    <t>76590</t>
  </si>
  <si>
    <t>76600</t>
  </si>
  <si>
    <t>76610</t>
  </si>
  <si>
    <t>76620</t>
  </si>
  <si>
    <t>76630</t>
  </si>
  <si>
    <t>76640</t>
  </si>
  <si>
    <t>76650</t>
  </si>
  <si>
    <t>76660</t>
  </si>
  <si>
    <t>76680</t>
  </si>
  <si>
    <t>76690</t>
  </si>
  <si>
    <t>76700</t>
  </si>
  <si>
    <t>76710</t>
  </si>
  <si>
    <t>76720</t>
  </si>
  <si>
    <t>76730</t>
  </si>
  <si>
    <t>76740</t>
  </si>
  <si>
    <t>76750</t>
  </si>
  <si>
    <t>76760</t>
  </si>
  <si>
    <t>76770</t>
  </si>
  <si>
    <t>76780</t>
  </si>
  <si>
    <t>76790</t>
  </si>
  <si>
    <t>76800</t>
  </si>
  <si>
    <t>76810</t>
  </si>
  <si>
    <t>76840</t>
  </si>
  <si>
    <t>76850</t>
  </si>
  <si>
    <t>76860</t>
  </si>
  <si>
    <t>76870</t>
  </si>
  <si>
    <t>76880</t>
  </si>
  <si>
    <t>76890</t>
  </si>
  <si>
    <t>76910</t>
  </si>
  <si>
    <t>76920</t>
  </si>
  <si>
    <t>76930</t>
  </si>
  <si>
    <t>76940</t>
  </si>
  <si>
    <t>76950</t>
  </si>
  <si>
    <t>76960</t>
  </si>
  <si>
    <t>76970</t>
  </si>
  <si>
    <t>76980</t>
  </si>
  <si>
    <t>Montant des cotisations</t>
  </si>
  <si>
    <t>Observations:</t>
  </si>
  <si>
    <t>xxxxxxxxxxxxxx@gmail.com</t>
  </si>
  <si>
    <t>yyyyyyyyyy@free.fr</t>
  </si>
  <si>
    <t>uuuuuuuuuuuu@orange.fr</t>
  </si>
  <si>
    <t>jjjjjjjjjjjjj@orange.fr</t>
  </si>
  <si>
    <t>nnnnnnnnnnnnn@gmail.com</t>
  </si>
  <si>
    <t>22 rue zaazaaz</t>
  </si>
  <si>
    <t>26 Allée de lafree</t>
  </si>
  <si>
    <t>7 rue  jjtjtjtj</t>
  </si>
  <si>
    <t>837 Ajjjrhhfn</t>
  </si>
  <si>
    <t>5  Rnsrnsrnsgeqg</t>
  </si>
  <si>
    <t>7, ahnrhrhrhsrh</t>
  </si>
  <si>
    <t>45 89 65 32 58</t>
  </si>
  <si>
    <t>23 45 65 58 52</t>
  </si>
  <si>
    <t>tordu</t>
  </si>
  <si>
    <t xml:space="preserve">bon a rien </t>
  </si>
  <si>
    <t>jaloux</t>
  </si>
  <si>
    <t>MDR</t>
  </si>
  <si>
    <t>Merci</t>
  </si>
  <si>
    <t>SVP</t>
  </si>
  <si>
    <t>TU ES TROP FORT</t>
  </si>
  <si>
    <t xml:space="preserve">Orientation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</si>
</sst>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164" formatCode="#,##0.00\ &quot;€&quot;"/>
    <numFmt numFmtId="165" formatCode="00000"/>
    <numFmt numFmtId="166" formatCode="0#&quot; &quot;##&quot; &quot;##&quot; &quot;##&quot; &quot;##"/>
    <numFmt numFmtId="167" formatCode="#,##0\ &quot;€&quot;"/>
    <numFmt numFmtId="168" formatCode="0.0%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name val="Arial"/>
      <family val="2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.25"/>
      <color theme="10"/>
      <name val="Calibri"/>
      <family val="2"/>
    </font>
    <font>
      <u/>
      <sz val="8.25"/>
      <color rgb="FF000000"/>
      <name val="Calibri"/>
      <family val="2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18"/>
      <name val="Arial"/>
      <family val="2"/>
    </font>
    <font>
      <sz val="8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0"/>
      <name val="Arial"/>
      <family val="2"/>
    </font>
    <font>
      <b/>
      <sz val="72"/>
      <color rgb="FFFF0000"/>
      <name val="Calibri"/>
      <family val="2"/>
      <scheme val="minor"/>
    </font>
    <font>
      <sz val="24"/>
      <name val="Calibri"/>
      <family val="2"/>
      <scheme val="minor"/>
    </font>
    <font>
      <sz val="22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90"/>
      <color theme="9" tint="-0.249977111117893"/>
      <name val="Calibri"/>
      <family val="2"/>
      <scheme val="minor"/>
    </font>
    <font>
      <b/>
      <sz val="72"/>
      <color theme="9" tint="-0.249977111117893"/>
      <name val="Calibri"/>
      <family val="2"/>
      <scheme val="minor"/>
    </font>
    <font>
      <b/>
      <sz val="10"/>
      <color rgb="FFFF0000"/>
      <name val="Arial"/>
      <family val="2"/>
    </font>
    <font>
      <sz val="18"/>
      <color rgb="FFFF0000"/>
      <name val="Calibri"/>
      <family val="2"/>
      <scheme val="minor"/>
    </font>
    <font>
      <b/>
      <sz val="10"/>
      <color theme="1"/>
      <name val="Arial"/>
      <family val="2"/>
    </font>
    <font>
      <sz val="18"/>
      <name val="Calibri"/>
      <family val="2"/>
      <scheme val="minor"/>
    </font>
    <font>
      <sz val="22"/>
      <name val="Calibri"/>
      <family val="2"/>
      <scheme val="minor"/>
    </font>
    <font>
      <b/>
      <u/>
      <sz val="22"/>
      <color rgb="FF99CC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7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double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 style="double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double">
        <color indexed="64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</cellStyleXfs>
  <cellXfs count="394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1" fillId="3" borderId="1" xfId="0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3" fillId="4" borderId="1" xfId="0" applyNumberFormat="1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Border="1"/>
    <xf numFmtId="0" fontId="0" fillId="6" borderId="4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2" fillId="7" borderId="1" xfId="0" applyFont="1" applyFill="1" applyBorder="1" applyAlignment="1">
      <alignment horizontal="center" vertical="center" wrapText="1"/>
    </xf>
    <xf numFmtId="0" fontId="3" fillId="0" borderId="5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5" borderId="5" xfId="0" applyNumberFormat="1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3" fillId="9" borderId="1" xfId="0" applyNumberFormat="1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3" fillId="10" borderId="1" xfId="0" applyNumberFormat="1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6" borderId="1" xfId="0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12" borderId="0" xfId="0" applyFill="1"/>
    <xf numFmtId="0" fontId="7" fillId="0" borderId="0" xfId="0" applyFont="1" applyAlignment="1">
      <alignment horizontal="center" vertical="center"/>
    </xf>
    <xf numFmtId="0" fontId="9" fillId="13" borderId="0" xfId="0" applyFont="1" applyFill="1" applyAlignment="1">
      <alignment vertical="center"/>
    </xf>
    <xf numFmtId="0" fontId="0" fillId="13" borderId="0" xfId="0" applyFill="1" applyBorder="1" applyAlignment="1">
      <alignment horizontal="center"/>
    </xf>
    <xf numFmtId="0" fontId="2" fillId="13" borderId="0" xfId="0" applyFont="1" applyFill="1" applyBorder="1" applyAlignment="1">
      <alignment horizontal="center" vertical="center"/>
    </xf>
    <xf numFmtId="0" fontId="0" fillId="13" borderId="0" xfId="0" applyFill="1"/>
    <xf numFmtId="0" fontId="0" fillId="13" borderId="0" xfId="0" applyFill="1" applyBorder="1"/>
    <xf numFmtId="0" fontId="0" fillId="13" borderId="0" xfId="0" applyFill="1" applyBorder="1" applyAlignment="1">
      <alignment horizontal="center" wrapText="1"/>
    </xf>
    <xf numFmtId="0" fontId="11" fillId="13" borderId="0" xfId="0" applyFont="1" applyFill="1" applyAlignment="1">
      <alignment horizontal="center" vertical="center"/>
    </xf>
    <xf numFmtId="0" fontId="0" fillId="13" borderId="0" xfId="0" applyFill="1" applyAlignment="1">
      <alignment horizontal="center"/>
    </xf>
    <xf numFmtId="164" fontId="0" fillId="13" borderId="0" xfId="0" applyNumberFormat="1" applyFill="1" applyAlignment="1" applyProtection="1">
      <alignment horizontal="center"/>
    </xf>
    <xf numFmtId="164" fontId="1" fillId="13" borderId="6" xfId="0" applyNumberFormat="1" applyFont="1" applyFill="1" applyBorder="1" applyAlignment="1" applyProtection="1">
      <alignment horizontal="center" vertical="center" wrapText="1"/>
    </xf>
    <xf numFmtId="6" fontId="15" fillId="13" borderId="1" xfId="0" applyNumberFormat="1" applyFont="1" applyFill="1" applyBorder="1" applyAlignment="1" applyProtection="1">
      <alignment horizontal="center" vertical="center"/>
    </xf>
    <xf numFmtId="0" fontId="16" fillId="14" borderId="1" xfId="0" applyFont="1" applyFill="1" applyBorder="1" applyAlignment="1" applyProtection="1">
      <alignment horizontal="center" vertical="center"/>
      <protection locked="0" hidden="1"/>
    </xf>
    <xf numFmtId="0" fontId="16" fillId="14" borderId="1" xfId="0" applyFont="1" applyFill="1" applyBorder="1" applyAlignment="1" applyProtection="1">
      <alignment horizontal="center" vertical="center"/>
      <protection locked="0"/>
    </xf>
    <xf numFmtId="0" fontId="16" fillId="14" borderId="1" xfId="0" applyNumberFormat="1" applyFont="1" applyFill="1" applyBorder="1" applyAlignment="1" applyProtection="1">
      <alignment horizontal="center" vertical="center"/>
      <protection locked="0"/>
    </xf>
    <xf numFmtId="0" fontId="16" fillId="14" borderId="1" xfId="0" applyFont="1" applyFill="1" applyBorder="1" applyAlignment="1" applyProtection="1">
      <alignment horizontal="center" vertical="center" wrapText="1"/>
      <protection locked="0"/>
    </xf>
    <xf numFmtId="165" fontId="16" fillId="14" borderId="1" xfId="0" applyNumberFormat="1" applyFont="1" applyFill="1" applyBorder="1" applyAlignment="1" applyProtection="1">
      <alignment horizontal="center" vertical="center" wrapText="1"/>
      <protection locked="0"/>
    </xf>
    <xf numFmtId="166" fontId="16" fillId="14" borderId="1" xfId="0" applyNumberFormat="1" applyFont="1" applyFill="1" applyBorder="1" applyAlignment="1" applyProtection="1">
      <alignment horizontal="center" vertical="center"/>
      <protection locked="0"/>
    </xf>
    <xf numFmtId="49" fontId="18" fillId="14" borderId="1" xfId="2" applyNumberFormat="1" applyFont="1" applyFill="1" applyBorder="1" applyAlignment="1" applyProtection="1">
      <alignment horizontal="center" vertical="center"/>
      <protection locked="0"/>
    </xf>
    <xf numFmtId="167" fontId="19" fillId="15" borderId="1" xfId="0" applyNumberFormat="1" applyFont="1" applyFill="1" applyBorder="1" applyAlignment="1" applyProtection="1">
      <alignment horizontal="center" vertical="center"/>
    </xf>
    <xf numFmtId="167" fontId="20" fillId="13" borderId="1" xfId="0" applyNumberFormat="1" applyFont="1" applyFill="1" applyBorder="1" applyAlignment="1" applyProtection="1">
      <alignment horizontal="center" vertical="center"/>
      <protection locked="0"/>
    </xf>
    <xf numFmtId="167" fontId="20" fillId="13" borderId="1" xfId="0" applyNumberFormat="1" applyFont="1" applyFill="1" applyBorder="1" applyAlignment="1" applyProtection="1">
      <alignment horizontal="center" vertical="center"/>
    </xf>
    <xf numFmtId="0" fontId="21" fillId="13" borderId="1" xfId="0" applyFont="1" applyFill="1" applyBorder="1" applyAlignment="1" applyProtection="1">
      <alignment horizontal="center" vertical="center"/>
    </xf>
    <xf numFmtId="0" fontId="0" fillId="13" borderId="0" xfId="0" applyFill="1" applyBorder="1" applyAlignment="1" applyProtection="1">
      <alignment horizontal="center" vertical="center"/>
      <protection locked="0" hidden="1"/>
    </xf>
    <xf numFmtId="0" fontId="0" fillId="13" borderId="0" xfId="0" applyNumberFormat="1" applyFill="1" applyBorder="1" applyAlignment="1" applyProtection="1">
      <alignment horizontal="center" vertical="center"/>
      <protection locked="0" hidden="1"/>
    </xf>
    <xf numFmtId="0" fontId="0" fillId="13" borderId="0" xfId="0" applyFill="1" applyBorder="1" applyAlignment="1" applyProtection="1">
      <alignment horizontal="center" vertical="center" wrapText="1"/>
      <protection locked="0" hidden="1"/>
    </xf>
    <xf numFmtId="165" fontId="0" fillId="13" borderId="0" xfId="0" applyNumberFormat="1" applyFill="1" applyBorder="1" applyAlignment="1" applyProtection="1">
      <alignment horizontal="center" vertical="center" wrapText="1"/>
      <protection locked="0" hidden="1"/>
    </xf>
    <xf numFmtId="166" fontId="0" fillId="13" borderId="0" xfId="0" applyNumberFormat="1" applyFill="1" applyBorder="1" applyAlignment="1" applyProtection="1">
      <alignment horizontal="center" vertical="center"/>
      <protection locked="0" hidden="1"/>
    </xf>
    <xf numFmtId="49" fontId="17" fillId="13" borderId="0" xfId="2" applyNumberFormat="1" applyFill="1" applyBorder="1" applyAlignment="1" applyProtection="1">
      <alignment horizontal="center" vertical="center"/>
      <protection locked="0" hidden="1"/>
    </xf>
    <xf numFmtId="167" fontId="20" fillId="13" borderId="0" xfId="0" applyNumberFormat="1" applyFont="1" applyFill="1" applyBorder="1" applyAlignment="1" applyProtection="1">
      <alignment horizontal="center" vertical="center"/>
      <protection locked="0" hidden="1"/>
    </xf>
    <xf numFmtId="0" fontId="21" fillId="13" borderId="0" xfId="0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0" xfId="0" applyNumberForma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 wrapText="1"/>
    </xf>
    <xf numFmtId="0" fontId="0" fillId="13" borderId="0" xfId="0" applyFill="1" applyBorder="1" applyAlignment="1">
      <alignment vertical="center"/>
    </xf>
    <xf numFmtId="0" fontId="17" fillId="13" borderId="0" xfId="2" applyFill="1" applyBorder="1" applyAlignment="1" applyProtection="1">
      <alignment horizontal="center" vertical="center"/>
    </xf>
    <xf numFmtId="0" fontId="20" fillId="13" borderId="0" xfId="0" applyFont="1" applyFill="1" applyBorder="1" applyAlignment="1">
      <alignment horizontal="center" vertical="center"/>
    </xf>
    <xf numFmtId="0" fontId="20" fillId="13" borderId="0" xfId="0" applyFont="1" applyFill="1"/>
    <xf numFmtId="0" fontId="0" fillId="13" borderId="1" xfId="0" applyFill="1" applyBorder="1" applyAlignment="1">
      <alignment horizontal="center" vertical="center"/>
    </xf>
    <xf numFmtId="0" fontId="0" fillId="13" borderId="1" xfId="0" applyFont="1" applyFill="1" applyBorder="1" applyAlignment="1">
      <alignment horizontal="center" vertical="center" wrapText="1"/>
    </xf>
    <xf numFmtId="0" fontId="23" fillId="13" borderId="1" xfId="2" applyFont="1" applyFill="1" applyBorder="1" applyAlignment="1" applyProtection="1">
      <alignment horizontal="center" vertical="center"/>
    </xf>
    <xf numFmtId="0" fontId="24" fillId="13" borderId="0" xfId="0" applyFont="1" applyFill="1" applyAlignment="1">
      <alignment horizontal="center" vertical="center"/>
    </xf>
    <xf numFmtId="0" fontId="16" fillId="13" borderId="0" xfId="0" applyFont="1" applyFill="1" applyAlignment="1">
      <alignment horizontal="center"/>
    </xf>
    <xf numFmtId="0" fontId="16" fillId="13" borderId="0" xfId="0" applyFont="1" applyFill="1"/>
    <xf numFmtId="0" fontId="16" fillId="13" borderId="1" xfId="0" applyFont="1" applyFill="1" applyBorder="1" applyAlignment="1">
      <alignment horizontal="center" vertical="center"/>
    </xf>
    <xf numFmtId="0" fontId="16" fillId="13" borderId="1" xfId="0" applyFont="1" applyFill="1" applyBorder="1" applyAlignment="1">
      <alignment horizontal="center" vertical="center" wrapText="1"/>
    </xf>
    <xf numFmtId="164" fontId="16" fillId="13" borderId="0" xfId="0" applyNumberFormat="1" applyFont="1" applyFill="1" applyAlignment="1">
      <alignment horizontal="center"/>
    </xf>
    <xf numFmtId="164" fontId="0" fillId="13" borderId="0" xfId="0" applyNumberFormat="1" applyFill="1" applyAlignment="1">
      <alignment horizontal="center"/>
    </xf>
    <xf numFmtId="6" fontId="15" fillId="13" borderId="1" xfId="0" applyNumberFormat="1" applyFont="1" applyFill="1" applyBorder="1" applyAlignment="1">
      <alignment horizontal="center" vertical="center"/>
    </xf>
    <xf numFmtId="0" fontId="25" fillId="13" borderId="0" xfId="0" applyFont="1" applyFill="1" applyAlignment="1">
      <alignment horizontal="center"/>
    </xf>
    <xf numFmtId="0" fontId="25" fillId="13" borderId="0" xfId="0" applyFont="1" applyFill="1"/>
    <xf numFmtId="0" fontId="16" fillId="13" borderId="1" xfId="0" applyFont="1" applyFill="1" applyBorder="1" applyAlignment="1">
      <alignment horizontal="center"/>
    </xf>
    <xf numFmtId="0" fontId="27" fillId="13" borderId="0" xfId="0" applyFont="1" applyFill="1"/>
    <xf numFmtId="0" fontId="27" fillId="13" borderId="0" xfId="0" applyFont="1" applyFill="1" applyAlignment="1">
      <alignment horizontal="center"/>
    </xf>
    <xf numFmtId="0" fontId="27" fillId="13" borderId="0" xfId="0" applyFont="1" applyFill="1" applyAlignment="1">
      <alignment horizontal="center" wrapText="1"/>
    </xf>
    <xf numFmtId="0" fontId="30" fillId="13" borderId="13" xfId="0" applyFont="1" applyFill="1" applyBorder="1" applyAlignment="1">
      <alignment horizontal="center"/>
    </xf>
    <xf numFmtId="0" fontId="5" fillId="13" borderId="11" xfId="0" applyFont="1" applyFill="1" applyBorder="1" applyAlignment="1">
      <alignment vertical="center"/>
    </xf>
    <xf numFmtId="0" fontId="0" fillId="13" borderId="0" xfId="0" applyFill="1" applyBorder="1" applyAlignment="1">
      <alignment horizontal="left" vertical="center"/>
    </xf>
    <xf numFmtId="0" fontId="27" fillId="13" borderId="0" xfId="0" applyFont="1" applyFill="1" applyBorder="1"/>
    <xf numFmtId="0" fontId="30" fillId="13" borderId="0" xfId="0" applyFont="1" applyFill="1" applyBorder="1" applyAlignment="1">
      <alignment horizontal="center"/>
    </xf>
    <xf numFmtId="0" fontId="31" fillId="13" borderId="16" xfId="0" applyFont="1" applyFill="1" applyBorder="1" applyAlignment="1">
      <alignment horizontal="center" vertical="center"/>
    </xf>
    <xf numFmtId="0" fontId="0" fillId="13" borderId="0" xfId="0" applyFill="1" applyAlignment="1">
      <alignment horizontal="center" wrapText="1"/>
    </xf>
    <xf numFmtId="0" fontId="6" fillId="13" borderId="0" xfId="0" applyFont="1" applyFill="1" applyBorder="1" applyAlignment="1">
      <alignment horizontal="center" vertical="center"/>
    </xf>
    <xf numFmtId="0" fontId="30" fillId="13" borderId="16" xfId="0" applyFont="1" applyFill="1" applyBorder="1" applyAlignment="1">
      <alignment horizontal="center" vertical="center"/>
    </xf>
    <xf numFmtId="168" fontId="31" fillId="13" borderId="9" xfId="0" applyNumberFormat="1" applyFont="1" applyFill="1" applyBorder="1" applyAlignment="1">
      <alignment horizontal="center" vertical="center"/>
    </xf>
    <xf numFmtId="0" fontId="5" fillId="13" borderId="28" xfId="0" applyFont="1" applyFill="1" applyBorder="1" applyAlignment="1">
      <alignment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34" fillId="0" borderId="40" xfId="0" applyFont="1" applyBorder="1" applyAlignment="1">
      <alignment horizontal="center" vertical="center" wrapText="1"/>
    </xf>
    <xf numFmtId="0" fontId="6" fillId="0" borderId="33" xfId="0" applyFont="1" applyBorder="1"/>
    <xf numFmtId="0" fontId="14" fillId="0" borderId="40" xfId="0" applyFont="1" applyBorder="1" applyAlignment="1">
      <alignment horizontal="center" vertical="center"/>
    </xf>
    <xf numFmtId="0" fontId="14" fillId="5" borderId="38" xfId="0" applyFont="1" applyFill="1" applyBorder="1" applyAlignment="1">
      <alignment horizontal="center" vertical="center"/>
    </xf>
    <xf numFmtId="0" fontId="6" fillId="0" borderId="36" xfId="0" applyFont="1" applyBorder="1"/>
    <xf numFmtId="0" fontId="6" fillId="0" borderId="41" xfId="0" applyFont="1" applyBorder="1"/>
    <xf numFmtId="0" fontId="7" fillId="16" borderId="44" xfId="0" applyFont="1" applyFill="1" applyBorder="1" applyAlignment="1">
      <alignment horizontal="center" vertical="center"/>
    </xf>
    <xf numFmtId="0" fontId="7" fillId="16" borderId="45" xfId="0" applyFont="1" applyFill="1" applyBorder="1" applyAlignment="1">
      <alignment horizontal="center" vertical="center"/>
    </xf>
    <xf numFmtId="0" fontId="7" fillId="16" borderId="43" xfId="0" applyFont="1" applyFill="1" applyBorder="1" applyAlignment="1">
      <alignment horizontal="center" vertical="center"/>
    </xf>
    <xf numFmtId="0" fontId="36" fillId="0" borderId="47" xfId="0" applyFont="1" applyBorder="1" applyAlignment="1">
      <alignment horizontal="center" vertical="center"/>
    </xf>
    <xf numFmtId="10" fontId="20" fillId="16" borderId="49" xfId="0" applyNumberFormat="1" applyFont="1" applyFill="1" applyBorder="1" applyAlignment="1">
      <alignment horizontal="center" vertical="center"/>
    </xf>
    <xf numFmtId="10" fontId="20" fillId="16" borderId="50" xfId="0" applyNumberFormat="1" applyFont="1" applyFill="1" applyBorder="1" applyAlignment="1">
      <alignment horizontal="center" vertical="center"/>
    </xf>
    <xf numFmtId="10" fontId="20" fillId="16" borderId="48" xfId="0" applyNumberFormat="1" applyFont="1" applyFill="1" applyBorder="1" applyAlignment="1">
      <alignment horizontal="center" vertical="center"/>
    </xf>
    <xf numFmtId="0" fontId="35" fillId="0" borderId="0" xfId="0" applyFont="1" applyBorder="1" applyAlignment="1">
      <alignment vertical="center"/>
    </xf>
    <xf numFmtId="0" fontId="31" fillId="0" borderId="0" xfId="0" applyFont="1" applyBorder="1" applyAlignment="1">
      <alignment vertical="center"/>
    </xf>
    <xf numFmtId="0" fontId="14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6" fillId="0" borderId="59" xfId="0" applyFont="1" applyBorder="1"/>
    <xf numFmtId="0" fontId="14" fillId="0" borderId="54" xfId="0" applyFont="1" applyBorder="1" applyAlignment="1">
      <alignment horizontal="center" vertical="center"/>
    </xf>
    <xf numFmtId="0" fontId="14" fillId="0" borderId="55" xfId="0" applyFont="1" applyBorder="1" applyAlignment="1">
      <alignment horizontal="center" vertical="center"/>
    </xf>
    <xf numFmtId="0" fontId="6" fillId="0" borderId="3" xfId="0" applyFont="1" applyBorder="1"/>
    <xf numFmtId="0" fontId="7" fillId="16" borderId="60" xfId="0" applyFont="1" applyFill="1" applyBorder="1" applyAlignment="1">
      <alignment horizontal="center" vertical="center"/>
    </xf>
    <xf numFmtId="0" fontId="39" fillId="0" borderId="47" xfId="0" applyFont="1" applyBorder="1" applyAlignment="1">
      <alignment horizontal="center" vertical="center"/>
    </xf>
    <xf numFmtId="10" fontId="20" fillId="16" borderId="61" xfId="0" applyNumberFormat="1" applyFont="1" applyFill="1" applyBorder="1" applyAlignment="1">
      <alignment horizontal="center" vertical="center"/>
    </xf>
    <xf numFmtId="0" fontId="40" fillId="0" borderId="0" xfId="0" applyFont="1" applyBorder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34" fillId="0" borderId="38" xfId="0" applyFont="1" applyBorder="1" applyAlignment="1">
      <alignment horizontal="center" vertical="center" wrapText="1"/>
    </xf>
    <xf numFmtId="0" fontId="7" fillId="0" borderId="44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35" fillId="0" borderId="0" xfId="0" applyFont="1" applyAlignment="1">
      <alignment vertical="center"/>
    </xf>
    <xf numFmtId="10" fontId="20" fillId="0" borderId="49" xfId="0" applyNumberFormat="1" applyFont="1" applyBorder="1" applyAlignment="1">
      <alignment horizontal="center" vertical="center"/>
    </xf>
    <xf numFmtId="10" fontId="20" fillId="0" borderId="50" xfId="0" applyNumberFormat="1" applyFont="1" applyBorder="1" applyAlignment="1">
      <alignment horizontal="center" vertical="center"/>
    </xf>
    <xf numFmtId="10" fontId="20" fillId="0" borderId="48" xfId="0" applyNumberFormat="1" applyFont="1" applyBorder="1" applyAlignment="1">
      <alignment horizontal="center" vertical="center"/>
    </xf>
    <xf numFmtId="0" fontId="31" fillId="0" borderId="0" xfId="0" applyFont="1" applyAlignment="1">
      <alignment vertical="center"/>
    </xf>
    <xf numFmtId="0" fontId="8" fillId="0" borderId="1" xfId="0" applyFont="1" applyBorder="1" applyAlignment="1">
      <alignment horizontal="center" vertical="center"/>
    </xf>
    <xf numFmtId="167" fontId="38" fillId="0" borderId="0" xfId="0" applyNumberFormat="1" applyFont="1" applyAlignment="1">
      <alignment horizontal="center" vertical="center"/>
    </xf>
    <xf numFmtId="164" fontId="38" fillId="0" borderId="1" xfId="0" applyNumberFormat="1" applyFont="1" applyBorder="1" applyAlignment="1">
      <alignment vertical="center"/>
    </xf>
    <xf numFmtId="167" fontId="38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34" fillId="19" borderId="40" xfId="0" applyFont="1" applyFill="1" applyBorder="1" applyAlignment="1">
      <alignment horizontal="center" vertical="center" wrapText="1"/>
    </xf>
    <xf numFmtId="0" fontId="14" fillId="19" borderId="39" xfId="0" applyFont="1" applyFill="1" applyBorder="1" applyAlignment="1">
      <alignment horizontal="center" vertical="center"/>
    </xf>
    <xf numFmtId="0" fontId="42" fillId="18" borderId="39" xfId="0" applyFont="1" applyFill="1" applyBorder="1" applyAlignment="1">
      <alignment horizontal="center" vertical="center" wrapText="1"/>
    </xf>
    <xf numFmtId="0" fontId="43" fillId="18" borderId="39" xfId="0" applyFont="1" applyFill="1" applyBorder="1" applyAlignment="1">
      <alignment horizontal="center" vertical="center"/>
    </xf>
    <xf numFmtId="0" fontId="0" fillId="19" borderId="39" xfId="0" applyFont="1" applyFill="1" applyBorder="1" applyAlignment="1">
      <alignment horizontal="center" vertical="center" wrapText="1"/>
    </xf>
    <xf numFmtId="0" fontId="45" fillId="19" borderId="4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1" fontId="5" fillId="0" borderId="0" xfId="0" applyNumberFormat="1" applyFont="1" applyAlignment="1"/>
    <xf numFmtId="1" fontId="2" fillId="2" borderId="1" xfId="0" applyNumberFormat="1" applyFont="1" applyFill="1" applyBorder="1" applyAlignment="1">
      <alignment vertical="center"/>
    </xf>
    <xf numFmtId="1" fontId="5" fillId="0" borderId="0" xfId="0" applyNumberFormat="1" applyFont="1" applyAlignment="1">
      <alignment vertical="center"/>
    </xf>
    <xf numFmtId="0" fontId="5" fillId="0" borderId="0" xfId="0" applyFont="1" applyAlignment="1">
      <alignment vertical="top"/>
    </xf>
    <xf numFmtId="0" fontId="0" fillId="0" borderId="1" xfId="0" quotePrefix="1" applyBorder="1" applyAlignment="1">
      <alignment horizontal="center"/>
    </xf>
    <xf numFmtId="0" fontId="3" fillId="4" borderId="1" xfId="0" quotePrefix="1" applyNumberFormat="1" applyFont="1" applyFill="1" applyBorder="1" applyAlignment="1">
      <alignment horizontal="center" wrapText="1"/>
    </xf>
    <xf numFmtId="0" fontId="3" fillId="4" borderId="1" xfId="0" quotePrefix="1" applyNumberFormat="1" applyFont="1" applyFill="1" applyBorder="1" applyAlignment="1">
      <alignment horizontal="center" vertical="center" wrapText="1"/>
    </xf>
    <xf numFmtId="0" fontId="0" fillId="4" borderId="1" xfId="0" quotePrefix="1" applyFill="1" applyBorder="1" applyAlignment="1">
      <alignment horizontal="center" vertical="center"/>
    </xf>
    <xf numFmtId="0" fontId="0" fillId="13" borderId="0" xfId="0" applyFill="1" applyBorder="1" applyAlignment="1">
      <alignment horizontal="center"/>
    </xf>
    <xf numFmtId="0" fontId="31" fillId="13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167" fontId="15" fillId="13" borderId="1" xfId="0" applyNumberFormat="1" applyFont="1" applyFill="1" applyBorder="1" applyAlignment="1">
      <alignment horizontal="center" vertical="center"/>
    </xf>
    <xf numFmtId="167" fontId="20" fillId="13" borderId="0" xfId="0" applyNumberFormat="1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vertical="center"/>
    </xf>
    <xf numFmtId="0" fontId="14" fillId="0" borderId="31" xfId="0" applyNumberFormat="1" applyFont="1" applyBorder="1" applyAlignment="1">
      <alignment horizontal="center" vertical="center"/>
    </xf>
    <xf numFmtId="0" fontId="14" fillId="0" borderId="71" xfId="0" applyNumberFormat="1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5" xfId="0" applyNumberFormat="1" applyFont="1" applyBorder="1" applyAlignment="1">
      <alignment horizontal="center" vertical="center"/>
    </xf>
    <xf numFmtId="0" fontId="14" fillId="0" borderId="72" xfId="0" applyNumberFormat="1" applyFont="1" applyBorder="1" applyAlignment="1">
      <alignment horizontal="center" vertical="center"/>
    </xf>
    <xf numFmtId="0" fontId="14" fillId="0" borderId="73" xfId="0" applyNumberFormat="1" applyFont="1" applyBorder="1" applyAlignment="1">
      <alignment horizontal="center" vertical="center"/>
    </xf>
    <xf numFmtId="0" fontId="14" fillId="0" borderId="73" xfId="0" applyFont="1" applyBorder="1" applyAlignment="1">
      <alignment horizontal="center" vertical="center"/>
    </xf>
    <xf numFmtId="0" fontId="14" fillId="0" borderId="70" xfId="0" applyNumberFormat="1" applyFont="1" applyBorder="1" applyAlignment="1">
      <alignment horizontal="center" vertical="center"/>
    </xf>
    <xf numFmtId="0" fontId="1" fillId="13" borderId="5" xfId="0" applyFont="1" applyFill="1" applyBorder="1" applyAlignment="1">
      <alignment horizontal="center" vertical="center" wrapText="1"/>
    </xf>
    <xf numFmtId="0" fontId="1" fillId="13" borderId="5" xfId="0" applyFont="1" applyFill="1" applyBorder="1" applyAlignment="1">
      <alignment horizontal="center" vertical="center"/>
    </xf>
    <xf numFmtId="164" fontId="13" fillId="13" borderId="5" xfId="0" applyNumberFormat="1" applyFont="1" applyFill="1" applyBorder="1" applyAlignment="1" applyProtection="1">
      <alignment horizontal="center" vertical="center"/>
    </xf>
    <xf numFmtId="164" fontId="1" fillId="13" borderId="1" xfId="0" applyNumberFormat="1" applyFont="1" applyFill="1" applyBorder="1" applyAlignment="1" applyProtection="1">
      <alignment horizontal="center" vertical="center" wrapText="1"/>
    </xf>
    <xf numFmtId="0" fontId="13" fillId="13" borderId="5" xfId="0" applyFont="1" applyFill="1" applyBorder="1" applyAlignment="1">
      <alignment horizontal="center" vertical="center" wrapText="1"/>
    </xf>
    <xf numFmtId="0" fontId="1" fillId="13" borderId="0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164" fontId="1" fillId="13" borderId="0" xfId="0" applyNumberFormat="1" applyFont="1" applyFill="1" applyBorder="1" applyAlignment="1" applyProtection="1">
      <alignment horizontal="center" vertical="center" wrapText="1"/>
    </xf>
    <xf numFmtId="164" fontId="0" fillId="13" borderId="74" xfId="0" applyNumberFormat="1" applyFill="1" applyBorder="1" applyAlignment="1">
      <alignment horizontal="center"/>
    </xf>
    <xf numFmtId="0" fontId="0" fillId="5" borderId="4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6" borderId="2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 wrapText="1"/>
    </xf>
    <xf numFmtId="0" fontId="3" fillId="0" borderId="6" xfId="0" applyNumberFormat="1" applyFont="1" applyBorder="1" applyAlignment="1">
      <alignment horizontal="center" vertical="center" wrapText="1"/>
    </xf>
    <xf numFmtId="0" fontId="3" fillId="5" borderId="5" xfId="0" applyNumberFormat="1" applyFont="1" applyFill="1" applyBorder="1" applyAlignment="1">
      <alignment horizontal="center" vertical="center" wrapText="1"/>
    </xf>
    <xf numFmtId="0" fontId="3" fillId="5" borderId="2" xfId="0" applyNumberFormat="1" applyFont="1" applyFill="1" applyBorder="1" applyAlignment="1">
      <alignment horizontal="center" vertical="center" wrapText="1"/>
    </xf>
    <xf numFmtId="0" fontId="3" fillId="5" borderId="6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7" borderId="5" xfId="0" applyNumberFormat="1" applyFont="1" applyFill="1" applyBorder="1" applyAlignment="1">
      <alignment horizontal="center" vertical="center" wrapText="1"/>
    </xf>
    <xf numFmtId="0" fontId="3" fillId="7" borderId="2" xfId="0" applyNumberFormat="1" applyFont="1" applyFill="1" applyBorder="1" applyAlignment="1">
      <alignment horizontal="center" vertical="center" wrapText="1"/>
    </xf>
    <xf numFmtId="0" fontId="3" fillId="7" borderId="6" xfId="0" applyNumberFormat="1" applyFont="1" applyFill="1" applyBorder="1" applyAlignment="1">
      <alignment horizontal="center" vertical="center" wrapText="1"/>
    </xf>
    <xf numFmtId="0" fontId="3" fillId="9" borderId="5" xfId="0" applyNumberFormat="1" applyFont="1" applyFill="1" applyBorder="1" applyAlignment="1">
      <alignment horizontal="center" vertical="center" wrapText="1"/>
    </xf>
    <xf numFmtId="0" fontId="3" fillId="9" borderId="2" xfId="0" applyNumberFormat="1" applyFont="1" applyFill="1" applyBorder="1" applyAlignment="1">
      <alignment horizontal="center" vertical="center" wrapText="1"/>
    </xf>
    <xf numFmtId="0" fontId="3" fillId="9" borderId="6" xfId="0" applyNumberFormat="1" applyFont="1" applyFill="1" applyBorder="1" applyAlignment="1">
      <alignment horizontal="center" vertical="center" wrapText="1"/>
    </xf>
    <xf numFmtId="0" fontId="3" fillId="10" borderId="5" xfId="0" applyNumberFormat="1" applyFont="1" applyFill="1" applyBorder="1" applyAlignment="1">
      <alignment horizontal="center" vertical="center" wrapText="1"/>
    </xf>
    <xf numFmtId="0" fontId="3" fillId="10" borderId="2" xfId="0" applyNumberFormat="1" applyFont="1" applyFill="1" applyBorder="1" applyAlignment="1">
      <alignment horizontal="center" vertical="center" wrapText="1"/>
    </xf>
    <xf numFmtId="0" fontId="3" fillId="10" borderId="6" xfId="0" applyNumberFormat="1" applyFont="1" applyFill="1" applyBorder="1" applyAlignment="1">
      <alignment horizontal="center" vertical="center" wrapText="1"/>
    </xf>
    <xf numFmtId="0" fontId="3" fillId="6" borderId="5" xfId="0" applyNumberFormat="1" applyFont="1" applyFill="1" applyBorder="1" applyAlignment="1">
      <alignment horizontal="center" vertical="center" wrapText="1"/>
    </xf>
    <xf numFmtId="0" fontId="3" fillId="6" borderId="6" xfId="0" applyNumberFormat="1" applyFont="1" applyFill="1" applyBorder="1" applyAlignment="1">
      <alignment horizontal="center" vertical="center" wrapText="1"/>
    </xf>
    <xf numFmtId="0" fontId="3" fillId="8" borderId="5" xfId="0" applyNumberFormat="1" applyFont="1" applyFill="1" applyBorder="1" applyAlignment="1">
      <alignment horizontal="center" vertical="center" wrapText="1"/>
    </xf>
    <xf numFmtId="0" fontId="3" fillId="8" borderId="2" xfId="0" applyNumberFormat="1" applyFont="1" applyFill="1" applyBorder="1" applyAlignment="1">
      <alignment horizontal="center" vertical="center" wrapText="1"/>
    </xf>
    <xf numFmtId="0" fontId="3" fillId="8" borderId="6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1" borderId="2" xfId="0" applyNumberFormat="1" applyFont="1" applyFill="1" applyBorder="1" applyAlignment="1">
      <alignment horizontal="center" vertical="center" wrapText="1"/>
    </xf>
    <xf numFmtId="0" fontId="3" fillId="11" borderId="6" xfId="0" applyNumberFormat="1" applyFont="1" applyFill="1" applyBorder="1" applyAlignment="1">
      <alignment horizontal="center" vertical="center" wrapText="1"/>
    </xf>
    <xf numFmtId="0" fontId="3" fillId="6" borderId="2" xfId="0" applyNumberFormat="1" applyFont="1" applyFill="1" applyBorder="1" applyAlignment="1">
      <alignment horizontal="center" vertical="center" wrapText="1"/>
    </xf>
    <xf numFmtId="0" fontId="33" fillId="16" borderId="31" xfId="0" applyFont="1" applyFill="1" applyBorder="1" applyAlignment="1">
      <alignment horizontal="center" vertical="center"/>
    </xf>
    <xf numFmtId="0" fontId="33" fillId="16" borderId="14" xfId="0" applyFont="1" applyFill="1" applyBorder="1" applyAlignment="1">
      <alignment horizontal="center" vertical="center"/>
    </xf>
    <xf numFmtId="14" fontId="33" fillId="16" borderId="14" xfId="0" applyNumberFormat="1" applyFont="1" applyFill="1" applyBorder="1" applyAlignment="1">
      <alignment horizontal="center" vertical="center"/>
    </xf>
    <xf numFmtId="0" fontId="33" fillId="16" borderId="15" xfId="0" applyFont="1" applyFill="1" applyBorder="1" applyAlignment="1">
      <alignment horizontal="center" vertical="center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 applyAlignment="1">
      <alignment horizontal="center" vertical="center"/>
    </xf>
    <xf numFmtId="0" fontId="30" fillId="0" borderId="22" xfId="0" applyFont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33" xfId="0" applyFont="1" applyBorder="1" applyAlignment="1">
      <alignment horizontal="center" vertical="center" wrapText="1"/>
    </xf>
    <xf numFmtId="0" fontId="34" fillId="0" borderId="17" xfId="0" applyFont="1" applyBorder="1" applyAlignment="1">
      <alignment horizontal="center" vertical="center" wrapText="1"/>
    </xf>
    <xf numFmtId="0" fontId="34" fillId="0" borderId="37" xfId="0" applyFont="1" applyBorder="1" applyAlignment="1">
      <alignment horizontal="center" vertical="center" wrapText="1"/>
    </xf>
    <xf numFmtId="0" fontId="0" fillId="5" borderId="34" xfId="0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 vertical="center" wrapText="1"/>
    </xf>
    <xf numFmtId="0" fontId="42" fillId="18" borderId="30" xfId="0" applyFont="1" applyFill="1" applyBorder="1" applyAlignment="1">
      <alignment horizontal="center" vertical="center" wrapText="1"/>
    </xf>
    <xf numFmtId="0" fontId="42" fillId="18" borderId="39" xfId="0" applyFont="1" applyFill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33" fillId="0" borderId="17" xfId="0" applyFont="1" applyBorder="1" applyAlignment="1">
      <alignment horizontal="center" vertical="center" textRotation="90"/>
    </xf>
    <xf numFmtId="0" fontId="33" fillId="0" borderId="22" xfId="0" applyFont="1" applyBorder="1" applyAlignment="1">
      <alignment horizontal="center" vertical="center" textRotation="90"/>
    </xf>
    <xf numFmtId="0" fontId="14" fillId="16" borderId="43" xfId="0" applyFont="1" applyFill="1" applyBorder="1" applyAlignment="1">
      <alignment horizontal="center" vertical="center"/>
    </xf>
    <xf numFmtId="0" fontId="14" fillId="16" borderId="48" xfId="0" applyFont="1" applyFill="1" applyBorder="1" applyAlignment="1">
      <alignment horizontal="center" vertical="center"/>
    </xf>
    <xf numFmtId="10" fontId="7" fillId="17" borderId="50" xfId="0" applyNumberFormat="1" applyFont="1" applyFill="1" applyBorder="1" applyAlignment="1">
      <alignment horizontal="center" vertical="center"/>
    </xf>
    <xf numFmtId="0" fontId="35" fillId="0" borderId="46" xfId="0" applyFont="1" applyBorder="1" applyAlignment="1">
      <alignment horizontal="center" vertical="center"/>
    </xf>
    <xf numFmtId="0" fontId="35" fillId="0" borderId="16" xfId="0" applyFont="1" applyBorder="1" applyAlignment="1">
      <alignment horizontal="center" vertical="center"/>
    </xf>
    <xf numFmtId="0" fontId="35" fillId="0" borderId="27" xfId="0" applyFont="1" applyBorder="1" applyAlignment="1">
      <alignment horizontal="center" vertical="center"/>
    </xf>
    <xf numFmtId="0" fontId="37" fillId="18" borderId="39" xfId="0" applyFont="1" applyFill="1" applyBorder="1" applyAlignment="1">
      <alignment horizontal="center" vertical="center"/>
    </xf>
    <xf numFmtId="0" fontId="37" fillId="18" borderId="47" xfId="0" applyFont="1" applyFill="1" applyBorder="1" applyAlignment="1">
      <alignment horizontal="center" vertical="center"/>
    </xf>
    <xf numFmtId="0" fontId="20" fillId="17" borderId="43" xfId="0" applyFont="1" applyFill="1" applyBorder="1" applyAlignment="1">
      <alignment horizontal="center" vertical="center" wrapText="1"/>
    </xf>
    <xf numFmtId="0" fontId="20" fillId="17" borderId="48" xfId="0" applyFont="1" applyFill="1" applyBorder="1" applyAlignment="1">
      <alignment horizontal="center" vertical="center"/>
    </xf>
    <xf numFmtId="0" fontId="7" fillId="17" borderId="44" xfId="0" applyFont="1" applyFill="1" applyBorder="1" applyAlignment="1">
      <alignment horizontal="center" vertical="center"/>
    </xf>
    <xf numFmtId="0" fontId="7" fillId="17" borderId="45" xfId="0" applyFont="1" applyFill="1" applyBorder="1" applyAlignment="1">
      <alignment horizontal="center" vertical="center"/>
    </xf>
    <xf numFmtId="0" fontId="7" fillId="17" borderId="43" xfId="0" applyFont="1" applyFill="1" applyBorder="1" applyAlignment="1">
      <alignment horizontal="center" vertical="center"/>
    </xf>
    <xf numFmtId="10" fontId="7" fillId="17" borderId="49" xfId="0" applyNumberFormat="1" applyFont="1" applyFill="1" applyBorder="1" applyAlignment="1">
      <alignment horizontal="center" vertical="center"/>
    </xf>
    <xf numFmtId="10" fontId="7" fillId="17" borderId="48" xfId="0" applyNumberFormat="1" applyFont="1" applyFill="1" applyBorder="1" applyAlignment="1">
      <alignment horizontal="center" vertical="center"/>
    </xf>
    <xf numFmtId="0" fontId="6" fillId="12" borderId="43" xfId="0" applyFont="1" applyFill="1" applyBorder="1" applyAlignment="1">
      <alignment horizontal="center" vertical="center" wrapText="1"/>
    </xf>
    <xf numFmtId="0" fontId="6" fillId="12" borderId="51" xfId="0" applyFont="1" applyFill="1" applyBorder="1" applyAlignment="1">
      <alignment horizontal="center" vertical="center" wrapText="1"/>
    </xf>
    <xf numFmtId="0" fontId="14" fillId="12" borderId="44" xfId="0" applyFont="1" applyFill="1" applyBorder="1" applyAlignment="1">
      <alignment horizontal="center" vertical="center"/>
    </xf>
    <xf numFmtId="0" fontId="14" fillId="12" borderId="45" xfId="0" applyFont="1" applyFill="1" applyBorder="1" applyAlignment="1">
      <alignment horizontal="center" vertical="center"/>
    </xf>
    <xf numFmtId="0" fontId="14" fillId="12" borderId="43" xfId="0" applyFont="1" applyFill="1" applyBorder="1" applyAlignment="1">
      <alignment horizontal="center" vertical="center"/>
    </xf>
    <xf numFmtId="10" fontId="38" fillId="12" borderId="52" xfId="0" applyNumberFormat="1" applyFont="1" applyFill="1" applyBorder="1" applyAlignment="1">
      <alignment horizontal="center" vertical="center"/>
    </xf>
    <xf numFmtId="10" fontId="38" fillId="12" borderId="53" xfId="0" applyNumberFormat="1" applyFont="1" applyFill="1" applyBorder="1" applyAlignment="1">
      <alignment horizontal="center" vertical="center"/>
    </xf>
    <xf numFmtId="10" fontId="38" fillId="12" borderId="51" xfId="0" applyNumberFormat="1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30" fillId="0" borderId="11" xfId="0" applyFont="1" applyBorder="1" applyAlignment="1">
      <alignment horizontal="center" vertical="center"/>
    </xf>
    <xf numFmtId="0" fontId="30" fillId="0" borderId="12" xfId="0" applyFont="1" applyBorder="1" applyAlignment="1">
      <alignment horizontal="center" vertical="center"/>
    </xf>
    <xf numFmtId="0" fontId="12" fillId="0" borderId="54" xfId="0" applyFont="1" applyBorder="1" applyAlignment="1">
      <alignment horizontal="center" vertical="center" wrapText="1"/>
    </xf>
    <xf numFmtId="0" fontId="12" fillId="0" borderId="55" xfId="0" applyFont="1" applyBorder="1" applyAlignment="1">
      <alignment horizontal="center" vertical="center" wrapText="1"/>
    </xf>
    <xf numFmtId="0" fontId="12" fillId="0" borderId="56" xfId="0" applyFont="1" applyBorder="1" applyAlignment="1">
      <alignment horizontal="center" vertical="center" wrapText="1"/>
    </xf>
    <xf numFmtId="0" fontId="12" fillId="0" borderId="57" xfId="0" applyFont="1" applyBorder="1" applyAlignment="1">
      <alignment horizontal="center" vertical="center" wrapText="1"/>
    </xf>
    <xf numFmtId="0" fontId="34" fillId="0" borderId="11" xfId="0" applyFont="1" applyBorder="1" applyAlignment="1">
      <alignment horizontal="center" vertical="center" wrapText="1"/>
    </xf>
    <xf numFmtId="0" fontId="33" fillId="0" borderId="58" xfId="0" applyFont="1" applyBorder="1" applyAlignment="1">
      <alignment horizontal="center" vertical="center" textRotation="90"/>
    </xf>
    <xf numFmtId="0" fontId="33" fillId="0" borderId="64" xfId="0" applyFont="1" applyBorder="1" applyAlignment="1">
      <alignment horizontal="center" vertical="center" textRotation="90"/>
    </xf>
    <xf numFmtId="0" fontId="14" fillId="12" borderId="62" xfId="0" applyFont="1" applyFill="1" applyBorder="1" applyAlignment="1">
      <alignment horizontal="center" vertical="center"/>
    </xf>
    <xf numFmtId="10" fontId="38" fillId="12" borderId="65" xfId="0" applyNumberFormat="1" applyFont="1" applyFill="1" applyBorder="1" applyAlignment="1">
      <alignment horizontal="center" vertical="center"/>
    </xf>
    <xf numFmtId="0" fontId="7" fillId="17" borderId="62" xfId="0" applyFont="1" applyFill="1" applyBorder="1" applyAlignment="1">
      <alignment horizontal="center" vertical="center"/>
    </xf>
    <xf numFmtId="10" fontId="7" fillId="17" borderId="63" xfId="0" applyNumberFormat="1" applyFont="1" applyFill="1" applyBorder="1" applyAlignment="1">
      <alignment horizontal="center" vertical="center"/>
    </xf>
    <xf numFmtId="0" fontId="34" fillId="0" borderId="10" xfId="0" applyFont="1" applyBorder="1" applyAlignment="1">
      <alignment horizontal="center" vertical="center" wrapText="1"/>
    </xf>
    <xf numFmtId="0" fontId="34" fillId="0" borderId="66" xfId="0" applyFont="1" applyBorder="1" applyAlignment="1">
      <alignment horizontal="center" vertical="center" wrapText="1"/>
    </xf>
    <xf numFmtId="0" fontId="34" fillId="0" borderId="34" xfId="0" applyFont="1" applyBorder="1" applyAlignment="1">
      <alignment horizontal="center" vertical="center" wrapText="1"/>
    </xf>
    <xf numFmtId="0" fontId="34" fillId="0" borderId="38" xfId="0" applyFont="1" applyBorder="1" applyAlignment="1">
      <alignment horizontal="center" vertical="center" wrapText="1"/>
    </xf>
    <xf numFmtId="0" fontId="37" fillId="0" borderId="38" xfId="0" applyFont="1" applyBorder="1" applyAlignment="1">
      <alignment horizontal="center" vertical="center"/>
    </xf>
    <xf numFmtId="0" fontId="37" fillId="0" borderId="47" xfId="0" applyFont="1" applyBorder="1" applyAlignment="1">
      <alignment horizontal="center" vertical="center"/>
    </xf>
    <xf numFmtId="0" fontId="20" fillId="17" borderId="69" xfId="0" applyFont="1" applyFill="1" applyBorder="1" applyAlignment="1">
      <alignment horizontal="center" vertical="center" wrapText="1"/>
    </xf>
    <xf numFmtId="0" fontId="20" fillId="17" borderId="68" xfId="0" applyFont="1" applyFill="1" applyBorder="1" applyAlignment="1">
      <alignment horizontal="center" vertical="center"/>
    </xf>
    <xf numFmtId="0" fontId="7" fillId="0" borderId="44" xfId="0" applyFont="1" applyBorder="1" applyAlignment="1">
      <alignment horizontal="center" vertical="center"/>
    </xf>
    <xf numFmtId="0" fontId="7" fillId="0" borderId="45" xfId="0" applyFont="1" applyBorder="1" applyAlignment="1">
      <alignment horizontal="center" vertical="center"/>
    </xf>
    <xf numFmtId="10" fontId="7" fillId="0" borderId="49" xfId="0" applyNumberFormat="1" applyFont="1" applyBorder="1" applyAlignment="1">
      <alignment horizontal="center" vertical="center"/>
    </xf>
    <xf numFmtId="10" fontId="7" fillId="0" borderId="50" xfId="0" applyNumberFormat="1" applyFont="1" applyBorder="1" applyAlignment="1">
      <alignment horizontal="center" vertical="center"/>
    </xf>
    <xf numFmtId="10" fontId="7" fillId="0" borderId="48" xfId="0" applyNumberFormat="1" applyFont="1" applyBorder="1" applyAlignment="1">
      <alignment horizontal="center" vertical="center"/>
    </xf>
    <xf numFmtId="0" fontId="7" fillId="0" borderId="43" xfId="0" applyFont="1" applyBorder="1" applyAlignment="1">
      <alignment horizontal="center" vertical="center"/>
    </xf>
    <xf numFmtId="0" fontId="14" fillId="16" borderId="66" xfId="0" applyFont="1" applyFill="1" applyBorder="1" applyAlignment="1">
      <alignment horizontal="center" vertical="center"/>
    </xf>
    <xf numFmtId="0" fontId="14" fillId="16" borderId="68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4" fillId="19" borderId="10" xfId="0" applyFont="1" applyFill="1" applyBorder="1" applyAlignment="1">
      <alignment horizontal="center" vertical="center" wrapText="1"/>
    </xf>
    <xf numFmtId="0" fontId="34" fillId="19" borderId="16" xfId="0" applyFont="1" applyFill="1" applyBorder="1" applyAlignment="1">
      <alignment horizontal="center" vertical="center" wrapText="1"/>
    </xf>
    <xf numFmtId="0" fontId="46" fillId="19" borderId="39" xfId="0" applyFont="1" applyFill="1" applyBorder="1" applyAlignment="1">
      <alignment horizontal="center" vertical="center"/>
    </xf>
    <xf numFmtId="0" fontId="46" fillId="19" borderId="47" xfId="0" applyFont="1" applyFill="1" applyBorder="1" applyAlignment="1">
      <alignment horizontal="center" vertical="center"/>
    </xf>
    <xf numFmtId="0" fontId="44" fillId="19" borderId="30" xfId="0" applyFont="1" applyFill="1" applyBorder="1" applyAlignment="1">
      <alignment horizontal="center" vertical="center" wrapText="1"/>
    </xf>
    <xf numFmtId="0" fontId="44" fillId="19" borderId="39" xfId="0" applyFont="1" applyFill="1" applyBorder="1" applyAlignment="1">
      <alignment horizontal="center" vertical="center" wrapText="1"/>
    </xf>
    <xf numFmtId="0" fontId="31" fillId="18" borderId="39" xfId="0" applyFont="1" applyFill="1" applyBorder="1" applyAlignment="1">
      <alignment horizontal="center" vertical="center"/>
    </xf>
    <xf numFmtId="0" fontId="31" fillId="18" borderId="47" xfId="0" applyFont="1" applyFill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167" fontId="38" fillId="0" borderId="0" xfId="0" applyNumberFormat="1" applyFont="1" applyAlignment="1">
      <alignment horizontal="center" vertical="center"/>
    </xf>
    <xf numFmtId="0" fontId="6" fillId="12" borderId="69" xfId="0" applyFont="1" applyFill="1" applyBorder="1" applyAlignment="1">
      <alignment horizontal="center" vertical="center" wrapText="1"/>
    </xf>
    <xf numFmtId="0" fontId="6" fillId="12" borderId="47" xfId="0" applyFont="1" applyFill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/>
    </xf>
    <xf numFmtId="0" fontId="14" fillId="0" borderId="45" xfId="0" applyFont="1" applyBorder="1" applyAlignment="1">
      <alignment horizontal="center" vertical="center"/>
    </xf>
    <xf numFmtId="0" fontId="14" fillId="0" borderId="43" xfId="0" applyFont="1" applyBorder="1" applyAlignment="1">
      <alignment horizontal="center" vertical="center"/>
    </xf>
    <xf numFmtId="10" fontId="38" fillId="0" borderId="52" xfId="0" applyNumberFormat="1" applyFont="1" applyBorder="1" applyAlignment="1">
      <alignment horizontal="center" vertical="center"/>
    </xf>
    <xf numFmtId="10" fontId="38" fillId="0" borderId="53" xfId="0" applyNumberFormat="1" applyFont="1" applyBorder="1" applyAlignment="1">
      <alignment horizontal="center" vertical="center"/>
    </xf>
    <xf numFmtId="10" fontId="38" fillId="0" borderId="51" xfId="0" applyNumberFormat="1" applyFont="1" applyBorder="1" applyAlignment="1">
      <alignment horizontal="center" vertical="center"/>
    </xf>
    <xf numFmtId="0" fontId="35" fillId="0" borderId="67" xfId="0" applyFont="1" applyBorder="1" applyAlignment="1">
      <alignment horizontal="center" vertical="center"/>
    </xf>
    <xf numFmtId="0" fontId="41" fillId="0" borderId="10" xfId="0" applyFont="1" applyBorder="1" applyAlignment="1">
      <alignment horizontal="center" vertical="center"/>
    </xf>
    <xf numFmtId="0" fontId="41" fillId="0" borderId="16" xfId="0" applyFont="1" applyBorder="1" applyAlignment="1">
      <alignment horizontal="center" vertical="center"/>
    </xf>
    <xf numFmtId="0" fontId="41" fillId="0" borderId="27" xfId="0" applyFont="1" applyBorder="1" applyAlignment="1">
      <alignment horizontal="center" vertical="center"/>
    </xf>
    <xf numFmtId="0" fontId="26" fillId="13" borderId="1" xfId="0" applyFont="1" applyFill="1" applyBorder="1" applyAlignment="1">
      <alignment horizontal="center" vertical="center" wrapText="1"/>
    </xf>
    <xf numFmtId="0" fontId="5" fillId="13" borderId="14" xfId="0" applyFont="1" applyFill="1" applyBorder="1" applyAlignment="1">
      <alignment horizontal="left" vertical="center"/>
    </xf>
    <xf numFmtId="168" fontId="6" fillId="13" borderId="14" xfId="0" applyNumberFormat="1" applyFont="1" applyFill="1" applyBorder="1" applyAlignment="1">
      <alignment horizontal="center" vertical="center"/>
    </xf>
    <xf numFmtId="168" fontId="6" fillId="13" borderId="15" xfId="0" applyNumberFormat="1" applyFont="1" applyFill="1" applyBorder="1" applyAlignment="1">
      <alignment horizontal="center" vertical="center"/>
    </xf>
    <xf numFmtId="168" fontId="6" fillId="13" borderId="22" xfId="0" applyNumberFormat="1" applyFont="1" applyFill="1" applyBorder="1" applyAlignment="1">
      <alignment horizontal="center" vertical="center"/>
    </xf>
    <xf numFmtId="168" fontId="6" fillId="13" borderId="23" xfId="0" applyNumberFormat="1" applyFont="1" applyFill="1" applyBorder="1" applyAlignment="1">
      <alignment horizontal="center" vertical="center"/>
    </xf>
    <xf numFmtId="0" fontId="20" fillId="13" borderId="13" xfId="0" applyFont="1" applyFill="1" applyBorder="1" applyAlignment="1">
      <alignment horizontal="left" vertical="center"/>
    </xf>
    <xf numFmtId="0" fontId="20" fillId="13" borderId="12" xfId="0" applyFont="1" applyFill="1" applyBorder="1" applyAlignment="1">
      <alignment horizontal="left" vertical="center"/>
    </xf>
    <xf numFmtId="0" fontId="20" fillId="13" borderId="20" xfId="0" applyFont="1" applyFill="1" applyBorder="1" applyAlignment="1">
      <alignment horizontal="left" vertical="center"/>
    </xf>
    <xf numFmtId="0" fontId="20" fillId="13" borderId="21" xfId="0" applyFont="1" applyFill="1" applyBorder="1" applyAlignment="1">
      <alignment horizontal="left" vertical="center"/>
    </xf>
    <xf numFmtId="0" fontId="6" fillId="13" borderId="11" xfId="0" applyFont="1" applyFill="1" applyBorder="1" applyAlignment="1">
      <alignment horizontal="center" vertical="center"/>
    </xf>
    <xf numFmtId="0" fontId="6" fillId="13" borderId="12" xfId="0" applyFont="1" applyFill="1" applyBorder="1" applyAlignment="1">
      <alignment horizontal="center" vertical="center"/>
    </xf>
    <xf numFmtId="0" fontId="10" fillId="13" borderId="0" xfId="0" applyFont="1" applyFill="1" applyBorder="1" applyAlignment="1">
      <alignment horizontal="center" vertical="center"/>
    </xf>
    <xf numFmtId="0" fontId="22" fillId="5" borderId="1" xfId="0" applyFont="1" applyFill="1" applyBorder="1" applyAlignment="1" applyProtection="1">
      <alignment horizontal="left" vertical="top" wrapText="1"/>
      <protection locked="0"/>
    </xf>
    <xf numFmtId="0" fontId="28" fillId="13" borderId="10" xfId="0" applyFont="1" applyFill="1" applyBorder="1" applyAlignment="1">
      <alignment horizontal="center" vertical="center"/>
    </xf>
    <xf numFmtId="0" fontId="28" fillId="13" borderId="16" xfId="0" applyFont="1" applyFill="1" applyBorder="1" applyAlignment="1">
      <alignment horizontal="center" vertical="center"/>
    </xf>
    <xf numFmtId="0" fontId="28" fillId="13" borderId="27" xfId="0" applyFont="1" applyFill="1" applyBorder="1" applyAlignment="1">
      <alignment horizontal="center" vertical="center"/>
    </xf>
    <xf numFmtId="0" fontId="29" fillId="13" borderId="10" xfId="0" applyFont="1" applyFill="1" applyBorder="1" applyAlignment="1">
      <alignment horizontal="center" vertical="center"/>
    </xf>
    <xf numFmtId="0" fontId="29" fillId="13" borderId="16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 wrapText="1"/>
    </xf>
    <xf numFmtId="0" fontId="5" fillId="13" borderId="16" xfId="0" applyFont="1" applyFill="1" applyBorder="1" applyAlignment="1">
      <alignment horizontal="center" vertical="center" wrapText="1"/>
    </xf>
    <xf numFmtId="0" fontId="5" fillId="13" borderId="27" xfId="0" applyFont="1" applyFill="1" applyBorder="1" applyAlignment="1">
      <alignment horizontal="center" vertical="center" wrapText="1"/>
    </xf>
    <xf numFmtId="0" fontId="30" fillId="13" borderId="11" xfId="0" applyFont="1" applyFill="1" applyBorder="1" applyAlignment="1">
      <alignment horizontal="center"/>
    </xf>
    <xf numFmtId="0" fontId="30" fillId="13" borderId="12" xfId="0" applyFont="1" applyFill="1" applyBorder="1" applyAlignment="1">
      <alignment horizontal="center"/>
    </xf>
    <xf numFmtId="0" fontId="30" fillId="13" borderId="17" xfId="0" applyFont="1" applyFill="1" applyBorder="1" applyAlignment="1">
      <alignment horizontal="center"/>
    </xf>
    <xf numFmtId="0" fontId="30" fillId="13" borderId="18" xfId="0" applyFont="1" applyFill="1" applyBorder="1" applyAlignment="1">
      <alignment horizontal="center"/>
    </xf>
    <xf numFmtId="0" fontId="6" fillId="13" borderId="17" xfId="0" applyFont="1" applyFill="1" applyBorder="1" applyAlignment="1">
      <alignment horizontal="center" vertical="center"/>
    </xf>
    <xf numFmtId="0" fontId="6" fillId="13" borderId="18" xfId="0" applyFont="1" applyFill="1" applyBorder="1" applyAlignment="1">
      <alignment horizontal="center" vertical="center"/>
    </xf>
    <xf numFmtId="10" fontId="32" fillId="13" borderId="16" xfId="0" applyNumberFormat="1" applyFont="1" applyFill="1" applyBorder="1" applyAlignment="1">
      <alignment horizontal="center" vertical="center"/>
    </xf>
    <xf numFmtId="10" fontId="32" fillId="13" borderId="27" xfId="0" applyNumberFormat="1" applyFont="1" applyFill="1" applyBorder="1" applyAlignment="1">
      <alignment horizontal="center" vertical="center"/>
    </xf>
    <xf numFmtId="10" fontId="31" fillId="13" borderId="16" xfId="0" applyNumberFormat="1" applyFont="1" applyFill="1" applyBorder="1" applyAlignment="1">
      <alignment horizontal="center" vertical="center"/>
    </xf>
    <xf numFmtId="10" fontId="31" fillId="13" borderId="27" xfId="0" applyNumberFormat="1" applyFont="1" applyFill="1" applyBorder="1" applyAlignment="1">
      <alignment horizontal="center" vertical="center"/>
    </xf>
    <xf numFmtId="0" fontId="7" fillId="13" borderId="0" xfId="0" applyFont="1" applyFill="1" applyAlignment="1">
      <alignment horizontal="center" vertical="center"/>
    </xf>
    <xf numFmtId="0" fontId="7" fillId="13" borderId="9" xfId="0" applyFont="1" applyFill="1" applyBorder="1" applyAlignment="1">
      <alignment horizontal="center" vertical="center"/>
    </xf>
    <xf numFmtId="0" fontId="14" fillId="13" borderId="3" xfId="0" applyFont="1" applyFill="1" applyBorder="1" applyAlignment="1" applyProtection="1">
      <alignment horizontal="center" vertical="center"/>
    </xf>
    <xf numFmtId="0" fontId="14" fillId="13" borderId="7" xfId="0" applyFont="1" applyFill="1" applyBorder="1" applyAlignment="1" applyProtection="1">
      <alignment horizontal="center" vertical="center"/>
    </xf>
    <xf numFmtId="0" fontId="14" fillId="13" borderId="8" xfId="0" applyFont="1" applyFill="1" applyBorder="1" applyAlignment="1" applyProtection="1">
      <alignment horizontal="center" vertical="center"/>
    </xf>
    <xf numFmtId="0" fontId="9" fillId="13" borderId="0" xfId="0" applyFont="1" applyFill="1" applyAlignment="1">
      <alignment horizontal="center" vertical="center"/>
    </xf>
    <xf numFmtId="0" fontId="12" fillId="13" borderId="1" xfId="0" applyFont="1" applyFill="1" applyBorder="1" applyAlignment="1" applyProtection="1">
      <alignment horizontal="center" vertical="center" wrapText="1"/>
    </xf>
    <xf numFmtId="0" fontId="20" fillId="13" borderId="11" xfId="0" applyFont="1" applyFill="1" applyBorder="1" applyAlignment="1">
      <alignment horizontal="right" vertical="center"/>
    </xf>
    <xf numFmtId="0" fontId="20" fillId="13" borderId="19" xfId="0" applyFont="1" applyFill="1" applyBorder="1" applyAlignment="1">
      <alignment horizontal="right" vertical="center"/>
    </xf>
    <xf numFmtId="0" fontId="31" fillId="13" borderId="16" xfId="0" applyFont="1" applyFill="1" applyBorder="1" applyAlignment="1">
      <alignment horizontal="center" vertical="center"/>
    </xf>
    <xf numFmtId="0" fontId="31" fillId="13" borderId="27" xfId="0" applyFont="1" applyFill="1" applyBorder="1" applyAlignment="1">
      <alignment horizontal="center" vertical="center"/>
    </xf>
    <xf numFmtId="168" fontId="31" fillId="13" borderId="22" xfId="0" applyNumberFormat="1" applyFont="1" applyFill="1" applyBorder="1" applyAlignment="1">
      <alignment horizontal="center" vertical="center"/>
    </xf>
    <xf numFmtId="168" fontId="31" fillId="13" borderId="23" xfId="0" applyNumberFormat="1" applyFont="1" applyFill="1" applyBorder="1" applyAlignment="1">
      <alignment horizontal="center" vertical="center"/>
    </xf>
    <xf numFmtId="0" fontId="20" fillId="13" borderId="24" xfId="0" applyFont="1" applyFill="1" applyBorder="1" applyAlignment="1">
      <alignment horizontal="right" vertical="center"/>
    </xf>
    <xf numFmtId="0" fontId="20" fillId="13" borderId="22" xfId="0" applyFont="1" applyFill="1" applyBorder="1" applyAlignment="1">
      <alignment horizontal="right" vertical="center"/>
    </xf>
    <xf numFmtId="0" fontId="20" fillId="13" borderId="25" xfId="0" applyFont="1" applyFill="1" applyBorder="1" applyAlignment="1">
      <alignment horizontal="left" vertical="center"/>
    </xf>
    <xf numFmtId="0" fontId="20" fillId="13" borderId="26" xfId="0" applyFont="1" applyFill="1" applyBorder="1" applyAlignment="1">
      <alignment horizontal="left" vertical="center"/>
    </xf>
    <xf numFmtId="0" fontId="20" fillId="13" borderId="9" xfId="0" applyFont="1" applyFill="1" applyBorder="1" applyAlignment="1">
      <alignment horizontal="left" vertical="center"/>
    </xf>
    <xf numFmtId="0" fontId="20" fillId="13" borderId="23" xfId="0" applyFont="1" applyFill="1" applyBorder="1" applyAlignment="1">
      <alignment horizontal="left" vertical="center"/>
    </xf>
    <xf numFmtId="0" fontId="0" fillId="13" borderId="0" xfId="0" applyFill="1" applyBorder="1" applyAlignment="1">
      <alignment horizontal="center"/>
    </xf>
    <xf numFmtId="0" fontId="5" fillId="13" borderId="29" xfId="0" applyFont="1" applyFill="1" applyBorder="1" applyAlignment="1">
      <alignment horizontal="left" vertical="center"/>
    </xf>
    <xf numFmtId="168" fontId="6" fillId="13" borderId="29" xfId="0" applyNumberFormat="1" applyFont="1" applyFill="1" applyBorder="1" applyAlignment="1">
      <alignment horizontal="center" vertical="center"/>
    </xf>
    <xf numFmtId="168" fontId="6" fillId="13" borderId="30" xfId="0" applyNumberFormat="1" applyFont="1" applyFill="1" applyBorder="1" applyAlignment="1">
      <alignment horizontal="center" vertical="center"/>
    </xf>
    <xf numFmtId="0" fontId="17" fillId="0" borderId="0" xfId="2" applyAlignment="1" applyProtection="1">
      <alignment horizontal="left"/>
    </xf>
  </cellXfs>
  <cellStyles count="3">
    <cellStyle name="Lien hypertexte" xfId="2" builtinId="8"/>
    <cellStyle name="Lien hypertexte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228600</xdr:colOff>
          <xdr:row>5</xdr:row>
          <xdr:rowOff>114300</xdr:rowOff>
        </xdr:from>
        <xdr:to>
          <xdr:col>9</xdr:col>
          <xdr:colOff>323850</xdr:colOff>
          <xdr:row>18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9FDD0C31-B1E2-488C-8E63-C6987A2AE2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sng" strike="noStrike" baseline="0">
                  <a:solidFill>
                    <a:srgbClr val="99CC00"/>
                  </a:solidFill>
                  <a:latin typeface="Calibri"/>
                </a:rPr>
                <a:t>Afficher le 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LBE/Effectifs%20ALBE%20Sections/Effectifs%202017%20-%202018/ALBE%202017%202018%20Liste%20adh&#233;rents%20-%20verif%20C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BE"/>
      <sheetName val="Artisanat"/>
      <sheetName val="Chorale farandole"/>
      <sheetName val="Chorale Seine R"/>
      <sheetName val="Construction modelisme"/>
      <sheetName val="Echec"/>
      <sheetName val="Encadrement"/>
      <sheetName val="Scrabble"/>
      <sheetName val="Badminton"/>
      <sheetName val="Foot"/>
      <sheetName val="Hand"/>
      <sheetName val="Orientation"/>
      <sheetName val="Petanque"/>
      <sheetName val="Relaxation"/>
      <sheetName val="Sports Nature"/>
      <sheetName val="Tennis"/>
      <sheetName val="Tennis de table"/>
      <sheetName val="Yoga"/>
      <sheetName val="Tableau vierge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30">
          <cell r="H30">
            <v>1999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uuuuuuuuuuuu@orange.fr" TargetMode="External"/><Relationship Id="rId2" Type="http://schemas.openxmlformats.org/officeDocument/2006/relationships/hyperlink" Target="mailto:yyyyyyyyyy@free.fr" TargetMode="External"/><Relationship Id="rId1" Type="http://schemas.openxmlformats.org/officeDocument/2006/relationships/hyperlink" Target="mailto:xxxxxxxxxxxxxx@gmail.com" TargetMode="External"/><Relationship Id="rId5" Type="http://schemas.openxmlformats.org/officeDocument/2006/relationships/hyperlink" Target="mailto:nnnnnnnnnnnnn@gmail.com" TargetMode="External"/><Relationship Id="rId4" Type="http://schemas.openxmlformats.org/officeDocument/2006/relationships/hyperlink" Target="mailto:jjjjjjjjjjjjj@orange.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topLeftCell="A4" workbookViewId="0">
      <selection activeCell="M15" sqref="M15"/>
    </sheetView>
  </sheetViews>
  <sheetFormatPr baseColWidth="10" defaultRowHeight="15" x14ac:dyDescent="0.25"/>
  <cols>
    <col min="1" max="16384" width="11.42578125" style="51"/>
  </cols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aFFICHER">
                <anchor moveWithCells="1" sizeWithCells="1">
                  <from>
                    <xdr:col>2</xdr:col>
                    <xdr:colOff>228600</xdr:colOff>
                    <xdr:row>5</xdr:row>
                    <xdr:rowOff>114300</xdr:rowOff>
                  </from>
                  <to>
                    <xdr:col>9</xdr:col>
                    <xdr:colOff>323850</xdr:colOff>
                    <xdr:row>18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561"/>
  <sheetViews>
    <sheetView tabSelected="1" workbookViewId="0">
      <pane ySplit="1" topLeftCell="A2" activePane="bottomLeft" state="frozen"/>
      <selection pane="bottomLeft" activeCell="E18" sqref="E18"/>
    </sheetView>
  </sheetViews>
  <sheetFormatPr baseColWidth="10" defaultRowHeight="15.75" x14ac:dyDescent="0.25"/>
  <cols>
    <col min="1" max="1" width="28.140625" style="5" customWidth="1"/>
    <col min="2" max="2" width="18.28515625" style="171" customWidth="1"/>
    <col min="3" max="3" width="16" style="171" customWidth="1"/>
    <col min="4" max="4" width="8" style="173" customWidth="1"/>
    <col min="5" max="5" width="11.140625" style="173" customWidth="1"/>
    <col min="6" max="6" width="39.5703125" style="173" customWidth="1"/>
    <col min="7" max="7" width="17.42578125" style="173" customWidth="1"/>
    <col min="8" max="8" width="35" style="173" customWidth="1"/>
    <col min="9" max="9" width="18.140625" style="174" customWidth="1"/>
    <col min="10" max="10" width="29.42578125" style="171" customWidth="1"/>
    <col min="11" max="11" width="23" style="172" customWidth="1"/>
    <col min="12" max="12" width="20" style="5" customWidth="1"/>
    <col min="13" max="16384" width="11.42578125" style="5"/>
  </cols>
  <sheetData>
    <row r="1" spans="1:12" x14ac:dyDescent="0.25">
      <c r="A1" s="1" t="s">
        <v>0</v>
      </c>
      <c r="B1" s="169" t="s">
        <v>1</v>
      </c>
      <c r="C1" s="169" t="s">
        <v>2</v>
      </c>
      <c r="D1" s="1" t="s">
        <v>25</v>
      </c>
      <c r="E1" s="1" t="s">
        <v>3</v>
      </c>
      <c r="F1" s="1" t="s">
        <v>4</v>
      </c>
      <c r="G1" s="1" t="s">
        <v>5</v>
      </c>
      <c r="H1" s="1" t="s">
        <v>6</v>
      </c>
      <c r="I1" s="175" t="s">
        <v>7</v>
      </c>
      <c r="J1" s="169" t="s">
        <v>8</v>
      </c>
      <c r="K1" s="184" t="s">
        <v>9</v>
      </c>
      <c r="L1" s="2" t="s">
        <v>10</v>
      </c>
    </row>
    <row r="2" spans="1:12" x14ac:dyDescent="0.25">
      <c r="A2" s="4" t="str">
        <f t="shared" ref="A2:A65" si="0">B2&amp;" "&amp;C2</f>
        <v>MDR Laetitia</v>
      </c>
      <c r="B2" s="171" t="s">
        <v>1936</v>
      </c>
      <c r="C2" s="171" t="s">
        <v>1744</v>
      </c>
      <c r="D2" s="173" t="s">
        <v>12</v>
      </c>
      <c r="E2" s="173">
        <v>1987</v>
      </c>
      <c r="F2" s="173" t="s">
        <v>1925</v>
      </c>
      <c r="G2" s="173">
        <v>76500</v>
      </c>
      <c r="H2" s="173" t="s">
        <v>17</v>
      </c>
      <c r="I2" s="174" t="s">
        <v>1932</v>
      </c>
      <c r="J2" s="393" t="s">
        <v>1920</v>
      </c>
      <c r="K2" s="172" t="s">
        <v>1715</v>
      </c>
    </row>
    <row r="3" spans="1:12" x14ac:dyDescent="0.25">
      <c r="A3" s="4" t="str">
        <f t="shared" si="0"/>
        <v>jaloux JeanClaude</v>
      </c>
      <c r="B3" s="171" t="s">
        <v>1935</v>
      </c>
      <c r="C3" s="171" t="s">
        <v>1738</v>
      </c>
      <c r="D3" s="173" t="s">
        <v>14</v>
      </c>
      <c r="E3" s="173">
        <v>1945</v>
      </c>
      <c r="F3" s="173" t="s">
        <v>1926</v>
      </c>
      <c r="G3" s="173">
        <v>76500</v>
      </c>
      <c r="H3" s="173" t="s">
        <v>17</v>
      </c>
      <c r="K3" s="172" t="s">
        <v>1940</v>
      </c>
    </row>
    <row r="4" spans="1:12" x14ac:dyDescent="0.25">
      <c r="A4" s="4" t="str">
        <f t="shared" si="0"/>
        <v>tordu Guillaume</v>
      </c>
      <c r="B4" s="171" t="s">
        <v>1933</v>
      </c>
      <c r="C4" s="171" t="s">
        <v>1739</v>
      </c>
      <c r="D4" s="173" t="s">
        <v>14</v>
      </c>
      <c r="E4" s="173">
        <v>1960</v>
      </c>
      <c r="F4" s="173" t="s">
        <v>1927</v>
      </c>
      <c r="G4" s="173">
        <v>76500</v>
      </c>
      <c r="H4" s="173" t="s">
        <v>18</v>
      </c>
      <c r="K4" s="172" t="s">
        <v>67</v>
      </c>
    </row>
    <row r="5" spans="1:12" x14ac:dyDescent="0.25">
      <c r="A5" s="4" t="str">
        <f t="shared" si="0"/>
        <v>bon a rien  GUY</v>
      </c>
      <c r="B5" s="171" t="s">
        <v>1934</v>
      </c>
      <c r="C5" s="171" t="s">
        <v>1740</v>
      </c>
      <c r="D5" s="173" t="s">
        <v>14</v>
      </c>
      <c r="E5" s="173">
        <v>1947</v>
      </c>
      <c r="F5" s="173" t="s">
        <v>1928</v>
      </c>
      <c r="G5" s="173">
        <v>76500</v>
      </c>
      <c r="H5" s="173" t="s">
        <v>17</v>
      </c>
      <c r="J5" s="393" t="s">
        <v>1921</v>
      </c>
      <c r="K5" s="172" t="s">
        <v>49</v>
      </c>
    </row>
    <row r="6" spans="1:12" x14ac:dyDescent="0.25">
      <c r="A6" s="4" t="str">
        <f t="shared" si="0"/>
        <v>TU ES TROP FORT Moise</v>
      </c>
      <c r="B6" s="171" t="s">
        <v>1939</v>
      </c>
      <c r="C6" s="171" t="s">
        <v>1741</v>
      </c>
      <c r="D6" s="173" t="s">
        <v>14</v>
      </c>
      <c r="E6" s="173">
        <v>1960</v>
      </c>
      <c r="F6" s="173" t="s">
        <v>1929</v>
      </c>
      <c r="G6" s="173">
        <v>76500</v>
      </c>
      <c r="H6" s="173" t="s">
        <v>18</v>
      </c>
      <c r="J6" s="393" t="s">
        <v>1922</v>
      </c>
      <c r="K6" s="172" t="s">
        <v>79</v>
      </c>
    </row>
    <row r="7" spans="1:12" x14ac:dyDescent="0.25">
      <c r="A7" s="4" t="str">
        <f t="shared" si="0"/>
        <v>Merci Michele</v>
      </c>
      <c r="B7" s="171" t="s">
        <v>1937</v>
      </c>
      <c r="C7" s="171" t="s">
        <v>11</v>
      </c>
      <c r="D7" s="173" t="s">
        <v>12</v>
      </c>
      <c r="E7" s="173">
        <v>1944</v>
      </c>
      <c r="F7" s="173" t="s">
        <v>1930</v>
      </c>
      <c r="G7" s="173">
        <v>27670</v>
      </c>
      <c r="H7" s="173" t="s">
        <v>13</v>
      </c>
      <c r="I7" s="174" t="s">
        <v>1931</v>
      </c>
      <c r="J7" s="393" t="s">
        <v>1923</v>
      </c>
      <c r="K7" s="172" t="s">
        <v>1737</v>
      </c>
    </row>
    <row r="8" spans="1:12" x14ac:dyDescent="0.25">
      <c r="A8" s="4" t="str">
        <f t="shared" si="0"/>
        <v>SVP Léo</v>
      </c>
      <c r="B8" s="171" t="s">
        <v>1938</v>
      </c>
      <c r="C8" s="171" t="s">
        <v>1742</v>
      </c>
      <c r="D8" s="173" t="s">
        <v>14</v>
      </c>
      <c r="E8" s="173">
        <v>2007</v>
      </c>
      <c r="F8" s="173" t="s">
        <v>1743</v>
      </c>
      <c r="G8" s="173">
        <v>27670</v>
      </c>
      <c r="H8" s="173" t="s">
        <v>1541</v>
      </c>
      <c r="J8" s="393" t="s">
        <v>1924</v>
      </c>
      <c r="K8" s="172" t="s">
        <v>58</v>
      </c>
    </row>
    <row r="9" spans="1:12" x14ac:dyDescent="0.25">
      <c r="A9" s="4"/>
    </row>
    <row r="10" spans="1:12" x14ac:dyDescent="0.25">
      <c r="A10" s="4"/>
    </row>
    <row r="11" spans="1:12" x14ac:dyDescent="0.25">
      <c r="A11" s="4"/>
    </row>
    <row r="12" spans="1:12" x14ac:dyDescent="0.25">
      <c r="A12" s="4"/>
    </row>
    <row r="13" spans="1:12" x14ac:dyDescent="0.25">
      <c r="A13" s="4"/>
    </row>
    <row r="14" spans="1:12" x14ac:dyDescent="0.25">
      <c r="A14" s="4"/>
    </row>
    <row r="15" spans="1:12" x14ac:dyDescent="0.25">
      <c r="A15" s="4"/>
    </row>
    <row r="16" spans="1:12" x14ac:dyDescent="0.25">
      <c r="A16" s="4"/>
    </row>
    <row r="17" spans="1:12" x14ac:dyDescent="0.25">
      <c r="A17" s="4"/>
      <c r="B17" s="170"/>
      <c r="C17" s="170"/>
      <c r="D17" s="4"/>
      <c r="E17" s="4"/>
      <c r="F17" s="4"/>
      <c r="G17" s="4"/>
      <c r="H17" s="4"/>
      <c r="I17" s="176"/>
      <c r="J17" s="170"/>
      <c r="K17" s="185"/>
      <c r="L17" s="4"/>
    </row>
    <row r="18" spans="1:12" x14ac:dyDescent="0.25">
      <c r="A18" s="4"/>
    </row>
    <row r="19" spans="1:12" x14ac:dyDescent="0.25">
      <c r="A19" s="4"/>
    </row>
    <row r="20" spans="1:12" x14ac:dyDescent="0.25">
      <c r="A20" s="4"/>
      <c r="B20" s="170"/>
      <c r="C20" s="170"/>
      <c r="D20" s="4"/>
      <c r="E20" s="4"/>
      <c r="F20" s="4"/>
      <c r="G20" s="4"/>
      <c r="H20" s="4"/>
      <c r="I20" s="176"/>
      <c r="J20" s="170"/>
      <c r="K20" s="185"/>
      <c r="L20" s="4"/>
    </row>
    <row r="21" spans="1:12" x14ac:dyDescent="0.25">
      <c r="A21" s="4"/>
    </row>
    <row r="22" spans="1:12" x14ac:dyDescent="0.25">
      <c r="A22" s="4"/>
    </row>
    <row r="23" spans="1:12" x14ac:dyDescent="0.25">
      <c r="A23" s="4"/>
    </row>
    <row r="24" spans="1:12" x14ac:dyDescent="0.25">
      <c r="A24" s="4"/>
    </row>
    <row r="25" spans="1:12" x14ac:dyDescent="0.25">
      <c r="A25" s="4"/>
    </row>
    <row r="26" spans="1:12" x14ac:dyDescent="0.25">
      <c r="A26" s="4"/>
    </row>
    <row r="27" spans="1:12" x14ac:dyDescent="0.25">
      <c r="A27" s="4"/>
    </row>
    <row r="28" spans="1:12" x14ac:dyDescent="0.25">
      <c r="A28" s="4"/>
    </row>
    <row r="29" spans="1:12" x14ac:dyDescent="0.25">
      <c r="A29" s="4"/>
    </row>
    <row r="30" spans="1:12" x14ac:dyDescent="0.25">
      <c r="A30" s="4"/>
    </row>
    <row r="31" spans="1:12" x14ac:dyDescent="0.25">
      <c r="A31" s="4"/>
      <c r="B31" s="170"/>
      <c r="C31" s="170"/>
      <c r="D31" s="4"/>
      <c r="E31" s="4"/>
      <c r="F31" s="4"/>
      <c r="G31" s="4"/>
      <c r="H31" s="4"/>
      <c r="I31" s="176"/>
      <c r="J31" s="170"/>
      <c r="K31" s="185"/>
      <c r="L31" s="4"/>
    </row>
    <row r="32" spans="1:12" x14ac:dyDescent="0.25">
      <c r="A32" s="4"/>
    </row>
    <row r="33" spans="1:12" x14ac:dyDescent="0.25">
      <c r="A33" s="4"/>
    </row>
    <row r="34" spans="1:12" x14ac:dyDescent="0.25">
      <c r="A34" s="4"/>
    </row>
    <row r="35" spans="1:12" x14ac:dyDescent="0.25">
      <c r="A35" s="4"/>
      <c r="B35" s="170"/>
      <c r="C35" s="170"/>
      <c r="D35" s="4"/>
      <c r="E35" s="4"/>
      <c r="F35" s="4"/>
      <c r="G35" s="4"/>
      <c r="H35" s="4"/>
      <c r="I35" s="176"/>
      <c r="J35" s="170"/>
      <c r="K35" s="185"/>
      <c r="L35" s="4"/>
    </row>
    <row r="36" spans="1:12" x14ac:dyDescent="0.25">
      <c r="A36" s="4"/>
    </row>
    <row r="37" spans="1:12" x14ac:dyDescent="0.25">
      <c r="A37" s="4"/>
    </row>
    <row r="38" spans="1:12" x14ac:dyDescent="0.25">
      <c r="A38" s="4"/>
    </row>
    <row r="39" spans="1:12" x14ac:dyDescent="0.25">
      <c r="A39" s="4"/>
    </row>
    <row r="40" spans="1:12" x14ac:dyDescent="0.25">
      <c r="A40" s="4"/>
    </row>
    <row r="41" spans="1:12" x14ac:dyDescent="0.25">
      <c r="A41" s="4"/>
    </row>
    <row r="42" spans="1:12" x14ac:dyDescent="0.25">
      <c r="A42" s="4"/>
    </row>
    <row r="43" spans="1:12" x14ac:dyDescent="0.25">
      <c r="A43" s="4"/>
    </row>
    <row r="44" spans="1:12" x14ac:dyDescent="0.25">
      <c r="A44" s="4"/>
    </row>
    <row r="45" spans="1:12" x14ac:dyDescent="0.25">
      <c r="A45" s="4"/>
    </row>
    <row r="46" spans="1:12" x14ac:dyDescent="0.25">
      <c r="A46" s="4"/>
    </row>
    <row r="47" spans="1:12" x14ac:dyDescent="0.25">
      <c r="A47" s="4"/>
    </row>
    <row r="48" spans="1:12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2" x14ac:dyDescent="0.25">
      <c r="A65" s="4"/>
    </row>
    <row r="66" spans="1:12" x14ac:dyDescent="0.25">
      <c r="A66" s="4"/>
    </row>
    <row r="67" spans="1:12" x14ac:dyDescent="0.25">
      <c r="A67" s="4"/>
      <c r="B67" s="170"/>
      <c r="C67" s="170"/>
      <c r="D67" s="4"/>
      <c r="E67" s="4"/>
      <c r="F67" s="4"/>
      <c r="G67" s="4"/>
      <c r="H67" s="4"/>
      <c r="I67" s="176"/>
      <c r="J67" s="170"/>
      <c r="K67" s="185"/>
      <c r="L67" s="4"/>
    </row>
    <row r="68" spans="1:12" x14ac:dyDescent="0.25">
      <c r="A68" s="4"/>
    </row>
    <row r="69" spans="1:12" x14ac:dyDescent="0.25">
      <c r="A69" s="4"/>
    </row>
    <row r="70" spans="1:12" x14ac:dyDescent="0.25">
      <c r="A70" s="4"/>
    </row>
    <row r="71" spans="1:12" x14ac:dyDescent="0.25">
      <c r="A71" s="4"/>
    </row>
    <row r="72" spans="1:12" x14ac:dyDescent="0.25">
      <c r="A72" s="4"/>
    </row>
    <row r="73" spans="1:12" x14ac:dyDescent="0.25">
      <c r="A73" s="4"/>
    </row>
    <row r="74" spans="1:12" x14ac:dyDescent="0.25">
      <c r="A74" s="4"/>
    </row>
    <row r="75" spans="1:12" x14ac:dyDescent="0.25">
      <c r="A75" s="4"/>
    </row>
    <row r="76" spans="1:12" x14ac:dyDescent="0.25">
      <c r="A76" s="4"/>
    </row>
    <row r="77" spans="1:12" x14ac:dyDescent="0.25">
      <c r="A77" s="4"/>
    </row>
    <row r="78" spans="1:12" x14ac:dyDescent="0.25">
      <c r="A78" s="4"/>
    </row>
    <row r="79" spans="1:12" x14ac:dyDescent="0.25">
      <c r="A79" s="4"/>
    </row>
    <row r="80" spans="1:12" x14ac:dyDescent="0.25">
      <c r="A80" s="4"/>
    </row>
    <row r="81" spans="1:12" x14ac:dyDescent="0.25">
      <c r="A81" s="4"/>
    </row>
    <row r="82" spans="1:12" x14ac:dyDescent="0.25">
      <c r="A82" s="4"/>
    </row>
    <row r="83" spans="1:12" x14ac:dyDescent="0.25">
      <c r="A83" s="4"/>
    </row>
    <row r="84" spans="1:12" x14ac:dyDescent="0.25">
      <c r="A84" s="4"/>
    </row>
    <row r="85" spans="1:12" x14ac:dyDescent="0.25">
      <c r="A85" s="4"/>
    </row>
    <row r="86" spans="1:12" x14ac:dyDescent="0.25">
      <c r="A86" s="4"/>
    </row>
    <row r="87" spans="1:12" x14ac:dyDescent="0.25">
      <c r="A87" s="4"/>
    </row>
    <row r="88" spans="1:12" x14ac:dyDescent="0.25">
      <c r="A88" s="4"/>
    </row>
    <row r="89" spans="1:12" x14ac:dyDescent="0.25">
      <c r="A89" s="4"/>
    </row>
    <row r="90" spans="1:12" x14ac:dyDescent="0.25">
      <c r="A90" s="4"/>
      <c r="B90" s="170"/>
      <c r="C90" s="170"/>
      <c r="D90" s="4"/>
      <c r="E90" s="4"/>
      <c r="F90" s="4"/>
      <c r="G90" s="4"/>
      <c r="H90" s="4"/>
      <c r="I90" s="176"/>
      <c r="J90" s="170"/>
      <c r="K90" s="185"/>
      <c r="L90" s="4"/>
    </row>
    <row r="91" spans="1:12" x14ac:dyDescent="0.25">
      <c r="A91" s="4"/>
    </row>
    <row r="92" spans="1:12" x14ac:dyDescent="0.25">
      <c r="A92" s="4"/>
    </row>
    <row r="93" spans="1:12" x14ac:dyDescent="0.25">
      <c r="A93" s="4"/>
    </row>
    <row r="94" spans="1:12" x14ac:dyDescent="0.25">
      <c r="A94" s="4"/>
    </row>
    <row r="95" spans="1:12" x14ac:dyDescent="0.25">
      <c r="A95" s="4"/>
    </row>
    <row r="96" spans="1:12" x14ac:dyDescent="0.25">
      <c r="A96" s="4"/>
    </row>
    <row r="97" spans="1:12" x14ac:dyDescent="0.25">
      <c r="A97" s="4"/>
    </row>
    <row r="98" spans="1:12" x14ac:dyDescent="0.25">
      <c r="A98" s="4"/>
    </row>
    <row r="99" spans="1:12" x14ac:dyDescent="0.25">
      <c r="A99" s="4"/>
      <c r="B99" s="170"/>
      <c r="C99" s="170"/>
      <c r="D99" s="4"/>
      <c r="E99" s="4"/>
      <c r="F99" s="4"/>
      <c r="G99" s="4"/>
      <c r="H99" s="4"/>
      <c r="I99" s="176"/>
      <c r="J99" s="170"/>
      <c r="K99" s="185"/>
      <c r="L99" s="4"/>
    </row>
    <row r="100" spans="1:12" x14ac:dyDescent="0.25">
      <c r="A100" s="4"/>
    </row>
    <row r="101" spans="1:12" x14ac:dyDescent="0.25">
      <c r="A101" s="4"/>
    </row>
    <row r="102" spans="1:12" x14ac:dyDescent="0.25">
      <c r="A102" s="4"/>
    </row>
    <row r="103" spans="1:12" x14ac:dyDescent="0.25">
      <c r="A103" s="4"/>
      <c r="B103" s="170"/>
      <c r="C103" s="170"/>
      <c r="D103" s="4"/>
      <c r="E103" s="4"/>
      <c r="F103" s="4"/>
      <c r="G103" s="4"/>
      <c r="H103" s="4"/>
      <c r="I103" s="176"/>
      <c r="J103" s="170"/>
      <c r="K103" s="185"/>
      <c r="L103" s="4"/>
    </row>
    <row r="104" spans="1:12" x14ac:dyDescent="0.25">
      <c r="A104" s="4"/>
    </row>
    <row r="105" spans="1:12" x14ac:dyDescent="0.25">
      <c r="A105" s="4"/>
    </row>
    <row r="106" spans="1:12" x14ac:dyDescent="0.25">
      <c r="A106" s="4"/>
    </row>
    <row r="107" spans="1:12" x14ac:dyDescent="0.25">
      <c r="A107" s="4"/>
    </row>
    <row r="108" spans="1:12" x14ac:dyDescent="0.25">
      <c r="A108" s="4"/>
    </row>
    <row r="109" spans="1:12" x14ac:dyDescent="0.25">
      <c r="A109" s="4"/>
    </row>
    <row r="110" spans="1:12" x14ac:dyDescent="0.25">
      <c r="A110" s="4"/>
    </row>
    <row r="111" spans="1:12" x14ac:dyDescent="0.25">
      <c r="A111" s="4"/>
    </row>
    <row r="112" spans="1:12" x14ac:dyDescent="0.25">
      <c r="A112" s="4"/>
    </row>
    <row r="113" spans="1:12" x14ac:dyDescent="0.25">
      <c r="A113" s="4"/>
    </row>
    <row r="114" spans="1:12" x14ac:dyDescent="0.25">
      <c r="A114" s="4"/>
    </row>
    <row r="115" spans="1:12" x14ac:dyDescent="0.25">
      <c r="A115" s="4"/>
    </row>
    <row r="116" spans="1:12" x14ac:dyDescent="0.25">
      <c r="A116" s="4"/>
    </row>
    <row r="117" spans="1:12" x14ac:dyDescent="0.25">
      <c r="A117" s="4"/>
    </row>
    <row r="118" spans="1:12" x14ac:dyDescent="0.25">
      <c r="A118" s="4"/>
    </row>
    <row r="119" spans="1:12" x14ac:dyDescent="0.25">
      <c r="A119" s="4"/>
    </row>
    <row r="120" spans="1:12" x14ac:dyDescent="0.25">
      <c r="A120" s="4"/>
    </row>
    <row r="121" spans="1:12" x14ac:dyDescent="0.25">
      <c r="A121" s="4"/>
    </row>
    <row r="122" spans="1:12" x14ac:dyDescent="0.25">
      <c r="A122" s="4"/>
    </row>
    <row r="123" spans="1:12" x14ac:dyDescent="0.25">
      <c r="A123" s="4"/>
      <c r="B123" s="170"/>
      <c r="C123" s="170"/>
      <c r="D123" s="4"/>
      <c r="E123" s="4"/>
      <c r="F123" s="4"/>
      <c r="G123" s="4"/>
      <c r="H123" s="4"/>
      <c r="I123" s="176"/>
      <c r="J123" s="170"/>
      <c r="K123" s="185"/>
      <c r="L123" s="4"/>
    </row>
    <row r="124" spans="1:12" x14ac:dyDescent="0.25">
      <c r="A124" s="4"/>
    </row>
    <row r="125" spans="1:12" x14ac:dyDescent="0.25">
      <c r="A125" s="4"/>
    </row>
    <row r="126" spans="1:12" x14ac:dyDescent="0.25">
      <c r="A126" s="4"/>
    </row>
    <row r="127" spans="1:12" x14ac:dyDescent="0.25">
      <c r="A127" s="4"/>
    </row>
    <row r="128" spans="1:12" x14ac:dyDescent="0.25">
      <c r="A128" s="4"/>
    </row>
    <row r="129" spans="1:12" x14ac:dyDescent="0.25">
      <c r="A129" s="4"/>
    </row>
    <row r="130" spans="1:12" x14ac:dyDescent="0.25">
      <c r="A130" s="4"/>
    </row>
    <row r="131" spans="1:12" x14ac:dyDescent="0.25">
      <c r="A131" s="4"/>
    </row>
    <row r="132" spans="1:12" x14ac:dyDescent="0.25">
      <c r="A132" s="4"/>
    </row>
    <row r="133" spans="1:12" x14ac:dyDescent="0.25">
      <c r="A133" s="4"/>
      <c r="B133" s="170"/>
      <c r="C133" s="170"/>
      <c r="D133" s="4"/>
      <c r="E133" s="4"/>
      <c r="F133" s="4"/>
      <c r="G133" s="4"/>
      <c r="H133" s="4"/>
      <c r="I133" s="176"/>
      <c r="J133" s="170"/>
      <c r="K133" s="185"/>
      <c r="L133" s="4"/>
    </row>
    <row r="134" spans="1:12" x14ac:dyDescent="0.25">
      <c r="A134" s="4"/>
    </row>
    <row r="135" spans="1:12" x14ac:dyDescent="0.25">
      <c r="A135" s="4"/>
    </row>
    <row r="136" spans="1:12" x14ac:dyDescent="0.25">
      <c r="A136" s="4"/>
    </row>
    <row r="137" spans="1:12" x14ac:dyDescent="0.25">
      <c r="A137" s="4"/>
    </row>
    <row r="138" spans="1:12" x14ac:dyDescent="0.25">
      <c r="A138" s="4"/>
    </row>
    <row r="139" spans="1:12" x14ac:dyDescent="0.25">
      <c r="A139" s="4"/>
    </row>
    <row r="140" spans="1:12" x14ac:dyDescent="0.25">
      <c r="A140" s="4"/>
    </row>
    <row r="141" spans="1:12" x14ac:dyDescent="0.25">
      <c r="A141" s="4"/>
    </row>
    <row r="142" spans="1:12" x14ac:dyDescent="0.25">
      <c r="A142" s="4"/>
    </row>
    <row r="143" spans="1:12" x14ac:dyDescent="0.25">
      <c r="A143" s="4"/>
    </row>
    <row r="144" spans="1:12" x14ac:dyDescent="0.25">
      <c r="A144" s="4"/>
    </row>
    <row r="145" spans="1:12" x14ac:dyDescent="0.25">
      <c r="A145" s="4"/>
    </row>
    <row r="146" spans="1:12" x14ac:dyDescent="0.25">
      <c r="A146" s="4"/>
    </row>
    <row r="147" spans="1:12" x14ac:dyDescent="0.25">
      <c r="A147" s="4"/>
    </row>
    <row r="148" spans="1:12" x14ac:dyDescent="0.25">
      <c r="A148" s="4"/>
    </row>
    <row r="149" spans="1:12" x14ac:dyDescent="0.25">
      <c r="A149" s="4"/>
    </row>
    <row r="150" spans="1:12" x14ac:dyDescent="0.25">
      <c r="A150" s="4"/>
    </row>
    <row r="151" spans="1:12" x14ac:dyDescent="0.25">
      <c r="A151" s="4"/>
    </row>
    <row r="152" spans="1:12" x14ac:dyDescent="0.25">
      <c r="A152" s="4"/>
    </row>
    <row r="153" spans="1:12" x14ac:dyDescent="0.25">
      <c r="A153" s="4"/>
    </row>
    <row r="154" spans="1:12" x14ac:dyDescent="0.25">
      <c r="A154" s="4"/>
    </row>
    <row r="155" spans="1:12" x14ac:dyDescent="0.25">
      <c r="A155" s="4"/>
    </row>
    <row r="156" spans="1:12" x14ac:dyDescent="0.25">
      <c r="A156" s="4"/>
    </row>
    <row r="157" spans="1:12" x14ac:dyDescent="0.25">
      <c r="A157" s="4"/>
      <c r="B157" s="170"/>
      <c r="C157" s="170"/>
      <c r="D157" s="4"/>
      <c r="E157" s="4"/>
      <c r="F157" s="4"/>
      <c r="G157" s="4"/>
      <c r="H157" s="4"/>
      <c r="I157" s="176"/>
      <c r="J157" s="170"/>
      <c r="K157" s="185"/>
      <c r="L157" s="4"/>
    </row>
    <row r="158" spans="1:12" x14ac:dyDescent="0.25">
      <c r="A158" s="4"/>
    </row>
    <row r="159" spans="1:12" x14ac:dyDescent="0.25">
      <c r="A159" s="4"/>
    </row>
    <row r="160" spans="1:12" x14ac:dyDescent="0.25">
      <c r="A160" s="4"/>
    </row>
    <row r="161" spans="1:12" x14ac:dyDescent="0.25">
      <c r="A161" s="4"/>
    </row>
    <row r="162" spans="1:12" x14ac:dyDescent="0.25">
      <c r="A162" s="4"/>
    </row>
    <row r="163" spans="1:12" x14ac:dyDescent="0.25">
      <c r="A163" s="4"/>
    </row>
    <row r="164" spans="1:12" x14ac:dyDescent="0.25">
      <c r="A164" s="4"/>
    </row>
    <row r="165" spans="1:12" x14ac:dyDescent="0.25">
      <c r="A165" s="4"/>
    </row>
    <row r="166" spans="1:12" x14ac:dyDescent="0.25">
      <c r="A166" s="4"/>
    </row>
    <row r="167" spans="1:12" x14ac:dyDescent="0.25">
      <c r="A167" s="4"/>
    </row>
    <row r="168" spans="1:12" x14ac:dyDescent="0.25">
      <c r="A168" s="4"/>
    </row>
    <row r="169" spans="1:12" x14ac:dyDescent="0.25">
      <c r="A169" s="4"/>
    </row>
    <row r="170" spans="1:12" x14ac:dyDescent="0.25">
      <c r="A170" s="4"/>
    </row>
    <row r="171" spans="1:12" x14ac:dyDescent="0.25">
      <c r="A171" s="4"/>
    </row>
    <row r="172" spans="1:12" x14ac:dyDescent="0.25">
      <c r="A172" s="4"/>
      <c r="B172" s="170"/>
      <c r="C172" s="170"/>
      <c r="D172" s="4"/>
      <c r="E172" s="4"/>
      <c r="F172" s="4"/>
      <c r="G172" s="4"/>
      <c r="H172" s="4"/>
      <c r="I172" s="176"/>
      <c r="J172" s="170"/>
      <c r="K172" s="185"/>
      <c r="L172" s="4"/>
    </row>
    <row r="173" spans="1:12" x14ac:dyDescent="0.25">
      <c r="A173" s="4"/>
      <c r="B173" s="170"/>
      <c r="C173" s="170"/>
      <c r="D173" s="4"/>
      <c r="E173" s="4"/>
      <c r="F173" s="4"/>
      <c r="G173" s="4"/>
      <c r="H173" s="4"/>
      <c r="I173" s="176"/>
      <c r="J173" s="170"/>
      <c r="K173" s="185"/>
      <c r="L173" s="4"/>
    </row>
    <row r="174" spans="1:12" x14ac:dyDescent="0.25">
      <c r="A174" s="4"/>
    </row>
    <row r="175" spans="1:12" x14ac:dyDescent="0.25">
      <c r="A175" s="4"/>
    </row>
    <row r="176" spans="1:12" x14ac:dyDescent="0.25">
      <c r="A176" s="4"/>
    </row>
    <row r="177" spans="1:12" x14ac:dyDescent="0.25">
      <c r="A177" s="4"/>
    </row>
    <row r="178" spans="1:12" x14ac:dyDescent="0.25">
      <c r="A178" s="4"/>
    </row>
    <row r="179" spans="1:12" x14ac:dyDescent="0.25">
      <c r="A179" s="4"/>
    </row>
    <row r="180" spans="1:12" x14ac:dyDescent="0.25">
      <c r="A180" s="4"/>
    </row>
    <row r="181" spans="1:12" x14ac:dyDescent="0.25">
      <c r="A181" s="4"/>
    </row>
    <row r="182" spans="1:12" x14ac:dyDescent="0.25">
      <c r="A182" s="4"/>
    </row>
    <row r="183" spans="1:12" x14ac:dyDescent="0.25">
      <c r="A183" s="4"/>
    </row>
    <row r="184" spans="1:12" x14ac:dyDescent="0.25">
      <c r="A184" s="4"/>
    </row>
    <row r="185" spans="1:12" x14ac:dyDescent="0.25">
      <c r="A185" s="4"/>
    </row>
    <row r="186" spans="1:12" x14ac:dyDescent="0.25">
      <c r="A186" s="4"/>
      <c r="B186" s="170"/>
      <c r="C186" s="170"/>
      <c r="D186" s="4"/>
      <c r="E186" s="4"/>
      <c r="F186" s="4"/>
      <c r="G186" s="4"/>
      <c r="H186" s="4"/>
      <c r="I186" s="176"/>
      <c r="J186" s="170"/>
      <c r="K186" s="185"/>
      <c r="L186" s="4"/>
    </row>
    <row r="187" spans="1:12" x14ac:dyDescent="0.25">
      <c r="A187" s="4"/>
    </row>
    <row r="188" spans="1:12" x14ac:dyDescent="0.25">
      <c r="A188" s="4"/>
    </row>
    <row r="189" spans="1:12" x14ac:dyDescent="0.25">
      <c r="A189" s="4"/>
    </row>
    <row r="190" spans="1:12" x14ac:dyDescent="0.25">
      <c r="A190" s="4"/>
    </row>
    <row r="191" spans="1:12" x14ac:dyDescent="0.25">
      <c r="A191" s="4"/>
    </row>
    <row r="192" spans="1:12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2" x14ac:dyDescent="0.25">
      <c r="A209" s="4"/>
    </row>
    <row r="210" spans="1:12" x14ac:dyDescent="0.25">
      <c r="A210" s="4"/>
    </row>
    <row r="211" spans="1:12" x14ac:dyDescent="0.25">
      <c r="A211" s="4"/>
    </row>
    <row r="212" spans="1:12" x14ac:dyDescent="0.25">
      <c r="A212" s="4"/>
    </row>
    <row r="213" spans="1:12" x14ac:dyDescent="0.25">
      <c r="A213" s="4"/>
    </row>
    <row r="214" spans="1:12" x14ac:dyDescent="0.25">
      <c r="A214" s="4"/>
    </row>
    <row r="215" spans="1:12" x14ac:dyDescent="0.25">
      <c r="A215" s="4"/>
    </row>
    <row r="216" spans="1:12" x14ac:dyDescent="0.25">
      <c r="A216" s="4"/>
      <c r="B216" s="170"/>
      <c r="C216" s="170"/>
      <c r="D216" s="4"/>
      <c r="E216" s="4"/>
      <c r="F216" s="4"/>
      <c r="G216" s="4"/>
      <c r="H216" s="4"/>
      <c r="I216" s="176"/>
      <c r="J216" s="170"/>
      <c r="K216" s="185"/>
      <c r="L216" s="4"/>
    </row>
    <row r="217" spans="1:12" x14ac:dyDescent="0.25">
      <c r="A217" s="4"/>
    </row>
    <row r="218" spans="1:12" x14ac:dyDescent="0.25">
      <c r="A218" s="4"/>
      <c r="B218" s="170"/>
      <c r="C218" s="170"/>
      <c r="D218" s="4"/>
      <c r="E218" s="4"/>
      <c r="F218" s="4"/>
      <c r="G218" s="4"/>
      <c r="H218" s="4"/>
      <c r="I218" s="176"/>
      <c r="J218" s="170"/>
      <c r="K218" s="185"/>
      <c r="L218" s="4"/>
    </row>
    <row r="219" spans="1:12" x14ac:dyDescent="0.25">
      <c r="A219" s="4"/>
    </row>
    <row r="220" spans="1:12" x14ac:dyDescent="0.25">
      <c r="A220" s="4"/>
    </row>
    <row r="221" spans="1:12" x14ac:dyDescent="0.25">
      <c r="A221" s="4"/>
    </row>
    <row r="222" spans="1:12" x14ac:dyDescent="0.25">
      <c r="A222" s="4"/>
    </row>
    <row r="223" spans="1:12" x14ac:dyDescent="0.25">
      <c r="A223" s="4"/>
    </row>
    <row r="224" spans="1:12" x14ac:dyDescent="0.25">
      <c r="A224" s="4"/>
    </row>
    <row r="225" spans="1:12" x14ac:dyDescent="0.25">
      <c r="A225" s="4"/>
    </row>
    <row r="226" spans="1:12" x14ac:dyDescent="0.25">
      <c r="A226" s="4"/>
    </row>
    <row r="227" spans="1:12" x14ac:dyDescent="0.25">
      <c r="A227" s="4"/>
    </row>
    <row r="228" spans="1:12" x14ac:dyDescent="0.25">
      <c r="A228" s="4"/>
    </row>
    <row r="229" spans="1:12" x14ac:dyDescent="0.25">
      <c r="A229" s="4"/>
    </row>
    <row r="230" spans="1:12" x14ac:dyDescent="0.25">
      <c r="A230" s="4"/>
      <c r="B230" s="170"/>
      <c r="C230" s="170"/>
      <c r="D230" s="4"/>
      <c r="E230" s="4"/>
      <c r="F230" s="4"/>
      <c r="G230" s="4"/>
      <c r="H230" s="4"/>
      <c r="I230" s="176"/>
      <c r="J230" s="170"/>
      <c r="K230" s="185"/>
      <c r="L230" s="4"/>
    </row>
    <row r="231" spans="1:12" x14ac:dyDescent="0.25">
      <c r="A231" s="4"/>
    </row>
    <row r="232" spans="1:12" x14ac:dyDescent="0.25">
      <c r="A232" s="4"/>
    </row>
    <row r="233" spans="1:12" x14ac:dyDescent="0.25">
      <c r="A233" s="4"/>
    </row>
    <row r="234" spans="1:12" x14ac:dyDescent="0.25">
      <c r="A234" s="4"/>
    </row>
    <row r="235" spans="1:12" x14ac:dyDescent="0.25">
      <c r="A235" s="4"/>
    </row>
    <row r="236" spans="1:12" x14ac:dyDescent="0.25">
      <c r="A236" s="4"/>
    </row>
    <row r="237" spans="1:12" x14ac:dyDescent="0.25">
      <c r="A237" s="4"/>
    </row>
    <row r="238" spans="1:12" x14ac:dyDescent="0.25">
      <c r="A238" s="4"/>
    </row>
    <row r="239" spans="1:12" x14ac:dyDescent="0.25">
      <c r="A239" s="4"/>
    </row>
    <row r="240" spans="1:12" x14ac:dyDescent="0.25">
      <c r="A240" s="4"/>
    </row>
    <row r="241" spans="1:12" x14ac:dyDescent="0.25">
      <c r="A241" s="4"/>
    </row>
    <row r="242" spans="1:12" x14ac:dyDescent="0.25">
      <c r="A242" s="4"/>
    </row>
    <row r="243" spans="1:12" x14ac:dyDescent="0.25">
      <c r="A243" s="4"/>
    </row>
    <row r="244" spans="1:12" x14ac:dyDescent="0.25">
      <c r="A244" s="4"/>
      <c r="B244" s="170"/>
      <c r="C244" s="170"/>
      <c r="D244" s="4"/>
      <c r="E244" s="4"/>
      <c r="F244" s="4"/>
      <c r="G244" s="4"/>
      <c r="H244" s="4"/>
      <c r="I244" s="176"/>
      <c r="J244" s="170"/>
      <c r="K244" s="185"/>
      <c r="L244" s="4"/>
    </row>
    <row r="245" spans="1:12" x14ac:dyDescent="0.25">
      <c r="A245" s="4"/>
    </row>
    <row r="246" spans="1:12" x14ac:dyDescent="0.25">
      <c r="A246" s="4"/>
    </row>
    <row r="247" spans="1:12" x14ac:dyDescent="0.25">
      <c r="A247" s="4"/>
    </row>
    <row r="248" spans="1:12" x14ac:dyDescent="0.25">
      <c r="A248" s="4"/>
    </row>
    <row r="249" spans="1:12" x14ac:dyDescent="0.25">
      <c r="A249" s="4"/>
    </row>
    <row r="250" spans="1:12" x14ac:dyDescent="0.25">
      <c r="A250" s="4"/>
    </row>
    <row r="251" spans="1:12" x14ac:dyDescent="0.25">
      <c r="A251" s="4"/>
    </row>
    <row r="252" spans="1:12" x14ac:dyDescent="0.25">
      <c r="A252" s="4"/>
    </row>
    <row r="253" spans="1:12" x14ac:dyDescent="0.25">
      <c r="A253" s="4"/>
    </row>
    <row r="254" spans="1:12" x14ac:dyDescent="0.25">
      <c r="A254" s="4"/>
    </row>
    <row r="255" spans="1:12" x14ac:dyDescent="0.25">
      <c r="A255" s="4"/>
    </row>
    <row r="256" spans="1:12" x14ac:dyDescent="0.25">
      <c r="A256" s="4"/>
      <c r="B256" s="170"/>
      <c r="C256" s="170"/>
      <c r="D256" s="4"/>
      <c r="E256" s="4"/>
      <c r="F256" s="4"/>
      <c r="G256" s="4"/>
      <c r="H256" s="4"/>
      <c r="I256" s="176"/>
      <c r="J256" s="170"/>
      <c r="K256" s="185"/>
      <c r="L256" s="4"/>
    </row>
    <row r="257" spans="1:12" x14ac:dyDescent="0.25">
      <c r="A257" s="4"/>
    </row>
    <row r="258" spans="1:12" x14ac:dyDescent="0.25">
      <c r="A258" s="4"/>
    </row>
    <row r="259" spans="1:12" x14ac:dyDescent="0.25">
      <c r="A259" s="4"/>
    </row>
    <row r="260" spans="1:12" x14ac:dyDescent="0.25">
      <c r="A260" s="4"/>
    </row>
    <row r="261" spans="1:12" x14ac:dyDescent="0.25">
      <c r="A261" s="4"/>
    </row>
    <row r="262" spans="1:12" x14ac:dyDescent="0.25">
      <c r="A262" s="4"/>
      <c r="B262" s="170"/>
      <c r="C262" s="170"/>
      <c r="D262" s="4"/>
      <c r="E262" s="4"/>
      <c r="F262" s="4"/>
      <c r="G262" s="4"/>
      <c r="H262" s="4"/>
      <c r="I262" s="176"/>
      <c r="J262" s="170"/>
      <c r="K262" s="185"/>
      <c r="L262" s="4"/>
    </row>
    <row r="263" spans="1:12" x14ac:dyDescent="0.25">
      <c r="A263" s="4"/>
    </row>
    <row r="264" spans="1:12" x14ac:dyDescent="0.25">
      <c r="A264" s="4"/>
      <c r="B264" s="170"/>
      <c r="C264" s="170"/>
      <c r="D264" s="4"/>
      <c r="E264" s="4"/>
      <c r="F264" s="4"/>
      <c r="G264" s="4"/>
      <c r="H264" s="4"/>
      <c r="I264" s="176"/>
      <c r="J264" s="170"/>
      <c r="K264" s="185"/>
      <c r="L264" s="4"/>
    </row>
    <row r="265" spans="1:12" x14ac:dyDescent="0.25">
      <c r="A265" s="4"/>
    </row>
    <row r="266" spans="1:12" x14ac:dyDescent="0.25">
      <c r="A266" s="4"/>
    </row>
    <row r="267" spans="1:12" x14ac:dyDescent="0.25">
      <c r="A267" s="4"/>
      <c r="B267" s="170"/>
      <c r="C267" s="170"/>
      <c r="D267" s="4"/>
      <c r="E267" s="4"/>
      <c r="F267" s="4"/>
      <c r="G267" s="4"/>
      <c r="H267" s="4"/>
      <c r="I267" s="176"/>
      <c r="J267" s="170"/>
      <c r="K267" s="185"/>
      <c r="L267" s="4"/>
    </row>
    <row r="268" spans="1:12" x14ac:dyDescent="0.25">
      <c r="A268" s="4"/>
    </row>
    <row r="269" spans="1:12" x14ac:dyDescent="0.25">
      <c r="A269" s="4"/>
    </row>
    <row r="270" spans="1:12" x14ac:dyDescent="0.25">
      <c r="A270" s="4"/>
    </row>
    <row r="271" spans="1:12" x14ac:dyDescent="0.25">
      <c r="A271" s="4"/>
    </row>
    <row r="272" spans="1:12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  <row r="287" spans="1:1" x14ac:dyDescent="0.25">
      <c r="A287" s="4"/>
    </row>
    <row r="288" spans="1:1" x14ac:dyDescent="0.25">
      <c r="A288" s="4"/>
    </row>
    <row r="289" spans="1:1" x14ac:dyDescent="0.25">
      <c r="A289" s="4"/>
    </row>
    <row r="290" spans="1:1" x14ac:dyDescent="0.25">
      <c r="A290" s="4"/>
    </row>
    <row r="291" spans="1:1" x14ac:dyDescent="0.25">
      <c r="A291" s="4"/>
    </row>
    <row r="292" spans="1:1" x14ac:dyDescent="0.25">
      <c r="A292" s="4"/>
    </row>
    <row r="293" spans="1:1" x14ac:dyDescent="0.25">
      <c r="A293" s="4"/>
    </row>
    <row r="294" spans="1:1" x14ac:dyDescent="0.25">
      <c r="A294" s="4"/>
    </row>
    <row r="295" spans="1:1" x14ac:dyDescent="0.25">
      <c r="A295" s="4"/>
    </row>
    <row r="296" spans="1:1" x14ac:dyDescent="0.25">
      <c r="A296" s="4"/>
    </row>
    <row r="297" spans="1:1" x14ac:dyDescent="0.25">
      <c r="A297" s="4"/>
    </row>
    <row r="298" spans="1:1" x14ac:dyDescent="0.25">
      <c r="A298" s="4"/>
    </row>
    <row r="299" spans="1:1" x14ac:dyDescent="0.25">
      <c r="A299" s="4"/>
    </row>
    <row r="300" spans="1:1" x14ac:dyDescent="0.25">
      <c r="A300" s="4"/>
    </row>
    <row r="301" spans="1:1" x14ac:dyDescent="0.25">
      <c r="A301" s="4"/>
    </row>
    <row r="302" spans="1:1" x14ac:dyDescent="0.25">
      <c r="A302" s="4"/>
    </row>
    <row r="303" spans="1:1" x14ac:dyDescent="0.25">
      <c r="A303" s="4"/>
    </row>
    <row r="304" spans="1:1" x14ac:dyDescent="0.25">
      <c r="A304" s="4"/>
    </row>
    <row r="305" spans="1:1" x14ac:dyDescent="0.25">
      <c r="A305" s="4"/>
    </row>
    <row r="306" spans="1:1" x14ac:dyDescent="0.25">
      <c r="A306" s="4"/>
    </row>
    <row r="307" spans="1:1" x14ac:dyDescent="0.25">
      <c r="A307" s="4"/>
    </row>
    <row r="308" spans="1:1" x14ac:dyDescent="0.25">
      <c r="A308" s="4"/>
    </row>
    <row r="309" spans="1:1" x14ac:dyDescent="0.25">
      <c r="A309" s="4"/>
    </row>
    <row r="310" spans="1:1" x14ac:dyDescent="0.25">
      <c r="A310" s="4"/>
    </row>
    <row r="311" spans="1:1" x14ac:dyDescent="0.25">
      <c r="A311" s="4"/>
    </row>
    <row r="312" spans="1:1" x14ac:dyDescent="0.25">
      <c r="A312" s="4"/>
    </row>
    <row r="313" spans="1:1" x14ac:dyDescent="0.25">
      <c r="A313" s="4"/>
    </row>
    <row r="314" spans="1:1" x14ac:dyDescent="0.25">
      <c r="A314" s="4"/>
    </row>
    <row r="315" spans="1:1" x14ac:dyDescent="0.25">
      <c r="A315" s="4"/>
    </row>
    <row r="316" spans="1:1" x14ac:dyDescent="0.25">
      <c r="A316" s="4"/>
    </row>
    <row r="317" spans="1:1" x14ac:dyDescent="0.25">
      <c r="A317" s="4"/>
    </row>
    <row r="318" spans="1:1" x14ac:dyDescent="0.25">
      <c r="A318" s="4"/>
    </row>
    <row r="319" spans="1:1" x14ac:dyDescent="0.25">
      <c r="A319" s="4"/>
    </row>
    <row r="320" spans="1:1" x14ac:dyDescent="0.25">
      <c r="A320" s="4"/>
    </row>
    <row r="321" spans="1:1" x14ac:dyDescent="0.25">
      <c r="A321" s="4"/>
    </row>
    <row r="322" spans="1:1" x14ac:dyDescent="0.25">
      <c r="A322" s="4"/>
    </row>
    <row r="323" spans="1:1" x14ac:dyDescent="0.25">
      <c r="A323" s="4"/>
    </row>
    <row r="324" spans="1:1" x14ac:dyDescent="0.25">
      <c r="A324" s="4"/>
    </row>
    <row r="325" spans="1:1" x14ac:dyDescent="0.25">
      <c r="A325" s="4"/>
    </row>
    <row r="326" spans="1:1" x14ac:dyDescent="0.25">
      <c r="A326" s="4"/>
    </row>
    <row r="327" spans="1:1" x14ac:dyDescent="0.25">
      <c r="A327" s="4"/>
    </row>
    <row r="328" spans="1:1" x14ac:dyDescent="0.25">
      <c r="A328" s="4"/>
    </row>
    <row r="329" spans="1:1" x14ac:dyDescent="0.25">
      <c r="A329" s="4"/>
    </row>
    <row r="330" spans="1:1" x14ac:dyDescent="0.25">
      <c r="A330" s="4"/>
    </row>
    <row r="331" spans="1:1" x14ac:dyDescent="0.25">
      <c r="A331" s="4"/>
    </row>
    <row r="332" spans="1:1" x14ac:dyDescent="0.25">
      <c r="A332" s="4"/>
    </row>
    <row r="333" spans="1:1" x14ac:dyDescent="0.25">
      <c r="A333" s="4"/>
    </row>
    <row r="334" spans="1:1" x14ac:dyDescent="0.25">
      <c r="A334" s="4"/>
    </row>
    <row r="335" spans="1:1" x14ac:dyDescent="0.25">
      <c r="A335" s="4"/>
    </row>
    <row r="336" spans="1:1" x14ac:dyDescent="0.25">
      <c r="A336" s="4"/>
    </row>
    <row r="337" spans="1:1" x14ac:dyDescent="0.25">
      <c r="A337" s="4"/>
    </row>
    <row r="338" spans="1:1" x14ac:dyDescent="0.25">
      <c r="A338" s="4"/>
    </row>
    <row r="339" spans="1:1" x14ac:dyDescent="0.25">
      <c r="A339" s="4"/>
    </row>
    <row r="340" spans="1:1" x14ac:dyDescent="0.25">
      <c r="A340" s="4"/>
    </row>
    <row r="341" spans="1:1" x14ac:dyDescent="0.25">
      <c r="A341" s="4"/>
    </row>
    <row r="342" spans="1:1" x14ac:dyDescent="0.25">
      <c r="A342" s="4"/>
    </row>
    <row r="343" spans="1:1" x14ac:dyDescent="0.25">
      <c r="A343" s="4"/>
    </row>
    <row r="344" spans="1:1" x14ac:dyDescent="0.25">
      <c r="A344" s="4"/>
    </row>
    <row r="345" spans="1:1" x14ac:dyDescent="0.25">
      <c r="A345" s="4"/>
    </row>
    <row r="346" spans="1:1" x14ac:dyDescent="0.25">
      <c r="A346" s="4"/>
    </row>
    <row r="347" spans="1:1" x14ac:dyDescent="0.25">
      <c r="A347" s="4"/>
    </row>
    <row r="348" spans="1:1" x14ac:dyDescent="0.25">
      <c r="A348" s="4"/>
    </row>
    <row r="349" spans="1:1" x14ac:dyDescent="0.25">
      <c r="A349" s="4"/>
    </row>
    <row r="350" spans="1:1" x14ac:dyDescent="0.25">
      <c r="A350" s="4"/>
    </row>
    <row r="351" spans="1:1" x14ac:dyDescent="0.25">
      <c r="A351" s="4"/>
    </row>
    <row r="352" spans="1:1" x14ac:dyDescent="0.25">
      <c r="A352" s="4"/>
    </row>
    <row r="353" spans="1:10" x14ac:dyDescent="0.25">
      <c r="A353" s="4"/>
      <c r="B353" s="177"/>
      <c r="C353" s="172"/>
      <c r="G353" s="172"/>
      <c r="H353" s="172"/>
      <c r="I353" s="172"/>
      <c r="J353" s="172"/>
    </row>
    <row r="354" spans="1:10" x14ac:dyDescent="0.25">
      <c r="A354" s="4"/>
    </row>
    <row r="355" spans="1:10" x14ac:dyDescent="0.25">
      <c r="A355" s="4"/>
    </row>
    <row r="356" spans="1:10" x14ac:dyDescent="0.25">
      <c r="A356" s="4"/>
    </row>
    <row r="357" spans="1:10" x14ac:dyDescent="0.25">
      <c r="A357" s="4"/>
    </row>
    <row r="358" spans="1:10" x14ac:dyDescent="0.25">
      <c r="A358" s="4"/>
    </row>
    <row r="359" spans="1:10" x14ac:dyDescent="0.25">
      <c r="A359" s="4"/>
    </row>
    <row r="360" spans="1:10" x14ac:dyDescent="0.25">
      <c r="A360" s="4"/>
    </row>
    <row r="361" spans="1:10" x14ac:dyDescent="0.25">
      <c r="A361" s="4"/>
    </row>
    <row r="362" spans="1:10" x14ac:dyDescent="0.25">
      <c r="A362" s="4"/>
    </row>
    <row r="363" spans="1:10" x14ac:dyDescent="0.25">
      <c r="A363" s="4"/>
    </row>
    <row r="364" spans="1:10" x14ac:dyDescent="0.25">
      <c r="A364" s="4"/>
    </row>
    <row r="365" spans="1:10" x14ac:dyDescent="0.25">
      <c r="A365" s="4"/>
    </row>
    <row r="366" spans="1:10" x14ac:dyDescent="0.25">
      <c r="A366" s="4"/>
    </row>
    <row r="367" spans="1:10" x14ac:dyDescent="0.25">
      <c r="A367" s="4"/>
    </row>
    <row r="368" spans="1:10" x14ac:dyDescent="0.25">
      <c r="A368" s="4"/>
    </row>
    <row r="369" spans="1:1" x14ac:dyDescent="0.25">
      <c r="A369" s="4"/>
    </row>
    <row r="370" spans="1:1" x14ac:dyDescent="0.25">
      <c r="A370" s="4"/>
    </row>
    <row r="371" spans="1:1" x14ac:dyDescent="0.25">
      <c r="A371" s="4"/>
    </row>
    <row r="372" spans="1:1" x14ac:dyDescent="0.25">
      <c r="A372" s="4"/>
    </row>
    <row r="373" spans="1:1" x14ac:dyDescent="0.25">
      <c r="A373" s="4"/>
    </row>
    <row r="374" spans="1:1" x14ac:dyDescent="0.25">
      <c r="A374" s="4"/>
    </row>
    <row r="375" spans="1:1" x14ac:dyDescent="0.25">
      <c r="A375" s="4"/>
    </row>
    <row r="376" spans="1:1" x14ac:dyDescent="0.25">
      <c r="A376" s="4"/>
    </row>
    <row r="377" spans="1:1" x14ac:dyDescent="0.25">
      <c r="A377" s="4"/>
    </row>
    <row r="378" spans="1:1" x14ac:dyDescent="0.25">
      <c r="A378" s="4"/>
    </row>
    <row r="379" spans="1:1" x14ac:dyDescent="0.25">
      <c r="A379" s="4"/>
    </row>
    <row r="380" spans="1:1" x14ac:dyDescent="0.25">
      <c r="A380" s="4"/>
    </row>
    <row r="381" spans="1:1" x14ac:dyDescent="0.25">
      <c r="A381" s="4"/>
    </row>
    <row r="382" spans="1:1" x14ac:dyDescent="0.25">
      <c r="A382" s="4"/>
    </row>
    <row r="383" spans="1:1" x14ac:dyDescent="0.25">
      <c r="A383" s="4"/>
    </row>
    <row r="384" spans="1:1" x14ac:dyDescent="0.25">
      <c r="A384" s="4"/>
    </row>
    <row r="385" spans="1:1" x14ac:dyDescent="0.25">
      <c r="A385" s="4"/>
    </row>
    <row r="386" spans="1:1" x14ac:dyDescent="0.25">
      <c r="A386" s="4"/>
    </row>
    <row r="387" spans="1:1" x14ac:dyDescent="0.25">
      <c r="A387" s="4"/>
    </row>
    <row r="388" spans="1:1" x14ac:dyDescent="0.25">
      <c r="A388" s="4"/>
    </row>
    <row r="389" spans="1:1" x14ac:dyDescent="0.25">
      <c r="A389" s="4"/>
    </row>
    <row r="390" spans="1:1" x14ac:dyDescent="0.25">
      <c r="A390" s="4"/>
    </row>
    <row r="391" spans="1:1" x14ac:dyDescent="0.25">
      <c r="A391" s="4"/>
    </row>
    <row r="392" spans="1:1" x14ac:dyDescent="0.25">
      <c r="A392" s="4"/>
    </row>
    <row r="393" spans="1:1" x14ac:dyDescent="0.25">
      <c r="A393" s="4"/>
    </row>
    <row r="394" spans="1:1" x14ac:dyDescent="0.25">
      <c r="A394" s="4"/>
    </row>
    <row r="395" spans="1:1" x14ac:dyDescent="0.25">
      <c r="A395" s="4"/>
    </row>
    <row r="396" spans="1:1" x14ac:dyDescent="0.25">
      <c r="A396" s="4"/>
    </row>
    <row r="397" spans="1:1" x14ac:dyDescent="0.25">
      <c r="A397" s="4"/>
    </row>
    <row r="398" spans="1:1" x14ac:dyDescent="0.25">
      <c r="A398" s="4"/>
    </row>
    <row r="399" spans="1:1" x14ac:dyDescent="0.25">
      <c r="A399" s="4"/>
    </row>
    <row r="400" spans="1:1" x14ac:dyDescent="0.25">
      <c r="A400" s="4"/>
    </row>
    <row r="401" spans="1:1" x14ac:dyDescent="0.25">
      <c r="A401" s="4"/>
    </row>
    <row r="402" spans="1:1" x14ac:dyDescent="0.25">
      <c r="A402" s="4"/>
    </row>
    <row r="403" spans="1:1" x14ac:dyDescent="0.25">
      <c r="A403" s="4"/>
    </row>
    <row r="404" spans="1:1" x14ac:dyDescent="0.25">
      <c r="A404" s="4"/>
    </row>
    <row r="405" spans="1:1" x14ac:dyDescent="0.25">
      <c r="A405" s="4"/>
    </row>
    <row r="406" spans="1:1" x14ac:dyDescent="0.25">
      <c r="A406" s="4"/>
    </row>
    <row r="407" spans="1:1" x14ac:dyDescent="0.25">
      <c r="A407" s="4"/>
    </row>
    <row r="408" spans="1:1" x14ac:dyDescent="0.25">
      <c r="A408" s="4"/>
    </row>
    <row r="409" spans="1:1" x14ac:dyDescent="0.25">
      <c r="A409" s="4"/>
    </row>
    <row r="410" spans="1:1" x14ac:dyDescent="0.25">
      <c r="A410" s="4"/>
    </row>
    <row r="411" spans="1:1" x14ac:dyDescent="0.25">
      <c r="A411" s="4"/>
    </row>
    <row r="412" spans="1:1" x14ac:dyDescent="0.25">
      <c r="A412" s="4"/>
    </row>
    <row r="413" spans="1:1" x14ac:dyDescent="0.25">
      <c r="A413" s="4"/>
    </row>
    <row r="414" spans="1:1" x14ac:dyDescent="0.25">
      <c r="A414" s="4"/>
    </row>
    <row r="415" spans="1:1" x14ac:dyDescent="0.25">
      <c r="A415" s="4"/>
    </row>
    <row r="416" spans="1:1" x14ac:dyDescent="0.25">
      <c r="A416" s="4"/>
    </row>
    <row r="417" spans="1:1" x14ac:dyDescent="0.25">
      <c r="A417" s="4"/>
    </row>
    <row r="418" spans="1:1" x14ac:dyDescent="0.25">
      <c r="A418" s="4"/>
    </row>
    <row r="419" spans="1:1" x14ac:dyDescent="0.25">
      <c r="A419" s="4"/>
    </row>
    <row r="420" spans="1:1" x14ac:dyDescent="0.25">
      <c r="A420" s="4"/>
    </row>
    <row r="421" spans="1:1" x14ac:dyDescent="0.25">
      <c r="A421" s="4"/>
    </row>
    <row r="422" spans="1:1" x14ac:dyDescent="0.25">
      <c r="A422" s="4"/>
    </row>
    <row r="423" spans="1:1" x14ac:dyDescent="0.25">
      <c r="A423" s="4"/>
    </row>
    <row r="424" spans="1:1" x14ac:dyDescent="0.25">
      <c r="A424" s="4"/>
    </row>
    <row r="425" spans="1:1" x14ac:dyDescent="0.25">
      <c r="A425" s="4"/>
    </row>
    <row r="426" spans="1:1" x14ac:dyDescent="0.25">
      <c r="A426" s="4"/>
    </row>
    <row r="427" spans="1:1" x14ac:dyDescent="0.25">
      <c r="A427" s="4"/>
    </row>
    <row r="428" spans="1:1" x14ac:dyDescent="0.25">
      <c r="A428" s="4"/>
    </row>
    <row r="429" spans="1:1" x14ac:dyDescent="0.25">
      <c r="A429" s="4"/>
    </row>
    <row r="430" spans="1:1" x14ac:dyDescent="0.25">
      <c r="A430" s="4"/>
    </row>
    <row r="431" spans="1:1" x14ac:dyDescent="0.25">
      <c r="A431" s="4"/>
    </row>
    <row r="432" spans="1:1" x14ac:dyDescent="0.25">
      <c r="A432" s="4"/>
    </row>
    <row r="433" spans="1:1" x14ac:dyDescent="0.25">
      <c r="A433" s="4"/>
    </row>
    <row r="434" spans="1:1" x14ac:dyDescent="0.25">
      <c r="A434" s="4"/>
    </row>
    <row r="435" spans="1:1" x14ac:dyDescent="0.25">
      <c r="A435" s="4"/>
    </row>
    <row r="436" spans="1:1" x14ac:dyDescent="0.25">
      <c r="A436" s="4"/>
    </row>
    <row r="437" spans="1:1" x14ac:dyDescent="0.25">
      <c r="A437" s="4"/>
    </row>
    <row r="438" spans="1:1" x14ac:dyDescent="0.25">
      <c r="A438" s="4"/>
    </row>
    <row r="439" spans="1:1" x14ac:dyDescent="0.25">
      <c r="A439" s="4"/>
    </row>
    <row r="440" spans="1:1" x14ac:dyDescent="0.25">
      <c r="A440" s="4"/>
    </row>
    <row r="441" spans="1:1" x14ac:dyDescent="0.25">
      <c r="A441" s="4"/>
    </row>
    <row r="442" spans="1:1" x14ac:dyDescent="0.25">
      <c r="A442" s="4"/>
    </row>
    <row r="443" spans="1:1" x14ac:dyDescent="0.25">
      <c r="A443" s="4"/>
    </row>
    <row r="444" spans="1:1" x14ac:dyDescent="0.25">
      <c r="A444" s="4"/>
    </row>
    <row r="445" spans="1:1" x14ac:dyDescent="0.25">
      <c r="A445" s="4"/>
    </row>
    <row r="446" spans="1:1" x14ac:dyDescent="0.25">
      <c r="A446" s="4"/>
    </row>
    <row r="447" spans="1:1" x14ac:dyDescent="0.25">
      <c r="A447" s="4"/>
    </row>
    <row r="448" spans="1:1" x14ac:dyDescent="0.25">
      <c r="A448" s="4"/>
    </row>
    <row r="449" spans="1:1" x14ac:dyDescent="0.25">
      <c r="A449" s="4"/>
    </row>
    <row r="450" spans="1:1" x14ac:dyDescent="0.25">
      <c r="A450" s="4"/>
    </row>
    <row r="451" spans="1:1" x14ac:dyDescent="0.25">
      <c r="A451" s="4"/>
    </row>
    <row r="452" spans="1:1" x14ac:dyDescent="0.25">
      <c r="A452" s="4"/>
    </row>
    <row r="453" spans="1:1" x14ac:dyDescent="0.25">
      <c r="A453" s="4"/>
    </row>
    <row r="454" spans="1:1" x14ac:dyDescent="0.25">
      <c r="A454" s="4"/>
    </row>
    <row r="455" spans="1:1" x14ac:dyDescent="0.25">
      <c r="A455" s="4"/>
    </row>
    <row r="456" spans="1:1" x14ac:dyDescent="0.25">
      <c r="A456" s="4"/>
    </row>
    <row r="457" spans="1:1" x14ac:dyDescent="0.25">
      <c r="A457" s="4"/>
    </row>
    <row r="458" spans="1:1" x14ac:dyDescent="0.25">
      <c r="A458" s="4"/>
    </row>
    <row r="459" spans="1:1" x14ac:dyDescent="0.25">
      <c r="A459" s="4"/>
    </row>
    <row r="460" spans="1:1" x14ac:dyDescent="0.25">
      <c r="A460" s="4"/>
    </row>
    <row r="461" spans="1:1" x14ac:dyDescent="0.25">
      <c r="A461" s="4"/>
    </row>
    <row r="462" spans="1:1" x14ac:dyDescent="0.25">
      <c r="A462" s="4"/>
    </row>
    <row r="463" spans="1:1" x14ac:dyDescent="0.25">
      <c r="A463" s="4"/>
    </row>
    <row r="464" spans="1:1" x14ac:dyDescent="0.25">
      <c r="A464" s="4"/>
    </row>
    <row r="465" spans="1:1" x14ac:dyDescent="0.25">
      <c r="A465" s="4"/>
    </row>
    <row r="466" spans="1:1" x14ac:dyDescent="0.25">
      <c r="A466" s="4"/>
    </row>
    <row r="467" spans="1:1" x14ac:dyDescent="0.25">
      <c r="A467" s="4"/>
    </row>
    <row r="468" spans="1:1" x14ac:dyDescent="0.25">
      <c r="A468" s="4"/>
    </row>
    <row r="469" spans="1:1" x14ac:dyDescent="0.25">
      <c r="A469" s="4"/>
    </row>
    <row r="470" spans="1:1" x14ac:dyDescent="0.25">
      <c r="A470" s="4"/>
    </row>
    <row r="471" spans="1:1" x14ac:dyDescent="0.25">
      <c r="A471" s="4"/>
    </row>
    <row r="472" spans="1:1" x14ac:dyDescent="0.25">
      <c r="A472" s="4"/>
    </row>
    <row r="473" spans="1:1" x14ac:dyDescent="0.25">
      <c r="A473" s="4"/>
    </row>
    <row r="474" spans="1:1" x14ac:dyDescent="0.25">
      <c r="A474" s="4"/>
    </row>
    <row r="475" spans="1:1" x14ac:dyDescent="0.25">
      <c r="A475" s="4"/>
    </row>
    <row r="476" spans="1:1" x14ac:dyDescent="0.25">
      <c r="A476" s="4"/>
    </row>
    <row r="477" spans="1:1" x14ac:dyDescent="0.25">
      <c r="A477" s="4"/>
    </row>
    <row r="478" spans="1:1" x14ac:dyDescent="0.25">
      <c r="A478" s="4"/>
    </row>
    <row r="479" spans="1:1" x14ac:dyDescent="0.25">
      <c r="A479" s="4"/>
    </row>
    <row r="480" spans="1:1" x14ac:dyDescent="0.25">
      <c r="A480" s="4"/>
    </row>
    <row r="481" spans="1:1" x14ac:dyDescent="0.25">
      <c r="A481" s="4"/>
    </row>
    <row r="482" spans="1:1" x14ac:dyDescent="0.25">
      <c r="A482" s="4"/>
    </row>
    <row r="483" spans="1:1" x14ac:dyDescent="0.25">
      <c r="A483" s="4"/>
    </row>
    <row r="484" spans="1:1" x14ac:dyDescent="0.25">
      <c r="A484" s="4"/>
    </row>
    <row r="485" spans="1:1" x14ac:dyDescent="0.25">
      <c r="A485" s="4"/>
    </row>
    <row r="486" spans="1:1" x14ac:dyDescent="0.25">
      <c r="A486" s="4"/>
    </row>
    <row r="487" spans="1:1" x14ac:dyDescent="0.25">
      <c r="A487" s="4"/>
    </row>
    <row r="488" spans="1:1" x14ac:dyDescent="0.25">
      <c r="A488" s="4"/>
    </row>
    <row r="489" spans="1:1" x14ac:dyDescent="0.25">
      <c r="A489" s="4"/>
    </row>
    <row r="490" spans="1:1" x14ac:dyDescent="0.25">
      <c r="A490" s="4"/>
    </row>
    <row r="491" spans="1:1" x14ac:dyDescent="0.25">
      <c r="A491" s="4"/>
    </row>
    <row r="492" spans="1:1" x14ac:dyDescent="0.25">
      <c r="A492" s="4"/>
    </row>
    <row r="493" spans="1:1" x14ac:dyDescent="0.25">
      <c r="A493" s="4"/>
    </row>
    <row r="494" spans="1:1" x14ac:dyDescent="0.25">
      <c r="A494" s="4"/>
    </row>
    <row r="495" spans="1:1" x14ac:dyDescent="0.25">
      <c r="A495" s="4"/>
    </row>
    <row r="496" spans="1:1" x14ac:dyDescent="0.25">
      <c r="A496" s="4"/>
    </row>
    <row r="497" spans="1:1" x14ac:dyDescent="0.25">
      <c r="A497" s="4"/>
    </row>
    <row r="498" spans="1:1" x14ac:dyDescent="0.25">
      <c r="A498" s="4"/>
    </row>
    <row r="499" spans="1:1" x14ac:dyDescent="0.25">
      <c r="A499" s="4"/>
    </row>
    <row r="500" spans="1:1" x14ac:dyDescent="0.25">
      <c r="A500" s="4"/>
    </row>
    <row r="501" spans="1:1" x14ac:dyDescent="0.25">
      <c r="A501" s="4"/>
    </row>
    <row r="502" spans="1:1" x14ac:dyDescent="0.25">
      <c r="A502" s="4"/>
    </row>
    <row r="503" spans="1:1" x14ac:dyDescent="0.25">
      <c r="A503" s="4"/>
    </row>
    <row r="504" spans="1:1" x14ac:dyDescent="0.25">
      <c r="A504" s="4"/>
    </row>
    <row r="505" spans="1:1" x14ac:dyDescent="0.25">
      <c r="A505" s="4"/>
    </row>
    <row r="506" spans="1:1" x14ac:dyDescent="0.25">
      <c r="A506" s="4"/>
    </row>
    <row r="507" spans="1:1" x14ac:dyDescent="0.25">
      <c r="A507" s="4"/>
    </row>
    <row r="508" spans="1:1" x14ac:dyDescent="0.25">
      <c r="A508" s="4"/>
    </row>
    <row r="509" spans="1:1" x14ac:dyDescent="0.25">
      <c r="A509" s="4"/>
    </row>
    <row r="510" spans="1:1" x14ac:dyDescent="0.25">
      <c r="A510" s="4"/>
    </row>
    <row r="511" spans="1:1" x14ac:dyDescent="0.25">
      <c r="A511" s="4"/>
    </row>
    <row r="512" spans="1:1" x14ac:dyDescent="0.25">
      <c r="A512" s="4"/>
    </row>
    <row r="513" spans="1:1" x14ac:dyDescent="0.25">
      <c r="A513" s="4"/>
    </row>
    <row r="514" spans="1:1" x14ac:dyDescent="0.25">
      <c r="A514" s="4"/>
    </row>
    <row r="515" spans="1:1" x14ac:dyDescent="0.25">
      <c r="A515" s="4"/>
    </row>
    <row r="516" spans="1:1" x14ac:dyDescent="0.25">
      <c r="A516" s="4"/>
    </row>
    <row r="517" spans="1:1" x14ac:dyDescent="0.25">
      <c r="A517" s="4"/>
    </row>
    <row r="518" spans="1:1" x14ac:dyDescent="0.25">
      <c r="A518" s="4"/>
    </row>
    <row r="519" spans="1:1" x14ac:dyDescent="0.25">
      <c r="A519" s="4"/>
    </row>
    <row r="520" spans="1:1" x14ac:dyDescent="0.25">
      <c r="A520" s="4"/>
    </row>
    <row r="521" spans="1:1" x14ac:dyDescent="0.25">
      <c r="A521" s="4"/>
    </row>
    <row r="522" spans="1:1" x14ac:dyDescent="0.25">
      <c r="A522" s="4"/>
    </row>
    <row r="523" spans="1:1" x14ac:dyDescent="0.25">
      <c r="A523" s="4"/>
    </row>
    <row r="524" spans="1:1" x14ac:dyDescent="0.25">
      <c r="A524" s="4"/>
    </row>
    <row r="525" spans="1:1" x14ac:dyDescent="0.25">
      <c r="A525" s="4"/>
    </row>
    <row r="526" spans="1:1" x14ac:dyDescent="0.25">
      <c r="A526" s="4"/>
    </row>
    <row r="527" spans="1:1" x14ac:dyDescent="0.25">
      <c r="A527" s="4"/>
    </row>
    <row r="528" spans="1:1" x14ac:dyDescent="0.25">
      <c r="A528" s="4"/>
    </row>
    <row r="529" spans="1:1" x14ac:dyDescent="0.25">
      <c r="A529" s="4"/>
    </row>
    <row r="530" spans="1:1" x14ac:dyDescent="0.25">
      <c r="A530" s="4"/>
    </row>
    <row r="531" spans="1:1" x14ac:dyDescent="0.25">
      <c r="A531" s="4"/>
    </row>
    <row r="532" spans="1:1" x14ac:dyDescent="0.25">
      <c r="A532" s="4"/>
    </row>
    <row r="533" spans="1:1" x14ac:dyDescent="0.25">
      <c r="A533" s="4"/>
    </row>
    <row r="534" spans="1:1" x14ac:dyDescent="0.25">
      <c r="A534" s="4"/>
    </row>
    <row r="535" spans="1:1" x14ac:dyDescent="0.25">
      <c r="A535" s="4"/>
    </row>
    <row r="536" spans="1:1" x14ac:dyDescent="0.25">
      <c r="A536" s="4"/>
    </row>
    <row r="537" spans="1:1" x14ac:dyDescent="0.25">
      <c r="A537" s="4"/>
    </row>
    <row r="538" spans="1:1" x14ac:dyDescent="0.25">
      <c r="A538" s="4"/>
    </row>
    <row r="539" spans="1:1" x14ac:dyDescent="0.25">
      <c r="A539" s="4"/>
    </row>
    <row r="540" spans="1:1" x14ac:dyDescent="0.25">
      <c r="A540" s="4"/>
    </row>
    <row r="541" spans="1:1" x14ac:dyDescent="0.25">
      <c r="A541" s="4"/>
    </row>
    <row r="542" spans="1:1" x14ac:dyDescent="0.25">
      <c r="A542" s="4"/>
    </row>
    <row r="543" spans="1:1" x14ac:dyDescent="0.25">
      <c r="A543" s="4"/>
    </row>
    <row r="544" spans="1:1" x14ac:dyDescent="0.25">
      <c r="A544" s="4"/>
    </row>
    <row r="545" spans="1:1" x14ac:dyDescent="0.25">
      <c r="A545" s="4"/>
    </row>
    <row r="546" spans="1:1" x14ac:dyDescent="0.25">
      <c r="A546" s="4"/>
    </row>
    <row r="547" spans="1:1" x14ac:dyDescent="0.25">
      <c r="A547" s="4"/>
    </row>
    <row r="548" spans="1:1" x14ac:dyDescent="0.25">
      <c r="A548" s="4"/>
    </row>
    <row r="549" spans="1:1" x14ac:dyDescent="0.25">
      <c r="A549" s="4"/>
    </row>
    <row r="550" spans="1:1" x14ac:dyDescent="0.25">
      <c r="A550" s="4"/>
    </row>
    <row r="551" spans="1:1" x14ac:dyDescent="0.25">
      <c r="A551" s="4"/>
    </row>
    <row r="552" spans="1:1" x14ac:dyDescent="0.25">
      <c r="A552" s="4"/>
    </row>
    <row r="553" spans="1:1" x14ac:dyDescent="0.25">
      <c r="A553" s="4"/>
    </row>
    <row r="554" spans="1:1" x14ac:dyDescent="0.25">
      <c r="A554" s="4"/>
    </row>
    <row r="555" spans="1:1" x14ac:dyDescent="0.25">
      <c r="A555" s="4"/>
    </row>
    <row r="556" spans="1:1" x14ac:dyDescent="0.25">
      <c r="A556" s="4"/>
    </row>
    <row r="557" spans="1:1" x14ac:dyDescent="0.25">
      <c r="A557" s="4"/>
    </row>
    <row r="558" spans="1:1" x14ac:dyDescent="0.25">
      <c r="A558" s="4"/>
    </row>
    <row r="559" spans="1:1" x14ac:dyDescent="0.25">
      <c r="A559" s="4"/>
    </row>
    <row r="560" spans="1:1" x14ac:dyDescent="0.25">
      <c r="A560" s="4"/>
    </row>
    <row r="561" spans="1:1" x14ac:dyDescent="0.25">
      <c r="A561" s="4"/>
    </row>
  </sheetData>
  <autoFilter ref="A1:L561" xr:uid="{00000000-0009-0000-0000-000001000000}"/>
  <sortState ref="A2:L561">
    <sortCondition ref="A2"/>
  </sortState>
  <hyperlinks>
    <hyperlink ref="J2" r:id="rId1" xr:uid="{AC6AD7EB-0206-4B5E-9965-AD288E53BE9F}"/>
    <hyperlink ref="J5" r:id="rId2" xr:uid="{F46B5B12-8D17-4D2B-A3D5-F86DAB47DB89}"/>
    <hyperlink ref="J6" r:id="rId3" xr:uid="{A4BADDDA-1934-4AD2-8150-C0071D4F3980}"/>
    <hyperlink ref="J7" r:id="rId4" xr:uid="{91E85AAC-120F-4BAD-AF32-72EFFA707E44}"/>
    <hyperlink ref="J8" r:id="rId5" xr:uid="{122368AB-7FDE-4A8D-A552-F3292A11AD2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1472"/>
  <sheetViews>
    <sheetView zoomScale="80" zoomScaleNormal="80" workbookViewId="0">
      <selection activeCell="E174" sqref="E174"/>
    </sheetView>
  </sheetViews>
  <sheetFormatPr baseColWidth="10" defaultRowHeight="15.75" x14ac:dyDescent="0.25"/>
  <cols>
    <col min="1" max="2" width="19" style="49" customWidth="1"/>
    <col min="3" max="3" width="43.7109375" style="50" customWidth="1"/>
    <col min="5" max="5" width="18.7109375" style="14" customWidth="1"/>
    <col min="6" max="6" width="18.7109375" style="23" customWidth="1"/>
    <col min="7" max="7" width="46.7109375" customWidth="1"/>
    <col min="8" max="8" width="51.28515625" customWidth="1"/>
    <col min="10" max="10" width="37" customWidth="1"/>
  </cols>
  <sheetData>
    <row r="1" spans="1:10" ht="15" x14ac:dyDescent="0.25">
      <c r="A1" s="6" t="s">
        <v>26</v>
      </c>
      <c r="B1" s="6" t="s">
        <v>26</v>
      </c>
      <c r="C1" s="6" t="s">
        <v>6</v>
      </c>
      <c r="D1" s="3"/>
      <c r="E1" s="6" t="s">
        <v>27</v>
      </c>
      <c r="F1" s="6" t="s">
        <v>3</v>
      </c>
      <c r="G1" s="6" t="s">
        <v>28</v>
      </c>
      <c r="H1" s="6" t="s">
        <v>10</v>
      </c>
      <c r="I1" s="8" t="s">
        <v>25</v>
      </c>
      <c r="J1" s="6" t="s">
        <v>29</v>
      </c>
    </row>
    <row r="2" spans="1:10" ht="21" x14ac:dyDescent="0.35">
      <c r="A2" s="9" t="s">
        <v>30</v>
      </c>
      <c r="B2" s="9">
        <v>76000</v>
      </c>
      <c r="C2" s="10" t="s">
        <v>31</v>
      </c>
      <c r="E2" s="178" t="s">
        <v>1745</v>
      </c>
      <c r="F2" s="7">
        <v>2018</v>
      </c>
      <c r="G2" s="11" t="s">
        <v>32</v>
      </c>
      <c r="H2" s="12" t="s">
        <v>33</v>
      </c>
      <c r="I2" s="13" t="s">
        <v>12</v>
      </c>
      <c r="J2" s="14" t="s">
        <v>34</v>
      </c>
    </row>
    <row r="3" spans="1:10" ht="21" x14ac:dyDescent="0.35">
      <c r="A3" s="206" t="s">
        <v>35</v>
      </c>
      <c r="B3" s="206">
        <v>76110</v>
      </c>
      <c r="C3" s="15" t="s">
        <v>36</v>
      </c>
      <c r="E3" s="178" t="s">
        <v>1746</v>
      </c>
      <c r="F3" s="7"/>
      <c r="G3" s="11" t="s">
        <v>37</v>
      </c>
      <c r="H3" s="12" t="s">
        <v>38</v>
      </c>
      <c r="I3" s="13" t="s">
        <v>14</v>
      </c>
      <c r="J3" s="14" t="s">
        <v>39</v>
      </c>
    </row>
    <row r="4" spans="1:10" ht="21" x14ac:dyDescent="0.35">
      <c r="A4" s="206"/>
      <c r="B4" s="206"/>
      <c r="C4" s="15" t="s">
        <v>40</v>
      </c>
      <c r="E4" s="178" t="s">
        <v>1747</v>
      </c>
      <c r="F4" s="7"/>
      <c r="G4" s="11" t="s">
        <v>41</v>
      </c>
      <c r="H4" s="12" t="s">
        <v>42</v>
      </c>
      <c r="J4" s="16"/>
    </row>
    <row r="5" spans="1:10" ht="21" x14ac:dyDescent="0.35">
      <c r="A5" s="206"/>
      <c r="B5" s="206"/>
      <c r="C5" s="15" t="s">
        <v>43</v>
      </c>
      <c r="E5" s="179" t="s">
        <v>1748</v>
      </c>
      <c r="F5" s="7"/>
      <c r="G5" s="11" t="s">
        <v>1717</v>
      </c>
      <c r="H5" s="12" t="s">
        <v>44</v>
      </c>
      <c r="J5" s="16"/>
    </row>
    <row r="6" spans="1:10" ht="21" x14ac:dyDescent="0.35">
      <c r="A6" s="206"/>
      <c r="B6" s="206"/>
      <c r="C6" s="15" t="s">
        <v>45</v>
      </c>
      <c r="E6" s="179" t="s">
        <v>1749</v>
      </c>
      <c r="F6" s="7"/>
      <c r="G6" s="11" t="s">
        <v>1716</v>
      </c>
      <c r="H6" s="12" t="s">
        <v>47</v>
      </c>
      <c r="J6" s="16"/>
    </row>
    <row r="7" spans="1:10" ht="21" x14ac:dyDescent="0.35">
      <c r="A7" s="206"/>
      <c r="B7" s="206"/>
      <c r="C7" s="15" t="s">
        <v>48</v>
      </c>
      <c r="E7" s="179" t="s">
        <v>1750</v>
      </c>
      <c r="F7" s="7"/>
      <c r="G7" s="11" t="s">
        <v>49</v>
      </c>
      <c r="H7" s="12" t="s">
        <v>50</v>
      </c>
      <c r="J7" s="16"/>
    </row>
    <row r="8" spans="1:10" ht="21" x14ac:dyDescent="0.35">
      <c r="A8" s="206"/>
      <c r="B8" s="206"/>
      <c r="C8" s="15" t="s">
        <v>51</v>
      </c>
      <c r="E8" s="179" t="s">
        <v>1751</v>
      </c>
      <c r="F8" s="7"/>
      <c r="G8" s="11" t="s">
        <v>52</v>
      </c>
      <c r="H8" s="12" t="s">
        <v>53</v>
      </c>
      <c r="J8" s="16"/>
    </row>
    <row r="9" spans="1:10" ht="21" x14ac:dyDescent="0.35">
      <c r="A9" s="206"/>
      <c r="B9" s="206"/>
      <c r="C9" s="15" t="s">
        <v>54</v>
      </c>
      <c r="E9" s="179" t="s">
        <v>1752</v>
      </c>
      <c r="F9" s="7"/>
      <c r="G9" s="11" t="s">
        <v>55</v>
      </c>
      <c r="H9" s="12" t="s">
        <v>56</v>
      </c>
      <c r="J9" s="16"/>
    </row>
    <row r="10" spans="1:10" ht="21" x14ac:dyDescent="0.35">
      <c r="A10" s="206"/>
      <c r="B10" s="206"/>
      <c r="C10" s="15" t="s">
        <v>57</v>
      </c>
      <c r="E10" s="179" t="s">
        <v>1753</v>
      </c>
      <c r="F10" s="7"/>
      <c r="G10" s="11" t="s">
        <v>58</v>
      </c>
      <c r="H10" s="12" t="s">
        <v>59</v>
      </c>
    </row>
    <row r="11" spans="1:10" ht="21" x14ac:dyDescent="0.35">
      <c r="A11" s="206"/>
      <c r="B11" s="206"/>
      <c r="C11" s="15" t="s">
        <v>60</v>
      </c>
      <c r="E11" s="180" t="s">
        <v>1754</v>
      </c>
      <c r="F11" s="7"/>
      <c r="G11" s="11" t="s">
        <v>1715</v>
      </c>
      <c r="H11" s="12" t="s">
        <v>62</v>
      </c>
    </row>
    <row r="12" spans="1:10" ht="21" x14ac:dyDescent="0.35">
      <c r="A12" s="206"/>
      <c r="B12" s="206"/>
      <c r="C12" s="15" t="s">
        <v>63</v>
      </c>
      <c r="E12" s="180" t="s">
        <v>1755</v>
      </c>
      <c r="F12" s="7"/>
      <c r="G12" s="11" t="s">
        <v>64</v>
      </c>
      <c r="H12" s="12" t="s">
        <v>65</v>
      </c>
    </row>
    <row r="13" spans="1:10" ht="21" x14ac:dyDescent="0.35">
      <c r="A13" s="206"/>
      <c r="B13" s="206"/>
      <c r="C13" s="15" t="s">
        <v>66</v>
      </c>
      <c r="E13" s="180" t="s">
        <v>1756</v>
      </c>
      <c r="F13" s="7"/>
      <c r="G13" s="11" t="s">
        <v>67</v>
      </c>
      <c r="H13" s="12" t="s">
        <v>68</v>
      </c>
    </row>
    <row r="14" spans="1:10" ht="21" x14ac:dyDescent="0.35">
      <c r="A14" s="206"/>
      <c r="B14" s="206"/>
      <c r="C14" s="15" t="s">
        <v>69</v>
      </c>
      <c r="E14" s="180" t="s">
        <v>1757</v>
      </c>
      <c r="F14" s="7"/>
      <c r="G14" s="11" t="s">
        <v>70</v>
      </c>
      <c r="H14" s="12" t="s">
        <v>71</v>
      </c>
    </row>
    <row r="15" spans="1:10" ht="21" x14ac:dyDescent="0.35">
      <c r="A15" s="206"/>
      <c r="B15" s="206"/>
      <c r="C15" s="15" t="s">
        <v>72</v>
      </c>
      <c r="E15" s="180" t="s">
        <v>1758</v>
      </c>
      <c r="F15" s="7"/>
      <c r="G15" s="11" t="s">
        <v>73</v>
      </c>
      <c r="H15" s="12" t="s">
        <v>74</v>
      </c>
    </row>
    <row r="16" spans="1:10" ht="21" x14ac:dyDescent="0.35">
      <c r="A16" s="206"/>
      <c r="B16" s="206"/>
      <c r="C16" s="15" t="s">
        <v>75</v>
      </c>
      <c r="E16" s="180" t="s">
        <v>1759</v>
      </c>
      <c r="F16" s="7"/>
      <c r="G16" s="11" t="s">
        <v>76</v>
      </c>
      <c r="H16" s="12" t="s">
        <v>77</v>
      </c>
    </row>
    <row r="17" spans="1:8" ht="21" x14ac:dyDescent="0.35">
      <c r="A17" s="206"/>
      <c r="B17" s="206"/>
      <c r="C17" s="15" t="s">
        <v>78</v>
      </c>
      <c r="E17" s="180" t="s">
        <v>1760</v>
      </c>
      <c r="F17" s="7"/>
      <c r="G17" s="11" t="s">
        <v>79</v>
      </c>
      <c r="H17" s="12" t="s">
        <v>80</v>
      </c>
    </row>
    <row r="18" spans="1:8" ht="21" x14ac:dyDescent="0.35">
      <c r="A18" s="206"/>
      <c r="B18" s="206"/>
      <c r="C18" s="15" t="s">
        <v>81</v>
      </c>
      <c r="E18" s="180" t="s">
        <v>1761</v>
      </c>
      <c r="F18" s="7"/>
      <c r="G18" s="11" t="s">
        <v>82</v>
      </c>
      <c r="H18" s="12" t="s">
        <v>83</v>
      </c>
    </row>
    <row r="19" spans="1:8" ht="21" x14ac:dyDescent="0.35">
      <c r="A19" s="206"/>
      <c r="B19" s="206"/>
      <c r="C19" s="15" t="s">
        <v>84</v>
      </c>
      <c r="E19" s="180" t="s">
        <v>1762</v>
      </c>
      <c r="F19" s="7"/>
      <c r="G19" s="11"/>
      <c r="H19" s="12" t="s">
        <v>85</v>
      </c>
    </row>
    <row r="20" spans="1:8" ht="21" x14ac:dyDescent="0.35">
      <c r="A20" s="206"/>
      <c r="B20" s="206"/>
      <c r="C20" s="15" t="s">
        <v>86</v>
      </c>
      <c r="E20" s="180" t="s">
        <v>1763</v>
      </c>
      <c r="F20" s="7"/>
      <c r="G20" s="11"/>
      <c r="H20" s="12"/>
    </row>
    <row r="21" spans="1:8" ht="21" x14ac:dyDescent="0.35">
      <c r="A21" s="206"/>
      <c r="B21" s="206"/>
      <c r="C21" s="15" t="s">
        <v>87</v>
      </c>
      <c r="E21" s="180" t="s">
        <v>1764</v>
      </c>
      <c r="F21" s="7"/>
      <c r="G21" s="11"/>
      <c r="H21" s="12"/>
    </row>
    <row r="22" spans="1:8" ht="21" x14ac:dyDescent="0.35">
      <c r="A22" s="206"/>
      <c r="B22" s="206"/>
      <c r="C22" s="15" t="s">
        <v>88</v>
      </c>
      <c r="E22" s="180" t="s">
        <v>1765</v>
      </c>
      <c r="F22" s="7"/>
      <c r="G22" s="11"/>
    </row>
    <row r="23" spans="1:8" ht="21" x14ac:dyDescent="0.35">
      <c r="A23" s="206"/>
      <c r="B23" s="206"/>
      <c r="C23" s="15" t="s">
        <v>89</v>
      </c>
      <c r="E23" s="180" t="s">
        <v>1766</v>
      </c>
      <c r="F23" s="7"/>
      <c r="G23" s="11"/>
    </row>
    <row r="24" spans="1:8" ht="21" x14ac:dyDescent="0.35">
      <c r="A24" s="206"/>
      <c r="B24" s="206"/>
      <c r="C24" s="15" t="s">
        <v>90</v>
      </c>
      <c r="E24" s="180" t="s">
        <v>1767</v>
      </c>
      <c r="F24" s="7"/>
      <c r="G24" s="11"/>
    </row>
    <row r="25" spans="1:8" x14ac:dyDescent="0.25">
      <c r="A25" s="207" t="s">
        <v>91</v>
      </c>
      <c r="B25" s="207">
        <v>76111</v>
      </c>
      <c r="C25" s="10" t="s">
        <v>92</v>
      </c>
      <c r="E25" s="180" t="s">
        <v>1768</v>
      </c>
      <c r="F25" s="7"/>
    </row>
    <row r="26" spans="1:8" x14ac:dyDescent="0.25">
      <c r="A26" s="207"/>
      <c r="B26" s="207"/>
      <c r="C26" s="10" t="s">
        <v>93</v>
      </c>
      <c r="E26" s="180" t="s">
        <v>1769</v>
      </c>
      <c r="F26" s="7"/>
    </row>
    <row r="27" spans="1:8" x14ac:dyDescent="0.25">
      <c r="A27" s="207"/>
      <c r="B27" s="207"/>
      <c r="C27" s="10" t="s">
        <v>94</v>
      </c>
      <c r="E27" s="180" t="s">
        <v>1770</v>
      </c>
      <c r="F27" s="7"/>
    </row>
    <row r="28" spans="1:8" x14ac:dyDescent="0.25">
      <c r="A28" s="208" t="s">
        <v>95</v>
      </c>
      <c r="B28" s="208">
        <v>76113</v>
      </c>
      <c r="C28" s="15" t="s">
        <v>96</v>
      </c>
      <c r="E28" s="180" t="s">
        <v>1771</v>
      </c>
      <c r="F28" s="7"/>
    </row>
    <row r="29" spans="1:8" x14ac:dyDescent="0.25">
      <c r="A29" s="208"/>
      <c r="B29" s="208"/>
      <c r="C29" s="15" t="s">
        <v>97</v>
      </c>
      <c r="E29" s="180" t="s">
        <v>1772</v>
      </c>
      <c r="F29" s="7"/>
    </row>
    <row r="30" spans="1:8" x14ac:dyDescent="0.25">
      <c r="A30" s="208"/>
      <c r="B30" s="208"/>
      <c r="C30" s="15" t="s">
        <v>98</v>
      </c>
      <c r="E30" s="180" t="s">
        <v>1773</v>
      </c>
      <c r="F30" s="7"/>
      <c r="G30" s="211"/>
      <c r="H30" s="212"/>
    </row>
    <row r="31" spans="1:8" x14ac:dyDescent="0.25">
      <c r="A31" s="9" t="s">
        <v>99</v>
      </c>
      <c r="B31" s="207">
        <v>76116</v>
      </c>
      <c r="C31" s="10" t="s">
        <v>100</v>
      </c>
      <c r="E31" s="180" t="s">
        <v>1774</v>
      </c>
      <c r="F31" s="7"/>
      <c r="G31" s="211"/>
      <c r="H31" s="212"/>
    </row>
    <row r="32" spans="1:8" x14ac:dyDescent="0.25">
      <c r="A32" s="9" t="s">
        <v>99</v>
      </c>
      <c r="B32" s="207"/>
      <c r="C32" s="10" t="s">
        <v>101</v>
      </c>
      <c r="E32" s="180" t="s">
        <v>1775</v>
      </c>
      <c r="F32" s="7"/>
    </row>
    <row r="33" spans="1:10" x14ac:dyDescent="0.25">
      <c r="A33" s="9" t="s">
        <v>99</v>
      </c>
      <c r="B33" s="207"/>
      <c r="C33" s="10" t="s">
        <v>102</v>
      </c>
      <c r="E33" s="180" t="s">
        <v>1776</v>
      </c>
      <c r="F33" s="7"/>
    </row>
    <row r="34" spans="1:10" x14ac:dyDescent="0.25">
      <c r="A34" s="9" t="s">
        <v>99</v>
      </c>
      <c r="B34" s="207"/>
      <c r="C34" s="10" t="s">
        <v>103</v>
      </c>
      <c r="E34" s="180" t="s">
        <v>1777</v>
      </c>
      <c r="F34" s="7"/>
      <c r="H34" s="213"/>
      <c r="I34" s="213"/>
      <c r="J34" s="213"/>
    </row>
    <row r="35" spans="1:10" x14ac:dyDescent="0.25">
      <c r="A35" s="9" t="s">
        <v>99</v>
      </c>
      <c r="B35" s="207"/>
      <c r="C35" s="10" t="s">
        <v>104</v>
      </c>
      <c r="E35" s="180" t="s">
        <v>1778</v>
      </c>
      <c r="F35" s="7"/>
    </row>
    <row r="36" spans="1:10" x14ac:dyDescent="0.25">
      <c r="A36" s="9" t="s">
        <v>99</v>
      </c>
      <c r="B36" s="207"/>
      <c r="C36" s="10" t="s">
        <v>105</v>
      </c>
      <c r="E36" s="180" t="s">
        <v>1779</v>
      </c>
      <c r="F36" s="7"/>
    </row>
    <row r="37" spans="1:10" x14ac:dyDescent="0.25">
      <c r="A37" s="9" t="s">
        <v>99</v>
      </c>
      <c r="B37" s="207"/>
      <c r="C37" s="10" t="s">
        <v>106</v>
      </c>
      <c r="E37" s="180" t="s">
        <v>1780</v>
      </c>
      <c r="F37" s="7"/>
    </row>
    <row r="38" spans="1:10" x14ac:dyDescent="0.25">
      <c r="A38" s="9" t="s">
        <v>99</v>
      </c>
      <c r="B38" s="207"/>
      <c r="C38" s="10" t="s">
        <v>107</v>
      </c>
      <c r="E38" s="180" t="s">
        <v>1781</v>
      </c>
      <c r="F38" s="7"/>
    </row>
    <row r="39" spans="1:10" x14ac:dyDescent="0.25">
      <c r="A39" s="9" t="s">
        <v>99</v>
      </c>
      <c r="B39" s="207"/>
      <c r="C39" s="10" t="s">
        <v>108</v>
      </c>
      <c r="E39" s="180" t="s">
        <v>1782</v>
      </c>
      <c r="F39" s="7"/>
    </row>
    <row r="40" spans="1:10" x14ac:dyDescent="0.25">
      <c r="A40" s="18" t="s">
        <v>109</v>
      </c>
      <c r="B40" s="206">
        <v>76117</v>
      </c>
      <c r="C40" s="15" t="s">
        <v>110</v>
      </c>
      <c r="E40" s="180" t="s">
        <v>1783</v>
      </c>
      <c r="F40" s="7"/>
    </row>
    <row r="41" spans="1:10" x14ac:dyDescent="0.25">
      <c r="A41" s="18" t="s">
        <v>109</v>
      </c>
      <c r="B41" s="206"/>
      <c r="C41" s="15" t="s">
        <v>111</v>
      </c>
      <c r="E41" s="180" t="s">
        <v>1784</v>
      </c>
      <c r="F41" s="7"/>
    </row>
    <row r="42" spans="1:10" x14ac:dyDescent="0.25">
      <c r="A42" s="19" t="s">
        <v>112</v>
      </c>
      <c r="B42" s="209">
        <v>76119</v>
      </c>
      <c r="C42" s="10" t="s">
        <v>113</v>
      </c>
      <c r="E42" s="180" t="s">
        <v>1785</v>
      </c>
      <c r="F42" s="7"/>
    </row>
    <row r="43" spans="1:10" x14ac:dyDescent="0.25">
      <c r="A43" s="19" t="s">
        <v>112</v>
      </c>
      <c r="B43" s="209"/>
      <c r="C43" s="10" t="s">
        <v>114</v>
      </c>
      <c r="E43" s="180" t="s">
        <v>1786</v>
      </c>
      <c r="F43" s="7"/>
    </row>
    <row r="44" spans="1:10" x14ac:dyDescent="0.25">
      <c r="A44" s="20" t="s">
        <v>115</v>
      </c>
      <c r="B44" s="20">
        <v>76120</v>
      </c>
      <c r="C44" s="15" t="s">
        <v>116</v>
      </c>
      <c r="E44" s="180" t="s">
        <v>1787</v>
      </c>
      <c r="F44" s="7"/>
    </row>
    <row r="45" spans="1:10" x14ac:dyDescent="0.25">
      <c r="A45" s="9" t="s">
        <v>117</v>
      </c>
      <c r="B45" s="9">
        <v>76130</v>
      </c>
      <c r="C45" s="10" t="s">
        <v>118</v>
      </c>
      <c r="E45" s="180" t="s">
        <v>1788</v>
      </c>
      <c r="F45" s="7"/>
    </row>
    <row r="46" spans="1:10" x14ac:dyDescent="0.25">
      <c r="A46" s="20" t="s">
        <v>119</v>
      </c>
      <c r="B46" s="208">
        <v>76133</v>
      </c>
      <c r="C46" s="15" t="s">
        <v>120</v>
      </c>
      <c r="E46" s="180" t="s">
        <v>1789</v>
      </c>
      <c r="F46" s="7"/>
    </row>
    <row r="47" spans="1:10" x14ac:dyDescent="0.25">
      <c r="A47" s="20" t="s">
        <v>119</v>
      </c>
      <c r="B47" s="208"/>
      <c r="C47" s="15" t="s">
        <v>121</v>
      </c>
      <c r="E47" s="180" t="s">
        <v>1790</v>
      </c>
      <c r="F47" s="7"/>
    </row>
    <row r="48" spans="1:10" x14ac:dyDescent="0.25">
      <c r="A48" s="20" t="s">
        <v>119</v>
      </c>
      <c r="B48" s="208"/>
      <c r="C48" s="15" t="s">
        <v>122</v>
      </c>
      <c r="E48" s="180" t="s">
        <v>1791</v>
      </c>
      <c r="F48" s="7"/>
    </row>
    <row r="49" spans="1:6" x14ac:dyDescent="0.25">
      <c r="A49" s="20" t="s">
        <v>119</v>
      </c>
      <c r="B49" s="208"/>
      <c r="C49" s="15" t="s">
        <v>123</v>
      </c>
      <c r="E49" s="180" t="s">
        <v>1792</v>
      </c>
      <c r="F49" s="7"/>
    </row>
    <row r="50" spans="1:6" x14ac:dyDescent="0.25">
      <c r="A50" s="20" t="s">
        <v>119</v>
      </c>
      <c r="B50" s="208"/>
      <c r="C50" s="15" t="s">
        <v>124</v>
      </c>
      <c r="E50" s="180" t="s">
        <v>1793</v>
      </c>
      <c r="F50" s="7"/>
    </row>
    <row r="51" spans="1:6" x14ac:dyDescent="0.25">
      <c r="A51" s="9" t="s">
        <v>125</v>
      </c>
      <c r="B51" s="9">
        <v>76140</v>
      </c>
      <c r="C51" s="10" t="s">
        <v>126</v>
      </c>
      <c r="E51" s="180" t="s">
        <v>1794</v>
      </c>
      <c r="F51" s="7"/>
    </row>
    <row r="52" spans="1:6" x14ac:dyDescent="0.25">
      <c r="A52" s="18" t="s">
        <v>127</v>
      </c>
      <c r="B52" s="206">
        <v>76150</v>
      </c>
      <c r="C52" s="15" t="s">
        <v>128</v>
      </c>
      <c r="E52" s="180" t="s">
        <v>1795</v>
      </c>
      <c r="F52" s="7"/>
    </row>
    <row r="53" spans="1:6" x14ac:dyDescent="0.25">
      <c r="A53" s="18" t="s">
        <v>127</v>
      </c>
      <c r="B53" s="206"/>
      <c r="C53" s="15" t="s">
        <v>129</v>
      </c>
      <c r="E53" s="180" t="s">
        <v>1796</v>
      </c>
      <c r="F53" s="7"/>
    </row>
    <row r="54" spans="1:6" x14ac:dyDescent="0.25">
      <c r="A54" s="18" t="s">
        <v>127</v>
      </c>
      <c r="B54" s="206"/>
      <c r="C54" s="15" t="s">
        <v>130</v>
      </c>
      <c r="E54" s="180" t="s">
        <v>1797</v>
      </c>
      <c r="F54" s="7"/>
    </row>
    <row r="55" spans="1:6" x14ac:dyDescent="0.25">
      <c r="A55" s="18" t="s">
        <v>127</v>
      </c>
      <c r="B55" s="206"/>
      <c r="C55" s="15" t="s">
        <v>131</v>
      </c>
      <c r="E55" s="180" t="s">
        <v>1798</v>
      </c>
      <c r="F55" s="7"/>
    </row>
    <row r="56" spans="1:6" x14ac:dyDescent="0.25">
      <c r="A56" s="19" t="s">
        <v>132</v>
      </c>
      <c r="B56" s="209">
        <v>76160</v>
      </c>
      <c r="C56" s="10" t="s">
        <v>133</v>
      </c>
      <c r="E56" s="180" t="s">
        <v>1799</v>
      </c>
      <c r="F56" s="7"/>
    </row>
    <row r="57" spans="1:6" x14ac:dyDescent="0.25">
      <c r="A57" s="19" t="s">
        <v>132</v>
      </c>
      <c r="B57" s="209"/>
      <c r="C57" s="10" t="s">
        <v>134</v>
      </c>
      <c r="E57" s="180" t="s">
        <v>1800</v>
      </c>
      <c r="F57" s="7"/>
    </row>
    <row r="58" spans="1:6" x14ac:dyDescent="0.25">
      <c r="A58" s="19" t="s">
        <v>132</v>
      </c>
      <c r="B58" s="209"/>
      <c r="C58" s="10" t="s">
        <v>135</v>
      </c>
      <c r="E58" s="180" t="s">
        <v>1801</v>
      </c>
      <c r="F58" s="7"/>
    </row>
    <row r="59" spans="1:6" x14ac:dyDescent="0.25">
      <c r="A59" s="19" t="s">
        <v>132</v>
      </c>
      <c r="B59" s="209"/>
      <c r="C59" s="10" t="s">
        <v>136</v>
      </c>
      <c r="E59" s="180" t="s">
        <v>1802</v>
      </c>
      <c r="F59" s="7"/>
    </row>
    <row r="60" spans="1:6" x14ac:dyDescent="0.25">
      <c r="A60" s="19" t="s">
        <v>132</v>
      </c>
      <c r="B60" s="209"/>
      <c r="C60" s="10" t="s">
        <v>137</v>
      </c>
      <c r="E60" s="180" t="s">
        <v>1803</v>
      </c>
      <c r="F60" s="7"/>
    </row>
    <row r="61" spans="1:6" x14ac:dyDescent="0.25">
      <c r="A61" s="19" t="s">
        <v>132</v>
      </c>
      <c r="B61" s="209"/>
      <c r="C61" s="10" t="s">
        <v>138</v>
      </c>
      <c r="E61" s="180" t="s">
        <v>1804</v>
      </c>
      <c r="F61" s="7"/>
    </row>
    <row r="62" spans="1:6" x14ac:dyDescent="0.25">
      <c r="A62" s="19" t="s">
        <v>132</v>
      </c>
      <c r="B62" s="209"/>
      <c r="C62" s="10" t="s">
        <v>139</v>
      </c>
      <c r="E62" s="180" t="s">
        <v>1805</v>
      </c>
      <c r="F62" s="7"/>
    </row>
    <row r="63" spans="1:6" x14ac:dyDescent="0.25">
      <c r="A63" s="19" t="s">
        <v>132</v>
      </c>
      <c r="B63" s="209"/>
      <c r="C63" s="10" t="s">
        <v>140</v>
      </c>
      <c r="E63" s="180" t="s">
        <v>1806</v>
      </c>
      <c r="F63" s="7"/>
    </row>
    <row r="64" spans="1:6" x14ac:dyDescent="0.25">
      <c r="A64" s="19" t="s">
        <v>132</v>
      </c>
      <c r="B64" s="209"/>
      <c r="C64" s="10" t="s">
        <v>141</v>
      </c>
      <c r="E64" s="180" t="s">
        <v>1807</v>
      </c>
      <c r="F64" s="7"/>
    </row>
    <row r="65" spans="1:6" x14ac:dyDescent="0.25">
      <c r="A65" s="19" t="s">
        <v>132</v>
      </c>
      <c r="B65" s="209"/>
      <c r="C65" s="10" t="s">
        <v>142</v>
      </c>
      <c r="E65" s="180" t="s">
        <v>1808</v>
      </c>
      <c r="F65" s="7"/>
    </row>
    <row r="66" spans="1:6" x14ac:dyDescent="0.25">
      <c r="A66" s="19" t="s">
        <v>132</v>
      </c>
      <c r="B66" s="209"/>
      <c r="C66" s="10" t="s">
        <v>143</v>
      </c>
      <c r="E66" s="180" t="s">
        <v>1809</v>
      </c>
      <c r="F66" s="7"/>
    </row>
    <row r="67" spans="1:6" x14ac:dyDescent="0.25">
      <c r="A67" s="18" t="s">
        <v>144</v>
      </c>
      <c r="B67" s="206">
        <v>76170</v>
      </c>
      <c r="C67" s="15" t="s">
        <v>145</v>
      </c>
      <c r="E67" s="180" t="s">
        <v>1810</v>
      </c>
      <c r="F67" s="7"/>
    </row>
    <row r="68" spans="1:6" x14ac:dyDescent="0.25">
      <c r="A68" s="18" t="s">
        <v>144</v>
      </c>
      <c r="B68" s="206"/>
      <c r="C68" s="15" t="s">
        <v>146</v>
      </c>
      <c r="E68" s="180" t="s">
        <v>1811</v>
      </c>
      <c r="F68" s="7"/>
    </row>
    <row r="69" spans="1:6" x14ac:dyDescent="0.25">
      <c r="A69" s="18" t="s">
        <v>144</v>
      </c>
      <c r="B69" s="206"/>
      <c r="C69" s="15" t="s">
        <v>147</v>
      </c>
      <c r="E69" s="180" t="s">
        <v>1812</v>
      </c>
      <c r="F69" s="7"/>
    </row>
    <row r="70" spans="1:6" x14ac:dyDescent="0.25">
      <c r="A70" s="18" t="s">
        <v>144</v>
      </c>
      <c r="B70" s="206"/>
      <c r="C70" s="15" t="s">
        <v>148</v>
      </c>
      <c r="E70" s="180" t="s">
        <v>1813</v>
      </c>
      <c r="F70" s="7"/>
    </row>
    <row r="71" spans="1:6" x14ac:dyDescent="0.25">
      <c r="A71" s="18" t="s">
        <v>144</v>
      </c>
      <c r="B71" s="206"/>
      <c r="C71" s="15" t="s">
        <v>149</v>
      </c>
      <c r="E71" s="180" t="s">
        <v>1814</v>
      </c>
      <c r="F71" s="7"/>
    </row>
    <row r="72" spans="1:6" x14ac:dyDescent="0.25">
      <c r="A72" s="18" t="s">
        <v>144</v>
      </c>
      <c r="B72" s="206"/>
      <c r="C72" s="15" t="s">
        <v>150</v>
      </c>
      <c r="E72" s="180" t="s">
        <v>1815</v>
      </c>
      <c r="F72" s="7"/>
    </row>
    <row r="73" spans="1:6" x14ac:dyDescent="0.25">
      <c r="A73" s="18" t="s">
        <v>144</v>
      </c>
      <c r="B73" s="206"/>
      <c r="C73" s="15" t="s">
        <v>151</v>
      </c>
      <c r="E73" s="180" t="s">
        <v>1816</v>
      </c>
      <c r="F73" s="7"/>
    </row>
    <row r="74" spans="1:6" x14ac:dyDescent="0.25">
      <c r="A74" s="18" t="s">
        <v>144</v>
      </c>
      <c r="B74" s="206"/>
      <c r="C74" s="15" t="s">
        <v>152</v>
      </c>
      <c r="E74" s="180" t="s">
        <v>1817</v>
      </c>
      <c r="F74" s="7"/>
    </row>
    <row r="75" spans="1:6" x14ac:dyDescent="0.25">
      <c r="A75" s="18" t="s">
        <v>144</v>
      </c>
      <c r="B75" s="206"/>
      <c r="C75" s="15" t="s">
        <v>153</v>
      </c>
      <c r="E75" s="180" t="s">
        <v>1818</v>
      </c>
      <c r="F75" s="7"/>
    </row>
    <row r="76" spans="1:6" x14ac:dyDescent="0.25">
      <c r="A76" s="18" t="s">
        <v>144</v>
      </c>
      <c r="B76" s="206"/>
      <c r="C76" s="15" t="s">
        <v>154</v>
      </c>
      <c r="E76" s="180" t="s">
        <v>1819</v>
      </c>
      <c r="F76" s="7"/>
    </row>
    <row r="77" spans="1:6" x14ac:dyDescent="0.25">
      <c r="A77" s="18" t="s">
        <v>144</v>
      </c>
      <c r="B77" s="206"/>
      <c r="C77" s="15" t="s">
        <v>155</v>
      </c>
      <c r="E77" s="180" t="s">
        <v>1820</v>
      </c>
      <c r="F77" s="7"/>
    </row>
    <row r="78" spans="1:6" x14ac:dyDescent="0.25">
      <c r="A78" s="19" t="s">
        <v>156</v>
      </c>
      <c r="B78" s="209">
        <v>76190</v>
      </c>
      <c r="C78" s="10" t="s">
        <v>157</v>
      </c>
      <c r="E78" s="180" t="s">
        <v>1821</v>
      </c>
      <c r="F78" s="7"/>
    </row>
    <row r="79" spans="1:6" x14ac:dyDescent="0.25">
      <c r="A79" s="19" t="s">
        <v>156</v>
      </c>
      <c r="B79" s="209"/>
      <c r="C79" s="10" t="s">
        <v>158</v>
      </c>
      <c r="E79" s="180" t="s">
        <v>1822</v>
      </c>
      <c r="F79" s="7"/>
    </row>
    <row r="80" spans="1:6" x14ac:dyDescent="0.25">
      <c r="A80" s="19" t="s">
        <v>156</v>
      </c>
      <c r="B80" s="209"/>
      <c r="C80" s="10" t="s">
        <v>159</v>
      </c>
      <c r="E80" s="180" t="s">
        <v>1823</v>
      </c>
      <c r="F80" s="7"/>
    </row>
    <row r="81" spans="1:6" x14ac:dyDescent="0.25">
      <c r="A81" s="19" t="s">
        <v>156</v>
      </c>
      <c r="B81" s="209"/>
      <c r="C81" s="10" t="s">
        <v>160</v>
      </c>
      <c r="E81" s="180" t="s">
        <v>1824</v>
      </c>
      <c r="F81" s="7"/>
    </row>
    <row r="82" spans="1:6" x14ac:dyDescent="0.25">
      <c r="A82" s="19" t="s">
        <v>156</v>
      </c>
      <c r="B82" s="209"/>
      <c r="C82" s="10" t="s">
        <v>161</v>
      </c>
      <c r="E82" s="180" t="s">
        <v>1825</v>
      </c>
      <c r="F82" s="7"/>
    </row>
    <row r="83" spans="1:6" x14ac:dyDescent="0.25">
      <c r="A83" s="19" t="s">
        <v>156</v>
      </c>
      <c r="B83" s="209"/>
      <c r="C83" s="10" t="s">
        <v>162</v>
      </c>
      <c r="E83" s="180" t="s">
        <v>1826</v>
      </c>
      <c r="F83" s="7"/>
    </row>
    <row r="84" spans="1:6" x14ac:dyDescent="0.25">
      <c r="A84" s="19" t="s">
        <v>156</v>
      </c>
      <c r="B84" s="209"/>
      <c r="C84" s="10" t="s">
        <v>163</v>
      </c>
      <c r="E84" s="180" t="s">
        <v>1827</v>
      </c>
      <c r="F84" s="21"/>
    </row>
    <row r="85" spans="1:6" x14ac:dyDescent="0.25">
      <c r="A85" s="19" t="s">
        <v>156</v>
      </c>
      <c r="B85" s="209"/>
      <c r="C85" s="10" t="s">
        <v>164</v>
      </c>
      <c r="E85" s="180" t="s">
        <v>1828</v>
      </c>
      <c r="F85" s="21"/>
    </row>
    <row r="86" spans="1:6" x14ac:dyDescent="0.25">
      <c r="A86" s="19" t="s">
        <v>156</v>
      </c>
      <c r="B86" s="209"/>
      <c r="C86" s="10" t="s">
        <v>165</v>
      </c>
      <c r="E86" s="180" t="s">
        <v>1829</v>
      </c>
      <c r="F86" s="21"/>
    </row>
    <row r="87" spans="1:6" x14ac:dyDescent="0.25">
      <c r="A87" s="19" t="s">
        <v>156</v>
      </c>
      <c r="B87" s="209"/>
      <c r="C87" s="10" t="s">
        <v>166</v>
      </c>
      <c r="E87" s="180" t="s">
        <v>1830</v>
      </c>
      <c r="F87" s="21"/>
    </row>
    <row r="88" spans="1:6" x14ac:dyDescent="0.25">
      <c r="A88" s="19" t="s">
        <v>156</v>
      </c>
      <c r="B88" s="209"/>
      <c r="C88" s="10" t="s">
        <v>167</v>
      </c>
      <c r="E88" s="181" t="s">
        <v>1831</v>
      </c>
      <c r="F88" s="21"/>
    </row>
    <row r="89" spans="1:6" x14ac:dyDescent="0.25">
      <c r="A89" s="19" t="s">
        <v>156</v>
      </c>
      <c r="B89" s="209"/>
      <c r="C89" s="10" t="s">
        <v>168</v>
      </c>
      <c r="E89" s="181" t="s">
        <v>1832</v>
      </c>
      <c r="F89" s="21"/>
    </row>
    <row r="90" spans="1:6" x14ac:dyDescent="0.25">
      <c r="A90" s="19" t="s">
        <v>156</v>
      </c>
      <c r="B90" s="209"/>
      <c r="C90" s="10" t="s">
        <v>169</v>
      </c>
      <c r="E90" s="181" t="s">
        <v>1833</v>
      </c>
      <c r="F90" s="21"/>
    </row>
    <row r="91" spans="1:6" x14ac:dyDescent="0.25">
      <c r="A91" s="19" t="s">
        <v>156</v>
      </c>
      <c r="B91" s="209"/>
      <c r="C91" s="10" t="s">
        <v>170</v>
      </c>
      <c r="E91" s="181" t="s">
        <v>1834</v>
      </c>
      <c r="F91" s="21"/>
    </row>
    <row r="92" spans="1:6" x14ac:dyDescent="0.25">
      <c r="A92" s="19" t="s">
        <v>156</v>
      </c>
      <c r="B92" s="209"/>
      <c r="C92" s="10" t="s">
        <v>171</v>
      </c>
      <c r="E92" s="181" t="s">
        <v>1835</v>
      </c>
      <c r="F92" s="21"/>
    </row>
    <row r="93" spans="1:6" x14ac:dyDescent="0.25">
      <c r="A93" s="19" t="s">
        <v>156</v>
      </c>
      <c r="B93" s="209"/>
      <c r="C93" s="10" t="s">
        <v>172</v>
      </c>
      <c r="E93" s="181" t="s">
        <v>1836</v>
      </c>
      <c r="F93" s="21"/>
    </row>
    <row r="94" spans="1:6" x14ac:dyDescent="0.25">
      <c r="A94" s="19" t="s">
        <v>156</v>
      </c>
      <c r="B94" s="209"/>
      <c r="C94" s="10" t="s">
        <v>173</v>
      </c>
      <c r="E94" s="181" t="s">
        <v>1837</v>
      </c>
      <c r="F94" s="21"/>
    </row>
    <row r="95" spans="1:6" x14ac:dyDescent="0.25">
      <c r="A95" s="19" t="s">
        <v>156</v>
      </c>
      <c r="B95" s="209"/>
      <c r="C95" s="10" t="s">
        <v>174</v>
      </c>
      <c r="E95" s="181" t="s">
        <v>1838</v>
      </c>
      <c r="F95" s="21"/>
    </row>
    <row r="96" spans="1:6" x14ac:dyDescent="0.25">
      <c r="A96" s="19" t="s">
        <v>156</v>
      </c>
      <c r="B96" s="209"/>
      <c r="C96" s="10" t="s">
        <v>175</v>
      </c>
      <c r="E96" s="181" t="s">
        <v>1839</v>
      </c>
      <c r="F96" s="21"/>
    </row>
    <row r="97" spans="1:6" x14ac:dyDescent="0.25">
      <c r="A97" s="19" t="s">
        <v>156</v>
      </c>
      <c r="B97" s="209"/>
      <c r="C97" s="10" t="s">
        <v>176</v>
      </c>
      <c r="E97" s="181" t="s">
        <v>1840</v>
      </c>
      <c r="F97" s="21"/>
    </row>
    <row r="98" spans="1:6" x14ac:dyDescent="0.25">
      <c r="A98" s="19" t="s">
        <v>156</v>
      </c>
      <c r="B98" s="209"/>
      <c r="C98" s="10" t="s">
        <v>177</v>
      </c>
      <c r="E98" s="181" t="s">
        <v>1841</v>
      </c>
      <c r="F98" s="21"/>
    </row>
    <row r="99" spans="1:6" x14ac:dyDescent="0.25">
      <c r="A99" s="19" t="s">
        <v>156</v>
      </c>
      <c r="B99" s="209"/>
      <c r="C99" s="10" t="s">
        <v>178</v>
      </c>
      <c r="E99" s="181" t="s">
        <v>1842</v>
      </c>
      <c r="F99" s="21"/>
    </row>
    <row r="100" spans="1:6" x14ac:dyDescent="0.25">
      <c r="A100" s="19" t="s">
        <v>156</v>
      </c>
      <c r="B100" s="209"/>
      <c r="C100" s="10" t="s">
        <v>179</v>
      </c>
      <c r="E100" s="181" t="s">
        <v>1843</v>
      </c>
      <c r="F100" s="21"/>
    </row>
    <row r="101" spans="1:6" x14ac:dyDescent="0.25">
      <c r="A101" s="19" t="s">
        <v>156</v>
      </c>
      <c r="B101" s="209"/>
      <c r="C101" s="10" t="s">
        <v>180</v>
      </c>
      <c r="E101" s="181" t="s">
        <v>1844</v>
      </c>
      <c r="F101" s="21"/>
    </row>
    <row r="102" spans="1:6" x14ac:dyDescent="0.25">
      <c r="A102" s="20" t="s">
        <v>181</v>
      </c>
      <c r="B102" s="20">
        <v>76200</v>
      </c>
      <c r="C102" s="15" t="s">
        <v>182</v>
      </c>
      <c r="E102" s="181" t="s">
        <v>1845</v>
      </c>
      <c r="F102" s="21"/>
    </row>
    <row r="103" spans="1:6" x14ac:dyDescent="0.25">
      <c r="A103" s="19" t="s">
        <v>183</v>
      </c>
      <c r="B103" s="210">
        <v>76210</v>
      </c>
      <c r="C103" s="10" t="s">
        <v>184</v>
      </c>
      <c r="E103" s="181" t="s">
        <v>1846</v>
      </c>
      <c r="F103" s="21"/>
    </row>
    <row r="104" spans="1:6" x14ac:dyDescent="0.25">
      <c r="A104" s="19" t="s">
        <v>183</v>
      </c>
      <c r="B104" s="210"/>
      <c r="C104" s="10" t="s">
        <v>185</v>
      </c>
      <c r="E104" s="181" t="s">
        <v>1847</v>
      </c>
      <c r="F104" s="21"/>
    </row>
    <row r="105" spans="1:6" x14ac:dyDescent="0.25">
      <c r="A105" s="19" t="s">
        <v>183</v>
      </c>
      <c r="B105" s="210"/>
      <c r="C105" s="10" t="s">
        <v>186</v>
      </c>
      <c r="E105" s="181" t="s">
        <v>1848</v>
      </c>
      <c r="F105" s="21"/>
    </row>
    <row r="106" spans="1:6" x14ac:dyDescent="0.25">
      <c r="A106" s="19" t="s">
        <v>183</v>
      </c>
      <c r="B106" s="210"/>
      <c r="C106" s="10" t="s">
        <v>187</v>
      </c>
      <c r="E106" s="181" t="s">
        <v>1849</v>
      </c>
      <c r="F106" s="21"/>
    </row>
    <row r="107" spans="1:6" x14ac:dyDescent="0.25">
      <c r="A107" s="19" t="s">
        <v>183</v>
      </c>
      <c r="B107" s="210"/>
      <c r="C107" s="10" t="s">
        <v>188</v>
      </c>
      <c r="E107" s="181" t="s">
        <v>1850</v>
      </c>
      <c r="F107" s="21"/>
    </row>
    <row r="108" spans="1:6" x14ac:dyDescent="0.25">
      <c r="A108" s="19" t="s">
        <v>183</v>
      </c>
      <c r="B108" s="210"/>
      <c r="C108" s="10" t="s">
        <v>189</v>
      </c>
      <c r="E108" s="181" t="s">
        <v>1851</v>
      </c>
      <c r="F108" s="21"/>
    </row>
    <row r="109" spans="1:6" x14ac:dyDescent="0.25">
      <c r="A109" s="19" t="s">
        <v>183</v>
      </c>
      <c r="B109" s="210"/>
      <c r="C109" s="10" t="s">
        <v>190</v>
      </c>
      <c r="E109" s="181" t="s">
        <v>1852</v>
      </c>
      <c r="F109" s="21"/>
    </row>
    <row r="110" spans="1:6" x14ac:dyDescent="0.25">
      <c r="A110" s="19" t="s">
        <v>183</v>
      </c>
      <c r="B110" s="210"/>
      <c r="C110" s="10" t="s">
        <v>191</v>
      </c>
      <c r="E110" s="181" t="s">
        <v>1853</v>
      </c>
      <c r="F110" s="21"/>
    </row>
    <row r="111" spans="1:6" x14ac:dyDescent="0.25">
      <c r="A111" s="19" t="s">
        <v>183</v>
      </c>
      <c r="B111" s="210"/>
      <c r="C111" s="10" t="s">
        <v>192</v>
      </c>
      <c r="E111" s="181" t="s">
        <v>1854</v>
      </c>
      <c r="F111" s="21"/>
    </row>
    <row r="112" spans="1:6" x14ac:dyDescent="0.25">
      <c r="A112" s="19" t="s">
        <v>183</v>
      </c>
      <c r="B112" s="210"/>
      <c r="C112" s="10" t="s">
        <v>193</v>
      </c>
      <c r="E112" s="181" t="s">
        <v>1855</v>
      </c>
      <c r="F112" s="21"/>
    </row>
    <row r="113" spans="1:6" x14ac:dyDescent="0.25">
      <c r="A113" s="19" t="s">
        <v>183</v>
      </c>
      <c r="B113" s="210"/>
      <c r="C113" s="10" t="s">
        <v>194</v>
      </c>
      <c r="E113" s="181" t="s">
        <v>1856</v>
      </c>
      <c r="F113" s="21"/>
    </row>
    <row r="114" spans="1:6" x14ac:dyDescent="0.25">
      <c r="A114" s="19" t="s">
        <v>183</v>
      </c>
      <c r="B114" s="210"/>
      <c r="C114" s="10" t="s">
        <v>195</v>
      </c>
      <c r="E114" s="181" t="s">
        <v>1857</v>
      </c>
      <c r="F114" s="21"/>
    </row>
    <row r="115" spans="1:6" x14ac:dyDescent="0.25">
      <c r="A115" s="19" t="s">
        <v>183</v>
      </c>
      <c r="B115" s="210"/>
      <c r="C115" s="10" t="s">
        <v>196</v>
      </c>
      <c r="E115" s="181" t="s">
        <v>1858</v>
      </c>
      <c r="F115" s="21"/>
    </row>
    <row r="116" spans="1:6" x14ac:dyDescent="0.25">
      <c r="A116" s="19" t="s">
        <v>183</v>
      </c>
      <c r="B116" s="210"/>
      <c r="C116" s="10" t="s">
        <v>197</v>
      </c>
      <c r="E116" s="181" t="s">
        <v>1859</v>
      </c>
      <c r="F116" s="21"/>
    </row>
    <row r="117" spans="1:6" x14ac:dyDescent="0.25">
      <c r="A117" s="19" t="s">
        <v>183</v>
      </c>
      <c r="B117" s="210"/>
      <c r="C117" s="10" t="s">
        <v>198</v>
      </c>
      <c r="E117" s="181" t="s">
        <v>1860</v>
      </c>
      <c r="F117" s="21"/>
    </row>
    <row r="118" spans="1:6" x14ac:dyDescent="0.25">
      <c r="A118" s="19" t="s">
        <v>183</v>
      </c>
      <c r="B118" s="210"/>
      <c r="C118" s="10" t="s">
        <v>199</v>
      </c>
      <c r="E118" s="181" t="s">
        <v>1861</v>
      </c>
      <c r="F118" s="21"/>
    </row>
    <row r="119" spans="1:6" x14ac:dyDescent="0.25">
      <c r="A119" s="18" t="s">
        <v>200</v>
      </c>
      <c r="B119" s="206">
        <v>76220</v>
      </c>
      <c r="C119" s="15" t="s">
        <v>201</v>
      </c>
      <c r="E119" s="181" t="s">
        <v>1862</v>
      </c>
      <c r="F119" s="21"/>
    </row>
    <row r="120" spans="1:6" x14ac:dyDescent="0.25">
      <c r="A120" s="18" t="s">
        <v>200</v>
      </c>
      <c r="B120" s="206"/>
      <c r="C120" s="15" t="s">
        <v>202</v>
      </c>
      <c r="E120" s="181" t="s">
        <v>1863</v>
      </c>
      <c r="F120" s="21"/>
    </row>
    <row r="121" spans="1:6" x14ac:dyDescent="0.25">
      <c r="A121" s="18" t="s">
        <v>200</v>
      </c>
      <c r="B121" s="206"/>
      <c r="C121" s="15" t="s">
        <v>203</v>
      </c>
      <c r="E121" s="181" t="s">
        <v>1864</v>
      </c>
      <c r="F121" s="21"/>
    </row>
    <row r="122" spans="1:6" x14ac:dyDescent="0.25">
      <c r="A122" s="18" t="s">
        <v>200</v>
      </c>
      <c r="B122" s="206"/>
      <c r="C122" s="15" t="s">
        <v>204</v>
      </c>
      <c r="E122" s="181" t="s">
        <v>1865</v>
      </c>
      <c r="F122" s="21"/>
    </row>
    <row r="123" spans="1:6" x14ac:dyDescent="0.25">
      <c r="A123" s="18" t="s">
        <v>200</v>
      </c>
      <c r="B123" s="206"/>
      <c r="C123" s="15" t="s">
        <v>205</v>
      </c>
      <c r="E123" s="181" t="s">
        <v>1866</v>
      </c>
      <c r="F123" s="21"/>
    </row>
    <row r="124" spans="1:6" x14ac:dyDescent="0.25">
      <c r="A124" s="18" t="s">
        <v>200</v>
      </c>
      <c r="B124" s="206"/>
      <c r="C124" s="15" t="s">
        <v>206</v>
      </c>
      <c r="E124" s="181" t="s">
        <v>1867</v>
      </c>
      <c r="F124" s="21"/>
    </row>
    <row r="125" spans="1:6" x14ac:dyDescent="0.25">
      <c r="A125" s="18" t="s">
        <v>200</v>
      </c>
      <c r="B125" s="206"/>
      <c r="C125" s="15" t="s">
        <v>207</v>
      </c>
      <c r="E125" s="181" t="s">
        <v>1868</v>
      </c>
      <c r="F125" s="21"/>
    </row>
    <row r="126" spans="1:6" x14ac:dyDescent="0.25">
      <c r="A126" s="18" t="s">
        <v>200</v>
      </c>
      <c r="B126" s="206"/>
      <c r="C126" s="15" t="s">
        <v>208</v>
      </c>
      <c r="E126" s="181" t="s">
        <v>1869</v>
      </c>
      <c r="F126" s="21"/>
    </row>
    <row r="127" spans="1:6" x14ac:dyDescent="0.25">
      <c r="A127" s="18" t="s">
        <v>200</v>
      </c>
      <c r="B127" s="206"/>
      <c r="C127" s="15" t="s">
        <v>209</v>
      </c>
      <c r="E127" s="181" t="s">
        <v>1870</v>
      </c>
      <c r="F127" s="21"/>
    </row>
    <row r="128" spans="1:6" x14ac:dyDescent="0.25">
      <c r="A128" s="18" t="s">
        <v>200</v>
      </c>
      <c r="B128" s="206"/>
      <c r="C128" s="15" t="s">
        <v>210</v>
      </c>
      <c r="E128" s="181" t="s">
        <v>1871</v>
      </c>
      <c r="F128" s="21"/>
    </row>
    <row r="129" spans="1:6" x14ac:dyDescent="0.25">
      <c r="A129" s="18" t="s">
        <v>200</v>
      </c>
      <c r="B129" s="206"/>
      <c r="C129" s="15" t="s">
        <v>211</v>
      </c>
      <c r="E129" s="181" t="s">
        <v>1872</v>
      </c>
      <c r="F129" s="21"/>
    </row>
    <row r="130" spans="1:6" x14ac:dyDescent="0.25">
      <c r="A130" s="18" t="s">
        <v>200</v>
      </c>
      <c r="B130" s="206"/>
      <c r="C130" s="15" t="s">
        <v>212</v>
      </c>
      <c r="E130" s="181" t="s">
        <v>1873</v>
      </c>
      <c r="F130" s="21"/>
    </row>
    <row r="131" spans="1:6" x14ac:dyDescent="0.25">
      <c r="A131" s="18" t="s">
        <v>200</v>
      </c>
      <c r="B131" s="206"/>
      <c r="C131" s="15" t="s">
        <v>213</v>
      </c>
      <c r="E131" s="181" t="s">
        <v>1874</v>
      </c>
      <c r="F131" s="21"/>
    </row>
    <row r="132" spans="1:6" x14ac:dyDescent="0.25">
      <c r="A132" s="18" t="s">
        <v>200</v>
      </c>
      <c r="B132" s="206"/>
      <c r="C132" s="15" t="s">
        <v>214</v>
      </c>
      <c r="E132" s="181" t="s">
        <v>1875</v>
      </c>
      <c r="F132" s="21"/>
    </row>
    <row r="133" spans="1:6" x14ac:dyDescent="0.25">
      <c r="A133" s="18" t="s">
        <v>200</v>
      </c>
      <c r="B133" s="206"/>
      <c r="C133" s="15" t="s">
        <v>215</v>
      </c>
      <c r="E133" s="181" t="s">
        <v>1876</v>
      </c>
      <c r="F133" s="21"/>
    </row>
    <row r="134" spans="1:6" x14ac:dyDescent="0.25">
      <c r="A134" s="18" t="s">
        <v>200</v>
      </c>
      <c r="B134" s="206"/>
      <c r="C134" s="15" t="s">
        <v>216</v>
      </c>
      <c r="E134" s="181" t="s">
        <v>1877</v>
      </c>
      <c r="F134" s="21"/>
    </row>
    <row r="135" spans="1:6" x14ac:dyDescent="0.25">
      <c r="A135" s="18" t="s">
        <v>200</v>
      </c>
      <c r="B135" s="206"/>
      <c r="C135" s="15" t="s">
        <v>217</v>
      </c>
      <c r="E135" s="181" t="s">
        <v>1878</v>
      </c>
      <c r="F135" s="21"/>
    </row>
    <row r="136" spans="1:6" x14ac:dyDescent="0.25">
      <c r="A136" s="18" t="s">
        <v>200</v>
      </c>
      <c r="B136" s="206"/>
      <c r="C136" s="15" t="s">
        <v>218</v>
      </c>
      <c r="E136" s="181" t="s">
        <v>1879</v>
      </c>
      <c r="F136" s="21"/>
    </row>
    <row r="137" spans="1:6" x14ac:dyDescent="0.25">
      <c r="A137" s="19" t="s">
        <v>219</v>
      </c>
      <c r="B137" s="209">
        <v>76230</v>
      </c>
      <c r="C137" s="10" t="s">
        <v>220</v>
      </c>
      <c r="E137" s="181" t="s">
        <v>1880</v>
      </c>
      <c r="F137" s="21"/>
    </row>
    <row r="138" spans="1:6" x14ac:dyDescent="0.25">
      <c r="A138" s="19" t="s">
        <v>219</v>
      </c>
      <c r="B138" s="209"/>
      <c r="C138" s="10" t="s">
        <v>221</v>
      </c>
      <c r="E138" s="181" t="s">
        <v>1881</v>
      </c>
      <c r="F138" s="21"/>
    </row>
    <row r="139" spans="1:6" x14ac:dyDescent="0.25">
      <c r="A139" s="19" t="s">
        <v>219</v>
      </c>
      <c r="B139" s="209"/>
      <c r="C139" s="10" t="s">
        <v>222</v>
      </c>
      <c r="E139" s="181" t="s">
        <v>1882</v>
      </c>
      <c r="F139" s="21"/>
    </row>
    <row r="140" spans="1:6" x14ac:dyDescent="0.25">
      <c r="A140" s="18" t="s">
        <v>223</v>
      </c>
      <c r="B140" s="206">
        <v>76240</v>
      </c>
      <c r="C140" s="15" t="s">
        <v>224</v>
      </c>
      <c r="E140" s="181" t="s">
        <v>1883</v>
      </c>
      <c r="F140" s="21"/>
    </row>
    <row r="141" spans="1:6" x14ac:dyDescent="0.25">
      <c r="A141" s="18" t="s">
        <v>223</v>
      </c>
      <c r="B141" s="206"/>
      <c r="C141" s="15" t="s">
        <v>225</v>
      </c>
      <c r="E141" s="181" t="s">
        <v>1884</v>
      </c>
      <c r="F141" s="21"/>
    </row>
    <row r="142" spans="1:6" x14ac:dyDescent="0.25">
      <c r="A142" s="18" t="s">
        <v>223</v>
      </c>
      <c r="B142" s="206"/>
      <c r="C142" s="15" t="s">
        <v>226</v>
      </c>
      <c r="E142" s="181" t="s">
        <v>1885</v>
      </c>
      <c r="F142" s="21"/>
    </row>
    <row r="143" spans="1:6" x14ac:dyDescent="0.25">
      <c r="A143" s="9" t="s">
        <v>227</v>
      </c>
      <c r="B143" s="9">
        <v>76250</v>
      </c>
      <c r="C143" s="10" t="s">
        <v>228</v>
      </c>
      <c r="E143" s="181" t="s">
        <v>1886</v>
      </c>
      <c r="F143" s="21"/>
    </row>
    <row r="144" spans="1:6" x14ac:dyDescent="0.25">
      <c r="A144" s="18" t="s">
        <v>229</v>
      </c>
      <c r="B144" s="206">
        <v>76260</v>
      </c>
      <c r="C144" s="15" t="s">
        <v>230</v>
      </c>
      <c r="E144" s="181" t="s">
        <v>1887</v>
      </c>
      <c r="F144" s="21"/>
    </row>
    <row r="145" spans="1:6" x14ac:dyDescent="0.25">
      <c r="A145" s="18" t="s">
        <v>229</v>
      </c>
      <c r="B145" s="206"/>
      <c r="C145" s="15" t="s">
        <v>231</v>
      </c>
      <c r="E145" s="181" t="s">
        <v>1888</v>
      </c>
      <c r="F145" s="21"/>
    </row>
    <row r="146" spans="1:6" x14ac:dyDescent="0.25">
      <c r="A146" s="18" t="s">
        <v>229</v>
      </c>
      <c r="B146" s="206"/>
      <c r="C146" s="15" t="s">
        <v>232</v>
      </c>
      <c r="E146" s="181" t="s">
        <v>1889</v>
      </c>
      <c r="F146" s="21"/>
    </row>
    <row r="147" spans="1:6" x14ac:dyDescent="0.25">
      <c r="A147" s="18" t="s">
        <v>229</v>
      </c>
      <c r="B147" s="206"/>
      <c r="C147" s="15" t="s">
        <v>233</v>
      </c>
      <c r="E147" s="181" t="s">
        <v>1890</v>
      </c>
      <c r="F147" s="21"/>
    </row>
    <row r="148" spans="1:6" x14ac:dyDescent="0.25">
      <c r="A148" s="18" t="s">
        <v>229</v>
      </c>
      <c r="B148" s="206"/>
      <c r="C148" s="15" t="s">
        <v>110</v>
      </c>
      <c r="E148" s="181" t="s">
        <v>1891</v>
      </c>
      <c r="F148" s="21"/>
    </row>
    <row r="149" spans="1:6" x14ac:dyDescent="0.25">
      <c r="A149" s="18" t="s">
        <v>229</v>
      </c>
      <c r="B149" s="206"/>
      <c r="C149" s="15" t="s">
        <v>234</v>
      </c>
      <c r="E149" s="181" t="s">
        <v>1892</v>
      </c>
      <c r="F149" s="21"/>
    </row>
    <row r="150" spans="1:6" x14ac:dyDescent="0.25">
      <c r="A150" s="18" t="s">
        <v>229</v>
      </c>
      <c r="B150" s="206"/>
      <c r="C150" s="15" t="s">
        <v>235</v>
      </c>
      <c r="E150" s="181" t="s">
        <v>1893</v>
      </c>
      <c r="F150" s="21"/>
    </row>
    <row r="151" spans="1:6" x14ac:dyDescent="0.25">
      <c r="A151" s="18" t="s">
        <v>229</v>
      </c>
      <c r="B151" s="206"/>
      <c r="C151" s="15" t="s">
        <v>236</v>
      </c>
      <c r="E151" s="181" t="s">
        <v>1894</v>
      </c>
      <c r="F151" s="21"/>
    </row>
    <row r="152" spans="1:6" x14ac:dyDescent="0.25">
      <c r="A152" s="18" t="s">
        <v>229</v>
      </c>
      <c r="B152" s="206"/>
      <c r="C152" s="15" t="s">
        <v>237</v>
      </c>
      <c r="E152" s="181" t="s">
        <v>1895</v>
      </c>
      <c r="F152" s="21"/>
    </row>
    <row r="153" spans="1:6" x14ac:dyDescent="0.25">
      <c r="A153" s="18" t="s">
        <v>229</v>
      </c>
      <c r="B153" s="206"/>
      <c r="C153" s="15" t="s">
        <v>238</v>
      </c>
      <c r="E153" s="181" t="s">
        <v>1896</v>
      </c>
      <c r="F153" s="21"/>
    </row>
    <row r="154" spans="1:6" x14ac:dyDescent="0.25">
      <c r="A154" s="18" t="s">
        <v>229</v>
      </c>
      <c r="B154" s="206"/>
      <c r="C154" s="15" t="s">
        <v>239</v>
      </c>
      <c r="E154" s="181" t="s">
        <v>1897</v>
      </c>
      <c r="F154" s="21"/>
    </row>
    <row r="155" spans="1:6" x14ac:dyDescent="0.25">
      <c r="A155" s="18" t="s">
        <v>229</v>
      </c>
      <c r="B155" s="206"/>
      <c r="C155" s="15" t="s">
        <v>240</v>
      </c>
      <c r="E155" s="181" t="s">
        <v>1898</v>
      </c>
      <c r="F155" s="21"/>
    </row>
    <row r="156" spans="1:6" x14ac:dyDescent="0.25">
      <c r="A156" s="18" t="s">
        <v>229</v>
      </c>
      <c r="B156" s="206"/>
      <c r="C156" s="15" t="s">
        <v>241</v>
      </c>
      <c r="E156" s="181" t="s">
        <v>1899</v>
      </c>
      <c r="F156" s="21"/>
    </row>
    <row r="157" spans="1:6" x14ac:dyDescent="0.25">
      <c r="A157" s="18" t="s">
        <v>229</v>
      </c>
      <c r="B157" s="206"/>
      <c r="C157" s="15" t="s">
        <v>242</v>
      </c>
      <c r="E157" s="181" t="s">
        <v>1900</v>
      </c>
      <c r="F157" s="21"/>
    </row>
    <row r="158" spans="1:6" x14ac:dyDescent="0.25">
      <c r="A158" s="18" t="s">
        <v>229</v>
      </c>
      <c r="B158" s="206"/>
      <c r="C158" s="15" t="s">
        <v>243</v>
      </c>
      <c r="E158" s="181" t="s">
        <v>1901</v>
      </c>
      <c r="F158" s="21"/>
    </row>
    <row r="159" spans="1:6" x14ac:dyDescent="0.25">
      <c r="A159" s="18" t="s">
        <v>229</v>
      </c>
      <c r="B159" s="206"/>
      <c r="C159" s="15" t="s">
        <v>244</v>
      </c>
      <c r="E159" s="181" t="s">
        <v>1902</v>
      </c>
      <c r="F159" s="21"/>
    </row>
    <row r="160" spans="1:6" x14ac:dyDescent="0.25">
      <c r="A160" s="18" t="s">
        <v>229</v>
      </c>
      <c r="B160" s="206"/>
      <c r="C160" s="15" t="s">
        <v>245</v>
      </c>
      <c r="E160" s="181" t="s">
        <v>1903</v>
      </c>
      <c r="F160" s="21"/>
    </row>
    <row r="161" spans="1:6" x14ac:dyDescent="0.25">
      <c r="A161" s="19" t="s">
        <v>246</v>
      </c>
      <c r="B161" s="209">
        <v>76270</v>
      </c>
      <c r="C161" s="10" t="s">
        <v>247</v>
      </c>
      <c r="E161" s="181" t="s">
        <v>1904</v>
      </c>
      <c r="F161" s="21"/>
    </row>
    <row r="162" spans="1:6" x14ac:dyDescent="0.25">
      <c r="A162" s="19" t="s">
        <v>246</v>
      </c>
      <c r="B162" s="209"/>
      <c r="C162" s="10" t="s">
        <v>248</v>
      </c>
      <c r="E162" s="181" t="s">
        <v>1905</v>
      </c>
      <c r="F162" s="21"/>
    </row>
    <row r="163" spans="1:6" x14ac:dyDescent="0.25">
      <c r="A163" s="19" t="s">
        <v>246</v>
      </c>
      <c r="B163" s="209"/>
      <c r="C163" s="10" t="s">
        <v>249</v>
      </c>
      <c r="E163" s="181" t="s">
        <v>1906</v>
      </c>
      <c r="F163" s="21"/>
    </row>
    <row r="164" spans="1:6" x14ac:dyDescent="0.25">
      <c r="A164" s="19" t="s">
        <v>246</v>
      </c>
      <c r="B164" s="209"/>
      <c r="C164" s="10" t="s">
        <v>250</v>
      </c>
      <c r="E164" s="181" t="s">
        <v>1907</v>
      </c>
      <c r="F164" s="21"/>
    </row>
    <row r="165" spans="1:6" x14ac:dyDescent="0.25">
      <c r="A165" s="19" t="s">
        <v>246</v>
      </c>
      <c r="B165" s="209"/>
      <c r="C165" s="10" t="s">
        <v>251</v>
      </c>
      <c r="E165" s="181" t="s">
        <v>1908</v>
      </c>
      <c r="F165" s="21"/>
    </row>
    <row r="166" spans="1:6" x14ac:dyDescent="0.25">
      <c r="A166" s="19" t="s">
        <v>246</v>
      </c>
      <c r="B166" s="209"/>
      <c r="C166" s="10" t="s">
        <v>252</v>
      </c>
      <c r="E166" s="181" t="s">
        <v>1909</v>
      </c>
      <c r="F166" s="21"/>
    </row>
    <row r="167" spans="1:6" x14ac:dyDescent="0.25">
      <c r="A167" s="19" t="s">
        <v>246</v>
      </c>
      <c r="B167" s="209"/>
      <c r="C167" s="10" t="s">
        <v>253</v>
      </c>
      <c r="E167" s="181" t="s">
        <v>1910</v>
      </c>
      <c r="F167" s="21"/>
    </row>
    <row r="168" spans="1:6" x14ac:dyDescent="0.25">
      <c r="A168" s="19" t="s">
        <v>246</v>
      </c>
      <c r="B168" s="209"/>
      <c r="C168" s="10" t="s">
        <v>254</v>
      </c>
      <c r="E168" s="181" t="s">
        <v>1911</v>
      </c>
      <c r="F168" s="21"/>
    </row>
    <row r="169" spans="1:6" x14ac:dyDescent="0.25">
      <c r="A169" s="19" t="s">
        <v>246</v>
      </c>
      <c r="B169" s="209"/>
      <c r="C169" s="10" t="s">
        <v>255</v>
      </c>
      <c r="E169" s="181" t="s">
        <v>1912</v>
      </c>
      <c r="F169" s="21"/>
    </row>
    <row r="170" spans="1:6" x14ac:dyDescent="0.25">
      <c r="A170" s="19" t="s">
        <v>246</v>
      </c>
      <c r="B170" s="209"/>
      <c r="C170" s="10" t="s">
        <v>256</v>
      </c>
      <c r="E170" s="181" t="s">
        <v>1913</v>
      </c>
      <c r="F170" s="21"/>
    </row>
    <row r="171" spans="1:6" x14ac:dyDescent="0.25">
      <c r="A171" s="19" t="s">
        <v>246</v>
      </c>
      <c r="B171" s="209"/>
      <c r="C171" s="10" t="s">
        <v>257</v>
      </c>
      <c r="E171" s="181" t="s">
        <v>1914</v>
      </c>
      <c r="F171" s="21"/>
    </row>
    <row r="172" spans="1:6" x14ac:dyDescent="0.25">
      <c r="A172" s="19" t="s">
        <v>246</v>
      </c>
      <c r="B172" s="209"/>
      <c r="C172" s="10" t="s">
        <v>258</v>
      </c>
      <c r="E172" s="181" t="s">
        <v>1915</v>
      </c>
      <c r="F172" s="21"/>
    </row>
    <row r="173" spans="1:6" x14ac:dyDescent="0.25">
      <c r="A173" s="19" t="s">
        <v>246</v>
      </c>
      <c r="B173" s="209"/>
      <c r="C173" s="10" t="s">
        <v>259</v>
      </c>
      <c r="E173" s="181" t="s">
        <v>1916</v>
      </c>
      <c r="F173" s="21"/>
    </row>
    <row r="174" spans="1:6" x14ac:dyDescent="0.25">
      <c r="A174" s="19" t="s">
        <v>246</v>
      </c>
      <c r="B174" s="209"/>
      <c r="C174" s="10" t="s">
        <v>260</v>
      </c>
      <c r="E174" s="181" t="s">
        <v>1917</v>
      </c>
    </row>
    <row r="175" spans="1:6" x14ac:dyDescent="0.25">
      <c r="A175" s="19" t="s">
        <v>246</v>
      </c>
      <c r="B175" s="209"/>
      <c r="C175" s="10" t="s">
        <v>261</v>
      </c>
      <c r="E175" s="22"/>
    </row>
    <row r="176" spans="1:6" x14ac:dyDescent="0.25">
      <c r="A176" s="19" t="s">
        <v>246</v>
      </c>
      <c r="B176" s="209"/>
      <c r="C176" s="10" t="s">
        <v>262</v>
      </c>
      <c r="E176" s="22"/>
    </row>
    <row r="177" spans="1:5" x14ac:dyDescent="0.25">
      <c r="A177" s="19" t="s">
        <v>246</v>
      </c>
      <c r="B177" s="209"/>
      <c r="C177" s="10" t="s">
        <v>263</v>
      </c>
      <c r="E177" s="22"/>
    </row>
    <row r="178" spans="1:5" x14ac:dyDescent="0.25">
      <c r="A178" s="19" t="s">
        <v>246</v>
      </c>
      <c r="B178" s="209"/>
      <c r="C178" s="10" t="s">
        <v>264</v>
      </c>
    </row>
    <row r="179" spans="1:5" x14ac:dyDescent="0.25">
      <c r="A179" s="19" t="s">
        <v>246</v>
      </c>
      <c r="B179" s="209"/>
      <c r="C179" s="10" t="s">
        <v>265</v>
      </c>
    </row>
    <row r="180" spans="1:5" x14ac:dyDescent="0.25">
      <c r="A180" s="19" t="s">
        <v>246</v>
      </c>
      <c r="B180" s="209"/>
      <c r="C180" s="10" t="s">
        <v>266</v>
      </c>
    </row>
    <row r="181" spans="1:5" x14ac:dyDescent="0.25">
      <c r="A181" s="19" t="s">
        <v>246</v>
      </c>
      <c r="B181" s="209"/>
      <c r="C181" s="10" t="s">
        <v>267</v>
      </c>
    </row>
    <row r="182" spans="1:5" x14ac:dyDescent="0.25">
      <c r="A182" s="19" t="s">
        <v>246</v>
      </c>
      <c r="B182" s="209"/>
      <c r="C182" s="10" t="s">
        <v>268</v>
      </c>
    </row>
    <row r="183" spans="1:5" x14ac:dyDescent="0.25">
      <c r="A183" s="19" t="s">
        <v>246</v>
      </c>
      <c r="B183" s="209"/>
      <c r="C183" s="10" t="s">
        <v>269</v>
      </c>
    </row>
    <row r="184" spans="1:5" x14ac:dyDescent="0.25">
      <c r="A184" s="19" t="s">
        <v>246</v>
      </c>
      <c r="B184" s="209"/>
      <c r="C184" s="10" t="s">
        <v>270</v>
      </c>
    </row>
    <row r="185" spans="1:5" x14ac:dyDescent="0.25">
      <c r="A185" s="18" t="s">
        <v>271</v>
      </c>
      <c r="B185" s="206">
        <v>76280</v>
      </c>
      <c r="C185" s="15" t="s">
        <v>272</v>
      </c>
    </row>
    <row r="186" spans="1:5" x14ac:dyDescent="0.25">
      <c r="A186" s="18" t="s">
        <v>271</v>
      </c>
      <c r="B186" s="206"/>
      <c r="C186" s="15" t="s">
        <v>273</v>
      </c>
    </row>
    <row r="187" spans="1:5" x14ac:dyDescent="0.25">
      <c r="A187" s="18" t="s">
        <v>271</v>
      </c>
      <c r="B187" s="206"/>
      <c r="C187" s="15" t="s">
        <v>274</v>
      </c>
    </row>
    <row r="188" spans="1:5" x14ac:dyDescent="0.25">
      <c r="A188" s="18" t="s">
        <v>271</v>
      </c>
      <c r="B188" s="206"/>
      <c r="C188" s="15" t="s">
        <v>275</v>
      </c>
    </row>
    <row r="189" spans="1:5" x14ac:dyDescent="0.25">
      <c r="A189" s="18" t="s">
        <v>271</v>
      </c>
      <c r="B189" s="206"/>
      <c r="C189" s="15" t="s">
        <v>276</v>
      </c>
    </row>
    <row r="190" spans="1:5" x14ac:dyDescent="0.25">
      <c r="A190" s="18" t="s">
        <v>271</v>
      </c>
      <c r="B190" s="206"/>
      <c r="C190" s="15" t="s">
        <v>277</v>
      </c>
    </row>
    <row r="191" spans="1:5" x14ac:dyDescent="0.25">
      <c r="A191" s="18" t="s">
        <v>271</v>
      </c>
      <c r="B191" s="206"/>
      <c r="C191" s="15" t="s">
        <v>278</v>
      </c>
    </row>
    <row r="192" spans="1:5" x14ac:dyDescent="0.25">
      <c r="A192" s="18" t="s">
        <v>271</v>
      </c>
      <c r="B192" s="206"/>
      <c r="C192" s="15" t="s">
        <v>279</v>
      </c>
    </row>
    <row r="193" spans="1:3" x14ac:dyDescent="0.25">
      <c r="A193" s="18" t="s">
        <v>271</v>
      </c>
      <c r="B193" s="206"/>
      <c r="C193" s="15" t="s">
        <v>280</v>
      </c>
    </row>
    <row r="194" spans="1:3" x14ac:dyDescent="0.25">
      <c r="A194" s="18" t="s">
        <v>271</v>
      </c>
      <c r="B194" s="206"/>
      <c r="C194" s="15" t="s">
        <v>281</v>
      </c>
    </row>
    <row r="195" spans="1:3" x14ac:dyDescent="0.25">
      <c r="A195" s="18" t="s">
        <v>271</v>
      </c>
      <c r="B195" s="206"/>
      <c r="C195" s="15" t="s">
        <v>282</v>
      </c>
    </row>
    <row r="196" spans="1:3" x14ac:dyDescent="0.25">
      <c r="A196" s="18" t="s">
        <v>271</v>
      </c>
      <c r="B196" s="206"/>
      <c r="C196" s="15" t="s">
        <v>283</v>
      </c>
    </row>
    <row r="197" spans="1:3" x14ac:dyDescent="0.25">
      <c r="A197" s="18" t="s">
        <v>271</v>
      </c>
      <c r="B197" s="206"/>
      <c r="C197" s="15" t="s">
        <v>284</v>
      </c>
    </row>
    <row r="198" spans="1:3" x14ac:dyDescent="0.25">
      <c r="A198" s="18" t="s">
        <v>271</v>
      </c>
      <c r="B198" s="206"/>
      <c r="C198" s="15" t="s">
        <v>285</v>
      </c>
    </row>
    <row r="199" spans="1:3" x14ac:dyDescent="0.25">
      <c r="A199" s="18" t="s">
        <v>271</v>
      </c>
      <c r="B199" s="206"/>
      <c r="C199" s="15" t="s">
        <v>286</v>
      </c>
    </row>
    <row r="200" spans="1:3" x14ac:dyDescent="0.25">
      <c r="A200" s="18" t="s">
        <v>271</v>
      </c>
      <c r="B200" s="206"/>
      <c r="C200" s="15" t="s">
        <v>287</v>
      </c>
    </row>
    <row r="201" spans="1:3" x14ac:dyDescent="0.25">
      <c r="A201" s="19" t="s">
        <v>288</v>
      </c>
      <c r="B201" s="209">
        <v>76290</v>
      </c>
      <c r="C201" s="10" t="s">
        <v>289</v>
      </c>
    </row>
    <row r="202" spans="1:3" x14ac:dyDescent="0.25">
      <c r="A202" s="19" t="s">
        <v>288</v>
      </c>
      <c r="B202" s="209"/>
      <c r="C202" s="10" t="s">
        <v>290</v>
      </c>
    </row>
    <row r="203" spans="1:3" x14ac:dyDescent="0.25">
      <c r="A203" s="19" t="s">
        <v>288</v>
      </c>
      <c r="B203" s="209"/>
      <c r="C203" s="10" t="s">
        <v>291</v>
      </c>
    </row>
    <row r="204" spans="1:3" x14ac:dyDescent="0.25">
      <c r="A204" s="19" t="s">
        <v>288</v>
      </c>
      <c r="B204" s="209"/>
      <c r="C204" s="10" t="s">
        <v>292</v>
      </c>
    </row>
    <row r="205" spans="1:3" x14ac:dyDescent="0.25">
      <c r="A205" s="19" t="s">
        <v>288</v>
      </c>
      <c r="B205" s="209"/>
      <c r="C205" s="10" t="s">
        <v>293</v>
      </c>
    </row>
    <row r="206" spans="1:3" x14ac:dyDescent="0.25">
      <c r="A206" s="20" t="s">
        <v>294</v>
      </c>
      <c r="B206" s="20">
        <v>76300</v>
      </c>
      <c r="C206" s="15" t="s">
        <v>295</v>
      </c>
    </row>
    <row r="207" spans="1:3" x14ac:dyDescent="0.25">
      <c r="A207" s="9" t="s">
        <v>296</v>
      </c>
      <c r="B207" s="9">
        <v>76310</v>
      </c>
      <c r="C207" s="10" t="s">
        <v>297</v>
      </c>
    </row>
    <row r="208" spans="1:3" x14ac:dyDescent="0.25">
      <c r="A208" s="20" t="s">
        <v>298</v>
      </c>
      <c r="B208" s="208">
        <v>76320</v>
      </c>
      <c r="C208" s="15" t="s">
        <v>16</v>
      </c>
    </row>
    <row r="209" spans="1:3" x14ac:dyDescent="0.25">
      <c r="A209" s="20" t="s">
        <v>298</v>
      </c>
      <c r="B209" s="208"/>
      <c r="C209" s="15" t="s">
        <v>21</v>
      </c>
    </row>
    <row r="210" spans="1:3" x14ac:dyDescent="0.25">
      <c r="A210" s="19" t="s">
        <v>299</v>
      </c>
      <c r="B210" s="209">
        <v>76330</v>
      </c>
      <c r="C210" s="10" t="s">
        <v>300</v>
      </c>
    </row>
    <row r="211" spans="1:3" x14ac:dyDescent="0.25">
      <c r="A211" s="19" t="s">
        <v>299</v>
      </c>
      <c r="B211" s="209"/>
      <c r="C211" s="10" t="s">
        <v>301</v>
      </c>
    </row>
    <row r="212" spans="1:3" x14ac:dyDescent="0.25">
      <c r="A212" s="19" t="s">
        <v>299</v>
      </c>
      <c r="B212" s="209"/>
      <c r="C212" s="10" t="s">
        <v>302</v>
      </c>
    </row>
    <row r="213" spans="1:3" x14ac:dyDescent="0.25">
      <c r="A213" s="19" t="s">
        <v>299</v>
      </c>
      <c r="B213" s="209"/>
      <c r="C213" s="10" t="s">
        <v>303</v>
      </c>
    </row>
    <row r="214" spans="1:3" x14ac:dyDescent="0.25">
      <c r="A214" s="18" t="s">
        <v>304</v>
      </c>
      <c r="B214" s="206">
        <v>76340</v>
      </c>
      <c r="C214" s="15" t="s">
        <v>305</v>
      </c>
    </row>
    <row r="215" spans="1:3" x14ac:dyDescent="0.25">
      <c r="A215" s="18" t="s">
        <v>304</v>
      </c>
      <c r="B215" s="206"/>
      <c r="C215" s="15" t="s">
        <v>306</v>
      </c>
    </row>
    <row r="216" spans="1:3" x14ac:dyDescent="0.25">
      <c r="A216" s="18" t="s">
        <v>304</v>
      </c>
      <c r="B216" s="206"/>
      <c r="C216" s="15" t="s">
        <v>307</v>
      </c>
    </row>
    <row r="217" spans="1:3" x14ac:dyDescent="0.25">
      <c r="A217" s="18" t="s">
        <v>304</v>
      </c>
      <c r="B217" s="206"/>
      <c r="C217" s="15" t="s">
        <v>308</v>
      </c>
    </row>
    <row r="218" spans="1:3" x14ac:dyDescent="0.25">
      <c r="A218" s="18" t="s">
        <v>304</v>
      </c>
      <c r="B218" s="206"/>
      <c r="C218" s="15" t="s">
        <v>309</v>
      </c>
    </row>
    <row r="219" spans="1:3" x14ac:dyDescent="0.25">
      <c r="A219" s="18" t="s">
        <v>304</v>
      </c>
      <c r="B219" s="206"/>
      <c r="C219" s="15" t="s">
        <v>310</v>
      </c>
    </row>
    <row r="220" spans="1:3" x14ac:dyDescent="0.25">
      <c r="A220" s="18" t="s">
        <v>304</v>
      </c>
      <c r="B220" s="206"/>
      <c r="C220" s="15" t="s">
        <v>311</v>
      </c>
    </row>
    <row r="221" spans="1:3" x14ac:dyDescent="0.25">
      <c r="A221" s="18" t="s">
        <v>304</v>
      </c>
      <c r="B221" s="206"/>
      <c r="C221" s="15" t="s">
        <v>312</v>
      </c>
    </row>
    <row r="222" spans="1:3" x14ac:dyDescent="0.25">
      <c r="A222" s="18" t="s">
        <v>304</v>
      </c>
      <c r="B222" s="206"/>
      <c r="C222" s="15" t="s">
        <v>313</v>
      </c>
    </row>
    <row r="223" spans="1:3" x14ac:dyDescent="0.25">
      <c r="A223" s="18" t="s">
        <v>304</v>
      </c>
      <c r="B223" s="206"/>
      <c r="C223" s="15" t="s">
        <v>314</v>
      </c>
    </row>
    <row r="224" spans="1:3" x14ac:dyDescent="0.25">
      <c r="A224" s="18" t="s">
        <v>304</v>
      </c>
      <c r="B224" s="206"/>
      <c r="C224" s="15" t="s">
        <v>315</v>
      </c>
    </row>
    <row r="225" spans="1:3" x14ac:dyDescent="0.25">
      <c r="A225" s="18" t="s">
        <v>304</v>
      </c>
      <c r="B225" s="206"/>
      <c r="C225" s="15" t="s">
        <v>316</v>
      </c>
    </row>
    <row r="226" spans="1:3" x14ac:dyDescent="0.25">
      <c r="A226" s="18" t="s">
        <v>304</v>
      </c>
      <c r="B226" s="206"/>
      <c r="C226" s="15" t="s">
        <v>317</v>
      </c>
    </row>
    <row r="227" spans="1:3" x14ac:dyDescent="0.25">
      <c r="A227" s="18" t="s">
        <v>304</v>
      </c>
      <c r="B227" s="206"/>
      <c r="C227" s="15" t="s">
        <v>318</v>
      </c>
    </row>
    <row r="228" spans="1:3" x14ac:dyDescent="0.25">
      <c r="A228" s="18" t="s">
        <v>304</v>
      </c>
      <c r="B228" s="206"/>
      <c r="C228" s="15" t="s">
        <v>319</v>
      </c>
    </row>
    <row r="229" spans="1:3" x14ac:dyDescent="0.25">
      <c r="A229" s="18" t="s">
        <v>304</v>
      </c>
      <c r="B229" s="206"/>
      <c r="C229" s="15" t="s">
        <v>320</v>
      </c>
    </row>
    <row r="230" spans="1:3" x14ac:dyDescent="0.25">
      <c r="A230" s="18" t="s">
        <v>304</v>
      </c>
      <c r="B230" s="206"/>
      <c r="C230" s="15" t="s">
        <v>321</v>
      </c>
    </row>
    <row r="231" spans="1:3" x14ac:dyDescent="0.25">
      <c r="A231" s="18" t="s">
        <v>304</v>
      </c>
      <c r="B231" s="206"/>
      <c r="C231" s="15" t="s">
        <v>322</v>
      </c>
    </row>
    <row r="232" spans="1:3" x14ac:dyDescent="0.25">
      <c r="A232" s="18" t="s">
        <v>304</v>
      </c>
      <c r="B232" s="206"/>
      <c r="C232" s="15" t="s">
        <v>323</v>
      </c>
    </row>
    <row r="233" spans="1:3" x14ac:dyDescent="0.25">
      <c r="A233" s="9" t="s">
        <v>324</v>
      </c>
      <c r="B233" s="9">
        <v>76350</v>
      </c>
      <c r="C233" s="10" t="s">
        <v>325</v>
      </c>
    </row>
    <row r="234" spans="1:3" x14ac:dyDescent="0.25">
      <c r="A234" s="18" t="s">
        <v>326</v>
      </c>
      <c r="B234" s="206">
        <v>76360</v>
      </c>
      <c r="C234" s="15" t="s">
        <v>327</v>
      </c>
    </row>
    <row r="235" spans="1:3" x14ac:dyDescent="0.25">
      <c r="A235" s="18" t="s">
        <v>326</v>
      </c>
      <c r="B235" s="206"/>
      <c r="C235" s="15" t="s">
        <v>328</v>
      </c>
    </row>
    <row r="236" spans="1:3" x14ac:dyDescent="0.25">
      <c r="A236" s="18" t="s">
        <v>326</v>
      </c>
      <c r="B236" s="206"/>
      <c r="C236" s="15" t="s">
        <v>329</v>
      </c>
    </row>
    <row r="237" spans="1:3" x14ac:dyDescent="0.25">
      <c r="A237" s="18" t="s">
        <v>326</v>
      </c>
      <c r="B237" s="206"/>
      <c r="C237" s="15" t="s">
        <v>330</v>
      </c>
    </row>
    <row r="238" spans="1:3" x14ac:dyDescent="0.25">
      <c r="A238" s="19" t="s">
        <v>331</v>
      </c>
      <c r="B238" s="209">
        <v>76370</v>
      </c>
      <c r="C238" s="10" t="s">
        <v>332</v>
      </c>
    </row>
    <row r="239" spans="1:3" x14ac:dyDescent="0.25">
      <c r="A239" s="19" t="s">
        <v>331</v>
      </c>
      <c r="B239" s="209"/>
      <c r="C239" s="10" t="s">
        <v>333</v>
      </c>
    </row>
    <row r="240" spans="1:3" x14ac:dyDescent="0.25">
      <c r="A240" s="19" t="s">
        <v>331</v>
      </c>
      <c r="B240" s="209"/>
      <c r="C240" s="10" t="s">
        <v>334</v>
      </c>
    </row>
    <row r="241" spans="1:3" x14ac:dyDescent="0.25">
      <c r="A241" s="19" t="s">
        <v>331</v>
      </c>
      <c r="B241" s="209"/>
      <c r="C241" s="10" t="s">
        <v>335</v>
      </c>
    </row>
    <row r="242" spans="1:3" x14ac:dyDescent="0.25">
      <c r="A242" s="19" t="s">
        <v>331</v>
      </c>
      <c r="B242" s="209"/>
      <c r="C242" s="10" t="s">
        <v>336</v>
      </c>
    </row>
    <row r="243" spans="1:3" x14ac:dyDescent="0.25">
      <c r="A243" s="19" t="s">
        <v>331</v>
      </c>
      <c r="B243" s="209"/>
      <c r="C243" s="10" t="s">
        <v>337</v>
      </c>
    </row>
    <row r="244" spans="1:3" x14ac:dyDescent="0.25">
      <c r="A244" s="19" t="s">
        <v>331</v>
      </c>
      <c r="B244" s="209"/>
      <c r="C244" s="10" t="s">
        <v>338</v>
      </c>
    </row>
    <row r="245" spans="1:3" x14ac:dyDescent="0.25">
      <c r="A245" s="19" t="s">
        <v>331</v>
      </c>
      <c r="B245" s="209"/>
      <c r="C245" s="10" t="s">
        <v>339</v>
      </c>
    </row>
    <row r="246" spans="1:3" x14ac:dyDescent="0.25">
      <c r="A246" s="19">
        <v>76370</v>
      </c>
      <c r="B246" s="209"/>
      <c r="C246" s="10" t="s">
        <v>340</v>
      </c>
    </row>
    <row r="247" spans="1:3" x14ac:dyDescent="0.25">
      <c r="A247" s="19" t="s">
        <v>331</v>
      </c>
      <c r="B247" s="209"/>
      <c r="C247" s="10" t="s">
        <v>341</v>
      </c>
    </row>
    <row r="248" spans="1:3" x14ac:dyDescent="0.25">
      <c r="A248" s="18" t="s">
        <v>342</v>
      </c>
      <c r="B248" s="206">
        <v>76380</v>
      </c>
      <c r="C248" s="15" t="s">
        <v>343</v>
      </c>
    </row>
    <row r="249" spans="1:3" x14ac:dyDescent="0.25">
      <c r="A249" s="18" t="s">
        <v>342</v>
      </c>
      <c r="B249" s="206"/>
      <c r="C249" s="15" t="s">
        <v>344</v>
      </c>
    </row>
    <row r="250" spans="1:3" x14ac:dyDescent="0.25">
      <c r="A250" s="18" t="s">
        <v>342</v>
      </c>
      <c r="B250" s="206"/>
      <c r="C250" s="15" t="s">
        <v>345</v>
      </c>
    </row>
    <row r="251" spans="1:3" x14ac:dyDescent="0.25">
      <c r="A251" s="18" t="s">
        <v>342</v>
      </c>
      <c r="B251" s="206"/>
      <c r="C251" s="15" t="s">
        <v>346</v>
      </c>
    </row>
    <row r="252" spans="1:3" x14ac:dyDescent="0.25">
      <c r="A252" s="18" t="s">
        <v>342</v>
      </c>
      <c r="B252" s="206"/>
      <c r="C252" s="15" t="s">
        <v>347</v>
      </c>
    </row>
    <row r="253" spans="1:3" x14ac:dyDescent="0.25">
      <c r="A253" s="19" t="s">
        <v>348</v>
      </c>
      <c r="B253" s="209">
        <v>76390</v>
      </c>
      <c r="C253" s="10" t="s">
        <v>349</v>
      </c>
    </row>
    <row r="254" spans="1:3" x14ac:dyDescent="0.25">
      <c r="A254" s="19" t="s">
        <v>348</v>
      </c>
      <c r="B254" s="209"/>
      <c r="C254" s="10" t="s">
        <v>350</v>
      </c>
    </row>
    <row r="255" spans="1:3" x14ac:dyDescent="0.25">
      <c r="A255" s="19" t="s">
        <v>348</v>
      </c>
      <c r="B255" s="209"/>
      <c r="C255" s="10" t="s">
        <v>351</v>
      </c>
    </row>
    <row r="256" spans="1:3" x14ac:dyDescent="0.25">
      <c r="A256" s="19" t="s">
        <v>348</v>
      </c>
      <c r="B256" s="209"/>
      <c r="C256" s="10" t="s">
        <v>352</v>
      </c>
    </row>
    <row r="257" spans="1:3" x14ac:dyDescent="0.25">
      <c r="A257" s="19" t="s">
        <v>348</v>
      </c>
      <c r="B257" s="209"/>
      <c r="C257" s="10" t="s">
        <v>353</v>
      </c>
    </row>
    <row r="258" spans="1:3" x14ac:dyDescent="0.25">
      <c r="A258" s="19" t="s">
        <v>348</v>
      </c>
      <c r="B258" s="209"/>
      <c r="C258" s="10" t="s">
        <v>354</v>
      </c>
    </row>
    <row r="259" spans="1:3" x14ac:dyDescent="0.25">
      <c r="A259" s="19" t="s">
        <v>348</v>
      </c>
      <c r="B259" s="209"/>
      <c r="C259" s="10" t="s">
        <v>355</v>
      </c>
    </row>
    <row r="260" spans="1:3" x14ac:dyDescent="0.25">
      <c r="A260" s="19" t="s">
        <v>348</v>
      </c>
      <c r="B260" s="209"/>
      <c r="C260" s="10" t="s">
        <v>356</v>
      </c>
    </row>
    <row r="261" spans="1:3" x14ac:dyDescent="0.25">
      <c r="A261" s="19" t="s">
        <v>348</v>
      </c>
      <c r="B261" s="209"/>
      <c r="C261" s="10" t="s">
        <v>357</v>
      </c>
    </row>
    <row r="262" spans="1:3" x14ac:dyDescent="0.25">
      <c r="A262" s="19" t="s">
        <v>348</v>
      </c>
      <c r="B262" s="209"/>
      <c r="C262" s="10" t="s">
        <v>358</v>
      </c>
    </row>
    <row r="263" spans="1:3" x14ac:dyDescent="0.25">
      <c r="A263" s="19" t="s">
        <v>348</v>
      </c>
      <c r="B263" s="209"/>
      <c r="C263" s="10" t="s">
        <v>359</v>
      </c>
    </row>
    <row r="264" spans="1:3" x14ac:dyDescent="0.25">
      <c r="A264" s="19" t="s">
        <v>348</v>
      </c>
      <c r="B264" s="209"/>
      <c r="C264" s="10" t="s">
        <v>360</v>
      </c>
    </row>
    <row r="265" spans="1:3" x14ac:dyDescent="0.25">
      <c r="A265" s="19" t="s">
        <v>348</v>
      </c>
      <c r="B265" s="209"/>
      <c r="C265" s="10" t="s">
        <v>361</v>
      </c>
    </row>
    <row r="266" spans="1:3" x14ac:dyDescent="0.25">
      <c r="A266" s="19" t="s">
        <v>348</v>
      </c>
      <c r="B266" s="209"/>
      <c r="C266" s="10" t="s">
        <v>362</v>
      </c>
    </row>
    <row r="267" spans="1:3" x14ac:dyDescent="0.25">
      <c r="A267" s="19" t="s">
        <v>348</v>
      </c>
      <c r="B267" s="209"/>
      <c r="C267" s="10" t="s">
        <v>363</v>
      </c>
    </row>
    <row r="268" spans="1:3" x14ac:dyDescent="0.25">
      <c r="A268" s="18" t="s">
        <v>364</v>
      </c>
      <c r="B268" s="206">
        <v>76400</v>
      </c>
      <c r="C268" s="15" t="s">
        <v>365</v>
      </c>
    </row>
    <row r="269" spans="1:3" x14ac:dyDescent="0.25">
      <c r="A269" s="18" t="s">
        <v>364</v>
      </c>
      <c r="B269" s="206"/>
      <c r="C269" s="15" t="s">
        <v>366</v>
      </c>
    </row>
    <row r="270" spans="1:3" x14ac:dyDescent="0.25">
      <c r="A270" s="18" t="s">
        <v>364</v>
      </c>
      <c r="B270" s="206"/>
      <c r="C270" s="15" t="s">
        <v>367</v>
      </c>
    </row>
    <row r="271" spans="1:3" x14ac:dyDescent="0.25">
      <c r="A271" s="18" t="s">
        <v>364</v>
      </c>
      <c r="B271" s="206"/>
      <c r="C271" s="15" t="s">
        <v>368</v>
      </c>
    </row>
    <row r="272" spans="1:3" x14ac:dyDescent="0.25">
      <c r="A272" s="18" t="s">
        <v>364</v>
      </c>
      <c r="B272" s="206"/>
      <c r="C272" s="15" t="s">
        <v>369</v>
      </c>
    </row>
    <row r="273" spans="1:3" x14ac:dyDescent="0.25">
      <c r="A273" s="18" t="s">
        <v>364</v>
      </c>
      <c r="B273" s="206"/>
      <c r="C273" s="15" t="s">
        <v>370</v>
      </c>
    </row>
    <row r="274" spans="1:3" x14ac:dyDescent="0.25">
      <c r="A274" s="18" t="s">
        <v>364</v>
      </c>
      <c r="B274" s="206"/>
      <c r="C274" s="15" t="s">
        <v>371</v>
      </c>
    </row>
    <row r="275" spans="1:3" x14ac:dyDescent="0.25">
      <c r="A275" s="18" t="s">
        <v>364</v>
      </c>
      <c r="B275" s="206"/>
      <c r="C275" s="15" t="s">
        <v>372</v>
      </c>
    </row>
    <row r="276" spans="1:3" x14ac:dyDescent="0.25">
      <c r="A276" s="18" t="s">
        <v>364</v>
      </c>
      <c r="B276" s="206"/>
      <c r="C276" s="15" t="s">
        <v>373</v>
      </c>
    </row>
    <row r="277" spans="1:3" x14ac:dyDescent="0.25">
      <c r="A277" s="18" t="s">
        <v>364</v>
      </c>
      <c r="B277" s="206"/>
      <c r="C277" s="15" t="s">
        <v>374</v>
      </c>
    </row>
    <row r="278" spans="1:3" x14ac:dyDescent="0.25">
      <c r="A278" s="18" t="s">
        <v>364</v>
      </c>
      <c r="B278" s="206"/>
      <c r="C278" s="15" t="s">
        <v>375</v>
      </c>
    </row>
    <row r="279" spans="1:3" x14ac:dyDescent="0.25">
      <c r="A279" s="18" t="s">
        <v>364</v>
      </c>
      <c r="B279" s="206"/>
      <c r="C279" s="15" t="s">
        <v>376</v>
      </c>
    </row>
    <row r="280" spans="1:3" x14ac:dyDescent="0.25">
      <c r="A280" s="24" t="s">
        <v>377</v>
      </c>
      <c r="B280" s="215">
        <v>76410</v>
      </c>
      <c r="C280" s="25" t="s">
        <v>24</v>
      </c>
    </row>
    <row r="281" spans="1:3" x14ac:dyDescent="0.25">
      <c r="A281" s="24" t="s">
        <v>377</v>
      </c>
      <c r="B281" s="215"/>
      <c r="C281" s="25" t="s">
        <v>19</v>
      </c>
    </row>
    <row r="282" spans="1:3" x14ac:dyDescent="0.25">
      <c r="A282" s="24" t="s">
        <v>377</v>
      </c>
      <c r="B282" s="215"/>
      <c r="C282" s="25" t="s">
        <v>378</v>
      </c>
    </row>
    <row r="283" spans="1:3" x14ac:dyDescent="0.25">
      <c r="A283" s="24" t="s">
        <v>377</v>
      </c>
      <c r="B283" s="215"/>
      <c r="C283" s="25" t="s">
        <v>379</v>
      </c>
    </row>
    <row r="284" spans="1:3" x14ac:dyDescent="0.25">
      <c r="A284" s="24" t="s">
        <v>377</v>
      </c>
      <c r="B284" s="215"/>
      <c r="C284" s="25" t="s">
        <v>20</v>
      </c>
    </row>
    <row r="285" spans="1:3" x14ac:dyDescent="0.25">
      <c r="A285" s="20" t="s">
        <v>380</v>
      </c>
      <c r="B285" s="20">
        <v>76420</v>
      </c>
      <c r="C285" s="15" t="s">
        <v>381</v>
      </c>
    </row>
    <row r="286" spans="1:3" x14ac:dyDescent="0.25">
      <c r="A286" s="19" t="s">
        <v>382</v>
      </c>
      <c r="B286" s="209">
        <v>76430</v>
      </c>
      <c r="C286" s="10" t="s">
        <v>383</v>
      </c>
    </row>
    <row r="287" spans="1:3" x14ac:dyDescent="0.25">
      <c r="A287" s="19" t="s">
        <v>382</v>
      </c>
      <c r="B287" s="209"/>
      <c r="C287" s="10" t="s">
        <v>384</v>
      </c>
    </row>
    <row r="288" spans="1:3" x14ac:dyDescent="0.25">
      <c r="A288" s="19" t="s">
        <v>382</v>
      </c>
      <c r="B288" s="209"/>
      <c r="C288" s="10" t="s">
        <v>385</v>
      </c>
    </row>
    <row r="289" spans="1:3" x14ac:dyDescent="0.25">
      <c r="A289" s="19" t="s">
        <v>382</v>
      </c>
      <c r="B289" s="209"/>
      <c r="C289" s="10" t="s">
        <v>386</v>
      </c>
    </row>
    <row r="290" spans="1:3" x14ac:dyDescent="0.25">
      <c r="A290" s="19" t="s">
        <v>382</v>
      </c>
      <c r="B290" s="209"/>
      <c r="C290" s="10" t="s">
        <v>387</v>
      </c>
    </row>
    <row r="291" spans="1:3" x14ac:dyDescent="0.25">
      <c r="A291" s="19" t="s">
        <v>382</v>
      </c>
      <c r="B291" s="209"/>
      <c r="C291" s="10" t="s">
        <v>388</v>
      </c>
    </row>
    <row r="292" spans="1:3" x14ac:dyDescent="0.25">
      <c r="A292" s="19" t="s">
        <v>382</v>
      </c>
      <c r="B292" s="209"/>
      <c r="C292" s="10" t="s">
        <v>389</v>
      </c>
    </row>
    <row r="293" spans="1:3" x14ac:dyDescent="0.25">
      <c r="A293" s="19" t="s">
        <v>382</v>
      </c>
      <c r="B293" s="209"/>
      <c r="C293" s="10" t="s">
        <v>390</v>
      </c>
    </row>
    <row r="294" spans="1:3" x14ac:dyDescent="0.25">
      <c r="A294" s="19" t="s">
        <v>382</v>
      </c>
      <c r="B294" s="209"/>
      <c r="C294" s="10" t="s">
        <v>391</v>
      </c>
    </row>
    <row r="295" spans="1:3" x14ac:dyDescent="0.25">
      <c r="A295" s="19" t="s">
        <v>382</v>
      </c>
      <c r="B295" s="209"/>
      <c r="C295" s="10" t="s">
        <v>392</v>
      </c>
    </row>
    <row r="296" spans="1:3" x14ac:dyDescent="0.25">
      <c r="A296" s="19" t="s">
        <v>382</v>
      </c>
      <c r="B296" s="209"/>
      <c r="C296" s="10" t="s">
        <v>393</v>
      </c>
    </row>
    <row r="297" spans="1:3" x14ac:dyDescent="0.25">
      <c r="A297" s="19" t="s">
        <v>382</v>
      </c>
      <c r="B297" s="209"/>
      <c r="C297" s="10" t="s">
        <v>394</v>
      </c>
    </row>
    <row r="298" spans="1:3" x14ac:dyDescent="0.25">
      <c r="A298" s="19" t="s">
        <v>382</v>
      </c>
      <c r="B298" s="209"/>
      <c r="C298" s="10" t="s">
        <v>395</v>
      </c>
    </row>
    <row r="299" spans="1:3" x14ac:dyDescent="0.25">
      <c r="A299" s="19" t="s">
        <v>382</v>
      </c>
      <c r="B299" s="209"/>
      <c r="C299" s="10" t="s">
        <v>396</v>
      </c>
    </row>
    <row r="300" spans="1:3" x14ac:dyDescent="0.25">
      <c r="A300" s="19" t="s">
        <v>382</v>
      </c>
      <c r="B300" s="209"/>
      <c r="C300" s="10" t="s">
        <v>397</v>
      </c>
    </row>
    <row r="301" spans="1:3" x14ac:dyDescent="0.25">
      <c r="A301" s="19" t="s">
        <v>382</v>
      </c>
      <c r="B301" s="209"/>
      <c r="C301" s="10" t="s">
        <v>398</v>
      </c>
    </row>
    <row r="302" spans="1:3" x14ac:dyDescent="0.25">
      <c r="A302" s="18" t="s">
        <v>399</v>
      </c>
      <c r="B302" s="206">
        <v>76440</v>
      </c>
      <c r="C302" s="15" t="s">
        <v>400</v>
      </c>
    </row>
    <row r="303" spans="1:3" x14ac:dyDescent="0.25">
      <c r="A303" s="18" t="s">
        <v>399</v>
      </c>
      <c r="B303" s="206"/>
      <c r="C303" s="15" t="s">
        <v>401</v>
      </c>
    </row>
    <row r="304" spans="1:3" x14ac:dyDescent="0.25">
      <c r="A304" s="18" t="s">
        <v>399</v>
      </c>
      <c r="B304" s="206"/>
      <c r="C304" s="15" t="s">
        <v>402</v>
      </c>
    </row>
    <row r="305" spans="1:3" x14ac:dyDescent="0.25">
      <c r="A305" s="18" t="s">
        <v>399</v>
      </c>
      <c r="B305" s="206"/>
      <c r="C305" s="15" t="s">
        <v>403</v>
      </c>
    </row>
    <row r="306" spans="1:3" x14ac:dyDescent="0.25">
      <c r="A306" s="18" t="s">
        <v>399</v>
      </c>
      <c r="B306" s="206"/>
      <c r="C306" s="15" t="s">
        <v>404</v>
      </c>
    </row>
    <row r="307" spans="1:3" x14ac:dyDescent="0.25">
      <c r="A307" s="18" t="s">
        <v>399</v>
      </c>
      <c r="B307" s="206"/>
      <c r="C307" s="15" t="s">
        <v>405</v>
      </c>
    </row>
    <row r="308" spans="1:3" x14ac:dyDescent="0.25">
      <c r="A308" s="18" t="s">
        <v>399</v>
      </c>
      <c r="B308" s="206"/>
      <c r="C308" s="15" t="s">
        <v>406</v>
      </c>
    </row>
    <row r="309" spans="1:3" x14ac:dyDescent="0.25">
      <c r="A309" s="18" t="s">
        <v>399</v>
      </c>
      <c r="B309" s="206"/>
      <c r="C309" s="15" t="s">
        <v>407</v>
      </c>
    </row>
    <row r="310" spans="1:3" x14ac:dyDescent="0.25">
      <c r="A310" s="18" t="s">
        <v>399</v>
      </c>
      <c r="B310" s="206"/>
      <c r="C310" s="15" t="s">
        <v>408</v>
      </c>
    </row>
    <row r="311" spans="1:3" x14ac:dyDescent="0.25">
      <c r="A311" s="18" t="s">
        <v>399</v>
      </c>
      <c r="B311" s="206"/>
      <c r="C311" s="15" t="s">
        <v>409</v>
      </c>
    </row>
    <row r="312" spans="1:3" x14ac:dyDescent="0.25">
      <c r="A312" s="18" t="s">
        <v>399</v>
      </c>
      <c r="B312" s="206"/>
      <c r="C312" s="15" t="s">
        <v>410</v>
      </c>
    </row>
    <row r="313" spans="1:3" x14ac:dyDescent="0.25">
      <c r="A313" s="18" t="s">
        <v>399</v>
      </c>
      <c r="B313" s="206"/>
      <c r="C313" s="15" t="s">
        <v>411</v>
      </c>
    </row>
    <row r="314" spans="1:3" x14ac:dyDescent="0.25">
      <c r="A314" s="18" t="s">
        <v>399</v>
      </c>
      <c r="B314" s="206"/>
      <c r="C314" s="15" t="s">
        <v>412</v>
      </c>
    </row>
    <row r="315" spans="1:3" x14ac:dyDescent="0.25">
      <c r="A315" s="18" t="s">
        <v>399</v>
      </c>
      <c r="B315" s="206"/>
      <c r="C315" s="15" t="s">
        <v>413</v>
      </c>
    </row>
    <row r="316" spans="1:3" x14ac:dyDescent="0.25">
      <c r="A316" s="18" t="s">
        <v>399</v>
      </c>
      <c r="B316" s="206"/>
      <c r="C316" s="15" t="s">
        <v>414</v>
      </c>
    </row>
    <row r="317" spans="1:3" x14ac:dyDescent="0.25">
      <c r="A317" s="18" t="s">
        <v>399</v>
      </c>
      <c r="B317" s="206"/>
      <c r="C317" s="15" t="s">
        <v>415</v>
      </c>
    </row>
    <row r="318" spans="1:3" x14ac:dyDescent="0.25">
      <c r="A318" s="18" t="s">
        <v>399</v>
      </c>
      <c r="B318" s="206"/>
      <c r="C318" s="15" t="s">
        <v>416</v>
      </c>
    </row>
    <row r="319" spans="1:3" x14ac:dyDescent="0.25">
      <c r="A319" s="18" t="s">
        <v>399</v>
      </c>
      <c r="B319" s="206"/>
      <c r="C319" s="15" t="s">
        <v>417</v>
      </c>
    </row>
    <row r="320" spans="1:3" x14ac:dyDescent="0.25">
      <c r="A320" s="18" t="s">
        <v>399</v>
      </c>
      <c r="B320" s="206"/>
      <c r="C320" s="15" t="s">
        <v>418</v>
      </c>
    </row>
    <row r="321" spans="1:3" x14ac:dyDescent="0.25">
      <c r="A321" s="18" t="s">
        <v>399</v>
      </c>
      <c r="B321" s="206"/>
      <c r="C321" s="15" t="s">
        <v>419</v>
      </c>
    </row>
    <row r="322" spans="1:3" x14ac:dyDescent="0.25">
      <c r="A322" s="18" t="s">
        <v>399</v>
      </c>
      <c r="B322" s="206"/>
      <c r="C322" s="15" t="s">
        <v>420</v>
      </c>
    </row>
    <row r="323" spans="1:3" x14ac:dyDescent="0.25">
      <c r="A323" s="18" t="s">
        <v>399</v>
      </c>
      <c r="B323" s="206"/>
      <c r="C323" s="15" t="s">
        <v>421</v>
      </c>
    </row>
    <row r="324" spans="1:3" x14ac:dyDescent="0.25">
      <c r="A324" s="19" t="s">
        <v>422</v>
      </c>
      <c r="B324" s="209">
        <v>76450</v>
      </c>
      <c r="C324" s="10" t="s">
        <v>423</v>
      </c>
    </row>
    <row r="325" spans="1:3" x14ac:dyDescent="0.25">
      <c r="A325" s="19" t="s">
        <v>422</v>
      </c>
      <c r="B325" s="209"/>
      <c r="C325" s="10" t="s">
        <v>424</v>
      </c>
    </row>
    <row r="326" spans="1:3" x14ac:dyDescent="0.25">
      <c r="A326" s="19" t="s">
        <v>422</v>
      </c>
      <c r="B326" s="209"/>
      <c r="C326" s="10" t="s">
        <v>425</v>
      </c>
    </row>
    <row r="327" spans="1:3" x14ac:dyDescent="0.25">
      <c r="A327" s="19" t="s">
        <v>422</v>
      </c>
      <c r="B327" s="209"/>
      <c r="C327" s="10" t="s">
        <v>426</v>
      </c>
    </row>
    <row r="328" spans="1:3" x14ac:dyDescent="0.25">
      <c r="A328" s="19" t="s">
        <v>422</v>
      </c>
      <c r="B328" s="209"/>
      <c r="C328" s="10" t="s">
        <v>427</v>
      </c>
    </row>
    <row r="329" spans="1:3" x14ac:dyDescent="0.25">
      <c r="A329" s="19" t="s">
        <v>422</v>
      </c>
      <c r="B329" s="209"/>
      <c r="C329" s="10" t="s">
        <v>428</v>
      </c>
    </row>
    <row r="330" spans="1:3" x14ac:dyDescent="0.25">
      <c r="A330" s="19" t="s">
        <v>422</v>
      </c>
      <c r="B330" s="209"/>
      <c r="C330" s="10" t="s">
        <v>429</v>
      </c>
    </row>
    <row r="331" spans="1:3" x14ac:dyDescent="0.25">
      <c r="A331" s="19" t="s">
        <v>422</v>
      </c>
      <c r="B331" s="209"/>
      <c r="C331" s="10" t="s">
        <v>430</v>
      </c>
    </row>
    <row r="332" spans="1:3" x14ac:dyDescent="0.25">
      <c r="A332" s="19" t="s">
        <v>422</v>
      </c>
      <c r="B332" s="209"/>
      <c r="C332" s="10" t="s">
        <v>431</v>
      </c>
    </row>
    <row r="333" spans="1:3" x14ac:dyDescent="0.25">
      <c r="A333" s="19" t="s">
        <v>422</v>
      </c>
      <c r="B333" s="209"/>
      <c r="C333" s="10" t="s">
        <v>432</v>
      </c>
    </row>
    <row r="334" spans="1:3" x14ac:dyDescent="0.25">
      <c r="A334" s="19" t="s">
        <v>422</v>
      </c>
      <c r="B334" s="209"/>
      <c r="C334" s="10" t="s">
        <v>433</v>
      </c>
    </row>
    <row r="335" spans="1:3" x14ac:dyDescent="0.25">
      <c r="A335" s="19" t="s">
        <v>422</v>
      </c>
      <c r="B335" s="209"/>
      <c r="C335" s="10" t="s">
        <v>434</v>
      </c>
    </row>
    <row r="336" spans="1:3" x14ac:dyDescent="0.25">
      <c r="A336" s="19" t="s">
        <v>422</v>
      </c>
      <c r="B336" s="209"/>
      <c r="C336" s="10" t="s">
        <v>435</v>
      </c>
    </row>
    <row r="337" spans="1:3" x14ac:dyDescent="0.25">
      <c r="A337" s="19" t="s">
        <v>422</v>
      </c>
      <c r="B337" s="209"/>
      <c r="C337" s="10" t="s">
        <v>436</v>
      </c>
    </row>
    <row r="338" spans="1:3" x14ac:dyDescent="0.25">
      <c r="A338" s="19" t="s">
        <v>422</v>
      </c>
      <c r="B338" s="209"/>
      <c r="C338" s="10" t="s">
        <v>437</v>
      </c>
    </row>
    <row r="339" spans="1:3" x14ac:dyDescent="0.25">
      <c r="A339" s="19" t="s">
        <v>422</v>
      </c>
      <c r="B339" s="209"/>
      <c r="C339" s="10" t="s">
        <v>438</v>
      </c>
    </row>
    <row r="340" spans="1:3" x14ac:dyDescent="0.25">
      <c r="A340" s="19" t="s">
        <v>422</v>
      </c>
      <c r="B340" s="209"/>
      <c r="C340" s="10" t="s">
        <v>439</v>
      </c>
    </row>
    <row r="341" spans="1:3" x14ac:dyDescent="0.25">
      <c r="A341" s="19" t="s">
        <v>422</v>
      </c>
      <c r="B341" s="209"/>
      <c r="C341" s="10" t="s">
        <v>440</v>
      </c>
    </row>
    <row r="342" spans="1:3" x14ac:dyDescent="0.25">
      <c r="A342" s="19" t="s">
        <v>422</v>
      </c>
      <c r="B342" s="209"/>
      <c r="C342" s="10" t="s">
        <v>441</v>
      </c>
    </row>
    <row r="343" spans="1:3" x14ac:dyDescent="0.25">
      <c r="A343" s="19" t="s">
        <v>422</v>
      </c>
      <c r="B343" s="209"/>
      <c r="C343" s="10" t="s">
        <v>442</v>
      </c>
    </row>
    <row r="344" spans="1:3" x14ac:dyDescent="0.25">
      <c r="A344" s="19" t="s">
        <v>422</v>
      </c>
      <c r="B344" s="209"/>
      <c r="C344" s="10" t="s">
        <v>443</v>
      </c>
    </row>
    <row r="345" spans="1:3" x14ac:dyDescent="0.25">
      <c r="A345" s="19" t="s">
        <v>422</v>
      </c>
      <c r="B345" s="209"/>
      <c r="C345" s="10" t="s">
        <v>444</v>
      </c>
    </row>
    <row r="346" spans="1:3" x14ac:dyDescent="0.25">
      <c r="A346" s="19" t="s">
        <v>422</v>
      </c>
      <c r="B346" s="209"/>
      <c r="C346" s="10" t="s">
        <v>445</v>
      </c>
    </row>
    <row r="347" spans="1:3" x14ac:dyDescent="0.25">
      <c r="A347" s="19" t="s">
        <v>422</v>
      </c>
      <c r="B347" s="209"/>
      <c r="C347" s="10" t="s">
        <v>446</v>
      </c>
    </row>
    <row r="348" spans="1:3" x14ac:dyDescent="0.25">
      <c r="A348" s="19" t="s">
        <v>422</v>
      </c>
      <c r="B348" s="209"/>
      <c r="C348" s="10" t="s">
        <v>447</v>
      </c>
    </row>
    <row r="349" spans="1:3" x14ac:dyDescent="0.25">
      <c r="A349" s="19" t="s">
        <v>422</v>
      </c>
      <c r="B349" s="209"/>
      <c r="C349" s="10" t="s">
        <v>448</v>
      </c>
    </row>
    <row r="350" spans="1:3" x14ac:dyDescent="0.25">
      <c r="A350" s="18" t="s">
        <v>449</v>
      </c>
      <c r="B350" s="206">
        <v>76460</v>
      </c>
      <c r="C350" s="15" t="s">
        <v>450</v>
      </c>
    </row>
    <row r="351" spans="1:3" x14ac:dyDescent="0.25">
      <c r="A351" s="18" t="s">
        <v>449</v>
      </c>
      <c r="B351" s="206"/>
      <c r="C351" s="15" t="s">
        <v>451</v>
      </c>
    </row>
    <row r="352" spans="1:3" x14ac:dyDescent="0.25">
      <c r="A352" s="18" t="s">
        <v>449</v>
      </c>
      <c r="B352" s="206"/>
      <c r="C352" s="15" t="s">
        <v>452</v>
      </c>
    </row>
    <row r="353" spans="1:3" x14ac:dyDescent="0.25">
      <c r="A353" s="18" t="s">
        <v>449</v>
      </c>
      <c r="B353" s="206"/>
      <c r="C353" s="15" t="s">
        <v>453</v>
      </c>
    </row>
    <row r="354" spans="1:3" x14ac:dyDescent="0.25">
      <c r="A354" s="18" t="s">
        <v>449</v>
      </c>
      <c r="B354" s="206"/>
      <c r="C354" s="15" t="s">
        <v>454</v>
      </c>
    </row>
    <row r="355" spans="1:3" x14ac:dyDescent="0.25">
      <c r="A355" s="18" t="s">
        <v>449</v>
      </c>
      <c r="B355" s="206"/>
      <c r="C355" s="15" t="s">
        <v>455</v>
      </c>
    </row>
    <row r="356" spans="1:3" x14ac:dyDescent="0.25">
      <c r="A356" s="18" t="s">
        <v>449</v>
      </c>
      <c r="B356" s="206"/>
      <c r="C356" s="15" t="s">
        <v>456</v>
      </c>
    </row>
    <row r="357" spans="1:3" x14ac:dyDescent="0.25">
      <c r="A357" s="18" t="s">
        <v>449</v>
      </c>
      <c r="B357" s="206"/>
      <c r="C357" s="15" t="s">
        <v>457</v>
      </c>
    </row>
    <row r="358" spans="1:3" x14ac:dyDescent="0.25">
      <c r="A358" s="18" t="s">
        <v>449</v>
      </c>
      <c r="B358" s="206"/>
      <c r="C358" s="15" t="s">
        <v>458</v>
      </c>
    </row>
    <row r="359" spans="1:3" x14ac:dyDescent="0.25">
      <c r="A359" s="18" t="s">
        <v>449</v>
      </c>
      <c r="B359" s="206"/>
      <c r="C359" s="15" t="s">
        <v>459</v>
      </c>
    </row>
    <row r="360" spans="1:3" x14ac:dyDescent="0.25">
      <c r="A360" s="18" t="s">
        <v>449</v>
      </c>
      <c r="B360" s="206"/>
      <c r="C360" s="15" t="s">
        <v>460</v>
      </c>
    </row>
    <row r="361" spans="1:3" x14ac:dyDescent="0.25">
      <c r="A361" s="18" t="s">
        <v>449</v>
      </c>
      <c r="B361" s="206"/>
      <c r="C361" s="15" t="s">
        <v>461</v>
      </c>
    </row>
    <row r="362" spans="1:3" x14ac:dyDescent="0.25">
      <c r="A362" s="18" t="s">
        <v>449</v>
      </c>
      <c r="B362" s="206"/>
      <c r="C362" s="15" t="s">
        <v>462</v>
      </c>
    </row>
    <row r="363" spans="1:3" x14ac:dyDescent="0.25">
      <c r="A363" s="9" t="s">
        <v>463</v>
      </c>
      <c r="B363" s="9">
        <v>76470</v>
      </c>
      <c r="C363" s="10" t="s">
        <v>464</v>
      </c>
    </row>
    <row r="364" spans="1:3" x14ac:dyDescent="0.25">
      <c r="A364" s="18" t="s">
        <v>465</v>
      </c>
      <c r="B364" s="206">
        <v>76480</v>
      </c>
      <c r="C364" s="15" t="s">
        <v>466</v>
      </c>
    </row>
    <row r="365" spans="1:3" x14ac:dyDescent="0.25">
      <c r="A365" s="18" t="s">
        <v>465</v>
      </c>
      <c r="B365" s="206"/>
      <c r="C365" s="15" t="s">
        <v>467</v>
      </c>
    </row>
    <row r="366" spans="1:3" x14ac:dyDescent="0.25">
      <c r="A366" s="18" t="s">
        <v>465</v>
      </c>
      <c r="B366" s="206"/>
      <c r="C366" s="15" t="s">
        <v>468</v>
      </c>
    </row>
    <row r="367" spans="1:3" x14ac:dyDescent="0.25">
      <c r="A367" s="18" t="s">
        <v>465</v>
      </c>
      <c r="B367" s="206"/>
      <c r="C367" s="15" t="s">
        <v>469</v>
      </c>
    </row>
    <row r="368" spans="1:3" x14ac:dyDescent="0.25">
      <c r="A368" s="18" t="s">
        <v>465</v>
      </c>
      <c r="B368" s="206"/>
      <c r="C368" s="15" t="s">
        <v>470</v>
      </c>
    </row>
    <row r="369" spans="1:3" x14ac:dyDescent="0.25">
      <c r="A369" s="18" t="s">
        <v>465</v>
      </c>
      <c r="B369" s="206"/>
      <c r="C369" s="15" t="s">
        <v>471</v>
      </c>
    </row>
    <row r="370" spans="1:3" x14ac:dyDescent="0.25">
      <c r="A370" s="18" t="s">
        <v>465</v>
      </c>
      <c r="B370" s="206"/>
      <c r="C370" s="15" t="s">
        <v>472</v>
      </c>
    </row>
    <row r="371" spans="1:3" x14ac:dyDescent="0.25">
      <c r="A371" s="18" t="s">
        <v>465</v>
      </c>
      <c r="B371" s="206"/>
      <c r="C371" s="15" t="s">
        <v>473</v>
      </c>
    </row>
    <row r="372" spans="1:3" x14ac:dyDescent="0.25">
      <c r="A372" s="18" t="s">
        <v>465</v>
      </c>
      <c r="B372" s="206"/>
      <c r="C372" s="15" t="s">
        <v>474</v>
      </c>
    </row>
    <row r="373" spans="1:3" x14ac:dyDescent="0.25">
      <c r="A373" s="18" t="s">
        <v>465</v>
      </c>
      <c r="B373" s="206"/>
      <c r="C373" s="15" t="s">
        <v>475</v>
      </c>
    </row>
    <row r="374" spans="1:3" x14ac:dyDescent="0.25">
      <c r="A374" s="18" t="s">
        <v>465</v>
      </c>
      <c r="B374" s="206"/>
      <c r="C374" s="15" t="s">
        <v>476</v>
      </c>
    </row>
    <row r="375" spans="1:3" x14ac:dyDescent="0.25">
      <c r="A375" s="18" t="s">
        <v>465</v>
      </c>
      <c r="B375" s="206"/>
      <c r="C375" s="15" t="s">
        <v>477</v>
      </c>
    </row>
    <row r="376" spans="1:3" x14ac:dyDescent="0.25">
      <c r="A376" s="18" t="s">
        <v>465</v>
      </c>
      <c r="B376" s="206"/>
      <c r="C376" s="15" t="s">
        <v>478</v>
      </c>
    </row>
    <row r="377" spans="1:3" x14ac:dyDescent="0.25">
      <c r="A377" s="19" t="s">
        <v>479</v>
      </c>
      <c r="B377" s="209">
        <v>76490</v>
      </c>
      <c r="C377" s="10" t="s">
        <v>480</v>
      </c>
    </row>
    <row r="378" spans="1:3" x14ac:dyDescent="0.25">
      <c r="A378" s="19" t="s">
        <v>479</v>
      </c>
      <c r="B378" s="209"/>
      <c r="C378" s="10" t="s">
        <v>481</v>
      </c>
    </row>
    <row r="379" spans="1:3" x14ac:dyDescent="0.25">
      <c r="A379" s="19" t="s">
        <v>479</v>
      </c>
      <c r="B379" s="209"/>
      <c r="C379" s="10" t="s">
        <v>482</v>
      </c>
    </row>
    <row r="380" spans="1:3" x14ac:dyDescent="0.25">
      <c r="A380" s="19" t="s">
        <v>479</v>
      </c>
      <c r="B380" s="209"/>
      <c r="C380" s="10" t="s">
        <v>483</v>
      </c>
    </row>
    <row r="381" spans="1:3" x14ac:dyDescent="0.25">
      <c r="A381" s="19" t="s">
        <v>479</v>
      </c>
      <c r="B381" s="209"/>
      <c r="C381" s="10" t="s">
        <v>484</v>
      </c>
    </row>
    <row r="382" spans="1:3" x14ac:dyDescent="0.25">
      <c r="A382" s="19" t="s">
        <v>479</v>
      </c>
      <c r="B382" s="209"/>
      <c r="C382" s="10" t="s">
        <v>485</v>
      </c>
    </row>
    <row r="383" spans="1:3" x14ac:dyDescent="0.25">
      <c r="A383" s="19" t="s">
        <v>479</v>
      </c>
      <c r="B383" s="209"/>
      <c r="C383" s="10" t="s">
        <v>486</v>
      </c>
    </row>
    <row r="384" spans="1:3" x14ac:dyDescent="0.25">
      <c r="A384" s="19" t="s">
        <v>479</v>
      </c>
      <c r="B384" s="209"/>
      <c r="C384" s="10" t="s">
        <v>487</v>
      </c>
    </row>
    <row r="385" spans="1:3" x14ac:dyDescent="0.25">
      <c r="A385" s="19" t="s">
        <v>479</v>
      </c>
      <c r="B385" s="209"/>
      <c r="C385" s="10" t="s">
        <v>488</v>
      </c>
    </row>
    <row r="386" spans="1:3" x14ac:dyDescent="0.25">
      <c r="A386" s="24" t="s">
        <v>489</v>
      </c>
      <c r="B386" s="214">
        <v>76500</v>
      </c>
      <c r="C386" s="25" t="s">
        <v>17</v>
      </c>
    </row>
    <row r="387" spans="1:3" x14ac:dyDescent="0.25">
      <c r="A387" s="24" t="s">
        <v>489</v>
      </c>
      <c r="B387" s="214"/>
      <c r="C387" s="25" t="s">
        <v>18</v>
      </c>
    </row>
    <row r="388" spans="1:3" x14ac:dyDescent="0.25">
      <c r="A388" s="24" t="s">
        <v>489</v>
      </c>
      <c r="B388" s="214"/>
      <c r="C388" s="25" t="s">
        <v>490</v>
      </c>
    </row>
    <row r="389" spans="1:3" x14ac:dyDescent="0.25">
      <c r="A389" s="19" t="s">
        <v>491</v>
      </c>
      <c r="B389" s="209">
        <v>76510</v>
      </c>
      <c r="C389" s="10" t="s">
        <v>492</v>
      </c>
    </row>
    <row r="390" spans="1:3" x14ac:dyDescent="0.25">
      <c r="A390" s="19" t="s">
        <v>491</v>
      </c>
      <c r="B390" s="209"/>
      <c r="C390" s="10" t="s">
        <v>493</v>
      </c>
    </row>
    <row r="391" spans="1:3" x14ac:dyDescent="0.25">
      <c r="A391" s="19" t="s">
        <v>491</v>
      </c>
      <c r="B391" s="209"/>
      <c r="C391" s="10" t="s">
        <v>494</v>
      </c>
    </row>
    <row r="392" spans="1:3" x14ac:dyDescent="0.25">
      <c r="A392" s="19" t="s">
        <v>491</v>
      </c>
      <c r="B392" s="209"/>
      <c r="C392" s="10" t="s">
        <v>495</v>
      </c>
    </row>
    <row r="393" spans="1:3" x14ac:dyDescent="0.25">
      <c r="A393" s="19" t="s">
        <v>491</v>
      </c>
      <c r="B393" s="209"/>
      <c r="C393" s="10" t="s">
        <v>496</v>
      </c>
    </row>
    <row r="394" spans="1:3" x14ac:dyDescent="0.25">
      <c r="A394" s="19" t="s">
        <v>491</v>
      </c>
      <c r="B394" s="209"/>
      <c r="C394" s="10" t="s">
        <v>497</v>
      </c>
    </row>
    <row r="395" spans="1:3" x14ac:dyDescent="0.25">
      <c r="A395" s="19" t="s">
        <v>491</v>
      </c>
      <c r="B395" s="209"/>
      <c r="C395" s="10" t="s">
        <v>498</v>
      </c>
    </row>
    <row r="396" spans="1:3" x14ac:dyDescent="0.25">
      <c r="A396" s="19" t="s">
        <v>491</v>
      </c>
      <c r="B396" s="209"/>
      <c r="C396" s="10" t="s">
        <v>499</v>
      </c>
    </row>
    <row r="397" spans="1:3" x14ac:dyDescent="0.25">
      <c r="A397" s="19" t="s">
        <v>491</v>
      </c>
      <c r="B397" s="209"/>
      <c r="C397" s="10" t="s">
        <v>500</v>
      </c>
    </row>
    <row r="398" spans="1:3" x14ac:dyDescent="0.25">
      <c r="A398" s="18" t="s">
        <v>501</v>
      </c>
      <c r="B398" s="206">
        <v>76520</v>
      </c>
      <c r="C398" s="15" t="s">
        <v>502</v>
      </c>
    </row>
    <row r="399" spans="1:3" x14ac:dyDescent="0.25">
      <c r="A399" s="18" t="s">
        <v>501</v>
      </c>
      <c r="B399" s="206"/>
      <c r="C399" s="15" t="s">
        <v>503</v>
      </c>
    </row>
    <row r="400" spans="1:3" x14ac:dyDescent="0.25">
      <c r="A400" s="18" t="s">
        <v>501</v>
      </c>
      <c r="B400" s="206"/>
      <c r="C400" s="15" t="s">
        <v>504</v>
      </c>
    </row>
    <row r="401" spans="1:3" x14ac:dyDescent="0.25">
      <c r="A401" s="18" t="s">
        <v>501</v>
      </c>
      <c r="B401" s="206"/>
      <c r="C401" s="15" t="s">
        <v>505</v>
      </c>
    </row>
    <row r="402" spans="1:3" x14ac:dyDescent="0.25">
      <c r="A402" s="18" t="s">
        <v>501</v>
      </c>
      <c r="B402" s="206"/>
      <c r="C402" s="15" t="s">
        <v>506</v>
      </c>
    </row>
    <row r="403" spans="1:3" x14ac:dyDescent="0.25">
      <c r="A403" s="18" t="s">
        <v>501</v>
      </c>
      <c r="B403" s="206"/>
      <c r="C403" s="15" t="s">
        <v>507</v>
      </c>
    </row>
    <row r="404" spans="1:3" x14ac:dyDescent="0.25">
      <c r="A404" s="18" t="s">
        <v>501</v>
      </c>
      <c r="B404" s="206"/>
      <c r="C404" s="15" t="s">
        <v>508</v>
      </c>
    </row>
    <row r="405" spans="1:3" x14ac:dyDescent="0.25">
      <c r="A405" s="18" t="s">
        <v>501</v>
      </c>
      <c r="B405" s="206"/>
      <c r="C405" s="15" t="s">
        <v>509</v>
      </c>
    </row>
    <row r="406" spans="1:3" x14ac:dyDescent="0.25">
      <c r="A406" s="18" t="s">
        <v>501</v>
      </c>
      <c r="B406" s="206"/>
      <c r="C406" s="15" t="s">
        <v>510</v>
      </c>
    </row>
    <row r="407" spans="1:3" x14ac:dyDescent="0.25">
      <c r="A407" s="18" t="s">
        <v>501</v>
      </c>
      <c r="B407" s="206"/>
      <c r="C407" s="15" t="s">
        <v>511</v>
      </c>
    </row>
    <row r="408" spans="1:3" x14ac:dyDescent="0.25">
      <c r="A408" s="18" t="s">
        <v>501</v>
      </c>
      <c r="B408" s="206"/>
      <c r="C408" s="15" t="s">
        <v>512</v>
      </c>
    </row>
    <row r="409" spans="1:3" x14ac:dyDescent="0.25">
      <c r="A409" s="19" t="s">
        <v>513</v>
      </c>
      <c r="B409" s="209">
        <v>76530</v>
      </c>
      <c r="C409" s="10" t="s">
        <v>514</v>
      </c>
    </row>
    <row r="410" spans="1:3" x14ac:dyDescent="0.25">
      <c r="A410" s="19" t="s">
        <v>513</v>
      </c>
      <c r="B410" s="209"/>
      <c r="C410" s="10" t="s">
        <v>515</v>
      </c>
    </row>
    <row r="411" spans="1:3" x14ac:dyDescent="0.25">
      <c r="A411" s="19" t="s">
        <v>513</v>
      </c>
      <c r="B411" s="209"/>
      <c r="C411" s="10" t="s">
        <v>516</v>
      </c>
    </row>
    <row r="412" spans="1:3" x14ac:dyDescent="0.25">
      <c r="A412" s="19" t="s">
        <v>513</v>
      </c>
      <c r="B412" s="209"/>
      <c r="C412" s="10" t="s">
        <v>517</v>
      </c>
    </row>
    <row r="413" spans="1:3" x14ac:dyDescent="0.25">
      <c r="A413" s="19" t="s">
        <v>513</v>
      </c>
      <c r="B413" s="209"/>
      <c r="C413" s="10" t="s">
        <v>518</v>
      </c>
    </row>
    <row r="414" spans="1:3" x14ac:dyDescent="0.25">
      <c r="A414" s="19" t="s">
        <v>513</v>
      </c>
      <c r="B414" s="209"/>
      <c r="C414" s="10" t="s">
        <v>519</v>
      </c>
    </row>
    <row r="415" spans="1:3" x14ac:dyDescent="0.25">
      <c r="A415" s="18" t="s">
        <v>520</v>
      </c>
      <c r="B415" s="206">
        <v>76540</v>
      </c>
      <c r="C415" s="15" t="s">
        <v>521</v>
      </c>
    </row>
    <row r="416" spans="1:3" x14ac:dyDescent="0.25">
      <c r="A416" s="18" t="s">
        <v>520</v>
      </c>
      <c r="B416" s="206"/>
      <c r="C416" s="15" t="s">
        <v>522</v>
      </c>
    </row>
    <row r="417" spans="1:3" x14ac:dyDescent="0.25">
      <c r="A417" s="18" t="s">
        <v>520</v>
      </c>
      <c r="B417" s="206"/>
      <c r="C417" s="15" t="s">
        <v>523</v>
      </c>
    </row>
    <row r="418" spans="1:3" x14ac:dyDescent="0.25">
      <c r="A418" s="18" t="s">
        <v>520</v>
      </c>
      <c r="B418" s="206"/>
      <c r="C418" s="15" t="s">
        <v>524</v>
      </c>
    </row>
    <row r="419" spans="1:3" x14ac:dyDescent="0.25">
      <c r="A419" s="18" t="s">
        <v>520</v>
      </c>
      <c r="B419" s="206"/>
      <c r="C419" s="15" t="s">
        <v>525</v>
      </c>
    </row>
    <row r="420" spans="1:3" x14ac:dyDescent="0.25">
      <c r="A420" s="18" t="s">
        <v>520</v>
      </c>
      <c r="B420" s="206"/>
      <c r="C420" s="15" t="s">
        <v>526</v>
      </c>
    </row>
    <row r="421" spans="1:3" x14ac:dyDescent="0.25">
      <c r="A421" s="18" t="s">
        <v>520</v>
      </c>
      <c r="B421" s="206"/>
      <c r="C421" s="15" t="s">
        <v>527</v>
      </c>
    </row>
    <row r="422" spans="1:3" x14ac:dyDescent="0.25">
      <c r="A422" s="18" t="s">
        <v>520</v>
      </c>
      <c r="B422" s="206"/>
      <c r="C422" s="15" t="s">
        <v>528</v>
      </c>
    </row>
    <row r="423" spans="1:3" x14ac:dyDescent="0.25">
      <c r="A423" s="18" t="s">
        <v>520</v>
      </c>
      <c r="B423" s="206"/>
      <c r="C423" s="15" t="s">
        <v>529</v>
      </c>
    </row>
    <row r="424" spans="1:3" x14ac:dyDescent="0.25">
      <c r="A424" s="18" t="s">
        <v>520</v>
      </c>
      <c r="B424" s="206"/>
      <c r="C424" s="15" t="s">
        <v>530</v>
      </c>
    </row>
    <row r="425" spans="1:3" x14ac:dyDescent="0.25">
      <c r="A425" s="18" t="s">
        <v>520</v>
      </c>
      <c r="B425" s="206"/>
      <c r="C425" s="15" t="s">
        <v>531</v>
      </c>
    </row>
    <row r="426" spans="1:3" x14ac:dyDescent="0.25">
      <c r="A426" s="18" t="s">
        <v>520</v>
      </c>
      <c r="B426" s="206"/>
      <c r="C426" s="15" t="s">
        <v>532</v>
      </c>
    </row>
    <row r="427" spans="1:3" x14ac:dyDescent="0.25">
      <c r="A427" s="18" t="s">
        <v>520</v>
      </c>
      <c r="B427" s="206"/>
      <c r="C427" s="15" t="s">
        <v>444</v>
      </c>
    </row>
    <row r="428" spans="1:3" x14ac:dyDescent="0.25">
      <c r="A428" s="18" t="s">
        <v>520</v>
      </c>
      <c r="B428" s="206"/>
      <c r="C428" s="15" t="s">
        <v>533</v>
      </c>
    </row>
    <row r="429" spans="1:3" x14ac:dyDescent="0.25">
      <c r="A429" s="18" t="s">
        <v>520</v>
      </c>
      <c r="B429" s="206"/>
      <c r="C429" s="15" t="s">
        <v>534</v>
      </c>
    </row>
    <row r="430" spans="1:3" x14ac:dyDescent="0.25">
      <c r="A430" s="18" t="s">
        <v>520</v>
      </c>
      <c r="B430" s="206"/>
      <c r="C430" s="15" t="s">
        <v>535</v>
      </c>
    </row>
    <row r="431" spans="1:3" x14ac:dyDescent="0.25">
      <c r="A431" s="18" t="s">
        <v>520</v>
      </c>
      <c r="B431" s="206"/>
      <c r="C431" s="15" t="s">
        <v>536</v>
      </c>
    </row>
    <row r="432" spans="1:3" x14ac:dyDescent="0.25">
      <c r="A432" s="18" t="s">
        <v>520</v>
      </c>
      <c r="B432" s="206"/>
      <c r="C432" s="15" t="s">
        <v>537</v>
      </c>
    </row>
    <row r="433" spans="1:3" x14ac:dyDescent="0.25">
      <c r="A433" s="18" t="s">
        <v>520</v>
      </c>
      <c r="B433" s="206"/>
      <c r="C433" s="15" t="s">
        <v>538</v>
      </c>
    </row>
    <row r="434" spans="1:3" x14ac:dyDescent="0.25">
      <c r="A434" s="18" t="s">
        <v>520</v>
      </c>
      <c r="B434" s="206"/>
      <c r="C434" s="15" t="s">
        <v>539</v>
      </c>
    </row>
    <row r="435" spans="1:3" x14ac:dyDescent="0.25">
      <c r="A435" s="18" t="s">
        <v>520</v>
      </c>
      <c r="B435" s="206"/>
      <c r="C435" s="15" t="s">
        <v>540</v>
      </c>
    </row>
    <row r="436" spans="1:3" x14ac:dyDescent="0.25">
      <c r="A436" s="18" t="s">
        <v>520</v>
      </c>
      <c r="B436" s="206"/>
      <c r="C436" s="15" t="s">
        <v>541</v>
      </c>
    </row>
    <row r="437" spans="1:3" x14ac:dyDescent="0.25">
      <c r="A437" s="19" t="s">
        <v>542</v>
      </c>
      <c r="B437" s="209">
        <v>76550</v>
      </c>
      <c r="C437" s="10" t="s">
        <v>543</v>
      </c>
    </row>
    <row r="438" spans="1:3" x14ac:dyDescent="0.25">
      <c r="A438" s="19" t="s">
        <v>542</v>
      </c>
      <c r="B438" s="209"/>
      <c r="C438" s="10" t="s">
        <v>544</v>
      </c>
    </row>
    <row r="439" spans="1:3" x14ac:dyDescent="0.25">
      <c r="A439" s="19" t="s">
        <v>542</v>
      </c>
      <c r="B439" s="209"/>
      <c r="C439" s="10" t="s">
        <v>545</v>
      </c>
    </row>
    <row r="440" spans="1:3" x14ac:dyDescent="0.25">
      <c r="A440" s="19" t="s">
        <v>542</v>
      </c>
      <c r="B440" s="209"/>
      <c r="C440" s="10" t="s">
        <v>546</v>
      </c>
    </row>
    <row r="441" spans="1:3" x14ac:dyDescent="0.25">
      <c r="A441" s="19" t="s">
        <v>542</v>
      </c>
      <c r="B441" s="209"/>
      <c r="C441" s="10" t="s">
        <v>547</v>
      </c>
    </row>
    <row r="442" spans="1:3" x14ac:dyDescent="0.25">
      <c r="A442" s="19" t="s">
        <v>542</v>
      </c>
      <c r="B442" s="209"/>
      <c r="C442" s="10" t="s">
        <v>548</v>
      </c>
    </row>
    <row r="443" spans="1:3" x14ac:dyDescent="0.25">
      <c r="A443" s="19" t="s">
        <v>542</v>
      </c>
      <c r="B443" s="209"/>
      <c r="C443" s="10" t="s">
        <v>549</v>
      </c>
    </row>
    <row r="444" spans="1:3" x14ac:dyDescent="0.25">
      <c r="A444" s="19" t="s">
        <v>542</v>
      </c>
      <c r="B444" s="209"/>
      <c r="C444" s="10" t="s">
        <v>550</v>
      </c>
    </row>
    <row r="445" spans="1:3" x14ac:dyDescent="0.25">
      <c r="A445" s="19" t="s">
        <v>542</v>
      </c>
      <c r="B445" s="209"/>
      <c r="C445" s="10" t="s">
        <v>551</v>
      </c>
    </row>
    <row r="446" spans="1:3" x14ac:dyDescent="0.25">
      <c r="A446" s="18" t="s">
        <v>552</v>
      </c>
      <c r="B446" s="206">
        <v>76560</v>
      </c>
      <c r="C446" s="15" t="s">
        <v>553</v>
      </c>
    </row>
    <row r="447" spans="1:3" x14ac:dyDescent="0.25">
      <c r="A447" s="18" t="s">
        <v>552</v>
      </c>
      <c r="B447" s="206"/>
      <c r="C447" s="15" t="s">
        <v>554</v>
      </c>
    </row>
    <row r="448" spans="1:3" x14ac:dyDescent="0.25">
      <c r="A448" s="18" t="s">
        <v>552</v>
      </c>
      <c r="B448" s="206"/>
      <c r="C448" s="15" t="s">
        <v>555</v>
      </c>
    </row>
    <row r="449" spans="1:3" x14ac:dyDescent="0.25">
      <c r="A449" s="18" t="s">
        <v>552</v>
      </c>
      <c r="B449" s="206"/>
      <c r="C449" s="15" t="s">
        <v>556</v>
      </c>
    </row>
    <row r="450" spans="1:3" x14ac:dyDescent="0.25">
      <c r="A450" s="18" t="s">
        <v>552</v>
      </c>
      <c r="B450" s="206"/>
      <c r="C450" s="15" t="s">
        <v>557</v>
      </c>
    </row>
    <row r="451" spans="1:3" x14ac:dyDescent="0.25">
      <c r="A451" s="18" t="s">
        <v>552</v>
      </c>
      <c r="B451" s="206"/>
      <c r="C451" s="15" t="s">
        <v>558</v>
      </c>
    </row>
    <row r="452" spans="1:3" x14ac:dyDescent="0.25">
      <c r="A452" s="18" t="s">
        <v>552</v>
      </c>
      <c r="B452" s="206"/>
      <c r="C452" s="15" t="s">
        <v>559</v>
      </c>
    </row>
    <row r="453" spans="1:3" x14ac:dyDescent="0.25">
      <c r="A453" s="18" t="s">
        <v>552</v>
      </c>
      <c r="B453" s="206"/>
      <c r="C453" s="15" t="s">
        <v>560</v>
      </c>
    </row>
    <row r="454" spans="1:3" x14ac:dyDescent="0.25">
      <c r="A454" s="18" t="s">
        <v>552</v>
      </c>
      <c r="B454" s="206"/>
      <c r="C454" s="15" t="s">
        <v>561</v>
      </c>
    </row>
    <row r="455" spans="1:3" x14ac:dyDescent="0.25">
      <c r="A455" s="18" t="s">
        <v>552</v>
      </c>
      <c r="B455" s="206"/>
      <c r="C455" s="15" t="s">
        <v>562</v>
      </c>
    </row>
    <row r="456" spans="1:3" x14ac:dyDescent="0.25">
      <c r="A456" s="18" t="s">
        <v>552</v>
      </c>
      <c r="B456" s="206"/>
      <c r="C456" s="15" t="s">
        <v>563</v>
      </c>
    </row>
    <row r="457" spans="1:3" x14ac:dyDescent="0.25">
      <c r="A457" s="18" t="s">
        <v>552</v>
      </c>
      <c r="B457" s="206"/>
      <c r="C457" s="15" t="s">
        <v>564</v>
      </c>
    </row>
    <row r="458" spans="1:3" x14ac:dyDescent="0.25">
      <c r="A458" s="18" t="s">
        <v>552</v>
      </c>
      <c r="B458" s="206"/>
      <c r="C458" s="15" t="s">
        <v>565</v>
      </c>
    </row>
    <row r="459" spans="1:3" x14ac:dyDescent="0.25">
      <c r="A459" s="18" t="s">
        <v>552</v>
      </c>
      <c r="B459" s="206"/>
      <c r="C459" s="15" t="s">
        <v>566</v>
      </c>
    </row>
    <row r="460" spans="1:3" x14ac:dyDescent="0.25">
      <c r="A460" s="18" t="s">
        <v>552</v>
      </c>
      <c r="B460" s="206"/>
      <c r="C460" s="15" t="s">
        <v>567</v>
      </c>
    </row>
    <row r="461" spans="1:3" x14ac:dyDescent="0.25">
      <c r="A461" s="18" t="s">
        <v>552</v>
      </c>
      <c r="B461" s="206"/>
      <c r="C461" s="15" t="s">
        <v>568</v>
      </c>
    </row>
    <row r="462" spans="1:3" x14ac:dyDescent="0.25">
      <c r="A462" s="18" t="s">
        <v>552</v>
      </c>
      <c r="B462" s="206"/>
      <c r="C462" s="15" t="s">
        <v>569</v>
      </c>
    </row>
    <row r="463" spans="1:3" x14ac:dyDescent="0.25">
      <c r="A463" s="18" t="s">
        <v>552</v>
      </c>
      <c r="B463" s="206"/>
      <c r="C463" s="15" t="s">
        <v>570</v>
      </c>
    </row>
    <row r="464" spans="1:3" x14ac:dyDescent="0.25">
      <c r="A464" s="18" t="s">
        <v>552</v>
      </c>
      <c r="B464" s="206"/>
      <c r="C464" s="15" t="s">
        <v>571</v>
      </c>
    </row>
    <row r="465" spans="1:3" x14ac:dyDescent="0.25">
      <c r="A465" s="18" t="s">
        <v>552</v>
      </c>
      <c r="B465" s="206"/>
      <c r="C465" s="15" t="s">
        <v>572</v>
      </c>
    </row>
    <row r="466" spans="1:3" x14ac:dyDescent="0.25">
      <c r="A466" s="18" t="s">
        <v>552</v>
      </c>
      <c r="B466" s="206"/>
      <c r="C466" s="15" t="s">
        <v>573</v>
      </c>
    </row>
    <row r="467" spans="1:3" x14ac:dyDescent="0.25">
      <c r="A467" s="18" t="s">
        <v>552</v>
      </c>
      <c r="B467" s="206"/>
      <c r="C467" s="15" t="s">
        <v>574</v>
      </c>
    </row>
    <row r="468" spans="1:3" x14ac:dyDescent="0.25">
      <c r="A468" s="18" t="s">
        <v>552</v>
      </c>
      <c r="B468" s="206"/>
      <c r="C468" s="15" t="s">
        <v>575</v>
      </c>
    </row>
    <row r="469" spans="1:3" x14ac:dyDescent="0.25">
      <c r="A469" s="18" t="s">
        <v>552</v>
      </c>
      <c r="B469" s="206"/>
      <c r="C469" s="15" t="s">
        <v>576</v>
      </c>
    </row>
    <row r="470" spans="1:3" x14ac:dyDescent="0.25">
      <c r="A470" s="18" t="s">
        <v>552</v>
      </c>
      <c r="B470" s="206"/>
      <c r="C470" s="15" t="s">
        <v>577</v>
      </c>
    </row>
    <row r="471" spans="1:3" x14ac:dyDescent="0.25">
      <c r="A471" s="19" t="s">
        <v>578</v>
      </c>
      <c r="B471" s="209">
        <v>76570</v>
      </c>
      <c r="C471" s="10" t="s">
        <v>579</v>
      </c>
    </row>
    <row r="472" spans="1:3" x14ac:dyDescent="0.25">
      <c r="A472" s="19" t="s">
        <v>578</v>
      </c>
      <c r="B472" s="209"/>
      <c r="C472" s="10" t="s">
        <v>580</v>
      </c>
    </row>
    <row r="473" spans="1:3" x14ac:dyDescent="0.25">
      <c r="A473" s="19" t="s">
        <v>578</v>
      </c>
      <c r="B473" s="209"/>
      <c r="C473" s="10" t="s">
        <v>581</v>
      </c>
    </row>
    <row r="474" spans="1:3" x14ac:dyDescent="0.25">
      <c r="A474" s="19" t="s">
        <v>578</v>
      </c>
      <c r="B474" s="209"/>
      <c r="C474" s="10" t="s">
        <v>582</v>
      </c>
    </row>
    <row r="475" spans="1:3" x14ac:dyDescent="0.25">
      <c r="A475" s="19" t="s">
        <v>578</v>
      </c>
      <c r="B475" s="209"/>
      <c r="C475" s="10" t="s">
        <v>583</v>
      </c>
    </row>
    <row r="476" spans="1:3" x14ac:dyDescent="0.25">
      <c r="A476" s="19" t="s">
        <v>578</v>
      </c>
      <c r="B476" s="209"/>
      <c r="C476" s="10" t="s">
        <v>584</v>
      </c>
    </row>
    <row r="477" spans="1:3" x14ac:dyDescent="0.25">
      <c r="A477" s="19" t="s">
        <v>578</v>
      </c>
      <c r="B477" s="209"/>
      <c r="C477" s="10" t="s">
        <v>585</v>
      </c>
    </row>
    <row r="478" spans="1:3" x14ac:dyDescent="0.25">
      <c r="A478" s="19" t="s">
        <v>578</v>
      </c>
      <c r="B478" s="209"/>
      <c r="C478" s="10" t="s">
        <v>586</v>
      </c>
    </row>
    <row r="479" spans="1:3" x14ac:dyDescent="0.25">
      <c r="A479" s="19" t="s">
        <v>578</v>
      </c>
      <c r="B479" s="209"/>
      <c r="C479" s="10" t="s">
        <v>587</v>
      </c>
    </row>
    <row r="480" spans="1:3" x14ac:dyDescent="0.25">
      <c r="A480" s="20" t="s">
        <v>588</v>
      </c>
      <c r="B480" s="20">
        <v>76580</v>
      </c>
      <c r="C480" s="15" t="s">
        <v>589</v>
      </c>
    </row>
    <row r="481" spans="1:3" x14ac:dyDescent="0.25">
      <c r="A481" s="19" t="s">
        <v>590</v>
      </c>
      <c r="B481" s="209">
        <v>76590</v>
      </c>
      <c r="C481" s="10" t="s">
        <v>591</v>
      </c>
    </row>
    <row r="482" spans="1:3" x14ac:dyDescent="0.25">
      <c r="A482" s="19" t="s">
        <v>590</v>
      </c>
      <c r="B482" s="209"/>
      <c r="C482" s="10" t="s">
        <v>592</v>
      </c>
    </row>
    <row r="483" spans="1:3" x14ac:dyDescent="0.25">
      <c r="A483" s="19" t="s">
        <v>590</v>
      </c>
      <c r="B483" s="209"/>
      <c r="C483" s="10" t="s">
        <v>593</v>
      </c>
    </row>
    <row r="484" spans="1:3" x14ac:dyDescent="0.25">
      <c r="A484" s="19" t="s">
        <v>590</v>
      </c>
      <c r="B484" s="209"/>
      <c r="C484" s="10" t="s">
        <v>594</v>
      </c>
    </row>
    <row r="485" spans="1:3" x14ac:dyDescent="0.25">
      <c r="A485" s="19" t="s">
        <v>590</v>
      </c>
      <c r="B485" s="209"/>
      <c r="C485" s="10" t="s">
        <v>595</v>
      </c>
    </row>
    <row r="486" spans="1:3" x14ac:dyDescent="0.25">
      <c r="A486" s="19" t="s">
        <v>590</v>
      </c>
      <c r="B486" s="209"/>
      <c r="C486" s="10" t="s">
        <v>596</v>
      </c>
    </row>
    <row r="487" spans="1:3" x14ac:dyDescent="0.25">
      <c r="A487" s="19" t="s">
        <v>590</v>
      </c>
      <c r="B487" s="209"/>
      <c r="C487" s="10" t="s">
        <v>597</v>
      </c>
    </row>
    <row r="488" spans="1:3" x14ac:dyDescent="0.25">
      <c r="A488" s="19" t="s">
        <v>590</v>
      </c>
      <c r="B488" s="209"/>
      <c r="C488" s="10" t="s">
        <v>598</v>
      </c>
    </row>
    <row r="489" spans="1:3" x14ac:dyDescent="0.25">
      <c r="A489" s="19" t="s">
        <v>590</v>
      </c>
      <c r="B489" s="209"/>
      <c r="C489" s="10" t="s">
        <v>599</v>
      </c>
    </row>
    <row r="490" spans="1:3" x14ac:dyDescent="0.25">
      <c r="A490" s="19" t="s">
        <v>590</v>
      </c>
      <c r="B490" s="209"/>
      <c r="C490" s="10" t="s">
        <v>600</v>
      </c>
    </row>
    <row r="491" spans="1:3" x14ac:dyDescent="0.25">
      <c r="A491" s="19" t="s">
        <v>590</v>
      </c>
      <c r="B491" s="209"/>
      <c r="C491" s="10" t="s">
        <v>601</v>
      </c>
    </row>
    <row r="492" spans="1:3" x14ac:dyDescent="0.25">
      <c r="A492" s="19" t="s">
        <v>590</v>
      </c>
      <c r="B492" s="209"/>
      <c r="C492" s="10" t="s">
        <v>602</v>
      </c>
    </row>
    <row r="493" spans="1:3" x14ac:dyDescent="0.25">
      <c r="A493" s="19" t="s">
        <v>590</v>
      </c>
      <c r="B493" s="209"/>
      <c r="C493" s="10" t="s">
        <v>603</v>
      </c>
    </row>
    <row r="494" spans="1:3" x14ac:dyDescent="0.25">
      <c r="A494" s="19" t="s">
        <v>590</v>
      </c>
      <c r="B494" s="209"/>
      <c r="C494" s="10" t="s">
        <v>604</v>
      </c>
    </row>
    <row r="495" spans="1:3" x14ac:dyDescent="0.25">
      <c r="A495" s="19" t="s">
        <v>590</v>
      </c>
      <c r="B495" s="209"/>
      <c r="C495" s="10" t="s">
        <v>605</v>
      </c>
    </row>
    <row r="496" spans="1:3" x14ac:dyDescent="0.25">
      <c r="A496" s="19" t="s">
        <v>590</v>
      </c>
      <c r="B496" s="209"/>
      <c r="C496" s="10" t="s">
        <v>606</v>
      </c>
    </row>
    <row r="497" spans="1:3" x14ac:dyDescent="0.25">
      <c r="A497" s="19" t="s">
        <v>590</v>
      </c>
      <c r="B497" s="209"/>
      <c r="C497" s="10" t="s">
        <v>607</v>
      </c>
    </row>
    <row r="498" spans="1:3" x14ac:dyDescent="0.25">
      <c r="A498" s="19" t="s">
        <v>590</v>
      </c>
      <c r="B498" s="209"/>
      <c r="C498" s="10" t="s">
        <v>608</v>
      </c>
    </row>
    <row r="499" spans="1:3" x14ac:dyDescent="0.25">
      <c r="A499" s="19" t="s">
        <v>590</v>
      </c>
      <c r="B499" s="209"/>
      <c r="C499" s="10" t="s">
        <v>609</v>
      </c>
    </row>
    <row r="500" spans="1:3" x14ac:dyDescent="0.25">
      <c r="A500" s="19" t="s">
        <v>590</v>
      </c>
      <c r="B500" s="209"/>
      <c r="C500" s="10" t="s">
        <v>610</v>
      </c>
    </row>
    <row r="501" spans="1:3" x14ac:dyDescent="0.25">
      <c r="A501" s="19" t="s">
        <v>590</v>
      </c>
      <c r="B501" s="209"/>
      <c r="C501" s="10" t="s">
        <v>611</v>
      </c>
    </row>
    <row r="502" spans="1:3" x14ac:dyDescent="0.25">
      <c r="A502" s="19" t="s">
        <v>590</v>
      </c>
      <c r="B502" s="209"/>
      <c r="C502" s="10" t="s">
        <v>612</v>
      </c>
    </row>
    <row r="503" spans="1:3" x14ac:dyDescent="0.25">
      <c r="A503" s="19" t="s">
        <v>590</v>
      </c>
      <c r="B503" s="209"/>
      <c r="C503" s="10" t="s">
        <v>613</v>
      </c>
    </row>
    <row r="504" spans="1:3" x14ac:dyDescent="0.25">
      <c r="A504" s="20" t="s">
        <v>614</v>
      </c>
      <c r="B504" s="20">
        <v>76600</v>
      </c>
      <c r="C504" s="15" t="s">
        <v>615</v>
      </c>
    </row>
    <row r="505" spans="1:3" x14ac:dyDescent="0.25">
      <c r="A505" s="19" t="s">
        <v>616</v>
      </c>
      <c r="B505" s="26">
        <v>76610</v>
      </c>
      <c r="C505" s="10" t="s">
        <v>615</v>
      </c>
    </row>
    <row r="506" spans="1:3" x14ac:dyDescent="0.25">
      <c r="A506" s="19" t="s">
        <v>616</v>
      </c>
      <c r="B506" s="27">
        <v>76610</v>
      </c>
      <c r="C506" s="28" t="s">
        <v>617</v>
      </c>
    </row>
    <row r="507" spans="1:3" x14ac:dyDescent="0.25">
      <c r="A507" s="20" t="s">
        <v>618</v>
      </c>
      <c r="B507" s="20">
        <v>76620</v>
      </c>
      <c r="C507" s="15" t="s">
        <v>615</v>
      </c>
    </row>
    <row r="508" spans="1:3" x14ac:dyDescent="0.25">
      <c r="A508" s="19" t="s">
        <v>619</v>
      </c>
      <c r="B508" s="209">
        <v>76630</v>
      </c>
      <c r="C508" s="10" t="s">
        <v>620</v>
      </c>
    </row>
    <row r="509" spans="1:3" x14ac:dyDescent="0.25">
      <c r="A509" s="19" t="s">
        <v>619</v>
      </c>
      <c r="B509" s="209"/>
      <c r="C509" s="10" t="s">
        <v>621</v>
      </c>
    </row>
    <row r="510" spans="1:3" x14ac:dyDescent="0.25">
      <c r="A510" s="19" t="s">
        <v>619</v>
      </c>
      <c r="B510" s="209"/>
      <c r="C510" s="10" t="s">
        <v>622</v>
      </c>
    </row>
    <row r="511" spans="1:3" x14ac:dyDescent="0.25">
      <c r="A511" s="19" t="s">
        <v>619</v>
      </c>
      <c r="B511" s="209"/>
      <c r="C511" s="10" t="s">
        <v>623</v>
      </c>
    </row>
    <row r="512" spans="1:3" x14ac:dyDescent="0.25">
      <c r="A512" s="19" t="s">
        <v>619</v>
      </c>
      <c r="B512" s="209"/>
      <c r="C512" s="10" t="s">
        <v>624</v>
      </c>
    </row>
    <row r="513" spans="1:3" x14ac:dyDescent="0.25">
      <c r="A513" s="19" t="s">
        <v>619</v>
      </c>
      <c r="B513" s="209"/>
      <c r="C513" s="10" t="s">
        <v>625</v>
      </c>
    </row>
    <row r="514" spans="1:3" x14ac:dyDescent="0.25">
      <c r="A514" s="19" t="s">
        <v>619</v>
      </c>
      <c r="B514" s="209"/>
      <c r="C514" s="10" t="s">
        <v>626</v>
      </c>
    </row>
    <row r="515" spans="1:3" x14ac:dyDescent="0.25">
      <c r="A515" s="19" t="s">
        <v>619</v>
      </c>
      <c r="B515" s="209"/>
      <c r="C515" s="10" t="s">
        <v>627</v>
      </c>
    </row>
    <row r="516" spans="1:3" x14ac:dyDescent="0.25">
      <c r="A516" s="19" t="s">
        <v>619</v>
      </c>
      <c r="B516" s="209"/>
      <c r="C516" s="10" t="s">
        <v>628</v>
      </c>
    </row>
    <row r="517" spans="1:3" x14ac:dyDescent="0.25">
      <c r="A517" s="19" t="s">
        <v>619</v>
      </c>
      <c r="B517" s="209"/>
      <c r="C517" s="10" t="s">
        <v>629</v>
      </c>
    </row>
    <row r="518" spans="1:3" x14ac:dyDescent="0.25">
      <c r="A518" s="19" t="s">
        <v>619</v>
      </c>
      <c r="B518" s="209"/>
      <c r="C518" s="10" t="s">
        <v>630</v>
      </c>
    </row>
    <row r="519" spans="1:3" x14ac:dyDescent="0.25">
      <c r="A519" s="19" t="s">
        <v>619</v>
      </c>
      <c r="B519" s="209"/>
      <c r="C519" s="10" t="s">
        <v>631</v>
      </c>
    </row>
    <row r="520" spans="1:3" x14ac:dyDescent="0.25">
      <c r="A520" s="19" t="s">
        <v>619</v>
      </c>
      <c r="B520" s="209"/>
      <c r="C520" s="10" t="s">
        <v>632</v>
      </c>
    </row>
    <row r="521" spans="1:3" x14ac:dyDescent="0.25">
      <c r="A521" s="19" t="s">
        <v>619</v>
      </c>
      <c r="B521" s="209"/>
      <c r="C521" s="10" t="s">
        <v>633</v>
      </c>
    </row>
    <row r="522" spans="1:3" x14ac:dyDescent="0.25">
      <c r="A522" s="19" t="s">
        <v>619</v>
      </c>
      <c r="B522" s="209"/>
      <c r="C522" s="10" t="s">
        <v>634</v>
      </c>
    </row>
    <row r="523" spans="1:3" x14ac:dyDescent="0.25">
      <c r="A523" s="19" t="s">
        <v>619</v>
      </c>
      <c r="B523" s="209"/>
      <c r="C523" s="10" t="s">
        <v>635</v>
      </c>
    </row>
    <row r="524" spans="1:3" x14ac:dyDescent="0.25">
      <c r="A524" s="19" t="s">
        <v>619</v>
      </c>
      <c r="B524" s="209"/>
      <c r="C524" s="10" t="s">
        <v>636</v>
      </c>
    </row>
    <row r="525" spans="1:3" x14ac:dyDescent="0.25">
      <c r="A525" s="19" t="s">
        <v>619</v>
      </c>
      <c r="B525" s="209"/>
      <c r="C525" s="10" t="s">
        <v>637</v>
      </c>
    </row>
    <row r="526" spans="1:3" x14ac:dyDescent="0.25">
      <c r="A526" s="19" t="s">
        <v>619</v>
      </c>
      <c r="B526" s="209"/>
      <c r="C526" s="10" t="s">
        <v>638</v>
      </c>
    </row>
    <row r="527" spans="1:3" x14ac:dyDescent="0.25">
      <c r="A527" s="19" t="s">
        <v>619</v>
      </c>
      <c r="B527" s="209"/>
      <c r="C527" s="10" t="s">
        <v>639</v>
      </c>
    </row>
    <row r="528" spans="1:3" x14ac:dyDescent="0.25">
      <c r="A528" s="18" t="s">
        <v>640</v>
      </c>
      <c r="B528" s="206">
        <v>76640</v>
      </c>
      <c r="C528" s="15" t="s">
        <v>641</v>
      </c>
    </row>
    <row r="529" spans="1:3" x14ac:dyDescent="0.25">
      <c r="A529" s="18" t="s">
        <v>640</v>
      </c>
      <c r="B529" s="206"/>
      <c r="C529" s="15" t="s">
        <v>642</v>
      </c>
    </row>
    <row r="530" spans="1:3" x14ac:dyDescent="0.25">
      <c r="A530" s="18" t="s">
        <v>640</v>
      </c>
      <c r="B530" s="206"/>
      <c r="C530" s="15" t="s">
        <v>643</v>
      </c>
    </row>
    <row r="531" spans="1:3" x14ac:dyDescent="0.25">
      <c r="A531" s="18" t="s">
        <v>640</v>
      </c>
      <c r="B531" s="206"/>
      <c r="C531" s="15" t="s">
        <v>644</v>
      </c>
    </row>
    <row r="532" spans="1:3" x14ac:dyDescent="0.25">
      <c r="A532" s="18" t="s">
        <v>640</v>
      </c>
      <c r="B532" s="206"/>
      <c r="C532" s="15" t="s">
        <v>645</v>
      </c>
    </row>
    <row r="533" spans="1:3" x14ac:dyDescent="0.25">
      <c r="A533" s="18" t="s">
        <v>640</v>
      </c>
      <c r="B533" s="206"/>
      <c r="C533" s="15" t="s">
        <v>646</v>
      </c>
    </row>
    <row r="534" spans="1:3" x14ac:dyDescent="0.25">
      <c r="A534" s="18" t="s">
        <v>640</v>
      </c>
      <c r="B534" s="206"/>
      <c r="C534" s="15" t="s">
        <v>647</v>
      </c>
    </row>
    <row r="535" spans="1:3" x14ac:dyDescent="0.25">
      <c r="A535" s="18" t="s">
        <v>640</v>
      </c>
      <c r="B535" s="206"/>
      <c r="C535" s="15" t="s">
        <v>648</v>
      </c>
    </row>
    <row r="536" spans="1:3" x14ac:dyDescent="0.25">
      <c r="A536" s="18" t="s">
        <v>640</v>
      </c>
      <c r="B536" s="206"/>
      <c r="C536" s="15" t="s">
        <v>649</v>
      </c>
    </row>
    <row r="537" spans="1:3" x14ac:dyDescent="0.25">
      <c r="A537" s="18" t="s">
        <v>640</v>
      </c>
      <c r="B537" s="206"/>
      <c r="C537" s="15" t="s">
        <v>650</v>
      </c>
    </row>
    <row r="538" spans="1:3" x14ac:dyDescent="0.25">
      <c r="A538" s="18" t="s">
        <v>640</v>
      </c>
      <c r="B538" s="206"/>
      <c r="C538" s="15" t="s">
        <v>651</v>
      </c>
    </row>
    <row r="539" spans="1:3" x14ac:dyDescent="0.25">
      <c r="A539" s="18" t="s">
        <v>640</v>
      </c>
      <c r="B539" s="206"/>
      <c r="C539" s="15" t="s">
        <v>652</v>
      </c>
    </row>
    <row r="540" spans="1:3" x14ac:dyDescent="0.25">
      <c r="A540" s="18" t="s">
        <v>640</v>
      </c>
      <c r="B540" s="206"/>
      <c r="C540" s="15" t="s">
        <v>653</v>
      </c>
    </row>
    <row r="541" spans="1:3" x14ac:dyDescent="0.25">
      <c r="A541" s="18" t="s">
        <v>640</v>
      </c>
      <c r="B541" s="206"/>
      <c r="C541" s="15" t="s">
        <v>654</v>
      </c>
    </row>
    <row r="542" spans="1:3" x14ac:dyDescent="0.25">
      <c r="A542" s="18" t="s">
        <v>640</v>
      </c>
      <c r="B542" s="206"/>
      <c r="C542" s="15" t="s">
        <v>655</v>
      </c>
    </row>
    <row r="543" spans="1:3" x14ac:dyDescent="0.25">
      <c r="A543" s="18" t="s">
        <v>640</v>
      </c>
      <c r="B543" s="206"/>
      <c r="C543" s="15" t="s">
        <v>656</v>
      </c>
    </row>
    <row r="544" spans="1:3" x14ac:dyDescent="0.25">
      <c r="A544" s="18" t="s">
        <v>640</v>
      </c>
      <c r="B544" s="206"/>
      <c r="C544" s="15" t="s">
        <v>657</v>
      </c>
    </row>
    <row r="545" spans="1:3" x14ac:dyDescent="0.25">
      <c r="A545" s="9" t="s">
        <v>658</v>
      </c>
      <c r="B545" s="9">
        <v>76650</v>
      </c>
      <c r="C545" s="10" t="s">
        <v>659</v>
      </c>
    </row>
    <row r="546" spans="1:3" x14ac:dyDescent="0.25">
      <c r="A546" s="18" t="s">
        <v>660</v>
      </c>
      <c r="B546" s="206">
        <v>76660</v>
      </c>
      <c r="C546" s="15" t="s">
        <v>661</v>
      </c>
    </row>
    <row r="547" spans="1:3" x14ac:dyDescent="0.25">
      <c r="A547" s="18" t="s">
        <v>660</v>
      </c>
      <c r="B547" s="206"/>
      <c r="C547" s="15" t="s">
        <v>662</v>
      </c>
    </row>
    <row r="548" spans="1:3" x14ac:dyDescent="0.25">
      <c r="A548" s="18" t="s">
        <v>660</v>
      </c>
      <c r="B548" s="206"/>
      <c r="C548" s="15" t="s">
        <v>663</v>
      </c>
    </row>
    <row r="549" spans="1:3" x14ac:dyDescent="0.25">
      <c r="A549" s="18" t="s">
        <v>660</v>
      </c>
      <c r="B549" s="206"/>
      <c r="C549" s="15" t="s">
        <v>664</v>
      </c>
    </row>
    <row r="550" spans="1:3" x14ac:dyDescent="0.25">
      <c r="A550" s="18" t="s">
        <v>660</v>
      </c>
      <c r="B550" s="206"/>
      <c r="C550" s="15" t="s">
        <v>665</v>
      </c>
    </row>
    <row r="551" spans="1:3" x14ac:dyDescent="0.25">
      <c r="A551" s="18" t="s">
        <v>660</v>
      </c>
      <c r="B551" s="206"/>
      <c r="C551" s="15" t="s">
        <v>666</v>
      </c>
    </row>
    <row r="552" spans="1:3" x14ac:dyDescent="0.25">
      <c r="A552" s="18" t="s">
        <v>660</v>
      </c>
      <c r="B552" s="206"/>
      <c r="C552" s="15" t="s">
        <v>667</v>
      </c>
    </row>
    <row r="553" spans="1:3" x14ac:dyDescent="0.25">
      <c r="A553" s="18" t="s">
        <v>660</v>
      </c>
      <c r="B553" s="206"/>
      <c r="C553" s="15" t="s">
        <v>668</v>
      </c>
    </row>
    <row r="554" spans="1:3" x14ac:dyDescent="0.25">
      <c r="A554" s="18" t="s">
        <v>660</v>
      </c>
      <c r="B554" s="206"/>
      <c r="C554" s="15" t="s">
        <v>669</v>
      </c>
    </row>
    <row r="555" spans="1:3" x14ac:dyDescent="0.25">
      <c r="A555" s="18" t="s">
        <v>660</v>
      </c>
      <c r="B555" s="206"/>
      <c r="C555" s="15" t="s">
        <v>670</v>
      </c>
    </row>
    <row r="556" spans="1:3" x14ac:dyDescent="0.25">
      <c r="A556" s="18" t="s">
        <v>660</v>
      </c>
      <c r="B556" s="206"/>
      <c r="C556" s="15" t="s">
        <v>671</v>
      </c>
    </row>
    <row r="557" spans="1:3" x14ac:dyDescent="0.25">
      <c r="A557" s="18" t="s">
        <v>660</v>
      </c>
      <c r="B557" s="206"/>
      <c r="C557" s="15" t="s">
        <v>672</v>
      </c>
    </row>
    <row r="558" spans="1:3" x14ac:dyDescent="0.25">
      <c r="A558" s="18" t="s">
        <v>660</v>
      </c>
      <c r="B558" s="206"/>
      <c r="C558" s="15" t="s">
        <v>673</v>
      </c>
    </row>
    <row r="559" spans="1:3" x14ac:dyDescent="0.25">
      <c r="A559" s="18" t="s">
        <v>660</v>
      </c>
      <c r="B559" s="206"/>
      <c r="C559" s="15" t="s">
        <v>674</v>
      </c>
    </row>
    <row r="560" spans="1:3" x14ac:dyDescent="0.25">
      <c r="A560" s="18" t="s">
        <v>660</v>
      </c>
      <c r="B560" s="206"/>
      <c r="C560" s="15" t="s">
        <v>675</v>
      </c>
    </row>
    <row r="561" spans="1:3" x14ac:dyDescent="0.25">
      <c r="A561" s="18" t="s">
        <v>660</v>
      </c>
      <c r="B561" s="206"/>
      <c r="C561" s="15" t="s">
        <v>676</v>
      </c>
    </row>
    <row r="562" spans="1:3" x14ac:dyDescent="0.25">
      <c r="A562" s="18" t="s">
        <v>660</v>
      </c>
      <c r="B562" s="206"/>
      <c r="C562" s="15" t="s">
        <v>677</v>
      </c>
    </row>
    <row r="563" spans="1:3" x14ac:dyDescent="0.25">
      <c r="A563" s="19" t="s">
        <v>678</v>
      </c>
      <c r="B563" s="209">
        <v>76680</v>
      </c>
      <c r="C563" s="10" t="s">
        <v>679</v>
      </c>
    </row>
    <row r="564" spans="1:3" x14ac:dyDescent="0.25">
      <c r="A564" s="19" t="s">
        <v>678</v>
      </c>
      <c r="B564" s="209"/>
      <c r="C564" s="10" t="s">
        <v>680</v>
      </c>
    </row>
    <row r="565" spans="1:3" x14ac:dyDescent="0.25">
      <c r="A565" s="19" t="s">
        <v>678</v>
      </c>
      <c r="B565" s="209"/>
      <c r="C565" s="10" t="s">
        <v>681</v>
      </c>
    </row>
    <row r="566" spans="1:3" x14ac:dyDescent="0.25">
      <c r="A566" s="19" t="s">
        <v>678</v>
      </c>
      <c r="B566" s="209"/>
      <c r="C566" s="10" t="s">
        <v>682</v>
      </c>
    </row>
    <row r="567" spans="1:3" x14ac:dyDescent="0.25">
      <c r="A567" s="19" t="s">
        <v>678</v>
      </c>
      <c r="B567" s="209"/>
      <c r="C567" s="10" t="s">
        <v>683</v>
      </c>
    </row>
    <row r="568" spans="1:3" x14ac:dyDescent="0.25">
      <c r="A568" s="19" t="s">
        <v>678</v>
      </c>
      <c r="B568" s="209"/>
      <c r="C568" s="10" t="s">
        <v>684</v>
      </c>
    </row>
    <row r="569" spans="1:3" x14ac:dyDescent="0.25">
      <c r="A569" s="19" t="s">
        <v>678</v>
      </c>
      <c r="B569" s="209"/>
      <c r="C569" s="10" t="s">
        <v>685</v>
      </c>
    </row>
    <row r="570" spans="1:3" x14ac:dyDescent="0.25">
      <c r="A570" s="19" t="s">
        <v>678</v>
      </c>
      <c r="B570" s="209"/>
      <c r="C570" s="10" t="s">
        <v>686</v>
      </c>
    </row>
    <row r="571" spans="1:3" x14ac:dyDescent="0.25">
      <c r="A571" s="19" t="s">
        <v>678</v>
      </c>
      <c r="B571" s="209"/>
      <c r="C571" s="10" t="s">
        <v>687</v>
      </c>
    </row>
    <row r="572" spans="1:3" x14ac:dyDescent="0.25">
      <c r="A572" s="19" t="s">
        <v>678</v>
      </c>
      <c r="B572" s="209"/>
      <c r="C572" s="10" t="s">
        <v>688</v>
      </c>
    </row>
    <row r="573" spans="1:3" x14ac:dyDescent="0.25">
      <c r="A573" s="19" t="s">
        <v>678</v>
      </c>
      <c r="B573" s="209"/>
      <c r="C573" s="10" t="s">
        <v>689</v>
      </c>
    </row>
    <row r="574" spans="1:3" x14ac:dyDescent="0.25">
      <c r="A574" s="19" t="s">
        <v>678</v>
      </c>
      <c r="B574" s="209"/>
      <c r="C574" s="10" t="s">
        <v>690</v>
      </c>
    </row>
    <row r="575" spans="1:3" x14ac:dyDescent="0.25">
      <c r="A575" s="19" t="s">
        <v>678</v>
      </c>
      <c r="B575" s="209"/>
      <c r="C575" s="10" t="s">
        <v>691</v>
      </c>
    </row>
    <row r="576" spans="1:3" x14ac:dyDescent="0.25">
      <c r="A576" s="19" t="s">
        <v>678</v>
      </c>
      <c r="B576" s="209"/>
      <c r="C576" s="10" t="s">
        <v>692</v>
      </c>
    </row>
    <row r="577" spans="1:3" x14ac:dyDescent="0.25">
      <c r="A577" s="19" t="s">
        <v>678</v>
      </c>
      <c r="B577" s="209"/>
      <c r="C577" s="10" t="s">
        <v>693</v>
      </c>
    </row>
    <row r="578" spans="1:3" x14ac:dyDescent="0.25">
      <c r="A578" s="19" t="s">
        <v>678</v>
      </c>
      <c r="B578" s="209"/>
      <c r="C578" s="10" t="s">
        <v>694</v>
      </c>
    </row>
    <row r="579" spans="1:3" x14ac:dyDescent="0.25">
      <c r="A579" s="19" t="s">
        <v>678</v>
      </c>
      <c r="B579" s="209"/>
      <c r="C579" s="10" t="s">
        <v>695</v>
      </c>
    </row>
    <row r="580" spans="1:3" x14ac:dyDescent="0.25">
      <c r="A580" s="18" t="s">
        <v>696</v>
      </c>
      <c r="B580" s="206">
        <v>76690</v>
      </c>
      <c r="C580" s="15" t="s">
        <v>697</v>
      </c>
    </row>
    <row r="581" spans="1:3" x14ac:dyDescent="0.25">
      <c r="A581" s="18" t="s">
        <v>696</v>
      </c>
      <c r="B581" s="206"/>
      <c r="C581" s="15" t="s">
        <v>698</v>
      </c>
    </row>
    <row r="582" spans="1:3" x14ac:dyDescent="0.25">
      <c r="A582" s="18" t="s">
        <v>696</v>
      </c>
      <c r="B582" s="206"/>
      <c r="C582" s="15" t="s">
        <v>699</v>
      </c>
    </row>
    <row r="583" spans="1:3" x14ac:dyDescent="0.25">
      <c r="A583" s="18" t="s">
        <v>696</v>
      </c>
      <c r="B583" s="206"/>
      <c r="C583" s="15" t="s">
        <v>700</v>
      </c>
    </row>
    <row r="584" spans="1:3" x14ac:dyDescent="0.25">
      <c r="A584" s="18" t="s">
        <v>696</v>
      </c>
      <c r="B584" s="206"/>
      <c r="C584" s="15" t="s">
        <v>701</v>
      </c>
    </row>
    <row r="585" spans="1:3" x14ac:dyDescent="0.25">
      <c r="A585" s="18" t="s">
        <v>696</v>
      </c>
      <c r="B585" s="206"/>
      <c r="C585" s="15" t="s">
        <v>702</v>
      </c>
    </row>
    <row r="586" spans="1:3" x14ac:dyDescent="0.25">
      <c r="A586" s="18" t="s">
        <v>696</v>
      </c>
      <c r="B586" s="206"/>
      <c r="C586" s="15" t="s">
        <v>703</v>
      </c>
    </row>
    <row r="587" spans="1:3" x14ac:dyDescent="0.25">
      <c r="A587" s="18" t="s">
        <v>696</v>
      </c>
      <c r="B587" s="206"/>
      <c r="C587" s="15" t="s">
        <v>704</v>
      </c>
    </row>
    <row r="588" spans="1:3" x14ac:dyDescent="0.25">
      <c r="A588" s="18" t="s">
        <v>696</v>
      </c>
      <c r="B588" s="206"/>
      <c r="C588" s="15" t="s">
        <v>705</v>
      </c>
    </row>
    <row r="589" spans="1:3" x14ac:dyDescent="0.25">
      <c r="A589" s="18" t="s">
        <v>696</v>
      </c>
      <c r="B589" s="206"/>
      <c r="C589" s="15" t="s">
        <v>706</v>
      </c>
    </row>
    <row r="590" spans="1:3" x14ac:dyDescent="0.25">
      <c r="A590" s="18" t="s">
        <v>696</v>
      </c>
      <c r="B590" s="206"/>
      <c r="C590" s="15" t="s">
        <v>707</v>
      </c>
    </row>
    <row r="591" spans="1:3" x14ac:dyDescent="0.25">
      <c r="A591" s="18" t="s">
        <v>696</v>
      </c>
      <c r="B591" s="206"/>
      <c r="C591" s="15" t="s">
        <v>708</v>
      </c>
    </row>
    <row r="592" spans="1:3" x14ac:dyDescent="0.25">
      <c r="A592" s="18" t="s">
        <v>696</v>
      </c>
      <c r="B592" s="206"/>
      <c r="C592" s="15" t="s">
        <v>709</v>
      </c>
    </row>
    <row r="593" spans="1:3" x14ac:dyDescent="0.25">
      <c r="A593" s="18" t="s">
        <v>696</v>
      </c>
      <c r="B593" s="206"/>
      <c r="C593" s="15" t="s">
        <v>710</v>
      </c>
    </row>
    <row r="594" spans="1:3" x14ac:dyDescent="0.25">
      <c r="A594" s="18" t="s">
        <v>696</v>
      </c>
      <c r="B594" s="206"/>
      <c r="C594" s="15" t="s">
        <v>711</v>
      </c>
    </row>
    <row r="595" spans="1:3" x14ac:dyDescent="0.25">
      <c r="A595" s="18" t="s">
        <v>696</v>
      </c>
      <c r="B595" s="206"/>
      <c r="C595" s="15" t="s">
        <v>712</v>
      </c>
    </row>
    <row r="596" spans="1:3" x14ac:dyDescent="0.25">
      <c r="A596" s="18" t="s">
        <v>696</v>
      </c>
      <c r="B596" s="206"/>
      <c r="C596" s="15" t="s">
        <v>713</v>
      </c>
    </row>
    <row r="597" spans="1:3" x14ac:dyDescent="0.25">
      <c r="A597" s="19" t="s">
        <v>714</v>
      </c>
      <c r="B597" s="209">
        <v>76700</v>
      </c>
      <c r="C597" s="10" t="s">
        <v>715</v>
      </c>
    </row>
    <row r="598" spans="1:3" x14ac:dyDescent="0.25">
      <c r="A598" s="19" t="s">
        <v>714</v>
      </c>
      <c r="B598" s="209"/>
      <c r="C598" s="10" t="s">
        <v>716</v>
      </c>
    </row>
    <row r="599" spans="1:3" x14ac:dyDescent="0.25">
      <c r="A599" s="19" t="s">
        <v>714</v>
      </c>
      <c r="B599" s="209"/>
      <c r="C599" s="10" t="s">
        <v>717</v>
      </c>
    </row>
    <row r="600" spans="1:3" x14ac:dyDescent="0.25">
      <c r="A600" s="19" t="s">
        <v>714</v>
      </c>
      <c r="B600" s="209"/>
      <c r="C600" s="10" t="s">
        <v>718</v>
      </c>
    </row>
    <row r="601" spans="1:3" x14ac:dyDescent="0.25">
      <c r="A601" s="19" t="s">
        <v>714</v>
      </c>
      <c r="B601" s="209"/>
      <c r="C601" s="10" t="s">
        <v>719</v>
      </c>
    </row>
    <row r="602" spans="1:3" x14ac:dyDescent="0.25">
      <c r="A602" s="19" t="s">
        <v>714</v>
      </c>
      <c r="B602" s="209"/>
      <c r="C602" s="10" t="s">
        <v>720</v>
      </c>
    </row>
    <row r="603" spans="1:3" x14ac:dyDescent="0.25">
      <c r="A603" s="19" t="s">
        <v>714</v>
      </c>
      <c r="B603" s="209"/>
      <c r="C603" s="10" t="s">
        <v>721</v>
      </c>
    </row>
    <row r="604" spans="1:3" x14ac:dyDescent="0.25">
      <c r="A604" s="18" t="s">
        <v>722</v>
      </c>
      <c r="B604" s="206">
        <v>76710</v>
      </c>
      <c r="C604" s="15" t="s">
        <v>723</v>
      </c>
    </row>
    <row r="605" spans="1:3" x14ac:dyDescent="0.25">
      <c r="A605" s="18" t="s">
        <v>722</v>
      </c>
      <c r="B605" s="206"/>
      <c r="C605" s="15" t="s">
        <v>724</v>
      </c>
    </row>
    <row r="606" spans="1:3" x14ac:dyDescent="0.25">
      <c r="A606" s="18" t="s">
        <v>722</v>
      </c>
      <c r="B606" s="206"/>
      <c r="C606" s="15" t="s">
        <v>725</v>
      </c>
    </row>
    <row r="607" spans="1:3" x14ac:dyDescent="0.25">
      <c r="A607" s="18" t="s">
        <v>722</v>
      </c>
      <c r="B607" s="206"/>
      <c r="C607" s="15" t="s">
        <v>726</v>
      </c>
    </row>
    <row r="608" spans="1:3" x14ac:dyDescent="0.25">
      <c r="A608" s="19" t="s">
        <v>727</v>
      </c>
      <c r="B608" s="209">
        <v>76720</v>
      </c>
      <c r="C608" s="10" t="s">
        <v>728</v>
      </c>
    </row>
    <row r="609" spans="1:3" x14ac:dyDescent="0.25">
      <c r="A609" s="19" t="s">
        <v>727</v>
      </c>
      <c r="B609" s="209"/>
      <c r="C609" s="10" t="s">
        <v>729</v>
      </c>
    </row>
    <row r="610" spans="1:3" x14ac:dyDescent="0.25">
      <c r="A610" s="19" t="s">
        <v>727</v>
      </c>
      <c r="B610" s="209"/>
      <c r="C610" s="10" t="s">
        <v>730</v>
      </c>
    </row>
    <row r="611" spans="1:3" x14ac:dyDescent="0.25">
      <c r="A611" s="19" t="s">
        <v>727</v>
      </c>
      <c r="B611" s="209"/>
      <c r="C611" s="10" t="s">
        <v>731</v>
      </c>
    </row>
    <row r="612" spans="1:3" x14ac:dyDescent="0.25">
      <c r="A612" s="18" t="s">
        <v>732</v>
      </c>
      <c r="B612" s="206">
        <v>76730</v>
      </c>
      <c r="C612" s="15" t="s">
        <v>733</v>
      </c>
    </row>
    <row r="613" spans="1:3" x14ac:dyDescent="0.25">
      <c r="A613" s="18" t="s">
        <v>732</v>
      </c>
      <c r="B613" s="206"/>
      <c r="C613" s="15" t="s">
        <v>734</v>
      </c>
    </row>
    <row r="614" spans="1:3" x14ac:dyDescent="0.25">
      <c r="A614" s="18" t="s">
        <v>732</v>
      </c>
      <c r="B614" s="206"/>
      <c r="C614" s="15" t="s">
        <v>735</v>
      </c>
    </row>
    <row r="615" spans="1:3" x14ac:dyDescent="0.25">
      <c r="A615" s="18" t="s">
        <v>732</v>
      </c>
      <c r="B615" s="206"/>
      <c r="C615" s="15" t="s">
        <v>736</v>
      </c>
    </row>
    <row r="616" spans="1:3" x14ac:dyDescent="0.25">
      <c r="A616" s="18" t="s">
        <v>732</v>
      </c>
      <c r="B616" s="206"/>
      <c r="C616" s="15" t="s">
        <v>737</v>
      </c>
    </row>
    <row r="617" spans="1:3" x14ac:dyDescent="0.25">
      <c r="A617" s="18" t="s">
        <v>732</v>
      </c>
      <c r="B617" s="206"/>
      <c r="C617" s="15" t="s">
        <v>738</v>
      </c>
    </row>
    <row r="618" spans="1:3" x14ac:dyDescent="0.25">
      <c r="A618" s="18" t="s">
        <v>732</v>
      </c>
      <c r="B618" s="206"/>
      <c r="C618" s="15" t="s">
        <v>739</v>
      </c>
    </row>
    <row r="619" spans="1:3" x14ac:dyDescent="0.25">
      <c r="A619" s="18" t="s">
        <v>732</v>
      </c>
      <c r="B619" s="206"/>
      <c r="C619" s="15" t="s">
        <v>740</v>
      </c>
    </row>
    <row r="620" spans="1:3" x14ac:dyDescent="0.25">
      <c r="A620" s="18" t="s">
        <v>732</v>
      </c>
      <c r="B620" s="206"/>
      <c r="C620" s="15" t="s">
        <v>741</v>
      </c>
    </row>
    <row r="621" spans="1:3" x14ac:dyDescent="0.25">
      <c r="A621" s="18" t="s">
        <v>732</v>
      </c>
      <c r="B621" s="206"/>
      <c r="C621" s="15" t="s">
        <v>742</v>
      </c>
    </row>
    <row r="622" spans="1:3" x14ac:dyDescent="0.25">
      <c r="A622" s="18" t="s">
        <v>732</v>
      </c>
      <c r="B622" s="206"/>
      <c r="C622" s="15" t="s">
        <v>743</v>
      </c>
    </row>
    <row r="623" spans="1:3" x14ac:dyDescent="0.25">
      <c r="A623" s="18" t="s">
        <v>732</v>
      </c>
      <c r="B623" s="206"/>
      <c r="C623" s="15" t="s">
        <v>744</v>
      </c>
    </row>
    <row r="624" spans="1:3" x14ac:dyDescent="0.25">
      <c r="A624" s="18" t="s">
        <v>732</v>
      </c>
      <c r="B624" s="206"/>
      <c r="C624" s="15" t="s">
        <v>745</v>
      </c>
    </row>
    <row r="625" spans="1:3" x14ac:dyDescent="0.25">
      <c r="A625" s="18" t="s">
        <v>732</v>
      </c>
      <c r="B625" s="206"/>
      <c r="C625" s="15" t="s">
        <v>746</v>
      </c>
    </row>
    <row r="626" spans="1:3" x14ac:dyDescent="0.25">
      <c r="A626" s="18" t="s">
        <v>732</v>
      </c>
      <c r="B626" s="206"/>
      <c r="C626" s="15" t="s">
        <v>747</v>
      </c>
    </row>
    <row r="627" spans="1:3" x14ac:dyDescent="0.25">
      <c r="A627" s="18" t="s">
        <v>732</v>
      </c>
      <c r="B627" s="206"/>
      <c r="C627" s="15" t="s">
        <v>748</v>
      </c>
    </row>
    <row r="628" spans="1:3" x14ac:dyDescent="0.25">
      <c r="A628" s="18" t="s">
        <v>732</v>
      </c>
      <c r="B628" s="206"/>
      <c r="C628" s="15" t="s">
        <v>749</v>
      </c>
    </row>
    <row r="629" spans="1:3" x14ac:dyDescent="0.25">
      <c r="A629" s="18" t="s">
        <v>732</v>
      </c>
      <c r="B629" s="206"/>
      <c r="C629" s="15" t="s">
        <v>750</v>
      </c>
    </row>
    <row r="630" spans="1:3" x14ac:dyDescent="0.25">
      <c r="A630" s="18" t="s">
        <v>732</v>
      </c>
      <c r="B630" s="206"/>
      <c r="C630" s="15" t="s">
        <v>751</v>
      </c>
    </row>
    <row r="631" spans="1:3" x14ac:dyDescent="0.25">
      <c r="A631" s="18" t="s">
        <v>732</v>
      </c>
      <c r="B631" s="206"/>
      <c r="C631" s="15" t="s">
        <v>752</v>
      </c>
    </row>
    <row r="632" spans="1:3" x14ac:dyDescent="0.25">
      <c r="A632" s="18" t="s">
        <v>732</v>
      </c>
      <c r="B632" s="206"/>
      <c r="C632" s="15" t="s">
        <v>753</v>
      </c>
    </row>
    <row r="633" spans="1:3" x14ac:dyDescent="0.25">
      <c r="A633" s="18" t="s">
        <v>732</v>
      </c>
      <c r="B633" s="206"/>
      <c r="C633" s="15" t="s">
        <v>754</v>
      </c>
    </row>
    <row r="634" spans="1:3" x14ac:dyDescent="0.25">
      <c r="A634" s="19" t="s">
        <v>755</v>
      </c>
      <c r="B634" s="209">
        <v>76740</v>
      </c>
      <c r="C634" s="10" t="s">
        <v>756</v>
      </c>
    </row>
    <row r="635" spans="1:3" x14ac:dyDescent="0.25">
      <c r="A635" s="19" t="s">
        <v>755</v>
      </c>
      <c r="B635" s="209"/>
      <c r="C635" s="10" t="s">
        <v>757</v>
      </c>
    </row>
    <row r="636" spans="1:3" x14ac:dyDescent="0.25">
      <c r="A636" s="19" t="s">
        <v>755</v>
      </c>
      <c r="B636" s="209"/>
      <c r="C636" s="10" t="s">
        <v>758</v>
      </c>
    </row>
    <row r="637" spans="1:3" x14ac:dyDescent="0.25">
      <c r="A637" s="19" t="s">
        <v>755</v>
      </c>
      <c r="B637" s="209"/>
      <c r="C637" s="10" t="s">
        <v>759</v>
      </c>
    </row>
    <row r="638" spans="1:3" x14ac:dyDescent="0.25">
      <c r="A638" s="19" t="s">
        <v>755</v>
      </c>
      <c r="B638" s="209"/>
      <c r="C638" s="10" t="s">
        <v>760</v>
      </c>
    </row>
    <row r="639" spans="1:3" x14ac:dyDescent="0.25">
      <c r="A639" s="19" t="s">
        <v>755</v>
      </c>
      <c r="B639" s="209"/>
      <c r="C639" s="10" t="s">
        <v>761</v>
      </c>
    </row>
    <row r="640" spans="1:3" x14ac:dyDescent="0.25">
      <c r="A640" s="19" t="s">
        <v>755</v>
      </c>
      <c r="B640" s="209"/>
      <c r="C640" s="10" t="s">
        <v>762</v>
      </c>
    </row>
    <row r="641" spans="1:3" x14ac:dyDescent="0.25">
      <c r="A641" s="19" t="s">
        <v>755</v>
      </c>
      <c r="B641" s="209"/>
      <c r="C641" s="10" t="s">
        <v>763</v>
      </c>
    </row>
    <row r="642" spans="1:3" x14ac:dyDescent="0.25">
      <c r="A642" s="19" t="s">
        <v>755</v>
      </c>
      <c r="B642" s="209"/>
      <c r="C642" s="10" t="s">
        <v>764</v>
      </c>
    </row>
    <row r="643" spans="1:3" x14ac:dyDescent="0.25">
      <c r="A643" s="19" t="s">
        <v>755</v>
      </c>
      <c r="B643" s="209"/>
      <c r="C643" s="10" t="s">
        <v>765</v>
      </c>
    </row>
    <row r="644" spans="1:3" x14ac:dyDescent="0.25">
      <c r="A644" s="19" t="s">
        <v>755</v>
      </c>
      <c r="B644" s="209"/>
      <c r="C644" s="10" t="s">
        <v>766</v>
      </c>
    </row>
    <row r="645" spans="1:3" x14ac:dyDescent="0.25">
      <c r="A645" s="19" t="s">
        <v>755</v>
      </c>
      <c r="B645" s="209"/>
      <c r="C645" s="10" t="s">
        <v>767</v>
      </c>
    </row>
    <row r="646" spans="1:3" x14ac:dyDescent="0.25">
      <c r="A646" s="19" t="s">
        <v>755</v>
      </c>
      <c r="B646" s="209"/>
      <c r="C646" s="10" t="s">
        <v>768</v>
      </c>
    </row>
    <row r="647" spans="1:3" x14ac:dyDescent="0.25">
      <c r="A647" s="19" t="s">
        <v>755</v>
      </c>
      <c r="B647" s="209"/>
      <c r="C647" s="10" t="s">
        <v>769</v>
      </c>
    </row>
    <row r="648" spans="1:3" x14ac:dyDescent="0.25">
      <c r="A648" s="19" t="s">
        <v>755</v>
      </c>
      <c r="B648" s="209"/>
      <c r="C648" s="10" t="s">
        <v>770</v>
      </c>
    </row>
    <row r="649" spans="1:3" x14ac:dyDescent="0.25">
      <c r="A649" s="19" t="s">
        <v>755</v>
      </c>
      <c r="B649" s="209"/>
      <c r="C649" s="10" t="s">
        <v>771</v>
      </c>
    </row>
    <row r="650" spans="1:3" x14ac:dyDescent="0.25">
      <c r="A650" s="19" t="s">
        <v>755</v>
      </c>
      <c r="B650" s="209"/>
      <c r="C650" s="10" t="s">
        <v>772</v>
      </c>
    </row>
    <row r="651" spans="1:3" x14ac:dyDescent="0.25">
      <c r="A651" s="18" t="s">
        <v>773</v>
      </c>
      <c r="B651" s="206">
        <v>76750</v>
      </c>
      <c r="C651" s="15" t="s">
        <v>774</v>
      </c>
    </row>
    <row r="652" spans="1:3" x14ac:dyDescent="0.25">
      <c r="A652" s="18" t="s">
        <v>773</v>
      </c>
      <c r="B652" s="206"/>
      <c r="C652" s="15" t="s">
        <v>775</v>
      </c>
    </row>
    <row r="653" spans="1:3" x14ac:dyDescent="0.25">
      <c r="A653" s="18" t="s">
        <v>773</v>
      </c>
      <c r="B653" s="206"/>
      <c r="C653" s="15" t="s">
        <v>776</v>
      </c>
    </row>
    <row r="654" spans="1:3" x14ac:dyDescent="0.25">
      <c r="A654" s="18" t="s">
        <v>773</v>
      </c>
      <c r="B654" s="206"/>
      <c r="C654" s="15" t="s">
        <v>777</v>
      </c>
    </row>
    <row r="655" spans="1:3" x14ac:dyDescent="0.25">
      <c r="A655" s="18" t="s">
        <v>773</v>
      </c>
      <c r="B655" s="206"/>
      <c r="C655" s="15" t="s">
        <v>778</v>
      </c>
    </row>
    <row r="656" spans="1:3" x14ac:dyDescent="0.25">
      <c r="A656" s="18" t="s">
        <v>773</v>
      </c>
      <c r="B656" s="206"/>
      <c r="C656" s="15" t="s">
        <v>779</v>
      </c>
    </row>
    <row r="657" spans="1:3" x14ac:dyDescent="0.25">
      <c r="A657" s="18" t="s">
        <v>773</v>
      </c>
      <c r="B657" s="206"/>
      <c r="C657" s="15" t="s">
        <v>780</v>
      </c>
    </row>
    <row r="658" spans="1:3" x14ac:dyDescent="0.25">
      <c r="A658" s="18" t="s">
        <v>773</v>
      </c>
      <c r="B658" s="206"/>
      <c r="C658" s="15" t="s">
        <v>781</v>
      </c>
    </row>
    <row r="659" spans="1:3" x14ac:dyDescent="0.25">
      <c r="A659" s="18" t="s">
        <v>773</v>
      </c>
      <c r="B659" s="206"/>
      <c r="C659" s="15" t="s">
        <v>782</v>
      </c>
    </row>
    <row r="660" spans="1:3" x14ac:dyDescent="0.25">
      <c r="A660" s="18" t="s">
        <v>773</v>
      </c>
      <c r="B660" s="206"/>
      <c r="C660" s="15" t="s">
        <v>783</v>
      </c>
    </row>
    <row r="661" spans="1:3" x14ac:dyDescent="0.25">
      <c r="A661" s="18" t="s">
        <v>773</v>
      </c>
      <c r="B661" s="206"/>
      <c r="C661" s="15" t="s">
        <v>784</v>
      </c>
    </row>
    <row r="662" spans="1:3" x14ac:dyDescent="0.25">
      <c r="A662" s="18" t="s">
        <v>773</v>
      </c>
      <c r="B662" s="206"/>
      <c r="C662" s="15" t="s">
        <v>785</v>
      </c>
    </row>
    <row r="663" spans="1:3" x14ac:dyDescent="0.25">
      <c r="A663" s="18" t="s">
        <v>773</v>
      </c>
      <c r="B663" s="206"/>
      <c r="C663" s="15" t="s">
        <v>786</v>
      </c>
    </row>
    <row r="664" spans="1:3" x14ac:dyDescent="0.25">
      <c r="A664" s="18" t="s">
        <v>773</v>
      </c>
      <c r="B664" s="206"/>
      <c r="C664" s="15" t="s">
        <v>787</v>
      </c>
    </row>
    <row r="665" spans="1:3" x14ac:dyDescent="0.25">
      <c r="A665" s="18" t="s">
        <v>773</v>
      </c>
      <c r="B665" s="206"/>
      <c r="C665" s="15" t="s">
        <v>788</v>
      </c>
    </row>
    <row r="666" spans="1:3" x14ac:dyDescent="0.25">
      <c r="A666" s="18" t="s">
        <v>773</v>
      </c>
      <c r="B666" s="206"/>
      <c r="C666" s="15" t="s">
        <v>789</v>
      </c>
    </row>
    <row r="667" spans="1:3" x14ac:dyDescent="0.25">
      <c r="A667" s="18" t="s">
        <v>773</v>
      </c>
      <c r="B667" s="206"/>
      <c r="C667" s="15" t="s">
        <v>790</v>
      </c>
    </row>
    <row r="668" spans="1:3" x14ac:dyDescent="0.25">
      <c r="A668" s="18" t="s">
        <v>773</v>
      </c>
      <c r="B668" s="206"/>
      <c r="C668" s="15" t="s">
        <v>791</v>
      </c>
    </row>
    <row r="669" spans="1:3" x14ac:dyDescent="0.25">
      <c r="A669" s="19" t="s">
        <v>792</v>
      </c>
      <c r="B669" s="209">
        <v>76760</v>
      </c>
      <c r="C669" s="10" t="s">
        <v>793</v>
      </c>
    </row>
    <row r="670" spans="1:3" x14ac:dyDescent="0.25">
      <c r="A670" s="19" t="s">
        <v>792</v>
      </c>
      <c r="B670" s="209"/>
      <c r="C670" s="10" t="s">
        <v>794</v>
      </c>
    </row>
    <row r="671" spans="1:3" x14ac:dyDescent="0.25">
      <c r="A671" s="19" t="s">
        <v>792</v>
      </c>
      <c r="B671" s="209"/>
      <c r="C671" s="10" t="s">
        <v>795</v>
      </c>
    </row>
    <row r="672" spans="1:3" x14ac:dyDescent="0.25">
      <c r="A672" s="19" t="s">
        <v>792</v>
      </c>
      <c r="B672" s="209"/>
      <c r="C672" s="10" t="s">
        <v>796</v>
      </c>
    </row>
    <row r="673" spans="1:3" x14ac:dyDescent="0.25">
      <c r="A673" s="19" t="s">
        <v>792</v>
      </c>
      <c r="B673" s="209"/>
      <c r="C673" s="10" t="s">
        <v>797</v>
      </c>
    </row>
    <row r="674" spans="1:3" x14ac:dyDescent="0.25">
      <c r="A674" s="19" t="s">
        <v>792</v>
      </c>
      <c r="B674" s="209"/>
      <c r="C674" s="10" t="s">
        <v>798</v>
      </c>
    </row>
    <row r="675" spans="1:3" x14ac:dyDescent="0.25">
      <c r="A675" s="19" t="s">
        <v>792</v>
      </c>
      <c r="B675" s="209"/>
      <c r="C675" s="10" t="s">
        <v>799</v>
      </c>
    </row>
    <row r="676" spans="1:3" x14ac:dyDescent="0.25">
      <c r="A676" s="19" t="s">
        <v>792</v>
      </c>
      <c r="B676" s="209"/>
      <c r="C676" s="10" t="s">
        <v>800</v>
      </c>
    </row>
    <row r="677" spans="1:3" x14ac:dyDescent="0.25">
      <c r="A677" s="19" t="s">
        <v>792</v>
      </c>
      <c r="B677" s="209"/>
      <c r="C677" s="10" t="s">
        <v>801</v>
      </c>
    </row>
    <row r="678" spans="1:3" x14ac:dyDescent="0.25">
      <c r="A678" s="19" t="s">
        <v>792</v>
      </c>
      <c r="B678" s="209"/>
      <c r="C678" s="10" t="s">
        <v>802</v>
      </c>
    </row>
    <row r="679" spans="1:3" x14ac:dyDescent="0.25">
      <c r="A679" s="19" t="s">
        <v>792</v>
      </c>
      <c r="B679" s="209"/>
      <c r="C679" s="10" t="s">
        <v>803</v>
      </c>
    </row>
    <row r="680" spans="1:3" x14ac:dyDescent="0.25">
      <c r="A680" s="18" t="s">
        <v>804</v>
      </c>
      <c r="B680" s="206">
        <v>76770</v>
      </c>
      <c r="C680" s="15" t="s">
        <v>805</v>
      </c>
    </row>
    <row r="681" spans="1:3" x14ac:dyDescent="0.25">
      <c r="A681" s="18" t="s">
        <v>804</v>
      </c>
      <c r="B681" s="206"/>
      <c r="C681" s="15" t="s">
        <v>806</v>
      </c>
    </row>
    <row r="682" spans="1:3" x14ac:dyDescent="0.25">
      <c r="A682" s="18" t="s">
        <v>804</v>
      </c>
      <c r="B682" s="206"/>
      <c r="C682" s="15" t="s">
        <v>807</v>
      </c>
    </row>
    <row r="683" spans="1:3" x14ac:dyDescent="0.25">
      <c r="A683" s="19" t="s">
        <v>808</v>
      </c>
      <c r="B683" s="209">
        <v>76780</v>
      </c>
      <c r="C683" s="10" t="s">
        <v>809</v>
      </c>
    </row>
    <row r="684" spans="1:3" x14ac:dyDescent="0.25">
      <c r="A684" s="19" t="s">
        <v>808</v>
      </c>
      <c r="B684" s="209"/>
      <c r="C684" s="10" t="s">
        <v>810</v>
      </c>
    </row>
    <row r="685" spans="1:3" x14ac:dyDescent="0.25">
      <c r="A685" s="19" t="s">
        <v>808</v>
      </c>
      <c r="B685" s="209"/>
      <c r="C685" s="10" t="s">
        <v>811</v>
      </c>
    </row>
    <row r="686" spans="1:3" x14ac:dyDescent="0.25">
      <c r="A686" s="19" t="s">
        <v>808</v>
      </c>
      <c r="B686" s="209"/>
      <c r="C686" s="10" t="s">
        <v>812</v>
      </c>
    </row>
    <row r="687" spans="1:3" x14ac:dyDescent="0.25">
      <c r="A687" s="19" t="s">
        <v>808</v>
      </c>
      <c r="B687" s="209"/>
      <c r="C687" s="10" t="s">
        <v>813</v>
      </c>
    </row>
    <row r="688" spans="1:3" x14ac:dyDescent="0.25">
      <c r="A688" s="19" t="s">
        <v>808</v>
      </c>
      <c r="B688" s="209"/>
      <c r="C688" s="10" t="s">
        <v>814</v>
      </c>
    </row>
    <row r="689" spans="1:3" x14ac:dyDescent="0.25">
      <c r="A689" s="19" t="s">
        <v>808</v>
      </c>
      <c r="B689" s="209"/>
      <c r="C689" s="10" t="s">
        <v>815</v>
      </c>
    </row>
    <row r="690" spans="1:3" x14ac:dyDescent="0.25">
      <c r="A690" s="19" t="s">
        <v>808</v>
      </c>
      <c r="B690" s="209"/>
      <c r="C690" s="10" t="s">
        <v>816</v>
      </c>
    </row>
    <row r="691" spans="1:3" x14ac:dyDescent="0.25">
      <c r="A691" s="19" t="s">
        <v>808</v>
      </c>
      <c r="B691" s="209"/>
      <c r="C691" s="10" t="s">
        <v>817</v>
      </c>
    </row>
    <row r="692" spans="1:3" x14ac:dyDescent="0.25">
      <c r="A692" s="19" t="s">
        <v>808</v>
      </c>
      <c r="B692" s="209"/>
      <c r="C692" s="10" t="s">
        <v>818</v>
      </c>
    </row>
    <row r="693" spans="1:3" x14ac:dyDescent="0.25">
      <c r="A693" s="19" t="s">
        <v>808</v>
      </c>
      <c r="B693" s="209"/>
      <c r="C693" s="10" t="s">
        <v>819</v>
      </c>
    </row>
    <row r="694" spans="1:3" x14ac:dyDescent="0.25">
      <c r="A694" s="19" t="s">
        <v>808</v>
      </c>
      <c r="B694" s="209"/>
      <c r="C694" s="10" t="s">
        <v>820</v>
      </c>
    </row>
    <row r="695" spans="1:3" x14ac:dyDescent="0.25">
      <c r="A695" s="19" t="s">
        <v>808</v>
      </c>
      <c r="B695" s="209"/>
      <c r="C695" s="10" t="s">
        <v>821</v>
      </c>
    </row>
    <row r="696" spans="1:3" x14ac:dyDescent="0.25">
      <c r="A696" s="19" t="s">
        <v>808</v>
      </c>
      <c r="B696" s="209"/>
      <c r="C696" s="10" t="s">
        <v>822</v>
      </c>
    </row>
    <row r="697" spans="1:3" x14ac:dyDescent="0.25">
      <c r="A697" s="19" t="s">
        <v>808</v>
      </c>
      <c r="B697" s="209"/>
      <c r="C697" s="10" t="s">
        <v>823</v>
      </c>
    </row>
    <row r="698" spans="1:3" x14ac:dyDescent="0.25">
      <c r="A698" s="18" t="s">
        <v>824</v>
      </c>
      <c r="B698" s="206">
        <v>76790</v>
      </c>
      <c r="C698" s="15" t="s">
        <v>825</v>
      </c>
    </row>
    <row r="699" spans="1:3" x14ac:dyDescent="0.25">
      <c r="A699" s="18" t="s">
        <v>824</v>
      </c>
      <c r="B699" s="206"/>
      <c r="C699" s="15" t="s">
        <v>826</v>
      </c>
    </row>
    <row r="700" spans="1:3" x14ac:dyDescent="0.25">
      <c r="A700" s="18" t="s">
        <v>824</v>
      </c>
      <c r="B700" s="206"/>
      <c r="C700" s="15" t="s">
        <v>827</v>
      </c>
    </row>
    <row r="701" spans="1:3" x14ac:dyDescent="0.25">
      <c r="A701" s="18" t="s">
        <v>824</v>
      </c>
      <c r="B701" s="206"/>
      <c r="C701" s="15" t="s">
        <v>828</v>
      </c>
    </row>
    <row r="702" spans="1:3" x14ac:dyDescent="0.25">
      <c r="A702" s="18" t="s">
        <v>824</v>
      </c>
      <c r="B702" s="206"/>
      <c r="C702" s="15" t="s">
        <v>829</v>
      </c>
    </row>
    <row r="703" spans="1:3" x14ac:dyDescent="0.25">
      <c r="A703" s="18" t="s">
        <v>824</v>
      </c>
      <c r="B703" s="206"/>
      <c r="C703" s="15" t="s">
        <v>830</v>
      </c>
    </row>
    <row r="704" spans="1:3" x14ac:dyDescent="0.25">
      <c r="A704" s="9" t="s">
        <v>831</v>
      </c>
      <c r="B704" s="9">
        <v>76800</v>
      </c>
      <c r="C704" s="10" t="s">
        <v>832</v>
      </c>
    </row>
    <row r="705" spans="1:3" x14ac:dyDescent="0.25">
      <c r="A705" s="18" t="s">
        <v>833</v>
      </c>
      <c r="B705" s="206">
        <v>76810</v>
      </c>
      <c r="C705" s="15" t="s">
        <v>834</v>
      </c>
    </row>
    <row r="706" spans="1:3" x14ac:dyDescent="0.25">
      <c r="A706" s="18" t="s">
        <v>833</v>
      </c>
      <c r="B706" s="206"/>
      <c r="C706" s="15" t="s">
        <v>835</v>
      </c>
    </row>
    <row r="707" spans="1:3" x14ac:dyDescent="0.25">
      <c r="A707" s="18" t="s">
        <v>833</v>
      </c>
      <c r="B707" s="206"/>
      <c r="C707" s="15" t="s">
        <v>836</v>
      </c>
    </row>
    <row r="708" spans="1:3" x14ac:dyDescent="0.25">
      <c r="A708" s="19" t="s">
        <v>837</v>
      </c>
      <c r="B708" s="209">
        <v>76840</v>
      </c>
      <c r="C708" s="10" t="s">
        <v>838</v>
      </c>
    </row>
    <row r="709" spans="1:3" x14ac:dyDescent="0.25">
      <c r="A709" s="19" t="s">
        <v>837</v>
      </c>
      <c r="B709" s="209"/>
      <c r="C709" s="10" t="s">
        <v>839</v>
      </c>
    </row>
    <row r="710" spans="1:3" x14ac:dyDescent="0.25">
      <c r="A710" s="19" t="s">
        <v>837</v>
      </c>
      <c r="B710" s="209"/>
      <c r="C710" s="10" t="s">
        <v>840</v>
      </c>
    </row>
    <row r="711" spans="1:3" x14ac:dyDescent="0.25">
      <c r="A711" s="18" t="s">
        <v>841</v>
      </c>
      <c r="B711" s="206">
        <v>76850</v>
      </c>
      <c r="C711" s="15" t="s">
        <v>842</v>
      </c>
    </row>
    <row r="712" spans="1:3" x14ac:dyDescent="0.25">
      <c r="A712" s="18" t="s">
        <v>841</v>
      </c>
      <c r="B712" s="206"/>
      <c r="C712" s="15" t="s">
        <v>843</v>
      </c>
    </row>
    <row r="713" spans="1:3" x14ac:dyDescent="0.25">
      <c r="A713" s="18" t="s">
        <v>841</v>
      </c>
      <c r="B713" s="206"/>
      <c r="C713" s="15" t="s">
        <v>844</v>
      </c>
    </row>
    <row r="714" spans="1:3" x14ac:dyDescent="0.25">
      <c r="A714" s="18" t="s">
        <v>841</v>
      </c>
      <c r="B714" s="206"/>
      <c r="C714" s="15" t="s">
        <v>845</v>
      </c>
    </row>
    <row r="715" spans="1:3" x14ac:dyDescent="0.25">
      <c r="A715" s="18" t="s">
        <v>841</v>
      </c>
      <c r="B715" s="206"/>
      <c r="C715" s="15" t="s">
        <v>846</v>
      </c>
    </row>
    <row r="716" spans="1:3" x14ac:dyDescent="0.25">
      <c r="A716" s="18" t="s">
        <v>841</v>
      </c>
      <c r="B716" s="206"/>
      <c r="C716" s="15" t="s">
        <v>847</v>
      </c>
    </row>
    <row r="717" spans="1:3" x14ac:dyDescent="0.25">
      <c r="A717" s="18" t="s">
        <v>841</v>
      </c>
      <c r="B717" s="206"/>
      <c r="C717" s="15" t="s">
        <v>848</v>
      </c>
    </row>
    <row r="718" spans="1:3" x14ac:dyDescent="0.25">
      <c r="A718" s="18" t="s">
        <v>841</v>
      </c>
      <c r="B718" s="206"/>
      <c r="C718" s="15" t="s">
        <v>849</v>
      </c>
    </row>
    <row r="719" spans="1:3" x14ac:dyDescent="0.25">
      <c r="A719" s="18" t="s">
        <v>841</v>
      </c>
      <c r="B719" s="206"/>
      <c r="C719" s="15" t="s">
        <v>850</v>
      </c>
    </row>
    <row r="720" spans="1:3" x14ac:dyDescent="0.25">
      <c r="A720" s="18" t="s">
        <v>841</v>
      </c>
      <c r="B720" s="206"/>
      <c r="C720" s="15" t="s">
        <v>851</v>
      </c>
    </row>
    <row r="721" spans="1:3" x14ac:dyDescent="0.25">
      <c r="A721" s="19" t="s">
        <v>852</v>
      </c>
      <c r="B721" s="209">
        <v>76860</v>
      </c>
      <c r="C721" s="10" t="s">
        <v>853</v>
      </c>
    </row>
    <row r="722" spans="1:3" x14ac:dyDescent="0.25">
      <c r="A722" s="19" t="s">
        <v>852</v>
      </c>
      <c r="B722" s="209"/>
      <c r="C722" s="10" t="s">
        <v>854</v>
      </c>
    </row>
    <row r="723" spans="1:3" x14ac:dyDescent="0.25">
      <c r="A723" s="19" t="s">
        <v>852</v>
      </c>
      <c r="B723" s="209"/>
      <c r="C723" s="10" t="s">
        <v>855</v>
      </c>
    </row>
    <row r="724" spans="1:3" x14ac:dyDescent="0.25">
      <c r="A724" s="19" t="s">
        <v>852</v>
      </c>
      <c r="B724" s="209"/>
      <c r="C724" s="10" t="s">
        <v>856</v>
      </c>
    </row>
    <row r="725" spans="1:3" x14ac:dyDescent="0.25">
      <c r="A725" s="18" t="s">
        <v>857</v>
      </c>
      <c r="B725" s="206">
        <v>76870</v>
      </c>
      <c r="C725" s="15" t="s">
        <v>858</v>
      </c>
    </row>
    <row r="726" spans="1:3" x14ac:dyDescent="0.25">
      <c r="A726" s="18" t="s">
        <v>857</v>
      </c>
      <c r="B726" s="206"/>
      <c r="C726" s="15" t="s">
        <v>859</v>
      </c>
    </row>
    <row r="727" spans="1:3" x14ac:dyDescent="0.25">
      <c r="A727" s="19" t="s">
        <v>860</v>
      </c>
      <c r="B727" s="209">
        <v>76880</v>
      </c>
      <c r="C727" s="10" t="s">
        <v>861</v>
      </c>
    </row>
    <row r="728" spans="1:3" x14ac:dyDescent="0.25">
      <c r="A728" s="19" t="s">
        <v>860</v>
      </c>
      <c r="B728" s="209"/>
      <c r="C728" s="10" t="s">
        <v>862</v>
      </c>
    </row>
    <row r="729" spans="1:3" x14ac:dyDescent="0.25">
      <c r="A729" s="18" t="s">
        <v>863</v>
      </c>
      <c r="B729" s="206">
        <v>76890</v>
      </c>
      <c r="C729" s="15" t="s">
        <v>864</v>
      </c>
    </row>
    <row r="730" spans="1:3" x14ac:dyDescent="0.25">
      <c r="A730" s="18" t="s">
        <v>863</v>
      </c>
      <c r="B730" s="206"/>
      <c r="C730" s="15" t="s">
        <v>865</v>
      </c>
    </row>
    <row r="731" spans="1:3" x14ac:dyDescent="0.25">
      <c r="A731" s="18" t="s">
        <v>863</v>
      </c>
      <c r="B731" s="206"/>
      <c r="C731" s="15" t="s">
        <v>866</v>
      </c>
    </row>
    <row r="732" spans="1:3" x14ac:dyDescent="0.25">
      <c r="A732" s="18" t="s">
        <v>863</v>
      </c>
      <c r="B732" s="206"/>
      <c r="C732" s="15" t="s">
        <v>867</v>
      </c>
    </row>
    <row r="733" spans="1:3" x14ac:dyDescent="0.25">
      <c r="A733" s="18" t="s">
        <v>863</v>
      </c>
      <c r="B733" s="206"/>
      <c r="C733" s="15" t="s">
        <v>868</v>
      </c>
    </row>
    <row r="734" spans="1:3" x14ac:dyDescent="0.25">
      <c r="A734" s="18" t="s">
        <v>863</v>
      </c>
      <c r="B734" s="206"/>
      <c r="C734" s="15" t="s">
        <v>869</v>
      </c>
    </row>
    <row r="735" spans="1:3" x14ac:dyDescent="0.25">
      <c r="A735" s="18" t="s">
        <v>863</v>
      </c>
      <c r="B735" s="206"/>
      <c r="C735" s="15" t="s">
        <v>870</v>
      </c>
    </row>
    <row r="736" spans="1:3" x14ac:dyDescent="0.25">
      <c r="A736" s="18" t="s">
        <v>863</v>
      </c>
      <c r="B736" s="206"/>
      <c r="C736" s="15" t="s">
        <v>871</v>
      </c>
    </row>
    <row r="737" spans="1:3" x14ac:dyDescent="0.25">
      <c r="A737" s="18" t="s">
        <v>863</v>
      </c>
      <c r="B737" s="206"/>
      <c r="C737" s="15" t="s">
        <v>872</v>
      </c>
    </row>
    <row r="738" spans="1:3" x14ac:dyDescent="0.25">
      <c r="A738" s="18" t="s">
        <v>863</v>
      </c>
      <c r="B738" s="206"/>
      <c r="C738" s="15" t="s">
        <v>873</v>
      </c>
    </row>
    <row r="739" spans="1:3" x14ac:dyDescent="0.25">
      <c r="A739" s="18" t="s">
        <v>863</v>
      </c>
      <c r="B739" s="206"/>
      <c r="C739" s="15" t="s">
        <v>874</v>
      </c>
    </row>
    <row r="740" spans="1:3" x14ac:dyDescent="0.25">
      <c r="A740" s="18" t="s">
        <v>863</v>
      </c>
      <c r="B740" s="206"/>
      <c r="C740" s="15" t="s">
        <v>875</v>
      </c>
    </row>
    <row r="741" spans="1:3" x14ac:dyDescent="0.25">
      <c r="A741" s="18" t="s">
        <v>863</v>
      </c>
      <c r="B741" s="206"/>
      <c r="C741" s="15" t="s">
        <v>876</v>
      </c>
    </row>
    <row r="742" spans="1:3" x14ac:dyDescent="0.25">
      <c r="A742" s="18" t="s">
        <v>863</v>
      </c>
      <c r="B742" s="206"/>
      <c r="C742" s="15" t="s">
        <v>877</v>
      </c>
    </row>
    <row r="743" spans="1:3" x14ac:dyDescent="0.25">
      <c r="A743" s="18" t="s">
        <v>863</v>
      </c>
      <c r="B743" s="206"/>
      <c r="C743" s="15" t="s">
        <v>878</v>
      </c>
    </row>
    <row r="744" spans="1:3" x14ac:dyDescent="0.25">
      <c r="A744" s="18" t="s">
        <v>863</v>
      </c>
      <c r="B744" s="206"/>
      <c r="C744" s="15" t="s">
        <v>879</v>
      </c>
    </row>
    <row r="745" spans="1:3" x14ac:dyDescent="0.25">
      <c r="A745" s="18" t="s">
        <v>863</v>
      </c>
      <c r="B745" s="206"/>
      <c r="C745" s="15" t="s">
        <v>880</v>
      </c>
    </row>
    <row r="746" spans="1:3" x14ac:dyDescent="0.25">
      <c r="A746" s="18" t="s">
        <v>863</v>
      </c>
      <c r="B746" s="206"/>
      <c r="C746" s="15" t="s">
        <v>881</v>
      </c>
    </row>
    <row r="747" spans="1:3" x14ac:dyDescent="0.25">
      <c r="A747" s="18" t="s">
        <v>863</v>
      </c>
      <c r="B747" s="206"/>
      <c r="C747" s="15" t="s">
        <v>882</v>
      </c>
    </row>
    <row r="748" spans="1:3" x14ac:dyDescent="0.25">
      <c r="A748" s="18" t="s">
        <v>863</v>
      </c>
      <c r="B748" s="206"/>
      <c r="C748" s="15" t="s">
        <v>883</v>
      </c>
    </row>
    <row r="749" spans="1:3" x14ac:dyDescent="0.25">
      <c r="A749" s="19" t="s">
        <v>884</v>
      </c>
      <c r="B749" s="209">
        <v>76910</v>
      </c>
      <c r="C749" s="10" t="s">
        <v>885</v>
      </c>
    </row>
    <row r="750" spans="1:3" x14ac:dyDescent="0.25">
      <c r="A750" s="19" t="s">
        <v>884</v>
      </c>
      <c r="B750" s="209"/>
      <c r="C750" s="10" t="s">
        <v>886</v>
      </c>
    </row>
    <row r="751" spans="1:3" x14ac:dyDescent="0.25">
      <c r="A751" s="19" t="s">
        <v>884</v>
      </c>
      <c r="B751" s="209"/>
      <c r="C751" s="10" t="s">
        <v>887</v>
      </c>
    </row>
    <row r="752" spans="1:3" x14ac:dyDescent="0.25">
      <c r="A752" s="19" t="s">
        <v>884</v>
      </c>
      <c r="B752" s="209"/>
      <c r="C752" s="10" t="s">
        <v>888</v>
      </c>
    </row>
    <row r="753" spans="1:3" x14ac:dyDescent="0.25">
      <c r="A753" s="20" t="s">
        <v>889</v>
      </c>
      <c r="B753" s="20">
        <v>76920</v>
      </c>
      <c r="C753" s="15" t="s">
        <v>890</v>
      </c>
    </row>
    <row r="754" spans="1:3" x14ac:dyDescent="0.25">
      <c r="A754" s="19" t="s">
        <v>891</v>
      </c>
      <c r="B754" s="209">
        <v>76930</v>
      </c>
      <c r="C754" s="10" t="s">
        <v>892</v>
      </c>
    </row>
    <row r="755" spans="1:3" x14ac:dyDescent="0.25">
      <c r="A755" s="19" t="s">
        <v>891</v>
      </c>
      <c r="B755" s="209"/>
      <c r="C755" s="10" t="s">
        <v>893</v>
      </c>
    </row>
    <row r="756" spans="1:3" x14ac:dyDescent="0.25">
      <c r="A756" s="18" t="s">
        <v>894</v>
      </c>
      <c r="B756" s="206">
        <v>76940</v>
      </c>
      <c r="C756" s="15" t="s">
        <v>895</v>
      </c>
    </row>
    <row r="757" spans="1:3" x14ac:dyDescent="0.25">
      <c r="A757" s="18" t="s">
        <v>894</v>
      </c>
      <c r="B757" s="206"/>
      <c r="C757" s="15" t="s">
        <v>896</v>
      </c>
    </row>
    <row r="758" spans="1:3" x14ac:dyDescent="0.25">
      <c r="A758" s="18" t="s">
        <v>894</v>
      </c>
      <c r="B758" s="206"/>
      <c r="C758" s="15" t="s">
        <v>897</v>
      </c>
    </row>
    <row r="759" spans="1:3" x14ac:dyDescent="0.25">
      <c r="A759" s="18" t="s">
        <v>894</v>
      </c>
      <c r="B759" s="206"/>
      <c r="C759" s="15" t="s">
        <v>898</v>
      </c>
    </row>
    <row r="760" spans="1:3" x14ac:dyDescent="0.25">
      <c r="A760" s="18" t="s">
        <v>894</v>
      </c>
      <c r="B760" s="206"/>
      <c r="C760" s="15" t="s">
        <v>899</v>
      </c>
    </row>
    <row r="761" spans="1:3" x14ac:dyDescent="0.25">
      <c r="A761" s="9" t="s">
        <v>900</v>
      </c>
      <c r="B761" s="9">
        <v>76950</v>
      </c>
      <c r="C761" s="10" t="s">
        <v>901</v>
      </c>
    </row>
    <row r="762" spans="1:3" x14ac:dyDescent="0.25">
      <c r="A762" s="20" t="s">
        <v>902</v>
      </c>
      <c r="B762" s="20">
        <v>76960</v>
      </c>
      <c r="C762" s="15" t="s">
        <v>903</v>
      </c>
    </row>
    <row r="763" spans="1:3" x14ac:dyDescent="0.25">
      <c r="A763" s="19" t="s">
        <v>904</v>
      </c>
      <c r="B763" s="209">
        <v>76970</v>
      </c>
      <c r="C763" s="10" t="s">
        <v>905</v>
      </c>
    </row>
    <row r="764" spans="1:3" x14ac:dyDescent="0.25">
      <c r="A764" s="19" t="s">
        <v>904</v>
      </c>
      <c r="B764" s="209"/>
      <c r="C764" s="10" t="s">
        <v>906</v>
      </c>
    </row>
    <row r="765" spans="1:3" x14ac:dyDescent="0.25">
      <c r="A765" s="19" t="s">
        <v>904</v>
      </c>
      <c r="B765" s="209"/>
      <c r="C765" s="10" t="s">
        <v>907</v>
      </c>
    </row>
    <row r="766" spans="1:3" x14ac:dyDescent="0.25">
      <c r="A766" s="19" t="s">
        <v>904</v>
      </c>
      <c r="B766" s="209"/>
      <c r="C766" s="10" t="s">
        <v>908</v>
      </c>
    </row>
    <row r="767" spans="1:3" x14ac:dyDescent="0.25">
      <c r="A767" s="19" t="s">
        <v>904</v>
      </c>
      <c r="B767" s="209"/>
      <c r="C767" s="10" t="s">
        <v>803</v>
      </c>
    </row>
    <row r="768" spans="1:3" x14ac:dyDescent="0.25">
      <c r="A768" s="20" t="s">
        <v>909</v>
      </c>
      <c r="B768" s="20">
        <v>76980</v>
      </c>
      <c r="C768" s="15" t="s">
        <v>910</v>
      </c>
    </row>
    <row r="769" spans="1:3" ht="15" x14ac:dyDescent="0.25">
      <c r="A769" s="29" t="s">
        <v>911</v>
      </c>
      <c r="B769" s="216">
        <v>27000</v>
      </c>
      <c r="C769" s="30" t="s">
        <v>912</v>
      </c>
    </row>
    <row r="770" spans="1:3" ht="15" x14ac:dyDescent="0.25">
      <c r="A770" s="29" t="s">
        <v>911</v>
      </c>
      <c r="B770" s="217"/>
      <c r="C770" s="30" t="s">
        <v>913</v>
      </c>
    </row>
    <row r="771" spans="1:3" ht="15" x14ac:dyDescent="0.25">
      <c r="A771" s="31" t="s">
        <v>914</v>
      </c>
      <c r="B771" s="218">
        <v>27100</v>
      </c>
      <c r="C771" s="32" t="s">
        <v>915</v>
      </c>
    </row>
    <row r="772" spans="1:3" ht="15" x14ac:dyDescent="0.25">
      <c r="A772" s="31" t="s">
        <v>914</v>
      </c>
      <c r="B772" s="219"/>
      <c r="C772" s="32" t="s">
        <v>916</v>
      </c>
    </row>
    <row r="773" spans="1:3" ht="15" x14ac:dyDescent="0.25">
      <c r="A773" s="31" t="s">
        <v>914</v>
      </c>
      <c r="B773" s="219"/>
      <c r="C773" s="32" t="s">
        <v>917</v>
      </c>
    </row>
    <row r="774" spans="1:3" ht="15" x14ac:dyDescent="0.25">
      <c r="A774" s="31" t="s">
        <v>914</v>
      </c>
      <c r="B774" s="219"/>
      <c r="C774" s="32" t="s">
        <v>918</v>
      </c>
    </row>
    <row r="775" spans="1:3" ht="15" x14ac:dyDescent="0.25">
      <c r="A775" s="31" t="s">
        <v>914</v>
      </c>
      <c r="B775" s="219"/>
      <c r="C775" s="32" t="s">
        <v>919</v>
      </c>
    </row>
    <row r="776" spans="1:3" ht="15" x14ac:dyDescent="0.25">
      <c r="A776" s="31" t="s">
        <v>914</v>
      </c>
      <c r="B776" s="219"/>
      <c r="C776" s="32" t="s">
        <v>920</v>
      </c>
    </row>
    <row r="777" spans="1:3" ht="15" x14ac:dyDescent="0.25">
      <c r="A777" s="31" t="s">
        <v>914</v>
      </c>
      <c r="B777" s="219"/>
      <c r="C777" s="32" t="s">
        <v>921</v>
      </c>
    </row>
    <row r="778" spans="1:3" ht="15" x14ac:dyDescent="0.25">
      <c r="A778" s="31" t="s">
        <v>914</v>
      </c>
      <c r="B778" s="219"/>
      <c r="C778" s="32" t="s">
        <v>922</v>
      </c>
    </row>
    <row r="779" spans="1:3" ht="15" x14ac:dyDescent="0.25">
      <c r="A779" s="31" t="s">
        <v>914</v>
      </c>
      <c r="B779" s="219"/>
      <c r="C779" s="32" t="s">
        <v>923</v>
      </c>
    </row>
    <row r="780" spans="1:3" ht="15" x14ac:dyDescent="0.25">
      <c r="A780" s="31" t="s">
        <v>914</v>
      </c>
      <c r="B780" s="219"/>
      <c r="C780" s="32" t="s">
        <v>924</v>
      </c>
    </row>
    <row r="781" spans="1:3" ht="15" x14ac:dyDescent="0.25">
      <c r="A781" s="31" t="s">
        <v>914</v>
      </c>
      <c r="B781" s="219"/>
      <c r="C781" s="32" t="s">
        <v>925</v>
      </c>
    </row>
    <row r="782" spans="1:3" ht="15" x14ac:dyDescent="0.25">
      <c r="A782" s="31" t="s">
        <v>914</v>
      </c>
      <c r="B782" s="219"/>
      <c r="C782" s="32" t="s">
        <v>926</v>
      </c>
    </row>
    <row r="783" spans="1:3" ht="15" x14ac:dyDescent="0.25">
      <c r="A783" s="31" t="s">
        <v>914</v>
      </c>
      <c r="B783" s="219"/>
      <c r="C783" s="32" t="s">
        <v>927</v>
      </c>
    </row>
    <row r="784" spans="1:3" ht="15" x14ac:dyDescent="0.25">
      <c r="A784" s="31" t="s">
        <v>914</v>
      </c>
      <c r="B784" s="219"/>
      <c r="C784" s="32" t="s">
        <v>928</v>
      </c>
    </row>
    <row r="785" spans="1:3" ht="15" x14ac:dyDescent="0.25">
      <c r="A785" s="31" t="s">
        <v>914</v>
      </c>
      <c r="B785" s="219"/>
      <c r="C785" s="32" t="s">
        <v>929</v>
      </c>
    </row>
    <row r="786" spans="1:3" ht="15" x14ac:dyDescent="0.25">
      <c r="A786" s="31" t="s">
        <v>914</v>
      </c>
      <c r="B786" s="219"/>
      <c r="C786" s="32" t="s">
        <v>930</v>
      </c>
    </row>
    <row r="787" spans="1:3" ht="15" x14ac:dyDescent="0.25">
      <c r="A787" s="31" t="s">
        <v>914</v>
      </c>
      <c r="B787" s="219"/>
      <c r="C787" s="32" t="s">
        <v>931</v>
      </c>
    </row>
    <row r="788" spans="1:3" ht="15" x14ac:dyDescent="0.25">
      <c r="A788" s="31" t="s">
        <v>914</v>
      </c>
      <c r="B788" s="219"/>
      <c r="C788" s="32" t="s">
        <v>932</v>
      </c>
    </row>
    <row r="789" spans="1:3" ht="15" x14ac:dyDescent="0.25">
      <c r="A789" s="31" t="s">
        <v>914</v>
      </c>
      <c r="B789" s="219"/>
      <c r="C789" s="32" t="s">
        <v>933</v>
      </c>
    </row>
    <row r="790" spans="1:3" ht="15" x14ac:dyDescent="0.25">
      <c r="A790" s="31" t="s">
        <v>914</v>
      </c>
      <c r="B790" s="219"/>
      <c r="C790" s="32" t="s">
        <v>934</v>
      </c>
    </row>
    <row r="791" spans="1:3" ht="15" x14ac:dyDescent="0.25">
      <c r="A791" s="31" t="s">
        <v>914</v>
      </c>
      <c r="B791" s="219"/>
      <c r="C791" s="32" t="s">
        <v>935</v>
      </c>
    </row>
    <row r="792" spans="1:3" ht="15" x14ac:dyDescent="0.25">
      <c r="A792" s="31" t="s">
        <v>914</v>
      </c>
      <c r="B792" s="219"/>
      <c r="C792" s="32" t="s">
        <v>936</v>
      </c>
    </row>
    <row r="793" spans="1:3" ht="15" x14ac:dyDescent="0.25">
      <c r="A793" s="31" t="s">
        <v>914</v>
      </c>
      <c r="B793" s="219"/>
      <c r="C793" s="32" t="s">
        <v>937</v>
      </c>
    </row>
    <row r="794" spans="1:3" ht="15" x14ac:dyDescent="0.25">
      <c r="A794" s="31" t="s">
        <v>914</v>
      </c>
      <c r="B794" s="219"/>
      <c r="C794" s="32" t="s">
        <v>938</v>
      </c>
    </row>
    <row r="795" spans="1:3" ht="15" x14ac:dyDescent="0.25">
      <c r="A795" s="31" t="s">
        <v>914</v>
      </c>
      <c r="B795" s="219"/>
      <c r="C795" s="32" t="s">
        <v>939</v>
      </c>
    </row>
    <row r="796" spans="1:3" ht="15" x14ac:dyDescent="0.25">
      <c r="A796" s="31" t="s">
        <v>914</v>
      </c>
      <c r="B796" s="219"/>
      <c r="C796" s="32" t="s">
        <v>940</v>
      </c>
    </row>
    <row r="797" spans="1:3" ht="15" x14ac:dyDescent="0.25">
      <c r="A797" s="31" t="s">
        <v>914</v>
      </c>
      <c r="B797" s="219"/>
      <c r="C797" s="32" t="s">
        <v>941</v>
      </c>
    </row>
    <row r="798" spans="1:3" ht="15" x14ac:dyDescent="0.25">
      <c r="A798" s="31" t="s">
        <v>914</v>
      </c>
      <c r="B798" s="219"/>
      <c r="C798" s="32" t="s">
        <v>942</v>
      </c>
    </row>
    <row r="799" spans="1:3" ht="15" x14ac:dyDescent="0.25">
      <c r="A799" s="31" t="s">
        <v>914</v>
      </c>
      <c r="B799" s="219"/>
      <c r="C799" s="32" t="s">
        <v>943</v>
      </c>
    </row>
    <row r="800" spans="1:3" ht="15" x14ac:dyDescent="0.25">
      <c r="A800" s="31" t="s">
        <v>914</v>
      </c>
      <c r="B800" s="219"/>
      <c r="C800" s="32" t="s">
        <v>944</v>
      </c>
    </row>
    <row r="801" spans="1:3" ht="15" x14ac:dyDescent="0.25">
      <c r="A801" s="31" t="s">
        <v>914</v>
      </c>
      <c r="B801" s="220"/>
      <c r="C801" s="32" t="s">
        <v>945</v>
      </c>
    </row>
    <row r="802" spans="1:3" ht="15" x14ac:dyDescent="0.25">
      <c r="A802" s="31">
        <v>27110</v>
      </c>
      <c r="B802" s="33"/>
      <c r="C802" s="32" t="s">
        <v>946</v>
      </c>
    </row>
    <row r="803" spans="1:3" ht="15" x14ac:dyDescent="0.25">
      <c r="A803" s="34" t="s">
        <v>947</v>
      </c>
      <c r="B803" s="216">
        <v>27120</v>
      </c>
      <c r="C803" s="30" t="s">
        <v>948</v>
      </c>
    </row>
    <row r="804" spans="1:3" ht="15" x14ac:dyDescent="0.25">
      <c r="A804" s="34" t="s">
        <v>947</v>
      </c>
      <c r="B804" s="221"/>
      <c r="C804" s="30" t="s">
        <v>949</v>
      </c>
    </row>
    <row r="805" spans="1:3" ht="15" x14ac:dyDescent="0.25">
      <c r="A805" s="34" t="s">
        <v>947</v>
      </c>
      <c r="B805" s="221"/>
      <c r="C805" s="30" t="s">
        <v>950</v>
      </c>
    </row>
    <row r="806" spans="1:3" ht="15" x14ac:dyDescent="0.25">
      <c r="A806" s="34" t="s">
        <v>947</v>
      </c>
      <c r="B806" s="221"/>
      <c r="C806" s="30" t="s">
        <v>951</v>
      </c>
    </row>
    <row r="807" spans="1:3" ht="15" x14ac:dyDescent="0.25">
      <c r="A807" s="34" t="s">
        <v>947</v>
      </c>
      <c r="B807" s="221"/>
      <c r="C807" s="30" t="s">
        <v>952</v>
      </c>
    </row>
    <row r="808" spans="1:3" ht="15" x14ac:dyDescent="0.25">
      <c r="A808" s="34" t="s">
        <v>947</v>
      </c>
      <c r="B808" s="221"/>
      <c r="C808" s="30" t="s">
        <v>953</v>
      </c>
    </row>
    <row r="809" spans="1:3" ht="15" x14ac:dyDescent="0.25">
      <c r="A809" s="34" t="s">
        <v>947</v>
      </c>
      <c r="B809" s="221"/>
      <c r="C809" s="30" t="s">
        <v>954</v>
      </c>
    </row>
    <row r="810" spans="1:3" ht="15" x14ac:dyDescent="0.25">
      <c r="A810" s="34" t="s">
        <v>947</v>
      </c>
      <c r="B810" s="221"/>
      <c r="C810" s="30" t="s">
        <v>955</v>
      </c>
    </row>
    <row r="811" spans="1:3" ht="15" x14ac:dyDescent="0.25">
      <c r="A811" s="34" t="s">
        <v>947</v>
      </c>
      <c r="B811" s="221"/>
      <c r="C811" s="30" t="s">
        <v>956</v>
      </c>
    </row>
    <row r="812" spans="1:3" ht="15" x14ac:dyDescent="0.25">
      <c r="A812" s="34" t="s">
        <v>947</v>
      </c>
      <c r="B812" s="221"/>
      <c r="C812" s="30" t="s">
        <v>957</v>
      </c>
    </row>
    <row r="813" spans="1:3" ht="15" x14ac:dyDescent="0.25">
      <c r="A813" s="34" t="s">
        <v>947</v>
      </c>
      <c r="B813" s="221"/>
      <c r="C813" s="30" t="s">
        <v>958</v>
      </c>
    </row>
    <row r="814" spans="1:3" ht="15" x14ac:dyDescent="0.25">
      <c r="A814" s="34" t="s">
        <v>947</v>
      </c>
      <c r="B814" s="221"/>
      <c r="C814" s="30" t="s">
        <v>959</v>
      </c>
    </row>
    <row r="815" spans="1:3" ht="15" x14ac:dyDescent="0.25">
      <c r="A815" s="34" t="s">
        <v>947</v>
      </c>
      <c r="B815" s="221"/>
      <c r="C815" s="30" t="s">
        <v>960</v>
      </c>
    </row>
    <row r="816" spans="1:3" ht="15" x14ac:dyDescent="0.25">
      <c r="A816" s="34" t="s">
        <v>947</v>
      </c>
      <c r="B816" s="221"/>
      <c r="C816" s="30" t="s">
        <v>961</v>
      </c>
    </row>
    <row r="817" spans="1:3" ht="15" x14ac:dyDescent="0.25">
      <c r="A817" s="34" t="s">
        <v>947</v>
      </c>
      <c r="B817" s="221"/>
      <c r="C817" s="30" t="s">
        <v>962</v>
      </c>
    </row>
    <row r="818" spans="1:3" ht="15" x14ac:dyDescent="0.25">
      <c r="A818" s="34" t="s">
        <v>947</v>
      </c>
      <c r="B818" s="221"/>
      <c r="C818" s="30" t="s">
        <v>963</v>
      </c>
    </row>
    <row r="819" spans="1:3" ht="15" x14ac:dyDescent="0.25">
      <c r="A819" s="34" t="s">
        <v>947</v>
      </c>
      <c r="B819" s="221"/>
      <c r="C819" s="30" t="s">
        <v>964</v>
      </c>
    </row>
    <row r="820" spans="1:3" ht="15" x14ac:dyDescent="0.25">
      <c r="A820" s="34" t="s">
        <v>947</v>
      </c>
      <c r="B820" s="221"/>
      <c r="C820" s="30" t="s">
        <v>965</v>
      </c>
    </row>
    <row r="821" spans="1:3" ht="15" x14ac:dyDescent="0.25">
      <c r="A821" s="34" t="s">
        <v>947</v>
      </c>
      <c r="B821" s="221"/>
      <c r="C821" s="30" t="s">
        <v>966</v>
      </c>
    </row>
    <row r="822" spans="1:3" ht="15" x14ac:dyDescent="0.25">
      <c r="A822" s="34" t="s">
        <v>947</v>
      </c>
      <c r="B822" s="221"/>
      <c r="C822" s="30" t="s">
        <v>967</v>
      </c>
    </row>
    <row r="823" spans="1:3" ht="15" x14ac:dyDescent="0.25">
      <c r="A823" s="34" t="s">
        <v>947</v>
      </c>
      <c r="B823" s="221"/>
      <c r="C823" s="30" t="s">
        <v>968</v>
      </c>
    </row>
    <row r="824" spans="1:3" ht="15" x14ac:dyDescent="0.25">
      <c r="A824" s="34" t="s">
        <v>947</v>
      </c>
      <c r="B824" s="221"/>
      <c r="C824" s="30" t="s">
        <v>969</v>
      </c>
    </row>
    <row r="825" spans="1:3" ht="15" x14ac:dyDescent="0.25">
      <c r="A825" s="34" t="s">
        <v>947</v>
      </c>
      <c r="B825" s="221"/>
      <c r="C825" s="30" t="s">
        <v>970</v>
      </c>
    </row>
    <row r="826" spans="1:3" ht="15" x14ac:dyDescent="0.25">
      <c r="A826" s="34" t="s">
        <v>947</v>
      </c>
      <c r="B826" s="217"/>
      <c r="C826" s="30" t="s">
        <v>971</v>
      </c>
    </row>
    <row r="827" spans="1:3" ht="15" x14ac:dyDescent="0.25">
      <c r="A827" s="35" t="s">
        <v>972</v>
      </c>
      <c r="B827" s="218">
        <v>27130</v>
      </c>
      <c r="C827" s="32" t="s">
        <v>973</v>
      </c>
    </row>
    <row r="828" spans="1:3" ht="15" x14ac:dyDescent="0.25">
      <c r="A828" s="35" t="s">
        <v>972</v>
      </c>
      <c r="B828" s="219"/>
      <c r="C828" s="32" t="s">
        <v>974</v>
      </c>
    </row>
    <row r="829" spans="1:3" ht="15" x14ac:dyDescent="0.25">
      <c r="A829" s="35" t="s">
        <v>972</v>
      </c>
      <c r="B829" s="219"/>
      <c r="C829" s="32" t="s">
        <v>975</v>
      </c>
    </row>
    <row r="830" spans="1:3" ht="15" x14ac:dyDescent="0.25">
      <c r="A830" s="35" t="s">
        <v>972</v>
      </c>
      <c r="B830" s="219"/>
      <c r="C830" s="32" t="s">
        <v>976</v>
      </c>
    </row>
    <row r="831" spans="1:3" ht="15" x14ac:dyDescent="0.25">
      <c r="A831" s="35" t="s">
        <v>972</v>
      </c>
      <c r="B831" s="219"/>
      <c r="C831" s="32" t="s">
        <v>977</v>
      </c>
    </row>
    <row r="832" spans="1:3" ht="15" x14ac:dyDescent="0.25">
      <c r="A832" s="35" t="s">
        <v>972</v>
      </c>
      <c r="B832" s="219"/>
      <c r="C832" s="32" t="s">
        <v>978</v>
      </c>
    </row>
    <row r="833" spans="1:3" ht="15" x14ac:dyDescent="0.25">
      <c r="A833" s="35" t="s">
        <v>972</v>
      </c>
      <c r="B833" s="219"/>
      <c r="C833" s="32" t="s">
        <v>979</v>
      </c>
    </row>
    <row r="834" spans="1:3" ht="15" x14ac:dyDescent="0.25">
      <c r="A834" s="35" t="s">
        <v>972</v>
      </c>
      <c r="B834" s="220"/>
      <c r="C834" s="32" t="s">
        <v>980</v>
      </c>
    </row>
    <row r="835" spans="1:3" ht="15" x14ac:dyDescent="0.25">
      <c r="A835" s="34" t="s">
        <v>981</v>
      </c>
      <c r="B835" s="216">
        <v>27140</v>
      </c>
      <c r="C835" s="30" t="s">
        <v>982</v>
      </c>
    </row>
    <row r="836" spans="1:3" ht="15" x14ac:dyDescent="0.25">
      <c r="A836" s="34" t="s">
        <v>981</v>
      </c>
      <c r="B836" s="221"/>
      <c r="C836" s="30" t="s">
        <v>983</v>
      </c>
    </row>
    <row r="837" spans="1:3" ht="15" x14ac:dyDescent="0.25">
      <c r="A837" s="34" t="s">
        <v>981</v>
      </c>
      <c r="B837" s="221"/>
      <c r="C837" s="30" t="s">
        <v>984</v>
      </c>
    </row>
    <row r="838" spans="1:3" ht="15" x14ac:dyDescent="0.25">
      <c r="A838" s="34" t="s">
        <v>981</v>
      </c>
      <c r="B838" s="221"/>
      <c r="C838" s="30" t="s">
        <v>985</v>
      </c>
    </row>
    <row r="839" spans="1:3" ht="15" x14ac:dyDescent="0.25">
      <c r="A839" s="34" t="s">
        <v>981</v>
      </c>
      <c r="B839" s="217"/>
      <c r="C839" s="30" t="s">
        <v>986</v>
      </c>
    </row>
    <row r="840" spans="1:3" ht="15" x14ac:dyDescent="0.25">
      <c r="A840" s="35" t="s">
        <v>987</v>
      </c>
      <c r="B840" s="218">
        <v>27150</v>
      </c>
      <c r="C840" s="32" t="s">
        <v>988</v>
      </c>
    </row>
    <row r="841" spans="1:3" ht="15" x14ac:dyDescent="0.25">
      <c r="A841" s="35" t="s">
        <v>987</v>
      </c>
      <c r="B841" s="219"/>
      <c r="C841" s="32" t="s">
        <v>989</v>
      </c>
    </row>
    <row r="842" spans="1:3" ht="15" x14ac:dyDescent="0.25">
      <c r="A842" s="35" t="s">
        <v>987</v>
      </c>
      <c r="B842" s="219"/>
      <c r="C842" s="32" t="s">
        <v>990</v>
      </c>
    </row>
    <row r="843" spans="1:3" ht="15" x14ac:dyDescent="0.25">
      <c r="A843" s="35" t="s">
        <v>987</v>
      </c>
      <c r="B843" s="219"/>
      <c r="C843" s="32" t="s">
        <v>991</v>
      </c>
    </row>
    <row r="844" spans="1:3" ht="15" x14ac:dyDescent="0.25">
      <c r="A844" s="35" t="s">
        <v>987</v>
      </c>
      <c r="B844" s="219"/>
      <c r="C844" s="32" t="s">
        <v>208</v>
      </c>
    </row>
    <row r="845" spans="1:3" ht="15" x14ac:dyDescent="0.25">
      <c r="A845" s="35" t="s">
        <v>987</v>
      </c>
      <c r="B845" s="219"/>
      <c r="C845" s="32" t="s">
        <v>992</v>
      </c>
    </row>
    <row r="846" spans="1:3" ht="15" x14ac:dyDescent="0.25">
      <c r="A846" s="35" t="s">
        <v>987</v>
      </c>
      <c r="B846" s="219"/>
      <c r="C846" s="32" t="s">
        <v>993</v>
      </c>
    </row>
    <row r="847" spans="1:3" ht="15" x14ac:dyDescent="0.25">
      <c r="A847" s="35" t="s">
        <v>987</v>
      </c>
      <c r="B847" s="219"/>
      <c r="C847" s="32" t="s">
        <v>994</v>
      </c>
    </row>
    <row r="848" spans="1:3" ht="15" x14ac:dyDescent="0.25">
      <c r="A848" s="35" t="s">
        <v>987</v>
      </c>
      <c r="B848" s="219"/>
      <c r="C848" s="32" t="s">
        <v>995</v>
      </c>
    </row>
    <row r="849" spans="1:3" ht="15" x14ac:dyDescent="0.25">
      <c r="A849" s="35" t="s">
        <v>987</v>
      </c>
      <c r="B849" s="219"/>
      <c r="C849" s="32" t="s">
        <v>996</v>
      </c>
    </row>
    <row r="850" spans="1:3" ht="15" x14ac:dyDescent="0.25">
      <c r="A850" s="35" t="s">
        <v>987</v>
      </c>
      <c r="B850" s="219"/>
      <c r="C850" s="32" t="s">
        <v>997</v>
      </c>
    </row>
    <row r="851" spans="1:3" ht="15" x14ac:dyDescent="0.25">
      <c r="A851" s="35" t="s">
        <v>987</v>
      </c>
      <c r="B851" s="219"/>
      <c r="C851" s="32" t="s">
        <v>998</v>
      </c>
    </row>
    <row r="852" spans="1:3" ht="15" x14ac:dyDescent="0.25">
      <c r="A852" s="35" t="s">
        <v>987</v>
      </c>
      <c r="B852" s="219"/>
      <c r="C852" s="32" t="s">
        <v>999</v>
      </c>
    </row>
    <row r="853" spans="1:3" ht="15" x14ac:dyDescent="0.25">
      <c r="A853" s="35" t="s">
        <v>987</v>
      </c>
      <c r="B853" s="219"/>
      <c r="C853" s="32" t="s">
        <v>1000</v>
      </c>
    </row>
    <row r="854" spans="1:3" ht="15" x14ac:dyDescent="0.25">
      <c r="A854" s="35" t="s">
        <v>987</v>
      </c>
      <c r="B854" s="219"/>
      <c r="C854" s="32" t="s">
        <v>1001</v>
      </c>
    </row>
    <row r="855" spans="1:3" ht="15" x14ac:dyDescent="0.25">
      <c r="A855" s="35" t="s">
        <v>987</v>
      </c>
      <c r="B855" s="219"/>
      <c r="C855" s="32" t="s">
        <v>1002</v>
      </c>
    </row>
    <row r="856" spans="1:3" ht="15" x14ac:dyDescent="0.25">
      <c r="A856" s="35" t="s">
        <v>987</v>
      </c>
      <c r="B856" s="219"/>
      <c r="C856" s="32" t="s">
        <v>1003</v>
      </c>
    </row>
    <row r="857" spans="1:3" ht="15" x14ac:dyDescent="0.25">
      <c r="A857" s="35" t="s">
        <v>987</v>
      </c>
      <c r="B857" s="219"/>
      <c r="C857" s="32" t="s">
        <v>1004</v>
      </c>
    </row>
    <row r="858" spans="1:3" ht="15" x14ac:dyDescent="0.25">
      <c r="A858" s="35" t="s">
        <v>987</v>
      </c>
      <c r="B858" s="219"/>
      <c r="C858" s="32" t="s">
        <v>1005</v>
      </c>
    </row>
    <row r="859" spans="1:3" ht="15" x14ac:dyDescent="0.25">
      <c r="A859" s="35" t="s">
        <v>987</v>
      </c>
      <c r="B859" s="219"/>
      <c r="C859" s="32" t="s">
        <v>1006</v>
      </c>
    </row>
    <row r="860" spans="1:3" ht="15" x14ac:dyDescent="0.25">
      <c r="A860" s="35" t="s">
        <v>987</v>
      </c>
      <c r="B860" s="219"/>
      <c r="C860" s="32" t="s">
        <v>1007</v>
      </c>
    </row>
    <row r="861" spans="1:3" ht="15" x14ac:dyDescent="0.25">
      <c r="A861" s="35" t="s">
        <v>987</v>
      </c>
      <c r="B861" s="219"/>
      <c r="C861" s="32" t="s">
        <v>1008</v>
      </c>
    </row>
    <row r="862" spans="1:3" ht="15" x14ac:dyDescent="0.25">
      <c r="A862" s="35" t="s">
        <v>987</v>
      </c>
      <c r="B862" s="220"/>
      <c r="C862" s="32" t="s">
        <v>1009</v>
      </c>
    </row>
    <row r="863" spans="1:3" ht="15" x14ac:dyDescent="0.25">
      <c r="A863" s="34" t="s">
        <v>1010</v>
      </c>
      <c r="B863" s="216">
        <v>27160</v>
      </c>
      <c r="C863" s="30" t="s">
        <v>1011</v>
      </c>
    </row>
    <row r="864" spans="1:3" ht="15" x14ac:dyDescent="0.25">
      <c r="A864" s="34" t="s">
        <v>1010</v>
      </c>
      <c r="B864" s="221"/>
      <c r="C864" s="30" t="s">
        <v>1012</v>
      </c>
    </row>
    <row r="865" spans="1:3" ht="15" x14ac:dyDescent="0.25">
      <c r="A865" s="34" t="s">
        <v>1010</v>
      </c>
      <c r="B865" s="221"/>
      <c r="C865" s="30" t="s">
        <v>1013</v>
      </c>
    </row>
    <row r="866" spans="1:3" ht="15" x14ac:dyDescent="0.25">
      <c r="A866" s="34" t="s">
        <v>1010</v>
      </c>
      <c r="B866" s="221"/>
      <c r="C866" s="30" t="s">
        <v>1014</v>
      </c>
    </row>
    <row r="867" spans="1:3" ht="15" x14ac:dyDescent="0.25">
      <c r="A867" s="34" t="s">
        <v>1010</v>
      </c>
      <c r="B867" s="221"/>
      <c r="C867" s="30" t="s">
        <v>1015</v>
      </c>
    </row>
    <row r="868" spans="1:3" ht="15" x14ac:dyDescent="0.25">
      <c r="A868" s="34" t="s">
        <v>1010</v>
      </c>
      <c r="B868" s="221"/>
      <c r="C868" s="30" t="s">
        <v>1016</v>
      </c>
    </row>
    <row r="869" spans="1:3" ht="15" x14ac:dyDescent="0.25">
      <c r="A869" s="34" t="s">
        <v>1010</v>
      </c>
      <c r="B869" s="221"/>
      <c r="C869" s="30" t="s">
        <v>1017</v>
      </c>
    </row>
    <row r="870" spans="1:3" ht="15" x14ac:dyDescent="0.25">
      <c r="A870" s="34" t="s">
        <v>1010</v>
      </c>
      <c r="B870" s="221"/>
      <c r="C870" s="30" t="s">
        <v>1018</v>
      </c>
    </row>
    <row r="871" spans="1:3" ht="15" x14ac:dyDescent="0.25">
      <c r="A871" s="34" t="s">
        <v>1010</v>
      </c>
      <c r="B871" s="221"/>
      <c r="C871" s="30" t="s">
        <v>1019</v>
      </c>
    </row>
    <row r="872" spans="1:3" ht="15" x14ac:dyDescent="0.25">
      <c r="A872" s="34" t="s">
        <v>1010</v>
      </c>
      <c r="B872" s="221"/>
      <c r="C872" s="30" t="s">
        <v>1020</v>
      </c>
    </row>
    <row r="873" spans="1:3" ht="15" x14ac:dyDescent="0.25">
      <c r="A873" s="34" t="s">
        <v>1010</v>
      </c>
      <c r="B873" s="221"/>
      <c r="C873" s="30" t="s">
        <v>1021</v>
      </c>
    </row>
    <row r="874" spans="1:3" ht="15" x14ac:dyDescent="0.25">
      <c r="A874" s="34" t="s">
        <v>1010</v>
      </c>
      <c r="B874" s="221"/>
      <c r="C874" s="30" t="s">
        <v>1022</v>
      </c>
    </row>
    <row r="875" spans="1:3" ht="15" x14ac:dyDescent="0.25">
      <c r="A875" s="34" t="s">
        <v>1010</v>
      </c>
      <c r="B875" s="221"/>
      <c r="C875" s="30" t="s">
        <v>1023</v>
      </c>
    </row>
    <row r="876" spans="1:3" ht="15" x14ac:dyDescent="0.25">
      <c r="A876" s="34" t="s">
        <v>1010</v>
      </c>
      <c r="B876" s="217"/>
      <c r="C876" s="30" t="s">
        <v>1024</v>
      </c>
    </row>
    <row r="877" spans="1:3" ht="15" x14ac:dyDescent="0.25">
      <c r="A877" s="35" t="s">
        <v>1025</v>
      </c>
      <c r="B877" s="218">
        <v>27170</v>
      </c>
      <c r="C877" s="32" t="s">
        <v>1026</v>
      </c>
    </row>
    <row r="878" spans="1:3" ht="15" x14ac:dyDescent="0.25">
      <c r="A878" s="35" t="s">
        <v>1025</v>
      </c>
      <c r="B878" s="219"/>
      <c r="C878" s="32" t="s">
        <v>1027</v>
      </c>
    </row>
    <row r="879" spans="1:3" ht="15" x14ac:dyDescent="0.25">
      <c r="A879" s="35" t="s">
        <v>1025</v>
      </c>
      <c r="B879" s="219"/>
      <c r="C879" s="32" t="s">
        <v>1028</v>
      </c>
    </row>
    <row r="880" spans="1:3" ht="15" x14ac:dyDescent="0.25">
      <c r="A880" s="35" t="s">
        <v>1025</v>
      </c>
      <c r="B880" s="219"/>
      <c r="C880" s="32" t="s">
        <v>1029</v>
      </c>
    </row>
    <row r="881" spans="1:3" ht="15" x14ac:dyDescent="0.25">
      <c r="A881" s="35" t="s">
        <v>1025</v>
      </c>
      <c r="B881" s="219"/>
      <c r="C881" s="32" t="s">
        <v>1030</v>
      </c>
    </row>
    <row r="882" spans="1:3" ht="15" x14ac:dyDescent="0.25">
      <c r="A882" s="35" t="s">
        <v>1025</v>
      </c>
      <c r="B882" s="219"/>
      <c r="C882" s="32" t="s">
        <v>1031</v>
      </c>
    </row>
    <row r="883" spans="1:3" ht="15" x14ac:dyDescent="0.25">
      <c r="A883" s="35" t="s">
        <v>1025</v>
      </c>
      <c r="B883" s="219"/>
      <c r="C883" s="32" t="s">
        <v>1032</v>
      </c>
    </row>
    <row r="884" spans="1:3" ht="15" x14ac:dyDescent="0.25">
      <c r="A884" s="35" t="s">
        <v>1025</v>
      </c>
      <c r="B884" s="219"/>
      <c r="C884" s="32" t="s">
        <v>1033</v>
      </c>
    </row>
    <row r="885" spans="1:3" ht="15" x14ac:dyDescent="0.25">
      <c r="A885" s="35" t="s">
        <v>1025</v>
      </c>
      <c r="B885" s="219"/>
      <c r="C885" s="32" t="s">
        <v>582</v>
      </c>
    </row>
    <row r="886" spans="1:3" ht="15" x14ac:dyDescent="0.25">
      <c r="A886" s="35" t="s">
        <v>1025</v>
      </c>
      <c r="B886" s="219"/>
      <c r="C886" s="32" t="s">
        <v>1034</v>
      </c>
    </row>
    <row r="887" spans="1:3" ht="15" x14ac:dyDescent="0.25">
      <c r="A887" s="35" t="s">
        <v>1025</v>
      </c>
      <c r="B887" s="219"/>
      <c r="C887" s="32" t="s">
        <v>1035</v>
      </c>
    </row>
    <row r="888" spans="1:3" ht="15" x14ac:dyDescent="0.25">
      <c r="A888" s="35" t="s">
        <v>1025</v>
      </c>
      <c r="B888" s="219"/>
      <c r="C888" s="32" t="s">
        <v>1036</v>
      </c>
    </row>
    <row r="889" spans="1:3" ht="15" x14ac:dyDescent="0.25">
      <c r="A889" s="35" t="s">
        <v>1025</v>
      </c>
      <c r="B889" s="219"/>
      <c r="C889" s="32" t="s">
        <v>1037</v>
      </c>
    </row>
    <row r="890" spans="1:3" ht="15" x14ac:dyDescent="0.25">
      <c r="A890" s="35" t="s">
        <v>1025</v>
      </c>
      <c r="B890" s="219"/>
      <c r="C890" s="32" t="s">
        <v>1038</v>
      </c>
    </row>
    <row r="891" spans="1:3" ht="15" x14ac:dyDescent="0.25">
      <c r="A891" s="35" t="s">
        <v>1025</v>
      </c>
      <c r="B891" s="220"/>
      <c r="C891" s="32" t="s">
        <v>1039</v>
      </c>
    </row>
    <row r="892" spans="1:3" ht="15" x14ac:dyDescent="0.25">
      <c r="A892" s="34" t="s">
        <v>1040</v>
      </c>
      <c r="B892" s="216">
        <v>27180</v>
      </c>
      <c r="C892" s="30" t="s">
        <v>1041</v>
      </c>
    </row>
    <row r="893" spans="1:3" ht="15" x14ac:dyDescent="0.25">
      <c r="A893" s="34" t="s">
        <v>1040</v>
      </c>
      <c r="B893" s="221"/>
      <c r="C893" s="30" t="s">
        <v>1042</v>
      </c>
    </row>
    <row r="894" spans="1:3" ht="15" x14ac:dyDescent="0.25">
      <c r="A894" s="34" t="s">
        <v>1040</v>
      </c>
      <c r="B894" s="221"/>
      <c r="C894" s="30" t="s">
        <v>1043</v>
      </c>
    </row>
    <row r="895" spans="1:3" ht="15" x14ac:dyDescent="0.25">
      <c r="A895" s="34" t="s">
        <v>1040</v>
      </c>
      <c r="B895" s="221"/>
      <c r="C895" s="30" t="s">
        <v>1044</v>
      </c>
    </row>
    <row r="896" spans="1:3" ht="15" x14ac:dyDescent="0.25">
      <c r="A896" s="34" t="s">
        <v>1040</v>
      </c>
      <c r="B896" s="221"/>
      <c r="C896" s="30" t="s">
        <v>1045</v>
      </c>
    </row>
    <row r="897" spans="1:3" ht="15" x14ac:dyDescent="0.25">
      <c r="A897" s="34" t="s">
        <v>1040</v>
      </c>
      <c r="B897" s="221"/>
      <c r="C897" s="30" t="s">
        <v>1046</v>
      </c>
    </row>
    <row r="898" spans="1:3" ht="15" x14ac:dyDescent="0.25">
      <c r="A898" s="34" t="s">
        <v>1040</v>
      </c>
      <c r="B898" s="221"/>
      <c r="C898" s="30" t="s">
        <v>1047</v>
      </c>
    </row>
    <row r="899" spans="1:3" ht="15" x14ac:dyDescent="0.25">
      <c r="A899" s="34" t="s">
        <v>1040</v>
      </c>
      <c r="B899" s="221"/>
      <c r="C899" s="30" t="s">
        <v>1048</v>
      </c>
    </row>
    <row r="900" spans="1:3" ht="15" x14ac:dyDescent="0.25">
      <c r="A900" s="34" t="s">
        <v>1040</v>
      </c>
      <c r="B900" s="221"/>
      <c r="C900" s="30" t="s">
        <v>1049</v>
      </c>
    </row>
    <row r="901" spans="1:3" ht="15" x14ac:dyDescent="0.25">
      <c r="A901" s="34" t="s">
        <v>1040</v>
      </c>
      <c r="B901" s="221"/>
      <c r="C901" s="30" t="s">
        <v>1050</v>
      </c>
    </row>
    <row r="902" spans="1:3" ht="15" x14ac:dyDescent="0.25">
      <c r="A902" s="34" t="s">
        <v>1040</v>
      </c>
      <c r="B902" s="217"/>
      <c r="C902" s="30" t="s">
        <v>1051</v>
      </c>
    </row>
    <row r="903" spans="1:3" ht="15" x14ac:dyDescent="0.25">
      <c r="A903" s="35" t="s">
        <v>1052</v>
      </c>
      <c r="B903" s="218">
        <v>27190</v>
      </c>
      <c r="C903" s="32" t="s">
        <v>1053</v>
      </c>
    </row>
    <row r="904" spans="1:3" ht="15" x14ac:dyDescent="0.25">
      <c r="A904" s="35" t="s">
        <v>1052</v>
      </c>
      <c r="B904" s="219"/>
      <c r="C904" s="32" t="s">
        <v>1054</v>
      </c>
    </row>
    <row r="905" spans="1:3" ht="15" x14ac:dyDescent="0.25">
      <c r="A905" s="35" t="s">
        <v>1052</v>
      </c>
      <c r="B905" s="219"/>
      <c r="C905" s="32" t="s">
        <v>1055</v>
      </c>
    </row>
    <row r="906" spans="1:3" ht="15" x14ac:dyDescent="0.25">
      <c r="A906" s="35" t="s">
        <v>1052</v>
      </c>
      <c r="B906" s="219"/>
      <c r="C906" s="32" t="s">
        <v>1056</v>
      </c>
    </row>
    <row r="907" spans="1:3" ht="15" x14ac:dyDescent="0.25">
      <c r="A907" s="35" t="s">
        <v>1052</v>
      </c>
      <c r="B907" s="219"/>
      <c r="C907" s="32" t="s">
        <v>1057</v>
      </c>
    </row>
    <row r="908" spans="1:3" ht="15" x14ac:dyDescent="0.25">
      <c r="A908" s="35" t="s">
        <v>1052</v>
      </c>
      <c r="B908" s="219"/>
      <c r="C908" s="32" t="s">
        <v>1058</v>
      </c>
    </row>
    <row r="909" spans="1:3" ht="15" x14ac:dyDescent="0.25">
      <c r="A909" s="35" t="s">
        <v>1052</v>
      </c>
      <c r="B909" s="219"/>
      <c r="C909" s="32" t="s">
        <v>1059</v>
      </c>
    </row>
    <row r="910" spans="1:3" ht="15" x14ac:dyDescent="0.25">
      <c r="A910" s="35" t="s">
        <v>1052</v>
      </c>
      <c r="B910" s="219"/>
      <c r="C910" s="32" t="s">
        <v>1060</v>
      </c>
    </row>
    <row r="911" spans="1:3" ht="15" x14ac:dyDescent="0.25">
      <c r="A911" s="35" t="s">
        <v>1052</v>
      </c>
      <c r="B911" s="219"/>
      <c r="C911" s="32" t="s">
        <v>580</v>
      </c>
    </row>
    <row r="912" spans="1:3" ht="15" x14ac:dyDescent="0.25">
      <c r="A912" s="35" t="s">
        <v>1052</v>
      </c>
      <c r="B912" s="219"/>
      <c r="C912" s="32" t="s">
        <v>1061</v>
      </c>
    </row>
    <row r="913" spans="1:3" ht="15" x14ac:dyDescent="0.25">
      <c r="A913" s="35" t="s">
        <v>1052</v>
      </c>
      <c r="B913" s="219"/>
      <c r="C913" s="32" t="s">
        <v>1062</v>
      </c>
    </row>
    <row r="914" spans="1:3" ht="15" x14ac:dyDescent="0.25">
      <c r="A914" s="35" t="s">
        <v>1052</v>
      </c>
      <c r="B914" s="219"/>
      <c r="C914" s="32" t="s">
        <v>1063</v>
      </c>
    </row>
    <row r="915" spans="1:3" ht="15" x14ac:dyDescent="0.25">
      <c r="A915" s="35" t="s">
        <v>1052</v>
      </c>
      <c r="B915" s="219"/>
      <c r="C915" s="32" t="s">
        <v>1064</v>
      </c>
    </row>
    <row r="916" spans="1:3" ht="15" x14ac:dyDescent="0.25">
      <c r="A916" s="35" t="s">
        <v>1052</v>
      </c>
      <c r="B916" s="219"/>
      <c r="C916" s="32" t="s">
        <v>1065</v>
      </c>
    </row>
    <row r="917" spans="1:3" ht="15" x14ac:dyDescent="0.25">
      <c r="A917" s="35" t="s">
        <v>1052</v>
      </c>
      <c r="B917" s="219"/>
      <c r="C917" s="32" t="s">
        <v>1066</v>
      </c>
    </row>
    <row r="918" spans="1:3" ht="15" x14ac:dyDescent="0.25">
      <c r="A918" s="35" t="s">
        <v>1052</v>
      </c>
      <c r="B918" s="219"/>
      <c r="C918" s="32" t="s">
        <v>1067</v>
      </c>
    </row>
    <row r="919" spans="1:3" ht="15" x14ac:dyDescent="0.25">
      <c r="A919" s="35" t="s">
        <v>1052</v>
      </c>
      <c r="B919" s="219"/>
      <c r="C919" s="32" t="s">
        <v>1068</v>
      </c>
    </row>
    <row r="920" spans="1:3" ht="15" x14ac:dyDescent="0.25">
      <c r="A920" s="35" t="s">
        <v>1052</v>
      </c>
      <c r="B920" s="219"/>
      <c r="C920" s="32" t="s">
        <v>1069</v>
      </c>
    </row>
    <row r="921" spans="1:3" ht="15" x14ac:dyDescent="0.25">
      <c r="A921" s="35" t="s">
        <v>1052</v>
      </c>
      <c r="B921" s="219"/>
      <c r="C921" s="32" t="s">
        <v>1070</v>
      </c>
    </row>
    <row r="922" spans="1:3" ht="15" x14ac:dyDescent="0.25">
      <c r="A922" s="35" t="s">
        <v>1052</v>
      </c>
      <c r="B922" s="219"/>
      <c r="C922" s="32" t="s">
        <v>1071</v>
      </c>
    </row>
    <row r="923" spans="1:3" ht="15" x14ac:dyDescent="0.25">
      <c r="A923" s="35" t="s">
        <v>1052</v>
      </c>
      <c r="B923" s="219"/>
      <c r="C923" s="32" t="s">
        <v>1072</v>
      </c>
    </row>
    <row r="924" spans="1:3" ht="15" x14ac:dyDescent="0.25">
      <c r="A924" s="35" t="s">
        <v>1052</v>
      </c>
      <c r="B924" s="219"/>
      <c r="C924" s="32" t="s">
        <v>1073</v>
      </c>
    </row>
    <row r="925" spans="1:3" ht="15" x14ac:dyDescent="0.25">
      <c r="A925" s="35" t="s">
        <v>1052</v>
      </c>
      <c r="B925" s="219"/>
      <c r="C925" s="32" t="s">
        <v>1074</v>
      </c>
    </row>
    <row r="926" spans="1:3" ht="15" x14ac:dyDescent="0.25">
      <c r="A926" s="35" t="s">
        <v>1052</v>
      </c>
      <c r="B926" s="220"/>
      <c r="C926" s="32" t="s">
        <v>1075</v>
      </c>
    </row>
    <row r="927" spans="1:3" ht="15" x14ac:dyDescent="0.25">
      <c r="A927" s="34" t="s">
        <v>1076</v>
      </c>
      <c r="B927" s="216">
        <v>27200</v>
      </c>
      <c r="C927" s="30" t="s">
        <v>1077</v>
      </c>
    </row>
    <row r="928" spans="1:3" ht="15" x14ac:dyDescent="0.25">
      <c r="A928" s="34" t="s">
        <v>1078</v>
      </c>
      <c r="B928" s="221"/>
      <c r="C928" s="30" t="s">
        <v>1079</v>
      </c>
    </row>
    <row r="929" spans="1:3" ht="15" x14ac:dyDescent="0.25">
      <c r="A929" s="34" t="s">
        <v>1078</v>
      </c>
      <c r="B929" s="221"/>
      <c r="C929" s="30" t="s">
        <v>1080</v>
      </c>
    </row>
    <row r="930" spans="1:3" ht="15" x14ac:dyDescent="0.25">
      <c r="A930" s="34" t="s">
        <v>1076</v>
      </c>
      <c r="B930" s="221"/>
      <c r="C930" s="30" t="s">
        <v>1081</v>
      </c>
    </row>
    <row r="931" spans="1:3" ht="15" x14ac:dyDescent="0.25">
      <c r="A931" s="34" t="s">
        <v>1078</v>
      </c>
      <c r="B931" s="221"/>
      <c r="C931" s="30" t="s">
        <v>351</v>
      </c>
    </row>
    <row r="932" spans="1:3" ht="15" x14ac:dyDescent="0.25">
      <c r="A932" s="34" t="s">
        <v>1078</v>
      </c>
      <c r="B932" s="221"/>
      <c r="C932" s="30" t="s">
        <v>1082</v>
      </c>
    </row>
    <row r="933" spans="1:3" ht="15" x14ac:dyDescent="0.25">
      <c r="A933" s="34" t="s">
        <v>1076</v>
      </c>
      <c r="B933" s="221"/>
      <c r="C933" s="30" t="s">
        <v>1083</v>
      </c>
    </row>
    <row r="934" spans="1:3" ht="15" x14ac:dyDescent="0.25">
      <c r="A934" s="34" t="s">
        <v>1078</v>
      </c>
      <c r="B934" s="221"/>
      <c r="C934" s="30" t="s">
        <v>1084</v>
      </c>
    </row>
    <row r="935" spans="1:3" ht="15" x14ac:dyDescent="0.25">
      <c r="A935" s="34" t="s">
        <v>1078</v>
      </c>
      <c r="B935" s="221"/>
      <c r="C935" s="30" t="s">
        <v>1085</v>
      </c>
    </row>
    <row r="936" spans="1:3" ht="15" x14ac:dyDescent="0.25">
      <c r="A936" s="34" t="s">
        <v>1076</v>
      </c>
      <c r="B936" s="221"/>
      <c r="C936" s="30" t="s">
        <v>1086</v>
      </c>
    </row>
    <row r="937" spans="1:3" ht="15" x14ac:dyDescent="0.25">
      <c r="A937" s="34" t="s">
        <v>1078</v>
      </c>
      <c r="B937" s="221"/>
      <c r="C937" s="30" t="s">
        <v>1087</v>
      </c>
    </row>
    <row r="938" spans="1:3" ht="15" x14ac:dyDescent="0.25">
      <c r="A938" s="34" t="s">
        <v>1078</v>
      </c>
      <c r="B938" s="221"/>
      <c r="C938" s="30" t="s">
        <v>1088</v>
      </c>
    </row>
    <row r="939" spans="1:3" ht="15" x14ac:dyDescent="0.25">
      <c r="A939" s="34" t="s">
        <v>1076</v>
      </c>
      <c r="B939" s="221"/>
      <c r="C939" s="30" t="s">
        <v>1089</v>
      </c>
    </row>
    <row r="940" spans="1:3" ht="15" x14ac:dyDescent="0.25">
      <c r="A940" s="34" t="s">
        <v>1078</v>
      </c>
      <c r="B940" s="221"/>
      <c r="C940" s="30" t="s">
        <v>1090</v>
      </c>
    </row>
    <row r="941" spans="1:3" ht="15" x14ac:dyDescent="0.25">
      <c r="A941" s="34" t="s">
        <v>1078</v>
      </c>
      <c r="B941" s="221"/>
      <c r="C941" s="30" t="s">
        <v>1091</v>
      </c>
    </row>
    <row r="942" spans="1:3" ht="15" x14ac:dyDescent="0.25">
      <c r="A942" s="34" t="s">
        <v>1076</v>
      </c>
      <c r="B942" s="221"/>
      <c r="C942" s="30" t="s">
        <v>1092</v>
      </c>
    </row>
    <row r="943" spans="1:3" ht="15" x14ac:dyDescent="0.25">
      <c r="A943" s="34" t="s">
        <v>1078</v>
      </c>
      <c r="B943" s="221"/>
      <c r="C943" s="30" t="s">
        <v>1093</v>
      </c>
    </row>
    <row r="944" spans="1:3" ht="15" x14ac:dyDescent="0.25">
      <c r="A944" s="34" t="s">
        <v>1078</v>
      </c>
      <c r="B944" s="221"/>
      <c r="C944" s="30" t="s">
        <v>1094</v>
      </c>
    </row>
    <row r="945" spans="1:3" ht="15" x14ac:dyDescent="0.25">
      <c r="A945" s="34" t="s">
        <v>1076</v>
      </c>
      <c r="B945" s="217"/>
      <c r="C945" s="30" t="s">
        <v>1095</v>
      </c>
    </row>
    <row r="946" spans="1:3" ht="15" x14ac:dyDescent="0.25">
      <c r="A946" s="35" t="s">
        <v>1096</v>
      </c>
      <c r="B946" s="218">
        <v>27220</v>
      </c>
      <c r="C946" s="32" t="s">
        <v>1097</v>
      </c>
    </row>
    <row r="947" spans="1:3" ht="15" x14ac:dyDescent="0.25">
      <c r="A947" s="35" t="s">
        <v>1096</v>
      </c>
      <c r="B947" s="219"/>
      <c r="C947" s="32" t="s">
        <v>1098</v>
      </c>
    </row>
    <row r="948" spans="1:3" ht="15" x14ac:dyDescent="0.25">
      <c r="A948" s="35" t="s">
        <v>1096</v>
      </c>
      <c r="B948" s="219"/>
      <c r="C948" s="32" t="s">
        <v>1099</v>
      </c>
    </row>
    <row r="949" spans="1:3" ht="15" x14ac:dyDescent="0.25">
      <c r="A949" s="35" t="s">
        <v>1096</v>
      </c>
      <c r="B949" s="219"/>
      <c r="C949" s="32" t="s">
        <v>1100</v>
      </c>
    </row>
    <row r="950" spans="1:3" ht="15" x14ac:dyDescent="0.25">
      <c r="A950" s="35" t="s">
        <v>1096</v>
      </c>
      <c r="B950" s="219"/>
      <c r="C950" s="32" t="s">
        <v>1101</v>
      </c>
    </row>
    <row r="951" spans="1:3" ht="15" x14ac:dyDescent="0.25">
      <c r="A951" s="35" t="s">
        <v>1096</v>
      </c>
      <c r="B951" s="219"/>
      <c r="C951" s="32" t="s">
        <v>1102</v>
      </c>
    </row>
    <row r="952" spans="1:3" ht="15" x14ac:dyDescent="0.25">
      <c r="A952" s="35" t="s">
        <v>1096</v>
      </c>
      <c r="B952" s="219"/>
      <c r="C952" s="32" t="s">
        <v>1103</v>
      </c>
    </row>
    <row r="953" spans="1:3" ht="15" x14ac:dyDescent="0.25">
      <c r="A953" s="35" t="s">
        <v>1096</v>
      </c>
      <c r="B953" s="219"/>
      <c r="C953" s="32" t="s">
        <v>1104</v>
      </c>
    </row>
    <row r="954" spans="1:3" ht="15" x14ac:dyDescent="0.25">
      <c r="A954" s="35" t="s">
        <v>1096</v>
      </c>
      <c r="B954" s="219"/>
      <c r="C954" s="32" t="s">
        <v>1105</v>
      </c>
    </row>
    <row r="955" spans="1:3" ht="15" x14ac:dyDescent="0.25">
      <c r="A955" s="35" t="s">
        <v>1096</v>
      </c>
      <c r="B955" s="219"/>
      <c r="C955" s="32" t="s">
        <v>1106</v>
      </c>
    </row>
    <row r="956" spans="1:3" ht="15" x14ac:dyDescent="0.25">
      <c r="A956" s="35" t="s">
        <v>1096</v>
      </c>
      <c r="B956" s="219"/>
      <c r="C956" s="32" t="s">
        <v>1107</v>
      </c>
    </row>
    <row r="957" spans="1:3" ht="15" x14ac:dyDescent="0.25">
      <c r="A957" s="35" t="s">
        <v>1096</v>
      </c>
      <c r="B957" s="219"/>
      <c r="C957" s="32" t="s">
        <v>1108</v>
      </c>
    </row>
    <row r="958" spans="1:3" ht="15" x14ac:dyDescent="0.25">
      <c r="A958" s="35" t="s">
        <v>1096</v>
      </c>
      <c r="B958" s="219"/>
      <c r="C958" s="32" t="s">
        <v>1109</v>
      </c>
    </row>
    <row r="959" spans="1:3" ht="15" x14ac:dyDescent="0.25">
      <c r="A959" s="35" t="s">
        <v>1096</v>
      </c>
      <c r="B959" s="219"/>
      <c r="C959" s="32" t="s">
        <v>1110</v>
      </c>
    </row>
    <row r="960" spans="1:3" ht="15" x14ac:dyDescent="0.25">
      <c r="A960" s="35" t="s">
        <v>1096</v>
      </c>
      <c r="B960" s="219"/>
      <c r="C960" s="32" t="s">
        <v>1111</v>
      </c>
    </row>
    <row r="961" spans="1:3" ht="15" x14ac:dyDescent="0.25">
      <c r="A961" s="35" t="s">
        <v>1096</v>
      </c>
      <c r="B961" s="219"/>
      <c r="C961" s="32" t="s">
        <v>1112</v>
      </c>
    </row>
    <row r="962" spans="1:3" ht="15" x14ac:dyDescent="0.25">
      <c r="A962" s="35" t="s">
        <v>1096</v>
      </c>
      <c r="B962" s="219"/>
      <c r="C962" s="32" t="s">
        <v>1113</v>
      </c>
    </row>
    <row r="963" spans="1:3" ht="15" x14ac:dyDescent="0.25">
      <c r="A963" s="35" t="s">
        <v>1096</v>
      </c>
      <c r="B963" s="219"/>
      <c r="C963" s="32" t="s">
        <v>1114</v>
      </c>
    </row>
    <row r="964" spans="1:3" ht="15" x14ac:dyDescent="0.25">
      <c r="A964" s="35" t="s">
        <v>1096</v>
      </c>
      <c r="B964" s="219"/>
      <c r="C964" s="32" t="s">
        <v>1115</v>
      </c>
    </row>
    <row r="965" spans="1:3" ht="15" x14ac:dyDescent="0.25">
      <c r="A965" s="35" t="s">
        <v>1096</v>
      </c>
      <c r="B965" s="219"/>
      <c r="C965" s="32" t="s">
        <v>1116</v>
      </c>
    </row>
    <row r="966" spans="1:3" ht="15" x14ac:dyDescent="0.25">
      <c r="A966" s="35" t="s">
        <v>1096</v>
      </c>
      <c r="B966" s="219"/>
      <c r="C966" s="32" t="s">
        <v>1117</v>
      </c>
    </row>
    <row r="967" spans="1:3" ht="15" x14ac:dyDescent="0.25">
      <c r="A967" s="35" t="s">
        <v>1096</v>
      </c>
      <c r="B967" s="219"/>
      <c r="C967" s="32" t="s">
        <v>1118</v>
      </c>
    </row>
    <row r="968" spans="1:3" ht="15" x14ac:dyDescent="0.25">
      <c r="A968" s="35" t="s">
        <v>1096</v>
      </c>
      <c r="B968" s="220"/>
      <c r="C968" s="32" t="s">
        <v>1119</v>
      </c>
    </row>
    <row r="969" spans="1:3" ht="15" x14ac:dyDescent="0.25">
      <c r="A969" s="34" t="s">
        <v>1120</v>
      </c>
      <c r="B969" s="216">
        <v>27230</v>
      </c>
      <c r="C969" s="30" t="s">
        <v>1121</v>
      </c>
    </row>
    <row r="970" spans="1:3" ht="15" x14ac:dyDescent="0.25">
      <c r="A970" s="34" t="s">
        <v>1120</v>
      </c>
      <c r="B970" s="221"/>
      <c r="C970" s="30" t="s">
        <v>1122</v>
      </c>
    </row>
    <row r="971" spans="1:3" ht="15" x14ac:dyDescent="0.25">
      <c r="A971" s="34" t="s">
        <v>1120</v>
      </c>
      <c r="B971" s="221"/>
      <c r="C971" s="30" t="s">
        <v>1123</v>
      </c>
    </row>
    <row r="972" spans="1:3" ht="15" x14ac:dyDescent="0.25">
      <c r="A972" s="34" t="s">
        <v>1120</v>
      </c>
      <c r="B972" s="221"/>
      <c r="C972" s="30" t="s">
        <v>1124</v>
      </c>
    </row>
    <row r="973" spans="1:3" ht="15" x14ac:dyDescent="0.25">
      <c r="A973" s="34" t="s">
        <v>1120</v>
      </c>
      <c r="B973" s="221"/>
      <c r="C973" s="30" t="s">
        <v>1125</v>
      </c>
    </row>
    <row r="974" spans="1:3" ht="15" x14ac:dyDescent="0.25">
      <c r="A974" s="34" t="s">
        <v>1120</v>
      </c>
      <c r="B974" s="221"/>
      <c r="C974" s="30" t="s">
        <v>1126</v>
      </c>
    </row>
    <row r="975" spans="1:3" ht="15" x14ac:dyDescent="0.25">
      <c r="A975" s="34" t="s">
        <v>1120</v>
      </c>
      <c r="B975" s="221"/>
      <c r="C975" s="30" t="s">
        <v>1127</v>
      </c>
    </row>
    <row r="976" spans="1:3" ht="15" x14ac:dyDescent="0.25">
      <c r="A976" s="34" t="s">
        <v>1120</v>
      </c>
      <c r="B976" s="221"/>
      <c r="C976" s="30" t="s">
        <v>1128</v>
      </c>
    </row>
    <row r="977" spans="1:3" ht="15" x14ac:dyDescent="0.25">
      <c r="A977" s="34" t="s">
        <v>1120</v>
      </c>
      <c r="B977" s="221"/>
      <c r="C977" s="30" t="s">
        <v>1129</v>
      </c>
    </row>
    <row r="978" spans="1:3" ht="15" x14ac:dyDescent="0.25">
      <c r="A978" s="34" t="s">
        <v>1120</v>
      </c>
      <c r="B978" s="221"/>
      <c r="C978" s="30" t="s">
        <v>1130</v>
      </c>
    </row>
    <row r="979" spans="1:3" ht="15" x14ac:dyDescent="0.25">
      <c r="A979" s="34" t="s">
        <v>1120</v>
      </c>
      <c r="B979" s="221"/>
      <c r="C979" s="30" t="s">
        <v>1131</v>
      </c>
    </row>
    <row r="980" spans="1:3" ht="15" x14ac:dyDescent="0.25">
      <c r="A980" s="34" t="s">
        <v>1120</v>
      </c>
      <c r="B980" s="221"/>
      <c r="C980" s="30" t="s">
        <v>1132</v>
      </c>
    </row>
    <row r="981" spans="1:3" ht="15" x14ac:dyDescent="0.25">
      <c r="A981" s="34" t="s">
        <v>1120</v>
      </c>
      <c r="B981" s="221"/>
      <c r="C981" s="30" t="s">
        <v>1133</v>
      </c>
    </row>
    <row r="982" spans="1:3" ht="15" x14ac:dyDescent="0.25">
      <c r="A982" s="34" t="s">
        <v>1120</v>
      </c>
      <c r="B982" s="221"/>
      <c r="C982" s="30" t="s">
        <v>1134</v>
      </c>
    </row>
    <row r="983" spans="1:3" ht="15" x14ac:dyDescent="0.25">
      <c r="A983" s="34" t="s">
        <v>1120</v>
      </c>
      <c r="B983" s="221"/>
      <c r="C983" s="30" t="s">
        <v>1135</v>
      </c>
    </row>
    <row r="984" spans="1:3" ht="15" x14ac:dyDescent="0.25">
      <c r="A984" s="34" t="s">
        <v>1120</v>
      </c>
      <c r="B984" s="221"/>
      <c r="C984" s="30" t="s">
        <v>1136</v>
      </c>
    </row>
    <row r="985" spans="1:3" ht="15" x14ac:dyDescent="0.25">
      <c r="A985" s="34" t="s">
        <v>1120</v>
      </c>
      <c r="B985" s="221"/>
      <c r="C985" s="30" t="s">
        <v>1137</v>
      </c>
    </row>
    <row r="986" spans="1:3" ht="15" x14ac:dyDescent="0.25">
      <c r="A986" s="34" t="s">
        <v>1120</v>
      </c>
      <c r="B986" s="221"/>
      <c r="C986" s="30" t="s">
        <v>1138</v>
      </c>
    </row>
    <row r="987" spans="1:3" ht="15" x14ac:dyDescent="0.25">
      <c r="A987" s="34" t="s">
        <v>1120</v>
      </c>
      <c r="B987" s="221"/>
      <c r="C987" s="30" t="s">
        <v>1139</v>
      </c>
    </row>
    <row r="988" spans="1:3" ht="15" x14ac:dyDescent="0.25">
      <c r="A988" s="34" t="s">
        <v>1120</v>
      </c>
      <c r="B988" s="221"/>
      <c r="C988" s="30" t="s">
        <v>1140</v>
      </c>
    </row>
    <row r="989" spans="1:3" ht="15" x14ac:dyDescent="0.25">
      <c r="A989" s="34" t="s">
        <v>1120</v>
      </c>
      <c r="B989" s="217"/>
      <c r="C989" s="30" t="s">
        <v>1141</v>
      </c>
    </row>
    <row r="990" spans="1:3" ht="15" x14ac:dyDescent="0.25">
      <c r="A990" s="35" t="s">
        <v>1142</v>
      </c>
      <c r="B990" s="218">
        <v>27240</v>
      </c>
      <c r="C990" s="32" t="s">
        <v>1143</v>
      </c>
    </row>
    <row r="991" spans="1:3" ht="15" x14ac:dyDescent="0.25">
      <c r="A991" s="35" t="s">
        <v>1142</v>
      </c>
      <c r="B991" s="219"/>
      <c r="C991" s="32" t="s">
        <v>1144</v>
      </c>
    </row>
    <row r="992" spans="1:3" ht="15" x14ac:dyDescent="0.25">
      <c r="A992" s="35" t="s">
        <v>1142</v>
      </c>
      <c r="B992" s="219"/>
      <c r="C992" s="32" t="s">
        <v>1145</v>
      </c>
    </row>
    <row r="993" spans="1:3" ht="15" x14ac:dyDescent="0.25">
      <c r="A993" s="35" t="s">
        <v>1142</v>
      </c>
      <c r="B993" s="219"/>
      <c r="C993" s="32" t="s">
        <v>1146</v>
      </c>
    </row>
    <row r="994" spans="1:3" ht="15" x14ac:dyDescent="0.25">
      <c r="A994" s="35" t="s">
        <v>1142</v>
      </c>
      <c r="B994" s="219"/>
      <c r="C994" s="32" t="s">
        <v>1147</v>
      </c>
    </row>
    <row r="995" spans="1:3" ht="15" x14ac:dyDescent="0.25">
      <c r="A995" s="35" t="s">
        <v>1142</v>
      </c>
      <c r="B995" s="219"/>
      <c r="C995" s="32" t="s">
        <v>1148</v>
      </c>
    </row>
    <row r="996" spans="1:3" ht="15" x14ac:dyDescent="0.25">
      <c r="A996" s="35" t="s">
        <v>1142</v>
      </c>
      <c r="B996" s="219"/>
      <c r="C996" s="32" t="s">
        <v>1149</v>
      </c>
    </row>
    <row r="997" spans="1:3" ht="15" x14ac:dyDescent="0.25">
      <c r="A997" s="35" t="s">
        <v>1142</v>
      </c>
      <c r="B997" s="219"/>
      <c r="C997" s="32" t="s">
        <v>1150</v>
      </c>
    </row>
    <row r="998" spans="1:3" ht="15" x14ac:dyDescent="0.25">
      <c r="A998" s="35" t="s">
        <v>1142</v>
      </c>
      <c r="B998" s="219"/>
      <c r="C998" s="32" t="s">
        <v>1151</v>
      </c>
    </row>
    <row r="999" spans="1:3" ht="15" x14ac:dyDescent="0.25">
      <c r="A999" s="35" t="s">
        <v>1142</v>
      </c>
      <c r="B999" s="219"/>
      <c r="C999" s="32" t="s">
        <v>1152</v>
      </c>
    </row>
    <row r="1000" spans="1:3" ht="15" x14ac:dyDescent="0.25">
      <c r="A1000" s="35" t="s">
        <v>1142</v>
      </c>
      <c r="B1000" s="219"/>
      <c r="C1000" s="32" t="s">
        <v>1153</v>
      </c>
    </row>
    <row r="1001" spans="1:3" ht="15" x14ac:dyDescent="0.25">
      <c r="A1001" s="35" t="s">
        <v>1142</v>
      </c>
      <c r="B1001" s="219"/>
      <c r="C1001" s="32" t="s">
        <v>1154</v>
      </c>
    </row>
    <row r="1002" spans="1:3" ht="15" x14ac:dyDescent="0.25">
      <c r="A1002" s="35" t="s">
        <v>1142</v>
      </c>
      <c r="B1002" s="219"/>
      <c r="C1002" s="32" t="s">
        <v>1155</v>
      </c>
    </row>
    <row r="1003" spans="1:3" ht="15" x14ac:dyDescent="0.25">
      <c r="A1003" s="35" t="s">
        <v>1142</v>
      </c>
      <c r="B1003" s="219"/>
      <c r="C1003" s="32" t="s">
        <v>1156</v>
      </c>
    </row>
    <row r="1004" spans="1:3" ht="15" x14ac:dyDescent="0.25">
      <c r="A1004" s="35" t="s">
        <v>1142</v>
      </c>
      <c r="B1004" s="219"/>
      <c r="C1004" s="32" t="s">
        <v>1157</v>
      </c>
    </row>
    <row r="1005" spans="1:3" ht="15" x14ac:dyDescent="0.25">
      <c r="A1005" s="35" t="s">
        <v>1142</v>
      </c>
      <c r="B1005" s="219"/>
      <c r="C1005" s="32" t="s">
        <v>1158</v>
      </c>
    </row>
    <row r="1006" spans="1:3" ht="15" x14ac:dyDescent="0.25">
      <c r="A1006" s="35" t="s">
        <v>1142</v>
      </c>
      <c r="B1006" s="219"/>
      <c r="C1006" s="32" t="s">
        <v>1159</v>
      </c>
    </row>
    <row r="1007" spans="1:3" ht="15" x14ac:dyDescent="0.25">
      <c r="A1007" s="35" t="s">
        <v>1142</v>
      </c>
      <c r="B1007" s="219"/>
      <c r="C1007" s="32" t="s">
        <v>1160</v>
      </c>
    </row>
    <row r="1008" spans="1:3" ht="15" x14ac:dyDescent="0.25">
      <c r="A1008" s="35" t="s">
        <v>1142</v>
      </c>
      <c r="B1008" s="219"/>
      <c r="C1008" s="32" t="s">
        <v>1161</v>
      </c>
    </row>
    <row r="1009" spans="1:3" ht="15" x14ac:dyDescent="0.25">
      <c r="A1009" s="35" t="s">
        <v>1142</v>
      </c>
      <c r="B1009" s="219"/>
      <c r="C1009" s="32" t="s">
        <v>1162</v>
      </c>
    </row>
    <row r="1010" spans="1:3" ht="15" x14ac:dyDescent="0.25">
      <c r="A1010" s="35" t="s">
        <v>1142</v>
      </c>
      <c r="B1010" s="220"/>
      <c r="C1010" s="32" t="s">
        <v>1163</v>
      </c>
    </row>
    <row r="1011" spans="1:3" ht="15" x14ac:dyDescent="0.25">
      <c r="A1011" s="34" t="s">
        <v>1164</v>
      </c>
      <c r="B1011" s="216">
        <v>27250</v>
      </c>
      <c r="C1011" s="30" t="s">
        <v>1165</v>
      </c>
    </row>
    <row r="1012" spans="1:3" ht="15" x14ac:dyDescent="0.25">
      <c r="A1012" s="34" t="s">
        <v>1164</v>
      </c>
      <c r="B1012" s="221"/>
      <c r="C1012" s="30" t="s">
        <v>1166</v>
      </c>
    </row>
    <row r="1013" spans="1:3" ht="15" x14ac:dyDescent="0.25">
      <c r="A1013" s="34" t="s">
        <v>1164</v>
      </c>
      <c r="B1013" s="221"/>
      <c r="C1013" s="30" t="s">
        <v>1167</v>
      </c>
    </row>
    <row r="1014" spans="1:3" ht="15" x14ac:dyDescent="0.25">
      <c r="A1014" s="34" t="s">
        <v>1164</v>
      </c>
      <c r="B1014" s="221"/>
      <c r="C1014" s="30" t="s">
        <v>1168</v>
      </c>
    </row>
    <row r="1015" spans="1:3" ht="15" x14ac:dyDescent="0.25">
      <c r="A1015" s="34" t="s">
        <v>1164</v>
      </c>
      <c r="B1015" s="221"/>
      <c r="C1015" s="30" t="s">
        <v>1169</v>
      </c>
    </row>
    <row r="1016" spans="1:3" ht="15" x14ac:dyDescent="0.25">
      <c r="A1016" s="34" t="s">
        <v>1164</v>
      </c>
      <c r="B1016" s="221"/>
      <c r="C1016" s="30" t="s">
        <v>1170</v>
      </c>
    </row>
    <row r="1017" spans="1:3" ht="15" x14ac:dyDescent="0.25">
      <c r="A1017" s="34" t="s">
        <v>1164</v>
      </c>
      <c r="B1017" s="221"/>
      <c r="C1017" s="30" t="s">
        <v>1171</v>
      </c>
    </row>
    <row r="1018" spans="1:3" ht="15" x14ac:dyDescent="0.25">
      <c r="A1018" s="34" t="s">
        <v>1164</v>
      </c>
      <c r="B1018" s="221"/>
      <c r="C1018" s="30" t="s">
        <v>1172</v>
      </c>
    </row>
    <row r="1019" spans="1:3" ht="15" x14ac:dyDescent="0.25">
      <c r="A1019" s="34" t="s">
        <v>1164</v>
      </c>
      <c r="B1019" s="221"/>
      <c r="C1019" s="30" t="s">
        <v>1173</v>
      </c>
    </row>
    <row r="1020" spans="1:3" ht="15" x14ac:dyDescent="0.25">
      <c r="A1020" s="34" t="s">
        <v>1164</v>
      </c>
      <c r="B1020" s="221"/>
      <c r="C1020" s="30" t="s">
        <v>1174</v>
      </c>
    </row>
    <row r="1021" spans="1:3" ht="15" x14ac:dyDescent="0.25">
      <c r="A1021" s="34" t="s">
        <v>1164</v>
      </c>
      <c r="B1021" s="221"/>
      <c r="C1021" s="30" t="s">
        <v>1175</v>
      </c>
    </row>
    <row r="1022" spans="1:3" ht="15" x14ac:dyDescent="0.25">
      <c r="A1022" s="34" t="s">
        <v>1164</v>
      </c>
      <c r="B1022" s="221"/>
      <c r="C1022" s="30" t="s">
        <v>1176</v>
      </c>
    </row>
    <row r="1023" spans="1:3" ht="15" x14ac:dyDescent="0.25">
      <c r="A1023" s="34" t="s">
        <v>1164</v>
      </c>
      <c r="B1023" s="217"/>
      <c r="C1023" s="30" t="s">
        <v>1177</v>
      </c>
    </row>
    <row r="1024" spans="1:3" ht="15" x14ac:dyDescent="0.25">
      <c r="A1024" s="35" t="s">
        <v>1178</v>
      </c>
      <c r="B1024" s="218">
        <v>27260</v>
      </c>
      <c r="C1024" s="32" t="s">
        <v>1179</v>
      </c>
    </row>
    <row r="1025" spans="1:3" ht="15" x14ac:dyDescent="0.25">
      <c r="A1025" s="35" t="s">
        <v>1178</v>
      </c>
      <c r="B1025" s="219"/>
      <c r="C1025" s="32" t="s">
        <v>1180</v>
      </c>
    </row>
    <row r="1026" spans="1:3" ht="15" x14ac:dyDescent="0.25">
      <c r="A1026" s="35" t="s">
        <v>1178</v>
      </c>
      <c r="B1026" s="219"/>
      <c r="C1026" s="32" t="s">
        <v>1181</v>
      </c>
    </row>
    <row r="1027" spans="1:3" ht="15" x14ac:dyDescent="0.25">
      <c r="A1027" s="35" t="s">
        <v>1178</v>
      </c>
      <c r="B1027" s="219"/>
      <c r="C1027" s="32" t="s">
        <v>1182</v>
      </c>
    </row>
    <row r="1028" spans="1:3" ht="15" x14ac:dyDescent="0.25">
      <c r="A1028" s="35" t="s">
        <v>1178</v>
      </c>
      <c r="B1028" s="219"/>
      <c r="C1028" s="32" t="s">
        <v>1183</v>
      </c>
    </row>
    <row r="1029" spans="1:3" ht="15" x14ac:dyDescent="0.25">
      <c r="A1029" s="35" t="s">
        <v>1178</v>
      </c>
      <c r="B1029" s="219"/>
      <c r="C1029" s="32" t="s">
        <v>1184</v>
      </c>
    </row>
    <row r="1030" spans="1:3" ht="15" x14ac:dyDescent="0.25">
      <c r="A1030" s="35" t="s">
        <v>1178</v>
      </c>
      <c r="B1030" s="219"/>
      <c r="C1030" s="32" t="s">
        <v>1185</v>
      </c>
    </row>
    <row r="1031" spans="1:3" ht="15" x14ac:dyDescent="0.25">
      <c r="A1031" s="35" t="s">
        <v>1178</v>
      </c>
      <c r="B1031" s="219"/>
      <c r="C1031" s="32" t="s">
        <v>1186</v>
      </c>
    </row>
    <row r="1032" spans="1:3" ht="15" x14ac:dyDescent="0.25">
      <c r="A1032" s="35" t="s">
        <v>1178</v>
      </c>
      <c r="B1032" s="219"/>
      <c r="C1032" s="32" t="s">
        <v>1187</v>
      </c>
    </row>
    <row r="1033" spans="1:3" ht="15" x14ac:dyDescent="0.25">
      <c r="A1033" s="35" t="s">
        <v>1178</v>
      </c>
      <c r="B1033" s="219"/>
      <c r="C1033" s="32" t="s">
        <v>1188</v>
      </c>
    </row>
    <row r="1034" spans="1:3" ht="15" x14ac:dyDescent="0.25">
      <c r="A1034" s="35" t="s">
        <v>1178</v>
      </c>
      <c r="B1034" s="220"/>
      <c r="C1034" s="32" t="s">
        <v>1189</v>
      </c>
    </row>
    <row r="1035" spans="1:3" ht="15" x14ac:dyDescent="0.25">
      <c r="A1035" s="34" t="s">
        <v>1190</v>
      </c>
      <c r="B1035" s="216">
        <v>27270</v>
      </c>
      <c r="C1035" s="30" t="s">
        <v>1191</v>
      </c>
    </row>
    <row r="1036" spans="1:3" ht="15" x14ac:dyDescent="0.25">
      <c r="A1036" s="34" t="s">
        <v>1190</v>
      </c>
      <c r="B1036" s="221"/>
      <c r="C1036" s="30" t="s">
        <v>1192</v>
      </c>
    </row>
    <row r="1037" spans="1:3" ht="15" x14ac:dyDescent="0.25">
      <c r="A1037" s="34" t="s">
        <v>1190</v>
      </c>
      <c r="B1037" s="221"/>
      <c r="C1037" s="30" t="s">
        <v>1193</v>
      </c>
    </row>
    <row r="1038" spans="1:3" ht="15" x14ac:dyDescent="0.25">
      <c r="A1038" s="34" t="s">
        <v>1190</v>
      </c>
      <c r="B1038" s="221"/>
      <c r="C1038" s="30" t="s">
        <v>1194</v>
      </c>
    </row>
    <row r="1039" spans="1:3" ht="15" x14ac:dyDescent="0.25">
      <c r="A1039" s="34" t="s">
        <v>1190</v>
      </c>
      <c r="B1039" s="221"/>
      <c r="C1039" s="30" t="s">
        <v>1195</v>
      </c>
    </row>
    <row r="1040" spans="1:3" ht="15" x14ac:dyDescent="0.25">
      <c r="A1040" s="34" t="s">
        <v>1190</v>
      </c>
      <c r="B1040" s="221"/>
      <c r="C1040" s="30" t="s">
        <v>1196</v>
      </c>
    </row>
    <row r="1041" spans="1:3" ht="15" x14ac:dyDescent="0.25">
      <c r="A1041" s="34" t="s">
        <v>1190</v>
      </c>
      <c r="B1041" s="221"/>
      <c r="C1041" s="30" t="s">
        <v>1197</v>
      </c>
    </row>
    <row r="1042" spans="1:3" ht="15" x14ac:dyDescent="0.25">
      <c r="A1042" s="34" t="s">
        <v>1190</v>
      </c>
      <c r="B1042" s="221"/>
      <c r="C1042" s="30" t="s">
        <v>1198</v>
      </c>
    </row>
    <row r="1043" spans="1:3" ht="15" x14ac:dyDescent="0.25">
      <c r="A1043" s="34" t="s">
        <v>1190</v>
      </c>
      <c r="B1043" s="221"/>
      <c r="C1043" s="30" t="s">
        <v>1199</v>
      </c>
    </row>
    <row r="1044" spans="1:3" ht="15" x14ac:dyDescent="0.25">
      <c r="A1044" s="34" t="s">
        <v>1190</v>
      </c>
      <c r="B1044" s="221"/>
      <c r="C1044" s="30" t="s">
        <v>1200</v>
      </c>
    </row>
    <row r="1045" spans="1:3" ht="15" x14ac:dyDescent="0.25">
      <c r="A1045" s="34" t="s">
        <v>1190</v>
      </c>
      <c r="B1045" s="221"/>
      <c r="C1045" s="30" t="s">
        <v>1201</v>
      </c>
    </row>
    <row r="1046" spans="1:3" ht="15" x14ac:dyDescent="0.25">
      <c r="A1046" s="34" t="s">
        <v>1190</v>
      </c>
      <c r="B1046" s="217"/>
      <c r="C1046" s="30" t="s">
        <v>1202</v>
      </c>
    </row>
    <row r="1047" spans="1:3" ht="15" x14ac:dyDescent="0.25">
      <c r="A1047" s="35" t="s">
        <v>1203</v>
      </c>
      <c r="B1047" s="218">
        <v>27290</v>
      </c>
      <c r="C1047" s="32" t="s">
        <v>1204</v>
      </c>
    </row>
    <row r="1048" spans="1:3" ht="15" x14ac:dyDescent="0.25">
      <c r="A1048" s="35" t="s">
        <v>1203</v>
      </c>
      <c r="B1048" s="219"/>
      <c r="C1048" s="32" t="s">
        <v>1205</v>
      </c>
    </row>
    <row r="1049" spans="1:3" ht="15" x14ac:dyDescent="0.25">
      <c r="A1049" s="35" t="s">
        <v>1203</v>
      </c>
      <c r="B1049" s="219"/>
      <c r="C1049" s="32" t="s">
        <v>1206</v>
      </c>
    </row>
    <row r="1050" spans="1:3" ht="15" x14ac:dyDescent="0.25">
      <c r="A1050" s="35" t="s">
        <v>1203</v>
      </c>
      <c r="B1050" s="219"/>
      <c r="C1050" s="32" t="s">
        <v>1207</v>
      </c>
    </row>
    <row r="1051" spans="1:3" ht="15" x14ac:dyDescent="0.25">
      <c r="A1051" s="35" t="s">
        <v>1203</v>
      </c>
      <c r="B1051" s="219"/>
      <c r="C1051" s="32" t="s">
        <v>1208</v>
      </c>
    </row>
    <row r="1052" spans="1:3" ht="15" x14ac:dyDescent="0.25">
      <c r="A1052" s="35" t="s">
        <v>1203</v>
      </c>
      <c r="B1052" s="219"/>
      <c r="C1052" s="32" t="s">
        <v>1209</v>
      </c>
    </row>
    <row r="1053" spans="1:3" ht="15" x14ac:dyDescent="0.25">
      <c r="A1053" s="35" t="s">
        <v>1203</v>
      </c>
      <c r="B1053" s="219"/>
      <c r="C1053" s="32" t="s">
        <v>1210</v>
      </c>
    </row>
    <row r="1054" spans="1:3" ht="15" x14ac:dyDescent="0.25">
      <c r="A1054" s="35" t="s">
        <v>1203</v>
      </c>
      <c r="B1054" s="219"/>
      <c r="C1054" s="32" t="s">
        <v>1211</v>
      </c>
    </row>
    <row r="1055" spans="1:3" ht="15" x14ac:dyDescent="0.25">
      <c r="A1055" s="35" t="s">
        <v>1203</v>
      </c>
      <c r="B1055" s="219"/>
      <c r="C1055" s="32" t="s">
        <v>1212</v>
      </c>
    </row>
    <row r="1056" spans="1:3" ht="15" x14ac:dyDescent="0.25">
      <c r="A1056" s="35" t="s">
        <v>1203</v>
      </c>
      <c r="B1056" s="219"/>
      <c r="C1056" s="32" t="s">
        <v>1213</v>
      </c>
    </row>
    <row r="1057" spans="1:3" ht="15" x14ac:dyDescent="0.25">
      <c r="A1057" s="35" t="s">
        <v>1203</v>
      </c>
      <c r="B1057" s="219"/>
      <c r="C1057" s="32" t="s">
        <v>1214</v>
      </c>
    </row>
    <row r="1058" spans="1:3" ht="15" x14ac:dyDescent="0.25">
      <c r="A1058" s="35" t="s">
        <v>1203</v>
      </c>
      <c r="B1058" s="219"/>
      <c r="C1058" s="32" t="s">
        <v>1215</v>
      </c>
    </row>
    <row r="1059" spans="1:3" ht="15" x14ac:dyDescent="0.25">
      <c r="A1059" s="35" t="s">
        <v>1203</v>
      </c>
      <c r="B1059" s="220"/>
      <c r="C1059" s="32" t="s">
        <v>1216</v>
      </c>
    </row>
    <row r="1060" spans="1:3" ht="15" x14ac:dyDescent="0.25">
      <c r="A1060" s="34" t="s">
        <v>1217</v>
      </c>
      <c r="B1060" s="216">
        <v>27300</v>
      </c>
      <c r="C1060" s="30" t="s">
        <v>1218</v>
      </c>
    </row>
    <row r="1061" spans="1:3" ht="15" x14ac:dyDescent="0.25">
      <c r="A1061" s="34" t="s">
        <v>1217</v>
      </c>
      <c r="B1061" s="221"/>
      <c r="C1061" s="30" t="s">
        <v>1219</v>
      </c>
    </row>
    <row r="1062" spans="1:3" ht="15" x14ac:dyDescent="0.25">
      <c r="A1062" s="34" t="s">
        <v>1217</v>
      </c>
      <c r="B1062" s="221"/>
      <c r="C1062" s="30" t="s">
        <v>1220</v>
      </c>
    </row>
    <row r="1063" spans="1:3" ht="15" x14ac:dyDescent="0.25">
      <c r="A1063" s="34" t="s">
        <v>1217</v>
      </c>
      <c r="B1063" s="221"/>
      <c r="C1063" s="30" t="s">
        <v>1221</v>
      </c>
    </row>
    <row r="1064" spans="1:3" ht="15" x14ac:dyDescent="0.25">
      <c r="A1064" s="34" t="s">
        <v>1217</v>
      </c>
      <c r="B1064" s="221"/>
      <c r="C1064" s="30" t="s">
        <v>1222</v>
      </c>
    </row>
    <row r="1065" spans="1:3" ht="15" x14ac:dyDescent="0.25">
      <c r="A1065" s="34" t="s">
        <v>1217</v>
      </c>
      <c r="B1065" s="221"/>
      <c r="C1065" s="30" t="s">
        <v>1223</v>
      </c>
    </row>
    <row r="1066" spans="1:3" ht="15" x14ac:dyDescent="0.25">
      <c r="A1066" s="34" t="s">
        <v>1217</v>
      </c>
      <c r="B1066" s="221"/>
      <c r="C1066" s="30" t="s">
        <v>1224</v>
      </c>
    </row>
    <row r="1067" spans="1:3" ht="15" x14ac:dyDescent="0.25">
      <c r="A1067" s="34" t="s">
        <v>1217</v>
      </c>
      <c r="B1067" s="221"/>
      <c r="C1067" s="30" t="s">
        <v>1225</v>
      </c>
    </row>
    <row r="1068" spans="1:3" ht="15" x14ac:dyDescent="0.25">
      <c r="A1068" s="34" t="s">
        <v>1217</v>
      </c>
      <c r="B1068" s="221"/>
      <c r="C1068" s="30" t="s">
        <v>1226</v>
      </c>
    </row>
    <row r="1069" spans="1:3" ht="15" x14ac:dyDescent="0.25">
      <c r="A1069" s="34" t="s">
        <v>1217</v>
      </c>
      <c r="B1069" s="221"/>
      <c r="C1069" s="30" t="s">
        <v>1227</v>
      </c>
    </row>
    <row r="1070" spans="1:3" ht="15" x14ac:dyDescent="0.25">
      <c r="A1070" s="34" t="s">
        <v>1217</v>
      </c>
      <c r="B1070" s="221"/>
      <c r="C1070" s="30" t="s">
        <v>1228</v>
      </c>
    </row>
    <row r="1071" spans="1:3" ht="15" x14ac:dyDescent="0.25">
      <c r="A1071" s="34" t="s">
        <v>1217</v>
      </c>
      <c r="B1071" s="221"/>
      <c r="C1071" s="30" t="s">
        <v>1229</v>
      </c>
    </row>
    <row r="1072" spans="1:3" ht="15" x14ac:dyDescent="0.25">
      <c r="A1072" s="34" t="s">
        <v>1217</v>
      </c>
      <c r="B1072" s="221"/>
      <c r="C1072" s="30" t="s">
        <v>1230</v>
      </c>
    </row>
    <row r="1073" spans="1:3" ht="15" x14ac:dyDescent="0.25">
      <c r="A1073" s="34" t="s">
        <v>1217</v>
      </c>
      <c r="B1073" s="221"/>
      <c r="C1073" s="30" t="s">
        <v>1231</v>
      </c>
    </row>
    <row r="1074" spans="1:3" ht="15" x14ac:dyDescent="0.25">
      <c r="A1074" s="34" t="s">
        <v>1217</v>
      </c>
      <c r="B1074" s="221"/>
      <c r="C1074" s="30" t="s">
        <v>1232</v>
      </c>
    </row>
    <row r="1075" spans="1:3" ht="15" x14ac:dyDescent="0.25">
      <c r="A1075" s="34" t="s">
        <v>1217</v>
      </c>
      <c r="B1075" s="221"/>
      <c r="C1075" s="30" t="s">
        <v>1233</v>
      </c>
    </row>
    <row r="1076" spans="1:3" ht="15" x14ac:dyDescent="0.25">
      <c r="A1076" s="34" t="s">
        <v>1217</v>
      </c>
      <c r="B1076" s="221"/>
      <c r="C1076" s="30" t="s">
        <v>1234</v>
      </c>
    </row>
    <row r="1077" spans="1:3" ht="15" x14ac:dyDescent="0.25">
      <c r="A1077" s="34" t="s">
        <v>1217</v>
      </c>
      <c r="B1077" s="217"/>
      <c r="C1077" s="30" t="s">
        <v>1235</v>
      </c>
    </row>
    <row r="1078" spans="1:3" ht="15" x14ac:dyDescent="0.25">
      <c r="A1078" s="35" t="s">
        <v>1236</v>
      </c>
      <c r="B1078" s="218">
        <v>27310</v>
      </c>
      <c r="C1078" s="32" t="s">
        <v>1237</v>
      </c>
    </row>
    <row r="1079" spans="1:3" ht="15" x14ac:dyDescent="0.25">
      <c r="A1079" s="35" t="s">
        <v>1236</v>
      </c>
      <c r="B1079" s="219"/>
      <c r="C1079" s="32" t="s">
        <v>1238</v>
      </c>
    </row>
    <row r="1080" spans="1:3" ht="15" x14ac:dyDescent="0.25">
      <c r="A1080" s="35" t="s">
        <v>1236</v>
      </c>
      <c r="B1080" s="219"/>
      <c r="C1080" s="32" t="s">
        <v>1239</v>
      </c>
    </row>
    <row r="1081" spans="1:3" ht="15" x14ac:dyDescent="0.25">
      <c r="A1081" s="35" t="s">
        <v>1236</v>
      </c>
      <c r="B1081" s="219"/>
      <c r="C1081" s="32" t="s">
        <v>1240</v>
      </c>
    </row>
    <row r="1082" spans="1:3" ht="15" x14ac:dyDescent="0.25">
      <c r="A1082" s="35" t="s">
        <v>1236</v>
      </c>
      <c r="B1082" s="219"/>
      <c r="C1082" s="32" t="s">
        <v>1241</v>
      </c>
    </row>
    <row r="1083" spans="1:3" ht="15" x14ac:dyDescent="0.25">
      <c r="A1083" s="35" t="s">
        <v>1236</v>
      </c>
      <c r="B1083" s="219"/>
      <c r="C1083" s="32" t="s">
        <v>1242</v>
      </c>
    </row>
    <row r="1084" spans="1:3" ht="15" x14ac:dyDescent="0.25">
      <c r="A1084" s="35" t="s">
        <v>1236</v>
      </c>
      <c r="B1084" s="219"/>
      <c r="C1084" s="32" t="s">
        <v>1243</v>
      </c>
    </row>
    <row r="1085" spans="1:3" ht="15" x14ac:dyDescent="0.25">
      <c r="A1085" s="35" t="s">
        <v>1236</v>
      </c>
      <c r="B1085" s="219"/>
      <c r="C1085" s="32" t="s">
        <v>1244</v>
      </c>
    </row>
    <row r="1086" spans="1:3" ht="15" x14ac:dyDescent="0.25">
      <c r="A1086" s="35" t="s">
        <v>1236</v>
      </c>
      <c r="B1086" s="219"/>
      <c r="C1086" s="32" t="s">
        <v>1245</v>
      </c>
    </row>
    <row r="1087" spans="1:3" ht="15" x14ac:dyDescent="0.25">
      <c r="A1087" s="35" t="s">
        <v>1236</v>
      </c>
      <c r="B1087" s="219"/>
      <c r="C1087" s="32" t="s">
        <v>1246</v>
      </c>
    </row>
    <row r="1088" spans="1:3" ht="15" x14ac:dyDescent="0.25">
      <c r="A1088" s="35" t="s">
        <v>1236</v>
      </c>
      <c r="B1088" s="220"/>
      <c r="C1088" s="32" t="s">
        <v>1247</v>
      </c>
    </row>
    <row r="1089" spans="1:3" ht="15" x14ac:dyDescent="0.25">
      <c r="A1089" s="34" t="s">
        <v>1248</v>
      </c>
      <c r="B1089" s="216">
        <v>27320</v>
      </c>
      <c r="C1089" s="30" t="s">
        <v>1249</v>
      </c>
    </row>
    <row r="1090" spans="1:3" ht="15" x14ac:dyDescent="0.25">
      <c r="A1090" s="34" t="s">
        <v>1248</v>
      </c>
      <c r="B1090" s="221"/>
      <c r="C1090" s="30" t="s">
        <v>1250</v>
      </c>
    </row>
    <row r="1091" spans="1:3" ht="15" x14ac:dyDescent="0.25">
      <c r="A1091" s="34" t="s">
        <v>1248</v>
      </c>
      <c r="B1091" s="221"/>
      <c r="C1091" s="30" t="s">
        <v>1251</v>
      </c>
    </row>
    <row r="1092" spans="1:3" ht="15" x14ac:dyDescent="0.25">
      <c r="A1092" s="34" t="s">
        <v>1248</v>
      </c>
      <c r="B1092" s="221"/>
      <c r="C1092" s="30" t="s">
        <v>1252</v>
      </c>
    </row>
    <row r="1093" spans="1:3" ht="15" x14ac:dyDescent="0.25">
      <c r="A1093" s="34" t="s">
        <v>1248</v>
      </c>
      <c r="B1093" s="221"/>
      <c r="C1093" s="30" t="s">
        <v>1253</v>
      </c>
    </row>
    <row r="1094" spans="1:3" ht="15" x14ac:dyDescent="0.25">
      <c r="A1094" s="34" t="s">
        <v>1248</v>
      </c>
      <c r="B1094" s="221"/>
      <c r="C1094" s="30" t="s">
        <v>1254</v>
      </c>
    </row>
    <row r="1095" spans="1:3" ht="15" x14ac:dyDescent="0.25">
      <c r="A1095" s="34" t="s">
        <v>1248</v>
      </c>
      <c r="B1095" s="221"/>
      <c r="C1095" s="30" t="s">
        <v>1255</v>
      </c>
    </row>
    <row r="1096" spans="1:3" ht="15" x14ac:dyDescent="0.25">
      <c r="A1096" s="34" t="s">
        <v>1248</v>
      </c>
      <c r="B1096" s="217"/>
      <c r="C1096" s="30" t="s">
        <v>1256</v>
      </c>
    </row>
    <row r="1097" spans="1:3" ht="15" x14ac:dyDescent="0.25">
      <c r="A1097" s="35" t="s">
        <v>1257</v>
      </c>
      <c r="B1097" s="218">
        <v>27330</v>
      </c>
      <c r="C1097" s="32" t="s">
        <v>1258</v>
      </c>
    </row>
    <row r="1098" spans="1:3" ht="15" x14ac:dyDescent="0.25">
      <c r="A1098" s="35" t="s">
        <v>1257</v>
      </c>
      <c r="B1098" s="219"/>
      <c r="C1098" s="32" t="s">
        <v>1259</v>
      </c>
    </row>
    <row r="1099" spans="1:3" ht="15" x14ac:dyDescent="0.25">
      <c r="A1099" s="35" t="s">
        <v>1257</v>
      </c>
      <c r="B1099" s="219"/>
      <c r="C1099" s="32" t="s">
        <v>1260</v>
      </c>
    </row>
    <row r="1100" spans="1:3" ht="15" x14ac:dyDescent="0.25">
      <c r="A1100" s="35" t="s">
        <v>1257</v>
      </c>
      <c r="B1100" s="219"/>
      <c r="C1100" s="32" t="s">
        <v>1261</v>
      </c>
    </row>
    <row r="1101" spans="1:3" ht="15" x14ac:dyDescent="0.25">
      <c r="A1101" s="35" t="s">
        <v>1257</v>
      </c>
      <c r="B1101" s="219"/>
      <c r="C1101" s="32" t="s">
        <v>1262</v>
      </c>
    </row>
    <row r="1102" spans="1:3" ht="15" x14ac:dyDescent="0.25">
      <c r="A1102" s="35" t="s">
        <v>1257</v>
      </c>
      <c r="B1102" s="219"/>
      <c r="C1102" s="32" t="s">
        <v>1263</v>
      </c>
    </row>
    <row r="1103" spans="1:3" ht="15" x14ac:dyDescent="0.25">
      <c r="A1103" s="35" t="s">
        <v>1257</v>
      </c>
      <c r="B1103" s="219"/>
      <c r="C1103" s="32" t="s">
        <v>1264</v>
      </c>
    </row>
    <row r="1104" spans="1:3" ht="15" x14ac:dyDescent="0.25">
      <c r="A1104" s="35" t="s">
        <v>1257</v>
      </c>
      <c r="B1104" s="219"/>
      <c r="C1104" s="32" t="s">
        <v>1265</v>
      </c>
    </row>
    <row r="1105" spans="1:3" ht="15" x14ac:dyDescent="0.25">
      <c r="A1105" s="35" t="s">
        <v>1257</v>
      </c>
      <c r="B1105" s="219"/>
      <c r="C1105" s="32" t="s">
        <v>1266</v>
      </c>
    </row>
    <row r="1106" spans="1:3" ht="15" x14ac:dyDescent="0.25">
      <c r="A1106" s="35" t="s">
        <v>1257</v>
      </c>
      <c r="B1106" s="219"/>
      <c r="C1106" s="32" t="s">
        <v>1267</v>
      </c>
    </row>
    <row r="1107" spans="1:3" ht="15" x14ac:dyDescent="0.25">
      <c r="A1107" s="35" t="s">
        <v>1257</v>
      </c>
      <c r="B1107" s="219"/>
      <c r="C1107" s="32" t="s">
        <v>1268</v>
      </c>
    </row>
    <row r="1108" spans="1:3" ht="15" x14ac:dyDescent="0.25">
      <c r="A1108" s="35" t="s">
        <v>1257</v>
      </c>
      <c r="B1108" s="220"/>
      <c r="C1108" s="32" t="s">
        <v>1269</v>
      </c>
    </row>
    <row r="1109" spans="1:3" ht="15" x14ac:dyDescent="0.25">
      <c r="A1109" s="34" t="s">
        <v>1270</v>
      </c>
      <c r="B1109" s="216">
        <v>27340</v>
      </c>
      <c r="C1109" s="30" t="s">
        <v>1271</v>
      </c>
    </row>
    <row r="1110" spans="1:3" ht="15" x14ac:dyDescent="0.25">
      <c r="A1110" s="34" t="s">
        <v>1270</v>
      </c>
      <c r="B1110" s="221"/>
      <c r="C1110" s="30" t="s">
        <v>1272</v>
      </c>
    </row>
    <row r="1111" spans="1:3" ht="15" x14ac:dyDescent="0.25">
      <c r="A1111" s="34" t="s">
        <v>1270</v>
      </c>
      <c r="B1111" s="221"/>
      <c r="C1111" s="30" t="s">
        <v>1273</v>
      </c>
    </row>
    <row r="1112" spans="1:3" ht="15" x14ac:dyDescent="0.25">
      <c r="A1112" s="34" t="s">
        <v>1270</v>
      </c>
      <c r="B1112" s="221"/>
      <c r="C1112" s="30" t="s">
        <v>1274</v>
      </c>
    </row>
    <row r="1113" spans="1:3" ht="15" x14ac:dyDescent="0.25">
      <c r="A1113" s="34" t="s">
        <v>1270</v>
      </c>
      <c r="B1113" s="217"/>
      <c r="C1113" s="30" t="s">
        <v>1275</v>
      </c>
    </row>
    <row r="1114" spans="1:3" ht="15" x14ac:dyDescent="0.25">
      <c r="A1114" s="35" t="s">
        <v>1276</v>
      </c>
      <c r="B1114" s="218">
        <v>27350</v>
      </c>
      <c r="C1114" s="32" t="s">
        <v>1277</v>
      </c>
    </row>
    <row r="1115" spans="1:3" ht="15" x14ac:dyDescent="0.25">
      <c r="A1115" s="35" t="s">
        <v>1276</v>
      </c>
      <c r="B1115" s="219"/>
      <c r="C1115" s="32" t="s">
        <v>1278</v>
      </c>
    </row>
    <row r="1116" spans="1:3" ht="15" x14ac:dyDescent="0.25">
      <c r="A1116" s="35" t="s">
        <v>1276</v>
      </c>
      <c r="B1116" s="219"/>
      <c r="C1116" s="32" t="s">
        <v>1279</v>
      </c>
    </row>
    <row r="1117" spans="1:3" ht="15" x14ac:dyDescent="0.25">
      <c r="A1117" s="35" t="s">
        <v>1276</v>
      </c>
      <c r="B1117" s="219"/>
      <c r="C1117" s="32" t="s">
        <v>1280</v>
      </c>
    </row>
    <row r="1118" spans="1:3" ht="15" x14ac:dyDescent="0.25">
      <c r="A1118" s="35" t="s">
        <v>1276</v>
      </c>
      <c r="B1118" s="219"/>
      <c r="C1118" s="32" t="s">
        <v>1281</v>
      </c>
    </row>
    <row r="1119" spans="1:3" ht="15" x14ac:dyDescent="0.25">
      <c r="A1119" s="35" t="s">
        <v>1276</v>
      </c>
      <c r="B1119" s="219"/>
      <c r="C1119" s="32" t="s">
        <v>1282</v>
      </c>
    </row>
    <row r="1120" spans="1:3" ht="15" x14ac:dyDescent="0.25">
      <c r="A1120" s="35" t="s">
        <v>1276</v>
      </c>
      <c r="B1120" s="219"/>
      <c r="C1120" s="32" t="s">
        <v>1283</v>
      </c>
    </row>
    <row r="1121" spans="1:3" ht="15" x14ac:dyDescent="0.25">
      <c r="A1121" s="35" t="s">
        <v>1276</v>
      </c>
      <c r="B1121" s="219"/>
      <c r="C1121" s="32" t="s">
        <v>1284</v>
      </c>
    </row>
    <row r="1122" spans="1:3" ht="15" x14ac:dyDescent="0.25">
      <c r="A1122" s="35" t="s">
        <v>1276</v>
      </c>
      <c r="B1122" s="219"/>
      <c r="C1122" s="32" t="s">
        <v>1285</v>
      </c>
    </row>
    <row r="1123" spans="1:3" ht="15" x14ac:dyDescent="0.25">
      <c r="A1123" s="35" t="s">
        <v>1276</v>
      </c>
      <c r="B1123" s="219"/>
      <c r="C1123" s="32" t="s">
        <v>1286</v>
      </c>
    </row>
    <row r="1124" spans="1:3" ht="15" x14ac:dyDescent="0.25">
      <c r="A1124" s="35" t="s">
        <v>1276</v>
      </c>
      <c r="B1124" s="220"/>
      <c r="C1124" s="32" t="s">
        <v>1287</v>
      </c>
    </row>
    <row r="1125" spans="1:3" ht="15" x14ac:dyDescent="0.25">
      <c r="A1125" s="34" t="s">
        <v>1288</v>
      </c>
      <c r="B1125" s="34">
        <v>27360</v>
      </c>
      <c r="C1125" s="30" t="s">
        <v>1289</v>
      </c>
    </row>
    <row r="1126" spans="1:3" ht="15" x14ac:dyDescent="0.25">
      <c r="A1126" s="35" t="s">
        <v>1290</v>
      </c>
      <c r="B1126" s="218">
        <v>27370</v>
      </c>
      <c r="C1126" s="32" t="s">
        <v>1291</v>
      </c>
    </row>
    <row r="1127" spans="1:3" ht="15" x14ac:dyDescent="0.25">
      <c r="A1127" s="35" t="s">
        <v>1290</v>
      </c>
      <c r="B1127" s="219"/>
      <c r="C1127" s="32" t="s">
        <v>1292</v>
      </c>
    </row>
    <row r="1128" spans="1:3" ht="15" x14ac:dyDescent="0.25">
      <c r="A1128" s="35" t="s">
        <v>1290</v>
      </c>
      <c r="B1128" s="219"/>
      <c r="C1128" s="32" t="s">
        <v>1293</v>
      </c>
    </row>
    <row r="1129" spans="1:3" ht="15" x14ac:dyDescent="0.25">
      <c r="A1129" s="35" t="s">
        <v>1290</v>
      </c>
      <c r="B1129" s="219"/>
      <c r="C1129" s="32" t="s">
        <v>1294</v>
      </c>
    </row>
    <row r="1130" spans="1:3" ht="15" x14ac:dyDescent="0.25">
      <c r="A1130" s="35" t="s">
        <v>1290</v>
      </c>
      <c r="B1130" s="219"/>
      <c r="C1130" s="32" t="s">
        <v>1295</v>
      </c>
    </row>
    <row r="1131" spans="1:3" ht="15" x14ac:dyDescent="0.25">
      <c r="A1131" s="35" t="s">
        <v>1290</v>
      </c>
      <c r="B1131" s="219"/>
      <c r="C1131" s="32" t="s">
        <v>1296</v>
      </c>
    </row>
    <row r="1132" spans="1:3" ht="15" x14ac:dyDescent="0.25">
      <c r="A1132" s="35" t="s">
        <v>1290</v>
      </c>
      <c r="B1132" s="219"/>
      <c r="C1132" s="32" t="s">
        <v>1297</v>
      </c>
    </row>
    <row r="1133" spans="1:3" ht="15" x14ac:dyDescent="0.25">
      <c r="A1133" s="35" t="s">
        <v>1290</v>
      </c>
      <c r="B1133" s="219"/>
      <c r="C1133" s="32" t="s">
        <v>1298</v>
      </c>
    </row>
    <row r="1134" spans="1:3" ht="15" x14ac:dyDescent="0.25">
      <c r="A1134" s="35" t="s">
        <v>1290</v>
      </c>
      <c r="B1134" s="219"/>
      <c r="C1134" s="32" t="s">
        <v>1299</v>
      </c>
    </row>
    <row r="1135" spans="1:3" ht="15" x14ac:dyDescent="0.25">
      <c r="A1135" s="35" t="s">
        <v>1290</v>
      </c>
      <c r="B1135" s="219"/>
      <c r="C1135" s="32" t="s">
        <v>1300</v>
      </c>
    </row>
    <row r="1136" spans="1:3" ht="15" x14ac:dyDescent="0.25">
      <c r="A1136" s="35" t="s">
        <v>1290</v>
      </c>
      <c r="B1136" s="219"/>
      <c r="C1136" s="32" t="s">
        <v>1301</v>
      </c>
    </row>
    <row r="1137" spans="1:3" ht="15" x14ac:dyDescent="0.25">
      <c r="A1137" s="35" t="s">
        <v>1290</v>
      </c>
      <c r="B1137" s="219"/>
      <c r="C1137" s="32" t="s">
        <v>1302</v>
      </c>
    </row>
    <row r="1138" spans="1:3" ht="15" x14ac:dyDescent="0.25">
      <c r="A1138" s="35" t="s">
        <v>1290</v>
      </c>
      <c r="B1138" s="219"/>
      <c r="C1138" s="32" t="s">
        <v>1303</v>
      </c>
    </row>
    <row r="1139" spans="1:3" ht="15" x14ac:dyDescent="0.25">
      <c r="A1139" s="35" t="s">
        <v>1290</v>
      </c>
      <c r="B1139" s="219"/>
      <c r="C1139" s="32" t="s">
        <v>1304</v>
      </c>
    </row>
    <row r="1140" spans="1:3" ht="15" x14ac:dyDescent="0.25">
      <c r="A1140" s="35" t="s">
        <v>1290</v>
      </c>
      <c r="B1140" s="219"/>
      <c r="C1140" s="32" t="s">
        <v>1305</v>
      </c>
    </row>
    <row r="1141" spans="1:3" ht="15" x14ac:dyDescent="0.25">
      <c r="A1141" s="35" t="s">
        <v>1290</v>
      </c>
      <c r="B1141" s="219"/>
      <c r="C1141" s="32" t="s">
        <v>1306</v>
      </c>
    </row>
    <row r="1142" spans="1:3" ht="15" x14ac:dyDescent="0.25">
      <c r="A1142" s="35" t="s">
        <v>1290</v>
      </c>
      <c r="B1142" s="219"/>
      <c r="C1142" s="32" t="s">
        <v>1307</v>
      </c>
    </row>
    <row r="1143" spans="1:3" ht="15" x14ac:dyDescent="0.25">
      <c r="A1143" s="35" t="s">
        <v>1290</v>
      </c>
      <c r="B1143" s="219"/>
      <c r="C1143" s="32" t="s">
        <v>1308</v>
      </c>
    </row>
    <row r="1144" spans="1:3" ht="15" x14ac:dyDescent="0.25">
      <c r="A1144" s="35" t="s">
        <v>1290</v>
      </c>
      <c r="B1144" s="219"/>
      <c r="C1144" s="32" t="s">
        <v>22</v>
      </c>
    </row>
    <row r="1145" spans="1:3" ht="15" x14ac:dyDescent="0.25">
      <c r="A1145" s="35" t="s">
        <v>1290</v>
      </c>
      <c r="B1145" s="219"/>
      <c r="C1145" s="32" t="s">
        <v>1309</v>
      </c>
    </row>
    <row r="1146" spans="1:3" ht="15" x14ac:dyDescent="0.25">
      <c r="A1146" s="35" t="s">
        <v>1290</v>
      </c>
      <c r="B1146" s="219"/>
      <c r="C1146" s="32" t="s">
        <v>1310</v>
      </c>
    </row>
    <row r="1147" spans="1:3" ht="15" x14ac:dyDescent="0.25">
      <c r="A1147" s="35" t="s">
        <v>1290</v>
      </c>
      <c r="B1147" s="219"/>
      <c r="C1147" s="32" t="s">
        <v>1311</v>
      </c>
    </row>
    <row r="1148" spans="1:3" ht="15" x14ac:dyDescent="0.25">
      <c r="A1148" s="35" t="s">
        <v>1290</v>
      </c>
      <c r="B1148" s="219"/>
      <c r="C1148" s="32" t="s">
        <v>1312</v>
      </c>
    </row>
    <row r="1149" spans="1:3" ht="15" x14ac:dyDescent="0.25">
      <c r="A1149" s="35" t="s">
        <v>1290</v>
      </c>
      <c r="B1149" s="220"/>
      <c r="C1149" s="32" t="s">
        <v>1313</v>
      </c>
    </row>
    <row r="1150" spans="1:3" ht="15" x14ac:dyDescent="0.25">
      <c r="A1150" s="34" t="s">
        <v>1314</v>
      </c>
      <c r="B1150" s="216">
        <v>27380</v>
      </c>
      <c r="C1150" s="30" t="s">
        <v>553</v>
      </c>
    </row>
    <row r="1151" spans="1:3" ht="15" x14ac:dyDescent="0.25">
      <c r="A1151" s="34" t="s">
        <v>1314</v>
      </c>
      <c r="B1151" s="221"/>
      <c r="C1151" s="30" t="s">
        <v>1315</v>
      </c>
    </row>
    <row r="1152" spans="1:3" ht="15" x14ac:dyDescent="0.25">
      <c r="A1152" s="34" t="s">
        <v>1314</v>
      </c>
      <c r="B1152" s="221"/>
      <c r="C1152" s="30" t="s">
        <v>1316</v>
      </c>
    </row>
    <row r="1153" spans="1:3" ht="15" x14ac:dyDescent="0.25">
      <c r="A1153" s="34" t="s">
        <v>1314</v>
      </c>
      <c r="B1153" s="221"/>
      <c r="C1153" s="30" t="s">
        <v>1317</v>
      </c>
    </row>
    <row r="1154" spans="1:3" ht="15" x14ac:dyDescent="0.25">
      <c r="A1154" s="34" t="s">
        <v>1314</v>
      </c>
      <c r="B1154" s="221"/>
      <c r="C1154" s="30" t="s">
        <v>1318</v>
      </c>
    </row>
    <row r="1155" spans="1:3" ht="15" x14ac:dyDescent="0.25">
      <c r="A1155" s="34" t="s">
        <v>1314</v>
      </c>
      <c r="B1155" s="221"/>
      <c r="C1155" s="30" t="s">
        <v>1319</v>
      </c>
    </row>
    <row r="1156" spans="1:3" ht="15" x14ac:dyDescent="0.25">
      <c r="A1156" s="34" t="s">
        <v>1314</v>
      </c>
      <c r="B1156" s="221"/>
      <c r="C1156" s="30" t="s">
        <v>1320</v>
      </c>
    </row>
    <row r="1157" spans="1:3" ht="15" x14ac:dyDescent="0.25">
      <c r="A1157" s="34" t="s">
        <v>1314</v>
      </c>
      <c r="B1157" s="221"/>
      <c r="C1157" s="30" t="s">
        <v>1321</v>
      </c>
    </row>
    <row r="1158" spans="1:3" ht="15" x14ac:dyDescent="0.25">
      <c r="A1158" s="34" t="s">
        <v>1314</v>
      </c>
      <c r="B1158" s="221"/>
      <c r="C1158" s="30" t="s">
        <v>1322</v>
      </c>
    </row>
    <row r="1159" spans="1:3" ht="15" x14ac:dyDescent="0.25">
      <c r="A1159" s="34" t="s">
        <v>1314</v>
      </c>
      <c r="B1159" s="217"/>
      <c r="C1159" s="30" t="s">
        <v>1323</v>
      </c>
    </row>
    <row r="1160" spans="1:3" ht="15" x14ac:dyDescent="0.25">
      <c r="A1160" s="35" t="s">
        <v>1324</v>
      </c>
      <c r="B1160" s="218">
        <v>27390</v>
      </c>
      <c r="C1160" s="32" t="s">
        <v>1325</v>
      </c>
    </row>
    <row r="1161" spans="1:3" ht="15" x14ac:dyDescent="0.25">
      <c r="A1161" s="35" t="s">
        <v>1324</v>
      </c>
      <c r="B1161" s="219"/>
      <c r="C1161" s="32" t="s">
        <v>1326</v>
      </c>
    </row>
    <row r="1162" spans="1:3" ht="15" x14ac:dyDescent="0.25">
      <c r="A1162" s="35" t="s">
        <v>1324</v>
      </c>
      <c r="B1162" s="219"/>
      <c r="C1162" s="32" t="s">
        <v>1327</v>
      </c>
    </row>
    <row r="1163" spans="1:3" ht="15" x14ac:dyDescent="0.25">
      <c r="A1163" s="35" t="s">
        <v>1324</v>
      </c>
      <c r="B1163" s="219"/>
      <c r="C1163" s="32" t="s">
        <v>1328</v>
      </c>
    </row>
    <row r="1164" spans="1:3" ht="15" x14ac:dyDescent="0.25">
      <c r="A1164" s="35" t="s">
        <v>1324</v>
      </c>
      <c r="B1164" s="219"/>
      <c r="C1164" s="32" t="s">
        <v>1329</v>
      </c>
    </row>
    <row r="1165" spans="1:3" ht="15" x14ac:dyDescent="0.25">
      <c r="A1165" s="35" t="s">
        <v>1324</v>
      </c>
      <c r="B1165" s="219"/>
      <c r="C1165" s="32" t="s">
        <v>1330</v>
      </c>
    </row>
    <row r="1166" spans="1:3" ht="15" x14ac:dyDescent="0.25">
      <c r="A1166" s="35" t="s">
        <v>1324</v>
      </c>
      <c r="B1166" s="219"/>
      <c r="C1166" s="32" t="s">
        <v>1331</v>
      </c>
    </row>
    <row r="1167" spans="1:3" ht="15" x14ac:dyDescent="0.25">
      <c r="A1167" s="35" t="s">
        <v>1324</v>
      </c>
      <c r="B1167" s="219"/>
      <c r="C1167" s="32" t="s">
        <v>1332</v>
      </c>
    </row>
    <row r="1168" spans="1:3" ht="15" x14ac:dyDescent="0.25">
      <c r="A1168" s="35" t="s">
        <v>1324</v>
      </c>
      <c r="B1168" s="219"/>
      <c r="C1168" s="32" t="s">
        <v>1333</v>
      </c>
    </row>
    <row r="1169" spans="1:3" ht="15" x14ac:dyDescent="0.25">
      <c r="A1169" s="35" t="s">
        <v>1324</v>
      </c>
      <c r="B1169" s="219"/>
      <c r="C1169" s="32" t="s">
        <v>1334</v>
      </c>
    </row>
    <row r="1170" spans="1:3" ht="15" x14ac:dyDescent="0.25">
      <c r="A1170" s="35" t="s">
        <v>1324</v>
      </c>
      <c r="B1170" s="220"/>
      <c r="C1170" s="32" t="s">
        <v>1335</v>
      </c>
    </row>
    <row r="1171" spans="1:3" ht="15" x14ac:dyDescent="0.25">
      <c r="A1171" s="34" t="s">
        <v>1336</v>
      </c>
      <c r="B1171" s="216">
        <v>27400</v>
      </c>
      <c r="C1171" s="30" t="s">
        <v>1337</v>
      </c>
    </row>
    <row r="1172" spans="1:3" ht="15" x14ac:dyDescent="0.25">
      <c r="A1172" s="34" t="s">
        <v>1336</v>
      </c>
      <c r="B1172" s="221"/>
      <c r="C1172" s="30" t="s">
        <v>1338</v>
      </c>
    </row>
    <row r="1173" spans="1:3" ht="15" x14ac:dyDescent="0.25">
      <c r="A1173" s="34" t="s">
        <v>1336</v>
      </c>
      <c r="B1173" s="221"/>
      <c r="C1173" s="30" t="s">
        <v>1339</v>
      </c>
    </row>
    <row r="1174" spans="1:3" ht="15" x14ac:dyDescent="0.25">
      <c r="A1174" s="34" t="s">
        <v>1336</v>
      </c>
      <c r="B1174" s="221"/>
      <c r="C1174" s="30" t="s">
        <v>1340</v>
      </c>
    </row>
    <row r="1175" spans="1:3" ht="15" x14ac:dyDescent="0.25">
      <c r="A1175" s="34" t="s">
        <v>1336</v>
      </c>
      <c r="B1175" s="221"/>
      <c r="C1175" s="30" t="s">
        <v>1341</v>
      </c>
    </row>
    <row r="1176" spans="1:3" ht="15" x14ac:dyDescent="0.25">
      <c r="A1176" s="34" t="s">
        <v>1336</v>
      </c>
      <c r="B1176" s="221"/>
      <c r="C1176" s="30" t="s">
        <v>23</v>
      </c>
    </row>
    <row r="1177" spans="1:3" ht="15" x14ac:dyDescent="0.25">
      <c r="A1177" s="34" t="s">
        <v>1336</v>
      </c>
      <c r="B1177" s="221"/>
      <c r="C1177" s="30" t="s">
        <v>1342</v>
      </c>
    </row>
    <row r="1178" spans="1:3" ht="15" x14ac:dyDescent="0.25">
      <c r="A1178" s="34" t="s">
        <v>1336</v>
      </c>
      <c r="B1178" s="221"/>
      <c r="C1178" s="30" t="s">
        <v>1343</v>
      </c>
    </row>
    <row r="1179" spans="1:3" ht="15" x14ac:dyDescent="0.25">
      <c r="A1179" s="34" t="s">
        <v>1336</v>
      </c>
      <c r="B1179" s="221"/>
      <c r="C1179" s="30" t="s">
        <v>1344</v>
      </c>
    </row>
    <row r="1180" spans="1:3" ht="15" x14ac:dyDescent="0.25">
      <c r="A1180" s="34" t="s">
        <v>1336</v>
      </c>
      <c r="B1180" s="221"/>
      <c r="C1180" s="30" t="s">
        <v>1345</v>
      </c>
    </row>
    <row r="1181" spans="1:3" ht="15" x14ac:dyDescent="0.25">
      <c r="A1181" s="34" t="s">
        <v>1336</v>
      </c>
      <c r="B1181" s="221"/>
      <c r="C1181" s="30" t="s">
        <v>1346</v>
      </c>
    </row>
    <row r="1182" spans="1:3" ht="15" x14ac:dyDescent="0.25">
      <c r="A1182" s="34" t="s">
        <v>1336</v>
      </c>
      <c r="B1182" s="221"/>
      <c r="C1182" s="30" t="s">
        <v>1347</v>
      </c>
    </row>
    <row r="1183" spans="1:3" ht="15" x14ac:dyDescent="0.25">
      <c r="A1183" s="34" t="s">
        <v>1336</v>
      </c>
      <c r="B1183" s="221"/>
      <c r="C1183" s="30" t="s">
        <v>1348</v>
      </c>
    </row>
    <row r="1184" spans="1:3" ht="15" x14ac:dyDescent="0.25">
      <c r="A1184" s="34" t="s">
        <v>1336</v>
      </c>
      <c r="B1184" s="221"/>
      <c r="C1184" s="30" t="s">
        <v>1349</v>
      </c>
    </row>
    <row r="1185" spans="1:3" ht="15" x14ac:dyDescent="0.25">
      <c r="A1185" s="34" t="s">
        <v>1336</v>
      </c>
      <c r="B1185" s="221"/>
      <c r="C1185" s="30" t="s">
        <v>1350</v>
      </c>
    </row>
    <row r="1186" spans="1:3" ht="15" x14ac:dyDescent="0.25">
      <c r="A1186" s="34" t="s">
        <v>1336</v>
      </c>
      <c r="B1186" s="221"/>
      <c r="C1186" s="30" t="s">
        <v>1351</v>
      </c>
    </row>
    <row r="1187" spans="1:3" ht="15" x14ac:dyDescent="0.25">
      <c r="A1187" s="34" t="s">
        <v>1336</v>
      </c>
      <c r="B1187" s="221"/>
      <c r="C1187" s="30" t="s">
        <v>1352</v>
      </c>
    </row>
    <row r="1188" spans="1:3" ht="15" x14ac:dyDescent="0.25">
      <c r="A1188" s="34" t="s">
        <v>1336</v>
      </c>
      <c r="B1188" s="221"/>
      <c r="C1188" s="30" t="s">
        <v>1353</v>
      </c>
    </row>
    <row r="1189" spans="1:3" ht="15" x14ac:dyDescent="0.25">
      <c r="A1189" s="34" t="s">
        <v>1336</v>
      </c>
      <c r="B1189" s="221"/>
      <c r="C1189" s="30" t="s">
        <v>1354</v>
      </c>
    </row>
    <row r="1190" spans="1:3" ht="15" x14ac:dyDescent="0.25">
      <c r="A1190" s="34" t="s">
        <v>1336</v>
      </c>
      <c r="B1190" s="221"/>
      <c r="C1190" s="30" t="s">
        <v>1355</v>
      </c>
    </row>
    <row r="1191" spans="1:3" ht="15" x14ac:dyDescent="0.25">
      <c r="A1191" s="34" t="s">
        <v>1336</v>
      </c>
      <c r="B1191" s="217"/>
      <c r="C1191" s="30" t="s">
        <v>1356</v>
      </c>
    </row>
    <row r="1192" spans="1:3" ht="15" x14ac:dyDescent="0.25">
      <c r="A1192" s="35" t="s">
        <v>1357</v>
      </c>
      <c r="B1192" s="218">
        <v>27410</v>
      </c>
      <c r="C1192" s="32" t="s">
        <v>1358</v>
      </c>
    </row>
    <row r="1193" spans="1:3" ht="15" x14ac:dyDescent="0.25">
      <c r="A1193" s="35" t="s">
        <v>1357</v>
      </c>
      <c r="B1193" s="219"/>
      <c r="C1193" s="32" t="s">
        <v>1359</v>
      </c>
    </row>
    <row r="1194" spans="1:3" ht="15" x14ac:dyDescent="0.25">
      <c r="A1194" s="35" t="s">
        <v>1357</v>
      </c>
      <c r="B1194" s="219"/>
      <c r="C1194" s="32" t="s">
        <v>1360</v>
      </c>
    </row>
    <row r="1195" spans="1:3" ht="15" x14ac:dyDescent="0.25">
      <c r="A1195" s="35" t="s">
        <v>1357</v>
      </c>
      <c r="B1195" s="219"/>
      <c r="C1195" s="32" t="s">
        <v>1361</v>
      </c>
    </row>
    <row r="1196" spans="1:3" ht="15" x14ac:dyDescent="0.25">
      <c r="A1196" s="35" t="s">
        <v>1357</v>
      </c>
      <c r="B1196" s="219"/>
      <c r="C1196" s="32" t="s">
        <v>1362</v>
      </c>
    </row>
    <row r="1197" spans="1:3" ht="15" x14ac:dyDescent="0.25">
      <c r="A1197" s="35" t="s">
        <v>1357</v>
      </c>
      <c r="B1197" s="219"/>
      <c r="C1197" s="32" t="s">
        <v>1363</v>
      </c>
    </row>
    <row r="1198" spans="1:3" ht="15" x14ac:dyDescent="0.25">
      <c r="A1198" s="35" t="s">
        <v>1357</v>
      </c>
      <c r="B1198" s="219"/>
      <c r="C1198" s="32" t="s">
        <v>1364</v>
      </c>
    </row>
    <row r="1199" spans="1:3" ht="15" x14ac:dyDescent="0.25">
      <c r="A1199" s="35" t="s">
        <v>1357</v>
      </c>
      <c r="B1199" s="219"/>
      <c r="C1199" s="32" t="s">
        <v>1365</v>
      </c>
    </row>
    <row r="1200" spans="1:3" ht="15" x14ac:dyDescent="0.25">
      <c r="A1200" s="35" t="s">
        <v>1357</v>
      </c>
      <c r="B1200" s="219"/>
      <c r="C1200" s="32" t="s">
        <v>1366</v>
      </c>
    </row>
    <row r="1201" spans="1:3" ht="15" x14ac:dyDescent="0.25">
      <c r="A1201" s="35" t="s">
        <v>1357</v>
      </c>
      <c r="B1201" s="219"/>
      <c r="C1201" s="32" t="s">
        <v>1367</v>
      </c>
    </row>
    <row r="1202" spans="1:3" ht="15" x14ac:dyDescent="0.25">
      <c r="A1202" s="35" t="s">
        <v>1357</v>
      </c>
      <c r="B1202" s="220"/>
      <c r="C1202" s="32" t="s">
        <v>1368</v>
      </c>
    </row>
    <row r="1203" spans="1:3" ht="15" x14ac:dyDescent="0.25">
      <c r="A1203" s="34" t="s">
        <v>1369</v>
      </c>
      <c r="B1203" s="216">
        <v>27420</v>
      </c>
      <c r="C1203" s="30" t="s">
        <v>1370</v>
      </c>
    </row>
    <row r="1204" spans="1:3" ht="15" x14ac:dyDescent="0.25">
      <c r="A1204" s="34" t="s">
        <v>1369</v>
      </c>
      <c r="B1204" s="221"/>
      <c r="C1204" s="30" t="s">
        <v>1371</v>
      </c>
    </row>
    <row r="1205" spans="1:3" ht="15" x14ac:dyDescent="0.25">
      <c r="A1205" s="34" t="s">
        <v>1369</v>
      </c>
      <c r="B1205" s="221"/>
      <c r="C1205" s="30" t="s">
        <v>1372</v>
      </c>
    </row>
    <row r="1206" spans="1:3" ht="15" x14ac:dyDescent="0.25">
      <c r="A1206" s="34" t="s">
        <v>1369</v>
      </c>
      <c r="B1206" s="221"/>
      <c r="C1206" s="30" t="s">
        <v>1373</v>
      </c>
    </row>
    <row r="1207" spans="1:3" ht="15" x14ac:dyDescent="0.25">
      <c r="A1207" s="34" t="s">
        <v>1369</v>
      </c>
      <c r="B1207" s="221"/>
      <c r="C1207" s="30" t="s">
        <v>1374</v>
      </c>
    </row>
    <row r="1208" spans="1:3" ht="15" x14ac:dyDescent="0.25">
      <c r="A1208" s="34" t="s">
        <v>1369</v>
      </c>
      <c r="B1208" s="221"/>
      <c r="C1208" s="30" t="s">
        <v>1375</v>
      </c>
    </row>
    <row r="1209" spans="1:3" ht="15" x14ac:dyDescent="0.25">
      <c r="A1209" s="34" t="s">
        <v>1369</v>
      </c>
      <c r="B1209" s="221"/>
      <c r="C1209" s="30" t="s">
        <v>1376</v>
      </c>
    </row>
    <row r="1210" spans="1:3" ht="15" x14ac:dyDescent="0.25">
      <c r="A1210" s="34" t="s">
        <v>1369</v>
      </c>
      <c r="B1210" s="221"/>
      <c r="C1210" s="30" t="s">
        <v>1377</v>
      </c>
    </row>
    <row r="1211" spans="1:3" ht="15" x14ac:dyDescent="0.25">
      <c r="A1211" s="34" t="s">
        <v>1369</v>
      </c>
      <c r="B1211" s="217"/>
      <c r="C1211" s="30" t="s">
        <v>1378</v>
      </c>
    </row>
    <row r="1212" spans="1:3" ht="15" x14ac:dyDescent="0.25">
      <c r="A1212" s="35" t="s">
        <v>1379</v>
      </c>
      <c r="B1212" s="218">
        <v>27430</v>
      </c>
      <c r="C1212" s="32" t="s">
        <v>1380</v>
      </c>
    </row>
    <row r="1213" spans="1:3" ht="15" x14ac:dyDescent="0.25">
      <c r="A1213" s="35" t="s">
        <v>1379</v>
      </c>
      <c r="B1213" s="219"/>
      <c r="C1213" s="32" t="s">
        <v>1381</v>
      </c>
    </row>
    <row r="1214" spans="1:3" ht="15" x14ac:dyDescent="0.25">
      <c r="A1214" s="35" t="s">
        <v>1379</v>
      </c>
      <c r="B1214" s="219"/>
      <c r="C1214" s="32" t="s">
        <v>1382</v>
      </c>
    </row>
    <row r="1215" spans="1:3" ht="15" x14ac:dyDescent="0.25">
      <c r="A1215" s="35" t="s">
        <v>1379</v>
      </c>
      <c r="B1215" s="219"/>
      <c r="C1215" s="32" t="s">
        <v>1383</v>
      </c>
    </row>
    <row r="1216" spans="1:3" ht="15" x14ac:dyDescent="0.25">
      <c r="A1216" s="35" t="s">
        <v>1379</v>
      </c>
      <c r="B1216" s="219"/>
      <c r="C1216" s="32" t="s">
        <v>1384</v>
      </c>
    </row>
    <row r="1217" spans="1:3" ht="15" x14ac:dyDescent="0.25">
      <c r="A1217" s="35" t="s">
        <v>1379</v>
      </c>
      <c r="B1217" s="219"/>
      <c r="C1217" s="32" t="s">
        <v>1385</v>
      </c>
    </row>
    <row r="1218" spans="1:3" ht="15" x14ac:dyDescent="0.25">
      <c r="A1218" s="35" t="s">
        <v>1379</v>
      </c>
      <c r="B1218" s="219"/>
      <c r="C1218" s="32" t="s">
        <v>1386</v>
      </c>
    </row>
    <row r="1219" spans="1:3" ht="15" x14ac:dyDescent="0.25">
      <c r="A1219" s="35" t="s">
        <v>1379</v>
      </c>
      <c r="B1219" s="219"/>
      <c r="C1219" s="32" t="s">
        <v>1387</v>
      </c>
    </row>
    <row r="1220" spans="1:3" ht="15" x14ac:dyDescent="0.25">
      <c r="A1220" s="35" t="s">
        <v>1379</v>
      </c>
      <c r="B1220" s="220"/>
      <c r="C1220" s="32" t="s">
        <v>1388</v>
      </c>
    </row>
    <row r="1221" spans="1:3" ht="15" x14ac:dyDescent="0.25">
      <c r="A1221" s="34" t="s">
        <v>1389</v>
      </c>
      <c r="B1221" s="216">
        <v>27440</v>
      </c>
      <c r="C1221" s="30" t="s">
        <v>1390</v>
      </c>
    </row>
    <row r="1222" spans="1:3" ht="15" x14ac:dyDescent="0.25">
      <c r="A1222" s="34" t="s">
        <v>1389</v>
      </c>
      <c r="B1222" s="221"/>
      <c r="C1222" s="30" t="s">
        <v>1391</v>
      </c>
    </row>
    <row r="1223" spans="1:3" ht="15" x14ac:dyDescent="0.25">
      <c r="A1223" s="34" t="s">
        <v>1389</v>
      </c>
      <c r="B1223" s="221"/>
      <c r="C1223" s="30" t="s">
        <v>1392</v>
      </c>
    </row>
    <row r="1224" spans="1:3" ht="15" x14ac:dyDescent="0.25">
      <c r="A1224" s="34" t="s">
        <v>1389</v>
      </c>
      <c r="B1224" s="221"/>
      <c r="C1224" s="30" t="s">
        <v>1393</v>
      </c>
    </row>
    <row r="1225" spans="1:3" ht="15" x14ac:dyDescent="0.25">
      <c r="A1225" s="34" t="s">
        <v>1389</v>
      </c>
      <c r="B1225" s="221"/>
      <c r="C1225" s="30" t="s">
        <v>1394</v>
      </c>
    </row>
    <row r="1226" spans="1:3" ht="15" x14ac:dyDescent="0.25">
      <c r="A1226" s="34" t="s">
        <v>1389</v>
      </c>
      <c r="B1226" s="221"/>
      <c r="C1226" s="30" t="s">
        <v>1395</v>
      </c>
    </row>
    <row r="1227" spans="1:3" ht="15" x14ac:dyDescent="0.25">
      <c r="A1227" s="34" t="s">
        <v>1389</v>
      </c>
      <c r="B1227" s="217"/>
      <c r="C1227" s="30" t="s">
        <v>1396</v>
      </c>
    </row>
    <row r="1228" spans="1:3" ht="15" x14ac:dyDescent="0.25">
      <c r="A1228" s="35" t="s">
        <v>1397</v>
      </c>
      <c r="B1228" s="218">
        <v>27450</v>
      </c>
      <c r="C1228" s="32" t="s">
        <v>1398</v>
      </c>
    </row>
    <row r="1229" spans="1:3" ht="15" x14ac:dyDescent="0.25">
      <c r="A1229" s="35" t="s">
        <v>1397</v>
      </c>
      <c r="B1229" s="219"/>
      <c r="C1229" s="32" t="s">
        <v>1399</v>
      </c>
    </row>
    <row r="1230" spans="1:3" ht="15" x14ac:dyDescent="0.25">
      <c r="A1230" s="35" t="s">
        <v>1397</v>
      </c>
      <c r="B1230" s="219"/>
      <c r="C1230" s="32" t="s">
        <v>1400</v>
      </c>
    </row>
    <row r="1231" spans="1:3" ht="15" x14ac:dyDescent="0.25">
      <c r="A1231" s="35" t="s">
        <v>1397</v>
      </c>
      <c r="B1231" s="219"/>
      <c r="C1231" s="32" t="s">
        <v>1401</v>
      </c>
    </row>
    <row r="1232" spans="1:3" ht="15" x14ac:dyDescent="0.25">
      <c r="A1232" s="35" t="s">
        <v>1397</v>
      </c>
      <c r="B1232" s="219"/>
      <c r="C1232" s="32" t="s">
        <v>1402</v>
      </c>
    </row>
    <row r="1233" spans="1:3" ht="15" x14ac:dyDescent="0.25">
      <c r="A1233" s="35" t="s">
        <v>1397</v>
      </c>
      <c r="B1233" s="219"/>
      <c r="C1233" s="32" t="s">
        <v>1403</v>
      </c>
    </row>
    <row r="1234" spans="1:3" ht="15" x14ac:dyDescent="0.25">
      <c r="A1234" s="35" t="s">
        <v>1397</v>
      </c>
      <c r="B1234" s="220"/>
      <c r="C1234" s="32" t="s">
        <v>1404</v>
      </c>
    </row>
    <row r="1235" spans="1:3" ht="15" x14ac:dyDescent="0.25">
      <c r="A1235" s="34" t="s">
        <v>1405</v>
      </c>
      <c r="B1235" s="216">
        <v>27460</v>
      </c>
      <c r="C1235" s="30" t="s">
        <v>1406</v>
      </c>
    </row>
    <row r="1236" spans="1:3" ht="15" x14ac:dyDescent="0.25">
      <c r="A1236" s="34" t="s">
        <v>1405</v>
      </c>
      <c r="B1236" s="221"/>
      <c r="C1236" s="30" t="s">
        <v>1407</v>
      </c>
    </row>
    <row r="1237" spans="1:3" ht="15" x14ac:dyDescent="0.25">
      <c r="A1237" s="34" t="s">
        <v>1405</v>
      </c>
      <c r="B1237" s="217"/>
      <c r="C1237" s="30" t="s">
        <v>1408</v>
      </c>
    </row>
    <row r="1238" spans="1:3" ht="15" x14ac:dyDescent="0.25">
      <c r="A1238" s="35" t="s">
        <v>1409</v>
      </c>
      <c r="B1238" s="218">
        <v>27470</v>
      </c>
      <c r="C1238" s="32" t="s">
        <v>1410</v>
      </c>
    </row>
    <row r="1239" spans="1:3" ht="15" x14ac:dyDescent="0.25">
      <c r="A1239" s="35" t="s">
        <v>1409</v>
      </c>
      <c r="B1239" s="220"/>
      <c r="C1239" s="32" t="s">
        <v>1411</v>
      </c>
    </row>
    <row r="1240" spans="1:3" ht="15" x14ac:dyDescent="0.25">
      <c r="A1240" s="34" t="s">
        <v>1412</v>
      </c>
      <c r="B1240" s="216">
        <v>27480</v>
      </c>
      <c r="C1240" s="30" t="s">
        <v>1413</v>
      </c>
    </row>
    <row r="1241" spans="1:3" ht="15" x14ac:dyDescent="0.25">
      <c r="A1241" s="34" t="s">
        <v>1412</v>
      </c>
      <c r="B1241" s="221"/>
      <c r="C1241" s="30" t="s">
        <v>1414</v>
      </c>
    </row>
    <row r="1242" spans="1:3" ht="15" x14ac:dyDescent="0.25">
      <c r="A1242" s="34" t="s">
        <v>1412</v>
      </c>
      <c r="B1242" s="221"/>
      <c r="C1242" s="30" t="s">
        <v>1415</v>
      </c>
    </row>
    <row r="1243" spans="1:3" ht="15" x14ac:dyDescent="0.25">
      <c r="A1243" s="34" t="s">
        <v>1412</v>
      </c>
      <c r="B1243" s="221"/>
      <c r="C1243" s="30" t="s">
        <v>1416</v>
      </c>
    </row>
    <row r="1244" spans="1:3" ht="15" x14ac:dyDescent="0.25">
      <c r="A1244" s="34" t="s">
        <v>1412</v>
      </c>
      <c r="B1244" s="221"/>
      <c r="C1244" s="30" t="s">
        <v>1417</v>
      </c>
    </row>
    <row r="1245" spans="1:3" ht="15" x14ac:dyDescent="0.25">
      <c r="A1245" s="34" t="s">
        <v>1412</v>
      </c>
      <c r="B1245" s="221"/>
      <c r="C1245" s="30" t="s">
        <v>1418</v>
      </c>
    </row>
    <row r="1246" spans="1:3" ht="15" x14ac:dyDescent="0.25">
      <c r="A1246" s="34" t="s">
        <v>1412</v>
      </c>
      <c r="B1246" s="221"/>
      <c r="C1246" s="30" t="s">
        <v>1419</v>
      </c>
    </row>
    <row r="1247" spans="1:3" ht="15" x14ac:dyDescent="0.25">
      <c r="A1247" s="34" t="s">
        <v>1412</v>
      </c>
      <c r="B1247" s="217"/>
      <c r="C1247" s="30" t="s">
        <v>1420</v>
      </c>
    </row>
    <row r="1248" spans="1:3" ht="15" x14ac:dyDescent="0.25">
      <c r="A1248" s="35" t="s">
        <v>1421</v>
      </c>
      <c r="B1248" s="218">
        <v>27490</v>
      </c>
      <c r="C1248" s="32" t="s">
        <v>1422</v>
      </c>
    </row>
    <row r="1249" spans="1:3" ht="15" x14ac:dyDescent="0.25">
      <c r="A1249" s="35" t="s">
        <v>1421</v>
      </c>
      <c r="B1249" s="219"/>
      <c r="C1249" s="32" t="s">
        <v>1423</v>
      </c>
    </row>
    <row r="1250" spans="1:3" ht="15" x14ac:dyDescent="0.25">
      <c r="A1250" s="35" t="s">
        <v>1421</v>
      </c>
      <c r="B1250" s="219"/>
      <c r="C1250" s="32" t="s">
        <v>1424</v>
      </c>
    </row>
    <row r="1251" spans="1:3" ht="15" x14ac:dyDescent="0.25">
      <c r="A1251" s="35" t="s">
        <v>1421</v>
      </c>
      <c r="B1251" s="219"/>
      <c r="C1251" s="32" t="s">
        <v>1425</v>
      </c>
    </row>
    <row r="1252" spans="1:3" ht="15" x14ac:dyDescent="0.25">
      <c r="A1252" s="35" t="s">
        <v>1421</v>
      </c>
      <c r="B1252" s="219"/>
      <c r="C1252" s="32" t="s">
        <v>1426</v>
      </c>
    </row>
    <row r="1253" spans="1:3" ht="15" x14ac:dyDescent="0.25">
      <c r="A1253" s="35" t="s">
        <v>1421</v>
      </c>
      <c r="B1253" s="220"/>
      <c r="C1253" s="32" t="s">
        <v>1427</v>
      </c>
    </row>
    <row r="1254" spans="1:3" ht="15" x14ac:dyDescent="0.25">
      <c r="A1254" s="34" t="s">
        <v>1428</v>
      </c>
      <c r="B1254" s="216">
        <v>27500</v>
      </c>
      <c r="C1254" s="30" t="s">
        <v>1429</v>
      </c>
    </row>
    <row r="1255" spans="1:3" ht="15" x14ac:dyDescent="0.25">
      <c r="A1255" s="34" t="s">
        <v>1428</v>
      </c>
      <c r="B1255" s="221"/>
      <c r="C1255" s="30" t="s">
        <v>1430</v>
      </c>
    </row>
    <row r="1256" spans="1:3" ht="15" x14ac:dyDescent="0.25">
      <c r="A1256" s="34" t="s">
        <v>1428</v>
      </c>
      <c r="B1256" s="221"/>
      <c r="C1256" s="30" t="s">
        <v>1431</v>
      </c>
    </row>
    <row r="1257" spans="1:3" ht="15" x14ac:dyDescent="0.25">
      <c r="A1257" s="34" t="s">
        <v>1428</v>
      </c>
      <c r="B1257" s="221"/>
      <c r="C1257" s="30" t="s">
        <v>1432</v>
      </c>
    </row>
    <row r="1258" spans="1:3" ht="15" x14ac:dyDescent="0.25">
      <c r="A1258" s="34" t="s">
        <v>1428</v>
      </c>
      <c r="B1258" s="221"/>
      <c r="C1258" s="30" t="s">
        <v>1433</v>
      </c>
    </row>
    <row r="1259" spans="1:3" ht="15" x14ac:dyDescent="0.25">
      <c r="A1259" s="34" t="s">
        <v>1428</v>
      </c>
      <c r="B1259" s="221"/>
      <c r="C1259" s="30" t="s">
        <v>1434</v>
      </c>
    </row>
    <row r="1260" spans="1:3" ht="15" x14ac:dyDescent="0.25">
      <c r="A1260" s="34" t="s">
        <v>1428</v>
      </c>
      <c r="B1260" s="221"/>
      <c r="C1260" s="30" t="s">
        <v>1435</v>
      </c>
    </row>
    <row r="1261" spans="1:3" ht="15" x14ac:dyDescent="0.25">
      <c r="A1261" s="34" t="s">
        <v>1428</v>
      </c>
      <c r="B1261" s="221"/>
      <c r="C1261" s="30" t="s">
        <v>1436</v>
      </c>
    </row>
    <row r="1262" spans="1:3" ht="15" x14ac:dyDescent="0.25">
      <c r="A1262" s="34" t="s">
        <v>1428</v>
      </c>
      <c r="B1262" s="221"/>
      <c r="C1262" s="30" t="s">
        <v>1437</v>
      </c>
    </row>
    <row r="1263" spans="1:3" ht="15" x14ac:dyDescent="0.25">
      <c r="A1263" s="34" t="s">
        <v>1428</v>
      </c>
      <c r="B1263" s="221"/>
      <c r="C1263" s="30" t="s">
        <v>1438</v>
      </c>
    </row>
    <row r="1264" spans="1:3" ht="15" x14ac:dyDescent="0.25">
      <c r="A1264" s="34" t="s">
        <v>1428</v>
      </c>
      <c r="B1264" s="221"/>
      <c r="C1264" s="30" t="s">
        <v>1439</v>
      </c>
    </row>
    <row r="1265" spans="1:3" ht="15" x14ac:dyDescent="0.25">
      <c r="A1265" s="34" t="s">
        <v>1428</v>
      </c>
      <c r="B1265" s="221"/>
      <c r="C1265" s="30" t="s">
        <v>1440</v>
      </c>
    </row>
    <row r="1266" spans="1:3" ht="15" x14ac:dyDescent="0.25">
      <c r="A1266" s="34" t="s">
        <v>1428</v>
      </c>
      <c r="B1266" s="221"/>
      <c r="C1266" s="30" t="s">
        <v>1441</v>
      </c>
    </row>
    <row r="1267" spans="1:3" ht="15" x14ac:dyDescent="0.25">
      <c r="A1267" s="34" t="s">
        <v>1428</v>
      </c>
      <c r="B1267" s="221"/>
      <c r="C1267" s="30" t="s">
        <v>1442</v>
      </c>
    </row>
    <row r="1268" spans="1:3" ht="15" x14ac:dyDescent="0.25">
      <c r="A1268" s="34" t="s">
        <v>1428</v>
      </c>
      <c r="B1268" s="221"/>
      <c r="C1268" s="30" t="s">
        <v>1443</v>
      </c>
    </row>
    <row r="1269" spans="1:3" ht="15" x14ac:dyDescent="0.25">
      <c r="A1269" s="34" t="s">
        <v>1428</v>
      </c>
      <c r="B1269" s="221"/>
      <c r="C1269" s="30" t="s">
        <v>1444</v>
      </c>
    </row>
    <row r="1270" spans="1:3" ht="15" x14ac:dyDescent="0.25">
      <c r="A1270" s="34" t="s">
        <v>1428</v>
      </c>
      <c r="B1270" s="221"/>
      <c r="C1270" s="30" t="s">
        <v>1445</v>
      </c>
    </row>
    <row r="1271" spans="1:3" ht="15" x14ac:dyDescent="0.25">
      <c r="A1271" s="34" t="s">
        <v>1428</v>
      </c>
      <c r="B1271" s="221"/>
      <c r="C1271" s="30" t="s">
        <v>1446</v>
      </c>
    </row>
    <row r="1272" spans="1:3" ht="15" x14ac:dyDescent="0.25">
      <c r="A1272" s="34" t="s">
        <v>1428</v>
      </c>
      <c r="B1272" s="221"/>
      <c r="C1272" s="30" t="s">
        <v>1447</v>
      </c>
    </row>
    <row r="1273" spans="1:3" ht="15" x14ac:dyDescent="0.25">
      <c r="A1273" s="34" t="s">
        <v>1428</v>
      </c>
      <c r="B1273" s="217"/>
      <c r="C1273" s="30" t="s">
        <v>1448</v>
      </c>
    </row>
    <row r="1274" spans="1:3" ht="15" x14ac:dyDescent="0.25">
      <c r="A1274" s="35" t="s">
        <v>1449</v>
      </c>
      <c r="B1274" s="218">
        <v>27510</v>
      </c>
      <c r="C1274" s="32" t="s">
        <v>1450</v>
      </c>
    </row>
    <row r="1275" spans="1:3" ht="15" x14ac:dyDescent="0.25">
      <c r="A1275" s="35" t="s">
        <v>1449</v>
      </c>
      <c r="B1275" s="219"/>
      <c r="C1275" s="32" t="s">
        <v>1451</v>
      </c>
    </row>
    <row r="1276" spans="1:3" ht="15" x14ac:dyDescent="0.25">
      <c r="A1276" s="35" t="s">
        <v>1449</v>
      </c>
      <c r="B1276" s="219"/>
      <c r="C1276" s="32" t="s">
        <v>1452</v>
      </c>
    </row>
    <row r="1277" spans="1:3" ht="15" x14ac:dyDescent="0.25">
      <c r="A1277" s="35" t="s">
        <v>1449</v>
      </c>
      <c r="B1277" s="219"/>
      <c r="C1277" s="32" t="s">
        <v>1453</v>
      </c>
    </row>
    <row r="1278" spans="1:3" ht="15" x14ac:dyDescent="0.25">
      <c r="A1278" s="35" t="s">
        <v>1449</v>
      </c>
      <c r="B1278" s="219"/>
      <c r="C1278" s="32" t="s">
        <v>1454</v>
      </c>
    </row>
    <row r="1279" spans="1:3" ht="15" x14ac:dyDescent="0.25">
      <c r="A1279" s="35" t="s">
        <v>1449</v>
      </c>
      <c r="B1279" s="219"/>
      <c r="C1279" s="32" t="s">
        <v>1455</v>
      </c>
    </row>
    <row r="1280" spans="1:3" ht="15" x14ac:dyDescent="0.25">
      <c r="A1280" s="35" t="s">
        <v>1449</v>
      </c>
      <c r="B1280" s="219"/>
      <c r="C1280" s="32" t="s">
        <v>1456</v>
      </c>
    </row>
    <row r="1281" spans="1:3" ht="15" x14ac:dyDescent="0.25">
      <c r="A1281" s="35" t="s">
        <v>1449</v>
      </c>
      <c r="B1281" s="220"/>
      <c r="C1281" s="32" t="s">
        <v>1457</v>
      </c>
    </row>
    <row r="1282" spans="1:3" ht="15" x14ac:dyDescent="0.25">
      <c r="A1282" s="34" t="s">
        <v>1458</v>
      </c>
      <c r="B1282" s="216">
        <v>27520</v>
      </c>
      <c r="C1282" s="30" t="s">
        <v>1459</v>
      </c>
    </row>
    <row r="1283" spans="1:3" ht="15" x14ac:dyDescent="0.25">
      <c r="A1283" s="34" t="s">
        <v>1458</v>
      </c>
      <c r="B1283" s="221"/>
      <c r="C1283" s="30" t="s">
        <v>1460</v>
      </c>
    </row>
    <row r="1284" spans="1:3" ht="15" x14ac:dyDescent="0.25">
      <c r="A1284" s="34" t="s">
        <v>1458</v>
      </c>
      <c r="B1284" s="221"/>
      <c r="C1284" s="30" t="s">
        <v>1461</v>
      </c>
    </row>
    <row r="1285" spans="1:3" ht="15" x14ac:dyDescent="0.25">
      <c r="A1285" s="34" t="s">
        <v>1458</v>
      </c>
      <c r="B1285" s="221"/>
      <c r="C1285" s="30" t="s">
        <v>1462</v>
      </c>
    </row>
    <row r="1286" spans="1:3" ht="15" x14ac:dyDescent="0.25">
      <c r="A1286" s="34" t="s">
        <v>1458</v>
      </c>
      <c r="B1286" s="221"/>
      <c r="C1286" s="30" t="s">
        <v>1463</v>
      </c>
    </row>
    <row r="1287" spans="1:3" ht="15" x14ac:dyDescent="0.25">
      <c r="A1287" s="34" t="s">
        <v>1458</v>
      </c>
      <c r="B1287" s="221"/>
      <c r="C1287" s="30" t="s">
        <v>1464</v>
      </c>
    </row>
    <row r="1288" spans="1:3" ht="15" x14ac:dyDescent="0.25">
      <c r="A1288" s="34" t="s">
        <v>1458</v>
      </c>
      <c r="B1288" s="221"/>
      <c r="C1288" s="30" t="s">
        <v>1465</v>
      </c>
    </row>
    <row r="1289" spans="1:3" ht="15" x14ac:dyDescent="0.25">
      <c r="A1289" s="34" t="s">
        <v>1458</v>
      </c>
      <c r="B1289" s="221"/>
      <c r="C1289" s="30" t="s">
        <v>1466</v>
      </c>
    </row>
    <row r="1290" spans="1:3" ht="15" x14ac:dyDescent="0.25">
      <c r="A1290" s="34" t="s">
        <v>1458</v>
      </c>
      <c r="B1290" s="221"/>
      <c r="C1290" s="30" t="s">
        <v>1467</v>
      </c>
    </row>
    <row r="1291" spans="1:3" ht="15" x14ac:dyDescent="0.25">
      <c r="A1291" s="34" t="s">
        <v>1458</v>
      </c>
      <c r="B1291" s="221"/>
      <c r="C1291" s="30" t="s">
        <v>1468</v>
      </c>
    </row>
    <row r="1292" spans="1:3" ht="15" x14ac:dyDescent="0.25">
      <c r="A1292" s="34" t="s">
        <v>1458</v>
      </c>
      <c r="B1292" s="221"/>
      <c r="C1292" s="30" t="s">
        <v>1469</v>
      </c>
    </row>
    <row r="1293" spans="1:3" ht="15" x14ac:dyDescent="0.25">
      <c r="A1293" s="34" t="s">
        <v>1458</v>
      </c>
      <c r="B1293" s="221"/>
      <c r="C1293" s="30" t="s">
        <v>1470</v>
      </c>
    </row>
    <row r="1294" spans="1:3" ht="15" x14ac:dyDescent="0.25">
      <c r="A1294" s="34" t="s">
        <v>1458</v>
      </c>
      <c r="B1294" s="221"/>
      <c r="C1294" s="30" t="s">
        <v>1471</v>
      </c>
    </row>
    <row r="1295" spans="1:3" ht="15" x14ac:dyDescent="0.25">
      <c r="A1295" s="34" t="s">
        <v>1458</v>
      </c>
      <c r="B1295" s="217"/>
      <c r="C1295" s="30" t="s">
        <v>1472</v>
      </c>
    </row>
    <row r="1296" spans="1:3" ht="15" x14ac:dyDescent="0.25">
      <c r="A1296" s="35" t="s">
        <v>1473</v>
      </c>
      <c r="B1296" s="35">
        <v>27530</v>
      </c>
      <c r="C1296" s="32" t="s">
        <v>1474</v>
      </c>
    </row>
    <row r="1297" spans="1:3" ht="15" x14ac:dyDescent="0.25">
      <c r="A1297" s="34" t="s">
        <v>1475</v>
      </c>
      <c r="B1297" s="34">
        <v>27540</v>
      </c>
      <c r="C1297" s="30" t="s">
        <v>1476</v>
      </c>
    </row>
    <row r="1298" spans="1:3" ht="15" x14ac:dyDescent="0.25">
      <c r="A1298" s="35" t="s">
        <v>1477</v>
      </c>
      <c r="B1298" s="218">
        <v>27550</v>
      </c>
      <c r="C1298" s="32" t="s">
        <v>1478</v>
      </c>
    </row>
    <row r="1299" spans="1:3" ht="15" x14ac:dyDescent="0.25">
      <c r="A1299" s="35" t="s">
        <v>1477</v>
      </c>
      <c r="B1299" s="220"/>
      <c r="C1299" s="32" t="s">
        <v>1479</v>
      </c>
    </row>
    <row r="1300" spans="1:3" ht="15" x14ac:dyDescent="0.25">
      <c r="A1300" s="34" t="s">
        <v>1480</v>
      </c>
      <c r="B1300" s="216">
        <v>27560</v>
      </c>
      <c r="C1300" s="30" t="s">
        <v>1481</v>
      </c>
    </row>
    <row r="1301" spans="1:3" ht="15" x14ac:dyDescent="0.25">
      <c r="A1301" s="34" t="s">
        <v>1480</v>
      </c>
      <c r="B1301" s="221"/>
      <c r="C1301" s="30" t="s">
        <v>1482</v>
      </c>
    </row>
    <row r="1302" spans="1:3" ht="15" x14ac:dyDescent="0.25">
      <c r="A1302" s="34" t="s">
        <v>1480</v>
      </c>
      <c r="B1302" s="221"/>
      <c r="C1302" s="30" t="s">
        <v>1483</v>
      </c>
    </row>
    <row r="1303" spans="1:3" ht="15" x14ac:dyDescent="0.25">
      <c r="A1303" s="34" t="s">
        <v>1480</v>
      </c>
      <c r="B1303" s="221"/>
      <c r="C1303" s="30" t="s">
        <v>1484</v>
      </c>
    </row>
    <row r="1304" spans="1:3" ht="15" x14ac:dyDescent="0.25">
      <c r="A1304" s="34" t="s">
        <v>1480</v>
      </c>
      <c r="B1304" s="221"/>
      <c r="C1304" s="30" t="s">
        <v>1485</v>
      </c>
    </row>
    <row r="1305" spans="1:3" ht="15" x14ac:dyDescent="0.25">
      <c r="A1305" s="34" t="s">
        <v>1480</v>
      </c>
      <c r="B1305" s="221"/>
      <c r="C1305" s="30" t="s">
        <v>1486</v>
      </c>
    </row>
    <row r="1306" spans="1:3" ht="15" x14ac:dyDescent="0.25">
      <c r="A1306" s="34" t="s">
        <v>1480</v>
      </c>
      <c r="B1306" s="221"/>
      <c r="C1306" s="30" t="s">
        <v>1487</v>
      </c>
    </row>
    <row r="1307" spans="1:3" ht="15" x14ac:dyDescent="0.25">
      <c r="A1307" s="34" t="s">
        <v>1480</v>
      </c>
      <c r="B1307" s="221"/>
      <c r="C1307" s="30" t="s">
        <v>1488</v>
      </c>
    </row>
    <row r="1308" spans="1:3" ht="15" x14ac:dyDescent="0.25">
      <c r="A1308" s="34" t="s">
        <v>1480</v>
      </c>
      <c r="B1308" s="217"/>
      <c r="C1308" s="30" t="s">
        <v>1489</v>
      </c>
    </row>
    <row r="1309" spans="1:3" ht="15" x14ac:dyDescent="0.25">
      <c r="A1309" s="35" t="s">
        <v>1490</v>
      </c>
      <c r="B1309" s="218">
        <v>27570</v>
      </c>
      <c r="C1309" s="32" t="s">
        <v>1491</v>
      </c>
    </row>
    <row r="1310" spans="1:3" ht="15" x14ac:dyDescent="0.25">
      <c r="A1310" s="35" t="s">
        <v>1490</v>
      </c>
      <c r="B1310" s="219"/>
      <c r="C1310" s="32" t="s">
        <v>1492</v>
      </c>
    </row>
    <row r="1311" spans="1:3" ht="15" x14ac:dyDescent="0.25">
      <c r="A1311" s="35" t="s">
        <v>1490</v>
      </c>
      <c r="B1311" s="219"/>
      <c r="C1311" s="32" t="s">
        <v>1493</v>
      </c>
    </row>
    <row r="1312" spans="1:3" ht="15" x14ac:dyDescent="0.25">
      <c r="A1312" s="35" t="s">
        <v>1490</v>
      </c>
      <c r="B1312" s="220"/>
      <c r="C1312" s="32" t="s">
        <v>1494</v>
      </c>
    </row>
    <row r="1313" spans="1:3" ht="15" x14ac:dyDescent="0.25">
      <c r="A1313" s="34" t="s">
        <v>1495</v>
      </c>
      <c r="B1313" s="216">
        <v>27580</v>
      </c>
      <c r="C1313" s="30" t="s">
        <v>1496</v>
      </c>
    </row>
    <row r="1314" spans="1:3" ht="15" x14ac:dyDescent="0.25">
      <c r="A1314" s="34" t="s">
        <v>1495</v>
      </c>
      <c r="B1314" s="221"/>
      <c r="C1314" s="30" t="s">
        <v>1497</v>
      </c>
    </row>
    <row r="1315" spans="1:3" ht="15" x14ac:dyDescent="0.25">
      <c r="A1315" s="34" t="s">
        <v>1495</v>
      </c>
      <c r="B1315" s="217"/>
      <c r="C1315" s="30" t="s">
        <v>1498</v>
      </c>
    </row>
    <row r="1316" spans="1:3" ht="15" x14ac:dyDescent="0.25">
      <c r="A1316" s="35" t="s">
        <v>1499</v>
      </c>
      <c r="B1316" s="35">
        <v>27590</v>
      </c>
      <c r="C1316" s="32" t="s">
        <v>1500</v>
      </c>
    </row>
    <row r="1317" spans="1:3" ht="15" x14ac:dyDescent="0.25">
      <c r="A1317" s="36" t="s">
        <v>1501</v>
      </c>
      <c r="B1317" s="233">
        <v>27600</v>
      </c>
      <c r="C1317" s="37" t="s">
        <v>1502</v>
      </c>
    </row>
    <row r="1318" spans="1:3" ht="15" x14ac:dyDescent="0.25">
      <c r="A1318" s="36" t="s">
        <v>1501</v>
      </c>
      <c r="B1318" s="234"/>
      <c r="C1318" s="37" t="s">
        <v>1503</v>
      </c>
    </row>
    <row r="1319" spans="1:3" ht="15" x14ac:dyDescent="0.25">
      <c r="A1319" s="36" t="s">
        <v>1501</v>
      </c>
      <c r="B1319" s="234"/>
      <c r="C1319" s="37" t="s">
        <v>1504</v>
      </c>
    </row>
    <row r="1320" spans="1:3" ht="15" x14ac:dyDescent="0.25">
      <c r="A1320" s="36" t="s">
        <v>1501</v>
      </c>
      <c r="B1320" s="234"/>
      <c r="C1320" s="37" t="s">
        <v>1505</v>
      </c>
    </row>
    <row r="1321" spans="1:3" ht="15" x14ac:dyDescent="0.25">
      <c r="A1321" s="36" t="s">
        <v>1501</v>
      </c>
      <c r="B1321" s="234"/>
      <c r="C1321" s="37" t="s">
        <v>1506</v>
      </c>
    </row>
    <row r="1322" spans="1:3" ht="15" x14ac:dyDescent="0.25">
      <c r="A1322" s="36" t="s">
        <v>1501</v>
      </c>
      <c r="B1322" s="234"/>
      <c r="C1322" s="37" t="s">
        <v>1507</v>
      </c>
    </row>
    <row r="1323" spans="1:3" ht="15" x14ac:dyDescent="0.25">
      <c r="A1323" s="36" t="s">
        <v>1501</v>
      </c>
      <c r="B1323" s="234"/>
      <c r="C1323" s="37" t="s">
        <v>1508</v>
      </c>
    </row>
    <row r="1324" spans="1:3" ht="15" x14ac:dyDescent="0.25">
      <c r="A1324" s="36" t="s">
        <v>1501</v>
      </c>
      <c r="B1324" s="234"/>
      <c r="C1324" s="37" t="s">
        <v>1509</v>
      </c>
    </row>
    <row r="1325" spans="1:3" ht="15" x14ac:dyDescent="0.25">
      <c r="A1325" s="36" t="s">
        <v>1501</v>
      </c>
      <c r="B1325" s="235"/>
      <c r="C1325" s="37" t="s">
        <v>1510</v>
      </c>
    </row>
    <row r="1326" spans="1:3" ht="15" x14ac:dyDescent="0.25">
      <c r="A1326" s="34" t="s">
        <v>1511</v>
      </c>
      <c r="B1326" s="34">
        <v>27610</v>
      </c>
      <c r="C1326" s="30" t="s">
        <v>1512</v>
      </c>
    </row>
    <row r="1327" spans="1:3" ht="15" x14ac:dyDescent="0.25">
      <c r="A1327" s="38" t="s">
        <v>1513</v>
      </c>
      <c r="B1327" s="222">
        <v>27620</v>
      </c>
      <c r="C1327" s="39" t="s">
        <v>1514</v>
      </c>
    </row>
    <row r="1328" spans="1:3" ht="15" x14ac:dyDescent="0.25">
      <c r="A1328" s="38" t="s">
        <v>1513</v>
      </c>
      <c r="B1328" s="223"/>
      <c r="C1328" s="39" t="s">
        <v>1515</v>
      </c>
    </row>
    <row r="1329" spans="1:3" ht="15" x14ac:dyDescent="0.25">
      <c r="A1329" s="38" t="s">
        <v>1513</v>
      </c>
      <c r="B1329" s="223"/>
      <c r="C1329" s="39" t="s">
        <v>1516</v>
      </c>
    </row>
    <row r="1330" spans="1:3" ht="15" x14ac:dyDescent="0.25">
      <c r="A1330" s="38" t="s">
        <v>1513</v>
      </c>
      <c r="B1330" s="224"/>
      <c r="C1330" s="39" t="s">
        <v>1517</v>
      </c>
    </row>
    <row r="1331" spans="1:3" ht="15" x14ac:dyDescent="0.25">
      <c r="A1331" s="40" t="s">
        <v>1518</v>
      </c>
      <c r="B1331" s="225">
        <v>27630</v>
      </c>
      <c r="C1331" s="41" t="s">
        <v>1519</v>
      </c>
    </row>
    <row r="1332" spans="1:3" ht="15" x14ac:dyDescent="0.25">
      <c r="A1332" s="40" t="s">
        <v>1518</v>
      </c>
      <c r="B1332" s="226"/>
      <c r="C1332" s="41" t="s">
        <v>1520</v>
      </c>
    </row>
    <row r="1333" spans="1:3" ht="15" x14ac:dyDescent="0.25">
      <c r="A1333" s="40" t="s">
        <v>1518</v>
      </c>
      <c r="B1333" s="226"/>
      <c r="C1333" s="41" t="s">
        <v>1521</v>
      </c>
    </row>
    <row r="1334" spans="1:3" ht="15" x14ac:dyDescent="0.25">
      <c r="A1334" s="40" t="s">
        <v>1518</v>
      </c>
      <c r="B1334" s="226"/>
      <c r="C1334" s="41" t="s">
        <v>1522</v>
      </c>
    </row>
    <row r="1335" spans="1:3" ht="15" x14ac:dyDescent="0.25">
      <c r="A1335" s="40" t="s">
        <v>1518</v>
      </c>
      <c r="B1335" s="226"/>
      <c r="C1335" s="41" t="s">
        <v>1523</v>
      </c>
    </row>
    <row r="1336" spans="1:3" ht="15" x14ac:dyDescent="0.25">
      <c r="A1336" s="40" t="s">
        <v>1518</v>
      </c>
      <c r="B1336" s="226"/>
      <c r="C1336" s="41" t="s">
        <v>1524</v>
      </c>
    </row>
    <row r="1337" spans="1:3" ht="15" x14ac:dyDescent="0.25">
      <c r="A1337" s="40" t="s">
        <v>1518</v>
      </c>
      <c r="B1337" s="226"/>
      <c r="C1337" s="41" t="s">
        <v>1525</v>
      </c>
    </row>
    <row r="1338" spans="1:3" ht="15" x14ac:dyDescent="0.25">
      <c r="A1338" s="40" t="s">
        <v>1518</v>
      </c>
      <c r="B1338" s="226"/>
      <c r="C1338" s="41" t="s">
        <v>1526</v>
      </c>
    </row>
    <row r="1339" spans="1:3" ht="15" x14ac:dyDescent="0.25">
      <c r="A1339" s="40" t="s">
        <v>1518</v>
      </c>
      <c r="B1339" s="226"/>
      <c r="C1339" s="41" t="s">
        <v>1527</v>
      </c>
    </row>
    <row r="1340" spans="1:3" ht="15" x14ac:dyDescent="0.25">
      <c r="A1340" s="40" t="s">
        <v>1518</v>
      </c>
      <c r="B1340" s="227"/>
      <c r="C1340" s="41" t="s">
        <v>1528</v>
      </c>
    </row>
    <row r="1341" spans="1:3" ht="15" x14ac:dyDescent="0.25">
      <c r="A1341" s="42" t="s">
        <v>1529</v>
      </c>
      <c r="B1341" s="228">
        <v>27640</v>
      </c>
      <c r="C1341" s="43" t="s">
        <v>1530</v>
      </c>
    </row>
    <row r="1342" spans="1:3" ht="15" x14ac:dyDescent="0.25">
      <c r="A1342" s="42" t="s">
        <v>1529</v>
      </c>
      <c r="B1342" s="229"/>
      <c r="C1342" s="43" t="s">
        <v>1531</v>
      </c>
    </row>
    <row r="1343" spans="1:3" ht="15" x14ac:dyDescent="0.25">
      <c r="A1343" s="42" t="s">
        <v>1529</v>
      </c>
      <c r="B1343" s="230"/>
      <c r="C1343" s="43" t="s">
        <v>1532</v>
      </c>
    </row>
    <row r="1344" spans="1:3" ht="15" x14ac:dyDescent="0.25">
      <c r="A1344" s="35" t="s">
        <v>1533</v>
      </c>
      <c r="B1344" s="218">
        <v>27650</v>
      </c>
      <c r="C1344" s="32" t="s">
        <v>1534</v>
      </c>
    </row>
    <row r="1345" spans="1:3" ht="15" x14ac:dyDescent="0.25">
      <c r="A1345" s="35" t="s">
        <v>1533</v>
      </c>
      <c r="B1345" s="219"/>
      <c r="C1345" s="32" t="s">
        <v>1535</v>
      </c>
    </row>
    <row r="1346" spans="1:3" ht="15" x14ac:dyDescent="0.25">
      <c r="A1346" s="35" t="s">
        <v>1533</v>
      </c>
      <c r="B1346" s="220"/>
      <c r="C1346" s="32" t="s">
        <v>1536</v>
      </c>
    </row>
    <row r="1347" spans="1:3" ht="15" x14ac:dyDescent="0.25">
      <c r="A1347" s="44" t="s">
        <v>1537</v>
      </c>
      <c r="B1347" s="231">
        <v>27660</v>
      </c>
      <c r="C1347" s="45" t="s">
        <v>1538</v>
      </c>
    </row>
    <row r="1348" spans="1:3" ht="15" x14ac:dyDescent="0.25">
      <c r="A1348" s="44" t="s">
        <v>1537</v>
      </c>
      <c r="B1348" s="232"/>
      <c r="C1348" s="45" t="s">
        <v>1539</v>
      </c>
    </row>
    <row r="1349" spans="1:3" ht="15" x14ac:dyDescent="0.25">
      <c r="A1349" s="42" t="s">
        <v>1540</v>
      </c>
      <c r="B1349" s="228">
        <v>27670</v>
      </c>
      <c r="C1349" s="43" t="s">
        <v>13</v>
      </c>
    </row>
    <row r="1350" spans="1:3" ht="15" x14ac:dyDescent="0.25">
      <c r="A1350" s="42" t="s">
        <v>1540</v>
      </c>
      <c r="B1350" s="229"/>
      <c r="C1350" s="43" t="s">
        <v>15</v>
      </c>
    </row>
    <row r="1351" spans="1:3" ht="15" x14ac:dyDescent="0.25">
      <c r="A1351" s="42" t="s">
        <v>1540</v>
      </c>
      <c r="B1351" s="230"/>
      <c r="C1351" s="43" t="s">
        <v>1541</v>
      </c>
    </row>
    <row r="1352" spans="1:3" ht="15" x14ac:dyDescent="0.25">
      <c r="A1352" s="35" t="s">
        <v>1542</v>
      </c>
      <c r="B1352" s="218">
        <v>27680</v>
      </c>
      <c r="C1352" s="32" t="s">
        <v>1543</v>
      </c>
    </row>
    <row r="1353" spans="1:3" ht="15" x14ac:dyDescent="0.25">
      <c r="A1353" s="35" t="s">
        <v>1542</v>
      </c>
      <c r="B1353" s="219"/>
      <c r="C1353" s="32" t="s">
        <v>1544</v>
      </c>
    </row>
    <row r="1354" spans="1:3" ht="15" x14ac:dyDescent="0.25">
      <c r="A1354" s="35" t="s">
        <v>1542</v>
      </c>
      <c r="B1354" s="219"/>
      <c r="C1354" s="32" t="s">
        <v>1545</v>
      </c>
    </row>
    <row r="1355" spans="1:3" ht="15" x14ac:dyDescent="0.25">
      <c r="A1355" s="35" t="s">
        <v>1542</v>
      </c>
      <c r="B1355" s="219"/>
      <c r="C1355" s="32" t="s">
        <v>1546</v>
      </c>
    </row>
    <row r="1356" spans="1:3" ht="15" x14ac:dyDescent="0.25">
      <c r="A1356" s="35" t="s">
        <v>1542</v>
      </c>
      <c r="B1356" s="219"/>
      <c r="C1356" s="32" t="s">
        <v>1547</v>
      </c>
    </row>
    <row r="1357" spans="1:3" ht="15" x14ac:dyDescent="0.25">
      <c r="A1357" s="35" t="s">
        <v>1542</v>
      </c>
      <c r="B1357" s="219"/>
      <c r="C1357" s="32" t="s">
        <v>1548</v>
      </c>
    </row>
    <row r="1358" spans="1:3" ht="15" x14ac:dyDescent="0.25">
      <c r="A1358" s="35" t="s">
        <v>1542</v>
      </c>
      <c r="B1358" s="219"/>
      <c r="C1358" s="32" t="s">
        <v>1549</v>
      </c>
    </row>
    <row r="1359" spans="1:3" ht="15" x14ac:dyDescent="0.25">
      <c r="A1359" s="35" t="s">
        <v>1542</v>
      </c>
      <c r="B1359" s="219"/>
      <c r="C1359" s="32" t="s">
        <v>1550</v>
      </c>
    </row>
    <row r="1360" spans="1:3" ht="15" x14ac:dyDescent="0.25">
      <c r="A1360" s="35" t="s">
        <v>1542</v>
      </c>
      <c r="B1360" s="220"/>
      <c r="C1360" s="32" t="s">
        <v>1551</v>
      </c>
    </row>
    <row r="1361" spans="1:3" ht="15" x14ac:dyDescent="0.25">
      <c r="A1361" s="34" t="s">
        <v>1552</v>
      </c>
      <c r="B1361" s="34">
        <v>27690</v>
      </c>
      <c r="C1361" s="30" t="s">
        <v>1553</v>
      </c>
    </row>
    <row r="1362" spans="1:3" ht="15" x14ac:dyDescent="0.25">
      <c r="A1362" s="35" t="s">
        <v>1554</v>
      </c>
      <c r="B1362" s="218">
        <v>27700</v>
      </c>
      <c r="C1362" s="32" t="s">
        <v>1555</v>
      </c>
    </row>
    <row r="1363" spans="1:3" ht="15" x14ac:dyDescent="0.25">
      <c r="A1363" s="35" t="s">
        <v>1554</v>
      </c>
      <c r="B1363" s="219"/>
      <c r="C1363" s="32" t="s">
        <v>1556</v>
      </c>
    </row>
    <row r="1364" spans="1:3" ht="15" x14ac:dyDescent="0.25">
      <c r="A1364" s="35" t="s">
        <v>1554</v>
      </c>
      <c r="B1364" s="219"/>
      <c r="C1364" s="32" t="s">
        <v>1557</v>
      </c>
    </row>
    <row r="1365" spans="1:3" ht="15" x14ac:dyDescent="0.25">
      <c r="A1365" s="35" t="s">
        <v>1554</v>
      </c>
      <c r="B1365" s="219"/>
      <c r="C1365" s="32" t="s">
        <v>1558</v>
      </c>
    </row>
    <row r="1366" spans="1:3" ht="15" x14ac:dyDescent="0.25">
      <c r="A1366" s="35" t="s">
        <v>1554</v>
      </c>
      <c r="B1366" s="219"/>
      <c r="C1366" s="32" t="s">
        <v>276</v>
      </c>
    </row>
    <row r="1367" spans="1:3" ht="15" x14ac:dyDescent="0.25">
      <c r="A1367" s="35" t="s">
        <v>1554</v>
      </c>
      <c r="B1367" s="219"/>
      <c r="C1367" s="32" t="s">
        <v>1559</v>
      </c>
    </row>
    <row r="1368" spans="1:3" ht="15" x14ac:dyDescent="0.25">
      <c r="A1368" s="35" t="s">
        <v>1554</v>
      </c>
      <c r="B1368" s="219"/>
      <c r="C1368" s="32" t="s">
        <v>1560</v>
      </c>
    </row>
    <row r="1369" spans="1:3" ht="15" x14ac:dyDescent="0.25">
      <c r="A1369" s="35" t="s">
        <v>1554</v>
      </c>
      <c r="B1369" s="219"/>
      <c r="C1369" s="32" t="s">
        <v>1561</v>
      </c>
    </row>
    <row r="1370" spans="1:3" ht="15" x14ac:dyDescent="0.25">
      <c r="A1370" s="35" t="s">
        <v>1554</v>
      </c>
      <c r="B1370" s="219"/>
      <c r="C1370" s="32" t="s">
        <v>1562</v>
      </c>
    </row>
    <row r="1371" spans="1:3" ht="15" x14ac:dyDescent="0.25">
      <c r="A1371" s="35" t="s">
        <v>1554</v>
      </c>
      <c r="B1371" s="219"/>
      <c r="C1371" s="32" t="s">
        <v>280</v>
      </c>
    </row>
    <row r="1372" spans="1:3" ht="15" x14ac:dyDescent="0.25">
      <c r="A1372" s="35" t="s">
        <v>1554</v>
      </c>
      <c r="B1372" s="219"/>
      <c r="C1372" s="32" t="s">
        <v>1563</v>
      </c>
    </row>
    <row r="1373" spans="1:3" ht="15" x14ac:dyDescent="0.25">
      <c r="A1373" s="35" t="s">
        <v>1554</v>
      </c>
      <c r="B1373" s="219"/>
      <c r="C1373" s="32" t="s">
        <v>1564</v>
      </c>
    </row>
    <row r="1374" spans="1:3" ht="15" x14ac:dyDescent="0.25">
      <c r="A1374" s="35" t="s">
        <v>1554</v>
      </c>
      <c r="B1374" s="219"/>
      <c r="C1374" s="32" t="s">
        <v>1565</v>
      </c>
    </row>
    <row r="1375" spans="1:3" ht="15" x14ac:dyDescent="0.25">
      <c r="A1375" s="35" t="s">
        <v>1554</v>
      </c>
      <c r="B1375" s="220"/>
      <c r="C1375" s="32" t="s">
        <v>1566</v>
      </c>
    </row>
    <row r="1376" spans="1:3" ht="15" x14ac:dyDescent="0.25">
      <c r="A1376" s="34" t="s">
        <v>1567</v>
      </c>
      <c r="B1376" s="34">
        <v>27710</v>
      </c>
      <c r="C1376" s="30" t="s">
        <v>1568</v>
      </c>
    </row>
    <row r="1377" spans="1:3" ht="15" x14ac:dyDescent="0.25">
      <c r="A1377" s="44" t="s">
        <v>1569</v>
      </c>
      <c r="B1377" s="231">
        <v>27720</v>
      </c>
      <c r="C1377" s="45" t="s">
        <v>1570</v>
      </c>
    </row>
    <row r="1378" spans="1:3" ht="15" x14ac:dyDescent="0.25">
      <c r="A1378" s="44" t="s">
        <v>1569</v>
      </c>
      <c r="B1378" s="239"/>
      <c r="C1378" s="45" t="s">
        <v>1571</v>
      </c>
    </row>
    <row r="1379" spans="1:3" ht="15" x14ac:dyDescent="0.25">
      <c r="A1379" s="44" t="s">
        <v>1569</v>
      </c>
      <c r="B1379" s="232"/>
      <c r="C1379" s="45" t="s">
        <v>1572</v>
      </c>
    </row>
    <row r="1380" spans="1:3" ht="15" x14ac:dyDescent="0.25">
      <c r="A1380" s="35" t="s">
        <v>1573</v>
      </c>
      <c r="B1380" s="218">
        <v>27730</v>
      </c>
      <c r="C1380" s="32" t="s">
        <v>1574</v>
      </c>
    </row>
    <row r="1381" spans="1:3" ht="15" x14ac:dyDescent="0.25">
      <c r="A1381" s="35" t="s">
        <v>1573</v>
      </c>
      <c r="B1381" s="219"/>
      <c r="C1381" s="32" t="s">
        <v>1575</v>
      </c>
    </row>
    <row r="1382" spans="1:3" ht="15" x14ac:dyDescent="0.25">
      <c r="A1382" s="35" t="s">
        <v>1573</v>
      </c>
      <c r="B1382" s="220"/>
      <c r="C1382" s="32" t="s">
        <v>1576</v>
      </c>
    </row>
    <row r="1383" spans="1:3" ht="15" x14ac:dyDescent="0.25">
      <c r="A1383" s="38" t="s">
        <v>1577</v>
      </c>
      <c r="B1383" s="38">
        <v>27740</v>
      </c>
      <c r="C1383" s="39" t="s">
        <v>1578</v>
      </c>
    </row>
    <row r="1384" spans="1:3" ht="15" x14ac:dyDescent="0.25">
      <c r="A1384" s="17" t="s">
        <v>1579</v>
      </c>
      <c r="B1384" s="17">
        <v>27750</v>
      </c>
      <c r="C1384" s="46" t="s">
        <v>1580</v>
      </c>
    </row>
    <row r="1385" spans="1:3" ht="15" x14ac:dyDescent="0.25">
      <c r="A1385" s="35" t="s">
        <v>1581</v>
      </c>
      <c r="B1385" s="35">
        <v>27760</v>
      </c>
      <c r="C1385" s="32" t="s">
        <v>1582</v>
      </c>
    </row>
    <row r="1386" spans="1:3" ht="15" x14ac:dyDescent="0.25">
      <c r="A1386" s="17" t="s">
        <v>1583</v>
      </c>
      <c r="B1386" s="17">
        <v>27770</v>
      </c>
      <c r="C1386" s="46" t="s">
        <v>1584</v>
      </c>
    </row>
    <row r="1387" spans="1:3" ht="15" x14ac:dyDescent="0.25">
      <c r="A1387" s="35" t="s">
        <v>1585</v>
      </c>
      <c r="B1387" s="35">
        <v>27780</v>
      </c>
      <c r="C1387" s="32" t="s">
        <v>1586</v>
      </c>
    </row>
    <row r="1388" spans="1:3" ht="15" x14ac:dyDescent="0.25">
      <c r="A1388" s="17" t="s">
        <v>1587</v>
      </c>
      <c r="B1388" s="34">
        <v>27790</v>
      </c>
      <c r="C1388" s="30" t="s">
        <v>1588</v>
      </c>
    </row>
    <row r="1389" spans="1:3" ht="15" x14ac:dyDescent="0.25">
      <c r="A1389" s="42" t="s">
        <v>1589</v>
      </c>
      <c r="B1389" s="228">
        <v>27800</v>
      </c>
      <c r="C1389" s="43" t="s">
        <v>1590</v>
      </c>
    </row>
    <row r="1390" spans="1:3" ht="15" x14ac:dyDescent="0.25">
      <c r="A1390" s="42" t="s">
        <v>1589</v>
      </c>
      <c r="B1390" s="229"/>
      <c r="C1390" s="43" t="s">
        <v>1591</v>
      </c>
    </row>
    <row r="1391" spans="1:3" ht="15" x14ac:dyDescent="0.25">
      <c r="A1391" s="42" t="s">
        <v>1589</v>
      </c>
      <c r="B1391" s="229"/>
      <c r="C1391" s="43" t="s">
        <v>1592</v>
      </c>
    </row>
    <row r="1392" spans="1:3" ht="15" x14ac:dyDescent="0.25">
      <c r="A1392" s="42" t="s">
        <v>1589</v>
      </c>
      <c r="B1392" s="229"/>
      <c r="C1392" s="43" t="s">
        <v>1593</v>
      </c>
    </row>
    <row r="1393" spans="1:3" ht="15" x14ac:dyDescent="0.25">
      <c r="A1393" s="42" t="s">
        <v>1589</v>
      </c>
      <c r="B1393" s="229"/>
      <c r="C1393" s="43" t="s">
        <v>1594</v>
      </c>
    </row>
    <row r="1394" spans="1:3" ht="15" x14ac:dyDescent="0.25">
      <c r="A1394" s="42" t="s">
        <v>1589</v>
      </c>
      <c r="B1394" s="229"/>
      <c r="C1394" s="43" t="s">
        <v>1595</v>
      </c>
    </row>
    <row r="1395" spans="1:3" ht="15" x14ac:dyDescent="0.25">
      <c r="A1395" s="42" t="s">
        <v>1589</v>
      </c>
      <c r="B1395" s="229"/>
      <c r="C1395" s="43" t="s">
        <v>1596</v>
      </c>
    </row>
    <row r="1396" spans="1:3" ht="15" x14ac:dyDescent="0.25">
      <c r="A1396" s="42" t="s">
        <v>1589</v>
      </c>
      <c r="B1396" s="229"/>
      <c r="C1396" s="43" t="s">
        <v>1597</v>
      </c>
    </row>
    <row r="1397" spans="1:3" ht="15" x14ac:dyDescent="0.25">
      <c r="A1397" s="42" t="s">
        <v>1589</v>
      </c>
      <c r="B1397" s="229"/>
      <c r="C1397" s="43" t="s">
        <v>1598</v>
      </c>
    </row>
    <row r="1398" spans="1:3" ht="15" x14ac:dyDescent="0.25">
      <c r="A1398" s="42" t="s">
        <v>1589</v>
      </c>
      <c r="B1398" s="229"/>
      <c r="C1398" s="43" t="s">
        <v>1599</v>
      </c>
    </row>
    <row r="1399" spans="1:3" ht="15" x14ac:dyDescent="0.25">
      <c r="A1399" s="42" t="s">
        <v>1589</v>
      </c>
      <c r="B1399" s="229"/>
      <c r="C1399" s="43" t="s">
        <v>1600</v>
      </c>
    </row>
    <row r="1400" spans="1:3" ht="15" x14ac:dyDescent="0.25">
      <c r="A1400" s="42" t="s">
        <v>1589</v>
      </c>
      <c r="B1400" s="229"/>
      <c r="C1400" s="43" t="s">
        <v>1601</v>
      </c>
    </row>
    <row r="1401" spans="1:3" ht="15" x14ac:dyDescent="0.25">
      <c r="A1401" s="42" t="s">
        <v>1589</v>
      </c>
      <c r="B1401" s="229"/>
      <c r="C1401" s="43" t="s">
        <v>1602</v>
      </c>
    </row>
    <row r="1402" spans="1:3" ht="15" x14ac:dyDescent="0.25">
      <c r="A1402" s="42" t="s">
        <v>1589</v>
      </c>
      <c r="B1402" s="229"/>
      <c r="C1402" s="43" t="s">
        <v>1603</v>
      </c>
    </row>
    <row r="1403" spans="1:3" ht="15" x14ac:dyDescent="0.25">
      <c r="A1403" s="42" t="s">
        <v>1589</v>
      </c>
      <c r="B1403" s="229"/>
      <c r="C1403" s="43" t="s">
        <v>1604</v>
      </c>
    </row>
    <row r="1404" spans="1:3" ht="15" x14ac:dyDescent="0.25">
      <c r="A1404" s="42" t="s">
        <v>1589</v>
      </c>
      <c r="B1404" s="229"/>
      <c r="C1404" s="43" t="s">
        <v>1605</v>
      </c>
    </row>
    <row r="1405" spans="1:3" ht="15" x14ac:dyDescent="0.25">
      <c r="A1405" s="42" t="s">
        <v>1589</v>
      </c>
      <c r="B1405" s="229"/>
      <c r="C1405" s="43" t="s">
        <v>1606</v>
      </c>
    </row>
    <row r="1406" spans="1:3" ht="15" x14ac:dyDescent="0.25">
      <c r="A1406" s="42" t="s">
        <v>1589</v>
      </c>
      <c r="B1406" s="229"/>
      <c r="C1406" s="43" t="s">
        <v>1607</v>
      </c>
    </row>
    <row r="1407" spans="1:3" ht="15" x14ac:dyDescent="0.25">
      <c r="A1407" s="42" t="s">
        <v>1589</v>
      </c>
      <c r="B1407" s="229"/>
      <c r="C1407" s="43" t="s">
        <v>1608</v>
      </c>
    </row>
    <row r="1408" spans="1:3" ht="15" x14ac:dyDescent="0.25">
      <c r="A1408" s="42" t="s">
        <v>1589</v>
      </c>
      <c r="B1408" s="229"/>
      <c r="C1408" s="43" t="s">
        <v>1609</v>
      </c>
    </row>
    <row r="1409" spans="1:3" ht="15" x14ac:dyDescent="0.25">
      <c r="A1409" s="42" t="s">
        <v>1589</v>
      </c>
      <c r="B1409" s="229"/>
      <c r="C1409" s="43" t="s">
        <v>1610</v>
      </c>
    </row>
    <row r="1410" spans="1:3" ht="15" x14ac:dyDescent="0.25">
      <c r="A1410" s="42" t="s">
        <v>1589</v>
      </c>
      <c r="B1410" s="229"/>
      <c r="C1410" s="43" t="s">
        <v>1611</v>
      </c>
    </row>
    <row r="1411" spans="1:3" ht="15" x14ac:dyDescent="0.25">
      <c r="A1411" s="42" t="s">
        <v>1589</v>
      </c>
      <c r="B1411" s="230"/>
      <c r="C1411" s="43" t="s">
        <v>1612</v>
      </c>
    </row>
    <row r="1412" spans="1:3" ht="15" x14ac:dyDescent="0.25">
      <c r="A1412" s="34" t="s">
        <v>1613</v>
      </c>
      <c r="B1412" s="34">
        <v>27810</v>
      </c>
      <c r="C1412" s="30" t="s">
        <v>1614</v>
      </c>
    </row>
    <row r="1413" spans="1:3" ht="15" x14ac:dyDescent="0.25">
      <c r="A1413" s="42" t="s">
        <v>1615</v>
      </c>
      <c r="B1413" s="228">
        <v>27820</v>
      </c>
      <c r="C1413" s="43" t="s">
        <v>1616</v>
      </c>
    </row>
    <row r="1414" spans="1:3" ht="15" x14ac:dyDescent="0.25">
      <c r="A1414" s="42" t="s">
        <v>1615</v>
      </c>
      <c r="B1414" s="229"/>
      <c r="C1414" s="43" t="s">
        <v>1617</v>
      </c>
    </row>
    <row r="1415" spans="1:3" ht="15" x14ac:dyDescent="0.25">
      <c r="A1415" s="42" t="s">
        <v>1615</v>
      </c>
      <c r="B1415" s="230"/>
      <c r="C1415" s="43" t="s">
        <v>1618</v>
      </c>
    </row>
    <row r="1416" spans="1:3" ht="15" x14ac:dyDescent="0.25">
      <c r="A1416" s="34" t="s">
        <v>1619</v>
      </c>
      <c r="B1416" s="216">
        <v>27830</v>
      </c>
      <c r="C1416" s="30" t="s">
        <v>1620</v>
      </c>
    </row>
    <row r="1417" spans="1:3" ht="15" x14ac:dyDescent="0.25">
      <c r="A1417" s="34" t="s">
        <v>1621</v>
      </c>
      <c r="B1417" s="221"/>
      <c r="C1417" s="30" t="s">
        <v>1622</v>
      </c>
    </row>
    <row r="1418" spans="1:3" ht="15" x14ac:dyDescent="0.25">
      <c r="A1418" s="17" t="s">
        <v>1623</v>
      </c>
      <c r="B1418" s="221"/>
      <c r="C1418" s="46" t="s">
        <v>1624</v>
      </c>
    </row>
    <row r="1419" spans="1:3" ht="15" x14ac:dyDescent="0.25">
      <c r="A1419" s="17" t="s">
        <v>1625</v>
      </c>
      <c r="B1419" s="221"/>
      <c r="C1419" s="46" t="s">
        <v>1626</v>
      </c>
    </row>
    <row r="1420" spans="1:3" ht="15" x14ac:dyDescent="0.25">
      <c r="A1420" s="17" t="s">
        <v>1627</v>
      </c>
      <c r="B1420" s="217"/>
      <c r="C1420" s="46" t="s">
        <v>1628</v>
      </c>
    </row>
    <row r="1421" spans="1:3" ht="15" x14ac:dyDescent="0.25">
      <c r="A1421" s="35" t="s">
        <v>1629</v>
      </c>
      <c r="B1421" s="218">
        <v>27910</v>
      </c>
      <c r="C1421" s="32" t="s">
        <v>1630</v>
      </c>
    </row>
    <row r="1422" spans="1:3" ht="15" x14ac:dyDescent="0.25">
      <c r="A1422" s="35" t="s">
        <v>1629</v>
      </c>
      <c r="B1422" s="219"/>
      <c r="C1422" s="32" t="s">
        <v>1631</v>
      </c>
    </row>
    <row r="1423" spans="1:3" ht="15" x14ac:dyDescent="0.25">
      <c r="A1423" s="35" t="s">
        <v>1629</v>
      </c>
      <c r="B1423" s="219"/>
      <c r="C1423" s="32" t="s">
        <v>1632</v>
      </c>
    </row>
    <row r="1424" spans="1:3" ht="15" x14ac:dyDescent="0.25">
      <c r="A1424" s="35" t="s">
        <v>1629</v>
      </c>
      <c r="B1424" s="219"/>
      <c r="C1424" s="32" t="s">
        <v>1633</v>
      </c>
    </row>
    <row r="1425" spans="1:3" ht="15" x14ac:dyDescent="0.25">
      <c r="A1425" s="35" t="s">
        <v>1629</v>
      </c>
      <c r="B1425" s="219"/>
      <c r="C1425" s="32" t="s">
        <v>1634</v>
      </c>
    </row>
    <row r="1426" spans="1:3" ht="15" x14ac:dyDescent="0.25">
      <c r="A1426" s="35" t="s">
        <v>1629</v>
      </c>
      <c r="B1426" s="220"/>
      <c r="C1426" s="32" t="s">
        <v>1635</v>
      </c>
    </row>
    <row r="1427" spans="1:3" ht="15" x14ac:dyDescent="0.25">
      <c r="A1427" s="42" t="s">
        <v>1636</v>
      </c>
      <c r="B1427" s="228">
        <v>27920</v>
      </c>
      <c r="C1427" s="43" t="s">
        <v>1637</v>
      </c>
    </row>
    <row r="1428" spans="1:3" ht="15" x14ac:dyDescent="0.25">
      <c r="A1428" s="42" t="s">
        <v>1636</v>
      </c>
      <c r="B1428" s="230"/>
      <c r="C1428" s="43" t="s">
        <v>1638</v>
      </c>
    </row>
    <row r="1429" spans="1:3" ht="15" x14ac:dyDescent="0.25">
      <c r="A1429" s="35" t="s">
        <v>1639</v>
      </c>
      <c r="B1429" s="218">
        <v>27930</v>
      </c>
      <c r="C1429" s="32" t="s">
        <v>1640</v>
      </c>
    </row>
    <row r="1430" spans="1:3" ht="15" x14ac:dyDescent="0.25">
      <c r="A1430" s="35" t="s">
        <v>1639</v>
      </c>
      <c r="B1430" s="219"/>
      <c r="C1430" s="32" t="s">
        <v>1641</v>
      </c>
    </row>
    <row r="1431" spans="1:3" ht="15" x14ac:dyDescent="0.25">
      <c r="A1431" s="35" t="s">
        <v>1639</v>
      </c>
      <c r="B1431" s="219"/>
      <c r="C1431" s="32" t="s">
        <v>1642</v>
      </c>
    </row>
    <row r="1432" spans="1:3" ht="15" x14ac:dyDescent="0.25">
      <c r="A1432" s="35" t="s">
        <v>1639</v>
      </c>
      <c r="B1432" s="219"/>
      <c r="C1432" s="32" t="s">
        <v>1643</v>
      </c>
    </row>
    <row r="1433" spans="1:3" ht="15" x14ac:dyDescent="0.25">
      <c r="A1433" s="35" t="s">
        <v>1639</v>
      </c>
      <c r="B1433" s="219"/>
      <c r="C1433" s="32" t="s">
        <v>1644</v>
      </c>
    </row>
    <row r="1434" spans="1:3" ht="15" x14ac:dyDescent="0.25">
      <c r="A1434" s="35" t="s">
        <v>1639</v>
      </c>
      <c r="B1434" s="219"/>
      <c r="C1434" s="32" t="s">
        <v>1645</v>
      </c>
    </row>
    <row r="1435" spans="1:3" ht="15" x14ac:dyDescent="0.25">
      <c r="A1435" s="35" t="s">
        <v>1639</v>
      </c>
      <c r="B1435" s="219"/>
      <c r="C1435" s="32" t="s">
        <v>1646</v>
      </c>
    </row>
    <row r="1436" spans="1:3" ht="15" x14ac:dyDescent="0.25">
      <c r="A1436" s="35" t="s">
        <v>1639</v>
      </c>
      <c r="B1436" s="219"/>
      <c r="C1436" s="32" t="s">
        <v>1647</v>
      </c>
    </row>
    <row r="1437" spans="1:3" ht="15" x14ac:dyDescent="0.25">
      <c r="A1437" s="35" t="s">
        <v>1639</v>
      </c>
      <c r="B1437" s="219"/>
      <c r="C1437" s="32" t="s">
        <v>1648</v>
      </c>
    </row>
    <row r="1438" spans="1:3" ht="15" x14ac:dyDescent="0.25">
      <c r="A1438" s="35" t="s">
        <v>1639</v>
      </c>
      <c r="B1438" s="219"/>
      <c r="C1438" s="32" t="s">
        <v>1649</v>
      </c>
    </row>
    <row r="1439" spans="1:3" ht="15" x14ac:dyDescent="0.25">
      <c r="A1439" s="35" t="s">
        <v>1639</v>
      </c>
      <c r="B1439" s="219"/>
      <c r="C1439" s="32" t="s">
        <v>1650</v>
      </c>
    </row>
    <row r="1440" spans="1:3" ht="15" x14ac:dyDescent="0.25">
      <c r="A1440" s="35" t="s">
        <v>1639</v>
      </c>
      <c r="B1440" s="219"/>
      <c r="C1440" s="32" t="s">
        <v>1651</v>
      </c>
    </row>
    <row r="1441" spans="1:3" ht="15" x14ac:dyDescent="0.25">
      <c r="A1441" s="35" t="s">
        <v>1639</v>
      </c>
      <c r="B1441" s="219"/>
      <c r="C1441" s="32" t="s">
        <v>1652</v>
      </c>
    </row>
    <row r="1442" spans="1:3" ht="15" x14ac:dyDescent="0.25">
      <c r="A1442" s="35" t="s">
        <v>1639</v>
      </c>
      <c r="B1442" s="219"/>
      <c r="C1442" s="32" t="s">
        <v>1653</v>
      </c>
    </row>
    <row r="1443" spans="1:3" ht="15" x14ac:dyDescent="0.25">
      <c r="A1443" s="35" t="s">
        <v>1639</v>
      </c>
      <c r="B1443" s="219"/>
      <c r="C1443" s="32" t="s">
        <v>1654</v>
      </c>
    </row>
    <row r="1444" spans="1:3" ht="15" x14ac:dyDescent="0.25">
      <c r="A1444" s="35" t="s">
        <v>1639</v>
      </c>
      <c r="B1444" s="219"/>
      <c r="C1444" s="32" t="s">
        <v>1655</v>
      </c>
    </row>
    <row r="1445" spans="1:3" ht="15" x14ac:dyDescent="0.25">
      <c r="A1445" s="35" t="s">
        <v>1639</v>
      </c>
      <c r="B1445" s="219"/>
      <c r="C1445" s="32" t="s">
        <v>1656</v>
      </c>
    </row>
    <row r="1446" spans="1:3" ht="15" x14ac:dyDescent="0.25">
      <c r="A1446" s="35" t="s">
        <v>1639</v>
      </c>
      <c r="B1446" s="219"/>
      <c r="C1446" s="32" t="s">
        <v>1657</v>
      </c>
    </row>
    <row r="1447" spans="1:3" ht="15" x14ac:dyDescent="0.25">
      <c r="A1447" s="35" t="s">
        <v>1639</v>
      </c>
      <c r="B1447" s="219"/>
      <c r="C1447" s="32" t="s">
        <v>1658</v>
      </c>
    </row>
    <row r="1448" spans="1:3" ht="15" x14ac:dyDescent="0.25">
      <c r="A1448" s="35" t="s">
        <v>1639</v>
      </c>
      <c r="B1448" s="219"/>
      <c r="C1448" s="32" t="s">
        <v>1659</v>
      </c>
    </row>
    <row r="1449" spans="1:3" ht="15" x14ac:dyDescent="0.25">
      <c r="A1449" s="35" t="s">
        <v>1639</v>
      </c>
      <c r="B1449" s="219"/>
      <c r="C1449" s="32" t="s">
        <v>1660</v>
      </c>
    </row>
    <row r="1450" spans="1:3" ht="15" x14ac:dyDescent="0.25">
      <c r="A1450" s="35" t="s">
        <v>1639</v>
      </c>
      <c r="B1450" s="219"/>
      <c r="C1450" s="32" t="s">
        <v>651</v>
      </c>
    </row>
    <row r="1451" spans="1:3" ht="15" x14ac:dyDescent="0.25">
      <c r="A1451" s="35" t="s">
        <v>1639</v>
      </c>
      <c r="B1451" s="219"/>
      <c r="C1451" s="32" t="s">
        <v>1661</v>
      </c>
    </row>
    <row r="1452" spans="1:3" ht="15" x14ac:dyDescent="0.25">
      <c r="A1452" s="35" t="s">
        <v>1639</v>
      </c>
      <c r="B1452" s="219"/>
      <c r="C1452" s="32" t="s">
        <v>1662</v>
      </c>
    </row>
    <row r="1453" spans="1:3" ht="15" x14ac:dyDescent="0.25">
      <c r="A1453" s="35" t="s">
        <v>1639</v>
      </c>
      <c r="B1453" s="219"/>
      <c r="C1453" s="32" t="s">
        <v>1663</v>
      </c>
    </row>
    <row r="1454" spans="1:3" ht="15" x14ac:dyDescent="0.25">
      <c r="A1454" s="35" t="s">
        <v>1639</v>
      </c>
      <c r="B1454" s="219"/>
      <c r="C1454" s="32" t="s">
        <v>1664</v>
      </c>
    </row>
    <row r="1455" spans="1:3" ht="15" x14ac:dyDescent="0.25">
      <c r="A1455" s="35" t="s">
        <v>1639</v>
      </c>
      <c r="B1455" s="219"/>
      <c r="C1455" s="32" t="s">
        <v>1665</v>
      </c>
    </row>
    <row r="1456" spans="1:3" ht="15" x14ac:dyDescent="0.25">
      <c r="A1456" s="35" t="s">
        <v>1639</v>
      </c>
      <c r="B1456" s="219"/>
      <c r="C1456" s="32" t="s">
        <v>1666</v>
      </c>
    </row>
    <row r="1457" spans="1:3" ht="15" x14ac:dyDescent="0.25">
      <c r="A1457" s="35" t="s">
        <v>1639</v>
      </c>
      <c r="B1457" s="220"/>
      <c r="C1457" s="32" t="s">
        <v>1667</v>
      </c>
    </row>
    <row r="1458" spans="1:3" ht="15" x14ac:dyDescent="0.25">
      <c r="A1458" s="47" t="s">
        <v>1668</v>
      </c>
      <c r="B1458" s="236">
        <v>27940</v>
      </c>
      <c r="C1458" s="48" t="s">
        <v>1669</v>
      </c>
    </row>
    <row r="1459" spans="1:3" ht="15" x14ac:dyDescent="0.25">
      <c r="A1459" s="47" t="s">
        <v>1668</v>
      </c>
      <c r="B1459" s="237"/>
      <c r="C1459" s="48" t="s">
        <v>1670</v>
      </c>
    </row>
    <row r="1460" spans="1:3" ht="15" x14ac:dyDescent="0.25">
      <c r="A1460" s="47" t="s">
        <v>1668</v>
      </c>
      <c r="B1460" s="237"/>
      <c r="C1460" s="48" t="s">
        <v>1671</v>
      </c>
    </row>
    <row r="1461" spans="1:3" ht="15" x14ac:dyDescent="0.25">
      <c r="A1461" s="47" t="s">
        <v>1668</v>
      </c>
      <c r="B1461" s="237"/>
      <c r="C1461" s="48" t="s">
        <v>1672</v>
      </c>
    </row>
    <row r="1462" spans="1:3" ht="15" x14ac:dyDescent="0.25">
      <c r="A1462" s="47" t="s">
        <v>1668</v>
      </c>
      <c r="B1462" s="237"/>
      <c r="C1462" s="48" t="s">
        <v>1673</v>
      </c>
    </row>
    <row r="1463" spans="1:3" ht="15" x14ac:dyDescent="0.25">
      <c r="A1463" s="47" t="s">
        <v>1668</v>
      </c>
      <c r="B1463" s="238"/>
      <c r="C1463" s="48" t="s">
        <v>1674</v>
      </c>
    </row>
    <row r="1464" spans="1:3" ht="15" x14ac:dyDescent="0.25">
      <c r="A1464" s="42" t="s">
        <v>1675</v>
      </c>
      <c r="B1464" s="228">
        <v>27950</v>
      </c>
      <c r="C1464" s="43" t="s">
        <v>1676</v>
      </c>
    </row>
    <row r="1465" spans="1:3" ht="15" x14ac:dyDescent="0.25">
      <c r="A1465" s="42" t="s">
        <v>1675</v>
      </c>
      <c r="B1465" s="229"/>
      <c r="C1465" s="43" t="s">
        <v>1677</v>
      </c>
    </row>
    <row r="1466" spans="1:3" ht="15" x14ac:dyDescent="0.25">
      <c r="A1466" s="42" t="s">
        <v>1675</v>
      </c>
      <c r="B1466" s="229"/>
      <c r="C1466" s="43" t="s">
        <v>1678</v>
      </c>
    </row>
    <row r="1467" spans="1:3" ht="15" x14ac:dyDescent="0.25">
      <c r="A1467" s="42" t="s">
        <v>1675</v>
      </c>
      <c r="B1467" s="229"/>
      <c r="C1467" s="43" t="s">
        <v>1679</v>
      </c>
    </row>
    <row r="1468" spans="1:3" ht="15" x14ac:dyDescent="0.25">
      <c r="A1468" s="42" t="s">
        <v>1675</v>
      </c>
      <c r="B1468" s="229"/>
      <c r="C1468" s="43" t="s">
        <v>1680</v>
      </c>
    </row>
    <row r="1469" spans="1:3" ht="15" x14ac:dyDescent="0.25">
      <c r="A1469" s="42" t="s">
        <v>1675</v>
      </c>
      <c r="B1469" s="229"/>
      <c r="C1469" s="43" t="s">
        <v>1681</v>
      </c>
    </row>
    <row r="1470" spans="1:3" ht="15" x14ac:dyDescent="0.25">
      <c r="A1470" s="42" t="s">
        <v>1675</v>
      </c>
      <c r="B1470" s="229"/>
      <c r="C1470" s="43" t="s">
        <v>1682</v>
      </c>
    </row>
    <row r="1471" spans="1:3" ht="15" x14ac:dyDescent="0.25">
      <c r="A1471" s="42" t="s">
        <v>1675</v>
      </c>
      <c r="B1471" s="229"/>
      <c r="C1471" s="43" t="s">
        <v>1683</v>
      </c>
    </row>
    <row r="1472" spans="1:3" ht="15" x14ac:dyDescent="0.25">
      <c r="A1472" s="42" t="s">
        <v>1675</v>
      </c>
      <c r="B1472" s="230"/>
      <c r="C1472" s="43" t="s">
        <v>1684</v>
      </c>
    </row>
  </sheetData>
  <mergeCells count="138">
    <mergeCell ref="B1416:B1420"/>
    <mergeCell ref="B1421:B1426"/>
    <mergeCell ref="B1427:B1428"/>
    <mergeCell ref="B1429:B1457"/>
    <mergeCell ref="B1458:B1463"/>
    <mergeCell ref="B1464:B1472"/>
    <mergeCell ref="B1352:B1360"/>
    <mergeCell ref="B1362:B1375"/>
    <mergeCell ref="B1377:B1379"/>
    <mergeCell ref="B1380:B1382"/>
    <mergeCell ref="B1389:B1411"/>
    <mergeCell ref="B1413:B1415"/>
    <mergeCell ref="B1327:B1330"/>
    <mergeCell ref="B1331:B1340"/>
    <mergeCell ref="B1341:B1343"/>
    <mergeCell ref="B1344:B1346"/>
    <mergeCell ref="B1347:B1348"/>
    <mergeCell ref="B1349:B1351"/>
    <mergeCell ref="B1282:B1295"/>
    <mergeCell ref="B1298:B1299"/>
    <mergeCell ref="B1300:B1308"/>
    <mergeCell ref="B1309:B1312"/>
    <mergeCell ref="B1313:B1315"/>
    <mergeCell ref="B1317:B1325"/>
    <mergeCell ref="B1235:B1237"/>
    <mergeCell ref="B1238:B1239"/>
    <mergeCell ref="B1240:B1247"/>
    <mergeCell ref="B1248:B1253"/>
    <mergeCell ref="B1254:B1273"/>
    <mergeCell ref="B1274:B1281"/>
    <mergeCell ref="B1171:B1191"/>
    <mergeCell ref="B1192:B1202"/>
    <mergeCell ref="B1203:B1211"/>
    <mergeCell ref="B1212:B1220"/>
    <mergeCell ref="B1221:B1227"/>
    <mergeCell ref="B1228:B1234"/>
    <mergeCell ref="B1097:B1108"/>
    <mergeCell ref="B1109:B1113"/>
    <mergeCell ref="B1114:B1124"/>
    <mergeCell ref="B1126:B1149"/>
    <mergeCell ref="B1150:B1159"/>
    <mergeCell ref="B1160:B1170"/>
    <mergeCell ref="B1024:B1034"/>
    <mergeCell ref="B1035:B1046"/>
    <mergeCell ref="B1047:B1059"/>
    <mergeCell ref="B1060:B1077"/>
    <mergeCell ref="B1078:B1088"/>
    <mergeCell ref="B1089:B1096"/>
    <mergeCell ref="B903:B926"/>
    <mergeCell ref="B927:B945"/>
    <mergeCell ref="B946:B968"/>
    <mergeCell ref="B969:B989"/>
    <mergeCell ref="B990:B1010"/>
    <mergeCell ref="B1011:B1023"/>
    <mergeCell ref="B827:B834"/>
    <mergeCell ref="B835:B839"/>
    <mergeCell ref="B840:B862"/>
    <mergeCell ref="B863:B876"/>
    <mergeCell ref="B877:B891"/>
    <mergeCell ref="B892:B902"/>
    <mergeCell ref="B754:B755"/>
    <mergeCell ref="B756:B760"/>
    <mergeCell ref="B763:B767"/>
    <mergeCell ref="B769:B770"/>
    <mergeCell ref="B771:B801"/>
    <mergeCell ref="B803:B826"/>
    <mergeCell ref="B711:B720"/>
    <mergeCell ref="B721:B724"/>
    <mergeCell ref="B725:B726"/>
    <mergeCell ref="B727:B728"/>
    <mergeCell ref="B729:B748"/>
    <mergeCell ref="B749:B752"/>
    <mergeCell ref="B669:B679"/>
    <mergeCell ref="B680:B682"/>
    <mergeCell ref="B683:B697"/>
    <mergeCell ref="B698:B703"/>
    <mergeCell ref="B705:B707"/>
    <mergeCell ref="B708:B710"/>
    <mergeCell ref="B597:B603"/>
    <mergeCell ref="B604:B607"/>
    <mergeCell ref="B608:B611"/>
    <mergeCell ref="B612:B633"/>
    <mergeCell ref="B634:B650"/>
    <mergeCell ref="B651:B668"/>
    <mergeCell ref="B481:B503"/>
    <mergeCell ref="B508:B527"/>
    <mergeCell ref="B528:B544"/>
    <mergeCell ref="B546:B562"/>
    <mergeCell ref="B563:B579"/>
    <mergeCell ref="B580:B596"/>
    <mergeCell ref="B398:B408"/>
    <mergeCell ref="B409:B414"/>
    <mergeCell ref="B415:B436"/>
    <mergeCell ref="B437:B445"/>
    <mergeCell ref="B446:B470"/>
    <mergeCell ref="B471:B479"/>
    <mergeCell ref="B324:B349"/>
    <mergeCell ref="B350:B362"/>
    <mergeCell ref="B364:B376"/>
    <mergeCell ref="B377:B385"/>
    <mergeCell ref="B386:B388"/>
    <mergeCell ref="B389:B397"/>
    <mergeCell ref="B248:B252"/>
    <mergeCell ref="B253:B267"/>
    <mergeCell ref="B268:B279"/>
    <mergeCell ref="B280:B284"/>
    <mergeCell ref="B286:B301"/>
    <mergeCell ref="B302:B323"/>
    <mergeCell ref="B201:B205"/>
    <mergeCell ref="B208:B209"/>
    <mergeCell ref="B210:B213"/>
    <mergeCell ref="B214:B232"/>
    <mergeCell ref="B234:B237"/>
    <mergeCell ref="B238:B247"/>
    <mergeCell ref="B119:B136"/>
    <mergeCell ref="B137:B139"/>
    <mergeCell ref="B140:B142"/>
    <mergeCell ref="B144:B160"/>
    <mergeCell ref="B161:B184"/>
    <mergeCell ref="B185:B200"/>
    <mergeCell ref="B67:B77"/>
    <mergeCell ref="B78:B101"/>
    <mergeCell ref="B103:B118"/>
    <mergeCell ref="G30:G31"/>
    <mergeCell ref="H30:H31"/>
    <mergeCell ref="B31:B39"/>
    <mergeCell ref="H34:J34"/>
    <mergeCell ref="B40:B41"/>
    <mergeCell ref="B42:B43"/>
    <mergeCell ref="A3:A24"/>
    <mergeCell ref="B3:B24"/>
    <mergeCell ref="A25:A27"/>
    <mergeCell ref="B25:B27"/>
    <mergeCell ref="A28:A30"/>
    <mergeCell ref="B28:B30"/>
    <mergeCell ref="B46:B50"/>
    <mergeCell ref="B52:B55"/>
    <mergeCell ref="B56:B6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FFFF00"/>
  </sheetPr>
  <dimension ref="A1:S80"/>
  <sheetViews>
    <sheetView topLeftCell="B7" zoomScale="60" zoomScaleNormal="60" workbookViewId="0">
      <selection activeCell="E5" sqref="E5"/>
    </sheetView>
  </sheetViews>
  <sheetFormatPr baseColWidth="10" defaultRowHeight="15" x14ac:dyDescent="0.25"/>
  <cols>
    <col min="1" max="1" width="11.85546875" customWidth="1"/>
    <col min="3" max="3" width="38.5703125" customWidth="1"/>
    <col min="4" max="15" width="10.7109375" customWidth="1"/>
    <col min="16" max="16" width="30" customWidth="1"/>
    <col min="17" max="18" width="14.28515625" customWidth="1"/>
    <col min="19" max="19" width="14.7109375" customWidth="1"/>
  </cols>
  <sheetData>
    <row r="1" spans="1:19" ht="70.5" customHeight="1" thickBot="1" x14ac:dyDescent="0.3">
      <c r="B1" s="240" t="s">
        <v>1718</v>
      </c>
      <c r="C1" s="241"/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241"/>
      <c r="P1" s="242">
        <f ca="1">TODAY()</f>
        <v>43416</v>
      </c>
      <c r="Q1" s="241"/>
      <c r="R1" s="241"/>
      <c r="S1" s="243"/>
    </row>
    <row r="2" spans="1:19" ht="33.75" x14ac:dyDescent="0.25">
      <c r="B2" s="244" t="s">
        <v>28</v>
      </c>
      <c r="C2" s="245"/>
      <c r="D2" s="248" t="s">
        <v>1686</v>
      </c>
      <c r="E2" s="249"/>
      <c r="F2" s="249"/>
      <c r="G2" s="250"/>
      <c r="H2" s="248" t="s">
        <v>1687</v>
      </c>
      <c r="I2" s="249"/>
      <c r="J2" s="249"/>
      <c r="K2" s="250"/>
      <c r="L2" s="248" t="s">
        <v>1688</v>
      </c>
      <c r="M2" s="249"/>
      <c r="N2" s="249"/>
      <c r="O2" s="250"/>
      <c r="P2" s="251" t="s">
        <v>1719</v>
      </c>
      <c r="Q2" s="253" t="s">
        <v>1720</v>
      </c>
      <c r="R2" s="316" t="s">
        <v>1719</v>
      </c>
      <c r="S2" s="255" t="s">
        <v>1719</v>
      </c>
    </row>
    <row r="3" spans="1:19" ht="26.25" customHeight="1" x14ac:dyDescent="0.25">
      <c r="B3" s="244"/>
      <c r="C3" s="245"/>
      <c r="D3" s="257" t="s">
        <v>1694</v>
      </c>
      <c r="E3" s="258"/>
      <c r="F3" s="258" t="s">
        <v>1695</v>
      </c>
      <c r="G3" s="259"/>
      <c r="H3" s="257" t="s">
        <v>1694</v>
      </c>
      <c r="I3" s="258"/>
      <c r="J3" s="258" t="s">
        <v>1695</v>
      </c>
      <c r="K3" s="259"/>
      <c r="L3" s="257" t="s">
        <v>1694</v>
      </c>
      <c r="M3" s="258"/>
      <c r="N3" s="258" t="s">
        <v>1695</v>
      </c>
      <c r="O3" s="259"/>
      <c r="P3" s="252"/>
      <c r="Q3" s="254"/>
      <c r="R3" s="317"/>
      <c r="S3" s="256"/>
    </row>
    <row r="4" spans="1:19" ht="15" customHeight="1" thickBot="1" x14ac:dyDescent="0.3">
      <c r="B4" s="246"/>
      <c r="C4" s="247"/>
      <c r="D4" s="146" t="s">
        <v>1721</v>
      </c>
      <c r="E4" s="147" t="s">
        <v>1722</v>
      </c>
      <c r="F4" s="147" t="s">
        <v>1721</v>
      </c>
      <c r="G4" s="148" t="s">
        <v>1722</v>
      </c>
      <c r="H4" s="146" t="s">
        <v>1721</v>
      </c>
      <c r="I4" s="147" t="s">
        <v>1722</v>
      </c>
      <c r="J4" s="147" t="s">
        <v>1721</v>
      </c>
      <c r="K4" s="148" t="s">
        <v>1722</v>
      </c>
      <c r="L4" s="146" t="s">
        <v>1721</v>
      </c>
      <c r="M4" s="147" t="s">
        <v>1722</v>
      </c>
      <c r="N4" s="147" t="s">
        <v>1721</v>
      </c>
      <c r="O4" s="148" t="s">
        <v>1722</v>
      </c>
      <c r="P4" s="120" t="s">
        <v>1723</v>
      </c>
      <c r="Q4" s="254"/>
      <c r="R4" s="163" t="s">
        <v>1723</v>
      </c>
      <c r="S4" s="165" t="s">
        <v>1724</v>
      </c>
    </row>
    <row r="5" spans="1:19" ht="35.1" customHeight="1" thickBot="1" x14ac:dyDescent="0.4">
      <c r="B5" s="260" t="s">
        <v>1725</v>
      </c>
      <c r="C5" s="121" t="s">
        <v>32</v>
      </c>
      <c r="D5" s="189">
        <f>Artisanat!O4</f>
        <v>0</v>
      </c>
      <c r="E5" s="194">
        <f>Artisanat!P4</f>
        <v>0</v>
      </c>
      <c r="F5" s="194">
        <f>Artisanat!R4</f>
        <v>0</v>
      </c>
      <c r="G5" s="194">
        <f>Artisanat!S4</f>
        <v>0</v>
      </c>
      <c r="H5" s="195">
        <f>Artisanat!U4</f>
        <v>0</v>
      </c>
      <c r="I5" s="195">
        <f>Artisanat!V4</f>
        <v>0</v>
      </c>
      <c r="J5" s="195">
        <f>Artisanat!X4</f>
        <v>0</v>
      </c>
      <c r="K5" s="195">
        <f>Artisanat!Y4</f>
        <v>0</v>
      </c>
      <c r="L5" s="195">
        <f>Artisanat!AA4</f>
        <v>0</v>
      </c>
      <c r="M5" s="195">
        <f>Artisanat!AB4</f>
        <v>0</v>
      </c>
      <c r="N5" s="195">
        <f>Artisanat!AD4</f>
        <v>0</v>
      </c>
      <c r="O5" s="191">
        <f>Artisanat!AE4</f>
        <v>0</v>
      </c>
      <c r="P5" s="122">
        <f>SUM(D5:O5)</f>
        <v>0</v>
      </c>
      <c r="Q5" s="123">
        <f>Artisanat!$J$5</f>
        <v>0</v>
      </c>
      <c r="R5" s="168">
        <v>35</v>
      </c>
      <c r="S5" s="166">
        <v>39</v>
      </c>
    </row>
    <row r="6" spans="1:19" ht="35.1" customHeight="1" thickBot="1" x14ac:dyDescent="0.4">
      <c r="B6" s="260"/>
      <c r="C6" s="124" t="s">
        <v>1726</v>
      </c>
      <c r="D6" s="189">
        <f>'Chorale Farandole'!O4</f>
        <v>0</v>
      </c>
      <c r="E6" s="194">
        <f>'Chorale Farandole'!P4</f>
        <v>0</v>
      </c>
      <c r="F6" s="194">
        <f>'Chorale Farandole'!R4</f>
        <v>0</v>
      </c>
      <c r="G6" s="194">
        <f>'Chorale Farandole'!S4</f>
        <v>0</v>
      </c>
      <c r="H6" s="195">
        <f>'Chorale Farandole'!U4</f>
        <v>0</v>
      </c>
      <c r="I6" s="195">
        <f>'Chorale Farandole'!V4</f>
        <v>0</v>
      </c>
      <c r="J6" s="195">
        <f>'Chorale Farandole'!X4</f>
        <v>0</v>
      </c>
      <c r="K6" s="195">
        <f>'Chorale Farandole'!Y4</f>
        <v>0</v>
      </c>
      <c r="L6" s="195">
        <f>'Chorale Farandole'!AA4</f>
        <v>0</v>
      </c>
      <c r="M6" s="195">
        <f>'Chorale Farandole'!AB4</f>
        <v>0</v>
      </c>
      <c r="N6" s="195">
        <f>'Chorale Farandole'!AD4</f>
        <v>0</v>
      </c>
      <c r="O6" s="191">
        <f>'Chorale Farandole'!AE4</f>
        <v>0</v>
      </c>
      <c r="P6" s="122">
        <f t="shared" ref="P6:P11" si="0">SUM(D6:O6)</f>
        <v>0</v>
      </c>
      <c r="Q6" s="123">
        <f>Artisanat!$J$5</f>
        <v>0</v>
      </c>
      <c r="R6" s="168">
        <v>26</v>
      </c>
      <c r="S6" s="166">
        <v>24</v>
      </c>
    </row>
    <row r="7" spans="1:19" ht="35.1" customHeight="1" thickBot="1" x14ac:dyDescent="0.4">
      <c r="B7" s="260"/>
      <c r="C7" s="124" t="s">
        <v>1727</v>
      </c>
      <c r="D7" s="189">
        <f>'Chorale Seine R'!O4</f>
        <v>0</v>
      </c>
      <c r="E7" s="194">
        <f>'Chorale Seine R'!P4</f>
        <v>0</v>
      </c>
      <c r="F7" s="194">
        <f>'Chorale Seine R'!R4</f>
        <v>0</v>
      </c>
      <c r="G7" s="194">
        <f>'Chorale Seine R'!S4</f>
        <v>0</v>
      </c>
      <c r="H7" s="194">
        <f>'Chorale Seine R'!U4</f>
        <v>0</v>
      </c>
      <c r="I7" s="194">
        <f>'Chorale Seine R'!V4</f>
        <v>0</v>
      </c>
      <c r="J7" s="194">
        <f>'Chorale Seine R'!X4</f>
        <v>0</v>
      </c>
      <c r="K7" s="194">
        <f>'Chorale Seine R'!Y4</f>
        <v>0</v>
      </c>
      <c r="L7" s="194">
        <f>'Chorale Seine R'!AA4</f>
        <v>0</v>
      </c>
      <c r="M7" s="194">
        <f>'Chorale Seine R'!AB4</f>
        <v>0</v>
      </c>
      <c r="N7" s="194">
        <f>'Chorale Seine R'!AD4</f>
        <v>0</v>
      </c>
      <c r="O7" s="192">
        <f>'Chorale Seine R'!AE4</f>
        <v>0</v>
      </c>
      <c r="P7" s="122">
        <f t="shared" si="0"/>
        <v>0</v>
      </c>
      <c r="Q7" s="123">
        <f>Artisanat!$J$5</f>
        <v>0</v>
      </c>
      <c r="R7" s="168">
        <v>18</v>
      </c>
      <c r="S7" s="166">
        <v>20</v>
      </c>
    </row>
    <row r="8" spans="1:19" ht="35.1" customHeight="1" thickBot="1" x14ac:dyDescent="0.4">
      <c r="B8" s="260"/>
      <c r="C8" s="124" t="s">
        <v>46</v>
      </c>
      <c r="D8" s="189">
        <f>'Construction Mod'!O4</f>
        <v>0</v>
      </c>
      <c r="E8" s="194">
        <f>'Construction Mod'!P4</f>
        <v>0</v>
      </c>
      <c r="F8" s="194">
        <f>'Construction Mod'!R4</f>
        <v>0</v>
      </c>
      <c r="G8" s="194">
        <f>'Construction Mod'!S4</f>
        <v>0</v>
      </c>
      <c r="H8" s="194">
        <f>'Construction Mod'!U4</f>
        <v>0</v>
      </c>
      <c r="I8" s="194">
        <f>'Construction Mod'!V4</f>
        <v>0</v>
      </c>
      <c r="J8" s="194">
        <f>'Construction Mod'!X4</f>
        <v>0</v>
      </c>
      <c r="K8" s="194">
        <f>'Construction Mod'!Y4</f>
        <v>0</v>
      </c>
      <c r="L8" s="194">
        <f>'Construction Mod'!AA4</f>
        <v>0</v>
      </c>
      <c r="M8" s="194">
        <f>'Construction Mod'!AB4</f>
        <v>0</v>
      </c>
      <c r="N8" s="194">
        <f>'Construction Mod'!AD4</f>
        <v>0</v>
      </c>
      <c r="O8" s="192">
        <f>'Construction Mod'!AE4</f>
        <v>0</v>
      </c>
      <c r="P8" s="122">
        <f t="shared" si="0"/>
        <v>0</v>
      </c>
      <c r="Q8" s="123">
        <f>Artisanat!$J$5</f>
        <v>0</v>
      </c>
      <c r="R8" s="168">
        <v>21</v>
      </c>
      <c r="S8" s="166">
        <v>21</v>
      </c>
    </row>
    <row r="9" spans="1:19" ht="35.1" customHeight="1" thickBot="1" x14ac:dyDescent="0.4">
      <c r="B9" s="260"/>
      <c r="C9" s="124" t="s">
        <v>49</v>
      </c>
      <c r="D9" s="189">
        <f>Echec!O4</f>
        <v>0</v>
      </c>
      <c r="E9" s="194">
        <f>Echec!P4</f>
        <v>0</v>
      </c>
      <c r="F9" s="194">
        <f>Echec!R4</f>
        <v>0</v>
      </c>
      <c r="G9" s="194">
        <f>Echec!S4</f>
        <v>0</v>
      </c>
      <c r="H9" s="194">
        <f>Echec!U4</f>
        <v>0</v>
      </c>
      <c r="I9" s="194">
        <f>Echec!V4</f>
        <v>0</v>
      </c>
      <c r="J9" s="194">
        <f>Echec!X4</f>
        <v>0</v>
      </c>
      <c r="K9" s="194">
        <f>Echec!Y4</f>
        <v>0</v>
      </c>
      <c r="L9" s="194">
        <f>Echec!AA4</f>
        <v>0</v>
      </c>
      <c r="M9" s="194">
        <f>Echec!AB4</f>
        <v>0</v>
      </c>
      <c r="N9" s="194">
        <f>Echec!AD4</f>
        <v>0</v>
      </c>
      <c r="O9" s="192">
        <f>Echec!AE4</f>
        <v>0</v>
      </c>
      <c r="P9" s="122">
        <f t="shared" si="0"/>
        <v>0</v>
      </c>
      <c r="Q9" s="123">
        <f>Artisanat!$J$5</f>
        <v>0</v>
      </c>
      <c r="R9" s="168">
        <v>8</v>
      </c>
      <c r="S9" s="166">
        <v>5</v>
      </c>
    </row>
    <row r="10" spans="1:19" ht="35.1" customHeight="1" thickBot="1" x14ac:dyDescent="0.4">
      <c r="B10" s="260"/>
      <c r="C10" s="124" t="s">
        <v>52</v>
      </c>
      <c r="D10" s="189">
        <f>Encadrement!O4</f>
        <v>0</v>
      </c>
      <c r="E10" s="194">
        <f>Encadrement!P4</f>
        <v>0</v>
      </c>
      <c r="F10" s="194">
        <f>Encadrement!R4</f>
        <v>0</v>
      </c>
      <c r="G10" s="194">
        <f>Encadrement!S4</f>
        <v>0</v>
      </c>
      <c r="H10" s="194">
        <f>Encadrement!U4</f>
        <v>0</v>
      </c>
      <c r="I10" s="194">
        <f>Encadrement!V4</f>
        <v>0</v>
      </c>
      <c r="J10" s="194">
        <f>Encadrement!X4</f>
        <v>0</v>
      </c>
      <c r="K10" s="194">
        <f>Encadrement!Y4</f>
        <v>0</v>
      </c>
      <c r="L10" s="194">
        <f>Encadrement!AA4</f>
        <v>0</v>
      </c>
      <c r="M10" s="194">
        <f>Encadrement!AB4</f>
        <v>0</v>
      </c>
      <c r="N10" s="194">
        <f>Encadrement!AD4</f>
        <v>0</v>
      </c>
      <c r="O10" s="192">
        <f>Encadrement!AE4</f>
        <v>0</v>
      </c>
      <c r="P10" s="122">
        <f t="shared" si="0"/>
        <v>0</v>
      </c>
      <c r="Q10" s="123">
        <f>Artisanat!$J$5</f>
        <v>0</v>
      </c>
      <c r="R10" s="168">
        <v>9</v>
      </c>
      <c r="S10" s="166">
        <v>0</v>
      </c>
    </row>
    <row r="11" spans="1:19" ht="35.1" customHeight="1" thickBot="1" x14ac:dyDescent="0.4">
      <c r="B11" s="260"/>
      <c r="C11" s="125" t="s">
        <v>73</v>
      </c>
      <c r="D11" s="190">
        <f>Scrabble!O4</f>
        <v>0</v>
      </c>
      <c r="E11" s="196">
        <f>Scrabble!P4</f>
        <v>0</v>
      </c>
      <c r="F11" s="196">
        <f>Scrabble!R4</f>
        <v>0</v>
      </c>
      <c r="G11" s="196">
        <f>Scrabble!S4</f>
        <v>0</v>
      </c>
      <c r="H11" s="196">
        <f>Scrabble!U4</f>
        <v>0</v>
      </c>
      <c r="I11" s="196">
        <f>Scrabble!V4</f>
        <v>0</v>
      </c>
      <c r="J11" s="196">
        <f>Scrabble!X4</f>
        <v>0</v>
      </c>
      <c r="K11" s="196">
        <f>Scrabble!Y4</f>
        <v>0</v>
      </c>
      <c r="L11" s="196">
        <f>Scrabble!AA4</f>
        <v>0</v>
      </c>
      <c r="M11" s="196">
        <f>Scrabble!AB4</f>
        <v>0</v>
      </c>
      <c r="N11" s="196">
        <f>Scrabble!AD4</f>
        <v>0</v>
      </c>
      <c r="O11" s="193">
        <f>Scrabble!AE4</f>
        <v>0</v>
      </c>
      <c r="P11" s="122">
        <f t="shared" si="0"/>
        <v>0</v>
      </c>
      <c r="Q11" s="123">
        <f>Artisanat!$J$5</f>
        <v>0</v>
      </c>
      <c r="R11" s="168">
        <v>5</v>
      </c>
      <c r="S11" s="166">
        <v>7</v>
      </c>
    </row>
    <row r="12" spans="1:19" ht="35.1" customHeight="1" thickTop="1" thickBot="1" x14ac:dyDescent="0.3">
      <c r="B12" s="260"/>
      <c r="C12" s="262" t="s">
        <v>1728</v>
      </c>
      <c r="D12" s="126">
        <f>SUM(D5:D11)</f>
        <v>0</v>
      </c>
      <c r="E12" s="127">
        <f t="shared" ref="E12:O12" si="1">SUM(E5:E11)</f>
        <v>0</v>
      </c>
      <c r="F12" s="127">
        <f t="shared" si="1"/>
        <v>0</v>
      </c>
      <c r="G12" s="127">
        <f t="shared" si="1"/>
        <v>0</v>
      </c>
      <c r="H12" s="127">
        <f t="shared" si="1"/>
        <v>0</v>
      </c>
      <c r="I12" s="127">
        <f t="shared" si="1"/>
        <v>0</v>
      </c>
      <c r="J12" s="127">
        <f t="shared" si="1"/>
        <v>0</v>
      </c>
      <c r="K12" s="127">
        <f t="shared" si="1"/>
        <v>0</v>
      </c>
      <c r="L12" s="127">
        <f t="shared" si="1"/>
        <v>0</v>
      </c>
      <c r="M12" s="127">
        <f t="shared" si="1"/>
        <v>0</v>
      </c>
      <c r="N12" s="127">
        <f t="shared" si="1"/>
        <v>0</v>
      </c>
      <c r="O12" s="128">
        <f t="shared" si="1"/>
        <v>0</v>
      </c>
      <c r="P12" s="265">
        <f>SUM(P5:P11)</f>
        <v>0</v>
      </c>
      <c r="Q12" s="129">
        <f>SUM(Q5:Q11)</f>
        <v>0</v>
      </c>
      <c r="R12" s="318">
        <f>SUM(R5:R11)</f>
        <v>122</v>
      </c>
      <c r="S12" s="268">
        <f>SUM(S5:S11)</f>
        <v>116</v>
      </c>
    </row>
    <row r="13" spans="1:19" ht="35.1" customHeight="1" thickBot="1" x14ac:dyDescent="0.3">
      <c r="B13" s="260"/>
      <c r="C13" s="263"/>
      <c r="D13" s="130" t="e">
        <f>D12/$P$12</f>
        <v>#DIV/0!</v>
      </c>
      <c r="E13" s="131" t="e">
        <f t="shared" ref="E13:O13" si="2">E12/$P$12</f>
        <v>#DIV/0!</v>
      </c>
      <c r="F13" s="131" t="e">
        <f t="shared" si="2"/>
        <v>#DIV/0!</v>
      </c>
      <c r="G13" s="131" t="e">
        <f t="shared" si="2"/>
        <v>#DIV/0!</v>
      </c>
      <c r="H13" s="131" t="e">
        <f t="shared" si="2"/>
        <v>#DIV/0!</v>
      </c>
      <c r="I13" s="131" t="e">
        <f t="shared" si="2"/>
        <v>#DIV/0!</v>
      </c>
      <c r="J13" s="131" t="e">
        <f t="shared" si="2"/>
        <v>#DIV/0!</v>
      </c>
      <c r="K13" s="131" t="e">
        <f t="shared" si="2"/>
        <v>#DIV/0!</v>
      </c>
      <c r="L13" s="131" t="e">
        <f t="shared" si="2"/>
        <v>#DIV/0!</v>
      </c>
      <c r="M13" s="131" t="e">
        <f t="shared" si="2"/>
        <v>#DIV/0!</v>
      </c>
      <c r="N13" s="131" t="e">
        <f t="shared" si="2"/>
        <v>#DIV/0!</v>
      </c>
      <c r="O13" s="132" t="e">
        <f t="shared" si="2"/>
        <v>#DIV/0!</v>
      </c>
      <c r="P13" s="266"/>
      <c r="Q13" s="133"/>
      <c r="R13" s="319"/>
      <c r="S13" s="269"/>
    </row>
    <row r="14" spans="1:19" ht="35.1" customHeight="1" thickTop="1" x14ac:dyDescent="0.25">
      <c r="A14" s="134"/>
      <c r="B14" s="260"/>
      <c r="C14" s="270" t="s">
        <v>1729</v>
      </c>
      <c r="D14" s="272">
        <f>D12+E12</f>
        <v>0</v>
      </c>
      <c r="E14" s="273"/>
      <c r="F14" s="273">
        <f>F12+G12</f>
        <v>0</v>
      </c>
      <c r="G14" s="273"/>
      <c r="H14" s="273">
        <f>H12+I12</f>
        <v>0</v>
      </c>
      <c r="I14" s="273"/>
      <c r="J14" s="273">
        <f>J12+K12</f>
        <v>0</v>
      </c>
      <c r="K14" s="273"/>
      <c r="L14" s="273">
        <f>L12+M12</f>
        <v>0</v>
      </c>
      <c r="M14" s="273"/>
      <c r="N14" s="273">
        <f>N12+O12</f>
        <v>0</v>
      </c>
      <c r="O14" s="274"/>
      <c r="P14" s="266"/>
      <c r="Q14" s="133"/>
      <c r="R14" s="133"/>
      <c r="S14" s="135"/>
    </row>
    <row r="15" spans="1:19" ht="35.1" customHeight="1" thickBot="1" x14ac:dyDescent="0.3">
      <c r="A15" s="134"/>
      <c r="B15" s="260"/>
      <c r="C15" s="271"/>
      <c r="D15" s="275" t="e">
        <f>D14/$P$12</f>
        <v>#DIV/0!</v>
      </c>
      <c r="E15" s="264"/>
      <c r="F15" s="264" t="e">
        <f t="shared" ref="F15" si="3">F14/$P$12</f>
        <v>#DIV/0!</v>
      </c>
      <c r="G15" s="264"/>
      <c r="H15" s="264" t="e">
        <f t="shared" ref="H15" si="4">H14/$P$12</f>
        <v>#DIV/0!</v>
      </c>
      <c r="I15" s="264"/>
      <c r="J15" s="264" t="e">
        <f t="shared" ref="J15" si="5">J14/$P$12</f>
        <v>#DIV/0!</v>
      </c>
      <c r="K15" s="264"/>
      <c r="L15" s="264" t="e">
        <f t="shared" ref="L15" si="6">L14/$P$12</f>
        <v>#DIV/0!</v>
      </c>
      <c r="M15" s="264"/>
      <c r="N15" s="264" t="e">
        <f t="shared" ref="N15" si="7">N14/$P$12</f>
        <v>#DIV/0!</v>
      </c>
      <c r="O15" s="276"/>
      <c r="P15" s="266"/>
      <c r="Q15" s="133"/>
      <c r="R15" s="133"/>
      <c r="S15" s="135"/>
    </row>
    <row r="16" spans="1:19" ht="35.1" customHeight="1" thickTop="1" x14ac:dyDescent="0.25">
      <c r="A16" s="134"/>
      <c r="B16" s="260"/>
      <c r="C16" s="277" t="s">
        <v>1730</v>
      </c>
      <c r="D16" s="279">
        <f>D14+F14</f>
        <v>0</v>
      </c>
      <c r="E16" s="280"/>
      <c r="F16" s="280"/>
      <c r="G16" s="280"/>
      <c r="H16" s="280">
        <f>H14+J14</f>
        <v>0</v>
      </c>
      <c r="I16" s="280"/>
      <c r="J16" s="280"/>
      <c r="K16" s="280"/>
      <c r="L16" s="280">
        <f>L14+N14</f>
        <v>0</v>
      </c>
      <c r="M16" s="280"/>
      <c r="N16" s="280"/>
      <c r="O16" s="281"/>
      <c r="P16" s="266"/>
      <c r="Q16" s="133"/>
      <c r="R16" s="133"/>
      <c r="S16" s="135"/>
    </row>
    <row r="17" spans="1:19" ht="35.1" customHeight="1" thickBot="1" x14ac:dyDescent="0.3">
      <c r="A17" s="136"/>
      <c r="B17" s="261"/>
      <c r="C17" s="278"/>
      <c r="D17" s="282" t="e">
        <f>D16/$P$12</f>
        <v>#DIV/0!</v>
      </c>
      <c r="E17" s="283"/>
      <c r="F17" s="283"/>
      <c r="G17" s="283"/>
      <c r="H17" s="283" t="e">
        <f t="shared" ref="H17" si="8">H16/$P$12</f>
        <v>#DIV/0!</v>
      </c>
      <c r="I17" s="283"/>
      <c r="J17" s="283"/>
      <c r="K17" s="283"/>
      <c r="L17" s="283" t="e">
        <f t="shared" ref="L17" si="9">L16/$P$12</f>
        <v>#DIV/0!</v>
      </c>
      <c r="M17" s="283"/>
      <c r="N17" s="283"/>
      <c r="O17" s="284"/>
      <c r="P17" s="267"/>
      <c r="Q17" s="133"/>
      <c r="R17" s="133"/>
      <c r="S17" s="135"/>
    </row>
    <row r="18" spans="1:19" ht="35.1" customHeight="1" thickBot="1" x14ac:dyDescent="0.4">
      <c r="C18" s="11"/>
      <c r="D18" s="137"/>
      <c r="E18" s="137"/>
      <c r="F18" s="137"/>
      <c r="G18" s="137"/>
      <c r="H18" s="137"/>
      <c r="I18" s="137"/>
      <c r="J18" s="137"/>
      <c r="K18" s="137"/>
      <c r="L18" s="137"/>
      <c r="M18" s="137"/>
      <c r="N18" s="137"/>
      <c r="O18" s="137"/>
      <c r="P18" s="137"/>
      <c r="Q18" s="137"/>
      <c r="R18" s="137"/>
      <c r="S18" s="137"/>
    </row>
    <row r="19" spans="1:19" ht="35.1" customHeight="1" x14ac:dyDescent="0.25">
      <c r="B19" s="286" t="s">
        <v>1731</v>
      </c>
      <c r="C19" s="287"/>
      <c r="D19" s="288" t="s">
        <v>1686</v>
      </c>
      <c r="E19" s="289"/>
      <c r="F19" s="289"/>
      <c r="G19" s="290"/>
      <c r="H19" s="288" t="s">
        <v>1687</v>
      </c>
      <c r="I19" s="289"/>
      <c r="J19" s="289"/>
      <c r="K19" s="290"/>
      <c r="L19" s="288" t="s">
        <v>1688</v>
      </c>
      <c r="M19" s="289"/>
      <c r="N19" s="289"/>
      <c r="O19" s="291"/>
      <c r="P19" s="292" t="s">
        <v>1719</v>
      </c>
      <c r="Q19" s="253" t="s">
        <v>1720</v>
      </c>
      <c r="R19" s="320" t="s">
        <v>1719</v>
      </c>
      <c r="S19" s="255" t="s">
        <v>1719</v>
      </c>
    </row>
    <row r="20" spans="1:19" ht="35.1" customHeight="1" x14ac:dyDescent="0.25">
      <c r="B20" s="244"/>
      <c r="C20" s="245"/>
      <c r="D20" s="257" t="s">
        <v>1694</v>
      </c>
      <c r="E20" s="258"/>
      <c r="F20" s="258" t="s">
        <v>1695</v>
      </c>
      <c r="G20" s="259"/>
      <c r="H20" s="257" t="s">
        <v>1694</v>
      </c>
      <c r="I20" s="258"/>
      <c r="J20" s="258" t="s">
        <v>1695</v>
      </c>
      <c r="K20" s="259"/>
      <c r="L20" s="257" t="s">
        <v>1694</v>
      </c>
      <c r="M20" s="258"/>
      <c r="N20" s="258" t="s">
        <v>1695</v>
      </c>
      <c r="O20" s="285"/>
      <c r="P20" s="252"/>
      <c r="Q20" s="254"/>
      <c r="R20" s="321"/>
      <c r="S20" s="256"/>
    </row>
    <row r="21" spans="1:19" ht="35.1" customHeight="1" thickBot="1" x14ac:dyDescent="0.3">
      <c r="B21" s="246"/>
      <c r="C21" s="247"/>
      <c r="D21" s="118" t="s">
        <v>1721</v>
      </c>
      <c r="E21" s="12" t="s">
        <v>1722</v>
      </c>
      <c r="F21" s="12" t="s">
        <v>1721</v>
      </c>
      <c r="G21" s="119" t="s">
        <v>1722</v>
      </c>
      <c r="H21" s="118" t="s">
        <v>1721</v>
      </c>
      <c r="I21" s="12" t="s">
        <v>1722</v>
      </c>
      <c r="J21" s="12" t="s">
        <v>1721</v>
      </c>
      <c r="K21" s="119" t="s">
        <v>1722</v>
      </c>
      <c r="L21" s="118" t="s">
        <v>1721</v>
      </c>
      <c r="M21" s="12" t="s">
        <v>1722</v>
      </c>
      <c r="N21" s="12" t="s">
        <v>1721</v>
      </c>
      <c r="O21" s="13" t="s">
        <v>1722</v>
      </c>
      <c r="P21" s="120" t="s">
        <v>1723</v>
      </c>
      <c r="Q21" s="254"/>
      <c r="R21" s="167" t="s">
        <v>1723</v>
      </c>
      <c r="S21" s="165" t="s">
        <v>1724</v>
      </c>
    </row>
    <row r="22" spans="1:19" ht="35.1" customHeight="1" thickBot="1" x14ac:dyDescent="0.4">
      <c r="B22" s="293" t="s">
        <v>1732</v>
      </c>
      <c r="C22" s="138" t="s">
        <v>37</v>
      </c>
      <c r="D22" s="139">
        <f>Badminton!O4</f>
        <v>0</v>
      </c>
      <c r="E22" s="139">
        <f>Badminton!P4</f>
        <v>0</v>
      </c>
      <c r="F22" s="139">
        <f>Badminton!R4</f>
        <v>0</v>
      </c>
      <c r="G22" s="139">
        <f>Badminton!S4</f>
        <v>0</v>
      </c>
      <c r="H22" s="139">
        <f>Badminton!U4</f>
        <v>0</v>
      </c>
      <c r="I22" s="139">
        <f>Badminton!V4</f>
        <v>0</v>
      </c>
      <c r="J22" s="139">
        <f>Badminton!X4</f>
        <v>0</v>
      </c>
      <c r="K22" s="139">
        <f>Badminton!Y4</f>
        <v>0</v>
      </c>
      <c r="L22" s="139">
        <f>Badminton!AA4</f>
        <v>0</v>
      </c>
      <c r="M22" s="139">
        <f>Badminton!AB4</f>
        <v>0</v>
      </c>
      <c r="N22" s="139">
        <f>Badminton!AD4</f>
        <v>0</v>
      </c>
      <c r="O22" s="139">
        <f>Badminton!AE4</f>
        <v>0</v>
      </c>
      <c r="P22" s="122">
        <f>SUM(D22:O22)</f>
        <v>0</v>
      </c>
      <c r="Q22" s="123">
        <f>Badminton!$J$19</f>
        <v>0</v>
      </c>
      <c r="R22" s="164">
        <v>33</v>
      </c>
      <c r="S22" s="166">
        <v>33</v>
      </c>
    </row>
    <row r="23" spans="1:19" ht="35.1" customHeight="1" thickBot="1" x14ac:dyDescent="0.4">
      <c r="B23" s="293"/>
      <c r="C23" s="141" t="s">
        <v>55</v>
      </c>
      <c r="D23" s="139">
        <f>Foot!O4</f>
        <v>0</v>
      </c>
      <c r="E23" s="140">
        <f>Foot!P4</f>
        <v>0</v>
      </c>
      <c r="F23" s="140">
        <f>Foot!R4</f>
        <v>0</v>
      </c>
      <c r="G23" s="140">
        <f>Foot!S4</f>
        <v>0</v>
      </c>
      <c r="H23" s="140">
        <f>Foot!U4</f>
        <v>0</v>
      </c>
      <c r="I23" s="140">
        <f>Foot!V4</f>
        <v>0</v>
      </c>
      <c r="J23" s="140">
        <f>Foot!X4</f>
        <v>0</v>
      </c>
      <c r="K23" s="140">
        <f>Foot!Y4</f>
        <v>0</v>
      </c>
      <c r="L23" s="140">
        <f>Foot!AA4</f>
        <v>0</v>
      </c>
      <c r="M23" s="140">
        <f>Foot!XAB4</f>
        <v>0</v>
      </c>
      <c r="N23" s="140">
        <f>Foot!AD4</f>
        <v>0</v>
      </c>
      <c r="O23" s="140">
        <f>Foot!AE4</f>
        <v>0</v>
      </c>
      <c r="P23" s="122">
        <f t="shared" ref="P23:P31" si="10">SUM(D23:O23)</f>
        <v>0</v>
      </c>
      <c r="Q23" s="123">
        <f>Badminton!$J$19</f>
        <v>0</v>
      </c>
      <c r="R23" s="164">
        <v>17</v>
      </c>
      <c r="S23" s="166">
        <v>29</v>
      </c>
    </row>
    <row r="24" spans="1:19" ht="35.1" customHeight="1" thickBot="1" x14ac:dyDescent="0.4">
      <c r="B24" s="293"/>
      <c r="C24" s="141" t="s">
        <v>58</v>
      </c>
      <c r="D24" s="139">
        <f>Handball!O4</f>
        <v>0</v>
      </c>
      <c r="E24" s="140">
        <f>Handball!P4</f>
        <v>0</v>
      </c>
      <c r="F24" s="140">
        <f>Handball!R4</f>
        <v>0</v>
      </c>
      <c r="G24" s="140">
        <f>Handball!S4</f>
        <v>0</v>
      </c>
      <c r="H24" s="140">
        <f>Handball!U4</f>
        <v>0</v>
      </c>
      <c r="I24" s="140">
        <f>Handball!V4</f>
        <v>0</v>
      </c>
      <c r="J24" s="140">
        <f>Handball!X4</f>
        <v>0</v>
      </c>
      <c r="K24" s="140">
        <f>Handball!Y4</f>
        <v>0</v>
      </c>
      <c r="L24" s="140">
        <f>Handball!AA4</f>
        <v>0</v>
      </c>
      <c r="M24" s="140">
        <f>Handball!AB4</f>
        <v>0</v>
      </c>
      <c r="N24" s="140">
        <f>Handball!AD4</f>
        <v>0</v>
      </c>
      <c r="O24" s="140">
        <f>Handball!AE4</f>
        <v>0</v>
      </c>
      <c r="P24" s="122">
        <f t="shared" si="10"/>
        <v>0</v>
      </c>
      <c r="Q24" s="123">
        <f>Badminton!$J$19</f>
        <v>0</v>
      </c>
      <c r="R24" s="164">
        <v>240</v>
      </c>
      <c r="S24" s="166">
        <v>222</v>
      </c>
    </row>
    <row r="25" spans="1:19" ht="35.1" customHeight="1" thickBot="1" x14ac:dyDescent="0.4">
      <c r="B25" s="293"/>
      <c r="C25" s="141" t="s">
        <v>64</v>
      </c>
      <c r="D25" s="139">
        <f>Orientation!O4</f>
        <v>0</v>
      </c>
      <c r="E25" s="140">
        <f>Orientation!P4</f>
        <v>0</v>
      </c>
      <c r="F25" s="140">
        <f>Orientation!R4</f>
        <v>0</v>
      </c>
      <c r="G25" s="140">
        <f>Orientation!S4</f>
        <v>0</v>
      </c>
      <c r="H25" s="140">
        <f>Orientation!U4</f>
        <v>0</v>
      </c>
      <c r="I25" s="140">
        <f>Orientation!V4</f>
        <v>0</v>
      </c>
      <c r="J25" s="140">
        <f>Orientation!X4</f>
        <v>0</v>
      </c>
      <c r="K25" s="140">
        <f>Orientation!Y4</f>
        <v>0</v>
      </c>
      <c r="L25" s="140">
        <f>Orientation!AA4</f>
        <v>0</v>
      </c>
      <c r="M25" s="140">
        <f>Orientation!AB4</f>
        <v>0</v>
      </c>
      <c r="N25" s="140">
        <f>Orientation!AD4</f>
        <v>0</v>
      </c>
      <c r="O25" s="140">
        <f>Orientation!AE4</f>
        <v>0</v>
      </c>
      <c r="P25" s="122">
        <f t="shared" si="10"/>
        <v>0</v>
      </c>
      <c r="Q25" s="123">
        <f>Badminton!$J$19</f>
        <v>0</v>
      </c>
      <c r="R25" s="164">
        <v>18</v>
      </c>
      <c r="S25" s="166">
        <v>0</v>
      </c>
    </row>
    <row r="26" spans="1:19" ht="35.1" customHeight="1" thickBot="1" x14ac:dyDescent="0.4">
      <c r="B26" s="293"/>
      <c r="C26" s="141" t="s">
        <v>67</v>
      </c>
      <c r="D26" s="139">
        <f>Pétanque!O4</f>
        <v>0</v>
      </c>
      <c r="E26" s="140">
        <f>Pétanque!P4</f>
        <v>0</v>
      </c>
      <c r="F26" s="140">
        <f>Pétanque!R4</f>
        <v>0</v>
      </c>
      <c r="G26" s="140">
        <f>Pétanque!S4</f>
        <v>0</v>
      </c>
      <c r="H26" s="140">
        <f>Pétanque!U4</f>
        <v>0</v>
      </c>
      <c r="I26" s="140">
        <f>Pétanque!V4</f>
        <v>0</v>
      </c>
      <c r="J26" s="140">
        <f>Pétanque!X4</f>
        <v>0</v>
      </c>
      <c r="K26" s="140">
        <f>Pétanque!Y4</f>
        <v>0</v>
      </c>
      <c r="L26" s="140">
        <f>Pétanque!AA4</f>
        <v>0</v>
      </c>
      <c r="M26" s="140">
        <f>Pétanque!AB4</f>
        <v>0</v>
      </c>
      <c r="N26" s="140">
        <f>Pétanque!AD4</f>
        <v>0</v>
      </c>
      <c r="O26" s="140">
        <f>Pétanque!AE4</f>
        <v>0</v>
      </c>
      <c r="P26" s="122">
        <f t="shared" si="10"/>
        <v>0</v>
      </c>
      <c r="Q26" s="123">
        <f>Badminton!$J$19</f>
        <v>0</v>
      </c>
      <c r="R26" s="164">
        <v>35</v>
      </c>
      <c r="S26" s="166">
        <v>43</v>
      </c>
    </row>
    <row r="27" spans="1:19" ht="35.1" customHeight="1" thickBot="1" x14ac:dyDescent="0.4">
      <c r="B27" s="293"/>
      <c r="C27" s="141" t="s">
        <v>70</v>
      </c>
      <c r="D27" s="139">
        <f>Relaxation!O4</f>
        <v>0</v>
      </c>
      <c r="E27" s="140">
        <f>Relaxation!P4</f>
        <v>0</v>
      </c>
      <c r="F27" s="140">
        <f>Relaxation!R4</f>
        <v>0</v>
      </c>
      <c r="G27" s="140">
        <f>Relaxation!S4</f>
        <v>0</v>
      </c>
      <c r="H27" s="140">
        <f>Relaxation!U4</f>
        <v>0</v>
      </c>
      <c r="I27" s="140">
        <f>Relaxation!V4</f>
        <v>0</v>
      </c>
      <c r="J27" s="140">
        <f>Relaxation!X4</f>
        <v>0</v>
      </c>
      <c r="K27" s="140">
        <f>Relaxation!Y4</f>
        <v>0</v>
      </c>
      <c r="L27" s="140">
        <f>Relaxation!AA4</f>
        <v>0</v>
      </c>
      <c r="M27" s="140">
        <f>Relaxation!AB4</f>
        <v>0</v>
      </c>
      <c r="N27" s="140">
        <f>Relaxation!AD4</f>
        <v>0</v>
      </c>
      <c r="O27" s="140">
        <f>Relaxation!AE4</f>
        <v>0</v>
      </c>
      <c r="P27" s="122">
        <f t="shared" si="10"/>
        <v>0</v>
      </c>
      <c r="Q27" s="123">
        <f>Badminton!$J$19</f>
        <v>0</v>
      </c>
      <c r="R27" s="164">
        <v>17</v>
      </c>
      <c r="S27" s="166">
        <v>20</v>
      </c>
    </row>
    <row r="28" spans="1:19" ht="35.1" customHeight="1" thickBot="1" x14ac:dyDescent="0.4">
      <c r="B28" s="293"/>
      <c r="C28" s="141" t="s">
        <v>76</v>
      </c>
      <c r="D28" s="139">
        <f>'Sports Nature'!O4</f>
        <v>0</v>
      </c>
      <c r="E28" s="140">
        <f>'Sports Nature'!P4</f>
        <v>0</v>
      </c>
      <c r="F28" s="140">
        <f>'Sports Nature'!R4</f>
        <v>0</v>
      </c>
      <c r="G28" s="140">
        <f>'Sports Nature'!S4</f>
        <v>0</v>
      </c>
      <c r="H28" s="140">
        <f>'Sports Nature'!U4</f>
        <v>0</v>
      </c>
      <c r="I28" s="140">
        <f>'Sports Nature'!V4</f>
        <v>0</v>
      </c>
      <c r="J28" s="140">
        <f>'Sports Nature'!X4</f>
        <v>0</v>
      </c>
      <c r="K28" s="140">
        <f>'Sports Nature'!Y4</f>
        <v>0</v>
      </c>
      <c r="L28" s="140">
        <f>'Sports Nature'!AA4</f>
        <v>0</v>
      </c>
      <c r="M28" s="140">
        <f>'Sports Nature'!AB4</f>
        <v>0</v>
      </c>
      <c r="N28" s="140">
        <f>'Sports Nature'!AD4</f>
        <v>0</v>
      </c>
      <c r="O28" s="140">
        <f>'Sports Nature'!AE4</f>
        <v>0</v>
      </c>
      <c r="P28" s="122">
        <f t="shared" si="10"/>
        <v>0</v>
      </c>
      <c r="Q28" s="123">
        <f>Badminton!$J$19</f>
        <v>0</v>
      </c>
      <c r="R28" s="164">
        <v>26</v>
      </c>
      <c r="S28" s="166">
        <v>38</v>
      </c>
    </row>
    <row r="29" spans="1:19" ht="35.1" customHeight="1" thickBot="1" x14ac:dyDescent="0.4">
      <c r="B29" s="293"/>
      <c r="C29" s="141" t="s">
        <v>79</v>
      </c>
      <c r="D29" s="139">
        <f>Tennis!O4</f>
        <v>0</v>
      </c>
      <c r="E29" s="140">
        <f>Tennis!P4</f>
        <v>0</v>
      </c>
      <c r="F29" s="140">
        <f>Tennis!R4</f>
        <v>0</v>
      </c>
      <c r="G29" s="140">
        <f>Tennis!S4</f>
        <v>0</v>
      </c>
      <c r="H29" s="140">
        <f>Tennis!U4</f>
        <v>0</v>
      </c>
      <c r="I29" s="140">
        <f>Tennis!V4</f>
        <v>0</v>
      </c>
      <c r="J29" s="140">
        <f>Tennis!X4</f>
        <v>0</v>
      </c>
      <c r="K29" s="140">
        <f>Tennis!Y4</f>
        <v>0</v>
      </c>
      <c r="L29" s="140">
        <f>Tennis!AA4</f>
        <v>0</v>
      </c>
      <c r="M29" s="140">
        <f>Tennis!AB4</f>
        <v>0</v>
      </c>
      <c r="N29" s="140">
        <f>Tennis!AD4</f>
        <v>0</v>
      </c>
      <c r="O29" s="140">
        <f>Tennis!AE4</f>
        <v>0</v>
      </c>
      <c r="P29" s="122">
        <f t="shared" si="10"/>
        <v>0</v>
      </c>
      <c r="Q29" s="123">
        <f>Badminton!$J$19</f>
        <v>0</v>
      </c>
      <c r="R29" s="164">
        <v>67</v>
      </c>
      <c r="S29" s="166">
        <v>65</v>
      </c>
    </row>
    <row r="30" spans="1:19" ht="35.1" customHeight="1" thickBot="1" x14ac:dyDescent="0.4">
      <c r="B30" s="293"/>
      <c r="C30" s="141" t="s">
        <v>82</v>
      </c>
      <c r="D30" s="139">
        <f>'Tennis de table'!O4</f>
        <v>0</v>
      </c>
      <c r="E30" s="140">
        <f>'Tennis de table'!P4</f>
        <v>0</v>
      </c>
      <c r="F30" s="140">
        <f>'Tennis de table'!R4</f>
        <v>0</v>
      </c>
      <c r="G30" s="140">
        <f>'Tennis de table'!S4</f>
        <v>0</v>
      </c>
      <c r="H30" s="140">
        <f>'Tennis de table'!U4</f>
        <v>0</v>
      </c>
      <c r="I30" s="140">
        <f>'Tennis de table'!V4</f>
        <v>0</v>
      </c>
      <c r="J30" s="140">
        <f>'Tennis de table'!X4</f>
        <v>0</v>
      </c>
      <c r="K30" s="140">
        <f>'Tennis de table'!Y4</f>
        <v>0</v>
      </c>
      <c r="L30" s="140">
        <f>'Tennis de table'!AA4</f>
        <v>0</v>
      </c>
      <c r="M30" s="140">
        <f>'Tennis de table'!AB4</f>
        <v>0</v>
      </c>
      <c r="N30" s="140">
        <f>'Tennis de table'!AD4</f>
        <v>0</v>
      </c>
      <c r="O30" s="140">
        <f>'Tennis de table'!AE4</f>
        <v>0</v>
      </c>
      <c r="P30" s="122">
        <f t="shared" si="10"/>
        <v>0</v>
      </c>
      <c r="Q30" s="123">
        <f>Badminton!$J$19</f>
        <v>0</v>
      </c>
      <c r="R30" s="164">
        <v>5</v>
      </c>
      <c r="S30" s="166">
        <v>8</v>
      </c>
    </row>
    <row r="31" spans="1:19" ht="35.1" customHeight="1" thickBot="1" x14ac:dyDescent="0.4">
      <c r="B31" s="293"/>
      <c r="C31" s="141" t="s">
        <v>61</v>
      </c>
      <c r="D31" s="139">
        <f>Yoga!O4</f>
        <v>0</v>
      </c>
      <c r="E31" s="140">
        <f>Yoga!P4</f>
        <v>0</v>
      </c>
      <c r="F31" s="140">
        <f>Yoga!R4</f>
        <v>0</v>
      </c>
      <c r="G31" s="140">
        <f>Yoga!S4</f>
        <v>0</v>
      </c>
      <c r="H31" s="140">
        <f>Yoga!U4</f>
        <v>0</v>
      </c>
      <c r="I31" s="140">
        <f>Yoga!V4</f>
        <v>0</v>
      </c>
      <c r="J31" s="140">
        <f>Yoga!X4</f>
        <v>0</v>
      </c>
      <c r="K31" s="140">
        <f>Yoga!Y4</f>
        <v>0</v>
      </c>
      <c r="L31" s="140">
        <f>Yoga!AA4</f>
        <v>0</v>
      </c>
      <c r="M31" s="140">
        <f>Yoga!AB4</f>
        <v>0</v>
      </c>
      <c r="N31" s="140">
        <f>Yoga!AD4</f>
        <v>0</v>
      </c>
      <c r="O31" s="140">
        <f>Yoga!AE4</f>
        <v>0</v>
      </c>
      <c r="P31" s="122">
        <f t="shared" si="10"/>
        <v>0</v>
      </c>
      <c r="Q31" s="123">
        <f>Badminton!$J$19</f>
        <v>0</v>
      </c>
      <c r="R31" s="164">
        <v>12</v>
      </c>
      <c r="S31" s="166">
        <v>8</v>
      </c>
    </row>
    <row r="32" spans="1:19" ht="35.1" customHeight="1" thickTop="1" thickBot="1" x14ac:dyDescent="0.3">
      <c r="B32" s="293"/>
      <c r="C32" s="262" t="s">
        <v>1728</v>
      </c>
      <c r="D32" s="126">
        <f>SUM(D22:D31)</f>
        <v>0</v>
      </c>
      <c r="E32" s="126">
        <f t="shared" ref="E32:O32" si="11">SUM(E22:E31)</f>
        <v>0</v>
      </c>
      <c r="F32" s="126">
        <f t="shared" si="11"/>
        <v>0</v>
      </c>
      <c r="G32" s="126">
        <f t="shared" si="11"/>
        <v>0</v>
      </c>
      <c r="H32" s="126">
        <f t="shared" si="11"/>
        <v>0</v>
      </c>
      <c r="I32" s="126">
        <f t="shared" si="11"/>
        <v>0</v>
      </c>
      <c r="J32" s="126">
        <f t="shared" si="11"/>
        <v>0</v>
      </c>
      <c r="K32" s="126">
        <f t="shared" si="11"/>
        <v>0</v>
      </c>
      <c r="L32" s="126">
        <f t="shared" si="11"/>
        <v>0</v>
      </c>
      <c r="M32" s="126">
        <f t="shared" si="11"/>
        <v>0</v>
      </c>
      <c r="N32" s="126">
        <f t="shared" si="11"/>
        <v>0</v>
      </c>
      <c r="O32" s="142">
        <f t="shared" si="11"/>
        <v>0</v>
      </c>
      <c r="P32" s="265">
        <f>SUM(P22:P31)</f>
        <v>0</v>
      </c>
      <c r="Q32" s="143">
        <f>SUM(Q22:Q31)</f>
        <v>0</v>
      </c>
      <c r="R32" s="322">
        <f>SUM(R22:R31)</f>
        <v>470</v>
      </c>
      <c r="S32" s="268">
        <f>SUM(S22:S31)</f>
        <v>466</v>
      </c>
    </row>
    <row r="33" spans="1:19" ht="35.1" customHeight="1" thickBot="1" x14ac:dyDescent="0.3">
      <c r="B33" s="293"/>
      <c r="C33" s="263"/>
      <c r="D33" s="130" t="e">
        <f>D32/$P$32</f>
        <v>#DIV/0!</v>
      </c>
      <c r="E33" s="130" t="e">
        <f t="shared" ref="E33:O33" si="12">E32/$P$32</f>
        <v>#DIV/0!</v>
      </c>
      <c r="F33" s="130" t="e">
        <f t="shared" si="12"/>
        <v>#DIV/0!</v>
      </c>
      <c r="G33" s="130" t="e">
        <f t="shared" si="12"/>
        <v>#DIV/0!</v>
      </c>
      <c r="H33" s="130" t="e">
        <f t="shared" si="12"/>
        <v>#DIV/0!</v>
      </c>
      <c r="I33" s="130" t="e">
        <f t="shared" si="12"/>
        <v>#DIV/0!</v>
      </c>
      <c r="J33" s="130" t="e">
        <f t="shared" si="12"/>
        <v>#DIV/0!</v>
      </c>
      <c r="K33" s="130" t="e">
        <f t="shared" si="12"/>
        <v>#DIV/0!</v>
      </c>
      <c r="L33" s="130" t="e">
        <f t="shared" si="12"/>
        <v>#DIV/0!</v>
      </c>
      <c r="M33" s="130" t="e">
        <f t="shared" si="12"/>
        <v>#DIV/0!</v>
      </c>
      <c r="N33" s="130" t="e">
        <f t="shared" si="12"/>
        <v>#DIV/0!</v>
      </c>
      <c r="O33" s="144" t="e">
        <f t="shared" si="12"/>
        <v>#DIV/0!</v>
      </c>
      <c r="P33" s="266"/>
      <c r="Q33" s="133"/>
      <c r="R33" s="323"/>
      <c r="S33" s="269"/>
    </row>
    <row r="34" spans="1:19" ht="35.1" customHeight="1" thickTop="1" x14ac:dyDescent="0.25">
      <c r="A34" s="134"/>
      <c r="B34" s="293"/>
      <c r="C34" s="270" t="s">
        <v>1729</v>
      </c>
      <c r="D34" s="272">
        <f>D32+E32</f>
        <v>0</v>
      </c>
      <c r="E34" s="273"/>
      <c r="F34" s="273">
        <f>F32+G32</f>
        <v>0</v>
      </c>
      <c r="G34" s="273"/>
      <c r="H34" s="273">
        <f>H32+I32</f>
        <v>0</v>
      </c>
      <c r="I34" s="273"/>
      <c r="J34" s="273">
        <f>J32+K32</f>
        <v>0</v>
      </c>
      <c r="K34" s="273"/>
      <c r="L34" s="273">
        <f>L32+M32</f>
        <v>0</v>
      </c>
      <c r="M34" s="273"/>
      <c r="N34" s="273">
        <f>N32+O32</f>
        <v>0</v>
      </c>
      <c r="O34" s="297"/>
      <c r="P34" s="266"/>
      <c r="Q34" s="133"/>
      <c r="R34" s="133"/>
      <c r="S34" s="137"/>
    </row>
    <row r="35" spans="1:19" ht="35.1" customHeight="1" thickBot="1" x14ac:dyDescent="0.3">
      <c r="A35" s="134"/>
      <c r="B35" s="293"/>
      <c r="C35" s="271"/>
      <c r="D35" s="275" t="e">
        <f>D34/$P$32</f>
        <v>#DIV/0!</v>
      </c>
      <c r="E35" s="264"/>
      <c r="F35" s="275" t="e">
        <f t="shared" ref="F35" si="13">F34/$P$32</f>
        <v>#DIV/0!</v>
      </c>
      <c r="G35" s="264"/>
      <c r="H35" s="275" t="e">
        <f t="shared" ref="H35" si="14">H34/$P$32</f>
        <v>#DIV/0!</v>
      </c>
      <c r="I35" s="264"/>
      <c r="J35" s="275" t="e">
        <f t="shared" ref="J35" si="15">J34/$P$32</f>
        <v>#DIV/0!</v>
      </c>
      <c r="K35" s="264"/>
      <c r="L35" s="275" t="e">
        <f t="shared" ref="L35" si="16">L34/$P$32</f>
        <v>#DIV/0!</v>
      </c>
      <c r="M35" s="264"/>
      <c r="N35" s="275" t="e">
        <f t="shared" ref="N35" si="17">N34/$P$32</f>
        <v>#DIV/0!</v>
      </c>
      <c r="O35" s="298"/>
      <c r="P35" s="266"/>
      <c r="Q35" s="133"/>
      <c r="R35" s="133"/>
      <c r="S35" s="137"/>
    </row>
    <row r="36" spans="1:19" ht="51" customHeight="1" thickTop="1" x14ac:dyDescent="0.25">
      <c r="A36" s="134"/>
      <c r="B36" s="293"/>
      <c r="C36" s="277" t="s">
        <v>1730</v>
      </c>
      <c r="D36" s="279">
        <f>D34+F34</f>
        <v>0</v>
      </c>
      <c r="E36" s="280"/>
      <c r="F36" s="280"/>
      <c r="G36" s="280"/>
      <c r="H36" s="280">
        <f>H34+J34</f>
        <v>0</v>
      </c>
      <c r="I36" s="280"/>
      <c r="J36" s="280"/>
      <c r="K36" s="280"/>
      <c r="L36" s="280">
        <f>L34+N34</f>
        <v>0</v>
      </c>
      <c r="M36" s="280"/>
      <c r="N36" s="280"/>
      <c r="O36" s="295"/>
      <c r="P36" s="266"/>
      <c r="Q36" s="133"/>
      <c r="R36" s="133"/>
    </row>
    <row r="37" spans="1:19" ht="51" customHeight="1" thickBot="1" x14ac:dyDescent="0.3">
      <c r="A37" s="136"/>
      <c r="B37" s="294"/>
      <c r="C37" s="278"/>
      <c r="D37" s="282" t="e">
        <f>D36/$P$32</f>
        <v>#DIV/0!</v>
      </c>
      <c r="E37" s="283"/>
      <c r="F37" s="283"/>
      <c r="G37" s="283"/>
      <c r="H37" s="282" t="e">
        <f t="shared" ref="H37" si="18">H36/$P$32</f>
        <v>#DIV/0!</v>
      </c>
      <c r="I37" s="283"/>
      <c r="J37" s="283"/>
      <c r="K37" s="283"/>
      <c r="L37" s="282" t="e">
        <f t="shared" ref="L37" si="19">L36/$P$32</f>
        <v>#DIV/0!</v>
      </c>
      <c r="M37" s="283"/>
      <c r="N37" s="283"/>
      <c r="O37" s="296"/>
      <c r="P37" s="267"/>
      <c r="Q37" s="133"/>
      <c r="R37" s="133"/>
    </row>
    <row r="38" spans="1:19" ht="35.1" customHeight="1" thickBot="1" x14ac:dyDescent="0.3"/>
    <row r="39" spans="1:19" ht="35.1" customHeight="1" x14ac:dyDescent="0.25">
      <c r="B39" s="145"/>
      <c r="C39" s="335" t="s">
        <v>1733</v>
      </c>
      <c r="D39" s="288" t="s">
        <v>1686</v>
      </c>
      <c r="E39" s="289"/>
      <c r="F39" s="289"/>
      <c r="G39" s="289"/>
      <c r="H39" s="289" t="s">
        <v>1687</v>
      </c>
      <c r="I39" s="289"/>
      <c r="J39" s="289"/>
      <c r="K39" s="289"/>
      <c r="L39" s="289" t="s">
        <v>1688</v>
      </c>
      <c r="M39" s="289"/>
      <c r="N39" s="289"/>
      <c r="O39" s="290"/>
      <c r="P39" s="299" t="s">
        <v>1719</v>
      </c>
      <c r="R39" s="301" t="s">
        <v>1719</v>
      </c>
      <c r="S39" s="301" t="s">
        <v>1719</v>
      </c>
    </row>
    <row r="40" spans="1:19" ht="35.1" customHeight="1" x14ac:dyDescent="0.25">
      <c r="B40" s="145"/>
      <c r="C40" s="336"/>
      <c r="D40" s="257" t="s">
        <v>1694</v>
      </c>
      <c r="E40" s="258"/>
      <c r="F40" s="258" t="s">
        <v>1695</v>
      </c>
      <c r="G40" s="258"/>
      <c r="H40" s="258" t="s">
        <v>1694</v>
      </c>
      <c r="I40" s="258"/>
      <c r="J40" s="258" t="s">
        <v>1695</v>
      </c>
      <c r="K40" s="258"/>
      <c r="L40" s="258" t="s">
        <v>1694</v>
      </c>
      <c r="M40" s="258"/>
      <c r="N40" s="258" t="s">
        <v>1695</v>
      </c>
      <c r="O40" s="259"/>
      <c r="P40" s="300"/>
      <c r="R40" s="302"/>
      <c r="S40" s="302"/>
    </row>
    <row r="41" spans="1:19" ht="35.1" customHeight="1" thickBot="1" x14ac:dyDescent="0.3">
      <c r="B41" s="145"/>
      <c r="C41" s="337"/>
      <c r="D41" s="146" t="s">
        <v>1721</v>
      </c>
      <c r="E41" s="147" t="s">
        <v>1722</v>
      </c>
      <c r="F41" s="147" t="s">
        <v>1721</v>
      </c>
      <c r="G41" s="147" t="s">
        <v>1722</v>
      </c>
      <c r="H41" s="147" t="s">
        <v>1721</v>
      </c>
      <c r="I41" s="147" t="s">
        <v>1722</v>
      </c>
      <c r="J41" s="147" t="s">
        <v>1721</v>
      </c>
      <c r="K41" s="147" t="s">
        <v>1722</v>
      </c>
      <c r="L41" s="147" t="s">
        <v>1721</v>
      </c>
      <c r="M41" s="147" t="s">
        <v>1722</v>
      </c>
      <c r="N41" s="147" t="s">
        <v>1721</v>
      </c>
      <c r="O41" s="148" t="s">
        <v>1722</v>
      </c>
      <c r="P41" s="149" t="s">
        <v>1723</v>
      </c>
      <c r="R41" s="149" t="s">
        <v>1723</v>
      </c>
      <c r="S41" s="149" t="s">
        <v>1724</v>
      </c>
    </row>
    <row r="42" spans="1:19" ht="35.1" customHeight="1" thickTop="1" x14ac:dyDescent="0.25">
      <c r="B42" s="145"/>
      <c r="C42" s="313" t="s">
        <v>1728</v>
      </c>
      <c r="D42" s="150">
        <f t="shared" ref="D42:O42" si="20">D32+D12</f>
        <v>0</v>
      </c>
      <c r="E42" s="151">
        <f t="shared" si="20"/>
        <v>0</v>
      </c>
      <c r="F42" s="151">
        <f t="shared" si="20"/>
        <v>0</v>
      </c>
      <c r="G42" s="151">
        <f t="shared" si="20"/>
        <v>0</v>
      </c>
      <c r="H42" s="151">
        <f t="shared" si="20"/>
        <v>0</v>
      </c>
      <c r="I42" s="151">
        <f t="shared" si="20"/>
        <v>0</v>
      </c>
      <c r="J42" s="151">
        <f t="shared" si="20"/>
        <v>0</v>
      </c>
      <c r="K42" s="151">
        <f t="shared" si="20"/>
        <v>0</v>
      </c>
      <c r="L42" s="151">
        <f t="shared" si="20"/>
        <v>0</v>
      </c>
      <c r="M42" s="151">
        <f t="shared" si="20"/>
        <v>0</v>
      </c>
      <c r="N42" s="151">
        <f t="shared" si="20"/>
        <v>0</v>
      </c>
      <c r="O42" s="152">
        <f t="shared" si="20"/>
        <v>0</v>
      </c>
      <c r="P42" s="334">
        <f>SUM(D42:O42)</f>
        <v>0</v>
      </c>
      <c r="Q42" s="153"/>
      <c r="R42" s="303">
        <f>SUM(R32+R12)</f>
        <v>592</v>
      </c>
      <c r="S42" s="303">
        <f>SUM(S32+S12)</f>
        <v>582</v>
      </c>
    </row>
    <row r="43" spans="1:19" ht="35.1" customHeight="1" thickBot="1" x14ac:dyDescent="0.3">
      <c r="B43" s="145"/>
      <c r="C43" s="314"/>
      <c r="D43" s="154" t="e">
        <f>D42/$P$42</f>
        <v>#DIV/0!</v>
      </c>
      <c r="E43" s="155" t="e">
        <f>E42/$P$42</f>
        <v>#DIV/0!</v>
      </c>
      <c r="F43" s="155" t="e">
        <f t="shared" ref="F43:O43" si="21">F42/$P$42</f>
        <v>#DIV/0!</v>
      </c>
      <c r="G43" s="155" t="e">
        <f t="shared" si="21"/>
        <v>#DIV/0!</v>
      </c>
      <c r="H43" s="155" t="e">
        <f t="shared" si="21"/>
        <v>#DIV/0!</v>
      </c>
      <c r="I43" s="155" t="e">
        <f t="shared" si="21"/>
        <v>#DIV/0!</v>
      </c>
      <c r="J43" s="155" t="e">
        <f t="shared" si="21"/>
        <v>#DIV/0!</v>
      </c>
      <c r="K43" s="155" t="e">
        <f t="shared" si="21"/>
        <v>#DIV/0!</v>
      </c>
      <c r="L43" s="155" t="e">
        <f t="shared" si="21"/>
        <v>#DIV/0!</v>
      </c>
      <c r="M43" s="155" t="e">
        <f t="shared" si="21"/>
        <v>#DIV/0!</v>
      </c>
      <c r="N43" s="155" t="e">
        <f t="shared" si="21"/>
        <v>#DIV/0!</v>
      </c>
      <c r="O43" s="156" t="e">
        <f t="shared" si="21"/>
        <v>#DIV/0!</v>
      </c>
      <c r="P43" s="266"/>
      <c r="Q43" s="153"/>
      <c r="R43" s="303"/>
      <c r="S43" s="303"/>
    </row>
    <row r="44" spans="1:19" ht="35.1" customHeight="1" thickTop="1" x14ac:dyDescent="0.25">
      <c r="B44" s="145"/>
      <c r="C44" s="305" t="s">
        <v>1729</v>
      </c>
      <c r="D44" s="307">
        <f>D42+E42</f>
        <v>0</v>
      </c>
      <c r="E44" s="308"/>
      <c r="F44" s="308">
        <f>F42+G42</f>
        <v>0</v>
      </c>
      <c r="G44" s="308"/>
      <c r="H44" s="308">
        <f>H42+I42</f>
        <v>0</v>
      </c>
      <c r="I44" s="308"/>
      <c r="J44" s="308">
        <f>J42+K42</f>
        <v>0</v>
      </c>
      <c r="K44" s="308"/>
      <c r="L44" s="308">
        <f>L42+M42</f>
        <v>0</v>
      </c>
      <c r="M44" s="308"/>
      <c r="N44" s="308">
        <f>N42+O42</f>
        <v>0</v>
      </c>
      <c r="O44" s="312"/>
      <c r="P44" s="266"/>
      <c r="Q44" s="153"/>
      <c r="R44" s="303"/>
      <c r="S44" s="303"/>
    </row>
    <row r="45" spans="1:19" ht="35.1" customHeight="1" thickBot="1" x14ac:dyDescent="0.3">
      <c r="B45" s="145"/>
      <c r="C45" s="306"/>
      <c r="D45" s="309" t="e">
        <f>D44/$P$42</f>
        <v>#DIV/0!</v>
      </c>
      <c r="E45" s="310"/>
      <c r="F45" s="310" t="e">
        <f t="shared" ref="F45" si="22">F44/$P$42</f>
        <v>#DIV/0!</v>
      </c>
      <c r="G45" s="310"/>
      <c r="H45" s="310" t="e">
        <f t="shared" ref="H45" si="23">H44/$P$42</f>
        <v>#DIV/0!</v>
      </c>
      <c r="I45" s="310"/>
      <c r="J45" s="310" t="e">
        <f t="shared" ref="J45" si="24">J44/$P$42</f>
        <v>#DIV/0!</v>
      </c>
      <c r="K45" s="310"/>
      <c r="L45" s="310" t="e">
        <f t="shared" ref="L45" si="25">L44/$P$42</f>
        <v>#DIV/0!</v>
      </c>
      <c r="M45" s="310"/>
      <c r="N45" s="310" t="e">
        <f t="shared" ref="N45" si="26">N44/$P$42</f>
        <v>#DIV/0!</v>
      </c>
      <c r="O45" s="311"/>
      <c r="P45" s="266"/>
      <c r="Q45" s="153"/>
      <c r="R45" s="303"/>
      <c r="S45" s="303"/>
    </row>
    <row r="46" spans="1:19" ht="35.1" customHeight="1" thickTop="1" x14ac:dyDescent="0.25">
      <c r="B46" s="145"/>
      <c r="C46" s="326" t="s">
        <v>1730</v>
      </c>
      <c r="D46" s="328">
        <f>D44+F44</f>
        <v>0</v>
      </c>
      <c r="E46" s="329"/>
      <c r="F46" s="329"/>
      <c r="G46" s="329"/>
      <c r="H46" s="329">
        <f>H44+J44</f>
        <v>0</v>
      </c>
      <c r="I46" s="329"/>
      <c r="J46" s="329"/>
      <c r="K46" s="329"/>
      <c r="L46" s="329">
        <f>L44+N44</f>
        <v>0</v>
      </c>
      <c r="M46" s="329"/>
      <c r="N46" s="329"/>
      <c r="O46" s="330"/>
      <c r="P46" s="266"/>
      <c r="Q46" s="153"/>
      <c r="R46" s="303"/>
      <c r="S46" s="303"/>
    </row>
    <row r="47" spans="1:19" ht="35.1" customHeight="1" thickBot="1" x14ac:dyDescent="0.3">
      <c r="B47" s="145"/>
      <c r="C47" s="327"/>
      <c r="D47" s="331" t="e">
        <f>D46/$P$42</f>
        <v>#DIV/0!</v>
      </c>
      <c r="E47" s="332"/>
      <c r="F47" s="332"/>
      <c r="G47" s="332"/>
      <c r="H47" s="332" t="e">
        <f t="shared" ref="H47" si="27">H46/$P$42</f>
        <v>#DIV/0!</v>
      </c>
      <c r="I47" s="332"/>
      <c r="J47" s="332"/>
      <c r="K47" s="332"/>
      <c r="L47" s="332" t="e">
        <f t="shared" ref="L47" si="28">L46/$P$42</f>
        <v>#DIV/0!</v>
      </c>
      <c r="M47" s="332"/>
      <c r="N47" s="332"/>
      <c r="O47" s="333"/>
      <c r="P47" s="267"/>
      <c r="Q47" s="153"/>
      <c r="R47" s="304"/>
      <c r="S47" s="304"/>
    </row>
    <row r="48" spans="1:19" ht="35.1" customHeight="1" x14ac:dyDescent="0.25"/>
    <row r="49" spans="3:19" ht="35.1" customHeight="1" x14ac:dyDescent="0.25">
      <c r="C49" s="315" t="s">
        <v>1701</v>
      </c>
      <c r="D49" s="315"/>
      <c r="E49" s="324">
        <f>Artisanat!J6+'Chorale Farandole'!J20+'Chorale Seine R'!J20+'Construction Mod'!J20+Echec!J20+Encadrement!J20+Scrabble!J20+Badminton!J20+Foot!J20+Handball!J20+Orientation!J20+Pétanque!J20+Relaxation!J20+'Sports Nature'!J20+Tennis!J20+'Tennis de table'!J20+Yoga!J20</f>
        <v>0</v>
      </c>
      <c r="F49" s="324"/>
      <c r="G49" s="324"/>
      <c r="H49" s="157"/>
      <c r="I49" s="212"/>
      <c r="J49" s="212"/>
      <c r="K49" s="315" t="s">
        <v>1734</v>
      </c>
      <c r="L49" s="315"/>
      <c r="M49" s="315"/>
      <c r="N49" s="315"/>
      <c r="O49" s="315"/>
      <c r="P49" s="158">
        <f>Artisanat!J5+'Chorale Farandole'!J19+'Chorale Seine R'!J19+'Construction Mod'!J19+Echec!J19+Encadrement!J19+Scrabble!J19+Badminton!J19+Foot!J19+Handball!J19+Orientation!J19+Pétanque!J19+Relaxation!J19+'Sports Nature'!J19+Tennis!J19+'Tennis de table'!J19+Yoga!J19</f>
        <v>0</v>
      </c>
      <c r="Q49" s="157"/>
      <c r="R49" s="157"/>
      <c r="S49" s="157"/>
    </row>
    <row r="50" spans="3:19" ht="35.1" customHeight="1" x14ac:dyDescent="0.25">
      <c r="C50" s="212"/>
      <c r="D50" s="212"/>
      <c r="E50" s="325"/>
      <c r="F50" s="325"/>
      <c r="G50" s="325"/>
      <c r="K50" s="315" t="s">
        <v>1735</v>
      </c>
      <c r="L50" s="315"/>
      <c r="M50" s="315"/>
      <c r="N50" s="315"/>
      <c r="O50" s="315"/>
      <c r="P50" s="158">
        <f>Artisanat!J4+'Chorale Farandole'!J18+'Chorale Seine R'!J18+'Construction Mod'!J18+Echec!J18+Encadrement!J18+Scrabble!J18+Badminton!J18+Foot!J18+Handball!J18+Orientation!J18+Pétanque!J18+Relaxation!J18+'Sports Nature'!J18+Tennis!J18+'Tennis de table'!J18+Yoga!J18</f>
        <v>0</v>
      </c>
    </row>
    <row r="51" spans="3:19" ht="35.1" customHeight="1" x14ac:dyDescent="0.25">
      <c r="C51" s="52"/>
      <c r="D51" s="52"/>
      <c r="E51" s="159"/>
      <c r="F51" s="159"/>
      <c r="G51" s="159"/>
    </row>
    <row r="52" spans="3:19" ht="35.1" customHeight="1" x14ac:dyDescent="0.25">
      <c r="C52" s="52"/>
      <c r="D52" s="52"/>
      <c r="E52" s="159"/>
      <c r="F52" s="159"/>
      <c r="G52" s="159"/>
    </row>
    <row r="53" spans="3:19" ht="35.1" customHeight="1" x14ac:dyDescent="0.25">
      <c r="K53" s="315" t="s">
        <v>1736</v>
      </c>
      <c r="L53" s="315"/>
      <c r="M53" s="315"/>
      <c r="N53" s="315"/>
      <c r="O53" s="315"/>
      <c r="P53" s="160">
        <f>Artisanat!J3+'Chorale Farandole'!K18+'Chorale Seine R'!K18+'Construction Mod'!K18+Echec!K18+Encadrement!K18+Scrabble!K18+Badminton!K18+Foot!K18+Handball!K18+Orientation!K18+Pétanque!K18+Relaxation!K18+'Sports Nature'!K18+Tennis!K18+'Tennis de table'!K18+Yoga!K18</f>
        <v>0</v>
      </c>
      <c r="Q53" s="161"/>
      <c r="R53" s="161"/>
      <c r="S53" s="161"/>
    </row>
    <row r="54" spans="3:19" ht="35.1" customHeight="1" x14ac:dyDescent="0.25">
      <c r="C54" s="162"/>
      <c r="D54" s="162"/>
    </row>
    <row r="55" spans="3:19" ht="35.1" customHeight="1" x14ac:dyDescent="0.25">
      <c r="C55" s="162"/>
      <c r="D55" s="162"/>
      <c r="E55" s="157"/>
      <c r="F55" s="157"/>
      <c r="G55" s="157"/>
    </row>
    <row r="56" spans="3:19" ht="35.1" customHeight="1" x14ac:dyDescent="0.25">
      <c r="C56" s="162"/>
      <c r="D56" s="162"/>
    </row>
    <row r="57" spans="3:19" ht="35.1" customHeight="1" x14ac:dyDescent="0.25">
      <c r="C57" s="212"/>
      <c r="D57" s="212"/>
    </row>
    <row r="58" spans="3:19" ht="35.1" customHeight="1" x14ac:dyDescent="0.25"/>
    <row r="59" spans="3:19" ht="35.1" customHeight="1" x14ac:dyDescent="0.25"/>
    <row r="60" spans="3:19" ht="35.1" customHeight="1" x14ac:dyDescent="0.25"/>
    <row r="61" spans="3:19" ht="35.1" customHeight="1" x14ac:dyDescent="0.25"/>
    <row r="62" spans="3:19" ht="35.1" customHeight="1" x14ac:dyDescent="0.25"/>
    <row r="63" spans="3:19" ht="35.1" customHeight="1" x14ac:dyDescent="0.25"/>
    <row r="64" spans="3:19" ht="35.1" customHeight="1" x14ac:dyDescent="0.25"/>
    <row r="65" ht="35.1" customHeight="1" x14ac:dyDescent="0.25"/>
    <row r="66" ht="35.1" customHeight="1" x14ac:dyDescent="0.25"/>
    <row r="67" ht="35.1" customHeight="1" x14ac:dyDescent="0.25"/>
    <row r="68" ht="35.1" customHeight="1" x14ac:dyDescent="0.25"/>
    <row r="69" ht="35.1" customHeight="1" x14ac:dyDescent="0.25"/>
    <row r="70" ht="35.1" customHeight="1" x14ac:dyDescent="0.25"/>
    <row r="71" ht="35.1" customHeight="1" x14ac:dyDescent="0.25"/>
    <row r="72" ht="35.1" customHeight="1" x14ac:dyDescent="0.25"/>
    <row r="73" ht="35.1" customHeight="1" x14ac:dyDescent="0.25"/>
    <row r="74" ht="35.1" customHeight="1" x14ac:dyDescent="0.25"/>
    <row r="75" ht="35.1" customHeight="1" x14ac:dyDescent="0.25"/>
    <row r="76" ht="35.1" customHeight="1" x14ac:dyDescent="0.25"/>
    <row r="77" ht="35.1" customHeight="1" x14ac:dyDescent="0.25"/>
    <row r="78" ht="35.1" customHeight="1" x14ac:dyDescent="0.25"/>
    <row r="79" ht="35.1" customHeight="1" x14ac:dyDescent="0.25"/>
    <row r="80" ht="35.1" customHeight="1" x14ac:dyDescent="0.25"/>
  </sheetData>
  <mergeCells count="126">
    <mergeCell ref="K53:O53"/>
    <mergeCell ref="C57:D57"/>
    <mergeCell ref="R2:R3"/>
    <mergeCell ref="R12:R13"/>
    <mergeCell ref="R19:R20"/>
    <mergeCell ref="R32:R33"/>
    <mergeCell ref="R39:R40"/>
    <mergeCell ref="R42:R47"/>
    <mergeCell ref="C49:D49"/>
    <mergeCell ref="E49:G49"/>
    <mergeCell ref="I49:J49"/>
    <mergeCell ref="K49:O49"/>
    <mergeCell ref="C50:D50"/>
    <mergeCell ref="E50:G50"/>
    <mergeCell ref="K50:O50"/>
    <mergeCell ref="C46:C47"/>
    <mergeCell ref="D46:G46"/>
    <mergeCell ref="H46:K46"/>
    <mergeCell ref="L46:O46"/>
    <mergeCell ref="D47:G47"/>
    <mergeCell ref="H47:K47"/>
    <mergeCell ref="L47:O47"/>
    <mergeCell ref="P42:P47"/>
    <mergeCell ref="C39:C41"/>
    <mergeCell ref="S42:S47"/>
    <mergeCell ref="C44:C45"/>
    <mergeCell ref="D44:E44"/>
    <mergeCell ref="F44:G44"/>
    <mergeCell ref="H44:I44"/>
    <mergeCell ref="J44:K44"/>
    <mergeCell ref="D45:E45"/>
    <mergeCell ref="F45:G45"/>
    <mergeCell ref="H45:I45"/>
    <mergeCell ref="J45:K45"/>
    <mergeCell ref="L45:M45"/>
    <mergeCell ref="N45:O45"/>
    <mergeCell ref="L44:M44"/>
    <mergeCell ref="N44:O44"/>
    <mergeCell ref="C42:C43"/>
    <mergeCell ref="D39:G39"/>
    <mergeCell ref="H39:K39"/>
    <mergeCell ref="L39:O39"/>
    <mergeCell ref="P39:P40"/>
    <mergeCell ref="S39:S40"/>
    <mergeCell ref="D40:E40"/>
    <mergeCell ref="F40:G40"/>
    <mergeCell ref="H40:I40"/>
    <mergeCell ref="J40:K40"/>
    <mergeCell ref="L40:M40"/>
    <mergeCell ref="N40:O40"/>
    <mergeCell ref="B22:B37"/>
    <mergeCell ref="C32:C33"/>
    <mergeCell ref="P32:P37"/>
    <mergeCell ref="S32:S33"/>
    <mergeCell ref="C34:C35"/>
    <mergeCell ref="D34:E34"/>
    <mergeCell ref="F34:G34"/>
    <mergeCell ref="H34:I34"/>
    <mergeCell ref="J34:K34"/>
    <mergeCell ref="L34:M34"/>
    <mergeCell ref="C36:C37"/>
    <mergeCell ref="D36:G36"/>
    <mergeCell ref="H36:K36"/>
    <mergeCell ref="L36:O36"/>
    <mergeCell ref="D37:G37"/>
    <mergeCell ref="H37:K37"/>
    <mergeCell ref="L37:O37"/>
    <mergeCell ref="N34:O34"/>
    <mergeCell ref="D35:E35"/>
    <mergeCell ref="F35:G35"/>
    <mergeCell ref="H35:I35"/>
    <mergeCell ref="J35:K35"/>
    <mergeCell ref="L35:M35"/>
    <mergeCell ref="N35:O35"/>
    <mergeCell ref="S19:S20"/>
    <mergeCell ref="D20:E20"/>
    <mergeCell ref="F20:G20"/>
    <mergeCell ref="H20:I20"/>
    <mergeCell ref="J20:K20"/>
    <mergeCell ref="L20:M20"/>
    <mergeCell ref="N20:O20"/>
    <mergeCell ref="B19:C21"/>
    <mergeCell ref="D19:G19"/>
    <mergeCell ref="H19:K19"/>
    <mergeCell ref="L19:O19"/>
    <mergeCell ref="P19:P20"/>
    <mergeCell ref="Q19:Q21"/>
    <mergeCell ref="B5:B17"/>
    <mergeCell ref="C12:C13"/>
    <mergeCell ref="F15:G15"/>
    <mergeCell ref="H15:I15"/>
    <mergeCell ref="J15:K15"/>
    <mergeCell ref="P12:P17"/>
    <mergeCell ref="S12:S13"/>
    <mergeCell ref="C14:C15"/>
    <mergeCell ref="D14:E14"/>
    <mergeCell ref="F14:G14"/>
    <mergeCell ref="H14:I14"/>
    <mergeCell ref="J14:K14"/>
    <mergeCell ref="L14:M14"/>
    <mergeCell ref="N14:O14"/>
    <mergeCell ref="D15:E15"/>
    <mergeCell ref="L15:M15"/>
    <mergeCell ref="N15:O15"/>
    <mergeCell ref="C16:C17"/>
    <mergeCell ref="D16:G16"/>
    <mergeCell ref="H16:K16"/>
    <mergeCell ref="L16:O16"/>
    <mergeCell ref="D17:G17"/>
    <mergeCell ref="H17:K17"/>
    <mergeCell ref="L17:O17"/>
    <mergeCell ref="B1:O1"/>
    <mergeCell ref="P1:S1"/>
    <mergeCell ref="B2:C4"/>
    <mergeCell ref="D2:G2"/>
    <mergeCell ref="H2:K2"/>
    <mergeCell ref="L2:O2"/>
    <mergeCell ref="P2:P3"/>
    <mergeCell ref="Q2:Q4"/>
    <mergeCell ref="S2:S3"/>
    <mergeCell ref="D3:E3"/>
    <mergeCell ref="F3:G3"/>
    <mergeCell ref="H3:I3"/>
    <mergeCell ref="J3:K3"/>
    <mergeCell ref="L3:M3"/>
    <mergeCell ref="N3:O3"/>
  </mergeCells>
  <printOptions horizontalCentered="1"/>
  <pageMargins left="0.31496062992125984" right="0.31496062992125984" top="0.35433070866141736" bottom="0.35433070866141736" header="0.31496062992125984" footer="0.31496062992125984"/>
  <pageSetup paperSize="9" scale="35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theme="7" tint="0.39997558519241921"/>
  </sheetPr>
  <dimension ref="A1:AK374"/>
  <sheetViews>
    <sheetView showRuler="0" showWhiteSpace="0" zoomScale="80" zoomScaleNormal="80" workbookViewId="0">
      <selection activeCell="A26" sqref="A26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32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COUNTIF(J26:J40,"oui")*1</f>
        <v>0</v>
      </c>
      <c r="K4" s="56"/>
      <c r="L4" s="187"/>
      <c r="M4" s="187"/>
      <c r="N4" s="92">
        <f t="shared" ref="N4:AE4" si="0">COUNTIF(N26:N40,"X")*1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COUNTIF(J26:J40,"NON")*1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SUM(K26:K40)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12" t="s">
        <v>1705</v>
      </c>
      <c r="G11" s="112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54"/>
      <c r="Y15" s="54"/>
      <c r="Z15" s="54"/>
      <c r="AA15" s="389"/>
      <c r="AB15" s="389"/>
      <c r="AC15" s="54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12" t="s">
        <v>1709</v>
      </c>
      <c r="G17" s="112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54"/>
      <c r="Y17" s="54"/>
      <c r="Z17" s="54"/>
      <c r="AA17" s="389"/>
      <c r="AB17" s="389"/>
      <c r="AC17" s="54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40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ref="K34:K39" si="2">IF(J34="oui",IF(OR(N34="X"),"32",IF(OR(Q34="X"),"17",IF(OR(T34="X",Z34="x"),"35",IF(OR(W34="X",AC34="x"),"19",""))))*1,0)</f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64"/>
      <c r="B35" s="65"/>
      <c r="C35" s="65"/>
      <c r="D35" s="66"/>
      <c r="E35" s="67"/>
      <c r="F35" s="68"/>
      <c r="G35" s="67"/>
      <c r="H35" s="69"/>
      <c r="I35" s="70"/>
      <c r="J35" s="67"/>
      <c r="K35" s="71">
        <f t="shared" si="2"/>
        <v>0</v>
      </c>
      <c r="L35" s="72"/>
      <c r="M35" s="73"/>
      <c r="N35" s="74" t="str">
        <f>IF(AND(A35&lt;&gt;"",G35="elbeuf",D35&lt;[1]Feuil1!$H$30),"X","")</f>
        <v/>
      </c>
      <c r="O35" s="74" t="str">
        <f>IF(AND(A35&lt;&gt;"",C35="M",D35&lt;[1]Feuil1!$H$30,G35="elbeuf"),"X","")</f>
        <v/>
      </c>
      <c r="P35" s="74" t="str">
        <f>IF(AND(A35&lt;&gt;"",C35="f",D35&lt;[1]Feuil1!$H$30,G35="elbeuf"),"X","")</f>
        <v/>
      </c>
      <c r="Q35" s="74" t="str">
        <f>IF(AND(A35&lt;&gt;"",G35="elbeuf",D35&gt;=[1]Feuil1!$H$30),"X","")</f>
        <v/>
      </c>
      <c r="R35" s="74" t="str">
        <f>IF(AND(A35&lt;&gt;"",C35="M",D35&gt;=[1]Feuil1!$H$30,G35="elbeuf"),"X","")</f>
        <v/>
      </c>
      <c r="S35" s="74" t="str">
        <f>IF(AND(A35&lt;&gt;"",C35="f",D35&gt;=[1]Feuil1!$H$30,G35="elbeuf"),"X","")</f>
        <v/>
      </c>
      <c r="T35" s="74" t="str">
        <f>IF(AND(A35&lt;&gt;"",OR(F35=76410,F35=76320,G35="LA LONDE",G35="orival"),D35&lt;[1]Feuil1!$H$30),"X","")</f>
        <v/>
      </c>
      <c r="U35" s="74" t="str">
        <f>IF(AND(A35&lt;&gt;"",OR(F35=76410,F35=76320,G35="LA LONDE",G35="orival"),D35&lt;[1]Feuil1!$H$30,C35="m"),"X","")</f>
        <v/>
      </c>
      <c r="V35" s="74" t="str">
        <f>IF(AND(A35&lt;&gt;"",OR(F35=76410,F35=76320,G35="LA LONDE",G35="orival"),D35&lt;[1]Feuil1!$H$30,C35="f"),"X","")</f>
        <v/>
      </c>
      <c r="W35" s="74" t="str">
        <f>IF(AND(A35&lt;&gt;"",OR(F35=76410,F35=76320,G35="LA LONDE",G35="orival"),D35&gt;=[1]Feuil1!$H$30),"X","")</f>
        <v/>
      </c>
      <c r="X35" s="74" t="str">
        <f>IF(AND(A35&lt;&gt;"",OR(F35=76410,F35=76320,G35="LA LONDE",G35="orival"),D35&gt;=[1]Feuil1!$H$30,C35="m"),"X","")</f>
        <v/>
      </c>
      <c r="Y35" s="74" t="str">
        <f>IF(AND(A35&lt;&gt;"",OR(F35=76410,F35=76320,G35="LA LONDE",G35="orival"),D35&gt;=[1]Feuil1!$H$30,C35="f"),"X","")</f>
        <v/>
      </c>
      <c r="Z35" s="74" t="str">
        <f>IF(AND(A35&lt;&gt;"",AND(F35&lt;&gt;76500,F35&lt;&gt;76410,F35&lt;&gt;76320),D35&lt;[1]Feuil1!$H$30),"X","")</f>
        <v/>
      </c>
      <c r="AA35" s="74" t="str">
        <f>IF(AND(A35&lt;&gt;"",AND(F35&lt;&gt;76500,F35&lt;&gt;76410,F35&lt;&gt;76320),D35&lt;[1]Feuil1!$H$30,C35="m"),"X","")</f>
        <v/>
      </c>
      <c r="AB35" s="74" t="str">
        <f>IF(AND(A35&lt;&gt;"",AND(F35&lt;&gt;76500,F35&lt;&gt;76410,F35&lt;&gt;76320),D35&lt;[1]Feuil1!$H$30,C35="f"),"X","")</f>
        <v/>
      </c>
      <c r="AC35" s="74" t="str">
        <f>IF(AND(A35&lt;&gt;"",AND(F35&lt;&gt;76500,F35&lt;&gt;76410,F35&lt;&gt;76320),D35&gt;=[1]Feuil1!$H$30),"X","")</f>
        <v/>
      </c>
      <c r="AD35" s="74" t="str">
        <f>IF(AND(A35&lt;&gt;"",AND(F35&lt;&gt;76500,F35&lt;&gt;76410,F35&lt;&gt;76320),D35&gt;=[1]Feuil1!$H$30,C35="m"),"X","")</f>
        <v/>
      </c>
      <c r="AE35" s="74" t="str">
        <f>IF(AND(A35&lt;&gt;"",AND(F35&lt;&gt;76500,F35&lt;&gt;76410,F35&lt;&gt;76320),D35&gt;=[1]Feuil1!$H$30,C35="f"),"X","")</f>
        <v/>
      </c>
    </row>
    <row r="36" spans="1:31" ht="30" customHeight="1" x14ac:dyDescent="0.25">
      <c r="A36" s="64"/>
      <c r="B36" s="65"/>
      <c r="C36" s="65"/>
      <c r="D36" s="66"/>
      <c r="E36" s="67"/>
      <c r="F36" s="68"/>
      <c r="G36" s="67"/>
      <c r="H36" s="69"/>
      <c r="I36" s="70"/>
      <c r="J36" s="67"/>
      <c r="K36" s="71">
        <f t="shared" si="2"/>
        <v>0</v>
      </c>
      <c r="L36" s="72"/>
      <c r="M36" s="73"/>
      <c r="N36" s="74" t="str">
        <f>IF(AND(A36&lt;&gt;"",G36="elbeuf",D36&lt;[1]Feuil1!$H$30),"X","")</f>
        <v/>
      </c>
      <c r="O36" s="74" t="str">
        <f>IF(AND(A36&lt;&gt;"",C36="M",D36&lt;[1]Feuil1!$H$30,G36="elbeuf"),"X","")</f>
        <v/>
      </c>
      <c r="P36" s="74" t="str">
        <f>IF(AND(A36&lt;&gt;"",C36="f",D36&lt;[1]Feuil1!$H$30,G36="elbeuf"),"X","")</f>
        <v/>
      </c>
      <c r="Q36" s="74" t="str">
        <f>IF(AND(A36&lt;&gt;"",G36="elbeuf",D36&gt;=[1]Feuil1!$H$30),"X","")</f>
        <v/>
      </c>
      <c r="R36" s="74" t="str">
        <f>IF(AND(A36&lt;&gt;"",C36="M",D36&gt;=[1]Feuil1!$H$30,G36="elbeuf"),"X","")</f>
        <v/>
      </c>
      <c r="S36" s="74" t="str">
        <f>IF(AND(A36&lt;&gt;"",C36="f",D36&gt;=[1]Feuil1!$H$30,G36="elbeuf"),"X","")</f>
        <v/>
      </c>
      <c r="T36" s="74" t="str">
        <f>IF(AND(A36&lt;&gt;"",OR(F36=76410,F36=76320,G36="LA LONDE",G36="orival"),D36&lt;[1]Feuil1!$H$30),"X","")</f>
        <v/>
      </c>
      <c r="U36" s="74" t="str">
        <f>IF(AND(A36&lt;&gt;"",OR(F36=76410,F36=76320,G36="LA LONDE",G36="orival"),D36&lt;[1]Feuil1!$H$30,C36="m"),"X","")</f>
        <v/>
      </c>
      <c r="V36" s="74" t="str">
        <f>IF(AND(A36&lt;&gt;"",OR(F36=76410,F36=76320,G36="LA LONDE",G36="orival"),D36&lt;[1]Feuil1!$H$30,C36="f"),"X","")</f>
        <v/>
      </c>
      <c r="W36" s="74" t="str">
        <f>IF(AND(A36&lt;&gt;"",OR(F36=76410,F36=76320,G36="LA LONDE",G36="orival"),D36&gt;=[1]Feuil1!$H$30),"X","")</f>
        <v/>
      </c>
      <c r="X36" s="74" t="str">
        <f>IF(AND(A36&lt;&gt;"",OR(F36=76410,F36=76320,G36="LA LONDE",G36="orival"),D36&gt;=[1]Feuil1!$H$30,C36="m"),"X","")</f>
        <v/>
      </c>
      <c r="Y36" s="74" t="str">
        <f>IF(AND(A36&lt;&gt;"",OR(F36=76410,F36=76320,G36="LA LONDE",G36="orival"),D36&gt;=[1]Feuil1!$H$30,C36="f"),"X","")</f>
        <v/>
      </c>
      <c r="Z36" s="74" t="str">
        <f>IF(AND(A36&lt;&gt;"",AND(F36&lt;&gt;76500,F36&lt;&gt;76410,F36&lt;&gt;76320),D36&lt;[1]Feuil1!$H$30),"X","")</f>
        <v/>
      </c>
      <c r="AA36" s="74" t="str">
        <f>IF(AND(A36&lt;&gt;"",AND(F36&lt;&gt;76500,F36&lt;&gt;76410,F36&lt;&gt;76320),D36&lt;[1]Feuil1!$H$30,C36="m"),"X","")</f>
        <v/>
      </c>
      <c r="AB36" s="74" t="str">
        <f>IF(AND(A36&lt;&gt;"",AND(F36&lt;&gt;76500,F36&lt;&gt;76410,F36&lt;&gt;76320),D36&lt;[1]Feuil1!$H$30,C36="f"),"X","")</f>
        <v/>
      </c>
      <c r="AC36" s="74" t="str">
        <f>IF(AND(A36&lt;&gt;"",AND(F36&lt;&gt;76500,F36&lt;&gt;76410,F36&lt;&gt;76320),D36&gt;=[1]Feuil1!$H$30),"X","")</f>
        <v/>
      </c>
      <c r="AD36" s="74" t="str">
        <f>IF(AND(A36&lt;&gt;"",AND(F36&lt;&gt;76500,F36&lt;&gt;76410,F36&lt;&gt;76320),D36&gt;=[1]Feuil1!$H$30,C36="m"),"X","")</f>
        <v/>
      </c>
      <c r="AE36" s="74" t="str">
        <f>IF(AND(A36&lt;&gt;"",AND(F36&lt;&gt;76500,F36&lt;&gt;76410,F36&lt;&gt;76320),D36&gt;=[1]Feuil1!$H$30,C36="f"),"X","")</f>
        <v/>
      </c>
    </row>
    <row r="37" spans="1:31" ht="30" customHeight="1" x14ac:dyDescent="0.25">
      <c r="A37" s="64"/>
      <c r="B37" s="65"/>
      <c r="C37" s="65"/>
      <c r="D37" s="66"/>
      <c r="E37" s="67"/>
      <c r="F37" s="68"/>
      <c r="G37" s="67"/>
      <c r="H37" s="69"/>
      <c r="I37" s="70"/>
      <c r="J37" s="67"/>
      <c r="K37" s="71">
        <f t="shared" si="2"/>
        <v>0</v>
      </c>
      <c r="L37" s="72"/>
      <c r="M37" s="73"/>
      <c r="N37" s="74" t="str">
        <f>IF(AND(A37&lt;&gt;"",G37="elbeuf",D37&lt;[1]Feuil1!$H$30),"X","")</f>
        <v/>
      </c>
      <c r="O37" s="74" t="str">
        <f>IF(AND(A37&lt;&gt;"",C37="M",D37&lt;[1]Feuil1!$H$30,G37="elbeuf"),"X","")</f>
        <v/>
      </c>
      <c r="P37" s="74" t="str">
        <f>IF(AND(A37&lt;&gt;"",C37="f",D37&lt;[1]Feuil1!$H$30,G37="elbeuf"),"X","")</f>
        <v/>
      </c>
      <c r="Q37" s="74" t="str">
        <f>IF(AND(A37&lt;&gt;"",G37="elbeuf",D37&gt;=[1]Feuil1!$H$30),"X","")</f>
        <v/>
      </c>
      <c r="R37" s="74" t="str">
        <f>IF(AND(A37&lt;&gt;"",C37="M",D37&gt;=[1]Feuil1!$H$30,G37="elbeuf"),"X","")</f>
        <v/>
      </c>
      <c r="S37" s="74" t="str">
        <f>IF(AND(A37&lt;&gt;"",C37="f",D37&gt;=[1]Feuil1!$H$30,G37="elbeuf"),"X","")</f>
        <v/>
      </c>
      <c r="T37" s="74" t="str">
        <f>IF(AND(A37&lt;&gt;"",OR(F37=76410,F37=76320,G37="LA LONDE",G37="orival"),D37&lt;[1]Feuil1!$H$30),"X","")</f>
        <v/>
      </c>
      <c r="U37" s="74" t="str">
        <f>IF(AND(A37&lt;&gt;"",OR(F37=76410,F37=76320,G37="LA LONDE",G37="orival"),D37&lt;[1]Feuil1!$H$30,C37="m"),"X","")</f>
        <v/>
      </c>
      <c r="V37" s="74" t="str">
        <f>IF(AND(A37&lt;&gt;"",OR(F37=76410,F37=76320,G37="LA LONDE",G37="orival"),D37&lt;[1]Feuil1!$H$30,C37="f"),"X","")</f>
        <v/>
      </c>
      <c r="W37" s="74" t="str">
        <f>IF(AND(A37&lt;&gt;"",OR(F37=76410,F37=76320,G37="LA LONDE",G37="orival"),D37&gt;=[1]Feuil1!$H$30),"X","")</f>
        <v/>
      </c>
      <c r="X37" s="74" t="str">
        <f>IF(AND(A37&lt;&gt;"",OR(F37=76410,F37=76320,G37="LA LONDE",G37="orival"),D37&gt;=[1]Feuil1!$H$30,C37="m"),"X","")</f>
        <v/>
      </c>
      <c r="Y37" s="74" t="str">
        <f>IF(AND(A37&lt;&gt;"",OR(F37=76410,F37=76320,G37="LA LONDE",G37="orival"),D37&gt;=[1]Feuil1!$H$30,C37="f"),"X","")</f>
        <v/>
      </c>
      <c r="Z37" s="74" t="str">
        <f>IF(AND(A37&lt;&gt;"",AND(F37&lt;&gt;76500,F37&lt;&gt;76410,F37&lt;&gt;76320),D37&lt;[1]Feuil1!$H$30),"X","")</f>
        <v/>
      </c>
      <c r="AA37" s="74" t="str">
        <f>IF(AND(A37&lt;&gt;"",AND(F37&lt;&gt;76500,F37&lt;&gt;76410,F37&lt;&gt;76320),D37&lt;[1]Feuil1!$H$30,C37="m"),"X","")</f>
        <v/>
      </c>
      <c r="AB37" s="74" t="str">
        <f>IF(AND(A37&lt;&gt;"",AND(F37&lt;&gt;76500,F37&lt;&gt;76410,F37&lt;&gt;76320),D37&lt;[1]Feuil1!$H$30,C37="f"),"X","")</f>
        <v/>
      </c>
      <c r="AC37" s="74" t="str">
        <f>IF(AND(A37&lt;&gt;"",AND(F37&lt;&gt;76500,F37&lt;&gt;76410,F37&lt;&gt;76320),D37&gt;=[1]Feuil1!$H$30),"X","")</f>
        <v/>
      </c>
      <c r="AD37" s="74" t="str">
        <f>IF(AND(A37&lt;&gt;"",AND(F37&lt;&gt;76500,F37&lt;&gt;76410,F37&lt;&gt;76320),D37&gt;=[1]Feuil1!$H$30,C37="m"),"X","")</f>
        <v/>
      </c>
      <c r="AE37" s="74" t="str">
        <f>IF(AND(A37&lt;&gt;"",AND(F37&lt;&gt;76500,F37&lt;&gt;76410,F37&lt;&gt;76320),D37&gt;=[1]Feuil1!$H$30,C37="f"),"X","")</f>
        <v/>
      </c>
    </row>
    <row r="38" spans="1:31" ht="30" customHeight="1" x14ac:dyDescent="0.25">
      <c r="A38" s="64"/>
      <c r="B38" s="65"/>
      <c r="C38" s="65"/>
      <c r="D38" s="66"/>
      <c r="E38" s="67"/>
      <c r="F38" s="68"/>
      <c r="G38" s="67"/>
      <c r="H38" s="69"/>
      <c r="I38" s="70"/>
      <c r="J38" s="67"/>
      <c r="K38" s="71">
        <f t="shared" si="2"/>
        <v>0</v>
      </c>
      <c r="L38" s="72"/>
      <c r="M38" s="73"/>
      <c r="N38" s="74" t="str">
        <f>IF(AND(A38&lt;&gt;"",G38="elbeuf",D38&lt;[1]Feuil1!$H$30),"X","")</f>
        <v/>
      </c>
      <c r="O38" s="74" t="str">
        <f>IF(AND(A38&lt;&gt;"",C38="M",D38&lt;[1]Feuil1!$H$30,G38="elbeuf"),"X","")</f>
        <v/>
      </c>
      <c r="P38" s="74" t="str">
        <f>IF(AND(A38&lt;&gt;"",C38="f",D38&lt;[1]Feuil1!$H$30,G38="elbeuf"),"X","")</f>
        <v/>
      </c>
      <c r="Q38" s="74" t="str">
        <f>IF(AND(A38&lt;&gt;"",G38="elbeuf",D38&gt;=[1]Feuil1!$H$30),"X","")</f>
        <v/>
      </c>
      <c r="R38" s="74" t="str">
        <f>IF(AND(A38&lt;&gt;"",C38="M",D38&gt;=[1]Feuil1!$H$30,G38="elbeuf"),"X","")</f>
        <v/>
      </c>
      <c r="S38" s="74" t="str">
        <f>IF(AND(A38&lt;&gt;"",C38="f",D38&gt;=[1]Feuil1!$H$30,G38="elbeuf"),"X","")</f>
        <v/>
      </c>
      <c r="T38" s="74" t="str">
        <f>IF(AND(A38&lt;&gt;"",OR(F38=76410,F38=76320,G38="LA LONDE",G38="orival"),D38&lt;[1]Feuil1!$H$30),"X","")</f>
        <v/>
      </c>
      <c r="U38" s="74" t="str">
        <f>IF(AND(A38&lt;&gt;"",OR(F38=76410,F38=76320,G38="LA LONDE",G38="orival"),D38&lt;[1]Feuil1!$H$30,C38="m"),"X","")</f>
        <v/>
      </c>
      <c r="V38" s="74" t="str">
        <f>IF(AND(A38&lt;&gt;"",OR(F38=76410,F38=76320,G38="LA LONDE",G38="orival"),D38&lt;[1]Feuil1!$H$30,C38="f"),"X","")</f>
        <v/>
      </c>
      <c r="W38" s="74" t="str">
        <f>IF(AND(A38&lt;&gt;"",OR(F38=76410,F38=76320,G38="LA LONDE",G38="orival"),D38&gt;=[1]Feuil1!$H$30),"X","")</f>
        <v/>
      </c>
      <c r="X38" s="74" t="str">
        <f>IF(AND(A38&lt;&gt;"",OR(F38=76410,F38=76320,G38="LA LONDE",G38="orival"),D38&gt;=[1]Feuil1!$H$30,C38="m"),"X","")</f>
        <v/>
      </c>
      <c r="Y38" s="74" t="str">
        <f>IF(AND(A38&lt;&gt;"",OR(F38=76410,F38=76320,G38="LA LONDE",G38="orival"),D38&gt;=[1]Feuil1!$H$30,C38="f"),"X","")</f>
        <v/>
      </c>
      <c r="Z38" s="74" t="str">
        <f>IF(AND(A38&lt;&gt;"",AND(F38&lt;&gt;76500,F38&lt;&gt;76410,F38&lt;&gt;76320),D38&lt;[1]Feuil1!$H$30),"X","")</f>
        <v/>
      </c>
      <c r="AA38" s="74" t="str">
        <f>IF(AND(A38&lt;&gt;"",AND(F38&lt;&gt;76500,F38&lt;&gt;76410,F38&lt;&gt;76320),D38&lt;[1]Feuil1!$H$30,C38="m"),"X","")</f>
        <v/>
      </c>
      <c r="AB38" s="74" t="str">
        <f>IF(AND(A38&lt;&gt;"",AND(F38&lt;&gt;76500,F38&lt;&gt;76410,F38&lt;&gt;76320),D38&lt;[1]Feuil1!$H$30,C38="f"),"X","")</f>
        <v/>
      </c>
      <c r="AC38" s="74" t="str">
        <f>IF(AND(A38&lt;&gt;"",AND(F38&lt;&gt;76500,F38&lt;&gt;76410,F38&lt;&gt;76320),D38&gt;=[1]Feuil1!$H$30),"X","")</f>
        <v/>
      </c>
      <c r="AD38" s="74" t="str">
        <f>IF(AND(A38&lt;&gt;"",AND(F38&lt;&gt;76500,F38&lt;&gt;76410,F38&lt;&gt;76320),D38&gt;=[1]Feuil1!$H$30,C38="m"),"X","")</f>
        <v/>
      </c>
      <c r="AE38" s="74" t="str">
        <f>IF(AND(A38&lt;&gt;"",AND(F38&lt;&gt;76500,F38&lt;&gt;76410,F38&lt;&gt;76320),D38&gt;=[1]Feuil1!$H$30,C38="f"),"X","")</f>
        <v/>
      </c>
    </row>
    <row r="39" spans="1:31" ht="30" customHeight="1" x14ac:dyDescent="0.25">
      <c r="A39" s="64"/>
      <c r="B39" s="65"/>
      <c r="C39" s="65"/>
      <c r="D39" s="66"/>
      <c r="E39" s="67"/>
      <c r="F39" s="68"/>
      <c r="G39" s="67"/>
      <c r="H39" s="69"/>
      <c r="I39" s="70"/>
      <c r="J39" s="67"/>
      <c r="K39" s="71">
        <f t="shared" si="2"/>
        <v>0</v>
      </c>
      <c r="L39" s="72"/>
      <c r="M39" s="73"/>
      <c r="N39" s="74" t="str">
        <f>IF(AND(A39&lt;&gt;"",G39="elbeuf",D39&lt;[1]Feuil1!$H$30),"X","")</f>
        <v/>
      </c>
      <c r="O39" s="74" t="str">
        <f>IF(AND(A39&lt;&gt;"",C39="M",D39&lt;[1]Feuil1!$H$30,G39="elbeuf"),"X","")</f>
        <v/>
      </c>
      <c r="P39" s="74" t="str">
        <f>IF(AND(A39&lt;&gt;"",C39="f",D39&lt;[1]Feuil1!$H$30,G39="elbeuf"),"X","")</f>
        <v/>
      </c>
      <c r="Q39" s="74" t="str">
        <f>IF(AND(A39&lt;&gt;"",G39="elbeuf",D39&gt;=[1]Feuil1!$H$30),"X","")</f>
        <v/>
      </c>
      <c r="R39" s="74" t="str">
        <f>IF(AND(A39&lt;&gt;"",C39="M",D39&gt;=[1]Feuil1!$H$30,G39="elbeuf"),"X","")</f>
        <v/>
      </c>
      <c r="S39" s="74" t="str">
        <f>IF(AND(A39&lt;&gt;"",C39="f",D39&gt;=[1]Feuil1!$H$30,G39="elbeuf"),"X","")</f>
        <v/>
      </c>
      <c r="T39" s="74" t="str">
        <f>IF(AND(A39&lt;&gt;"",OR(F39=76410,F39=76320,G39="LA LONDE",G39="orival"),D39&lt;[1]Feuil1!$H$30),"X","")</f>
        <v/>
      </c>
      <c r="U39" s="74" t="str">
        <f>IF(AND(A39&lt;&gt;"",OR(F39=76410,F39=76320,G39="LA LONDE",G39="orival"),D39&lt;[1]Feuil1!$H$30,C39="m"),"X","")</f>
        <v/>
      </c>
      <c r="V39" s="74" t="str">
        <f>IF(AND(A39&lt;&gt;"",OR(F39=76410,F39=76320,G39="LA LONDE",G39="orival"),D39&lt;[1]Feuil1!$H$30,C39="f"),"X","")</f>
        <v/>
      </c>
      <c r="W39" s="74" t="str">
        <f>IF(AND(A39&lt;&gt;"",OR(F39=76410,F39=76320,G39="LA LONDE",G39="orival"),D39&gt;=[1]Feuil1!$H$30),"X","")</f>
        <v/>
      </c>
      <c r="X39" s="74" t="str">
        <f>IF(AND(A39&lt;&gt;"",OR(F39=76410,F39=76320,G39="LA LONDE",G39="orival"),D39&gt;=[1]Feuil1!$H$30,C39="m"),"X","")</f>
        <v/>
      </c>
      <c r="Y39" s="74" t="str">
        <f>IF(AND(A39&lt;&gt;"",OR(F39=76410,F39=76320,G39="LA LONDE",G39="orival"),D39&gt;=[1]Feuil1!$H$30,C39="f"),"X","")</f>
        <v/>
      </c>
      <c r="Z39" s="74" t="str">
        <f>IF(AND(A39&lt;&gt;"",AND(F39&lt;&gt;76500,F39&lt;&gt;76410,F39&lt;&gt;76320),D39&lt;[1]Feuil1!$H$30),"X","")</f>
        <v/>
      </c>
      <c r="AA39" s="74" t="str">
        <f>IF(AND(A39&lt;&gt;"",AND(F39&lt;&gt;76500,F39&lt;&gt;76410,F39&lt;&gt;76320),D39&lt;[1]Feuil1!$H$30,C39="m"),"X","")</f>
        <v/>
      </c>
      <c r="AB39" s="74" t="str">
        <f>IF(AND(A39&lt;&gt;"",AND(F39&lt;&gt;76500,F39&lt;&gt;76410,F39&lt;&gt;76320),D39&lt;[1]Feuil1!$H$30,C39="f"),"X","")</f>
        <v/>
      </c>
      <c r="AC39" s="74" t="str">
        <f>IF(AND(A39&lt;&gt;"",AND(F39&lt;&gt;76500,F39&lt;&gt;76410,F39&lt;&gt;76320),D39&gt;=[1]Feuil1!$H$30),"X","")</f>
        <v/>
      </c>
      <c r="AD39" s="74" t="str">
        <f>IF(AND(A39&lt;&gt;"",AND(F39&lt;&gt;76500,F39&lt;&gt;76410,F39&lt;&gt;76320),D39&gt;=[1]Feuil1!$H$30,C39="m"),"X","")</f>
        <v/>
      </c>
      <c r="AE39" s="74" t="str">
        <f>IF(AND(A39&lt;&gt;"",AND(F39&lt;&gt;76500,F39&lt;&gt;76410,F39&lt;&gt;76320),D39&gt;=[1]Feuil1!$H$30,C39="f"),"X","")</f>
        <v/>
      </c>
    </row>
    <row r="40" spans="1:31" ht="30" customHeight="1" x14ac:dyDescent="0.25">
      <c r="A40" s="64"/>
      <c r="B40" s="65"/>
      <c r="C40" s="65"/>
      <c r="D40" s="66"/>
      <c r="E40" s="67"/>
      <c r="F40" s="68"/>
      <c r="G40" s="67"/>
      <c r="H40" s="69"/>
      <c r="I40" s="70"/>
      <c r="J40" s="67"/>
      <c r="K40" s="71">
        <f t="shared" si="1"/>
        <v>0</v>
      </c>
      <c r="L40" s="72"/>
      <c r="M40" s="73"/>
      <c r="N40" s="74" t="str">
        <f>IF(AND(A40&lt;&gt;"",G40="elbeuf",D40&lt;[1]Feuil1!$H$30),"X","")</f>
        <v/>
      </c>
      <c r="O40" s="74" t="str">
        <f>IF(AND(A40&lt;&gt;"",C40="M",D40&lt;[1]Feuil1!$H$30,G40="elbeuf"),"X","")</f>
        <v/>
      </c>
      <c r="P40" s="74" t="str">
        <f>IF(AND(A40&lt;&gt;"",C40="f",D40&lt;[1]Feuil1!$H$30,G40="elbeuf"),"X","")</f>
        <v/>
      </c>
      <c r="Q40" s="74" t="str">
        <f>IF(AND(A40&lt;&gt;"",G40="elbeuf",D40&gt;=[1]Feuil1!$H$30),"X","")</f>
        <v/>
      </c>
      <c r="R40" s="74" t="str">
        <f>IF(AND(A40&lt;&gt;"",C40="M",D40&gt;=[1]Feuil1!$H$30,G40="elbeuf"),"X","")</f>
        <v/>
      </c>
      <c r="S40" s="74" t="str">
        <f>IF(AND(A40&lt;&gt;"",C40="f",D40&gt;=[1]Feuil1!$H$30,G40="elbeuf"),"X","")</f>
        <v/>
      </c>
      <c r="T40" s="74" t="str">
        <f>IF(AND(A40&lt;&gt;"",OR(F40=76410,F40=76320,G40="LA LONDE",G40="orival"),D40&lt;[1]Feuil1!$H$30),"X","")</f>
        <v/>
      </c>
      <c r="U40" s="74" t="str">
        <f>IF(AND(A40&lt;&gt;"",OR(F40=76410,F40=76320,G40="LA LONDE",G40="orival"),D40&lt;[1]Feuil1!$H$30,C40="m"),"X","")</f>
        <v/>
      </c>
      <c r="V40" s="74" t="str">
        <f>IF(AND(A40&lt;&gt;"",OR(F40=76410,F40=76320,G40="LA LONDE",G40="orival"),D40&lt;[1]Feuil1!$H$30,C40="f"),"X","")</f>
        <v/>
      </c>
      <c r="W40" s="74" t="str">
        <f>IF(AND(A40&lt;&gt;"",OR(F40=76410,F40=76320,G40="LA LONDE",G40="orival"),D40&gt;=[1]Feuil1!$H$30),"X","")</f>
        <v/>
      </c>
      <c r="X40" s="74" t="str">
        <f>IF(AND(A40&lt;&gt;"",OR(F40=76410,F40=76320,G40="LA LONDE",G40="orival"),D40&gt;=[1]Feuil1!$H$30,C40="m"),"X","")</f>
        <v/>
      </c>
      <c r="Y40" s="74" t="str">
        <f>IF(AND(A40&lt;&gt;"",OR(F40=76410,F40=76320,G40="LA LONDE",G40="orival"),D40&gt;=[1]Feuil1!$H$30,C40="f"),"X","")</f>
        <v/>
      </c>
      <c r="Z40" s="74" t="str">
        <f>IF(AND(A40&lt;&gt;"",AND(F40&lt;&gt;76500,F40&lt;&gt;76410,F40&lt;&gt;76320),D40&lt;[1]Feuil1!$H$30),"X","")</f>
        <v/>
      </c>
      <c r="AA40" s="74" t="str">
        <f>IF(AND(A40&lt;&gt;"",AND(F40&lt;&gt;76500,F40&lt;&gt;76410,F40&lt;&gt;76320),D40&lt;[1]Feuil1!$H$30,C40="m"),"X","")</f>
        <v/>
      </c>
      <c r="AB40" s="74" t="str">
        <f>IF(AND(A40&lt;&gt;"",AND(F40&lt;&gt;76500,F40&lt;&gt;76410,F40&lt;&gt;76320),D40&lt;[1]Feuil1!$H$30,C40="f"),"X","")</f>
        <v/>
      </c>
      <c r="AC40" s="74" t="str">
        <f>IF(AND(A40&lt;&gt;"",AND(F40&lt;&gt;76500,F40&lt;&gt;76410,F40&lt;&gt;76320),D40&gt;=[1]Feuil1!$H$30),"X","")</f>
        <v/>
      </c>
      <c r="AD40" s="74" t="str">
        <f>IF(AND(A40&lt;&gt;"",AND(F40&lt;&gt;76500,F40&lt;&gt;76410,F40&lt;&gt;76320),D40&gt;=[1]Feuil1!$H$30,C40="m"),"X","")</f>
        <v/>
      </c>
      <c r="AE40" s="74" t="str">
        <f>IF(AND(A40&lt;&gt;"",AND(F40&lt;&gt;76500,F40&lt;&gt;76410,F40&lt;&gt;76320),D40&gt;=[1]Feuil1!$H$30,C40="f"),"X","")</f>
        <v/>
      </c>
    </row>
    <row r="41" spans="1:31" ht="30" customHeight="1" x14ac:dyDescent="0.25">
      <c r="A41" s="75"/>
      <c r="B41" s="75"/>
      <c r="C41" s="75"/>
      <c r="D41" s="76"/>
      <c r="E41" s="77"/>
      <c r="F41" s="78"/>
      <c r="G41" s="77"/>
      <c r="H41" s="79"/>
      <c r="I41" s="80"/>
      <c r="J41" s="77"/>
      <c r="K41" s="81"/>
      <c r="L41" s="81"/>
      <c r="M41" s="81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</row>
    <row r="42" spans="1:31" s="57" customFormat="1" ht="30" customHeight="1" x14ac:dyDescent="0.25">
      <c r="A42" s="83"/>
      <c r="B42" s="83"/>
      <c r="C42" s="83"/>
      <c r="D42" s="84"/>
      <c r="E42" s="85"/>
      <c r="F42" s="85"/>
      <c r="G42" s="85"/>
      <c r="H42" s="86"/>
      <c r="I42" s="87"/>
      <c r="J42" s="83"/>
      <c r="K42" s="88"/>
      <c r="L42" s="88"/>
      <c r="M42" s="88"/>
      <c r="N42" s="8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ht="24.95" customHeight="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ht="24.95" customHeight="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ht="24.95" customHeight="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ht="24.95" customHeight="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ht="24.95" customHeight="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ht="24.95" customHeight="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  <row r="369" spans="15:31" x14ac:dyDescent="0.25">
      <c r="O369" s="57"/>
      <c r="P369" s="57"/>
      <c r="Q369" s="57"/>
      <c r="R369" s="57"/>
      <c r="S369" s="57"/>
      <c r="T369" s="57"/>
      <c r="U369" s="57"/>
      <c r="V369" s="57"/>
      <c r="W369" s="57"/>
      <c r="X369" s="57"/>
      <c r="Y369" s="57"/>
      <c r="Z369" s="57"/>
      <c r="AA369" s="57"/>
      <c r="AB369" s="57"/>
      <c r="AC369" s="57"/>
      <c r="AD369" s="57"/>
      <c r="AE369" s="57"/>
    </row>
    <row r="370" spans="15:31" x14ac:dyDescent="0.25">
      <c r="O370" s="57"/>
      <c r="P370" s="57"/>
      <c r="Q370" s="57"/>
      <c r="R370" s="57"/>
      <c r="S370" s="57"/>
      <c r="T370" s="57"/>
      <c r="U370" s="57"/>
      <c r="V370" s="57"/>
      <c r="W370" s="57"/>
      <c r="X370" s="57"/>
      <c r="Y370" s="57"/>
      <c r="Z370" s="57"/>
      <c r="AA370" s="57"/>
      <c r="AB370" s="57"/>
      <c r="AC370" s="57"/>
      <c r="AD370" s="57"/>
      <c r="AE370" s="57"/>
    </row>
    <row r="371" spans="15:31" x14ac:dyDescent="0.25">
      <c r="O371" s="57"/>
      <c r="P371" s="57"/>
      <c r="Q371" s="57"/>
      <c r="R371" s="57"/>
      <c r="S371" s="57"/>
      <c r="T371" s="57"/>
      <c r="U371" s="57"/>
      <c r="V371" s="57"/>
      <c r="W371" s="57"/>
      <c r="X371" s="57"/>
      <c r="Y371" s="57"/>
      <c r="Z371" s="57"/>
      <c r="AA371" s="57"/>
      <c r="AB371" s="57"/>
      <c r="AC371" s="57"/>
      <c r="AD371" s="57"/>
      <c r="AE371" s="57"/>
    </row>
    <row r="372" spans="15:31" x14ac:dyDescent="0.25">
      <c r="O372" s="57"/>
      <c r="P372" s="57"/>
      <c r="Q372" s="57"/>
      <c r="R372" s="57"/>
      <c r="S372" s="57"/>
      <c r="T372" s="57"/>
      <c r="U372" s="57"/>
      <c r="V372" s="57"/>
      <c r="W372" s="57"/>
      <c r="X372" s="57"/>
      <c r="Y372" s="57"/>
      <c r="Z372" s="57"/>
      <c r="AA372" s="57"/>
      <c r="AB372" s="57"/>
      <c r="AC372" s="57"/>
      <c r="AD372" s="57"/>
      <c r="AE372" s="57"/>
    </row>
    <row r="373" spans="15:31" x14ac:dyDescent="0.25">
      <c r="O373" s="57"/>
      <c r="P373" s="57"/>
      <c r="Q373" s="57"/>
      <c r="R373" s="57"/>
      <c r="S373" s="57"/>
      <c r="T373" s="57"/>
      <c r="U373" s="57"/>
      <c r="V373" s="57"/>
      <c r="W373" s="57"/>
      <c r="X373" s="57"/>
      <c r="Y373" s="57"/>
      <c r="Z373" s="57"/>
      <c r="AA373" s="57"/>
      <c r="AB373" s="57"/>
      <c r="AC373" s="57"/>
      <c r="AD373" s="57"/>
      <c r="AE373" s="57"/>
    </row>
    <row r="374" spans="15:31" x14ac:dyDescent="0.25">
      <c r="O374" s="57"/>
      <c r="P374" s="57"/>
      <c r="Q374" s="57"/>
      <c r="R374" s="57"/>
      <c r="S374" s="57"/>
      <c r="T374" s="57"/>
      <c r="U374" s="57"/>
      <c r="V374" s="57"/>
      <c r="W374" s="57"/>
      <c r="X374" s="57"/>
      <c r="Y374" s="57"/>
      <c r="Z374" s="57"/>
      <c r="AA374" s="57"/>
      <c r="AB374" s="57"/>
      <c r="AC374" s="57"/>
      <c r="AD374" s="57"/>
      <c r="AE374" s="57"/>
    </row>
  </sheetData>
  <sheetProtection selectLockedCells="1"/>
  <dataConsolidate/>
  <mergeCells count="93">
    <mergeCell ref="V20:W20"/>
    <mergeCell ref="Q19:R19"/>
    <mergeCell ref="V17:W17"/>
    <mergeCell ref="V19:W19"/>
    <mergeCell ref="AA17:AB17"/>
    <mergeCell ref="AD17:AE17"/>
    <mergeCell ref="Q18:R18"/>
    <mergeCell ref="T18:U18"/>
    <mergeCell ref="V18:W18"/>
    <mergeCell ref="N17:N18"/>
    <mergeCell ref="O17:P18"/>
    <mergeCell ref="Q17:R17"/>
    <mergeCell ref="T17:U17"/>
    <mergeCell ref="T19:U19"/>
    <mergeCell ref="N19:N20"/>
    <mergeCell ref="O19:P20"/>
    <mergeCell ref="Q20:R20"/>
    <mergeCell ref="T20:U20"/>
    <mergeCell ref="T15:U15"/>
    <mergeCell ref="V15:W15"/>
    <mergeCell ref="AA15:AB15"/>
    <mergeCell ref="AD15:AE15"/>
    <mergeCell ref="K16:L16"/>
    <mergeCell ref="Q16:R16"/>
    <mergeCell ref="T16:U16"/>
    <mergeCell ref="V16:W16"/>
    <mergeCell ref="Q15:R15"/>
    <mergeCell ref="E15:E16"/>
    <mergeCell ref="G15:G16"/>
    <mergeCell ref="K15:L15"/>
    <mergeCell ref="N15:N16"/>
    <mergeCell ref="O15:P16"/>
    <mergeCell ref="Q11:R11"/>
    <mergeCell ref="T11:U11"/>
    <mergeCell ref="V11:W11"/>
    <mergeCell ref="K12:L12"/>
    <mergeCell ref="Q12:R12"/>
    <mergeCell ref="T12:U12"/>
    <mergeCell ref="V12:W12"/>
    <mergeCell ref="N11:N12"/>
    <mergeCell ref="O11:P12"/>
    <mergeCell ref="N13:N14"/>
    <mergeCell ref="O13:P14"/>
    <mergeCell ref="Q13:R13"/>
    <mergeCell ref="T13:U13"/>
    <mergeCell ref="V13:W13"/>
    <mergeCell ref="Q14:R14"/>
    <mergeCell ref="T14:U14"/>
    <mergeCell ref="V14:W14"/>
    <mergeCell ref="E19:E20"/>
    <mergeCell ref="G19:G20"/>
    <mergeCell ref="K19:L19"/>
    <mergeCell ref="J17:J20"/>
    <mergeCell ref="K17:L18"/>
    <mergeCell ref="K20:L20"/>
    <mergeCell ref="Z2:AE2"/>
    <mergeCell ref="D8:G8"/>
    <mergeCell ref="I8:W8"/>
    <mergeCell ref="N24:P24"/>
    <mergeCell ref="Q24:S24"/>
    <mergeCell ref="T24:V24"/>
    <mergeCell ref="W24:Y24"/>
    <mergeCell ref="Z24:AB24"/>
    <mergeCell ref="AC24:AE24"/>
    <mergeCell ref="D1:E2"/>
    <mergeCell ref="G1:G2"/>
    <mergeCell ref="H1:H2"/>
    <mergeCell ref="N23:S23"/>
    <mergeCell ref="T23:Y23"/>
    <mergeCell ref="Z23:AE23"/>
    <mergeCell ref="N9:N10"/>
    <mergeCell ref="O9:P10"/>
    <mergeCell ref="Q9:R9"/>
    <mergeCell ref="A1:C2"/>
    <mergeCell ref="D4:G6"/>
    <mergeCell ref="N2:S2"/>
    <mergeCell ref="D9:D20"/>
    <mergeCell ref="E9:E10"/>
    <mergeCell ref="G9:G10"/>
    <mergeCell ref="I9:I20"/>
    <mergeCell ref="J9:J12"/>
    <mergeCell ref="K9:L10"/>
    <mergeCell ref="K11:L11"/>
    <mergeCell ref="E13:E14"/>
    <mergeCell ref="G13:G14"/>
    <mergeCell ref="J13:J16"/>
    <mergeCell ref="K13:L14"/>
    <mergeCell ref="T2:Y2"/>
    <mergeCell ref="T9:U9"/>
    <mergeCell ref="V9:W9"/>
    <mergeCell ref="Q10:R10"/>
    <mergeCell ref="T10:U10"/>
    <mergeCell ref="V10:W10"/>
  </mergeCells>
  <dataValidations count="2">
    <dataValidation allowBlank="1" showInputMessage="1" showErrorMessage="1" promptTitle="Indiquer l'année de naissance" prompt="Uniquement" sqref="D26" xr:uid="{00000000-0002-0000-0400-000000000000}"/>
    <dataValidation allowBlank="1" showInputMessage="1" showErrorMessage="1" promptTitle="Année" prompt="Indiquer l'année de reprise" sqref="G1" xr:uid="{00000000-0002-0000-04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>
    <tabColor theme="7" tint="0.39997558519241921"/>
  </sheetPr>
  <dimension ref="A1:AK368"/>
  <sheetViews>
    <sheetView showRuler="0" showWhiteSpace="0" topLeftCell="A19" zoomScale="80" zoomScaleNormal="80" workbookViewId="0">
      <selection activeCell="A26" sqref="A26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41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0500-000000000000}"/>
    <dataValidation allowBlank="1" showInputMessage="1" showErrorMessage="1" promptTitle="Année" prompt="Indiquer l'année de reprise" sqref="G1" xr:uid="{00000000-0002-0000-05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>
    <tabColor theme="7" tint="0.39997558519241921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1717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disablePrompts="1" count="2">
    <dataValidation allowBlank="1" showInputMessage="1" showErrorMessage="1" promptTitle="Année" prompt="Indiquer l'année de reprise" sqref="G1" xr:uid="{00000000-0002-0000-0600-000000000000}"/>
    <dataValidation allowBlank="1" showInputMessage="1" showErrorMessage="1" promptTitle="Indiquer l'année de naissance" prompt="Uniquement" sqref="D26" xr:uid="{00000000-0002-0000-06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>
    <tabColor theme="7" tint="0.39997558519241921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1716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0700-000000000000}"/>
    <dataValidation allowBlank="1" showInputMessage="1" showErrorMessage="1" promptTitle="Année" prompt="Indiquer l'année de reprise" sqref="G1" xr:uid="{00000000-0002-0000-07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>
    <tabColor theme="7" tint="0.39997558519241921"/>
  </sheetPr>
  <dimension ref="A1:AK368"/>
  <sheetViews>
    <sheetView showRuler="0" showWhiteSpace="0" topLeftCell="A16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49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0800-000000000000}"/>
    <dataValidation allowBlank="1" showInputMessage="1" showErrorMessage="1" promptTitle="Indiquer l'année de naissance" prompt="Uniquement" sqref="D26" xr:uid="{00000000-0002-0000-08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>
    <tabColor theme="7" tint="0.39997558519241921"/>
  </sheetPr>
  <dimension ref="A1:AK368"/>
  <sheetViews>
    <sheetView showRuler="0" showWhiteSpace="0" topLeftCell="A1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52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0900-000000000000}"/>
    <dataValidation allowBlank="1" showInputMessage="1" showErrorMessage="1" promptTitle="Année" prompt="Indiquer l'année de reprise" sqref="G1" xr:uid="{00000000-0002-0000-09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4">
    <tabColor theme="7" tint="0.39997558519241921"/>
  </sheetPr>
  <dimension ref="A1:AK368"/>
  <sheetViews>
    <sheetView showRuler="0" showWhiteSpace="0" topLeftCell="A16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73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0A00-000000000000}"/>
    <dataValidation allowBlank="1" showInputMessage="1" showErrorMessage="1" promptTitle="Indiquer l'année de naissance" prompt="Uniquement" sqref="D26" xr:uid="{00000000-0002-0000-0A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>
    <tabColor theme="9"/>
  </sheetPr>
  <dimension ref="A1:AK368"/>
  <sheetViews>
    <sheetView showRuler="0" showWhiteSpace="0" topLeftCell="A12" zoomScale="80" zoomScaleNormal="80" workbookViewId="0">
      <selection activeCell="A30" sqref="A30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37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0B00-000000000000}"/>
    <dataValidation allowBlank="1" showInputMessage="1" showErrorMessage="1" promptTitle="Année" prompt="Indiquer l'année de reprise" sqref="G1" xr:uid="{00000000-0002-0000-0B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6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1713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0C00-000000000000}"/>
    <dataValidation allowBlank="1" showInputMessage="1" showErrorMessage="1" promptTitle="Indiquer l'année de naissance" prompt="Uniquement" sqref="D26" xr:uid="{00000000-0002-0000-0C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7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58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0D00-000000000000}"/>
    <dataValidation allowBlank="1" showInputMessage="1" showErrorMessage="1" promptTitle="Année" prompt="Indiquer l'année de reprise" sqref="G1" xr:uid="{00000000-0002-0000-0D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8">
    <tabColor theme="9"/>
  </sheetPr>
  <dimension ref="A1:AK368"/>
  <sheetViews>
    <sheetView showRuler="0" showWhiteSpace="0" topLeftCell="A25" zoomScale="80" zoomScaleNormal="80" workbookViewId="0">
      <selection activeCell="H31" sqref="H31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64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0E00-000000000000}"/>
    <dataValidation allowBlank="1" showInputMessage="1" showErrorMessage="1" promptTitle="Indiquer l'année de naissance" prompt="Uniquement" sqref="D26" xr:uid="{00000000-0002-0000-0E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9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67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0F00-000000000000}"/>
    <dataValidation allowBlank="1" showInputMessage="1" showErrorMessage="1" promptTitle="Année" prompt="Indiquer l'année de reprise" sqref="G1" xr:uid="{00000000-0002-0000-0F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20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70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1000-000000000000}"/>
    <dataValidation allowBlank="1" showInputMessage="1" showErrorMessage="1" promptTitle="Indiquer l'année de naissance" prompt="Uniquement" sqref="D26" xr:uid="{00000000-0002-0000-10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21">
    <tabColor theme="9"/>
  </sheetPr>
  <dimension ref="A1:AK368"/>
  <sheetViews>
    <sheetView showRuler="0" showWhiteSpace="0" topLeftCell="A13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1714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1100-000000000000}"/>
    <dataValidation allowBlank="1" showInputMessage="1" showErrorMessage="1" promptTitle="Année" prompt="Indiquer l'année de reprise" sqref="G1" xr:uid="{00000000-0002-0000-11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22">
    <tabColor theme="9"/>
  </sheetPr>
  <dimension ref="A1:AK368"/>
  <sheetViews>
    <sheetView showRuler="0" showWhiteSpace="0" topLeftCell="A1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79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1200-000000000000}"/>
    <dataValidation allowBlank="1" showInputMessage="1" showErrorMessage="1" promptTitle="Indiquer l'année de naissance" prompt="Uniquement" sqref="D26" xr:uid="{00000000-0002-0000-12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23">
    <tabColor theme="9"/>
  </sheetPr>
  <dimension ref="A1:AK368"/>
  <sheetViews>
    <sheetView showRuler="0" showWhiteSpace="0" topLeftCell="A10" zoomScale="80" zoomScaleNormal="80" workbookViewId="0">
      <selection activeCell="L24" sqref="L24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82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Indiquer l'année de naissance" prompt="Uniquement" sqref="D26" xr:uid="{00000000-0002-0000-1300-000000000000}"/>
    <dataValidation allowBlank="1" showInputMessage="1" showErrorMessage="1" promptTitle="Année" prompt="Indiquer l'année de reprise" sqref="G1" xr:uid="{00000000-0002-0000-13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24">
    <tabColor theme="9"/>
  </sheetPr>
  <dimension ref="A1:AK368"/>
  <sheetViews>
    <sheetView showRuler="0" showWhiteSpace="0" topLeftCell="A13" zoomScale="80" zoomScaleNormal="80" workbookViewId="0">
      <selection activeCell="J23" sqref="J23"/>
    </sheetView>
  </sheetViews>
  <sheetFormatPr baseColWidth="10" defaultColWidth="6.7109375" defaultRowHeight="15" x14ac:dyDescent="0.25"/>
  <cols>
    <col min="1" max="1" width="17.42578125" style="60" customWidth="1"/>
    <col min="2" max="2" width="20" style="60" customWidth="1"/>
    <col min="3" max="3" width="7.28515625" style="60" customWidth="1"/>
    <col min="4" max="4" width="18.42578125" style="60" customWidth="1"/>
    <col min="5" max="5" width="33.42578125" style="113" customWidth="1"/>
    <col min="6" max="6" width="12" style="113" customWidth="1"/>
    <col min="7" max="7" width="22" style="113" customWidth="1"/>
    <col min="8" max="8" width="21.7109375" style="56" customWidth="1"/>
    <col min="9" max="9" width="30.85546875" style="60" customWidth="1"/>
    <col min="10" max="10" width="24.140625" style="60" customWidth="1"/>
    <col min="11" max="11" width="11.28515625" style="99" customWidth="1"/>
    <col min="12" max="12" width="10.7109375" style="99" customWidth="1"/>
    <col min="13" max="13" width="5.7109375" style="99" customWidth="1"/>
    <col min="14" max="14" width="6.7109375" style="60" customWidth="1"/>
    <col min="15" max="31" width="6.7109375" style="56" customWidth="1"/>
    <col min="32" max="16384" width="6.7109375" style="56"/>
  </cols>
  <sheetData>
    <row r="1" spans="1:37" ht="24.95" customHeight="1" x14ac:dyDescent="0.25">
      <c r="A1" s="350" t="s">
        <v>1685</v>
      </c>
      <c r="B1" s="350"/>
      <c r="C1" s="350"/>
      <c r="D1" s="350" t="s">
        <v>1715</v>
      </c>
      <c r="E1" s="350"/>
      <c r="F1" s="188"/>
      <c r="G1" s="375">
        <f>Infos!F2</f>
        <v>2018</v>
      </c>
      <c r="H1" s="375">
        <f>G1+1</f>
        <v>2019</v>
      </c>
    </row>
    <row r="2" spans="1:37" ht="24.95" customHeight="1" x14ac:dyDescent="0.25">
      <c r="A2" s="350"/>
      <c r="B2" s="350"/>
      <c r="C2" s="350"/>
      <c r="D2" s="350"/>
      <c r="E2" s="350"/>
      <c r="G2" s="375"/>
      <c r="H2" s="375"/>
      <c r="N2" s="338" t="s">
        <v>1686</v>
      </c>
      <c r="O2" s="338"/>
      <c r="P2" s="338"/>
      <c r="Q2" s="338"/>
      <c r="R2" s="338"/>
      <c r="S2" s="338"/>
      <c r="T2" s="338" t="s">
        <v>1687</v>
      </c>
      <c r="U2" s="338"/>
      <c r="V2" s="338"/>
      <c r="W2" s="338"/>
      <c r="X2" s="338"/>
      <c r="Y2" s="338"/>
      <c r="Z2" s="338" t="s">
        <v>1688</v>
      </c>
      <c r="AA2" s="338"/>
      <c r="AB2" s="338"/>
      <c r="AC2" s="338"/>
      <c r="AD2" s="338"/>
      <c r="AE2" s="338"/>
    </row>
    <row r="3" spans="1:37" ht="24.95" customHeight="1" x14ac:dyDescent="0.25">
      <c r="D3" s="113"/>
      <c r="H3" s="113"/>
      <c r="I3" s="113"/>
      <c r="J3" s="113"/>
      <c r="K3" s="113"/>
      <c r="N3" s="100">
        <v>32</v>
      </c>
      <c r="O3" s="100" t="s">
        <v>1696</v>
      </c>
      <c r="P3" s="100" t="s">
        <v>1697</v>
      </c>
      <c r="Q3" s="100">
        <v>17</v>
      </c>
      <c r="R3" s="100" t="s">
        <v>1696</v>
      </c>
      <c r="S3" s="100" t="s">
        <v>1697</v>
      </c>
      <c r="T3" s="100">
        <v>35</v>
      </c>
      <c r="U3" s="100" t="s">
        <v>1696</v>
      </c>
      <c r="V3" s="100" t="s">
        <v>1697</v>
      </c>
      <c r="W3" s="100">
        <v>19</v>
      </c>
      <c r="X3" s="100" t="s">
        <v>1696</v>
      </c>
      <c r="Y3" s="100" t="s">
        <v>1697</v>
      </c>
      <c r="Z3" s="100">
        <v>35</v>
      </c>
      <c r="AA3" s="100" t="s">
        <v>1696</v>
      </c>
      <c r="AB3" s="100" t="s">
        <v>1697</v>
      </c>
      <c r="AC3" s="100">
        <v>19</v>
      </c>
      <c r="AD3" s="100" t="s">
        <v>1696</v>
      </c>
      <c r="AE3" s="100" t="s">
        <v>1697</v>
      </c>
    </row>
    <row r="4" spans="1:37" ht="31.35" customHeight="1" x14ac:dyDescent="0.3">
      <c r="D4" s="351" t="s">
        <v>1919</v>
      </c>
      <c r="E4" s="351"/>
      <c r="F4" s="351"/>
      <c r="G4" s="351"/>
      <c r="H4" s="89"/>
      <c r="I4" s="90" t="s">
        <v>1698</v>
      </c>
      <c r="J4" s="91">
        <f>COUNTIF(J26:J34,"oui")*1</f>
        <v>0</v>
      </c>
      <c r="K4" s="56"/>
      <c r="L4" s="187"/>
      <c r="M4" s="187"/>
      <c r="N4" s="92">
        <f t="shared" ref="N4:AE4" si="0">COUNTIF(N26:N34,"X")*1</f>
        <v>0</v>
      </c>
      <c r="O4" s="92">
        <f t="shared" si="0"/>
        <v>0</v>
      </c>
      <c r="P4" s="92">
        <f t="shared" si="0"/>
        <v>0</v>
      </c>
      <c r="Q4" s="92">
        <f t="shared" si="0"/>
        <v>0</v>
      </c>
      <c r="R4" s="92">
        <f t="shared" si="0"/>
        <v>0</v>
      </c>
      <c r="S4" s="92">
        <f t="shared" si="0"/>
        <v>0</v>
      </c>
      <c r="T4" s="92">
        <f t="shared" si="0"/>
        <v>0</v>
      </c>
      <c r="U4" s="92">
        <f t="shared" si="0"/>
        <v>0</v>
      </c>
      <c r="V4" s="92">
        <f t="shared" si="0"/>
        <v>0</v>
      </c>
      <c r="W4" s="92">
        <f t="shared" si="0"/>
        <v>0</v>
      </c>
      <c r="X4" s="92">
        <f t="shared" si="0"/>
        <v>0</v>
      </c>
      <c r="Y4" s="92">
        <f t="shared" si="0"/>
        <v>0</v>
      </c>
      <c r="Z4" s="92">
        <f t="shared" si="0"/>
        <v>0</v>
      </c>
      <c r="AA4" s="92">
        <f t="shared" si="0"/>
        <v>0</v>
      </c>
      <c r="AB4" s="92">
        <f t="shared" si="0"/>
        <v>0</v>
      </c>
      <c r="AC4" s="92">
        <f t="shared" si="0"/>
        <v>0</v>
      </c>
      <c r="AD4" s="92">
        <f t="shared" si="0"/>
        <v>0</v>
      </c>
      <c r="AE4" s="92">
        <f t="shared" si="0"/>
        <v>0</v>
      </c>
    </row>
    <row r="5" spans="1:37" ht="30" customHeight="1" x14ac:dyDescent="0.25">
      <c r="A5" s="93"/>
      <c r="B5" s="93"/>
      <c r="C5" s="94"/>
      <c r="D5" s="351"/>
      <c r="E5" s="351"/>
      <c r="F5" s="351"/>
      <c r="G5" s="351"/>
      <c r="H5" s="95"/>
      <c r="I5" s="96" t="s">
        <v>1699</v>
      </c>
      <c r="J5" s="97">
        <f>COUNTIF(J26:J34,"NON")*1</f>
        <v>0</v>
      </c>
      <c r="K5" s="98" t="s">
        <v>1700</v>
      </c>
      <c r="N5" s="56"/>
    </row>
    <row r="6" spans="1:37" s="104" customFormat="1" ht="24.95" customHeight="1" x14ac:dyDescent="0.25">
      <c r="A6" s="101"/>
      <c r="B6" s="95"/>
      <c r="C6" s="101"/>
      <c r="D6" s="351"/>
      <c r="E6" s="351"/>
      <c r="F6" s="351"/>
      <c r="G6" s="351"/>
      <c r="H6" s="102"/>
      <c r="I6" s="103" t="s">
        <v>1701</v>
      </c>
      <c r="J6" s="97">
        <f>D9-(J4+J5)</f>
        <v>0</v>
      </c>
      <c r="K6" s="101"/>
      <c r="L6" s="57"/>
      <c r="M6" s="57"/>
    </row>
    <row r="7" spans="1:37" ht="24.95" customHeight="1" x14ac:dyDescent="0.25">
      <c r="A7" s="53"/>
      <c r="B7" s="53"/>
      <c r="C7" s="53"/>
      <c r="D7" s="53"/>
      <c r="E7" s="53"/>
      <c r="F7" s="53"/>
      <c r="G7" s="53"/>
      <c r="H7" s="53"/>
      <c r="I7" s="96" t="s">
        <v>1918</v>
      </c>
      <c r="J7" s="186">
        <f>SUM(K26:K34)</f>
        <v>0</v>
      </c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AF7" s="55"/>
      <c r="AG7" s="55"/>
      <c r="AH7" s="55"/>
      <c r="AI7" s="55"/>
      <c r="AJ7" s="57"/>
      <c r="AK7" s="57"/>
    </row>
    <row r="8" spans="1:37" s="104" customFormat="1" ht="24.95" customHeight="1" thickBot="1" x14ac:dyDescent="0.3">
      <c r="A8" s="105"/>
      <c r="B8" s="105"/>
      <c r="C8" s="105"/>
      <c r="D8" s="370" t="s">
        <v>1702</v>
      </c>
      <c r="E8" s="370"/>
      <c r="F8" s="370"/>
      <c r="G8" s="370"/>
      <c r="I8" s="371" t="s">
        <v>1703</v>
      </c>
      <c r="J8" s="371"/>
      <c r="K8" s="371"/>
      <c r="L8" s="371"/>
      <c r="M8" s="371"/>
      <c r="N8" s="371"/>
      <c r="O8" s="371"/>
      <c r="P8" s="371"/>
      <c r="Q8" s="371"/>
      <c r="R8" s="371"/>
      <c r="S8" s="371"/>
      <c r="T8" s="371"/>
      <c r="U8" s="371"/>
      <c r="V8" s="371"/>
      <c r="W8" s="371"/>
      <c r="X8" s="57"/>
      <c r="AB8" s="57"/>
      <c r="AC8" s="57"/>
      <c r="AD8" s="57"/>
      <c r="AE8" s="57"/>
    </row>
    <row r="9" spans="1:37" s="104" customFormat="1" ht="24.95" customHeight="1" thickBot="1" x14ac:dyDescent="0.55000000000000004">
      <c r="A9" s="105"/>
      <c r="B9" s="105"/>
      <c r="C9" s="105"/>
      <c r="D9" s="352">
        <f>N4+Q4+T4+W4+Z4+AC4</f>
        <v>0</v>
      </c>
      <c r="E9" s="355">
        <f>O4+R4+U4+X4+AA4+AD4</f>
        <v>0</v>
      </c>
      <c r="F9" s="106"/>
      <c r="G9" s="355">
        <f>O4+P4+U4+V4+AA4+AB4</f>
        <v>0</v>
      </c>
      <c r="I9" s="352">
        <f>N4+Q4+T4+W4+Z4+AC4</f>
        <v>0</v>
      </c>
      <c r="J9" s="357" t="s">
        <v>1704</v>
      </c>
      <c r="K9" s="360">
        <f>SUM(N4+Q4)</f>
        <v>0</v>
      </c>
      <c r="L9" s="361"/>
      <c r="M9" s="107"/>
      <c r="N9" s="377">
        <f>O4+R4</f>
        <v>0</v>
      </c>
      <c r="O9" s="344" t="s">
        <v>1705</v>
      </c>
      <c r="P9" s="345"/>
      <c r="Q9" s="348" t="s">
        <v>1706</v>
      </c>
      <c r="R9" s="349"/>
      <c r="S9" s="108">
        <f>O4</f>
        <v>0</v>
      </c>
      <c r="T9" s="339" t="s">
        <v>1707</v>
      </c>
      <c r="U9" s="339"/>
      <c r="V9" s="340" t="e">
        <f>S9/N9</f>
        <v>#DIV/0!</v>
      </c>
      <c r="W9" s="341"/>
      <c r="X9" s="109"/>
      <c r="AB9" s="57"/>
      <c r="AC9" s="57"/>
      <c r="AD9" s="57"/>
      <c r="AE9" s="57"/>
    </row>
    <row r="10" spans="1:37" s="104" customFormat="1" ht="24.95" customHeight="1" thickBot="1" x14ac:dyDescent="0.55000000000000004">
      <c r="A10" s="105"/>
      <c r="B10" s="105"/>
      <c r="C10" s="105"/>
      <c r="D10" s="353"/>
      <c r="E10" s="356"/>
      <c r="F10" s="106"/>
      <c r="G10" s="356"/>
      <c r="H10" s="110"/>
      <c r="I10" s="353"/>
      <c r="J10" s="358"/>
      <c r="K10" s="362"/>
      <c r="L10" s="363"/>
      <c r="M10" s="111"/>
      <c r="N10" s="378"/>
      <c r="O10" s="346"/>
      <c r="P10" s="347"/>
      <c r="Q10" s="342" t="e">
        <f>N9/I9</f>
        <v>#DIV/0!</v>
      </c>
      <c r="R10" s="343"/>
      <c r="S10" s="108">
        <f>R4</f>
        <v>0</v>
      </c>
      <c r="T10" s="339" t="s">
        <v>1708</v>
      </c>
      <c r="U10" s="339"/>
      <c r="V10" s="340" t="e">
        <f>S10/N9</f>
        <v>#DIV/0!</v>
      </c>
      <c r="W10" s="341"/>
      <c r="X10" s="57"/>
      <c r="Y10" s="57"/>
      <c r="Z10" s="57"/>
      <c r="AA10" s="57"/>
      <c r="AB10" s="57"/>
      <c r="AC10" s="57"/>
      <c r="AD10" s="57"/>
      <c r="AE10" s="57"/>
    </row>
    <row r="11" spans="1:37" ht="24.95" customHeight="1" thickBot="1" x14ac:dyDescent="0.3">
      <c r="A11" s="105"/>
      <c r="D11" s="353"/>
      <c r="E11" s="183" t="s">
        <v>1705</v>
      </c>
      <c r="G11" s="183" t="s">
        <v>1707</v>
      </c>
      <c r="H11" s="57"/>
      <c r="I11" s="353"/>
      <c r="J11" s="358"/>
      <c r="K11" s="364" t="s">
        <v>1706</v>
      </c>
      <c r="L11" s="365"/>
      <c r="M11" s="114"/>
      <c r="N11" s="383">
        <f>P4+S4</f>
        <v>0</v>
      </c>
      <c r="O11" s="385" t="s">
        <v>1709</v>
      </c>
      <c r="P11" s="386"/>
      <c r="Q11" s="348" t="s">
        <v>1706</v>
      </c>
      <c r="R11" s="349"/>
      <c r="S11" s="108">
        <f>P4</f>
        <v>0</v>
      </c>
      <c r="T11" s="339" t="s">
        <v>1707</v>
      </c>
      <c r="U11" s="339"/>
      <c r="V11" s="340" t="e">
        <f>S11/N11</f>
        <v>#DIV/0!</v>
      </c>
      <c r="W11" s="341"/>
      <c r="AC11" s="57"/>
      <c r="AD11" s="57"/>
      <c r="AE11" s="57"/>
    </row>
    <row r="12" spans="1:37" ht="24.95" customHeight="1" thickBot="1" x14ac:dyDescent="0.3">
      <c r="A12" s="105"/>
      <c r="D12" s="353"/>
      <c r="E12" s="115" t="s">
        <v>1710</v>
      </c>
      <c r="G12" s="115" t="s">
        <v>1710</v>
      </c>
      <c r="H12" s="57"/>
      <c r="I12" s="353"/>
      <c r="J12" s="359"/>
      <c r="K12" s="381" t="e">
        <f>(K9)/I9</f>
        <v>#DIV/0!</v>
      </c>
      <c r="L12" s="382"/>
      <c r="M12" s="116"/>
      <c r="N12" s="384"/>
      <c r="O12" s="387"/>
      <c r="P12" s="388"/>
      <c r="Q12" s="342" t="e">
        <f>N11/I9</f>
        <v>#DIV/0!</v>
      </c>
      <c r="R12" s="343"/>
      <c r="S12" s="108">
        <f>S4</f>
        <v>0</v>
      </c>
      <c r="T12" s="339" t="s">
        <v>1708</v>
      </c>
      <c r="U12" s="339"/>
      <c r="V12" s="340" t="e">
        <f>S12/N11</f>
        <v>#DIV/0!</v>
      </c>
      <c r="W12" s="341"/>
      <c r="AC12" s="57"/>
      <c r="AD12" s="57"/>
      <c r="AE12" s="57"/>
    </row>
    <row r="13" spans="1:37" ht="24.95" customHeight="1" thickBot="1" x14ac:dyDescent="0.55000000000000004">
      <c r="A13" s="105"/>
      <c r="D13" s="353"/>
      <c r="E13" s="366" t="e">
        <f>E9/D9</f>
        <v>#DIV/0!</v>
      </c>
      <c r="G13" s="368" t="e">
        <f>G9/D9</f>
        <v>#DIV/0!</v>
      </c>
      <c r="H13" s="57"/>
      <c r="I13" s="353"/>
      <c r="J13" s="357" t="s">
        <v>1711</v>
      </c>
      <c r="K13" s="360">
        <f>T4+W4</f>
        <v>0</v>
      </c>
      <c r="L13" s="361"/>
      <c r="M13" s="107"/>
      <c r="N13" s="377">
        <f>U4+X4</f>
        <v>0</v>
      </c>
      <c r="O13" s="344" t="s">
        <v>1705</v>
      </c>
      <c r="P13" s="345"/>
      <c r="Q13" s="348" t="s">
        <v>1706</v>
      </c>
      <c r="R13" s="349"/>
      <c r="S13" s="108">
        <f>U4</f>
        <v>0</v>
      </c>
      <c r="T13" s="339" t="s">
        <v>1707</v>
      </c>
      <c r="U13" s="339"/>
      <c r="V13" s="340" t="e">
        <f>S13/N13</f>
        <v>#DIV/0!</v>
      </c>
      <c r="W13" s="341"/>
      <c r="AC13" s="57"/>
      <c r="AD13" s="57"/>
      <c r="AE13" s="57"/>
    </row>
    <row r="14" spans="1:37" ht="24.95" customHeight="1" thickBot="1" x14ac:dyDescent="0.55000000000000004">
      <c r="D14" s="353"/>
      <c r="E14" s="367"/>
      <c r="G14" s="369"/>
      <c r="H14" s="57"/>
      <c r="I14" s="353"/>
      <c r="J14" s="358"/>
      <c r="K14" s="362"/>
      <c r="L14" s="363"/>
      <c r="M14" s="111"/>
      <c r="N14" s="378"/>
      <c r="O14" s="346"/>
      <c r="P14" s="347"/>
      <c r="Q14" s="342" t="e">
        <f>N13/I9</f>
        <v>#DIV/0!</v>
      </c>
      <c r="R14" s="343"/>
      <c r="S14" s="108">
        <f>X4</f>
        <v>0</v>
      </c>
      <c r="T14" s="339" t="s">
        <v>1708</v>
      </c>
      <c r="U14" s="339"/>
      <c r="V14" s="340" t="e">
        <f>S14/N13</f>
        <v>#DIV/0!</v>
      </c>
      <c r="W14" s="341"/>
      <c r="X14" s="57"/>
      <c r="Y14" s="57"/>
      <c r="Z14" s="57"/>
      <c r="AA14" s="57"/>
      <c r="AB14" s="57"/>
      <c r="AC14" s="57"/>
      <c r="AD14" s="57"/>
      <c r="AE14" s="57"/>
    </row>
    <row r="15" spans="1:37" ht="24.95" customHeight="1" thickBot="1" x14ac:dyDescent="0.3">
      <c r="D15" s="353"/>
      <c r="E15" s="355">
        <f>P4+S4+V4+Y4+AB4+AE4</f>
        <v>0</v>
      </c>
      <c r="G15" s="355">
        <f>R4+S4+X4+Y4+AD4+AE4</f>
        <v>0</v>
      </c>
      <c r="I15" s="353"/>
      <c r="J15" s="358"/>
      <c r="K15" s="364" t="s">
        <v>1706</v>
      </c>
      <c r="L15" s="365"/>
      <c r="M15" s="114"/>
      <c r="N15" s="383">
        <f>V4+Y4</f>
        <v>0</v>
      </c>
      <c r="O15" s="385" t="s">
        <v>1709</v>
      </c>
      <c r="P15" s="386"/>
      <c r="Q15" s="348" t="s">
        <v>1706</v>
      </c>
      <c r="R15" s="349"/>
      <c r="S15" s="108">
        <f>V4</f>
        <v>0</v>
      </c>
      <c r="T15" s="339" t="s">
        <v>1707</v>
      </c>
      <c r="U15" s="339"/>
      <c r="V15" s="340" t="e">
        <f>S15/N15</f>
        <v>#DIV/0!</v>
      </c>
      <c r="W15" s="341"/>
      <c r="X15" s="182"/>
      <c r="Y15" s="182"/>
      <c r="Z15" s="182"/>
      <c r="AA15" s="389"/>
      <c r="AB15" s="389"/>
      <c r="AC15" s="182"/>
      <c r="AD15" s="389"/>
      <c r="AE15" s="389"/>
    </row>
    <row r="16" spans="1:37" ht="24.95" customHeight="1" thickBot="1" x14ac:dyDescent="0.3">
      <c r="D16" s="353"/>
      <c r="E16" s="356"/>
      <c r="G16" s="356"/>
      <c r="I16" s="353"/>
      <c r="J16" s="359"/>
      <c r="K16" s="381" t="e">
        <f>K13/I9</f>
        <v>#DIV/0!</v>
      </c>
      <c r="L16" s="382"/>
      <c r="M16" s="116"/>
      <c r="N16" s="384"/>
      <c r="O16" s="387"/>
      <c r="P16" s="388"/>
      <c r="Q16" s="342" t="e">
        <f>N15/I9</f>
        <v>#DIV/0!</v>
      </c>
      <c r="R16" s="343"/>
      <c r="S16" s="108">
        <f>Y4</f>
        <v>0</v>
      </c>
      <c r="T16" s="339" t="s">
        <v>1708</v>
      </c>
      <c r="U16" s="339"/>
      <c r="V16" s="340" t="e">
        <f>S16/N15</f>
        <v>#DIV/0!</v>
      </c>
      <c r="W16" s="341"/>
      <c r="X16" s="57"/>
      <c r="Y16" s="57"/>
      <c r="Z16" s="57"/>
      <c r="AA16" s="57"/>
      <c r="AB16" s="57"/>
      <c r="AC16" s="57"/>
      <c r="AD16" s="57"/>
      <c r="AE16" s="57"/>
    </row>
    <row r="17" spans="1:37" ht="24.95" customHeight="1" thickBot="1" x14ac:dyDescent="0.55000000000000004">
      <c r="D17" s="353"/>
      <c r="E17" s="183" t="s">
        <v>1709</v>
      </c>
      <c r="G17" s="183" t="s">
        <v>1708</v>
      </c>
      <c r="I17" s="353"/>
      <c r="J17" s="357" t="s">
        <v>1712</v>
      </c>
      <c r="K17" s="360">
        <f>Z4+AC4</f>
        <v>0</v>
      </c>
      <c r="L17" s="361"/>
      <c r="M17" s="107"/>
      <c r="N17" s="377">
        <f>AA4+AD4</f>
        <v>0</v>
      </c>
      <c r="O17" s="344" t="s">
        <v>1705</v>
      </c>
      <c r="P17" s="345"/>
      <c r="Q17" s="348" t="s">
        <v>1706</v>
      </c>
      <c r="R17" s="349"/>
      <c r="S17" s="108">
        <f>AA4</f>
        <v>0</v>
      </c>
      <c r="T17" s="339" t="s">
        <v>1707</v>
      </c>
      <c r="U17" s="339"/>
      <c r="V17" s="340" t="e">
        <f>S17/N17</f>
        <v>#DIV/0!</v>
      </c>
      <c r="W17" s="341"/>
      <c r="X17" s="182"/>
      <c r="Y17" s="182"/>
      <c r="Z17" s="182"/>
      <c r="AA17" s="389"/>
      <c r="AB17" s="389"/>
      <c r="AC17" s="182"/>
      <c r="AD17" s="389"/>
      <c r="AE17" s="389"/>
    </row>
    <row r="18" spans="1:37" ht="24.95" customHeight="1" thickBot="1" x14ac:dyDescent="0.55000000000000004">
      <c r="D18" s="353"/>
      <c r="E18" s="115" t="s">
        <v>1710</v>
      </c>
      <c r="G18" s="115" t="s">
        <v>1710</v>
      </c>
      <c r="I18" s="353"/>
      <c r="J18" s="358"/>
      <c r="K18" s="362"/>
      <c r="L18" s="363"/>
      <c r="M18" s="111"/>
      <c r="N18" s="378"/>
      <c r="O18" s="346"/>
      <c r="P18" s="347"/>
      <c r="Q18" s="342" t="e">
        <f>N17/I9</f>
        <v>#DIV/0!</v>
      </c>
      <c r="R18" s="343"/>
      <c r="S18" s="108">
        <f>AD4</f>
        <v>0</v>
      </c>
      <c r="T18" s="339" t="s">
        <v>1708</v>
      </c>
      <c r="U18" s="339"/>
      <c r="V18" s="340" t="e">
        <f>S18/N17</f>
        <v>#DIV/0!</v>
      </c>
      <c r="W18" s="341"/>
      <c r="X18" s="57"/>
      <c r="Y18" s="57"/>
      <c r="Z18" s="57"/>
      <c r="AA18" s="57"/>
      <c r="AB18" s="57"/>
      <c r="AC18" s="57"/>
      <c r="AD18" s="57"/>
      <c r="AE18" s="57"/>
    </row>
    <row r="19" spans="1:37" ht="24.95" customHeight="1" thickBot="1" x14ac:dyDescent="0.3">
      <c r="D19" s="353"/>
      <c r="E19" s="368" t="e">
        <f>E15/D9</f>
        <v>#DIV/0!</v>
      </c>
      <c r="G19" s="379" t="e">
        <f>G15/D9</f>
        <v>#DIV/0!</v>
      </c>
      <c r="I19" s="353"/>
      <c r="J19" s="358"/>
      <c r="K19" s="364" t="s">
        <v>1706</v>
      </c>
      <c r="L19" s="365"/>
      <c r="M19" s="114"/>
      <c r="N19" s="383">
        <f>AB4+AE4</f>
        <v>0</v>
      </c>
      <c r="O19" s="385" t="s">
        <v>1709</v>
      </c>
      <c r="P19" s="386"/>
      <c r="Q19" s="348" t="s">
        <v>1706</v>
      </c>
      <c r="R19" s="349"/>
      <c r="S19" s="108">
        <f>AB4</f>
        <v>0</v>
      </c>
      <c r="T19" s="339" t="s">
        <v>1707</v>
      </c>
      <c r="U19" s="339"/>
      <c r="V19" s="340" t="e">
        <f>S19/N19</f>
        <v>#DIV/0!</v>
      </c>
      <c r="W19" s="341"/>
      <c r="X19" s="57"/>
      <c r="Y19" s="57"/>
      <c r="Z19" s="57"/>
      <c r="AA19" s="57"/>
      <c r="AB19" s="57"/>
      <c r="AC19" s="57"/>
      <c r="AD19" s="57"/>
      <c r="AE19" s="57"/>
    </row>
    <row r="20" spans="1:37" ht="24.95" customHeight="1" thickBot="1" x14ac:dyDescent="0.3">
      <c r="D20" s="354"/>
      <c r="E20" s="369"/>
      <c r="G20" s="380"/>
      <c r="I20" s="354"/>
      <c r="J20" s="359"/>
      <c r="K20" s="381" t="e">
        <f>K17/I9</f>
        <v>#DIV/0!</v>
      </c>
      <c r="L20" s="382"/>
      <c r="M20" s="116"/>
      <c r="N20" s="384"/>
      <c r="O20" s="387"/>
      <c r="P20" s="388"/>
      <c r="Q20" s="342" t="e">
        <f>N19/I9</f>
        <v>#DIV/0!</v>
      </c>
      <c r="R20" s="343"/>
      <c r="S20" s="117">
        <f>AE4</f>
        <v>0</v>
      </c>
      <c r="T20" s="390" t="s">
        <v>1708</v>
      </c>
      <c r="U20" s="390"/>
      <c r="V20" s="391" t="e">
        <f>S20/N19</f>
        <v>#DIV/0!</v>
      </c>
      <c r="W20" s="392"/>
      <c r="X20" s="57"/>
      <c r="Y20" s="57"/>
      <c r="Z20" s="57"/>
      <c r="AA20" s="57"/>
      <c r="AB20" s="57"/>
      <c r="AC20" s="57"/>
      <c r="AD20" s="57"/>
      <c r="AE20" s="57"/>
    </row>
    <row r="21" spans="1:37" ht="24.95" customHeight="1" x14ac:dyDescent="0.25">
      <c r="A21" s="53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AF21" s="55"/>
      <c r="AG21" s="55"/>
      <c r="AH21" s="55"/>
      <c r="AI21" s="55"/>
      <c r="AJ21" s="57"/>
      <c r="AK21" s="57"/>
    </row>
    <row r="22" spans="1:37" ht="24.95" customHeight="1" x14ac:dyDescent="0.25">
      <c r="A22" s="53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AF22" s="55"/>
      <c r="AG22" s="55"/>
      <c r="AH22" s="55"/>
      <c r="AI22" s="55"/>
      <c r="AJ22" s="57"/>
      <c r="AK22" s="57"/>
    </row>
    <row r="23" spans="1:37" ht="48.75" customHeight="1" x14ac:dyDescent="0.25">
      <c r="A23" s="56"/>
      <c r="B23" s="56"/>
      <c r="C23" s="56"/>
      <c r="D23" s="56"/>
      <c r="E23" s="56"/>
      <c r="F23" s="56"/>
      <c r="G23" s="58"/>
      <c r="I23" s="59"/>
      <c r="K23" s="61"/>
      <c r="L23" s="61"/>
      <c r="M23" s="61"/>
      <c r="N23" s="376" t="s">
        <v>1686</v>
      </c>
      <c r="O23" s="376"/>
      <c r="P23" s="376"/>
      <c r="Q23" s="376"/>
      <c r="R23" s="376"/>
      <c r="S23" s="376"/>
      <c r="T23" s="376" t="s">
        <v>1687</v>
      </c>
      <c r="U23" s="376"/>
      <c r="V23" s="376"/>
      <c r="W23" s="376"/>
      <c r="X23" s="376"/>
      <c r="Y23" s="376"/>
      <c r="Z23" s="376" t="s">
        <v>1688</v>
      </c>
      <c r="AA23" s="376"/>
      <c r="AB23" s="376"/>
      <c r="AC23" s="376"/>
      <c r="AD23" s="376"/>
      <c r="AE23" s="376"/>
    </row>
    <row r="24" spans="1:37" ht="24" customHeight="1" x14ac:dyDescent="0.25">
      <c r="A24" s="202"/>
      <c r="L24" s="205"/>
      <c r="M24" s="204"/>
      <c r="N24" s="372" t="s">
        <v>1694</v>
      </c>
      <c r="O24" s="373"/>
      <c r="P24" s="374"/>
      <c r="Q24" s="372" t="s">
        <v>1695</v>
      </c>
      <c r="R24" s="373"/>
      <c r="S24" s="374"/>
      <c r="T24" s="372" t="s">
        <v>1694</v>
      </c>
      <c r="U24" s="373"/>
      <c r="V24" s="374"/>
      <c r="W24" s="372" t="s">
        <v>1695</v>
      </c>
      <c r="X24" s="373"/>
      <c r="Y24" s="374"/>
      <c r="Z24" s="372" t="s">
        <v>1694</v>
      </c>
      <c r="AA24" s="373"/>
      <c r="AB24" s="374"/>
      <c r="AC24" s="372" t="s">
        <v>1695</v>
      </c>
      <c r="AD24" s="373"/>
      <c r="AE24" s="374"/>
    </row>
    <row r="25" spans="1:37" ht="35.1" customHeight="1" x14ac:dyDescent="0.25">
      <c r="A25" s="203" t="s">
        <v>1689</v>
      </c>
      <c r="B25" s="198" t="s">
        <v>2</v>
      </c>
      <c r="C25" s="198" t="s">
        <v>25</v>
      </c>
      <c r="D25" s="198" t="s">
        <v>1690</v>
      </c>
      <c r="E25" s="197" t="s">
        <v>4</v>
      </c>
      <c r="F25" s="201" t="s">
        <v>5</v>
      </c>
      <c r="G25" s="197" t="s">
        <v>6</v>
      </c>
      <c r="H25" s="198" t="s">
        <v>1691</v>
      </c>
      <c r="I25" s="198" t="s">
        <v>1692</v>
      </c>
      <c r="J25" s="198" t="s">
        <v>10</v>
      </c>
      <c r="K25" s="199" t="s">
        <v>1693</v>
      </c>
      <c r="L25" s="200"/>
      <c r="M25" s="62"/>
      <c r="N25" s="63">
        <v>32</v>
      </c>
      <c r="O25" s="63" t="s">
        <v>1696</v>
      </c>
      <c r="P25" s="63" t="s">
        <v>1697</v>
      </c>
      <c r="Q25" s="63">
        <v>17</v>
      </c>
      <c r="R25" s="63" t="s">
        <v>1696</v>
      </c>
      <c r="S25" s="63" t="s">
        <v>1697</v>
      </c>
      <c r="T25" s="63">
        <v>35</v>
      </c>
      <c r="U25" s="63" t="s">
        <v>1696</v>
      </c>
      <c r="V25" s="63" t="s">
        <v>1697</v>
      </c>
      <c r="W25" s="63">
        <v>19</v>
      </c>
      <c r="X25" s="63" t="s">
        <v>1696</v>
      </c>
      <c r="Y25" s="63" t="s">
        <v>1697</v>
      </c>
      <c r="Z25" s="63">
        <v>35</v>
      </c>
      <c r="AA25" s="63" t="s">
        <v>1696</v>
      </c>
      <c r="AB25" s="63" t="s">
        <v>1697</v>
      </c>
      <c r="AC25" s="63">
        <v>19</v>
      </c>
      <c r="AD25" s="63" t="s">
        <v>1696</v>
      </c>
      <c r="AE25" s="63" t="s">
        <v>1697</v>
      </c>
    </row>
    <row r="26" spans="1:37" ht="30" customHeight="1" x14ac:dyDescent="0.25">
      <c r="A26" s="64"/>
      <c r="B26" s="65"/>
      <c r="C26" s="65"/>
      <c r="D26" s="66"/>
      <c r="E26" s="67"/>
      <c r="F26" s="68"/>
      <c r="G26" s="67"/>
      <c r="H26" s="69"/>
      <c r="I26" s="70"/>
      <c r="J26" s="67"/>
      <c r="K26" s="71">
        <f>IF(J26="oui",IF(OR(N26="X"),"32",IF(OR(Q26="X"),"17",IF(OR(T26="X",Z26="x"),"35",IF(OR(W26="X",AC26="x"),"19",""))))*1,0)</f>
        <v>0</v>
      </c>
      <c r="L26" s="72"/>
      <c r="M26" s="73"/>
      <c r="N26" s="74" t="str">
        <f>IF(AND(A26&lt;&gt;"",G26="elbeuf",D26&lt;[1]Feuil1!$H$30),"X","")</f>
        <v/>
      </c>
      <c r="O26" s="74" t="str">
        <f>IF(AND(A26&lt;&gt;"",C26="M",D26&lt;[1]Feuil1!$H$30,G26="elbeuf"),"X","")</f>
        <v/>
      </c>
      <c r="P26" s="74" t="str">
        <f>IF(AND(A26&lt;&gt;"",C26="f",D26&lt;[1]Feuil1!$H$30,G26="elbeuf"),"X","")</f>
        <v/>
      </c>
      <c r="Q26" s="74" t="str">
        <f>IF(AND(A26&lt;&gt;"",G26="elbeuf",D26&gt;=[1]Feuil1!$H$30),"X","")</f>
        <v/>
      </c>
      <c r="R26" s="74" t="str">
        <f>IF(AND(A26&lt;&gt;"",C26="M",D26&gt;=[1]Feuil1!$H$30,G26="elbeuf"),"X","")</f>
        <v/>
      </c>
      <c r="S26" s="74" t="str">
        <f>IF(AND(A26&lt;&gt;"",C26="f",D26&gt;=[1]Feuil1!$H$30,G26="elbeuf"),"X","")</f>
        <v/>
      </c>
      <c r="T26" s="74" t="str">
        <f>IF(AND(A26&lt;&gt;"",OR(F26=76410,F26=76320,G26="LA LONDE",G26="orival"),D26&lt;[1]Feuil1!$H$30),"X","")</f>
        <v/>
      </c>
      <c r="U26" s="74" t="str">
        <f>IF(AND(A26&lt;&gt;"",OR(F26=76410,F26=76320,G26="LA LONDE",G26="orival"),D26&lt;[1]Feuil1!$H$30,C26="m"),"X","")</f>
        <v/>
      </c>
      <c r="V26" s="74" t="str">
        <f>IF(AND(A26&lt;&gt;"",OR(F26=76410,F26=76320,G26="LA LONDE",G26="orival"),D26&lt;[1]Feuil1!$H$30,C26="f"),"X","")</f>
        <v/>
      </c>
      <c r="W26" s="74" t="str">
        <f>IF(AND(A26&lt;&gt;"",OR(F26=76410,F26=76320,G26="LA LONDE",G26="orival"),D26&gt;=[1]Feuil1!$H$30),"X","")</f>
        <v/>
      </c>
      <c r="X26" s="74" t="str">
        <f>IF(AND(A26&lt;&gt;"",OR(F26=76410,F26=76320,G26="LA LONDE",G26="orival"),D26&gt;=[1]Feuil1!$H$30,C26="m"),"X","")</f>
        <v/>
      </c>
      <c r="Y26" s="74" t="str">
        <f>IF(AND(A26&lt;&gt;"",OR(F26=76410,F26=76320,G26="LA LONDE",G26="orival"),D26&gt;=[1]Feuil1!$H$30,C26="f"),"X","")</f>
        <v/>
      </c>
      <c r="Z26" s="74" t="str">
        <f>IF(AND(A26&lt;&gt;"",AND(F26&lt;&gt;76500,F26&lt;&gt;76410,F26&lt;&gt;76320),D26&lt;[1]Feuil1!$H$30),"X","")</f>
        <v/>
      </c>
      <c r="AA26" s="74" t="str">
        <f>IF(AND(A26&lt;&gt;"",AND(F26&lt;&gt;76500,F26&lt;&gt;76410,F26&lt;&gt;76320),D26&lt;[1]Feuil1!$H$30,C26="m"),"X","")</f>
        <v/>
      </c>
      <c r="AB26" s="74" t="str">
        <f>IF(AND(A26&lt;&gt;"",AND(F26&lt;&gt;76500,F26&lt;&gt;76410,F26&lt;&gt;76320),D26&lt;[1]Feuil1!$H$30,C26="f"),"X","")</f>
        <v/>
      </c>
      <c r="AC26" s="74" t="str">
        <f>IF(AND(A26&lt;&gt;"",AND(F26&lt;&gt;76500,F26&lt;&gt;76410,F26&lt;&gt;76320),D26&gt;=[1]Feuil1!$H$30),"X","")</f>
        <v/>
      </c>
      <c r="AD26" s="74" t="str">
        <f>IF(AND(A26&lt;&gt;"",AND(F26&lt;&gt;76500,F26&lt;&gt;76410,F26&lt;&gt;76320),D26&gt;=[1]Feuil1!$H$30,C26="m"),"X","")</f>
        <v/>
      </c>
      <c r="AE26" s="74" t="str">
        <f>IF(AND(A26&lt;&gt;"",AND(F26&lt;&gt;76500,F26&lt;&gt;76410,F26&lt;&gt;76320),D26&gt;=[1]Feuil1!$H$30,C26="f"),"X","")</f>
        <v/>
      </c>
    </row>
    <row r="27" spans="1:37" ht="30" customHeight="1" x14ac:dyDescent="0.25">
      <c r="A27" s="64"/>
      <c r="B27" s="65"/>
      <c r="C27" s="65"/>
      <c r="D27" s="66"/>
      <c r="E27" s="67"/>
      <c r="F27" s="68"/>
      <c r="G27" s="67"/>
      <c r="H27" s="69"/>
      <c r="I27" s="70"/>
      <c r="J27" s="67"/>
      <c r="K27" s="71">
        <f t="shared" ref="K27:K34" si="1">IF(J27="oui",IF(OR(N27="X"),"32",IF(OR(Q27="X"),"17",IF(OR(T27="X",Z27="x"),"35",IF(OR(W27="X",AC27="x"),"19",""))))*1,0)</f>
        <v>0</v>
      </c>
      <c r="L27" s="72"/>
      <c r="M27" s="73"/>
      <c r="N27" s="74" t="str">
        <f>IF(AND(A27&lt;&gt;"",G27="elbeuf",D27&lt;[1]Feuil1!$H$30),"X","")</f>
        <v/>
      </c>
      <c r="O27" s="74" t="str">
        <f>IF(AND(A27&lt;&gt;"",C27="M",D27&lt;[1]Feuil1!$H$30,G27="elbeuf"),"X","")</f>
        <v/>
      </c>
      <c r="P27" s="74" t="str">
        <f>IF(AND(A27&lt;&gt;"",C27="f",D27&lt;[1]Feuil1!$H$30,G27="elbeuf"),"X","")</f>
        <v/>
      </c>
      <c r="Q27" s="74" t="str">
        <f>IF(AND(A27&lt;&gt;"",G27="elbeuf",D27&gt;=[1]Feuil1!$H$30),"X","")</f>
        <v/>
      </c>
      <c r="R27" s="74" t="str">
        <f>IF(AND(A27&lt;&gt;"",C27="M",D27&gt;=[1]Feuil1!$H$30,G27="elbeuf"),"X","")</f>
        <v/>
      </c>
      <c r="S27" s="74" t="str">
        <f>IF(AND(A27&lt;&gt;"",C27="f",D27&gt;=[1]Feuil1!$H$30,G27="elbeuf"),"X","")</f>
        <v/>
      </c>
      <c r="T27" s="74" t="str">
        <f>IF(AND(A27&lt;&gt;"",OR(F27=76410,F27=76320,G27="LA LONDE",G27="orival"),D27&lt;[1]Feuil1!$H$30),"X","")</f>
        <v/>
      </c>
      <c r="U27" s="74" t="str">
        <f>IF(AND(A27&lt;&gt;"",OR(F27=76410,F27=76320,G27="LA LONDE",G27="orival"),D27&lt;[1]Feuil1!$H$30,C27="m"),"X","")</f>
        <v/>
      </c>
      <c r="V27" s="74" t="str">
        <f>IF(AND(A27&lt;&gt;"",OR(F27=76410,F27=76320,G27="LA LONDE",G27="orival"),D27&lt;[1]Feuil1!$H$30,C27="f"),"X","")</f>
        <v/>
      </c>
      <c r="W27" s="74" t="str">
        <f>IF(AND(A27&lt;&gt;"",OR(F27=76410,F27=76320,G27="LA LONDE",G27="orival"),D27&gt;=[1]Feuil1!$H$30),"X","")</f>
        <v/>
      </c>
      <c r="X27" s="74" t="str">
        <f>IF(AND(A27&lt;&gt;"",OR(F27=76410,F27=76320,G27="LA LONDE",G27="orival"),D27&gt;=[1]Feuil1!$H$30,C27="m"),"X","")</f>
        <v/>
      </c>
      <c r="Y27" s="74" t="str">
        <f>IF(AND(A27&lt;&gt;"",OR(F27=76410,F27=76320,G27="LA LONDE",G27="orival"),D27&gt;=[1]Feuil1!$H$30,C27="f"),"X","")</f>
        <v/>
      </c>
      <c r="Z27" s="74" t="str">
        <f>IF(AND(A27&lt;&gt;"",AND(F27&lt;&gt;76500,F27&lt;&gt;76410,F27&lt;&gt;76320),D27&lt;[1]Feuil1!$H$30),"X","")</f>
        <v/>
      </c>
      <c r="AA27" s="74" t="str">
        <f>IF(AND(A27&lt;&gt;"",AND(F27&lt;&gt;76500,F27&lt;&gt;76410,F27&lt;&gt;76320),D27&lt;[1]Feuil1!$H$30,C27="m"),"X","")</f>
        <v/>
      </c>
      <c r="AB27" s="74" t="str">
        <f>IF(AND(A27&lt;&gt;"",AND(F27&lt;&gt;76500,F27&lt;&gt;76410,F27&lt;&gt;76320),D27&lt;[1]Feuil1!$H$30,C27="f"),"X","")</f>
        <v/>
      </c>
      <c r="AC27" s="74" t="str">
        <f>IF(AND(A27&lt;&gt;"",AND(F27&lt;&gt;76500,F27&lt;&gt;76410,F27&lt;&gt;76320),D27&gt;=[1]Feuil1!$H$30),"X","")</f>
        <v/>
      </c>
      <c r="AD27" s="74" t="str">
        <f>IF(AND(A27&lt;&gt;"",AND(F27&lt;&gt;76500,F27&lt;&gt;76410,F27&lt;&gt;76320),D27&gt;=[1]Feuil1!$H$30,C27="m"),"X","")</f>
        <v/>
      </c>
      <c r="AE27" s="74" t="str">
        <f>IF(AND(A27&lt;&gt;"",AND(F27&lt;&gt;76500,F27&lt;&gt;76410,F27&lt;&gt;76320),D27&gt;=[1]Feuil1!$H$30,C27="f"),"X","")</f>
        <v/>
      </c>
    </row>
    <row r="28" spans="1:37" ht="30" customHeight="1" x14ac:dyDescent="0.25">
      <c r="A28" s="64"/>
      <c r="B28" s="65"/>
      <c r="C28" s="65"/>
      <c r="D28" s="66"/>
      <c r="E28" s="67"/>
      <c r="F28" s="68"/>
      <c r="G28" s="67"/>
      <c r="H28" s="69"/>
      <c r="I28" s="70"/>
      <c r="J28" s="67"/>
      <c r="K28" s="71">
        <f t="shared" si="1"/>
        <v>0</v>
      </c>
      <c r="L28" s="72"/>
      <c r="M28" s="73"/>
      <c r="N28" s="74" t="str">
        <f>IF(AND(A28&lt;&gt;"",G28="elbeuf",D28&lt;[1]Feuil1!$H$30),"X","")</f>
        <v/>
      </c>
      <c r="O28" s="74" t="str">
        <f>IF(AND(A28&lt;&gt;"",C28="M",D28&lt;[1]Feuil1!$H$30,G28="elbeuf"),"X","")</f>
        <v/>
      </c>
      <c r="P28" s="74" t="str">
        <f>IF(AND(A28&lt;&gt;"",C28="f",D28&lt;[1]Feuil1!$H$30,G28="elbeuf"),"X","")</f>
        <v/>
      </c>
      <c r="Q28" s="74" t="str">
        <f>IF(AND(A28&lt;&gt;"",G28="elbeuf",D28&gt;=[1]Feuil1!$H$30),"X","")</f>
        <v/>
      </c>
      <c r="R28" s="74" t="str">
        <f>IF(AND(A28&lt;&gt;"",C28="M",D28&gt;=[1]Feuil1!$H$30,G28="elbeuf"),"X","")</f>
        <v/>
      </c>
      <c r="S28" s="74" t="str">
        <f>IF(AND(A28&lt;&gt;"",C28="f",D28&gt;=[1]Feuil1!$H$30,G28="elbeuf"),"X","")</f>
        <v/>
      </c>
      <c r="T28" s="74" t="str">
        <f>IF(AND(A28&lt;&gt;"",OR(F28=76410,F28=76320,G28="LA LONDE",G28="orival"),D28&lt;[1]Feuil1!$H$30),"X","")</f>
        <v/>
      </c>
      <c r="U28" s="74" t="str">
        <f>IF(AND(A28&lt;&gt;"",OR(F28=76410,F28=76320,G28="LA LONDE",G28="orival"),D28&lt;[1]Feuil1!$H$30,C28="m"),"X","")</f>
        <v/>
      </c>
      <c r="V28" s="74" t="str">
        <f>IF(AND(A28&lt;&gt;"",OR(F28=76410,F28=76320,G28="LA LONDE",G28="orival"),D28&lt;[1]Feuil1!$H$30,C28="f"),"X","")</f>
        <v/>
      </c>
      <c r="W28" s="74" t="str">
        <f>IF(AND(A28&lt;&gt;"",OR(F28=76410,F28=76320,G28="LA LONDE",G28="orival"),D28&gt;=[1]Feuil1!$H$30),"X","")</f>
        <v/>
      </c>
      <c r="X28" s="74" t="str">
        <f>IF(AND(A28&lt;&gt;"",OR(F28=76410,F28=76320,G28="LA LONDE",G28="orival"),D28&gt;=[1]Feuil1!$H$30,C28="m"),"X","")</f>
        <v/>
      </c>
      <c r="Y28" s="74" t="str">
        <f>IF(AND(A28&lt;&gt;"",OR(F28=76410,F28=76320,G28="LA LONDE",G28="orival"),D28&gt;=[1]Feuil1!$H$30,C28="f"),"X","")</f>
        <v/>
      </c>
      <c r="Z28" s="74" t="str">
        <f>IF(AND(A28&lt;&gt;"",AND(F28&lt;&gt;76500,F28&lt;&gt;76410,F28&lt;&gt;76320),D28&lt;[1]Feuil1!$H$30),"X","")</f>
        <v/>
      </c>
      <c r="AA28" s="74" t="str">
        <f>IF(AND(A28&lt;&gt;"",AND(F28&lt;&gt;76500,F28&lt;&gt;76410,F28&lt;&gt;76320),D28&lt;[1]Feuil1!$H$30,C28="m"),"X","")</f>
        <v/>
      </c>
      <c r="AB28" s="74" t="str">
        <f>IF(AND(A28&lt;&gt;"",AND(F28&lt;&gt;76500,F28&lt;&gt;76410,F28&lt;&gt;76320),D28&lt;[1]Feuil1!$H$30,C28="f"),"X","")</f>
        <v/>
      </c>
      <c r="AC28" s="74" t="str">
        <f>IF(AND(A28&lt;&gt;"",AND(F28&lt;&gt;76500,F28&lt;&gt;76410,F28&lt;&gt;76320),D28&gt;=[1]Feuil1!$H$30),"X","")</f>
        <v/>
      </c>
      <c r="AD28" s="74" t="str">
        <f>IF(AND(A28&lt;&gt;"",AND(F28&lt;&gt;76500,F28&lt;&gt;76410,F28&lt;&gt;76320),D28&gt;=[1]Feuil1!$H$30,C28="m"),"X","")</f>
        <v/>
      </c>
      <c r="AE28" s="74" t="str">
        <f>IF(AND(A28&lt;&gt;"",AND(F28&lt;&gt;76500,F28&lt;&gt;76410,F28&lt;&gt;76320),D28&gt;=[1]Feuil1!$H$30,C28="f"),"X","")</f>
        <v/>
      </c>
    </row>
    <row r="29" spans="1:37" ht="30" customHeight="1" x14ac:dyDescent="0.25">
      <c r="A29" s="64"/>
      <c r="B29" s="65"/>
      <c r="C29" s="65"/>
      <c r="D29" s="66"/>
      <c r="E29" s="67"/>
      <c r="F29" s="68"/>
      <c r="G29" s="67"/>
      <c r="H29" s="69"/>
      <c r="I29" s="70"/>
      <c r="J29" s="67"/>
      <c r="K29" s="71">
        <f t="shared" si="1"/>
        <v>0</v>
      </c>
      <c r="L29" s="72"/>
      <c r="M29" s="73"/>
      <c r="N29" s="74" t="str">
        <f>IF(AND(A29&lt;&gt;"",G29="elbeuf",D29&lt;[1]Feuil1!$H$30),"X","")</f>
        <v/>
      </c>
      <c r="O29" s="74" t="str">
        <f>IF(AND(A29&lt;&gt;"",C29="M",D29&lt;[1]Feuil1!$H$30,G29="elbeuf"),"X","")</f>
        <v/>
      </c>
      <c r="P29" s="74" t="str">
        <f>IF(AND(A29&lt;&gt;"",C29="f",D29&lt;[1]Feuil1!$H$30,G29="elbeuf"),"X","")</f>
        <v/>
      </c>
      <c r="Q29" s="74" t="str">
        <f>IF(AND(A29&lt;&gt;"",G29="elbeuf",D29&gt;=[1]Feuil1!$H$30),"X","")</f>
        <v/>
      </c>
      <c r="R29" s="74" t="str">
        <f>IF(AND(A29&lt;&gt;"",C29="M",D29&gt;=[1]Feuil1!$H$30,G29="elbeuf"),"X","")</f>
        <v/>
      </c>
      <c r="S29" s="74" t="str">
        <f>IF(AND(A29&lt;&gt;"",C29="f",D29&gt;=[1]Feuil1!$H$30,G29="elbeuf"),"X","")</f>
        <v/>
      </c>
      <c r="T29" s="74" t="str">
        <f>IF(AND(A29&lt;&gt;"",OR(F29=76410,F29=76320,G29="LA LONDE",G29="orival"),D29&lt;[1]Feuil1!$H$30),"X","")</f>
        <v/>
      </c>
      <c r="U29" s="74" t="str">
        <f>IF(AND(A29&lt;&gt;"",OR(F29=76410,F29=76320,G29="LA LONDE",G29="orival"),D29&lt;[1]Feuil1!$H$30,C29="m"),"X","")</f>
        <v/>
      </c>
      <c r="V29" s="74" t="str">
        <f>IF(AND(A29&lt;&gt;"",OR(F29=76410,F29=76320,G29="LA LONDE",G29="orival"),D29&lt;[1]Feuil1!$H$30,C29="f"),"X","")</f>
        <v/>
      </c>
      <c r="W29" s="74" t="str">
        <f>IF(AND(A29&lt;&gt;"",OR(F29=76410,F29=76320,G29="LA LONDE",G29="orival"),D29&gt;=[1]Feuil1!$H$30),"X","")</f>
        <v/>
      </c>
      <c r="X29" s="74" t="str">
        <f>IF(AND(A29&lt;&gt;"",OR(F29=76410,F29=76320,G29="LA LONDE",G29="orival"),D29&gt;=[1]Feuil1!$H$30,C29="m"),"X","")</f>
        <v/>
      </c>
      <c r="Y29" s="74" t="str">
        <f>IF(AND(A29&lt;&gt;"",OR(F29=76410,F29=76320,G29="LA LONDE",G29="orival"),D29&gt;=[1]Feuil1!$H$30,C29="f"),"X","")</f>
        <v/>
      </c>
      <c r="Z29" s="74" t="str">
        <f>IF(AND(A29&lt;&gt;"",AND(F29&lt;&gt;76500,F29&lt;&gt;76410,F29&lt;&gt;76320),D29&lt;[1]Feuil1!$H$30),"X","")</f>
        <v/>
      </c>
      <c r="AA29" s="74" t="str">
        <f>IF(AND(A29&lt;&gt;"",AND(F29&lt;&gt;76500,F29&lt;&gt;76410,F29&lt;&gt;76320),D29&lt;[1]Feuil1!$H$30,C29="m"),"X","")</f>
        <v/>
      </c>
      <c r="AB29" s="74" t="str">
        <f>IF(AND(A29&lt;&gt;"",AND(F29&lt;&gt;76500,F29&lt;&gt;76410,F29&lt;&gt;76320),D29&lt;[1]Feuil1!$H$30,C29="f"),"X","")</f>
        <v/>
      </c>
      <c r="AC29" s="74" t="str">
        <f>IF(AND(A29&lt;&gt;"",AND(F29&lt;&gt;76500,F29&lt;&gt;76410,F29&lt;&gt;76320),D29&gt;=[1]Feuil1!$H$30),"X","")</f>
        <v/>
      </c>
      <c r="AD29" s="74" t="str">
        <f>IF(AND(A29&lt;&gt;"",AND(F29&lt;&gt;76500,F29&lt;&gt;76410,F29&lt;&gt;76320),D29&gt;=[1]Feuil1!$H$30,C29="m"),"X","")</f>
        <v/>
      </c>
      <c r="AE29" s="74" t="str">
        <f>IF(AND(A29&lt;&gt;"",AND(F29&lt;&gt;76500,F29&lt;&gt;76410,F29&lt;&gt;76320),D29&gt;=[1]Feuil1!$H$30,C29="f"),"X","")</f>
        <v/>
      </c>
    </row>
    <row r="30" spans="1:37" ht="30" customHeight="1" x14ac:dyDescent="0.25">
      <c r="A30" s="64"/>
      <c r="B30" s="65"/>
      <c r="C30" s="65"/>
      <c r="D30" s="66"/>
      <c r="E30" s="67"/>
      <c r="F30" s="68"/>
      <c r="G30" s="67"/>
      <c r="H30" s="69"/>
      <c r="I30" s="70"/>
      <c r="J30" s="67"/>
      <c r="K30" s="71">
        <f t="shared" si="1"/>
        <v>0</v>
      </c>
      <c r="L30" s="72"/>
      <c r="M30" s="73"/>
      <c r="N30" s="74" t="str">
        <f>IF(AND(A30&lt;&gt;"",G30="elbeuf",D30&lt;[1]Feuil1!$H$30),"X","")</f>
        <v/>
      </c>
      <c r="O30" s="74" t="str">
        <f>IF(AND(A30&lt;&gt;"",C30="M",D30&lt;[1]Feuil1!$H$30,G30="elbeuf"),"X","")</f>
        <v/>
      </c>
      <c r="P30" s="74" t="str">
        <f>IF(AND(A30&lt;&gt;"",C30="f",D30&lt;[1]Feuil1!$H$30,G30="elbeuf"),"X","")</f>
        <v/>
      </c>
      <c r="Q30" s="74" t="str">
        <f>IF(AND(A30&lt;&gt;"",G30="elbeuf",D30&gt;=[1]Feuil1!$H$30),"X","")</f>
        <v/>
      </c>
      <c r="R30" s="74" t="str">
        <f>IF(AND(A30&lt;&gt;"",C30="M",D30&gt;=[1]Feuil1!$H$30,G30="elbeuf"),"X","")</f>
        <v/>
      </c>
      <c r="S30" s="74" t="str">
        <f>IF(AND(A30&lt;&gt;"",C30="f",D30&gt;=[1]Feuil1!$H$30,G30="elbeuf"),"X","")</f>
        <v/>
      </c>
      <c r="T30" s="74" t="str">
        <f>IF(AND(A30&lt;&gt;"",OR(F30=76410,F30=76320,G30="LA LONDE",G30="orival"),D30&lt;[1]Feuil1!$H$30),"X","")</f>
        <v/>
      </c>
      <c r="U30" s="74" t="str">
        <f>IF(AND(A30&lt;&gt;"",OR(F30=76410,F30=76320,G30="LA LONDE",G30="orival"),D30&lt;[1]Feuil1!$H$30,C30="m"),"X","")</f>
        <v/>
      </c>
      <c r="V30" s="74" t="str">
        <f>IF(AND(A30&lt;&gt;"",OR(F30=76410,F30=76320,G30="LA LONDE",G30="orival"),D30&lt;[1]Feuil1!$H$30,C30="f"),"X","")</f>
        <v/>
      </c>
      <c r="W30" s="74" t="str">
        <f>IF(AND(A30&lt;&gt;"",OR(F30=76410,F30=76320,G30="LA LONDE",G30="orival"),D30&gt;=[1]Feuil1!$H$30),"X","")</f>
        <v/>
      </c>
      <c r="X30" s="74" t="str">
        <f>IF(AND(A30&lt;&gt;"",OR(F30=76410,F30=76320,G30="LA LONDE",G30="orival"),D30&gt;=[1]Feuil1!$H$30,C30="m"),"X","")</f>
        <v/>
      </c>
      <c r="Y30" s="74" t="str">
        <f>IF(AND(A30&lt;&gt;"",OR(F30=76410,F30=76320,G30="LA LONDE",G30="orival"),D30&gt;=[1]Feuil1!$H$30,C30="f"),"X","")</f>
        <v/>
      </c>
      <c r="Z30" s="74" t="str">
        <f>IF(AND(A30&lt;&gt;"",AND(F30&lt;&gt;76500,F30&lt;&gt;76410,F30&lt;&gt;76320),D30&lt;[1]Feuil1!$H$30),"X","")</f>
        <v/>
      </c>
      <c r="AA30" s="74" t="str">
        <f>IF(AND(A30&lt;&gt;"",AND(F30&lt;&gt;76500,F30&lt;&gt;76410,F30&lt;&gt;76320),D30&lt;[1]Feuil1!$H$30,C30="m"),"X","")</f>
        <v/>
      </c>
      <c r="AB30" s="74" t="str">
        <f>IF(AND(A30&lt;&gt;"",AND(F30&lt;&gt;76500,F30&lt;&gt;76410,F30&lt;&gt;76320),D30&lt;[1]Feuil1!$H$30,C30="f"),"X","")</f>
        <v/>
      </c>
      <c r="AC30" s="74" t="str">
        <f>IF(AND(A30&lt;&gt;"",AND(F30&lt;&gt;76500,F30&lt;&gt;76410,F30&lt;&gt;76320),D30&gt;=[1]Feuil1!$H$30),"X","")</f>
        <v/>
      </c>
      <c r="AD30" s="74" t="str">
        <f>IF(AND(A30&lt;&gt;"",AND(F30&lt;&gt;76500,F30&lt;&gt;76410,F30&lt;&gt;76320),D30&gt;=[1]Feuil1!$H$30,C30="m"),"X","")</f>
        <v/>
      </c>
      <c r="AE30" s="74" t="str">
        <f>IF(AND(A30&lt;&gt;"",AND(F30&lt;&gt;76500,F30&lt;&gt;76410,F30&lt;&gt;76320),D30&gt;=[1]Feuil1!$H$30,C30="f"),"X","")</f>
        <v/>
      </c>
    </row>
    <row r="31" spans="1:37" ht="30" customHeight="1" x14ac:dyDescent="0.25">
      <c r="A31" s="64"/>
      <c r="B31" s="65"/>
      <c r="C31" s="65"/>
      <c r="D31" s="66"/>
      <c r="E31" s="67"/>
      <c r="F31" s="68"/>
      <c r="G31" s="67"/>
      <c r="H31" s="69"/>
      <c r="I31" s="70"/>
      <c r="J31" s="67"/>
      <c r="K31" s="71">
        <f t="shared" si="1"/>
        <v>0</v>
      </c>
      <c r="L31" s="72"/>
      <c r="M31" s="73"/>
      <c r="N31" s="74" t="str">
        <f>IF(AND(A31&lt;&gt;"",G31="elbeuf",D31&lt;[1]Feuil1!$H$30),"X","")</f>
        <v/>
      </c>
      <c r="O31" s="74" t="str">
        <f>IF(AND(A31&lt;&gt;"",C31="M",D31&lt;[1]Feuil1!$H$30,G31="elbeuf"),"X","")</f>
        <v/>
      </c>
      <c r="P31" s="74" t="str">
        <f>IF(AND(A31&lt;&gt;"",C31="f",D31&lt;[1]Feuil1!$H$30,G31="elbeuf"),"X","")</f>
        <v/>
      </c>
      <c r="Q31" s="74" t="str">
        <f>IF(AND(A31&lt;&gt;"",G31="elbeuf",D31&gt;=[1]Feuil1!$H$30),"X","")</f>
        <v/>
      </c>
      <c r="R31" s="74" t="str">
        <f>IF(AND(A31&lt;&gt;"",C31="M",D31&gt;=[1]Feuil1!$H$30,G31="elbeuf"),"X","")</f>
        <v/>
      </c>
      <c r="S31" s="74" t="str">
        <f>IF(AND(A31&lt;&gt;"",C31="f",D31&gt;=[1]Feuil1!$H$30,G31="elbeuf"),"X","")</f>
        <v/>
      </c>
      <c r="T31" s="74" t="str">
        <f>IF(AND(A31&lt;&gt;"",OR(F31=76410,F31=76320,G31="LA LONDE",G31="orival"),D31&lt;[1]Feuil1!$H$30),"X","")</f>
        <v/>
      </c>
      <c r="U31" s="74" t="str">
        <f>IF(AND(A31&lt;&gt;"",OR(F31=76410,F31=76320,G31="LA LONDE",G31="orival"),D31&lt;[1]Feuil1!$H$30,C31="m"),"X","")</f>
        <v/>
      </c>
      <c r="V31" s="74" t="str">
        <f>IF(AND(A31&lt;&gt;"",OR(F31=76410,F31=76320,G31="LA LONDE",G31="orival"),D31&lt;[1]Feuil1!$H$30,C31="f"),"X","")</f>
        <v/>
      </c>
      <c r="W31" s="74" t="str">
        <f>IF(AND(A31&lt;&gt;"",OR(F31=76410,F31=76320,G31="LA LONDE",G31="orival"),D31&gt;=[1]Feuil1!$H$30),"X","")</f>
        <v/>
      </c>
      <c r="X31" s="74" t="str">
        <f>IF(AND(A31&lt;&gt;"",OR(F31=76410,F31=76320,G31="LA LONDE",G31="orival"),D31&gt;=[1]Feuil1!$H$30,C31="m"),"X","")</f>
        <v/>
      </c>
      <c r="Y31" s="74" t="str">
        <f>IF(AND(A31&lt;&gt;"",OR(F31=76410,F31=76320,G31="LA LONDE",G31="orival"),D31&gt;=[1]Feuil1!$H$30,C31="f"),"X","")</f>
        <v/>
      </c>
      <c r="Z31" s="74" t="str">
        <f>IF(AND(A31&lt;&gt;"",AND(F31&lt;&gt;76500,F31&lt;&gt;76410,F31&lt;&gt;76320),D31&lt;[1]Feuil1!$H$30),"X","")</f>
        <v/>
      </c>
      <c r="AA31" s="74" t="str">
        <f>IF(AND(A31&lt;&gt;"",AND(F31&lt;&gt;76500,F31&lt;&gt;76410,F31&lt;&gt;76320),D31&lt;[1]Feuil1!$H$30,C31="m"),"X","")</f>
        <v/>
      </c>
      <c r="AB31" s="74" t="str">
        <f>IF(AND(A31&lt;&gt;"",AND(F31&lt;&gt;76500,F31&lt;&gt;76410,F31&lt;&gt;76320),D31&lt;[1]Feuil1!$H$30,C31="f"),"X","")</f>
        <v/>
      </c>
      <c r="AC31" s="74" t="str">
        <f>IF(AND(A31&lt;&gt;"",AND(F31&lt;&gt;76500,F31&lt;&gt;76410,F31&lt;&gt;76320),D31&gt;=[1]Feuil1!$H$30),"X","")</f>
        <v/>
      </c>
      <c r="AD31" s="74" t="str">
        <f>IF(AND(A31&lt;&gt;"",AND(F31&lt;&gt;76500,F31&lt;&gt;76410,F31&lt;&gt;76320),D31&gt;=[1]Feuil1!$H$30,C31="m"),"X","")</f>
        <v/>
      </c>
      <c r="AE31" s="74" t="str">
        <f>IF(AND(A31&lt;&gt;"",AND(F31&lt;&gt;76500,F31&lt;&gt;76410,F31&lt;&gt;76320),D31&gt;=[1]Feuil1!$H$30,C31="f"),"X","")</f>
        <v/>
      </c>
    </row>
    <row r="32" spans="1:37" ht="30" customHeight="1" x14ac:dyDescent="0.25">
      <c r="A32" s="64"/>
      <c r="B32" s="65"/>
      <c r="C32" s="65"/>
      <c r="D32" s="66"/>
      <c r="E32" s="67"/>
      <c r="F32" s="68"/>
      <c r="G32" s="67"/>
      <c r="H32" s="69"/>
      <c r="I32" s="70"/>
      <c r="J32" s="67"/>
      <c r="K32" s="71">
        <f t="shared" si="1"/>
        <v>0</v>
      </c>
      <c r="L32" s="72"/>
      <c r="M32" s="73"/>
      <c r="N32" s="74" t="str">
        <f>IF(AND(A32&lt;&gt;"",G32="elbeuf",D32&lt;[1]Feuil1!$H$30),"X","")</f>
        <v/>
      </c>
      <c r="O32" s="74" t="str">
        <f>IF(AND(A32&lt;&gt;"",C32="M",D32&lt;[1]Feuil1!$H$30,G32="elbeuf"),"X","")</f>
        <v/>
      </c>
      <c r="P32" s="74" t="str">
        <f>IF(AND(A32&lt;&gt;"",C32="f",D32&lt;[1]Feuil1!$H$30,G32="elbeuf"),"X","")</f>
        <v/>
      </c>
      <c r="Q32" s="74" t="str">
        <f>IF(AND(A32&lt;&gt;"",G32="elbeuf",D32&gt;=[1]Feuil1!$H$30),"X","")</f>
        <v/>
      </c>
      <c r="R32" s="74" t="str">
        <f>IF(AND(A32&lt;&gt;"",C32="M",D32&gt;=[1]Feuil1!$H$30,G32="elbeuf"),"X","")</f>
        <v/>
      </c>
      <c r="S32" s="74" t="str">
        <f>IF(AND(A32&lt;&gt;"",C32="f",D32&gt;=[1]Feuil1!$H$30,G32="elbeuf"),"X","")</f>
        <v/>
      </c>
      <c r="T32" s="74" t="str">
        <f>IF(AND(A32&lt;&gt;"",OR(F32=76410,F32=76320,G32="LA LONDE",G32="orival"),D32&lt;[1]Feuil1!$H$30),"X","")</f>
        <v/>
      </c>
      <c r="U32" s="74" t="str">
        <f>IF(AND(A32&lt;&gt;"",OR(F32=76410,F32=76320,G32="LA LONDE",G32="orival"),D32&lt;[1]Feuil1!$H$30,C32="m"),"X","")</f>
        <v/>
      </c>
      <c r="V32" s="74" t="str">
        <f>IF(AND(A32&lt;&gt;"",OR(F32=76410,F32=76320,G32="LA LONDE",G32="orival"),D32&lt;[1]Feuil1!$H$30,C32="f"),"X","")</f>
        <v/>
      </c>
      <c r="W32" s="74" t="str">
        <f>IF(AND(A32&lt;&gt;"",OR(F32=76410,F32=76320,G32="LA LONDE",G32="orival"),D32&gt;=[1]Feuil1!$H$30),"X","")</f>
        <v/>
      </c>
      <c r="X32" s="74" t="str">
        <f>IF(AND(A32&lt;&gt;"",OR(F32=76410,F32=76320,G32="LA LONDE",G32="orival"),D32&gt;=[1]Feuil1!$H$30,C32="m"),"X","")</f>
        <v/>
      </c>
      <c r="Y32" s="74" t="str">
        <f>IF(AND(A32&lt;&gt;"",OR(F32=76410,F32=76320,G32="LA LONDE",G32="orival"),D32&gt;=[1]Feuil1!$H$30,C32="f"),"X","")</f>
        <v/>
      </c>
      <c r="Z32" s="74" t="str">
        <f>IF(AND(A32&lt;&gt;"",AND(F32&lt;&gt;76500,F32&lt;&gt;76410,F32&lt;&gt;76320),D32&lt;[1]Feuil1!$H$30),"X","")</f>
        <v/>
      </c>
      <c r="AA32" s="74" t="str">
        <f>IF(AND(A32&lt;&gt;"",AND(F32&lt;&gt;76500,F32&lt;&gt;76410,F32&lt;&gt;76320),D32&lt;[1]Feuil1!$H$30,C32="m"),"X","")</f>
        <v/>
      </c>
      <c r="AB32" s="74" t="str">
        <f>IF(AND(A32&lt;&gt;"",AND(F32&lt;&gt;76500,F32&lt;&gt;76410,F32&lt;&gt;76320),D32&lt;[1]Feuil1!$H$30,C32="f"),"X","")</f>
        <v/>
      </c>
      <c r="AC32" s="74" t="str">
        <f>IF(AND(A32&lt;&gt;"",AND(F32&lt;&gt;76500,F32&lt;&gt;76410,F32&lt;&gt;76320),D32&gt;=[1]Feuil1!$H$30),"X","")</f>
        <v/>
      </c>
      <c r="AD32" s="74" t="str">
        <f>IF(AND(A32&lt;&gt;"",AND(F32&lt;&gt;76500,F32&lt;&gt;76410,F32&lt;&gt;76320),D32&gt;=[1]Feuil1!$H$30,C32="m"),"X","")</f>
        <v/>
      </c>
      <c r="AE32" s="74" t="str">
        <f>IF(AND(A32&lt;&gt;"",AND(F32&lt;&gt;76500,F32&lt;&gt;76410,F32&lt;&gt;76320),D32&gt;=[1]Feuil1!$H$30,C32="f"),"X","")</f>
        <v/>
      </c>
    </row>
    <row r="33" spans="1:31" ht="30" customHeight="1" x14ac:dyDescent="0.25">
      <c r="A33" s="64"/>
      <c r="B33" s="65"/>
      <c r="C33" s="65"/>
      <c r="D33" s="66"/>
      <c r="E33" s="67"/>
      <c r="F33" s="68"/>
      <c r="G33" s="67"/>
      <c r="H33" s="69"/>
      <c r="I33" s="70"/>
      <c r="J33" s="67"/>
      <c r="K33" s="71">
        <f t="shared" si="1"/>
        <v>0</v>
      </c>
      <c r="L33" s="72"/>
      <c r="M33" s="73"/>
      <c r="N33" s="74" t="str">
        <f>IF(AND(A33&lt;&gt;"",G33="elbeuf",D33&lt;[1]Feuil1!$H$30),"X","")</f>
        <v/>
      </c>
      <c r="O33" s="74" t="str">
        <f>IF(AND(A33&lt;&gt;"",C33="M",D33&lt;[1]Feuil1!$H$30,G33="elbeuf"),"X","")</f>
        <v/>
      </c>
      <c r="P33" s="74" t="str">
        <f>IF(AND(A33&lt;&gt;"",C33="f",D33&lt;[1]Feuil1!$H$30,G33="elbeuf"),"X","")</f>
        <v/>
      </c>
      <c r="Q33" s="74" t="str">
        <f>IF(AND(A33&lt;&gt;"",G33="elbeuf",D33&gt;=[1]Feuil1!$H$30),"X","")</f>
        <v/>
      </c>
      <c r="R33" s="74" t="str">
        <f>IF(AND(A33&lt;&gt;"",C33="M",D33&gt;=[1]Feuil1!$H$30,G33="elbeuf"),"X","")</f>
        <v/>
      </c>
      <c r="S33" s="74" t="str">
        <f>IF(AND(A33&lt;&gt;"",C33="f",D33&gt;=[1]Feuil1!$H$30,G33="elbeuf"),"X","")</f>
        <v/>
      </c>
      <c r="T33" s="74" t="str">
        <f>IF(AND(A33&lt;&gt;"",OR(F33=76410,F33=76320,G33="LA LONDE",G33="orival"),D33&lt;[1]Feuil1!$H$30),"X","")</f>
        <v/>
      </c>
      <c r="U33" s="74" t="str">
        <f>IF(AND(A33&lt;&gt;"",OR(F33=76410,F33=76320,G33="LA LONDE",G33="orival"),D33&lt;[1]Feuil1!$H$30,C33="m"),"X","")</f>
        <v/>
      </c>
      <c r="V33" s="74" t="str">
        <f>IF(AND(A33&lt;&gt;"",OR(F33=76410,F33=76320,G33="LA LONDE",G33="orival"),D33&lt;[1]Feuil1!$H$30,C33="f"),"X","")</f>
        <v/>
      </c>
      <c r="W33" s="74" t="str">
        <f>IF(AND(A33&lt;&gt;"",OR(F33=76410,F33=76320,G33="LA LONDE",G33="orival"),D33&gt;=[1]Feuil1!$H$30),"X","")</f>
        <v/>
      </c>
      <c r="X33" s="74" t="str">
        <f>IF(AND(A33&lt;&gt;"",OR(F33=76410,F33=76320,G33="LA LONDE",G33="orival"),D33&gt;=[1]Feuil1!$H$30,C33="m"),"X","")</f>
        <v/>
      </c>
      <c r="Y33" s="74" t="str">
        <f>IF(AND(A33&lt;&gt;"",OR(F33=76410,F33=76320,G33="LA LONDE",G33="orival"),D33&gt;=[1]Feuil1!$H$30,C33="f"),"X","")</f>
        <v/>
      </c>
      <c r="Z33" s="74" t="str">
        <f>IF(AND(A33&lt;&gt;"",AND(F33&lt;&gt;76500,F33&lt;&gt;76410,F33&lt;&gt;76320),D33&lt;[1]Feuil1!$H$30),"X","")</f>
        <v/>
      </c>
      <c r="AA33" s="74" t="str">
        <f>IF(AND(A33&lt;&gt;"",AND(F33&lt;&gt;76500,F33&lt;&gt;76410,F33&lt;&gt;76320),D33&lt;[1]Feuil1!$H$30,C33="m"),"X","")</f>
        <v/>
      </c>
      <c r="AB33" s="74" t="str">
        <f>IF(AND(A33&lt;&gt;"",AND(F33&lt;&gt;76500,F33&lt;&gt;76410,F33&lt;&gt;76320),D33&lt;[1]Feuil1!$H$30,C33="f"),"X","")</f>
        <v/>
      </c>
      <c r="AC33" s="74" t="str">
        <f>IF(AND(A33&lt;&gt;"",AND(F33&lt;&gt;76500,F33&lt;&gt;76410,F33&lt;&gt;76320),D33&gt;=[1]Feuil1!$H$30),"X","")</f>
        <v/>
      </c>
      <c r="AD33" s="74" t="str">
        <f>IF(AND(A33&lt;&gt;"",AND(F33&lt;&gt;76500,F33&lt;&gt;76410,F33&lt;&gt;76320),D33&gt;=[1]Feuil1!$H$30,C33="m"),"X","")</f>
        <v/>
      </c>
      <c r="AE33" s="74" t="str">
        <f>IF(AND(A33&lt;&gt;"",AND(F33&lt;&gt;76500,F33&lt;&gt;76410,F33&lt;&gt;76320),D33&gt;=[1]Feuil1!$H$30,C33="f"),"X","")</f>
        <v/>
      </c>
    </row>
    <row r="34" spans="1:31" ht="30" customHeight="1" x14ac:dyDescent="0.25">
      <c r="A34" s="64"/>
      <c r="B34" s="65"/>
      <c r="C34" s="65"/>
      <c r="D34" s="66"/>
      <c r="E34" s="67"/>
      <c r="F34" s="68"/>
      <c r="G34" s="67"/>
      <c r="H34" s="69"/>
      <c r="I34" s="70"/>
      <c r="J34" s="67"/>
      <c r="K34" s="71">
        <f t="shared" si="1"/>
        <v>0</v>
      </c>
      <c r="L34" s="72"/>
      <c r="M34" s="73"/>
      <c r="N34" s="74" t="str">
        <f>IF(AND(A34&lt;&gt;"",G34="elbeuf",D34&lt;[1]Feuil1!$H$30),"X","")</f>
        <v/>
      </c>
      <c r="O34" s="74" t="str">
        <f>IF(AND(A34&lt;&gt;"",C34="M",D34&lt;[1]Feuil1!$H$30,G34="elbeuf"),"X","")</f>
        <v/>
      </c>
      <c r="P34" s="74" t="str">
        <f>IF(AND(A34&lt;&gt;"",C34="f",D34&lt;[1]Feuil1!$H$30,G34="elbeuf"),"X","")</f>
        <v/>
      </c>
      <c r="Q34" s="74" t="str">
        <f>IF(AND(A34&lt;&gt;"",G34="elbeuf",D34&gt;=[1]Feuil1!$H$30),"X","")</f>
        <v/>
      </c>
      <c r="R34" s="74" t="str">
        <f>IF(AND(A34&lt;&gt;"",C34="M",D34&gt;=[1]Feuil1!$H$30,G34="elbeuf"),"X","")</f>
        <v/>
      </c>
      <c r="S34" s="74" t="str">
        <f>IF(AND(A34&lt;&gt;"",C34="f",D34&gt;=[1]Feuil1!$H$30,G34="elbeuf"),"X","")</f>
        <v/>
      </c>
      <c r="T34" s="74" t="str">
        <f>IF(AND(A34&lt;&gt;"",OR(F34=76410,F34=76320,G34="LA LONDE",G34="orival"),D34&lt;[1]Feuil1!$H$30),"X","")</f>
        <v/>
      </c>
      <c r="U34" s="74" t="str">
        <f>IF(AND(A34&lt;&gt;"",OR(F34=76410,F34=76320,G34="LA LONDE",G34="orival"),D34&lt;[1]Feuil1!$H$30,C34="m"),"X","")</f>
        <v/>
      </c>
      <c r="V34" s="74" t="str">
        <f>IF(AND(A34&lt;&gt;"",OR(F34=76410,F34=76320,G34="LA LONDE",G34="orival"),D34&lt;[1]Feuil1!$H$30,C34="f"),"X","")</f>
        <v/>
      </c>
      <c r="W34" s="74" t="str">
        <f>IF(AND(A34&lt;&gt;"",OR(F34=76410,F34=76320,G34="LA LONDE",G34="orival"),D34&gt;=[1]Feuil1!$H$30),"X","")</f>
        <v/>
      </c>
      <c r="X34" s="74" t="str">
        <f>IF(AND(A34&lt;&gt;"",OR(F34=76410,F34=76320,G34="LA LONDE",G34="orival"),D34&gt;=[1]Feuil1!$H$30,C34="m"),"X","")</f>
        <v/>
      </c>
      <c r="Y34" s="74" t="str">
        <f>IF(AND(A34&lt;&gt;"",OR(F34=76410,F34=76320,G34="LA LONDE",G34="orival"),D34&gt;=[1]Feuil1!$H$30,C34="f"),"X","")</f>
        <v/>
      </c>
      <c r="Z34" s="74" t="str">
        <f>IF(AND(A34&lt;&gt;"",AND(F34&lt;&gt;76500,F34&lt;&gt;76410,F34&lt;&gt;76320),D34&lt;[1]Feuil1!$H$30),"X","")</f>
        <v/>
      </c>
      <c r="AA34" s="74" t="str">
        <f>IF(AND(A34&lt;&gt;"",AND(F34&lt;&gt;76500,F34&lt;&gt;76410,F34&lt;&gt;76320),D34&lt;[1]Feuil1!$H$30,C34="m"),"X","")</f>
        <v/>
      </c>
      <c r="AB34" s="74" t="str">
        <f>IF(AND(A34&lt;&gt;"",AND(F34&lt;&gt;76500,F34&lt;&gt;76410,F34&lt;&gt;76320),D34&lt;[1]Feuil1!$H$30,C34="f"),"X","")</f>
        <v/>
      </c>
      <c r="AC34" s="74" t="str">
        <f>IF(AND(A34&lt;&gt;"",AND(F34&lt;&gt;76500,F34&lt;&gt;76410,F34&lt;&gt;76320),D34&gt;=[1]Feuil1!$H$30),"X","")</f>
        <v/>
      </c>
      <c r="AD34" s="74" t="str">
        <f>IF(AND(A34&lt;&gt;"",AND(F34&lt;&gt;76500,F34&lt;&gt;76410,F34&lt;&gt;76320),D34&gt;=[1]Feuil1!$H$30,C34="m"),"X","")</f>
        <v/>
      </c>
      <c r="AE34" s="74" t="str">
        <f>IF(AND(A34&lt;&gt;"",AND(F34&lt;&gt;76500,F34&lt;&gt;76410,F34&lt;&gt;76320),D34&gt;=[1]Feuil1!$H$30,C34="f"),"X","")</f>
        <v/>
      </c>
    </row>
    <row r="35" spans="1:31" ht="30" customHeight="1" x14ac:dyDescent="0.25">
      <c r="A35" s="75"/>
      <c r="B35" s="75"/>
      <c r="C35" s="75"/>
      <c r="D35" s="76"/>
      <c r="E35" s="77"/>
      <c r="F35" s="78"/>
      <c r="G35" s="77"/>
      <c r="H35" s="79"/>
      <c r="I35" s="80"/>
      <c r="J35" s="77"/>
      <c r="K35" s="81"/>
      <c r="L35" s="81"/>
      <c r="M35" s="81"/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</row>
    <row r="36" spans="1:31" s="57" customFormat="1" ht="30" customHeight="1" x14ac:dyDescent="0.25">
      <c r="A36" s="83"/>
      <c r="B36" s="83"/>
      <c r="C36" s="83"/>
      <c r="D36" s="84"/>
      <c r="E36" s="85"/>
      <c r="F36" s="85"/>
      <c r="G36" s="85"/>
      <c r="H36" s="86"/>
      <c r="I36" s="87"/>
      <c r="J36" s="83"/>
      <c r="K36" s="88"/>
      <c r="L36" s="88"/>
      <c r="M36" s="88"/>
      <c r="N36" s="87"/>
    </row>
    <row r="37" spans="1:31" ht="24.95" customHeight="1" x14ac:dyDescent="0.25">
      <c r="O37" s="57"/>
      <c r="P37" s="57"/>
      <c r="Q37" s="57"/>
      <c r="R37" s="57"/>
      <c r="S37" s="57"/>
      <c r="T37" s="57"/>
      <c r="U37" s="57"/>
      <c r="V37" s="57"/>
      <c r="W37" s="57"/>
      <c r="X37" s="57"/>
      <c r="Y37" s="57"/>
      <c r="Z37" s="57"/>
      <c r="AA37" s="57"/>
      <c r="AB37" s="57"/>
      <c r="AC37" s="57"/>
      <c r="AD37" s="57"/>
      <c r="AE37" s="57"/>
    </row>
    <row r="38" spans="1:31" ht="24.95" customHeight="1" x14ac:dyDescent="0.25"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</row>
    <row r="39" spans="1:31" ht="24.95" customHeight="1" x14ac:dyDescent="0.25"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</row>
    <row r="40" spans="1:31" ht="24.95" customHeight="1" x14ac:dyDescent="0.25">
      <c r="O40" s="57"/>
      <c r="P40" s="57"/>
      <c r="Q40" s="57"/>
      <c r="R40" s="57"/>
      <c r="S40" s="57"/>
      <c r="T40" s="57"/>
      <c r="U40" s="57"/>
      <c r="V40" s="57"/>
      <c r="W40" s="57"/>
      <c r="X40" s="57"/>
      <c r="Y40" s="57"/>
      <c r="Z40" s="57"/>
      <c r="AA40" s="57"/>
      <c r="AB40" s="57"/>
      <c r="AC40" s="57"/>
      <c r="AD40" s="57"/>
      <c r="AE40" s="57"/>
    </row>
    <row r="41" spans="1:31" ht="24.95" customHeight="1" x14ac:dyDescent="0.25">
      <c r="O41" s="57"/>
      <c r="P41" s="57"/>
      <c r="Q41" s="57"/>
      <c r="R41" s="57"/>
      <c r="S41" s="57"/>
      <c r="T41" s="57"/>
      <c r="U41" s="57"/>
      <c r="V41" s="57"/>
      <c r="W41" s="57"/>
      <c r="X41" s="57"/>
      <c r="Y41" s="57"/>
      <c r="Z41" s="57"/>
      <c r="AA41" s="57"/>
      <c r="AB41" s="57"/>
      <c r="AC41" s="57"/>
      <c r="AD41" s="57"/>
      <c r="AE41" s="57"/>
    </row>
    <row r="42" spans="1:31" ht="24.95" customHeight="1" x14ac:dyDescent="0.25">
      <c r="O42" s="57"/>
      <c r="P42" s="57"/>
      <c r="Q42" s="57"/>
      <c r="R42" s="57"/>
      <c r="S42" s="57"/>
      <c r="T42" s="57"/>
      <c r="U42" s="57"/>
      <c r="V42" s="57"/>
      <c r="W42" s="57"/>
      <c r="X42" s="57"/>
      <c r="Y42" s="57"/>
      <c r="Z42" s="57"/>
      <c r="AA42" s="57"/>
      <c r="AB42" s="57"/>
      <c r="AC42" s="57"/>
      <c r="AD42" s="57"/>
      <c r="AE42" s="57"/>
    </row>
    <row r="43" spans="1:31" ht="24.95" customHeight="1" x14ac:dyDescent="0.25">
      <c r="O43" s="57"/>
      <c r="P43" s="57"/>
      <c r="Q43" s="57"/>
      <c r="R43" s="57"/>
      <c r="S43" s="57"/>
      <c r="T43" s="57"/>
      <c r="U43" s="57"/>
      <c r="V43" s="57"/>
      <c r="W43" s="57"/>
      <c r="X43" s="57"/>
      <c r="Y43" s="57"/>
      <c r="Z43" s="57"/>
      <c r="AA43" s="57"/>
      <c r="AB43" s="57"/>
      <c r="AC43" s="57"/>
      <c r="AD43" s="57"/>
      <c r="AE43" s="57"/>
    </row>
    <row r="44" spans="1:31" x14ac:dyDescent="0.25">
      <c r="O44" s="57"/>
      <c r="P44" s="57"/>
      <c r="Q44" s="57"/>
      <c r="R44" s="57"/>
      <c r="S44" s="57"/>
      <c r="T44" s="57"/>
      <c r="U44" s="57"/>
      <c r="V44" s="57"/>
      <c r="W44" s="57"/>
      <c r="X44" s="57"/>
      <c r="Y44" s="57"/>
      <c r="Z44" s="57"/>
      <c r="AA44" s="57"/>
      <c r="AB44" s="57"/>
      <c r="AC44" s="57"/>
      <c r="AD44" s="57"/>
      <c r="AE44" s="57"/>
    </row>
    <row r="45" spans="1:31" x14ac:dyDescent="0.25">
      <c r="O45" s="57"/>
      <c r="P45" s="57"/>
      <c r="Q45" s="57"/>
      <c r="R45" s="57"/>
      <c r="S45" s="57"/>
      <c r="T45" s="57"/>
      <c r="U45" s="57"/>
      <c r="V45" s="57"/>
      <c r="W45" s="57"/>
      <c r="X45" s="57"/>
      <c r="Y45" s="57"/>
      <c r="Z45" s="57"/>
      <c r="AA45" s="57"/>
      <c r="AB45" s="57"/>
      <c r="AC45" s="57"/>
      <c r="AD45" s="57"/>
      <c r="AE45" s="57"/>
    </row>
    <row r="46" spans="1:31" x14ac:dyDescent="0.25">
      <c r="O46" s="57"/>
      <c r="P46" s="57"/>
      <c r="Q46" s="57"/>
      <c r="R46" s="57"/>
      <c r="S46" s="57"/>
      <c r="T46" s="57"/>
      <c r="U46" s="57"/>
      <c r="V46" s="57"/>
      <c r="W46" s="57"/>
      <c r="X46" s="57"/>
      <c r="Y46" s="57"/>
      <c r="Z46" s="57"/>
      <c r="AA46" s="57"/>
      <c r="AB46" s="57"/>
      <c r="AC46" s="57"/>
      <c r="AD46" s="57"/>
      <c r="AE46" s="57"/>
    </row>
    <row r="47" spans="1:31" x14ac:dyDescent="0.25">
      <c r="O47" s="57"/>
      <c r="P47" s="57"/>
      <c r="Q47" s="57"/>
      <c r="R47" s="57"/>
      <c r="S47" s="57"/>
      <c r="T47" s="57"/>
      <c r="U47" s="57"/>
      <c r="V47" s="57"/>
      <c r="W47" s="57"/>
      <c r="X47" s="57"/>
      <c r="Y47" s="57"/>
      <c r="Z47" s="57"/>
      <c r="AA47" s="57"/>
      <c r="AB47" s="57"/>
      <c r="AC47" s="57"/>
      <c r="AD47" s="57"/>
      <c r="AE47" s="57"/>
    </row>
    <row r="48" spans="1:31" x14ac:dyDescent="0.25">
      <c r="O48" s="57"/>
      <c r="P48" s="57"/>
      <c r="Q48" s="57"/>
      <c r="R48" s="57"/>
      <c r="S48" s="57"/>
      <c r="T48" s="57"/>
      <c r="U48" s="57"/>
      <c r="V48" s="57"/>
      <c r="W48" s="57"/>
      <c r="X48" s="57"/>
      <c r="Y48" s="57"/>
      <c r="Z48" s="57"/>
      <c r="AA48" s="57"/>
      <c r="AB48" s="57"/>
      <c r="AC48" s="57"/>
      <c r="AD48" s="57"/>
      <c r="AE48" s="57"/>
    </row>
    <row r="49" spans="15:31" x14ac:dyDescent="0.25">
      <c r="O49" s="57"/>
      <c r="P49" s="57"/>
      <c r="Q49" s="57"/>
      <c r="R49" s="57"/>
      <c r="S49" s="57"/>
      <c r="T49" s="57"/>
      <c r="U49" s="57"/>
      <c r="V49" s="57"/>
      <c r="W49" s="57"/>
      <c r="X49" s="57"/>
      <c r="Y49" s="57"/>
      <c r="Z49" s="57"/>
      <c r="AA49" s="57"/>
      <c r="AB49" s="57"/>
      <c r="AC49" s="57"/>
      <c r="AD49" s="57"/>
      <c r="AE49" s="57"/>
    </row>
    <row r="50" spans="15:31" x14ac:dyDescent="0.25">
      <c r="O50" s="57"/>
      <c r="P50" s="57"/>
      <c r="Q50" s="57"/>
      <c r="R50" s="57"/>
      <c r="S50" s="57"/>
      <c r="T50" s="57"/>
      <c r="U50" s="57"/>
      <c r="V50" s="57"/>
      <c r="W50" s="57"/>
      <c r="X50" s="57"/>
      <c r="Y50" s="57"/>
      <c r="Z50" s="57"/>
      <c r="AA50" s="57"/>
      <c r="AB50" s="57"/>
      <c r="AC50" s="57"/>
      <c r="AD50" s="57"/>
      <c r="AE50" s="57"/>
    </row>
    <row r="51" spans="15:31" x14ac:dyDescent="0.25">
      <c r="O51" s="57"/>
      <c r="P51" s="57"/>
      <c r="Q51" s="57"/>
      <c r="R51" s="57"/>
      <c r="S51" s="57"/>
      <c r="T51" s="57"/>
      <c r="U51" s="57"/>
      <c r="V51" s="57"/>
      <c r="W51" s="57"/>
      <c r="X51" s="57"/>
      <c r="Y51" s="57"/>
      <c r="Z51" s="57"/>
      <c r="AA51" s="57"/>
      <c r="AB51" s="57"/>
      <c r="AC51" s="57"/>
      <c r="AD51" s="57"/>
      <c r="AE51" s="57"/>
    </row>
    <row r="52" spans="15:31" x14ac:dyDescent="0.25">
      <c r="O52" s="57"/>
      <c r="P52" s="57"/>
      <c r="Q52" s="57"/>
      <c r="R52" s="57"/>
      <c r="S52" s="57"/>
      <c r="T52" s="57"/>
      <c r="U52" s="57"/>
      <c r="V52" s="57"/>
      <c r="W52" s="57"/>
      <c r="X52" s="57"/>
      <c r="Y52" s="57"/>
      <c r="Z52" s="57"/>
      <c r="AA52" s="57"/>
      <c r="AB52" s="57"/>
      <c r="AC52" s="57"/>
      <c r="AD52" s="57"/>
      <c r="AE52" s="57"/>
    </row>
    <row r="53" spans="15:31" x14ac:dyDescent="0.25">
      <c r="O53" s="57"/>
      <c r="P53" s="57"/>
      <c r="Q53" s="57"/>
      <c r="R53" s="57"/>
      <c r="S53" s="57"/>
      <c r="T53" s="57"/>
      <c r="U53" s="57"/>
      <c r="V53" s="57"/>
      <c r="W53" s="57"/>
      <c r="X53" s="57"/>
      <c r="Y53" s="57"/>
      <c r="Z53" s="57"/>
      <c r="AA53" s="57"/>
      <c r="AB53" s="57"/>
      <c r="AC53" s="57"/>
      <c r="AD53" s="57"/>
      <c r="AE53" s="57"/>
    </row>
    <row r="54" spans="15:31" x14ac:dyDescent="0.25"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/>
      <c r="AC54" s="57"/>
      <c r="AD54" s="57"/>
      <c r="AE54" s="57"/>
    </row>
    <row r="55" spans="15:31" x14ac:dyDescent="0.25">
      <c r="O55" s="57"/>
      <c r="P55" s="57"/>
      <c r="Q55" s="57"/>
      <c r="R55" s="57"/>
      <c r="S55" s="57"/>
      <c r="T55" s="57"/>
      <c r="U55" s="57"/>
      <c r="V55" s="57"/>
      <c r="W55" s="57"/>
      <c r="X55" s="57"/>
      <c r="Y55" s="57"/>
      <c r="Z55" s="57"/>
      <c r="AA55" s="57"/>
      <c r="AB55" s="57"/>
      <c r="AC55" s="57"/>
      <c r="AD55" s="57"/>
      <c r="AE55" s="57"/>
    </row>
    <row r="56" spans="15:31" x14ac:dyDescent="0.25">
      <c r="O56" s="57"/>
      <c r="P56" s="57"/>
      <c r="Q56" s="57"/>
      <c r="R56" s="57"/>
      <c r="S56" s="57"/>
      <c r="T56" s="57"/>
      <c r="U56" s="57"/>
      <c r="V56" s="57"/>
      <c r="W56" s="57"/>
      <c r="X56" s="57"/>
      <c r="Y56" s="57"/>
      <c r="Z56" s="57"/>
      <c r="AA56" s="57"/>
      <c r="AB56" s="57"/>
      <c r="AC56" s="57"/>
      <c r="AD56" s="57"/>
      <c r="AE56" s="57"/>
    </row>
    <row r="57" spans="15:31" x14ac:dyDescent="0.25">
      <c r="O57" s="57"/>
      <c r="P57" s="57"/>
      <c r="Q57" s="57"/>
      <c r="R57" s="57"/>
      <c r="S57" s="57"/>
      <c r="T57" s="57"/>
      <c r="U57" s="57"/>
      <c r="V57" s="57"/>
      <c r="W57" s="57"/>
      <c r="X57" s="57"/>
      <c r="Y57" s="57"/>
      <c r="Z57" s="57"/>
      <c r="AA57" s="57"/>
      <c r="AB57" s="57"/>
      <c r="AC57" s="57"/>
      <c r="AD57" s="57"/>
      <c r="AE57" s="57"/>
    </row>
    <row r="58" spans="15:31" x14ac:dyDescent="0.25">
      <c r="O58" s="57"/>
      <c r="P58" s="57"/>
      <c r="Q58" s="57"/>
      <c r="R58" s="57"/>
      <c r="S58" s="57"/>
      <c r="T58" s="57"/>
      <c r="U58" s="57"/>
      <c r="V58" s="57"/>
      <c r="W58" s="57"/>
      <c r="X58" s="57"/>
      <c r="Y58" s="57"/>
      <c r="Z58" s="57"/>
      <c r="AA58" s="57"/>
      <c r="AB58" s="57"/>
      <c r="AC58" s="57"/>
      <c r="AD58" s="57"/>
      <c r="AE58" s="57"/>
    </row>
    <row r="59" spans="15:31" x14ac:dyDescent="0.25"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</row>
    <row r="60" spans="15:31" x14ac:dyDescent="0.25">
      <c r="O60" s="57"/>
      <c r="P60" s="57"/>
      <c r="Q60" s="57"/>
      <c r="R60" s="57"/>
      <c r="S60" s="57"/>
      <c r="T60" s="57"/>
      <c r="U60" s="57"/>
      <c r="V60" s="57"/>
      <c r="W60" s="57"/>
      <c r="X60" s="57"/>
      <c r="Y60" s="57"/>
      <c r="Z60" s="57"/>
      <c r="AA60" s="57"/>
      <c r="AB60" s="57"/>
      <c r="AC60" s="57"/>
      <c r="AD60" s="57"/>
      <c r="AE60" s="57"/>
    </row>
    <row r="61" spans="15:31" x14ac:dyDescent="0.25">
      <c r="O61" s="57"/>
      <c r="P61" s="57"/>
      <c r="Q61" s="57"/>
      <c r="R61" s="57"/>
      <c r="S61" s="57"/>
      <c r="T61" s="57"/>
      <c r="U61" s="57"/>
      <c r="V61" s="57"/>
      <c r="W61" s="57"/>
      <c r="X61" s="57"/>
      <c r="Y61" s="57"/>
      <c r="Z61" s="57"/>
      <c r="AA61" s="57"/>
      <c r="AB61" s="57"/>
      <c r="AC61" s="57"/>
      <c r="AD61" s="57"/>
      <c r="AE61" s="57"/>
    </row>
    <row r="62" spans="15:31" x14ac:dyDescent="0.25">
      <c r="O62" s="57"/>
      <c r="P62" s="57"/>
      <c r="Q62" s="57"/>
      <c r="R62" s="57"/>
      <c r="S62" s="57"/>
      <c r="T62" s="57"/>
      <c r="U62" s="57"/>
      <c r="V62" s="57"/>
      <c r="W62" s="57"/>
      <c r="X62" s="57"/>
      <c r="Y62" s="57"/>
      <c r="Z62" s="57"/>
      <c r="AA62" s="57"/>
      <c r="AB62" s="57"/>
      <c r="AC62" s="57"/>
      <c r="AD62" s="57"/>
      <c r="AE62" s="57"/>
    </row>
    <row r="63" spans="15:31" x14ac:dyDescent="0.25">
      <c r="O63" s="57"/>
      <c r="P63" s="57"/>
      <c r="Q63" s="57"/>
      <c r="R63" s="57"/>
      <c r="S63" s="57"/>
      <c r="T63" s="57"/>
      <c r="U63" s="57"/>
      <c r="V63" s="57"/>
      <c r="W63" s="57"/>
      <c r="X63" s="57"/>
      <c r="Y63" s="57"/>
      <c r="Z63" s="57"/>
      <c r="AA63" s="57"/>
      <c r="AB63" s="57"/>
      <c r="AC63" s="57"/>
      <c r="AD63" s="57"/>
      <c r="AE63" s="57"/>
    </row>
    <row r="64" spans="15:31" x14ac:dyDescent="0.25">
      <c r="O64" s="57"/>
      <c r="P64" s="57"/>
      <c r="Q64" s="57"/>
      <c r="R64" s="57"/>
      <c r="S64" s="57"/>
      <c r="T64" s="57"/>
      <c r="U64" s="57"/>
      <c r="V64" s="57"/>
      <c r="W64" s="57"/>
      <c r="X64" s="57"/>
      <c r="Y64" s="57"/>
      <c r="Z64" s="57"/>
      <c r="AA64" s="57"/>
      <c r="AB64" s="57"/>
      <c r="AC64" s="57"/>
      <c r="AD64" s="57"/>
      <c r="AE64" s="57"/>
    </row>
    <row r="65" spans="15:31" x14ac:dyDescent="0.25">
      <c r="O65" s="57"/>
      <c r="P65" s="57"/>
      <c r="Q65" s="57"/>
      <c r="R65" s="57"/>
      <c r="S65" s="57"/>
      <c r="T65" s="57"/>
      <c r="U65" s="57"/>
      <c r="V65" s="57"/>
      <c r="W65" s="57"/>
      <c r="X65" s="57"/>
      <c r="Y65" s="57"/>
      <c r="Z65" s="57"/>
      <c r="AA65" s="57"/>
      <c r="AB65" s="57"/>
      <c r="AC65" s="57"/>
      <c r="AD65" s="57"/>
      <c r="AE65" s="57"/>
    </row>
    <row r="66" spans="15:31" x14ac:dyDescent="0.25">
      <c r="O66" s="57"/>
      <c r="P66" s="57"/>
      <c r="Q66" s="57"/>
      <c r="R66" s="57"/>
      <c r="S66" s="57"/>
      <c r="T66" s="57"/>
      <c r="U66" s="57"/>
      <c r="V66" s="57"/>
      <c r="W66" s="57"/>
      <c r="X66" s="57"/>
      <c r="Y66" s="57"/>
      <c r="Z66" s="57"/>
      <c r="AA66" s="57"/>
      <c r="AB66" s="57"/>
      <c r="AC66" s="57"/>
      <c r="AD66" s="57"/>
      <c r="AE66" s="57"/>
    </row>
    <row r="67" spans="15:31" x14ac:dyDescent="0.25">
      <c r="O67" s="57"/>
      <c r="P67" s="57"/>
      <c r="Q67" s="57"/>
      <c r="R67" s="57"/>
      <c r="S67" s="57"/>
      <c r="T67" s="57"/>
      <c r="U67" s="57"/>
      <c r="V67" s="57"/>
      <c r="W67" s="57"/>
      <c r="X67" s="57"/>
      <c r="Y67" s="57"/>
      <c r="Z67" s="57"/>
      <c r="AA67" s="57"/>
      <c r="AB67" s="57"/>
      <c r="AC67" s="57"/>
      <c r="AD67" s="57"/>
      <c r="AE67" s="57"/>
    </row>
    <row r="68" spans="15:31" x14ac:dyDescent="0.25">
      <c r="O68" s="57"/>
      <c r="P68" s="57"/>
      <c r="Q68" s="57"/>
      <c r="R68" s="57"/>
      <c r="S68" s="57"/>
      <c r="T68" s="57"/>
      <c r="U68" s="57"/>
      <c r="V68" s="57"/>
      <c r="W68" s="57"/>
      <c r="X68" s="57"/>
      <c r="Y68" s="57"/>
      <c r="Z68" s="57"/>
      <c r="AA68" s="57"/>
      <c r="AB68" s="57"/>
      <c r="AC68" s="57"/>
      <c r="AD68" s="57"/>
      <c r="AE68" s="57"/>
    </row>
    <row r="69" spans="15:31" x14ac:dyDescent="0.25">
      <c r="O69" s="57"/>
      <c r="P69" s="57"/>
      <c r="Q69" s="57"/>
      <c r="R69" s="57"/>
      <c r="S69" s="57"/>
      <c r="T69" s="57"/>
      <c r="U69" s="57"/>
      <c r="V69" s="57"/>
      <c r="W69" s="57"/>
      <c r="X69" s="57"/>
      <c r="Y69" s="57"/>
      <c r="Z69" s="57"/>
      <c r="AA69" s="57"/>
      <c r="AB69" s="57"/>
      <c r="AC69" s="57"/>
      <c r="AD69" s="57"/>
      <c r="AE69" s="57"/>
    </row>
    <row r="70" spans="15:31" x14ac:dyDescent="0.25">
      <c r="O70" s="57"/>
      <c r="P70" s="57"/>
      <c r="Q70" s="57"/>
      <c r="R70" s="57"/>
      <c r="S70" s="57"/>
      <c r="T70" s="57"/>
      <c r="U70" s="57"/>
      <c r="V70" s="57"/>
      <c r="W70" s="57"/>
      <c r="X70" s="57"/>
      <c r="Y70" s="57"/>
      <c r="Z70" s="57"/>
      <c r="AA70" s="57"/>
      <c r="AB70" s="57"/>
      <c r="AC70" s="57"/>
      <c r="AD70" s="57"/>
      <c r="AE70" s="57"/>
    </row>
    <row r="71" spans="15:31" x14ac:dyDescent="0.25">
      <c r="O71" s="57"/>
      <c r="P71" s="57"/>
      <c r="Q71" s="57"/>
      <c r="R71" s="57"/>
      <c r="S71" s="57"/>
      <c r="T71" s="57"/>
      <c r="U71" s="57"/>
      <c r="V71" s="57"/>
      <c r="W71" s="57"/>
      <c r="X71" s="57"/>
      <c r="Y71" s="57"/>
      <c r="Z71" s="57"/>
      <c r="AA71" s="57"/>
      <c r="AB71" s="57"/>
      <c r="AC71" s="57"/>
      <c r="AD71" s="57"/>
      <c r="AE71" s="57"/>
    </row>
    <row r="72" spans="15:31" x14ac:dyDescent="0.25">
      <c r="O72" s="57"/>
      <c r="P72" s="57"/>
      <c r="Q72" s="57"/>
      <c r="R72" s="57"/>
      <c r="S72" s="57"/>
      <c r="T72" s="57"/>
      <c r="U72" s="57"/>
      <c r="V72" s="57"/>
      <c r="W72" s="57"/>
      <c r="X72" s="57"/>
      <c r="Y72" s="57"/>
      <c r="Z72" s="57"/>
      <c r="AA72" s="57"/>
      <c r="AB72" s="57"/>
      <c r="AC72" s="57"/>
      <c r="AD72" s="57"/>
      <c r="AE72" s="57"/>
    </row>
    <row r="73" spans="15:31" x14ac:dyDescent="0.25">
      <c r="O73" s="57"/>
      <c r="P73" s="57"/>
      <c r="Q73" s="57"/>
      <c r="R73" s="57"/>
      <c r="S73" s="57"/>
      <c r="T73" s="57"/>
      <c r="U73" s="57"/>
      <c r="V73" s="57"/>
      <c r="W73" s="57"/>
      <c r="X73" s="57"/>
      <c r="Y73" s="57"/>
      <c r="Z73" s="57"/>
      <c r="AA73" s="57"/>
      <c r="AB73" s="57"/>
      <c r="AC73" s="57"/>
      <c r="AD73" s="57"/>
      <c r="AE73" s="57"/>
    </row>
    <row r="74" spans="15:31" x14ac:dyDescent="0.25">
      <c r="O74" s="57"/>
      <c r="P74" s="57"/>
      <c r="Q74" s="57"/>
      <c r="R74" s="57"/>
      <c r="S74" s="57"/>
      <c r="T74" s="57"/>
      <c r="U74" s="57"/>
      <c r="V74" s="57"/>
      <c r="W74" s="57"/>
      <c r="X74" s="57"/>
      <c r="Y74" s="57"/>
      <c r="Z74" s="57"/>
      <c r="AA74" s="57"/>
      <c r="AB74" s="57"/>
      <c r="AC74" s="57"/>
      <c r="AD74" s="57"/>
      <c r="AE74" s="57"/>
    </row>
    <row r="75" spans="15:31" x14ac:dyDescent="0.25">
      <c r="O75" s="57"/>
      <c r="P75" s="57"/>
      <c r="Q75" s="57"/>
      <c r="R75" s="57"/>
      <c r="S75" s="57"/>
      <c r="T75" s="57"/>
      <c r="U75" s="57"/>
      <c r="V75" s="57"/>
      <c r="W75" s="57"/>
      <c r="X75" s="57"/>
      <c r="Y75" s="57"/>
      <c r="Z75" s="57"/>
      <c r="AA75" s="57"/>
      <c r="AB75" s="57"/>
      <c r="AC75" s="57"/>
      <c r="AD75" s="57"/>
      <c r="AE75" s="57"/>
    </row>
    <row r="76" spans="15:31" x14ac:dyDescent="0.25">
      <c r="O76" s="57"/>
      <c r="P76" s="57"/>
      <c r="Q76" s="57"/>
      <c r="R76" s="57"/>
      <c r="S76" s="57"/>
      <c r="T76" s="57"/>
      <c r="U76" s="57"/>
      <c r="V76" s="57"/>
      <c r="W76" s="57"/>
      <c r="X76" s="57"/>
      <c r="Y76" s="57"/>
      <c r="Z76" s="57"/>
      <c r="AA76" s="57"/>
      <c r="AB76" s="57"/>
      <c r="AC76" s="57"/>
      <c r="AD76" s="57"/>
      <c r="AE76" s="57"/>
    </row>
    <row r="77" spans="15:31" x14ac:dyDescent="0.25">
      <c r="O77" s="57"/>
      <c r="P77" s="57"/>
      <c r="Q77" s="57"/>
      <c r="R77" s="57"/>
      <c r="S77" s="57"/>
      <c r="T77" s="57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</row>
    <row r="78" spans="15:31" x14ac:dyDescent="0.25">
      <c r="O78" s="57"/>
      <c r="P78" s="57"/>
      <c r="Q78" s="57"/>
      <c r="R78" s="57"/>
      <c r="S78" s="57"/>
      <c r="T78" s="57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</row>
    <row r="79" spans="15:31" x14ac:dyDescent="0.25">
      <c r="O79" s="57"/>
      <c r="P79" s="57"/>
      <c r="Q79" s="57"/>
      <c r="R79" s="57"/>
      <c r="S79" s="57"/>
      <c r="T79" s="57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</row>
    <row r="80" spans="15:31" x14ac:dyDescent="0.25">
      <c r="O80" s="57"/>
      <c r="P80" s="57"/>
      <c r="Q80" s="57"/>
      <c r="R80" s="57"/>
      <c r="S80" s="57"/>
      <c r="T80" s="57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</row>
    <row r="81" spans="15:31" x14ac:dyDescent="0.25">
      <c r="O81" s="57"/>
      <c r="P81" s="57"/>
      <c r="Q81" s="57"/>
      <c r="R81" s="57"/>
      <c r="S81" s="57"/>
      <c r="T81" s="57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</row>
    <row r="82" spans="15:31" x14ac:dyDescent="0.25">
      <c r="O82" s="57"/>
      <c r="P82" s="57"/>
      <c r="Q82" s="57"/>
      <c r="R82" s="57"/>
      <c r="S82" s="57"/>
      <c r="T82" s="57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</row>
    <row r="83" spans="15:31" x14ac:dyDescent="0.25">
      <c r="O83" s="57"/>
      <c r="P83" s="57"/>
      <c r="Q83" s="57"/>
      <c r="R83" s="57"/>
      <c r="S83" s="57"/>
      <c r="T83" s="57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</row>
    <row r="84" spans="15:31" x14ac:dyDescent="0.25">
      <c r="O84" s="57"/>
      <c r="P84" s="57"/>
      <c r="Q84" s="57"/>
      <c r="R84" s="57"/>
      <c r="S84" s="57"/>
      <c r="T84" s="57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</row>
    <row r="85" spans="15:31" x14ac:dyDescent="0.25">
      <c r="O85" s="57"/>
      <c r="P85" s="57"/>
      <c r="Q85" s="57"/>
      <c r="R85" s="57"/>
      <c r="S85" s="57"/>
      <c r="T85" s="57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</row>
    <row r="86" spans="15:31" x14ac:dyDescent="0.25">
      <c r="O86" s="57"/>
      <c r="P86" s="57"/>
      <c r="Q86" s="57"/>
      <c r="R86" s="57"/>
      <c r="S86" s="57"/>
      <c r="T86" s="57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</row>
    <row r="87" spans="15:31" x14ac:dyDescent="0.25">
      <c r="O87" s="57"/>
      <c r="P87" s="57"/>
      <c r="Q87" s="57"/>
      <c r="R87" s="57"/>
      <c r="S87" s="57"/>
      <c r="T87" s="57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</row>
    <row r="88" spans="15:31" x14ac:dyDescent="0.25">
      <c r="O88" s="57"/>
      <c r="P88" s="57"/>
      <c r="Q88" s="57"/>
      <c r="R88" s="57"/>
      <c r="S88" s="57"/>
      <c r="T88" s="57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</row>
    <row r="89" spans="15:31" x14ac:dyDescent="0.25">
      <c r="O89" s="57"/>
      <c r="P89" s="57"/>
      <c r="Q89" s="57"/>
      <c r="R89" s="57"/>
      <c r="S89" s="57"/>
      <c r="T89" s="57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</row>
    <row r="90" spans="15:31" x14ac:dyDescent="0.25">
      <c r="O90" s="57"/>
      <c r="P90" s="57"/>
      <c r="Q90" s="57"/>
      <c r="R90" s="57"/>
      <c r="S90" s="57"/>
      <c r="T90" s="57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</row>
    <row r="91" spans="15:31" x14ac:dyDescent="0.25">
      <c r="O91" s="57"/>
      <c r="P91" s="57"/>
      <c r="Q91" s="57"/>
      <c r="R91" s="57"/>
      <c r="S91" s="57"/>
      <c r="T91" s="57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</row>
    <row r="92" spans="15:31" x14ac:dyDescent="0.25">
      <c r="O92" s="57"/>
      <c r="P92" s="57"/>
      <c r="Q92" s="57"/>
      <c r="R92" s="57"/>
      <c r="S92" s="57"/>
      <c r="T92" s="57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</row>
    <row r="93" spans="15:31" x14ac:dyDescent="0.25">
      <c r="O93" s="57"/>
      <c r="P93" s="57"/>
      <c r="Q93" s="57"/>
      <c r="R93" s="57"/>
      <c r="S93" s="57"/>
      <c r="T93" s="57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</row>
    <row r="94" spans="15:31" x14ac:dyDescent="0.25">
      <c r="O94" s="57"/>
      <c r="P94" s="57"/>
      <c r="Q94" s="57"/>
      <c r="R94" s="57"/>
      <c r="S94" s="57"/>
      <c r="T94" s="57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</row>
    <row r="95" spans="15:31" x14ac:dyDescent="0.25">
      <c r="O95" s="57"/>
      <c r="P95" s="57"/>
      <c r="Q95" s="57"/>
      <c r="R95" s="57"/>
      <c r="S95" s="57"/>
      <c r="T95" s="57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</row>
    <row r="96" spans="15:31" x14ac:dyDescent="0.25">
      <c r="O96" s="57"/>
      <c r="P96" s="57"/>
      <c r="Q96" s="57"/>
      <c r="R96" s="57"/>
      <c r="S96" s="57"/>
      <c r="T96" s="57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</row>
    <row r="97" spans="15:31" x14ac:dyDescent="0.25">
      <c r="O97" s="57"/>
      <c r="P97" s="57"/>
      <c r="Q97" s="57"/>
      <c r="R97" s="57"/>
      <c r="S97" s="57"/>
      <c r="T97" s="57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</row>
    <row r="98" spans="15:31" x14ac:dyDescent="0.25">
      <c r="O98" s="57"/>
      <c r="P98" s="57"/>
      <c r="Q98" s="57"/>
      <c r="R98" s="57"/>
      <c r="S98" s="57"/>
      <c r="T98" s="57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</row>
    <row r="99" spans="15:31" x14ac:dyDescent="0.25">
      <c r="O99" s="57"/>
      <c r="P99" s="57"/>
      <c r="Q99" s="57"/>
      <c r="R99" s="57"/>
      <c r="S99" s="57"/>
      <c r="T99" s="57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</row>
    <row r="100" spans="15:31" x14ac:dyDescent="0.25">
      <c r="O100" s="57"/>
      <c r="P100" s="57"/>
      <c r="Q100" s="57"/>
      <c r="R100" s="57"/>
      <c r="S100" s="57"/>
      <c r="T100" s="57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</row>
    <row r="101" spans="15:31" x14ac:dyDescent="0.25">
      <c r="O101" s="57"/>
      <c r="P101" s="57"/>
      <c r="Q101" s="57"/>
      <c r="R101" s="57"/>
      <c r="S101" s="57"/>
      <c r="T101" s="57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</row>
    <row r="102" spans="15:31" x14ac:dyDescent="0.25">
      <c r="O102" s="57"/>
      <c r="P102" s="57"/>
      <c r="Q102" s="57"/>
      <c r="R102" s="57"/>
      <c r="S102" s="57"/>
      <c r="T102" s="57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</row>
    <row r="103" spans="15:31" x14ac:dyDescent="0.25">
      <c r="O103" s="57"/>
      <c r="P103" s="57"/>
      <c r="Q103" s="57"/>
      <c r="R103" s="57"/>
      <c r="S103" s="57"/>
      <c r="T103" s="57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</row>
    <row r="104" spans="15:31" x14ac:dyDescent="0.25">
      <c r="O104" s="57"/>
      <c r="P104" s="57"/>
      <c r="Q104" s="57"/>
      <c r="R104" s="57"/>
      <c r="S104" s="57"/>
      <c r="T104" s="57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</row>
    <row r="105" spans="15:31" x14ac:dyDescent="0.25">
      <c r="O105" s="57"/>
      <c r="P105" s="57"/>
      <c r="Q105" s="57"/>
      <c r="R105" s="57"/>
      <c r="S105" s="57"/>
      <c r="T105" s="57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</row>
    <row r="106" spans="15:31" x14ac:dyDescent="0.25">
      <c r="O106" s="57"/>
      <c r="P106" s="57"/>
      <c r="Q106" s="57"/>
      <c r="R106" s="57"/>
      <c r="S106" s="57"/>
      <c r="T106" s="57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</row>
    <row r="107" spans="15:31" x14ac:dyDescent="0.25">
      <c r="O107" s="57"/>
      <c r="P107" s="57"/>
      <c r="Q107" s="57"/>
      <c r="R107" s="57"/>
      <c r="S107" s="57"/>
      <c r="T107" s="57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</row>
    <row r="108" spans="15:31" x14ac:dyDescent="0.25">
      <c r="O108" s="57"/>
      <c r="P108" s="57"/>
      <c r="Q108" s="57"/>
      <c r="R108" s="57"/>
      <c r="S108" s="57"/>
      <c r="T108" s="57"/>
      <c r="U108" s="57"/>
      <c r="V108" s="57"/>
      <c r="W108" s="57"/>
      <c r="X108" s="57"/>
      <c r="Y108" s="57"/>
      <c r="Z108" s="57"/>
      <c r="AA108" s="57"/>
      <c r="AB108" s="57"/>
      <c r="AC108" s="57"/>
      <c r="AD108" s="57"/>
      <c r="AE108" s="57"/>
    </row>
    <row r="109" spans="15:31" x14ac:dyDescent="0.25">
      <c r="O109" s="57"/>
      <c r="P109" s="57"/>
      <c r="Q109" s="57"/>
      <c r="R109" s="57"/>
      <c r="S109" s="57"/>
      <c r="T109" s="57"/>
      <c r="U109" s="57"/>
      <c r="V109" s="57"/>
      <c r="W109" s="57"/>
      <c r="X109" s="57"/>
      <c r="Y109" s="57"/>
      <c r="Z109" s="57"/>
      <c r="AA109" s="57"/>
      <c r="AB109" s="57"/>
      <c r="AC109" s="57"/>
      <c r="AD109" s="57"/>
      <c r="AE109" s="57"/>
    </row>
    <row r="110" spans="15:31" x14ac:dyDescent="0.25">
      <c r="O110" s="57"/>
      <c r="P110" s="57"/>
      <c r="Q110" s="57"/>
      <c r="R110" s="57"/>
      <c r="S110" s="57"/>
      <c r="T110" s="57"/>
      <c r="U110" s="57"/>
      <c r="V110" s="57"/>
      <c r="W110" s="57"/>
      <c r="X110" s="57"/>
      <c r="Y110" s="57"/>
      <c r="Z110" s="57"/>
      <c r="AA110" s="57"/>
      <c r="AB110" s="57"/>
      <c r="AC110" s="57"/>
      <c r="AD110" s="57"/>
      <c r="AE110" s="57"/>
    </row>
    <row r="111" spans="15:31" x14ac:dyDescent="0.25">
      <c r="O111" s="57"/>
      <c r="P111" s="57"/>
      <c r="Q111" s="57"/>
      <c r="R111" s="57"/>
      <c r="S111" s="57"/>
      <c r="T111" s="57"/>
      <c r="U111" s="57"/>
      <c r="V111" s="57"/>
      <c r="W111" s="57"/>
      <c r="X111" s="57"/>
      <c r="Y111" s="57"/>
      <c r="Z111" s="57"/>
      <c r="AA111" s="57"/>
      <c r="AB111" s="57"/>
      <c r="AC111" s="57"/>
      <c r="AD111" s="57"/>
      <c r="AE111" s="57"/>
    </row>
    <row r="112" spans="15:31" x14ac:dyDescent="0.25">
      <c r="O112" s="57"/>
      <c r="P112" s="57"/>
      <c r="Q112" s="57"/>
      <c r="R112" s="57"/>
      <c r="S112" s="57"/>
      <c r="T112" s="57"/>
      <c r="U112" s="57"/>
      <c r="V112" s="57"/>
      <c r="W112" s="57"/>
      <c r="X112" s="57"/>
      <c r="Y112" s="57"/>
      <c r="Z112" s="57"/>
      <c r="AA112" s="57"/>
      <c r="AB112" s="57"/>
      <c r="AC112" s="57"/>
      <c r="AD112" s="57"/>
      <c r="AE112" s="57"/>
    </row>
    <row r="113" spans="15:31" x14ac:dyDescent="0.25">
      <c r="O113" s="57"/>
      <c r="P113" s="57"/>
      <c r="Q113" s="57"/>
      <c r="R113" s="57"/>
      <c r="S113" s="57"/>
      <c r="T113" s="57"/>
      <c r="U113" s="57"/>
      <c r="V113" s="57"/>
      <c r="W113" s="57"/>
      <c r="X113" s="57"/>
      <c r="Y113" s="57"/>
      <c r="Z113" s="57"/>
      <c r="AA113" s="57"/>
      <c r="AB113" s="57"/>
      <c r="AC113" s="57"/>
      <c r="AD113" s="57"/>
      <c r="AE113" s="57"/>
    </row>
    <row r="114" spans="15:31" x14ac:dyDescent="0.25">
      <c r="O114" s="57"/>
      <c r="P114" s="57"/>
      <c r="Q114" s="57"/>
      <c r="R114" s="57"/>
      <c r="S114" s="57"/>
      <c r="T114" s="57"/>
      <c r="U114" s="57"/>
      <c r="V114" s="57"/>
      <c r="W114" s="57"/>
      <c r="X114" s="57"/>
      <c r="Y114" s="57"/>
      <c r="Z114" s="57"/>
      <c r="AA114" s="57"/>
      <c r="AB114" s="57"/>
      <c r="AC114" s="57"/>
      <c r="AD114" s="57"/>
      <c r="AE114" s="57"/>
    </row>
    <row r="115" spans="15:31" x14ac:dyDescent="0.25">
      <c r="O115" s="57"/>
      <c r="P115" s="57"/>
      <c r="Q115" s="57"/>
      <c r="R115" s="57"/>
      <c r="S115" s="57"/>
      <c r="T115" s="57"/>
      <c r="U115" s="57"/>
      <c r="V115" s="57"/>
      <c r="W115" s="57"/>
      <c r="X115" s="57"/>
      <c r="Y115" s="57"/>
      <c r="Z115" s="57"/>
      <c r="AA115" s="57"/>
      <c r="AB115" s="57"/>
      <c r="AC115" s="57"/>
      <c r="AD115" s="57"/>
      <c r="AE115" s="57"/>
    </row>
    <row r="116" spans="15:31" x14ac:dyDescent="0.25">
      <c r="O116" s="57"/>
      <c r="P116" s="57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7"/>
      <c r="AB116" s="57"/>
      <c r="AC116" s="57"/>
      <c r="AD116" s="57"/>
      <c r="AE116" s="57"/>
    </row>
    <row r="117" spans="15:31" x14ac:dyDescent="0.25">
      <c r="O117" s="57"/>
      <c r="P117" s="57"/>
      <c r="Q117" s="57"/>
      <c r="R117" s="57"/>
      <c r="S117" s="57"/>
      <c r="T117" s="57"/>
      <c r="U117" s="57"/>
      <c r="V117" s="57"/>
      <c r="W117" s="57"/>
      <c r="X117" s="57"/>
      <c r="Y117" s="57"/>
      <c r="Z117" s="57"/>
      <c r="AA117" s="57"/>
      <c r="AB117" s="57"/>
      <c r="AC117" s="57"/>
      <c r="AD117" s="57"/>
      <c r="AE117" s="57"/>
    </row>
    <row r="118" spans="15:31" x14ac:dyDescent="0.25">
      <c r="O118" s="57"/>
      <c r="P118" s="57"/>
      <c r="Q118" s="57"/>
      <c r="R118" s="57"/>
      <c r="S118" s="57"/>
      <c r="T118" s="57"/>
      <c r="U118" s="57"/>
      <c r="V118" s="57"/>
      <c r="W118" s="57"/>
      <c r="X118" s="57"/>
      <c r="Y118" s="57"/>
      <c r="Z118" s="57"/>
      <c r="AA118" s="57"/>
      <c r="AB118" s="57"/>
      <c r="AC118" s="57"/>
      <c r="AD118" s="57"/>
      <c r="AE118" s="57"/>
    </row>
    <row r="119" spans="15:31" x14ac:dyDescent="0.25">
      <c r="O119" s="57"/>
      <c r="P119" s="57"/>
      <c r="Q119" s="57"/>
      <c r="R119" s="57"/>
      <c r="S119" s="57"/>
      <c r="T119" s="57"/>
      <c r="U119" s="57"/>
      <c r="V119" s="57"/>
      <c r="W119" s="57"/>
      <c r="X119" s="57"/>
      <c r="Y119" s="57"/>
      <c r="Z119" s="57"/>
      <c r="AA119" s="57"/>
      <c r="AB119" s="57"/>
      <c r="AC119" s="57"/>
      <c r="AD119" s="57"/>
      <c r="AE119" s="57"/>
    </row>
    <row r="120" spans="15:31" x14ac:dyDescent="0.25">
      <c r="O120" s="57"/>
      <c r="P120" s="57"/>
      <c r="Q120" s="57"/>
      <c r="R120" s="57"/>
      <c r="S120" s="57"/>
      <c r="T120" s="57"/>
      <c r="U120" s="57"/>
      <c r="V120" s="57"/>
      <c r="W120" s="57"/>
      <c r="X120" s="57"/>
      <c r="Y120" s="57"/>
      <c r="Z120" s="57"/>
      <c r="AA120" s="57"/>
      <c r="AB120" s="57"/>
      <c r="AC120" s="57"/>
      <c r="AD120" s="57"/>
      <c r="AE120" s="57"/>
    </row>
    <row r="121" spans="15:31" x14ac:dyDescent="0.25">
      <c r="O121" s="57"/>
      <c r="P121" s="57"/>
      <c r="Q121" s="57"/>
      <c r="R121" s="57"/>
      <c r="S121" s="57"/>
      <c r="T121" s="57"/>
      <c r="U121" s="57"/>
      <c r="V121" s="57"/>
      <c r="W121" s="57"/>
      <c r="X121" s="57"/>
      <c r="Y121" s="57"/>
      <c r="Z121" s="57"/>
      <c r="AA121" s="57"/>
      <c r="AB121" s="57"/>
      <c r="AC121" s="57"/>
      <c r="AD121" s="57"/>
      <c r="AE121" s="57"/>
    </row>
    <row r="122" spans="15:31" x14ac:dyDescent="0.25">
      <c r="O122" s="57"/>
      <c r="P122" s="57"/>
      <c r="Q122" s="57"/>
      <c r="R122" s="57"/>
      <c r="S122" s="57"/>
      <c r="T122" s="57"/>
      <c r="U122" s="57"/>
      <c r="V122" s="57"/>
      <c r="W122" s="57"/>
      <c r="X122" s="57"/>
      <c r="Y122" s="57"/>
      <c r="Z122" s="57"/>
      <c r="AA122" s="57"/>
      <c r="AB122" s="57"/>
      <c r="AC122" s="57"/>
      <c r="AD122" s="57"/>
      <c r="AE122" s="57"/>
    </row>
    <row r="123" spans="15:31" x14ac:dyDescent="0.25">
      <c r="O123" s="57"/>
      <c r="P123" s="57"/>
      <c r="Q123" s="57"/>
      <c r="R123" s="57"/>
      <c r="S123" s="57"/>
      <c r="T123" s="57"/>
      <c r="U123" s="57"/>
      <c r="V123" s="57"/>
      <c r="W123" s="57"/>
      <c r="X123" s="57"/>
      <c r="Y123" s="57"/>
      <c r="Z123" s="57"/>
      <c r="AA123" s="57"/>
      <c r="AB123" s="57"/>
      <c r="AC123" s="57"/>
      <c r="AD123" s="57"/>
      <c r="AE123" s="57"/>
    </row>
    <row r="124" spans="15:31" x14ac:dyDescent="0.25">
      <c r="O124" s="57"/>
      <c r="P124" s="57"/>
      <c r="Q124" s="57"/>
      <c r="R124" s="57"/>
      <c r="S124" s="57"/>
      <c r="T124" s="57"/>
      <c r="U124" s="57"/>
      <c r="V124" s="57"/>
      <c r="W124" s="57"/>
      <c r="X124" s="57"/>
      <c r="Y124" s="57"/>
      <c r="Z124" s="57"/>
      <c r="AA124" s="57"/>
      <c r="AB124" s="57"/>
      <c r="AC124" s="57"/>
      <c r="AD124" s="57"/>
      <c r="AE124" s="57"/>
    </row>
    <row r="125" spans="15:31" x14ac:dyDescent="0.25">
      <c r="O125" s="57"/>
      <c r="P125" s="57"/>
      <c r="Q125" s="57"/>
      <c r="R125" s="57"/>
      <c r="S125" s="57"/>
      <c r="T125" s="57"/>
      <c r="U125" s="57"/>
      <c r="V125" s="57"/>
      <c r="W125" s="57"/>
      <c r="X125" s="57"/>
      <c r="Y125" s="57"/>
      <c r="Z125" s="57"/>
      <c r="AA125" s="57"/>
      <c r="AB125" s="57"/>
      <c r="AC125" s="57"/>
      <c r="AD125" s="57"/>
      <c r="AE125" s="57"/>
    </row>
    <row r="126" spans="15:31" x14ac:dyDescent="0.25">
      <c r="O126" s="57"/>
      <c r="P126" s="57"/>
      <c r="Q126" s="57"/>
      <c r="R126" s="57"/>
      <c r="S126" s="57"/>
      <c r="T126" s="57"/>
      <c r="U126" s="57"/>
      <c r="V126" s="57"/>
      <c r="W126" s="57"/>
      <c r="X126" s="57"/>
      <c r="Y126" s="57"/>
      <c r="Z126" s="57"/>
      <c r="AA126" s="57"/>
      <c r="AB126" s="57"/>
      <c r="AC126" s="57"/>
      <c r="AD126" s="57"/>
      <c r="AE126" s="57"/>
    </row>
    <row r="127" spans="15:31" x14ac:dyDescent="0.25">
      <c r="O127" s="57"/>
      <c r="P127" s="57"/>
      <c r="Q127" s="57"/>
      <c r="R127" s="57"/>
      <c r="S127" s="57"/>
      <c r="T127" s="57"/>
      <c r="U127" s="57"/>
      <c r="V127" s="57"/>
      <c r="W127" s="57"/>
      <c r="X127" s="57"/>
      <c r="Y127" s="57"/>
      <c r="Z127" s="57"/>
      <c r="AA127" s="57"/>
      <c r="AB127" s="57"/>
      <c r="AC127" s="57"/>
      <c r="AD127" s="57"/>
      <c r="AE127" s="57"/>
    </row>
    <row r="128" spans="15:31" x14ac:dyDescent="0.25">
      <c r="O128" s="57"/>
      <c r="P128" s="57"/>
      <c r="Q128" s="57"/>
      <c r="R128" s="57"/>
      <c r="S128" s="57"/>
      <c r="T128" s="57"/>
      <c r="U128" s="57"/>
      <c r="V128" s="57"/>
      <c r="W128" s="57"/>
      <c r="X128" s="57"/>
      <c r="Y128" s="57"/>
      <c r="Z128" s="57"/>
      <c r="AA128" s="57"/>
      <c r="AB128" s="57"/>
      <c r="AC128" s="57"/>
      <c r="AD128" s="57"/>
      <c r="AE128" s="57"/>
    </row>
    <row r="129" spans="15:31" x14ac:dyDescent="0.25">
      <c r="O129" s="57"/>
      <c r="P129" s="57"/>
      <c r="Q129" s="57"/>
      <c r="R129" s="57"/>
      <c r="S129" s="57"/>
      <c r="T129" s="57"/>
      <c r="U129" s="57"/>
      <c r="V129" s="57"/>
      <c r="W129" s="57"/>
      <c r="X129" s="57"/>
      <c r="Y129" s="57"/>
      <c r="Z129" s="57"/>
      <c r="AA129" s="57"/>
      <c r="AB129" s="57"/>
      <c r="AC129" s="57"/>
      <c r="AD129" s="57"/>
      <c r="AE129" s="57"/>
    </row>
    <row r="130" spans="15:31" x14ac:dyDescent="0.25">
      <c r="O130" s="57"/>
      <c r="P130" s="57"/>
      <c r="Q130" s="57"/>
      <c r="R130" s="57"/>
      <c r="S130" s="57"/>
      <c r="T130" s="57"/>
      <c r="U130" s="57"/>
      <c r="V130" s="57"/>
      <c r="W130" s="57"/>
      <c r="X130" s="57"/>
      <c r="Y130" s="57"/>
      <c r="Z130" s="57"/>
      <c r="AA130" s="57"/>
      <c r="AB130" s="57"/>
      <c r="AC130" s="57"/>
      <c r="AD130" s="57"/>
      <c r="AE130" s="57"/>
    </row>
    <row r="131" spans="15:31" x14ac:dyDescent="0.25">
      <c r="O131" s="57"/>
      <c r="P131" s="57"/>
      <c r="Q131" s="57"/>
      <c r="R131" s="57"/>
      <c r="S131" s="57"/>
      <c r="T131" s="57"/>
      <c r="U131" s="57"/>
      <c r="V131" s="57"/>
      <c r="W131" s="57"/>
      <c r="X131" s="57"/>
      <c r="Y131" s="57"/>
      <c r="Z131" s="57"/>
      <c r="AA131" s="57"/>
      <c r="AB131" s="57"/>
      <c r="AC131" s="57"/>
      <c r="AD131" s="57"/>
      <c r="AE131" s="57"/>
    </row>
    <row r="132" spans="15:31" x14ac:dyDescent="0.25">
      <c r="O132" s="57"/>
      <c r="P132" s="57"/>
      <c r="Q132" s="57"/>
      <c r="R132" s="57"/>
      <c r="S132" s="57"/>
      <c r="T132" s="57"/>
      <c r="U132" s="57"/>
      <c r="V132" s="57"/>
      <c r="W132" s="57"/>
      <c r="X132" s="57"/>
      <c r="Y132" s="57"/>
      <c r="Z132" s="57"/>
      <c r="AA132" s="57"/>
      <c r="AB132" s="57"/>
      <c r="AC132" s="57"/>
      <c r="AD132" s="57"/>
      <c r="AE132" s="57"/>
    </row>
    <row r="133" spans="15:31" x14ac:dyDescent="0.25">
      <c r="O133" s="57"/>
      <c r="P133" s="57"/>
      <c r="Q133" s="57"/>
      <c r="R133" s="57"/>
      <c r="S133" s="57"/>
      <c r="T133" s="57"/>
      <c r="U133" s="57"/>
      <c r="V133" s="57"/>
      <c r="W133" s="57"/>
      <c r="X133" s="57"/>
      <c r="Y133" s="57"/>
      <c r="Z133" s="57"/>
      <c r="AA133" s="57"/>
      <c r="AB133" s="57"/>
      <c r="AC133" s="57"/>
      <c r="AD133" s="57"/>
      <c r="AE133" s="57"/>
    </row>
    <row r="134" spans="15:31" x14ac:dyDescent="0.25">
      <c r="O134" s="57"/>
      <c r="P134" s="57"/>
      <c r="Q134" s="57"/>
      <c r="R134" s="57"/>
      <c r="S134" s="57"/>
      <c r="T134" s="57"/>
      <c r="U134" s="57"/>
      <c r="V134" s="57"/>
      <c r="W134" s="57"/>
      <c r="X134" s="57"/>
      <c r="Y134" s="57"/>
      <c r="Z134" s="57"/>
      <c r="AA134" s="57"/>
      <c r="AB134" s="57"/>
      <c r="AC134" s="57"/>
      <c r="AD134" s="57"/>
      <c r="AE134" s="57"/>
    </row>
    <row r="135" spans="15:31" x14ac:dyDescent="0.25">
      <c r="O135" s="57"/>
      <c r="P135" s="57"/>
      <c r="Q135" s="57"/>
      <c r="R135" s="57"/>
      <c r="S135" s="57"/>
      <c r="T135" s="57"/>
      <c r="U135" s="57"/>
      <c r="V135" s="57"/>
      <c r="W135" s="57"/>
      <c r="X135" s="57"/>
      <c r="Y135" s="57"/>
      <c r="Z135" s="57"/>
      <c r="AA135" s="57"/>
      <c r="AB135" s="57"/>
      <c r="AC135" s="57"/>
      <c r="AD135" s="57"/>
      <c r="AE135" s="57"/>
    </row>
    <row r="136" spans="15:31" x14ac:dyDescent="0.25">
      <c r="O136" s="57"/>
      <c r="P136" s="57"/>
      <c r="Q136" s="57"/>
      <c r="R136" s="57"/>
      <c r="S136" s="57"/>
      <c r="T136" s="57"/>
      <c r="U136" s="57"/>
      <c r="V136" s="57"/>
      <c r="W136" s="57"/>
      <c r="X136" s="57"/>
      <c r="Y136" s="57"/>
      <c r="Z136" s="57"/>
      <c r="AA136" s="57"/>
      <c r="AB136" s="57"/>
      <c r="AC136" s="57"/>
      <c r="AD136" s="57"/>
      <c r="AE136" s="57"/>
    </row>
    <row r="137" spans="15:31" x14ac:dyDescent="0.25">
      <c r="O137" s="57"/>
      <c r="P137" s="57"/>
      <c r="Q137" s="57"/>
      <c r="R137" s="57"/>
      <c r="S137" s="57"/>
      <c r="T137" s="57"/>
      <c r="U137" s="57"/>
      <c r="V137" s="57"/>
      <c r="W137" s="57"/>
      <c r="X137" s="57"/>
      <c r="Y137" s="57"/>
      <c r="Z137" s="57"/>
      <c r="AA137" s="57"/>
      <c r="AB137" s="57"/>
      <c r="AC137" s="57"/>
      <c r="AD137" s="57"/>
      <c r="AE137" s="57"/>
    </row>
    <row r="138" spans="15:31" x14ac:dyDescent="0.25">
      <c r="O138" s="57"/>
      <c r="P138" s="57"/>
      <c r="Q138" s="57"/>
      <c r="R138" s="57"/>
      <c r="S138" s="57"/>
      <c r="T138" s="57"/>
      <c r="U138" s="57"/>
      <c r="V138" s="57"/>
      <c r="W138" s="57"/>
      <c r="X138" s="57"/>
      <c r="Y138" s="57"/>
      <c r="Z138" s="57"/>
      <c r="AA138" s="57"/>
      <c r="AB138" s="57"/>
      <c r="AC138" s="57"/>
      <c r="AD138" s="57"/>
      <c r="AE138" s="57"/>
    </row>
    <row r="139" spans="15:31" x14ac:dyDescent="0.25">
      <c r="O139" s="57"/>
      <c r="P139" s="57"/>
      <c r="Q139" s="57"/>
      <c r="R139" s="57"/>
      <c r="S139" s="57"/>
      <c r="T139" s="57"/>
      <c r="U139" s="57"/>
      <c r="V139" s="57"/>
      <c r="W139" s="57"/>
      <c r="X139" s="57"/>
      <c r="Y139" s="57"/>
      <c r="Z139" s="57"/>
      <c r="AA139" s="57"/>
      <c r="AB139" s="57"/>
      <c r="AC139" s="57"/>
      <c r="AD139" s="57"/>
      <c r="AE139" s="57"/>
    </row>
    <row r="140" spans="15:31" x14ac:dyDescent="0.25">
      <c r="O140" s="57"/>
      <c r="P140" s="57"/>
      <c r="Q140" s="57"/>
      <c r="R140" s="57"/>
      <c r="S140" s="57"/>
      <c r="T140" s="57"/>
      <c r="U140" s="57"/>
      <c r="V140" s="57"/>
      <c r="W140" s="57"/>
      <c r="X140" s="57"/>
      <c r="Y140" s="57"/>
      <c r="Z140" s="57"/>
      <c r="AA140" s="57"/>
      <c r="AB140" s="57"/>
      <c r="AC140" s="57"/>
      <c r="AD140" s="57"/>
      <c r="AE140" s="57"/>
    </row>
    <row r="141" spans="15:31" x14ac:dyDescent="0.25">
      <c r="O141" s="57"/>
      <c r="P141" s="57"/>
      <c r="Q141" s="57"/>
      <c r="R141" s="57"/>
      <c r="S141" s="57"/>
      <c r="T141" s="57"/>
      <c r="U141" s="57"/>
      <c r="V141" s="57"/>
      <c r="W141" s="57"/>
      <c r="X141" s="57"/>
      <c r="Y141" s="57"/>
      <c r="Z141" s="57"/>
      <c r="AA141" s="57"/>
      <c r="AB141" s="57"/>
      <c r="AC141" s="57"/>
      <c r="AD141" s="57"/>
      <c r="AE141" s="57"/>
    </row>
    <row r="142" spans="15:31" x14ac:dyDescent="0.25">
      <c r="O142" s="57"/>
      <c r="P142" s="57"/>
      <c r="Q142" s="57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  <c r="AE142" s="57"/>
    </row>
    <row r="143" spans="15:31" x14ac:dyDescent="0.25">
      <c r="O143" s="57"/>
      <c r="P143" s="57"/>
      <c r="Q143" s="57"/>
      <c r="R143" s="57"/>
      <c r="S143" s="57"/>
      <c r="T143" s="57"/>
      <c r="U143" s="57"/>
      <c r="V143" s="57"/>
      <c r="W143" s="57"/>
      <c r="X143" s="57"/>
      <c r="Y143" s="57"/>
      <c r="Z143" s="57"/>
      <c r="AA143" s="57"/>
      <c r="AB143" s="57"/>
      <c r="AC143" s="57"/>
      <c r="AD143" s="57"/>
      <c r="AE143" s="57"/>
    </row>
    <row r="144" spans="15:31" x14ac:dyDescent="0.25">
      <c r="O144" s="57"/>
      <c r="P144" s="57"/>
      <c r="Q144" s="57"/>
      <c r="R144" s="57"/>
      <c r="S144" s="57"/>
      <c r="T144" s="57"/>
      <c r="U144" s="57"/>
      <c r="V144" s="57"/>
      <c r="W144" s="57"/>
      <c r="X144" s="57"/>
      <c r="Y144" s="57"/>
      <c r="Z144" s="57"/>
      <c r="AA144" s="57"/>
      <c r="AB144" s="57"/>
      <c r="AC144" s="57"/>
      <c r="AD144" s="57"/>
      <c r="AE144" s="57"/>
    </row>
    <row r="145" spans="15:31" x14ac:dyDescent="0.25">
      <c r="O145" s="57"/>
      <c r="P145" s="57"/>
      <c r="Q145" s="57"/>
      <c r="R145" s="57"/>
      <c r="S145" s="57"/>
      <c r="T145" s="57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</row>
    <row r="146" spans="15:31" x14ac:dyDescent="0.25">
      <c r="O146" s="57"/>
      <c r="P146" s="57"/>
      <c r="Q146" s="57"/>
      <c r="R146" s="57"/>
      <c r="S146" s="57"/>
      <c r="T146" s="57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</row>
    <row r="147" spans="15:31" x14ac:dyDescent="0.25">
      <c r="O147" s="57"/>
      <c r="P147" s="57"/>
      <c r="Q147" s="57"/>
      <c r="R147" s="57"/>
      <c r="S147" s="57"/>
      <c r="T147" s="57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</row>
    <row r="148" spans="15:31" x14ac:dyDescent="0.25">
      <c r="O148" s="57"/>
      <c r="P148" s="57"/>
      <c r="Q148" s="57"/>
      <c r="R148" s="57"/>
      <c r="S148" s="57"/>
      <c r="T148" s="57"/>
      <c r="U148" s="57"/>
      <c r="V148" s="57"/>
      <c r="W148" s="57"/>
      <c r="X148" s="57"/>
      <c r="Y148" s="57"/>
      <c r="Z148" s="57"/>
      <c r="AA148" s="57"/>
      <c r="AB148" s="57"/>
      <c r="AC148" s="57"/>
      <c r="AD148" s="57"/>
      <c r="AE148" s="57"/>
    </row>
    <row r="149" spans="15:31" x14ac:dyDescent="0.25">
      <c r="O149" s="57"/>
      <c r="P149" s="57"/>
      <c r="Q149" s="57"/>
      <c r="R149" s="57"/>
      <c r="S149" s="57"/>
      <c r="T149" s="57"/>
      <c r="U149" s="57"/>
      <c r="V149" s="57"/>
      <c r="W149" s="57"/>
      <c r="X149" s="57"/>
      <c r="Y149" s="57"/>
      <c r="Z149" s="57"/>
      <c r="AA149" s="57"/>
      <c r="AB149" s="57"/>
      <c r="AC149" s="57"/>
      <c r="AD149" s="57"/>
      <c r="AE149" s="57"/>
    </row>
    <row r="150" spans="15:31" x14ac:dyDescent="0.25">
      <c r="O150" s="57"/>
      <c r="P150" s="57"/>
      <c r="Q150" s="57"/>
      <c r="R150" s="57"/>
      <c r="S150" s="57"/>
      <c r="T150" s="57"/>
      <c r="U150" s="57"/>
      <c r="V150" s="57"/>
      <c r="W150" s="57"/>
      <c r="X150" s="57"/>
      <c r="Y150" s="57"/>
      <c r="Z150" s="57"/>
      <c r="AA150" s="57"/>
      <c r="AB150" s="57"/>
      <c r="AC150" s="57"/>
      <c r="AD150" s="57"/>
      <c r="AE150" s="57"/>
    </row>
    <row r="151" spans="15:31" x14ac:dyDescent="0.25">
      <c r="O151" s="57"/>
      <c r="P151" s="57"/>
      <c r="Q151" s="57"/>
      <c r="R151" s="57"/>
      <c r="S151" s="57"/>
      <c r="T151" s="57"/>
      <c r="U151" s="57"/>
      <c r="V151" s="57"/>
      <c r="W151" s="57"/>
      <c r="X151" s="57"/>
      <c r="Y151" s="57"/>
      <c r="Z151" s="57"/>
      <c r="AA151" s="57"/>
      <c r="AB151" s="57"/>
      <c r="AC151" s="57"/>
      <c r="AD151" s="57"/>
      <c r="AE151" s="57"/>
    </row>
    <row r="152" spans="15:31" x14ac:dyDescent="0.25">
      <c r="O152" s="57"/>
      <c r="P152" s="57"/>
      <c r="Q152" s="57"/>
      <c r="R152" s="57"/>
      <c r="S152" s="57"/>
      <c r="T152" s="57"/>
      <c r="U152" s="57"/>
      <c r="V152" s="57"/>
      <c r="W152" s="57"/>
      <c r="X152" s="57"/>
      <c r="Y152" s="57"/>
      <c r="Z152" s="57"/>
      <c r="AA152" s="57"/>
      <c r="AB152" s="57"/>
      <c r="AC152" s="57"/>
      <c r="AD152" s="57"/>
      <c r="AE152" s="57"/>
    </row>
    <row r="153" spans="15:31" x14ac:dyDescent="0.25">
      <c r="O153" s="57"/>
      <c r="P153" s="57"/>
      <c r="Q153" s="57"/>
      <c r="R153" s="57"/>
      <c r="S153" s="57"/>
      <c r="T153" s="57"/>
      <c r="U153" s="57"/>
      <c r="V153" s="57"/>
      <c r="W153" s="57"/>
      <c r="X153" s="57"/>
      <c r="Y153" s="57"/>
      <c r="Z153" s="57"/>
      <c r="AA153" s="57"/>
      <c r="AB153" s="57"/>
      <c r="AC153" s="57"/>
      <c r="AD153" s="57"/>
      <c r="AE153" s="57"/>
    </row>
    <row r="154" spans="15:31" x14ac:dyDescent="0.25">
      <c r="O154" s="57"/>
      <c r="P154" s="57"/>
      <c r="Q154" s="57"/>
      <c r="R154" s="57"/>
      <c r="S154" s="57"/>
      <c r="T154" s="57"/>
      <c r="U154" s="57"/>
      <c r="V154" s="57"/>
      <c r="W154" s="57"/>
      <c r="X154" s="57"/>
      <c r="Y154" s="57"/>
      <c r="Z154" s="57"/>
      <c r="AA154" s="57"/>
      <c r="AB154" s="57"/>
      <c r="AC154" s="57"/>
      <c r="AD154" s="57"/>
      <c r="AE154" s="57"/>
    </row>
    <row r="155" spans="15:31" x14ac:dyDescent="0.25">
      <c r="O155" s="57"/>
      <c r="P155" s="57"/>
      <c r="Q155" s="57"/>
      <c r="R155" s="57"/>
      <c r="S155" s="57"/>
      <c r="T155" s="57"/>
      <c r="U155" s="57"/>
      <c r="V155" s="57"/>
      <c r="W155" s="57"/>
      <c r="X155" s="57"/>
      <c r="Y155" s="57"/>
      <c r="Z155" s="57"/>
      <c r="AA155" s="57"/>
      <c r="AB155" s="57"/>
      <c r="AC155" s="57"/>
      <c r="AD155" s="57"/>
      <c r="AE155" s="57"/>
    </row>
    <row r="156" spans="15:31" x14ac:dyDescent="0.25">
      <c r="O156" s="57"/>
      <c r="P156" s="57"/>
      <c r="Q156" s="57"/>
      <c r="R156" s="57"/>
      <c r="S156" s="57"/>
      <c r="T156" s="57"/>
      <c r="U156" s="57"/>
      <c r="V156" s="57"/>
      <c r="W156" s="57"/>
      <c r="X156" s="57"/>
      <c r="Y156" s="57"/>
      <c r="Z156" s="57"/>
      <c r="AA156" s="57"/>
      <c r="AB156" s="57"/>
      <c r="AC156" s="57"/>
      <c r="AD156" s="57"/>
      <c r="AE156" s="57"/>
    </row>
    <row r="157" spans="15:31" x14ac:dyDescent="0.25">
      <c r="O157" s="57"/>
      <c r="P157" s="57"/>
      <c r="Q157" s="57"/>
      <c r="R157" s="57"/>
      <c r="S157" s="57"/>
      <c r="T157" s="57"/>
      <c r="U157" s="57"/>
      <c r="V157" s="57"/>
      <c r="W157" s="57"/>
      <c r="X157" s="57"/>
      <c r="Y157" s="57"/>
      <c r="Z157" s="57"/>
      <c r="AA157" s="57"/>
      <c r="AB157" s="57"/>
      <c r="AC157" s="57"/>
      <c r="AD157" s="57"/>
      <c r="AE157" s="57"/>
    </row>
    <row r="158" spans="15:31" x14ac:dyDescent="0.25">
      <c r="O158" s="57"/>
      <c r="P158" s="57"/>
      <c r="Q158" s="57"/>
      <c r="R158" s="57"/>
      <c r="S158" s="57"/>
      <c r="T158" s="57"/>
      <c r="U158" s="57"/>
      <c r="V158" s="57"/>
      <c r="W158" s="57"/>
      <c r="X158" s="57"/>
      <c r="Y158" s="57"/>
      <c r="Z158" s="57"/>
      <c r="AA158" s="57"/>
      <c r="AB158" s="57"/>
      <c r="AC158" s="57"/>
      <c r="AD158" s="57"/>
      <c r="AE158" s="57"/>
    </row>
    <row r="159" spans="15:31" x14ac:dyDescent="0.25">
      <c r="O159" s="57"/>
      <c r="P159" s="57"/>
      <c r="Q159" s="57"/>
      <c r="R159" s="57"/>
      <c r="S159" s="57"/>
      <c r="T159" s="57"/>
      <c r="U159" s="57"/>
      <c r="V159" s="57"/>
      <c r="W159" s="57"/>
      <c r="X159" s="57"/>
      <c r="Y159" s="57"/>
      <c r="Z159" s="57"/>
      <c r="AA159" s="57"/>
      <c r="AB159" s="57"/>
      <c r="AC159" s="57"/>
      <c r="AD159" s="57"/>
      <c r="AE159" s="57"/>
    </row>
    <row r="160" spans="15:31" x14ac:dyDescent="0.25">
      <c r="O160" s="57"/>
      <c r="P160" s="57"/>
      <c r="Q160" s="57"/>
      <c r="R160" s="57"/>
      <c r="S160" s="57"/>
      <c r="T160" s="57"/>
      <c r="U160" s="57"/>
      <c r="V160" s="57"/>
      <c r="W160" s="57"/>
      <c r="X160" s="57"/>
      <c r="Y160" s="57"/>
      <c r="Z160" s="57"/>
      <c r="AA160" s="57"/>
      <c r="AB160" s="57"/>
      <c r="AC160" s="57"/>
      <c r="AD160" s="57"/>
      <c r="AE160" s="57"/>
    </row>
    <row r="161" spans="15:31" x14ac:dyDescent="0.25">
      <c r="O161" s="57"/>
      <c r="P161" s="57"/>
      <c r="Q161" s="57"/>
      <c r="R161" s="57"/>
      <c r="S161" s="57"/>
      <c r="T161" s="57"/>
      <c r="U161" s="57"/>
      <c r="V161" s="57"/>
      <c r="W161" s="57"/>
      <c r="X161" s="57"/>
      <c r="Y161" s="57"/>
      <c r="Z161" s="57"/>
      <c r="AA161" s="57"/>
      <c r="AB161" s="57"/>
      <c r="AC161" s="57"/>
      <c r="AD161" s="57"/>
      <c r="AE161" s="57"/>
    </row>
    <row r="162" spans="15:31" x14ac:dyDescent="0.25">
      <c r="O162" s="57"/>
      <c r="P162" s="57"/>
      <c r="Q162" s="57"/>
      <c r="R162" s="57"/>
      <c r="S162" s="57"/>
      <c r="T162" s="57"/>
      <c r="U162" s="57"/>
      <c r="V162" s="57"/>
      <c r="W162" s="57"/>
      <c r="X162" s="57"/>
      <c r="Y162" s="57"/>
      <c r="Z162" s="57"/>
      <c r="AA162" s="57"/>
      <c r="AB162" s="57"/>
      <c r="AC162" s="57"/>
      <c r="AD162" s="57"/>
      <c r="AE162" s="57"/>
    </row>
    <row r="163" spans="15:31" x14ac:dyDescent="0.25">
      <c r="O163" s="57"/>
      <c r="P163" s="57"/>
      <c r="Q163" s="57"/>
      <c r="R163" s="57"/>
      <c r="S163" s="57"/>
      <c r="T163" s="57"/>
      <c r="U163" s="57"/>
      <c r="V163" s="57"/>
      <c r="W163" s="57"/>
      <c r="X163" s="57"/>
      <c r="Y163" s="57"/>
      <c r="Z163" s="57"/>
      <c r="AA163" s="57"/>
      <c r="AB163" s="57"/>
      <c r="AC163" s="57"/>
      <c r="AD163" s="57"/>
      <c r="AE163" s="57"/>
    </row>
    <row r="164" spans="15:31" x14ac:dyDescent="0.25">
      <c r="O164" s="57"/>
      <c r="P164" s="57"/>
      <c r="Q164" s="57"/>
      <c r="R164" s="57"/>
      <c r="S164" s="57"/>
      <c r="T164" s="57"/>
      <c r="U164" s="57"/>
      <c r="V164" s="57"/>
      <c r="W164" s="57"/>
      <c r="X164" s="57"/>
      <c r="Y164" s="57"/>
      <c r="Z164" s="57"/>
      <c r="AA164" s="57"/>
      <c r="AB164" s="57"/>
      <c r="AC164" s="57"/>
      <c r="AD164" s="57"/>
      <c r="AE164" s="57"/>
    </row>
    <row r="165" spans="15:31" x14ac:dyDescent="0.25">
      <c r="O165" s="57"/>
      <c r="P165" s="57"/>
      <c r="Q165" s="57"/>
      <c r="R165" s="57"/>
      <c r="S165" s="57"/>
      <c r="T165" s="57"/>
      <c r="U165" s="57"/>
      <c r="V165" s="57"/>
      <c r="W165" s="57"/>
      <c r="X165" s="57"/>
      <c r="Y165" s="57"/>
      <c r="Z165" s="57"/>
      <c r="AA165" s="57"/>
      <c r="AB165" s="57"/>
      <c r="AC165" s="57"/>
      <c r="AD165" s="57"/>
      <c r="AE165" s="57"/>
    </row>
    <row r="166" spans="15:31" x14ac:dyDescent="0.25">
      <c r="O166" s="57"/>
      <c r="P166" s="57"/>
      <c r="Q166" s="57"/>
      <c r="R166" s="57"/>
      <c r="S166" s="57"/>
      <c r="T166" s="57"/>
      <c r="U166" s="57"/>
      <c r="V166" s="57"/>
      <c r="W166" s="57"/>
      <c r="X166" s="57"/>
      <c r="Y166" s="57"/>
      <c r="Z166" s="57"/>
      <c r="AA166" s="57"/>
      <c r="AB166" s="57"/>
      <c r="AC166" s="57"/>
      <c r="AD166" s="57"/>
      <c r="AE166" s="57"/>
    </row>
    <row r="167" spans="15:31" x14ac:dyDescent="0.25">
      <c r="O167" s="57"/>
      <c r="P167" s="57"/>
      <c r="Q167" s="57"/>
      <c r="R167" s="57"/>
      <c r="S167" s="57"/>
      <c r="T167" s="57"/>
      <c r="U167" s="57"/>
      <c r="V167" s="57"/>
      <c r="W167" s="57"/>
      <c r="X167" s="57"/>
      <c r="Y167" s="57"/>
      <c r="Z167" s="57"/>
      <c r="AA167" s="57"/>
      <c r="AB167" s="57"/>
      <c r="AC167" s="57"/>
      <c r="AD167" s="57"/>
      <c r="AE167" s="57"/>
    </row>
    <row r="168" spans="15:31" x14ac:dyDescent="0.25">
      <c r="O168" s="57"/>
      <c r="P168" s="57"/>
      <c r="Q168" s="57"/>
      <c r="R168" s="57"/>
      <c r="S168" s="57"/>
      <c r="T168" s="57"/>
      <c r="U168" s="57"/>
      <c r="V168" s="57"/>
      <c r="W168" s="57"/>
      <c r="X168" s="57"/>
      <c r="Y168" s="57"/>
      <c r="Z168" s="57"/>
      <c r="AA168" s="57"/>
      <c r="AB168" s="57"/>
      <c r="AC168" s="57"/>
      <c r="AD168" s="57"/>
      <c r="AE168" s="57"/>
    </row>
    <row r="169" spans="15:31" x14ac:dyDescent="0.25">
      <c r="O169" s="57"/>
      <c r="P169" s="57"/>
      <c r="Q169" s="57"/>
      <c r="R169" s="57"/>
      <c r="S169" s="57"/>
      <c r="T169" s="57"/>
      <c r="U169" s="57"/>
      <c r="V169" s="57"/>
      <c r="W169" s="57"/>
      <c r="X169" s="57"/>
      <c r="Y169" s="57"/>
      <c r="Z169" s="57"/>
      <c r="AA169" s="57"/>
      <c r="AB169" s="57"/>
      <c r="AC169" s="57"/>
      <c r="AD169" s="57"/>
      <c r="AE169" s="57"/>
    </row>
    <row r="170" spans="15:31" x14ac:dyDescent="0.25">
      <c r="O170" s="57"/>
      <c r="P170" s="57"/>
      <c r="Q170" s="57"/>
      <c r="R170" s="57"/>
      <c r="S170" s="57"/>
      <c r="T170" s="57"/>
      <c r="U170" s="57"/>
      <c r="V170" s="57"/>
      <c r="W170" s="57"/>
      <c r="X170" s="57"/>
      <c r="Y170" s="57"/>
      <c r="Z170" s="57"/>
      <c r="AA170" s="57"/>
      <c r="AB170" s="57"/>
      <c r="AC170" s="57"/>
      <c r="AD170" s="57"/>
      <c r="AE170" s="57"/>
    </row>
    <row r="171" spans="15:31" x14ac:dyDescent="0.25">
      <c r="O171" s="57"/>
      <c r="P171" s="57"/>
      <c r="Q171" s="57"/>
      <c r="R171" s="57"/>
      <c r="S171" s="57"/>
      <c r="T171" s="57"/>
      <c r="U171" s="57"/>
      <c r="V171" s="57"/>
      <c r="W171" s="57"/>
      <c r="X171" s="57"/>
      <c r="Y171" s="57"/>
      <c r="Z171" s="57"/>
      <c r="AA171" s="57"/>
      <c r="AB171" s="57"/>
      <c r="AC171" s="57"/>
      <c r="AD171" s="57"/>
      <c r="AE171" s="57"/>
    </row>
    <row r="172" spans="15:31" x14ac:dyDescent="0.25">
      <c r="O172" s="57"/>
      <c r="P172" s="57"/>
      <c r="Q172" s="57"/>
      <c r="R172" s="57"/>
      <c r="S172" s="57"/>
      <c r="T172" s="57"/>
      <c r="U172" s="57"/>
      <c r="V172" s="57"/>
      <c r="W172" s="57"/>
      <c r="X172" s="57"/>
      <c r="Y172" s="57"/>
      <c r="Z172" s="57"/>
      <c r="AA172" s="57"/>
      <c r="AB172" s="57"/>
      <c r="AC172" s="57"/>
      <c r="AD172" s="57"/>
      <c r="AE172" s="57"/>
    </row>
    <row r="173" spans="15:31" x14ac:dyDescent="0.25">
      <c r="O173" s="57"/>
      <c r="P173" s="57"/>
      <c r="Q173" s="57"/>
      <c r="R173" s="57"/>
      <c r="S173" s="57"/>
      <c r="T173" s="57"/>
      <c r="U173" s="57"/>
      <c r="V173" s="57"/>
      <c r="W173" s="57"/>
      <c r="X173" s="57"/>
      <c r="Y173" s="57"/>
      <c r="Z173" s="57"/>
      <c r="AA173" s="57"/>
      <c r="AB173" s="57"/>
      <c r="AC173" s="57"/>
      <c r="AD173" s="57"/>
      <c r="AE173" s="57"/>
    </row>
    <row r="174" spans="15:31" x14ac:dyDescent="0.25">
      <c r="O174" s="57"/>
      <c r="P174" s="57"/>
      <c r="Q174" s="57"/>
      <c r="R174" s="57"/>
      <c r="S174" s="57"/>
      <c r="T174" s="57"/>
      <c r="U174" s="57"/>
      <c r="V174" s="57"/>
      <c r="W174" s="57"/>
      <c r="X174" s="57"/>
      <c r="Y174" s="57"/>
      <c r="Z174" s="57"/>
      <c r="AA174" s="57"/>
      <c r="AB174" s="57"/>
      <c r="AC174" s="57"/>
      <c r="AD174" s="57"/>
      <c r="AE174" s="57"/>
    </row>
    <row r="175" spans="15:31" x14ac:dyDescent="0.25">
      <c r="O175" s="57"/>
      <c r="P175" s="57"/>
      <c r="Q175" s="57"/>
      <c r="R175" s="57"/>
      <c r="S175" s="57"/>
      <c r="T175" s="57"/>
      <c r="U175" s="57"/>
      <c r="V175" s="57"/>
      <c r="W175" s="57"/>
      <c r="X175" s="57"/>
      <c r="Y175" s="57"/>
      <c r="Z175" s="57"/>
      <c r="AA175" s="57"/>
      <c r="AB175" s="57"/>
      <c r="AC175" s="57"/>
      <c r="AD175" s="57"/>
      <c r="AE175" s="57"/>
    </row>
    <row r="176" spans="15:31" x14ac:dyDescent="0.25">
      <c r="O176" s="57"/>
      <c r="P176" s="57"/>
      <c r="Q176" s="57"/>
      <c r="R176" s="57"/>
      <c r="S176" s="57"/>
      <c r="T176" s="57"/>
      <c r="U176" s="57"/>
      <c r="V176" s="57"/>
      <c r="W176" s="57"/>
      <c r="X176" s="57"/>
      <c r="Y176" s="57"/>
      <c r="Z176" s="57"/>
      <c r="AA176" s="57"/>
      <c r="AB176" s="57"/>
      <c r="AC176" s="57"/>
      <c r="AD176" s="57"/>
      <c r="AE176" s="57"/>
    </row>
    <row r="177" spans="15:31" x14ac:dyDescent="0.25">
      <c r="O177" s="57"/>
      <c r="P177" s="57"/>
      <c r="Q177" s="57"/>
      <c r="R177" s="57"/>
      <c r="S177" s="57"/>
      <c r="T177" s="57"/>
      <c r="U177" s="57"/>
      <c r="V177" s="57"/>
      <c r="W177" s="57"/>
      <c r="X177" s="57"/>
      <c r="Y177" s="57"/>
      <c r="Z177" s="57"/>
      <c r="AA177" s="57"/>
      <c r="AB177" s="57"/>
      <c r="AC177" s="57"/>
      <c r="AD177" s="57"/>
      <c r="AE177" s="57"/>
    </row>
    <row r="178" spans="15:31" x14ac:dyDescent="0.25">
      <c r="O178" s="57"/>
      <c r="P178" s="57"/>
      <c r="Q178" s="57"/>
      <c r="R178" s="57"/>
      <c r="S178" s="57"/>
      <c r="T178" s="57"/>
      <c r="U178" s="57"/>
      <c r="V178" s="57"/>
      <c r="W178" s="57"/>
      <c r="X178" s="57"/>
      <c r="Y178" s="57"/>
      <c r="Z178" s="57"/>
      <c r="AA178" s="57"/>
      <c r="AB178" s="57"/>
      <c r="AC178" s="57"/>
      <c r="AD178" s="57"/>
      <c r="AE178" s="57"/>
    </row>
    <row r="179" spans="15:31" x14ac:dyDescent="0.25">
      <c r="O179" s="57"/>
      <c r="P179" s="57"/>
      <c r="Q179" s="57"/>
      <c r="R179" s="57"/>
      <c r="S179" s="57"/>
      <c r="T179" s="57"/>
      <c r="U179" s="57"/>
      <c r="V179" s="57"/>
      <c r="W179" s="57"/>
      <c r="X179" s="57"/>
      <c r="Y179" s="57"/>
      <c r="Z179" s="57"/>
      <c r="AA179" s="57"/>
      <c r="AB179" s="57"/>
      <c r="AC179" s="57"/>
      <c r="AD179" s="57"/>
      <c r="AE179" s="57"/>
    </row>
    <row r="180" spans="15:31" x14ac:dyDescent="0.25">
      <c r="O180" s="57"/>
      <c r="P180" s="57"/>
      <c r="Q180" s="57"/>
      <c r="R180" s="57"/>
      <c r="S180" s="57"/>
      <c r="T180" s="57"/>
      <c r="U180" s="57"/>
      <c r="V180" s="57"/>
      <c r="W180" s="57"/>
      <c r="X180" s="57"/>
      <c r="Y180" s="57"/>
      <c r="Z180" s="57"/>
      <c r="AA180" s="57"/>
      <c r="AB180" s="57"/>
      <c r="AC180" s="57"/>
      <c r="AD180" s="57"/>
      <c r="AE180" s="57"/>
    </row>
    <row r="181" spans="15:31" x14ac:dyDescent="0.25">
      <c r="O181" s="57"/>
      <c r="P181" s="57"/>
      <c r="Q181" s="57"/>
      <c r="R181" s="57"/>
      <c r="S181" s="57"/>
      <c r="T181" s="57"/>
      <c r="U181" s="57"/>
      <c r="V181" s="57"/>
      <c r="W181" s="57"/>
      <c r="X181" s="57"/>
      <c r="Y181" s="57"/>
      <c r="Z181" s="57"/>
      <c r="AA181" s="57"/>
      <c r="AB181" s="57"/>
      <c r="AC181" s="57"/>
      <c r="AD181" s="57"/>
      <c r="AE181" s="57"/>
    </row>
    <row r="182" spans="15:31" x14ac:dyDescent="0.25">
      <c r="O182" s="57"/>
      <c r="P182" s="57"/>
      <c r="Q182" s="57"/>
      <c r="R182" s="57"/>
      <c r="S182" s="57"/>
      <c r="T182" s="57"/>
      <c r="U182" s="57"/>
      <c r="V182" s="57"/>
      <c r="W182" s="57"/>
      <c r="X182" s="57"/>
      <c r="Y182" s="57"/>
      <c r="Z182" s="57"/>
      <c r="AA182" s="57"/>
      <c r="AB182" s="57"/>
      <c r="AC182" s="57"/>
      <c r="AD182" s="57"/>
      <c r="AE182" s="57"/>
    </row>
    <row r="183" spans="15:31" x14ac:dyDescent="0.25">
      <c r="O183" s="57"/>
      <c r="P183" s="57"/>
      <c r="Q183" s="57"/>
      <c r="R183" s="57"/>
      <c r="S183" s="57"/>
      <c r="T183" s="57"/>
      <c r="U183" s="57"/>
      <c r="V183" s="57"/>
      <c r="W183" s="57"/>
      <c r="X183" s="57"/>
      <c r="Y183" s="57"/>
      <c r="Z183" s="57"/>
      <c r="AA183" s="57"/>
      <c r="AB183" s="57"/>
      <c r="AC183" s="57"/>
      <c r="AD183" s="57"/>
      <c r="AE183" s="57"/>
    </row>
    <row r="184" spans="15:31" x14ac:dyDescent="0.25">
      <c r="O184" s="57"/>
      <c r="P184" s="57"/>
      <c r="Q184" s="57"/>
      <c r="R184" s="57"/>
      <c r="S184" s="57"/>
      <c r="T184" s="57"/>
      <c r="U184" s="57"/>
      <c r="V184" s="57"/>
      <c r="W184" s="57"/>
      <c r="X184" s="57"/>
      <c r="Y184" s="57"/>
      <c r="Z184" s="57"/>
      <c r="AA184" s="57"/>
      <c r="AB184" s="57"/>
      <c r="AC184" s="57"/>
      <c r="AD184" s="57"/>
      <c r="AE184" s="57"/>
    </row>
    <row r="185" spans="15:31" x14ac:dyDescent="0.25">
      <c r="O185" s="57"/>
      <c r="P185" s="57"/>
      <c r="Q185" s="57"/>
      <c r="R185" s="57"/>
      <c r="S185" s="57"/>
      <c r="T185" s="57"/>
      <c r="U185" s="57"/>
      <c r="V185" s="57"/>
      <c r="W185" s="57"/>
      <c r="X185" s="57"/>
      <c r="Y185" s="57"/>
      <c r="Z185" s="57"/>
      <c r="AA185" s="57"/>
      <c r="AB185" s="57"/>
      <c r="AC185" s="57"/>
      <c r="AD185" s="57"/>
      <c r="AE185" s="57"/>
    </row>
    <row r="186" spans="15:31" x14ac:dyDescent="0.25">
      <c r="O186" s="57"/>
      <c r="P186" s="57"/>
      <c r="Q186" s="57"/>
      <c r="R186" s="57"/>
      <c r="S186" s="57"/>
      <c r="T186" s="57"/>
      <c r="U186" s="57"/>
      <c r="V186" s="57"/>
      <c r="W186" s="57"/>
      <c r="X186" s="57"/>
      <c r="Y186" s="57"/>
      <c r="Z186" s="57"/>
      <c r="AA186" s="57"/>
      <c r="AB186" s="57"/>
      <c r="AC186" s="57"/>
      <c r="AD186" s="57"/>
      <c r="AE186" s="57"/>
    </row>
    <row r="187" spans="15:31" x14ac:dyDescent="0.25">
      <c r="O187" s="57"/>
      <c r="P187" s="57"/>
      <c r="Q187" s="57"/>
      <c r="R187" s="57"/>
      <c r="S187" s="57"/>
      <c r="T187" s="57"/>
      <c r="U187" s="57"/>
      <c r="V187" s="57"/>
      <c r="W187" s="57"/>
      <c r="X187" s="57"/>
      <c r="Y187" s="57"/>
      <c r="Z187" s="57"/>
      <c r="AA187" s="57"/>
      <c r="AB187" s="57"/>
      <c r="AC187" s="57"/>
      <c r="AD187" s="57"/>
      <c r="AE187" s="57"/>
    </row>
    <row r="188" spans="15:31" x14ac:dyDescent="0.25">
      <c r="O188" s="57"/>
      <c r="P188" s="57"/>
      <c r="Q188" s="57"/>
      <c r="R188" s="57"/>
      <c r="S188" s="57"/>
      <c r="T188" s="57"/>
      <c r="U188" s="57"/>
      <c r="V188" s="57"/>
      <c r="W188" s="57"/>
      <c r="X188" s="57"/>
      <c r="Y188" s="57"/>
      <c r="Z188" s="57"/>
      <c r="AA188" s="57"/>
      <c r="AB188" s="57"/>
      <c r="AC188" s="57"/>
      <c r="AD188" s="57"/>
      <c r="AE188" s="57"/>
    </row>
    <row r="189" spans="15:31" x14ac:dyDescent="0.25">
      <c r="O189" s="57"/>
      <c r="P189" s="57"/>
      <c r="Q189" s="57"/>
      <c r="R189" s="57"/>
      <c r="S189" s="57"/>
      <c r="T189" s="57"/>
      <c r="U189" s="57"/>
      <c r="V189" s="57"/>
      <c r="W189" s="57"/>
      <c r="X189" s="57"/>
      <c r="Y189" s="57"/>
      <c r="Z189" s="57"/>
      <c r="AA189" s="57"/>
      <c r="AB189" s="57"/>
      <c r="AC189" s="57"/>
      <c r="AD189" s="57"/>
      <c r="AE189" s="57"/>
    </row>
    <row r="190" spans="15:31" x14ac:dyDescent="0.25">
      <c r="O190" s="57"/>
      <c r="P190" s="57"/>
      <c r="Q190" s="57"/>
      <c r="R190" s="57"/>
      <c r="S190" s="57"/>
      <c r="T190" s="57"/>
      <c r="U190" s="57"/>
      <c r="V190" s="57"/>
      <c r="W190" s="57"/>
      <c r="X190" s="57"/>
      <c r="Y190" s="57"/>
      <c r="Z190" s="57"/>
      <c r="AA190" s="57"/>
      <c r="AB190" s="57"/>
      <c r="AC190" s="57"/>
      <c r="AD190" s="57"/>
      <c r="AE190" s="57"/>
    </row>
    <row r="191" spans="15:31" x14ac:dyDescent="0.25">
      <c r="O191" s="57"/>
      <c r="P191" s="57"/>
      <c r="Q191" s="57"/>
      <c r="R191" s="57"/>
      <c r="S191" s="57"/>
      <c r="T191" s="57"/>
      <c r="U191" s="57"/>
      <c r="V191" s="57"/>
      <c r="W191" s="57"/>
      <c r="X191" s="57"/>
      <c r="Y191" s="57"/>
      <c r="Z191" s="57"/>
      <c r="AA191" s="57"/>
      <c r="AB191" s="57"/>
      <c r="AC191" s="57"/>
      <c r="AD191" s="57"/>
      <c r="AE191" s="57"/>
    </row>
    <row r="192" spans="15:31" x14ac:dyDescent="0.25">
      <c r="O192" s="57"/>
      <c r="P192" s="57"/>
      <c r="Q192" s="57"/>
      <c r="R192" s="57"/>
      <c r="S192" s="57"/>
      <c r="T192" s="57"/>
      <c r="U192" s="57"/>
      <c r="V192" s="57"/>
      <c r="W192" s="57"/>
      <c r="X192" s="57"/>
      <c r="Y192" s="57"/>
      <c r="Z192" s="57"/>
      <c r="AA192" s="57"/>
      <c r="AB192" s="57"/>
      <c r="AC192" s="57"/>
      <c r="AD192" s="57"/>
      <c r="AE192" s="57"/>
    </row>
    <row r="193" spans="15:31" x14ac:dyDescent="0.25">
      <c r="O193" s="57"/>
      <c r="P193" s="57"/>
      <c r="Q193" s="57"/>
      <c r="R193" s="57"/>
      <c r="S193" s="57"/>
      <c r="T193" s="57"/>
      <c r="U193" s="57"/>
      <c r="V193" s="57"/>
      <c r="W193" s="57"/>
      <c r="X193" s="57"/>
      <c r="Y193" s="57"/>
      <c r="Z193" s="57"/>
      <c r="AA193" s="57"/>
      <c r="AB193" s="57"/>
      <c r="AC193" s="57"/>
      <c r="AD193" s="57"/>
      <c r="AE193" s="57"/>
    </row>
    <row r="194" spans="15:31" x14ac:dyDescent="0.25">
      <c r="O194" s="57"/>
      <c r="P194" s="57"/>
      <c r="Q194" s="57"/>
      <c r="R194" s="57"/>
      <c r="S194" s="57"/>
      <c r="T194" s="57"/>
      <c r="U194" s="57"/>
      <c r="V194" s="57"/>
      <c r="W194" s="57"/>
      <c r="X194" s="57"/>
      <c r="Y194" s="57"/>
      <c r="Z194" s="57"/>
      <c r="AA194" s="57"/>
      <c r="AB194" s="57"/>
      <c r="AC194" s="57"/>
      <c r="AD194" s="57"/>
      <c r="AE194" s="57"/>
    </row>
    <row r="195" spans="15:31" x14ac:dyDescent="0.25">
      <c r="O195" s="57"/>
      <c r="P195" s="57"/>
      <c r="Q195" s="57"/>
      <c r="R195" s="57"/>
      <c r="S195" s="57"/>
      <c r="T195" s="57"/>
      <c r="U195" s="57"/>
      <c r="V195" s="57"/>
      <c r="W195" s="57"/>
      <c r="X195" s="57"/>
      <c r="Y195" s="57"/>
      <c r="Z195" s="57"/>
      <c r="AA195" s="57"/>
      <c r="AB195" s="57"/>
      <c r="AC195" s="57"/>
      <c r="AD195" s="57"/>
      <c r="AE195" s="57"/>
    </row>
    <row r="196" spans="15:31" x14ac:dyDescent="0.25">
      <c r="O196" s="57"/>
      <c r="P196" s="57"/>
      <c r="Q196" s="57"/>
      <c r="R196" s="57"/>
      <c r="S196" s="57"/>
      <c r="T196" s="57"/>
      <c r="U196" s="57"/>
      <c r="V196" s="57"/>
      <c r="W196" s="57"/>
      <c r="X196" s="57"/>
      <c r="Y196" s="57"/>
      <c r="Z196" s="57"/>
      <c r="AA196" s="57"/>
      <c r="AB196" s="57"/>
      <c r="AC196" s="57"/>
      <c r="AD196" s="57"/>
      <c r="AE196" s="57"/>
    </row>
    <row r="197" spans="15:31" x14ac:dyDescent="0.25">
      <c r="O197" s="57"/>
      <c r="P197" s="57"/>
      <c r="Q197" s="57"/>
      <c r="R197" s="57"/>
      <c r="S197" s="57"/>
      <c r="T197" s="57"/>
      <c r="U197" s="57"/>
      <c r="V197" s="57"/>
      <c r="W197" s="57"/>
      <c r="X197" s="57"/>
      <c r="Y197" s="57"/>
      <c r="Z197" s="57"/>
      <c r="AA197" s="57"/>
      <c r="AB197" s="57"/>
      <c r="AC197" s="57"/>
      <c r="AD197" s="57"/>
      <c r="AE197" s="57"/>
    </row>
    <row r="198" spans="15:31" x14ac:dyDescent="0.25">
      <c r="O198" s="57"/>
      <c r="P198" s="57"/>
      <c r="Q198" s="57"/>
      <c r="R198" s="57"/>
      <c r="S198" s="57"/>
      <c r="T198" s="57"/>
      <c r="U198" s="57"/>
      <c r="V198" s="57"/>
      <c r="W198" s="57"/>
      <c r="X198" s="57"/>
      <c r="Y198" s="57"/>
      <c r="Z198" s="57"/>
      <c r="AA198" s="57"/>
      <c r="AB198" s="57"/>
      <c r="AC198" s="57"/>
      <c r="AD198" s="57"/>
      <c r="AE198" s="57"/>
    </row>
    <row r="199" spans="15:31" x14ac:dyDescent="0.25">
      <c r="O199" s="57"/>
      <c r="P199" s="57"/>
      <c r="Q199" s="57"/>
      <c r="R199" s="57"/>
      <c r="S199" s="57"/>
      <c r="T199" s="57"/>
      <c r="U199" s="57"/>
      <c r="V199" s="57"/>
      <c r="W199" s="57"/>
      <c r="X199" s="57"/>
      <c r="Y199" s="57"/>
      <c r="Z199" s="57"/>
      <c r="AA199" s="57"/>
      <c r="AB199" s="57"/>
      <c r="AC199" s="57"/>
      <c r="AD199" s="57"/>
      <c r="AE199" s="57"/>
    </row>
    <row r="200" spans="15:31" x14ac:dyDescent="0.25">
      <c r="O200" s="57"/>
      <c r="P200" s="57"/>
      <c r="Q200" s="57"/>
      <c r="R200" s="57"/>
      <c r="S200" s="57"/>
      <c r="T200" s="57"/>
      <c r="U200" s="57"/>
      <c r="V200" s="57"/>
      <c r="W200" s="57"/>
      <c r="X200" s="57"/>
      <c r="Y200" s="57"/>
      <c r="Z200" s="57"/>
      <c r="AA200" s="57"/>
      <c r="AB200" s="57"/>
      <c r="AC200" s="57"/>
      <c r="AD200" s="57"/>
      <c r="AE200" s="57"/>
    </row>
    <row r="201" spans="15:31" x14ac:dyDescent="0.25">
      <c r="O201" s="57"/>
      <c r="P201" s="57"/>
      <c r="Q201" s="57"/>
      <c r="R201" s="57"/>
      <c r="S201" s="57"/>
      <c r="T201" s="57"/>
      <c r="U201" s="57"/>
      <c r="V201" s="57"/>
      <c r="W201" s="57"/>
      <c r="X201" s="57"/>
      <c r="Y201" s="57"/>
      <c r="Z201" s="57"/>
      <c r="AA201" s="57"/>
      <c r="AB201" s="57"/>
      <c r="AC201" s="57"/>
      <c r="AD201" s="57"/>
      <c r="AE201" s="57"/>
    </row>
    <row r="202" spans="15:31" x14ac:dyDescent="0.25">
      <c r="O202" s="57"/>
      <c r="P202" s="57"/>
      <c r="Q202" s="57"/>
      <c r="R202" s="57"/>
      <c r="S202" s="57"/>
      <c r="T202" s="57"/>
      <c r="U202" s="57"/>
      <c r="V202" s="57"/>
      <c r="W202" s="57"/>
      <c r="X202" s="57"/>
      <c r="Y202" s="57"/>
      <c r="Z202" s="57"/>
      <c r="AA202" s="57"/>
      <c r="AB202" s="57"/>
      <c r="AC202" s="57"/>
      <c r="AD202" s="57"/>
      <c r="AE202" s="57"/>
    </row>
    <row r="203" spans="15:31" x14ac:dyDescent="0.25">
      <c r="O203" s="57"/>
      <c r="P203" s="57"/>
      <c r="Q203" s="57"/>
      <c r="R203" s="57"/>
      <c r="S203" s="57"/>
      <c r="T203" s="57"/>
      <c r="U203" s="57"/>
      <c r="V203" s="57"/>
      <c r="W203" s="57"/>
      <c r="X203" s="57"/>
      <c r="Y203" s="57"/>
      <c r="Z203" s="57"/>
      <c r="AA203" s="57"/>
      <c r="AB203" s="57"/>
      <c r="AC203" s="57"/>
      <c r="AD203" s="57"/>
      <c r="AE203" s="57"/>
    </row>
    <row r="204" spans="15:31" x14ac:dyDescent="0.25">
      <c r="O204" s="57"/>
      <c r="P204" s="57"/>
      <c r="Q204" s="57"/>
      <c r="R204" s="57"/>
      <c r="S204" s="57"/>
      <c r="T204" s="57"/>
      <c r="U204" s="57"/>
      <c r="V204" s="57"/>
      <c r="W204" s="57"/>
      <c r="X204" s="57"/>
      <c r="Y204" s="57"/>
      <c r="Z204" s="57"/>
      <c r="AA204" s="57"/>
      <c r="AB204" s="57"/>
      <c r="AC204" s="57"/>
      <c r="AD204" s="57"/>
      <c r="AE204" s="57"/>
    </row>
    <row r="205" spans="15:31" x14ac:dyDescent="0.25">
      <c r="O205" s="57"/>
      <c r="P205" s="57"/>
      <c r="Q205" s="57"/>
      <c r="R205" s="57"/>
      <c r="S205" s="57"/>
      <c r="T205" s="57"/>
      <c r="U205" s="57"/>
      <c r="V205" s="57"/>
      <c r="W205" s="57"/>
      <c r="X205" s="57"/>
      <c r="Y205" s="57"/>
      <c r="Z205" s="57"/>
      <c r="AA205" s="57"/>
      <c r="AB205" s="57"/>
      <c r="AC205" s="57"/>
      <c r="AD205" s="57"/>
      <c r="AE205" s="57"/>
    </row>
    <row r="206" spans="15:31" x14ac:dyDescent="0.25">
      <c r="O206" s="57"/>
      <c r="P206" s="57"/>
      <c r="Q206" s="57"/>
      <c r="R206" s="57"/>
      <c r="S206" s="57"/>
      <c r="T206" s="57"/>
      <c r="U206" s="57"/>
      <c r="V206" s="57"/>
      <c r="W206" s="57"/>
      <c r="X206" s="57"/>
      <c r="Y206" s="57"/>
      <c r="Z206" s="57"/>
      <c r="AA206" s="57"/>
      <c r="AB206" s="57"/>
      <c r="AC206" s="57"/>
      <c r="AD206" s="57"/>
      <c r="AE206" s="57"/>
    </row>
    <row r="207" spans="15:31" x14ac:dyDescent="0.25">
      <c r="O207" s="57"/>
      <c r="P207" s="57"/>
      <c r="Q207" s="57"/>
      <c r="R207" s="57"/>
      <c r="S207" s="57"/>
      <c r="T207" s="57"/>
      <c r="U207" s="57"/>
      <c r="V207" s="57"/>
      <c r="W207" s="57"/>
      <c r="X207" s="57"/>
      <c r="Y207" s="57"/>
      <c r="Z207" s="57"/>
      <c r="AA207" s="57"/>
      <c r="AB207" s="57"/>
      <c r="AC207" s="57"/>
      <c r="AD207" s="57"/>
      <c r="AE207" s="57"/>
    </row>
    <row r="208" spans="15:31" x14ac:dyDescent="0.25">
      <c r="O208" s="57"/>
      <c r="P208" s="57"/>
      <c r="Q208" s="57"/>
      <c r="R208" s="57"/>
      <c r="S208" s="57"/>
      <c r="T208" s="57"/>
      <c r="U208" s="57"/>
      <c r="V208" s="57"/>
      <c r="W208" s="57"/>
      <c r="X208" s="57"/>
      <c r="Y208" s="57"/>
      <c r="Z208" s="57"/>
      <c r="AA208" s="57"/>
      <c r="AB208" s="57"/>
      <c r="AC208" s="57"/>
      <c r="AD208" s="57"/>
      <c r="AE208" s="57"/>
    </row>
    <row r="209" spans="15:31" x14ac:dyDescent="0.25">
      <c r="O209" s="57"/>
      <c r="P209" s="57"/>
      <c r="Q209" s="57"/>
      <c r="R209" s="57"/>
      <c r="S209" s="57"/>
      <c r="T209" s="57"/>
      <c r="U209" s="57"/>
      <c r="V209" s="57"/>
      <c r="W209" s="57"/>
      <c r="X209" s="57"/>
      <c r="Y209" s="57"/>
      <c r="Z209" s="57"/>
      <c r="AA209" s="57"/>
      <c r="AB209" s="57"/>
      <c r="AC209" s="57"/>
      <c r="AD209" s="57"/>
      <c r="AE209" s="57"/>
    </row>
    <row r="210" spans="15:31" x14ac:dyDescent="0.25">
      <c r="O210" s="57"/>
      <c r="P210" s="57"/>
      <c r="Q210" s="57"/>
      <c r="R210" s="57"/>
      <c r="S210" s="57"/>
      <c r="T210" s="57"/>
      <c r="U210" s="57"/>
      <c r="V210" s="57"/>
      <c r="W210" s="57"/>
      <c r="X210" s="57"/>
      <c r="Y210" s="57"/>
      <c r="Z210" s="57"/>
      <c r="AA210" s="57"/>
      <c r="AB210" s="57"/>
      <c r="AC210" s="57"/>
      <c r="AD210" s="57"/>
      <c r="AE210" s="57"/>
    </row>
    <row r="211" spans="15:31" x14ac:dyDescent="0.25">
      <c r="O211" s="57"/>
      <c r="P211" s="57"/>
      <c r="Q211" s="57"/>
      <c r="R211" s="57"/>
      <c r="S211" s="57"/>
      <c r="T211" s="57"/>
      <c r="U211" s="57"/>
      <c r="V211" s="57"/>
      <c r="W211" s="57"/>
      <c r="X211" s="57"/>
      <c r="Y211" s="57"/>
      <c r="Z211" s="57"/>
      <c r="AA211" s="57"/>
      <c r="AB211" s="57"/>
      <c r="AC211" s="57"/>
      <c r="AD211" s="57"/>
      <c r="AE211" s="57"/>
    </row>
    <row r="212" spans="15:31" x14ac:dyDescent="0.25">
      <c r="O212" s="57"/>
      <c r="P212" s="57"/>
      <c r="Q212" s="57"/>
      <c r="R212" s="57"/>
      <c r="S212" s="57"/>
      <c r="T212" s="57"/>
      <c r="U212" s="57"/>
      <c r="V212" s="57"/>
      <c r="W212" s="57"/>
      <c r="X212" s="57"/>
      <c r="Y212" s="57"/>
      <c r="Z212" s="57"/>
      <c r="AA212" s="57"/>
      <c r="AB212" s="57"/>
      <c r="AC212" s="57"/>
      <c r="AD212" s="57"/>
      <c r="AE212" s="57"/>
    </row>
    <row r="213" spans="15:31" x14ac:dyDescent="0.25">
      <c r="O213" s="57"/>
      <c r="P213" s="57"/>
      <c r="Q213" s="57"/>
      <c r="R213" s="57"/>
      <c r="S213" s="57"/>
      <c r="T213" s="57"/>
      <c r="U213" s="57"/>
      <c r="V213" s="57"/>
      <c r="W213" s="57"/>
      <c r="X213" s="57"/>
      <c r="Y213" s="57"/>
      <c r="Z213" s="57"/>
      <c r="AA213" s="57"/>
      <c r="AB213" s="57"/>
      <c r="AC213" s="57"/>
      <c r="AD213" s="57"/>
      <c r="AE213" s="57"/>
    </row>
    <row r="214" spans="15:31" x14ac:dyDescent="0.25">
      <c r="O214" s="57"/>
      <c r="P214" s="57"/>
      <c r="Q214" s="57"/>
      <c r="R214" s="57"/>
      <c r="S214" s="57"/>
      <c r="T214" s="57"/>
      <c r="U214" s="57"/>
      <c r="V214" s="57"/>
      <c r="W214" s="57"/>
      <c r="X214" s="57"/>
      <c r="Y214" s="57"/>
      <c r="Z214" s="57"/>
      <c r="AA214" s="57"/>
      <c r="AB214" s="57"/>
      <c r="AC214" s="57"/>
      <c r="AD214" s="57"/>
      <c r="AE214" s="57"/>
    </row>
    <row r="215" spans="15:31" x14ac:dyDescent="0.25">
      <c r="O215" s="57"/>
      <c r="P215" s="57"/>
      <c r="Q215" s="57"/>
      <c r="R215" s="57"/>
      <c r="S215" s="57"/>
      <c r="T215" s="57"/>
      <c r="U215" s="57"/>
      <c r="V215" s="57"/>
      <c r="W215" s="57"/>
      <c r="X215" s="57"/>
      <c r="Y215" s="57"/>
      <c r="Z215" s="57"/>
      <c r="AA215" s="57"/>
      <c r="AB215" s="57"/>
      <c r="AC215" s="57"/>
      <c r="AD215" s="57"/>
      <c r="AE215" s="57"/>
    </row>
    <row r="216" spans="15:31" x14ac:dyDescent="0.25">
      <c r="O216" s="57"/>
      <c r="P216" s="57"/>
      <c r="Q216" s="57"/>
      <c r="R216" s="57"/>
      <c r="S216" s="57"/>
      <c r="T216" s="57"/>
      <c r="U216" s="57"/>
      <c r="V216" s="57"/>
      <c r="W216" s="57"/>
      <c r="X216" s="57"/>
      <c r="Y216" s="57"/>
      <c r="Z216" s="57"/>
      <c r="AA216" s="57"/>
      <c r="AB216" s="57"/>
      <c r="AC216" s="57"/>
      <c r="AD216" s="57"/>
      <c r="AE216" s="57"/>
    </row>
    <row r="217" spans="15:31" x14ac:dyDescent="0.25">
      <c r="O217" s="57"/>
      <c r="P217" s="57"/>
      <c r="Q217" s="57"/>
      <c r="R217" s="57"/>
      <c r="S217" s="57"/>
      <c r="T217" s="57"/>
      <c r="U217" s="57"/>
      <c r="V217" s="57"/>
      <c r="W217" s="57"/>
      <c r="X217" s="57"/>
      <c r="Y217" s="57"/>
      <c r="Z217" s="57"/>
      <c r="AA217" s="57"/>
      <c r="AB217" s="57"/>
      <c r="AC217" s="57"/>
      <c r="AD217" s="57"/>
      <c r="AE217" s="57"/>
    </row>
    <row r="218" spans="15:31" x14ac:dyDescent="0.25">
      <c r="O218" s="57"/>
      <c r="P218" s="57"/>
      <c r="Q218" s="57"/>
      <c r="R218" s="57"/>
      <c r="S218" s="57"/>
      <c r="T218" s="57"/>
      <c r="U218" s="57"/>
      <c r="V218" s="57"/>
      <c r="W218" s="57"/>
      <c r="X218" s="57"/>
      <c r="Y218" s="57"/>
      <c r="Z218" s="57"/>
      <c r="AA218" s="57"/>
      <c r="AB218" s="57"/>
      <c r="AC218" s="57"/>
      <c r="AD218" s="57"/>
      <c r="AE218" s="57"/>
    </row>
    <row r="219" spans="15:31" x14ac:dyDescent="0.25">
      <c r="O219" s="57"/>
      <c r="P219" s="57"/>
      <c r="Q219" s="57"/>
      <c r="R219" s="57"/>
      <c r="S219" s="57"/>
      <c r="T219" s="57"/>
      <c r="U219" s="57"/>
      <c r="V219" s="57"/>
      <c r="W219" s="57"/>
      <c r="X219" s="57"/>
      <c r="Y219" s="57"/>
      <c r="Z219" s="57"/>
      <c r="AA219" s="57"/>
      <c r="AB219" s="57"/>
      <c r="AC219" s="57"/>
      <c r="AD219" s="57"/>
      <c r="AE219" s="57"/>
    </row>
    <row r="220" spans="15:31" x14ac:dyDescent="0.25">
      <c r="O220" s="57"/>
      <c r="P220" s="57"/>
      <c r="Q220" s="57"/>
      <c r="R220" s="57"/>
      <c r="S220" s="57"/>
      <c r="T220" s="57"/>
      <c r="U220" s="57"/>
      <c r="V220" s="57"/>
      <c r="W220" s="57"/>
      <c r="X220" s="57"/>
      <c r="Y220" s="57"/>
      <c r="Z220" s="57"/>
      <c r="AA220" s="57"/>
      <c r="AB220" s="57"/>
      <c r="AC220" s="57"/>
      <c r="AD220" s="57"/>
      <c r="AE220" s="57"/>
    </row>
    <row r="221" spans="15:31" x14ac:dyDescent="0.25">
      <c r="O221" s="57"/>
      <c r="P221" s="57"/>
      <c r="Q221" s="57"/>
      <c r="R221" s="57"/>
      <c r="S221" s="57"/>
      <c r="T221" s="57"/>
      <c r="U221" s="57"/>
      <c r="V221" s="57"/>
      <c r="W221" s="57"/>
      <c r="X221" s="57"/>
      <c r="Y221" s="57"/>
      <c r="Z221" s="57"/>
      <c r="AA221" s="57"/>
      <c r="AB221" s="57"/>
      <c r="AC221" s="57"/>
      <c r="AD221" s="57"/>
      <c r="AE221" s="57"/>
    </row>
    <row r="222" spans="15:31" x14ac:dyDescent="0.25">
      <c r="O222" s="57"/>
      <c r="P222" s="57"/>
      <c r="Q222" s="57"/>
      <c r="R222" s="57"/>
      <c r="S222" s="57"/>
      <c r="T222" s="57"/>
      <c r="U222" s="57"/>
      <c r="V222" s="57"/>
      <c r="W222" s="57"/>
      <c r="X222" s="57"/>
      <c r="Y222" s="57"/>
      <c r="Z222" s="57"/>
      <c r="AA222" s="57"/>
      <c r="AB222" s="57"/>
      <c r="AC222" s="57"/>
      <c r="AD222" s="57"/>
      <c r="AE222" s="57"/>
    </row>
    <row r="223" spans="15:31" x14ac:dyDescent="0.25">
      <c r="O223" s="57"/>
      <c r="P223" s="57"/>
      <c r="Q223" s="57"/>
      <c r="R223" s="57"/>
      <c r="S223" s="57"/>
      <c r="T223" s="57"/>
      <c r="U223" s="57"/>
      <c r="V223" s="57"/>
      <c r="W223" s="57"/>
      <c r="X223" s="57"/>
      <c r="Y223" s="57"/>
      <c r="Z223" s="57"/>
      <c r="AA223" s="57"/>
      <c r="AB223" s="57"/>
      <c r="AC223" s="57"/>
      <c r="AD223" s="57"/>
      <c r="AE223" s="57"/>
    </row>
    <row r="224" spans="15:31" x14ac:dyDescent="0.25">
      <c r="O224" s="57"/>
      <c r="P224" s="57"/>
      <c r="Q224" s="57"/>
      <c r="R224" s="57"/>
      <c r="S224" s="57"/>
      <c r="T224" s="57"/>
      <c r="U224" s="57"/>
      <c r="V224" s="57"/>
      <c r="W224" s="57"/>
      <c r="X224" s="57"/>
      <c r="Y224" s="57"/>
      <c r="Z224" s="57"/>
      <c r="AA224" s="57"/>
      <c r="AB224" s="57"/>
      <c r="AC224" s="57"/>
      <c r="AD224" s="57"/>
      <c r="AE224" s="57"/>
    </row>
    <row r="225" spans="15:31" x14ac:dyDescent="0.25">
      <c r="O225" s="57"/>
      <c r="P225" s="57"/>
      <c r="Q225" s="57"/>
      <c r="R225" s="57"/>
      <c r="S225" s="57"/>
      <c r="T225" s="57"/>
      <c r="U225" s="57"/>
      <c r="V225" s="57"/>
      <c r="W225" s="57"/>
      <c r="X225" s="57"/>
      <c r="Y225" s="57"/>
      <c r="Z225" s="57"/>
      <c r="AA225" s="57"/>
      <c r="AB225" s="57"/>
      <c r="AC225" s="57"/>
      <c r="AD225" s="57"/>
      <c r="AE225" s="57"/>
    </row>
    <row r="226" spans="15:31" x14ac:dyDescent="0.25">
      <c r="O226" s="57"/>
      <c r="P226" s="57"/>
      <c r="Q226" s="57"/>
      <c r="R226" s="57"/>
      <c r="S226" s="57"/>
      <c r="T226" s="57"/>
      <c r="U226" s="57"/>
      <c r="V226" s="57"/>
      <c r="W226" s="57"/>
      <c r="X226" s="57"/>
      <c r="Y226" s="57"/>
      <c r="Z226" s="57"/>
      <c r="AA226" s="57"/>
      <c r="AB226" s="57"/>
      <c r="AC226" s="57"/>
      <c r="AD226" s="57"/>
      <c r="AE226" s="57"/>
    </row>
    <row r="227" spans="15:31" x14ac:dyDescent="0.25">
      <c r="O227" s="57"/>
      <c r="P227" s="57"/>
      <c r="Q227" s="57"/>
      <c r="R227" s="57"/>
      <c r="S227" s="57"/>
      <c r="T227" s="57"/>
      <c r="U227" s="57"/>
      <c r="V227" s="57"/>
      <c r="W227" s="57"/>
      <c r="X227" s="57"/>
      <c r="Y227" s="57"/>
      <c r="Z227" s="57"/>
      <c r="AA227" s="57"/>
      <c r="AB227" s="57"/>
      <c r="AC227" s="57"/>
      <c r="AD227" s="57"/>
      <c r="AE227" s="57"/>
    </row>
    <row r="228" spans="15:31" x14ac:dyDescent="0.25">
      <c r="O228" s="57"/>
      <c r="P228" s="57"/>
      <c r="Q228" s="57"/>
      <c r="R228" s="57"/>
      <c r="S228" s="57"/>
      <c r="T228" s="57"/>
      <c r="U228" s="57"/>
      <c r="V228" s="57"/>
      <c r="W228" s="57"/>
      <c r="X228" s="57"/>
      <c r="Y228" s="57"/>
      <c r="Z228" s="57"/>
      <c r="AA228" s="57"/>
      <c r="AB228" s="57"/>
      <c r="AC228" s="57"/>
      <c r="AD228" s="57"/>
      <c r="AE228" s="57"/>
    </row>
    <row r="229" spans="15:31" x14ac:dyDescent="0.25">
      <c r="O229" s="57"/>
      <c r="P229" s="57"/>
      <c r="Q229" s="57"/>
      <c r="R229" s="57"/>
      <c r="S229" s="57"/>
      <c r="T229" s="57"/>
      <c r="U229" s="57"/>
      <c r="V229" s="57"/>
      <c r="W229" s="57"/>
      <c r="X229" s="57"/>
      <c r="Y229" s="57"/>
      <c r="Z229" s="57"/>
      <c r="AA229" s="57"/>
      <c r="AB229" s="57"/>
      <c r="AC229" s="57"/>
      <c r="AD229" s="57"/>
      <c r="AE229" s="57"/>
    </row>
    <row r="230" spans="15:31" x14ac:dyDescent="0.25">
      <c r="O230" s="57"/>
      <c r="P230" s="57"/>
      <c r="Q230" s="57"/>
      <c r="R230" s="57"/>
      <c r="S230" s="57"/>
      <c r="T230" s="57"/>
      <c r="U230" s="57"/>
      <c r="V230" s="57"/>
      <c r="W230" s="57"/>
      <c r="X230" s="57"/>
      <c r="Y230" s="57"/>
      <c r="Z230" s="57"/>
      <c r="AA230" s="57"/>
      <c r="AB230" s="57"/>
      <c r="AC230" s="57"/>
      <c r="AD230" s="57"/>
      <c r="AE230" s="57"/>
    </row>
    <row r="231" spans="15:31" x14ac:dyDescent="0.25">
      <c r="O231" s="57"/>
      <c r="P231" s="57"/>
      <c r="Q231" s="57"/>
      <c r="R231" s="57"/>
      <c r="S231" s="57"/>
      <c r="T231" s="57"/>
      <c r="U231" s="57"/>
      <c r="V231" s="57"/>
      <c r="W231" s="57"/>
      <c r="X231" s="57"/>
      <c r="Y231" s="57"/>
      <c r="Z231" s="57"/>
      <c r="AA231" s="57"/>
      <c r="AB231" s="57"/>
      <c r="AC231" s="57"/>
      <c r="AD231" s="57"/>
      <c r="AE231" s="57"/>
    </row>
    <row r="232" spans="15:31" x14ac:dyDescent="0.25">
      <c r="O232" s="57"/>
      <c r="P232" s="57"/>
      <c r="Q232" s="57"/>
      <c r="R232" s="57"/>
      <c r="S232" s="57"/>
      <c r="T232" s="57"/>
      <c r="U232" s="57"/>
      <c r="V232" s="57"/>
      <c r="W232" s="57"/>
      <c r="X232" s="57"/>
      <c r="Y232" s="57"/>
      <c r="Z232" s="57"/>
      <c r="AA232" s="57"/>
      <c r="AB232" s="57"/>
      <c r="AC232" s="57"/>
      <c r="AD232" s="57"/>
      <c r="AE232" s="57"/>
    </row>
    <row r="233" spans="15:31" x14ac:dyDescent="0.25">
      <c r="O233" s="57"/>
      <c r="P233" s="57"/>
      <c r="Q233" s="57"/>
      <c r="R233" s="57"/>
      <c r="S233" s="57"/>
      <c r="T233" s="57"/>
      <c r="U233" s="57"/>
      <c r="V233" s="57"/>
      <c r="W233" s="57"/>
      <c r="X233" s="57"/>
      <c r="Y233" s="57"/>
      <c r="Z233" s="57"/>
      <c r="AA233" s="57"/>
      <c r="AB233" s="57"/>
      <c r="AC233" s="57"/>
      <c r="AD233" s="57"/>
      <c r="AE233" s="57"/>
    </row>
    <row r="234" spans="15:31" x14ac:dyDescent="0.25">
      <c r="O234" s="57"/>
      <c r="P234" s="57"/>
      <c r="Q234" s="57"/>
      <c r="R234" s="57"/>
      <c r="S234" s="57"/>
      <c r="T234" s="57"/>
      <c r="U234" s="57"/>
      <c r="V234" s="57"/>
      <c r="W234" s="57"/>
      <c r="X234" s="57"/>
      <c r="Y234" s="57"/>
      <c r="Z234" s="57"/>
      <c r="AA234" s="57"/>
      <c r="AB234" s="57"/>
      <c r="AC234" s="57"/>
      <c r="AD234" s="57"/>
      <c r="AE234" s="57"/>
    </row>
    <row r="235" spans="15:31" x14ac:dyDescent="0.25">
      <c r="O235" s="57"/>
      <c r="P235" s="57"/>
      <c r="Q235" s="57"/>
      <c r="R235" s="57"/>
      <c r="S235" s="57"/>
      <c r="T235" s="57"/>
      <c r="U235" s="57"/>
      <c r="V235" s="57"/>
      <c r="W235" s="57"/>
      <c r="X235" s="57"/>
      <c r="Y235" s="57"/>
      <c r="Z235" s="57"/>
      <c r="AA235" s="57"/>
      <c r="AB235" s="57"/>
      <c r="AC235" s="57"/>
      <c r="AD235" s="57"/>
      <c r="AE235" s="57"/>
    </row>
    <row r="236" spans="15:31" x14ac:dyDescent="0.25">
      <c r="O236" s="57"/>
      <c r="P236" s="57"/>
      <c r="Q236" s="57"/>
      <c r="R236" s="57"/>
      <c r="S236" s="57"/>
      <c r="T236" s="57"/>
      <c r="U236" s="57"/>
      <c r="V236" s="57"/>
      <c r="W236" s="57"/>
      <c r="X236" s="57"/>
      <c r="Y236" s="57"/>
      <c r="Z236" s="57"/>
      <c r="AA236" s="57"/>
      <c r="AB236" s="57"/>
      <c r="AC236" s="57"/>
      <c r="AD236" s="57"/>
      <c r="AE236" s="57"/>
    </row>
    <row r="237" spans="15:31" x14ac:dyDescent="0.25">
      <c r="O237" s="57"/>
      <c r="P237" s="57"/>
      <c r="Q237" s="57"/>
      <c r="R237" s="57"/>
      <c r="S237" s="57"/>
      <c r="T237" s="57"/>
      <c r="U237" s="57"/>
      <c r="V237" s="57"/>
      <c r="W237" s="57"/>
      <c r="X237" s="57"/>
      <c r="Y237" s="57"/>
      <c r="Z237" s="57"/>
      <c r="AA237" s="57"/>
      <c r="AB237" s="57"/>
      <c r="AC237" s="57"/>
      <c r="AD237" s="57"/>
      <c r="AE237" s="57"/>
    </row>
    <row r="238" spans="15:31" x14ac:dyDescent="0.25">
      <c r="O238" s="57"/>
      <c r="P238" s="57"/>
      <c r="Q238" s="57"/>
      <c r="R238" s="57"/>
      <c r="S238" s="57"/>
      <c r="T238" s="57"/>
      <c r="U238" s="57"/>
      <c r="V238" s="57"/>
      <c r="W238" s="57"/>
      <c r="X238" s="57"/>
      <c r="Y238" s="57"/>
      <c r="Z238" s="57"/>
      <c r="AA238" s="57"/>
      <c r="AB238" s="57"/>
      <c r="AC238" s="57"/>
      <c r="AD238" s="57"/>
      <c r="AE238" s="57"/>
    </row>
    <row r="239" spans="15:31" x14ac:dyDescent="0.25">
      <c r="O239" s="57"/>
      <c r="P239" s="57"/>
      <c r="Q239" s="57"/>
      <c r="R239" s="57"/>
      <c r="S239" s="57"/>
      <c r="T239" s="57"/>
      <c r="U239" s="57"/>
      <c r="V239" s="57"/>
      <c r="W239" s="57"/>
      <c r="X239" s="57"/>
      <c r="Y239" s="57"/>
      <c r="Z239" s="57"/>
      <c r="AA239" s="57"/>
      <c r="AB239" s="57"/>
      <c r="AC239" s="57"/>
      <c r="AD239" s="57"/>
      <c r="AE239" s="57"/>
    </row>
    <row r="240" spans="15:31" x14ac:dyDescent="0.25">
      <c r="O240" s="57"/>
      <c r="P240" s="57"/>
      <c r="Q240" s="57"/>
      <c r="R240" s="57"/>
      <c r="S240" s="57"/>
      <c r="T240" s="57"/>
      <c r="U240" s="57"/>
      <c r="V240" s="57"/>
      <c r="W240" s="57"/>
      <c r="X240" s="57"/>
      <c r="Y240" s="57"/>
      <c r="Z240" s="57"/>
      <c r="AA240" s="57"/>
      <c r="AB240" s="57"/>
      <c r="AC240" s="57"/>
      <c r="AD240" s="57"/>
      <c r="AE240" s="57"/>
    </row>
    <row r="241" spans="15:31" x14ac:dyDescent="0.25">
      <c r="O241" s="57"/>
      <c r="P241" s="57"/>
      <c r="Q241" s="57"/>
      <c r="R241" s="57"/>
      <c r="S241" s="57"/>
      <c r="T241" s="57"/>
      <c r="U241" s="57"/>
      <c r="V241" s="57"/>
      <c r="W241" s="57"/>
      <c r="X241" s="57"/>
      <c r="Y241" s="57"/>
      <c r="Z241" s="57"/>
      <c r="AA241" s="57"/>
      <c r="AB241" s="57"/>
      <c r="AC241" s="57"/>
      <c r="AD241" s="57"/>
      <c r="AE241" s="57"/>
    </row>
    <row r="242" spans="15:31" x14ac:dyDescent="0.25">
      <c r="O242" s="57"/>
      <c r="P242" s="57"/>
      <c r="Q242" s="57"/>
      <c r="R242" s="57"/>
      <c r="S242" s="57"/>
      <c r="T242" s="57"/>
      <c r="U242" s="57"/>
      <c r="V242" s="57"/>
      <c r="W242" s="57"/>
      <c r="X242" s="57"/>
      <c r="Y242" s="57"/>
      <c r="Z242" s="57"/>
      <c r="AA242" s="57"/>
      <c r="AB242" s="57"/>
      <c r="AC242" s="57"/>
      <c r="AD242" s="57"/>
      <c r="AE242" s="57"/>
    </row>
    <row r="243" spans="15:31" x14ac:dyDescent="0.25">
      <c r="O243" s="57"/>
      <c r="P243" s="57"/>
      <c r="Q243" s="57"/>
      <c r="R243" s="57"/>
      <c r="S243" s="57"/>
      <c r="T243" s="57"/>
      <c r="U243" s="57"/>
      <c r="V243" s="57"/>
      <c r="W243" s="57"/>
      <c r="X243" s="57"/>
      <c r="Y243" s="57"/>
      <c r="Z243" s="57"/>
      <c r="AA243" s="57"/>
      <c r="AB243" s="57"/>
      <c r="AC243" s="57"/>
      <c r="AD243" s="57"/>
      <c r="AE243" s="57"/>
    </row>
    <row r="244" spans="15:31" x14ac:dyDescent="0.25">
      <c r="O244" s="57"/>
      <c r="P244" s="57"/>
      <c r="Q244" s="57"/>
      <c r="R244" s="57"/>
      <c r="S244" s="57"/>
      <c r="T244" s="57"/>
      <c r="U244" s="57"/>
      <c r="V244" s="57"/>
      <c r="W244" s="57"/>
      <c r="X244" s="57"/>
      <c r="Y244" s="57"/>
      <c r="Z244" s="57"/>
      <c r="AA244" s="57"/>
      <c r="AB244" s="57"/>
      <c r="AC244" s="57"/>
      <c r="AD244" s="57"/>
      <c r="AE244" s="57"/>
    </row>
    <row r="245" spans="15:31" x14ac:dyDescent="0.25">
      <c r="O245" s="57"/>
      <c r="P245" s="57"/>
      <c r="Q245" s="57"/>
      <c r="R245" s="57"/>
      <c r="S245" s="57"/>
      <c r="T245" s="57"/>
      <c r="U245" s="57"/>
      <c r="V245" s="57"/>
      <c r="W245" s="57"/>
      <c r="X245" s="57"/>
      <c r="Y245" s="57"/>
      <c r="Z245" s="57"/>
      <c r="AA245" s="57"/>
      <c r="AB245" s="57"/>
      <c r="AC245" s="57"/>
      <c r="AD245" s="57"/>
      <c r="AE245" s="57"/>
    </row>
    <row r="246" spans="15:31" x14ac:dyDescent="0.25">
      <c r="O246" s="57"/>
      <c r="P246" s="57"/>
      <c r="Q246" s="57"/>
      <c r="R246" s="57"/>
      <c r="S246" s="57"/>
      <c r="T246" s="57"/>
      <c r="U246" s="57"/>
      <c r="V246" s="57"/>
      <c r="W246" s="57"/>
      <c r="X246" s="57"/>
      <c r="Y246" s="57"/>
      <c r="Z246" s="57"/>
      <c r="AA246" s="57"/>
      <c r="AB246" s="57"/>
      <c r="AC246" s="57"/>
      <c r="AD246" s="57"/>
      <c r="AE246" s="57"/>
    </row>
    <row r="247" spans="15:31" x14ac:dyDescent="0.25">
      <c r="O247" s="57"/>
      <c r="P247" s="57"/>
      <c r="Q247" s="57"/>
      <c r="R247" s="57"/>
      <c r="S247" s="57"/>
      <c r="T247" s="57"/>
      <c r="U247" s="57"/>
      <c r="V247" s="57"/>
      <c r="W247" s="57"/>
      <c r="X247" s="57"/>
      <c r="Y247" s="57"/>
      <c r="Z247" s="57"/>
      <c r="AA247" s="57"/>
      <c r="AB247" s="57"/>
      <c r="AC247" s="57"/>
      <c r="AD247" s="57"/>
      <c r="AE247" s="57"/>
    </row>
    <row r="248" spans="15:31" x14ac:dyDescent="0.25">
      <c r="O248" s="57"/>
      <c r="P248" s="57"/>
      <c r="Q248" s="57"/>
      <c r="R248" s="57"/>
      <c r="S248" s="57"/>
      <c r="T248" s="57"/>
      <c r="U248" s="57"/>
      <c r="V248" s="57"/>
      <c r="W248" s="57"/>
      <c r="X248" s="57"/>
      <c r="Y248" s="57"/>
      <c r="Z248" s="57"/>
      <c r="AA248" s="57"/>
      <c r="AB248" s="57"/>
      <c r="AC248" s="57"/>
      <c r="AD248" s="57"/>
      <c r="AE248" s="57"/>
    </row>
    <row r="249" spans="15:31" x14ac:dyDescent="0.25">
      <c r="O249" s="57"/>
      <c r="P249" s="57"/>
      <c r="Q249" s="57"/>
      <c r="R249" s="57"/>
      <c r="S249" s="57"/>
      <c r="T249" s="57"/>
      <c r="U249" s="57"/>
      <c r="V249" s="57"/>
      <c r="W249" s="57"/>
      <c r="X249" s="57"/>
      <c r="Y249" s="57"/>
      <c r="Z249" s="57"/>
      <c r="AA249" s="57"/>
      <c r="AB249" s="57"/>
      <c r="AC249" s="57"/>
      <c r="AD249" s="57"/>
      <c r="AE249" s="57"/>
    </row>
    <row r="250" spans="15:31" x14ac:dyDescent="0.25">
      <c r="O250" s="57"/>
      <c r="P250" s="57"/>
      <c r="Q250" s="57"/>
      <c r="R250" s="57"/>
      <c r="S250" s="57"/>
      <c r="T250" s="57"/>
      <c r="U250" s="57"/>
      <c r="V250" s="57"/>
      <c r="W250" s="57"/>
      <c r="X250" s="57"/>
      <c r="Y250" s="57"/>
      <c r="Z250" s="57"/>
      <c r="AA250" s="57"/>
      <c r="AB250" s="57"/>
      <c r="AC250" s="57"/>
      <c r="AD250" s="57"/>
      <c r="AE250" s="57"/>
    </row>
    <row r="251" spans="15:31" x14ac:dyDescent="0.25">
      <c r="O251" s="57"/>
      <c r="P251" s="57"/>
      <c r="Q251" s="57"/>
      <c r="R251" s="57"/>
      <c r="S251" s="57"/>
      <c r="T251" s="57"/>
      <c r="U251" s="57"/>
      <c r="V251" s="57"/>
      <c r="W251" s="57"/>
      <c r="X251" s="57"/>
      <c r="Y251" s="57"/>
      <c r="Z251" s="57"/>
      <c r="AA251" s="57"/>
      <c r="AB251" s="57"/>
      <c r="AC251" s="57"/>
      <c r="AD251" s="57"/>
      <c r="AE251" s="57"/>
    </row>
    <row r="252" spans="15:31" x14ac:dyDescent="0.25">
      <c r="O252" s="57"/>
      <c r="P252" s="57"/>
      <c r="Q252" s="57"/>
      <c r="R252" s="57"/>
      <c r="S252" s="57"/>
      <c r="T252" s="57"/>
      <c r="U252" s="57"/>
      <c r="V252" s="57"/>
      <c r="W252" s="57"/>
      <c r="X252" s="57"/>
      <c r="Y252" s="57"/>
      <c r="Z252" s="57"/>
      <c r="AA252" s="57"/>
      <c r="AB252" s="57"/>
      <c r="AC252" s="57"/>
      <c r="AD252" s="57"/>
      <c r="AE252" s="57"/>
    </row>
    <row r="253" spans="15:31" x14ac:dyDescent="0.25">
      <c r="O253" s="57"/>
      <c r="P253" s="57"/>
      <c r="Q253" s="57"/>
      <c r="R253" s="57"/>
      <c r="S253" s="57"/>
      <c r="T253" s="57"/>
      <c r="U253" s="57"/>
      <c r="V253" s="57"/>
      <c r="W253" s="57"/>
      <c r="X253" s="57"/>
      <c r="Y253" s="57"/>
      <c r="Z253" s="57"/>
      <c r="AA253" s="57"/>
      <c r="AB253" s="57"/>
      <c r="AC253" s="57"/>
      <c r="AD253" s="57"/>
      <c r="AE253" s="57"/>
    </row>
    <row r="254" spans="15:31" x14ac:dyDescent="0.25">
      <c r="O254" s="57"/>
      <c r="P254" s="57"/>
      <c r="Q254" s="57"/>
      <c r="R254" s="57"/>
      <c r="S254" s="57"/>
      <c r="T254" s="57"/>
      <c r="U254" s="57"/>
      <c r="V254" s="57"/>
      <c r="W254" s="57"/>
      <c r="X254" s="57"/>
      <c r="Y254" s="57"/>
      <c r="Z254" s="57"/>
      <c r="AA254" s="57"/>
      <c r="AB254" s="57"/>
      <c r="AC254" s="57"/>
      <c r="AD254" s="57"/>
      <c r="AE254" s="57"/>
    </row>
    <row r="255" spans="15:31" x14ac:dyDescent="0.25">
      <c r="O255" s="57"/>
      <c r="P255" s="57"/>
      <c r="Q255" s="57"/>
      <c r="R255" s="57"/>
      <c r="S255" s="57"/>
      <c r="T255" s="57"/>
      <c r="U255" s="57"/>
      <c r="V255" s="57"/>
      <c r="W255" s="57"/>
      <c r="X255" s="57"/>
      <c r="Y255" s="57"/>
      <c r="Z255" s="57"/>
      <c r="AA255" s="57"/>
      <c r="AB255" s="57"/>
      <c r="AC255" s="57"/>
      <c r="AD255" s="57"/>
      <c r="AE255" s="57"/>
    </row>
    <row r="256" spans="15:31" x14ac:dyDescent="0.25">
      <c r="O256" s="57"/>
      <c r="P256" s="57"/>
      <c r="Q256" s="57"/>
      <c r="R256" s="57"/>
      <c r="S256" s="57"/>
      <c r="T256" s="57"/>
      <c r="U256" s="57"/>
      <c r="V256" s="57"/>
      <c r="W256" s="57"/>
      <c r="X256" s="57"/>
      <c r="Y256" s="57"/>
      <c r="Z256" s="57"/>
      <c r="AA256" s="57"/>
      <c r="AB256" s="57"/>
      <c r="AC256" s="57"/>
      <c r="AD256" s="57"/>
      <c r="AE256" s="57"/>
    </row>
    <row r="257" spans="15:31" x14ac:dyDescent="0.25">
      <c r="O257" s="57"/>
      <c r="P257" s="57"/>
      <c r="Q257" s="57"/>
      <c r="R257" s="57"/>
      <c r="S257" s="57"/>
      <c r="T257" s="57"/>
      <c r="U257" s="57"/>
      <c r="V257" s="57"/>
      <c r="W257" s="57"/>
      <c r="X257" s="57"/>
      <c r="Y257" s="57"/>
      <c r="Z257" s="57"/>
      <c r="AA257" s="57"/>
      <c r="AB257" s="57"/>
      <c r="AC257" s="57"/>
      <c r="AD257" s="57"/>
      <c r="AE257" s="57"/>
    </row>
    <row r="258" spans="15:31" x14ac:dyDescent="0.25">
      <c r="O258" s="57"/>
      <c r="P258" s="57"/>
      <c r="Q258" s="57"/>
      <c r="R258" s="57"/>
      <c r="S258" s="57"/>
      <c r="T258" s="57"/>
      <c r="U258" s="57"/>
      <c r="V258" s="57"/>
      <c r="W258" s="57"/>
      <c r="X258" s="57"/>
      <c r="Y258" s="57"/>
      <c r="Z258" s="57"/>
      <c r="AA258" s="57"/>
      <c r="AB258" s="57"/>
      <c r="AC258" s="57"/>
      <c r="AD258" s="57"/>
      <c r="AE258" s="57"/>
    </row>
    <row r="259" spans="15:31" x14ac:dyDescent="0.25">
      <c r="O259" s="57"/>
      <c r="P259" s="57"/>
      <c r="Q259" s="57"/>
      <c r="R259" s="57"/>
      <c r="S259" s="57"/>
      <c r="T259" s="57"/>
      <c r="U259" s="57"/>
      <c r="V259" s="57"/>
      <c r="W259" s="57"/>
      <c r="X259" s="57"/>
      <c r="Y259" s="57"/>
      <c r="Z259" s="57"/>
      <c r="AA259" s="57"/>
      <c r="AB259" s="57"/>
      <c r="AC259" s="57"/>
      <c r="AD259" s="57"/>
      <c r="AE259" s="57"/>
    </row>
    <row r="260" spans="15:31" x14ac:dyDescent="0.25">
      <c r="O260" s="57"/>
      <c r="P260" s="57"/>
      <c r="Q260" s="57"/>
      <c r="R260" s="57"/>
      <c r="S260" s="57"/>
      <c r="T260" s="57"/>
      <c r="U260" s="57"/>
      <c r="V260" s="57"/>
      <c r="W260" s="57"/>
      <c r="X260" s="57"/>
      <c r="Y260" s="57"/>
      <c r="Z260" s="57"/>
      <c r="AA260" s="57"/>
      <c r="AB260" s="57"/>
      <c r="AC260" s="57"/>
      <c r="AD260" s="57"/>
      <c r="AE260" s="57"/>
    </row>
    <row r="261" spans="15:31" x14ac:dyDescent="0.25">
      <c r="O261" s="57"/>
      <c r="P261" s="57"/>
      <c r="Q261" s="57"/>
      <c r="R261" s="57"/>
      <c r="S261" s="57"/>
      <c r="T261" s="57"/>
      <c r="U261" s="57"/>
      <c r="V261" s="57"/>
      <c r="W261" s="57"/>
      <c r="X261" s="57"/>
      <c r="Y261" s="57"/>
      <c r="Z261" s="57"/>
      <c r="AA261" s="57"/>
      <c r="AB261" s="57"/>
      <c r="AC261" s="57"/>
      <c r="AD261" s="57"/>
      <c r="AE261" s="57"/>
    </row>
    <row r="262" spans="15:31" x14ac:dyDescent="0.25">
      <c r="O262" s="57"/>
      <c r="P262" s="57"/>
      <c r="Q262" s="57"/>
      <c r="R262" s="57"/>
      <c r="S262" s="57"/>
      <c r="T262" s="57"/>
      <c r="U262" s="57"/>
      <c r="V262" s="57"/>
      <c r="W262" s="57"/>
      <c r="X262" s="57"/>
      <c r="Y262" s="57"/>
      <c r="Z262" s="57"/>
      <c r="AA262" s="57"/>
      <c r="AB262" s="57"/>
      <c r="AC262" s="57"/>
      <c r="AD262" s="57"/>
      <c r="AE262" s="57"/>
    </row>
    <row r="263" spans="15:31" x14ac:dyDescent="0.25">
      <c r="O263" s="57"/>
      <c r="P263" s="57"/>
      <c r="Q263" s="57"/>
      <c r="R263" s="57"/>
      <c r="S263" s="57"/>
      <c r="T263" s="57"/>
      <c r="U263" s="57"/>
      <c r="V263" s="57"/>
      <c r="W263" s="57"/>
      <c r="X263" s="57"/>
      <c r="Y263" s="57"/>
      <c r="Z263" s="57"/>
      <c r="AA263" s="57"/>
      <c r="AB263" s="57"/>
      <c r="AC263" s="57"/>
      <c r="AD263" s="57"/>
      <c r="AE263" s="57"/>
    </row>
    <row r="264" spans="15:31" x14ac:dyDescent="0.25">
      <c r="O264" s="57"/>
      <c r="P264" s="57"/>
      <c r="Q264" s="57"/>
      <c r="R264" s="57"/>
      <c r="S264" s="57"/>
      <c r="T264" s="57"/>
      <c r="U264" s="57"/>
      <c r="V264" s="57"/>
      <c r="W264" s="57"/>
      <c r="X264" s="57"/>
      <c r="Y264" s="57"/>
      <c r="Z264" s="57"/>
      <c r="AA264" s="57"/>
      <c r="AB264" s="57"/>
      <c r="AC264" s="57"/>
      <c r="AD264" s="57"/>
      <c r="AE264" s="57"/>
    </row>
    <row r="265" spans="15:31" x14ac:dyDescent="0.25">
      <c r="O265" s="57"/>
      <c r="P265" s="57"/>
      <c r="Q265" s="57"/>
      <c r="R265" s="57"/>
      <c r="S265" s="57"/>
      <c r="T265" s="57"/>
      <c r="U265" s="57"/>
      <c r="V265" s="57"/>
      <c r="W265" s="57"/>
      <c r="X265" s="57"/>
      <c r="Y265" s="57"/>
      <c r="Z265" s="57"/>
      <c r="AA265" s="57"/>
      <c r="AB265" s="57"/>
      <c r="AC265" s="57"/>
      <c r="AD265" s="57"/>
      <c r="AE265" s="57"/>
    </row>
    <row r="266" spans="15:31" x14ac:dyDescent="0.25">
      <c r="O266" s="57"/>
      <c r="P266" s="57"/>
      <c r="Q266" s="57"/>
      <c r="R266" s="57"/>
      <c r="S266" s="57"/>
      <c r="T266" s="57"/>
      <c r="U266" s="57"/>
      <c r="V266" s="57"/>
      <c r="W266" s="57"/>
      <c r="X266" s="57"/>
      <c r="Y266" s="57"/>
      <c r="Z266" s="57"/>
      <c r="AA266" s="57"/>
      <c r="AB266" s="57"/>
      <c r="AC266" s="57"/>
      <c r="AD266" s="57"/>
      <c r="AE266" s="57"/>
    </row>
    <row r="267" spans="15:31" x14ac:dyDescent="0.25">
      <c r="O267" s="57"/>
      <c r="P267" s="57"/>
      <c r="Q267" s="57"/>
      <c r="R267" s="57"/>
      <c r="S267" s="57"/>
      <c r="T267" s="57"/>
      <c r="U267" s="57"/>
      <c r="V267" s="57"/>
      <c r="W267" s="57"/>
      <c r="X267" s="57"/>
      <c r="Y267" s="57"/>
      <c r="Z267" s="57"/>
      <c r="AA267" s="57"/>
      <c r="AB267" s="57"/>
      <c r="AC267" s="57"/>
      <c r="AD267" s="57"/>
      <c r="AE267" s="57"/>
    </row>
    <row r="268" spans="15:31" x14ac:dyDescent="0.25">
      <c r="O268" s="57"/>
      <c r="P268" s="57"/>
      <c r="Q268" s="57"/>
      <c r="R268" s="57"/>
      <c r="S268" s="57"/>
      <c r="T268" s="57"/>
      <c r="U268" s="57"/>
      <c r="V268" s="57"/>
      <c r="W268" s="57"/>
      <c r="X268" s="57"/>
      <c r="Y268" s="57"/>
      <c r="Z268" s="57"/>
      <c r="AA268" s="57"/>
      <c r="AB268" s="57"/>
      <c r="AC268" s="57"/>
      <c r="AD268" s="57"/>
      <c r="AE268" s="57"/>
    </row>
    <row r="269" spans="15:31" x14ac:dyDescent="0.25">
      <c r="O269" s="57"/>
      <c r="P269" s="57"/>
      <c r="Q269" s="57"/>
      <c r="R269" s="57"/>
      <c r="S269" s="57"/>
      <c r="T269" s="57"/>
      <c r="U269" s="57"/>
      <c r="V269" s="57"/>
      <c r="W269" s="57"/>
      <c r="X269" s="57"/>
      <c r="Y269" s="57"/>
      <c r="Z269" s="57"/>
      <c r="AA269" s="57"/>
      <c r="AB269" s="57"/>
      <c r="AC269" s="57"/>
      <c r="AD269" s="57"/>
      <c r="AE269" s="57"/>
    </row>
    <row r="270" spans="15:31" x14ac:dyDescent="0.25">
      <c r="O270" s="57"/>
      <c r="P270" s="57"/>
      <c r="Q270" s="57"/>
      <c r="R270" s="57"/>
      <c r="S270" s="57"/>
      <c r="T270" s="57"/>
      <c r="U270" s="57"/>
      <c r="V270" s="57"/>
      <c r="W270" s="57"/>
      <c r="X270" s="57"/>
      <c r="Y270" s="57"/>
      <c r="Z270" s="57"/>
      <c r="AA270" s="57"/>
      <c r="AB270" s="57"/>
      <c r="AC270" s="57"/>
      <c r="AD270" s="57"/>
      <c r="AE270" s="57"/>
    </row>
    <row r="271" spans="15:31" x14ac:dyDescent="0.25">
      <c r="O271" s="57"/>
      <c r="P271" s="57"/>
      <c r="Q271" s="57"/>
      <c r="R271" s="57"/>
      <c r="S271" s="57"/>
      <c r="T271" s="57"/>
      <c r="U271" s="57"/>
      <c r="V271" s="57"/>
      <c r="W271" s="57"/>
      <c r="X271" s="57"/>
      <c r="Y271" s="57"/>
      <c r="Z271" s="57"/>
      <c r="AA271" s="57"/>
      <c r="AB271" s="57"/>
      <c r="AC271" s="57"/>
      <c r="AD271" s="57"/>
      <c r="AE271" s="57"/>
    </row>
    <row r="272" spans="15:31" x14ac:dyDescent="0.25">
      <c r="O272" s="57"/>
      <c r="P272" s="57"/>
      <c r="Q272" s="57"/>
      <c r="R272" s="57"/>
      <c r="S272" s="57"/>
      <c r="T272" s="57"/>
      <c r="U272" s="57"/>
      <c r="V272" s="57"/>
      <c r="W272" s="57"/>
      <c r="X272" s="57"/>
      <c r="Y272" s="57"/>
      <c r="Z272" s="57"/>
      <c r="AA272" s="57"/>
      <c r="AB272" s="57"/>
      <c r="AC272" s="57"/>
      <c r="AD272" s="57"/>
      <c r="AE272" s="57"/>
    </row>
    <row r="273" spans="15:31" x14ac:dyDescent="0.25">
      <c r="O273" s="57"/>
      <c r="P273" s="57"/>
      <c r="Q273" s="57"/>
      <c r="R273" s="57"/>
      <c r="S273" s="57"/>
      <c r="T273" s="57"/>
      <c r="U273" s="57"/>
      <c r="V273" s="57"/>
      <c r="W273" s="57"/>
      <c r="X273" s="57"/>
      <c r="Y273" s="57"/>
      <c r="Z273" s="57"/>
      <c r="AA273" s="57"/>
      <c r="AB273" s="57"/>
      <c r="AC273" s="57"/>
      <c r="AD273" s="57"/>
      <c r="AE273" s="57"/>
    </row>
    <row r="274" spans="15:31" x14ac:dyDescent="0.25">
      <c r="O274" s="57"/>
      <c r="P274" s="57"/>
      <c r="Q274" s="57"/>
      <c r="R274" s="57"/>
      <c r="S274" s="57"/>
      <c r="T274" s="57"/>
      <c r="U274" s="57"/>
      <c r="V274" s="57"/>
      <c r="W274" s="57"/>
      <c r="X274" s="57"/>
      <c r="Y274" s="57"/>
      <c r="Z274" s="57"/>
      <c r="AA274" s="57"/>
      <c r="AB274" s="57"/>
      <c r="AC274" s="57"/>
      <c r="AD274" s="57"/>
      <c r="AE274" s="57"/>
    </row>
    <row r="275" spans="15:31" x14ac:dyDescent="0.25">
      <c r="O275" s="57"/>
      <c r="P275" s="57"/>
      <c r="Q275" s="57"/>
      <c r="R275" s="57"/>
      <c r="S275" s="57"/>
      <c r="T275" s="57"/>
      <c r="U275" s="57"/>
      <c r="V275" s="57"/>
      <c r="W275" s="57"/>
      <c r="X275" s="57"/>
      <c r="Y275" s="57"/>
      <c r="Z275" s="57"/>
      <c r="AA275" s="57"/>
      <c r="AB275" s="57"/>
      <c r="AC275" s="57"/>
      <c r="AD275" s="57"/>
      <c r="AE275" s="57"/>
    </row>
    <row r="276" spans="15:31" x14ac:dyDescent="0.25">
      <c r="O276" s="57"/>
      <c r="P276" s="57"/>
      <c r="Q276" s="57"/>
      <c r="R276" s="57"/>
      <c r="S276" s="57"/>
      <c r="T276" s="57"/>
      <c r="U276" s="57"/>
      <c r="V276" s="57"/>
      <c r="W276" s="57"/>
      <c r="X276" s="57"/>
      <c r="Y276" s="57"/>
      <c r="Z276" s="57"/>
      <c r="AA276" s="57"/>
      <c r="AB276" s="57"/>
      <c r="AC276" s="57"/>
      <c r="AD276" s="57"/>
      <c r="AE276" s="57"/>
    </row>
    <row r="277" spans="15:31" x14ac:dyDescent="0.25">
      <c r="O277" s="57"/>
      <c r="P277" s="57"/>
      <c r="Q277" s="57"/>
      <c r="R277" s="57"/>
      <c r="S277" s="57"/>
      <c r="T277" s="57"/>
      <c r="U277" s="57"/>
      <c r="V277" s="57"/>
      <c r="W277" s="57"/>
      <c r="X277" s="57"/>
      <c r="Y277" s="57"/>
      <c r="Z277" s="57"/>
      <c r="AA277" s="57"/>
      <c r="AB277" s="57"/>
      <c r="AC277" s="57"/>
      <c r="AD277" s="57"/>
      <c r="AE277" s="57"/>
    </row>
    <row r="278" spans="15:31" x14ac:dyDescent="0.25">
      <c r="O278" s="57"/>
      <c r="P278" s="57"/>
      <c r="Q278" s="57"/>
      <c r="R278" s="57"/>
      <c r="S278" s="57"/>
      <c r="T278" s="57"/>
      <c r="U278" s="57"/>
      <c r="V278" s="57"/>
      <c r="W278" s="57"/>
      <c r="X278" s="57"/>
      <c r="Y278" s="57"/>
      <c r="Z278" s="57"/>
      <c r="AA278" s="57"/>
      <c r="AB278" s="57"/>
      <c r="AC278" s="57"/>
      <c r="AD278" s="57"/>
      <c r="AE278" s="57"/>
    </row>
    <row r="279" spans="15:31" x14ac:dyDescent="0.25">
      <c r="O279" s="57"/>
      <c r="P279" s="57"/>
      <c r="Q279" s="57"/>
      <c r="R279" s="57"/>
      <c r="S279" s="57"/>
      <c r="T279" s="57"/>
      <c r="U279" s="57"/>
      <c r="V279" s="57"/>
      <c r="W279" s="57"/>
      <c r="X279" s="57"/>
      <c r="Y279" s="57"/>
      <c r="Z279" s="57"/>
      <c r="AA279" s="57"/>
      <c r="AB279" s="57"/>
      <c r="AC279" s="57"/>
      <c r="AD279" s="57"/>
      <c r="AE279" s="57"/>
    </row>
    <row r="280" spans="15:31" x14ac:dyDescent="0.25">
      <c r="O280" s="57"/>
      <c r="P280" s="57"/>
      <c r="Q280" s="57"/>
      <c r="R280" s="57"/>
      <c r="S280" s="57"/>
      <c r="T280" s="57"/>
      <c r="U280" s="57"/>
      <c r="V280" s="57"/>
      <c r="W280" s="57"/>
      <c r="X280" s="57"/>
      <c r="Y280" s="57"/>
      <c r="Z280" s="57"/>
      <c r="AA280" s="57"/>
      <c r="AB280" s="57"/>
      <c r="AC280" s="57"/>
      <c r="AD280" s="57"/>
      <c r="AE280" s="57"/>
    </row>
    <row r="281" spans="15:31" x14ac:dyDescent="0.25">
      <c r="O281" s="57"/>
      <c r="P281" s="57"/>
      <c r="Q281" s="57"/>
      <c r="R281" s="57"/>
      <c r="S281" s="57"/>
      <c r="T281" s="57"/>
      <c r="U281" s="57"/>
      <c r="V281" s="57"/>
      <c r="W281" s="57"/>
      <c r="X281" s="57"/>
      <c r="Y281" s="57"/>
      <c r="Z281" s="57"/>
      <c r="AA281" s="57"/>
      <c r="AB281" s="57"/>
      <c r="AC281" s="57"/>
      <c r="AD281" s="57"/>
      <c r="AE281" s="57"/>
    </row>
    <row r="282" spans="15:31" x14ac:dyDescent="0.25">
      <c r="O282" s="57"/>
      <c r="P282" s="57"/>
      <c r="Q282" s="57"/>
      <c r="R282" s="57"/>
      <c r="S282" s="57"/>
      <c r="T282" s="57"/>
      <c r="U282" s="57"/>
      <c r="V282" s="57"/>
      <c r="W282" s="57"/>
      <c r="X282" s="57"/>
      <c r="Y282" s="57"/>
      <c r="Z282" s="57"/>
      <c r="AA282" s="57"/>
      <c r="AB282" s="57"/>
      <c r="AC282" s="57"/>
      <c r="AD282" s="57"/>
      <c r="AE282" s="57"/>
    </row>
    <row r="283" spans="15:31" x14ac:dyDescent="0.25">
      <c r="O283" s="57"/>
      <c r="P283" s="57"/>
      <c r="Q283" s="57"/>
      <c r="R283" s="57"/>
      <c r="S283" s="57"/>
      <c r="T283" s="57"/>
      <c r="U283" s="57"/>
      <c r="V283" s="57"/>
      <c r="W283" s="57"/>
      <c r="X283" s="57"/>
      <c r="Y283" s="57"/>
      <c r="Z283" s="57"/>
      <c r="AA283" s="57"/>
      <c r="AB283" s="57"/>
      <c r="AC283" s="57"/>
      <c r="AD283" s="57"/>
      <c r="AE283" s="57"/>
    </row>
    <row r="284" spans="15:31" x14ac:dyDescent="0.25">
      <c r="O284" s="57"/>
      <c r="P284" s="57"/>
      <c r="Q284" s="57"/>
      <c r="R284" s="57"/>
      <c r="S284" s="57"/>
      <c r="T284" s="57"/>
      <c r="U284" s="57"/>
      <c r="V284" s="57"/>
      <c r="W284" s="57"/>
      <c r="X284" s="57"/>
      <c r="Y284" s="57"/>
      <c r="Z284" s="57"/>
      <c r="AA284" s="57"/>
      <c r="AB284" s="57"/>
      <c r="AC284" s="57"/>
      <c r="AD284" s="57"/>
      <c r="AE284" s="57"/>
    </row>
    <row r="285" spans="15:31" x14ac:dyDescent="0.25">
      <c r="O285" s="57"/>
      <c r="P285" s="57"/>
      <c r="Q285" s="57"/>
      <c r="R285" s="57"/>
      <c r="S285" s="57"/>
      <c r="T285" s="57"/>
      <c r="U285" s="57"/>
      <c r="V285" s="57"/>
      <c r="W285" s="57"/>
      <c r="X285" s="57"/>
      <c r="Y285" s="57"/>
      <c r="Z285" s="57"/>
      <c r="AA285" s="57"/>
      <c r="AB285" s="57"/>
      <c r="AC285" s="57"/>
      <c r="AD285" s="57"/>
      <c r="AE285" s="57"/>
    </row>
    <row r="286" spans="15:31" x14ac:dyDescent="0.25">
      <c r="O286" s="57"/>
      <c r="P286" s="57"/>
      <c r="Q286" s="57"/>
      <c r="R286" s="57"/>
      <c r="S286" s="57"/>
      <c r="T286" s="57"/>
      <c r="U286" s="57"/>
      <c r="V286" s="57"/>
      <c r="W286" s="57"/>
      <c r="X286" s="57"/>
      <c r="Y286" s="57"/>
      <c r="Z286" s="57"/>
      <c r="AA286" s="57"/>
      <c r="AB286" s="57"/>
      <c r="AC286" s="57"/>
      <c r="AD286" s="57"/>
      <c r="AE286" s="57"/>
    </row>
    <row r="287" spans="15:31" x14ac:dyDescent="0.25">
      <c r="O287" s="57"/>
      <c r="P287" s="57"/>
      <c r="Q287" s="57"/>
      <c r="R287" s="57"/>
      <c r="S287" s="57"/>
      <c r="T287" s="57"/>
      <c r="U287" s="57"/>
      <c r="V287" s="57"/>
      <c r="W287" s="57"/>
      <c r="X287" s="57"/>
      <c r="Y287" s="57"/>
      <c r="Z287" s="57"/>
      <c r="AA287" s="57"/>
      <c r="AB287" s="57"/>
      <c r="AC287" s="57"/>
      <c r="AD287" s="57"/>
      <c r="AE287" s="57"/>
    </row>
    <row r="288" spans="15:31" x14ac:dyDescent="0.25">
      <c r="O288" s="57"/>
      <c r="P288" s="57"/>
      <c r="Q288" s="57"/>
      <c r="R288" s="57"/>
      <c r="S288" s="57"/>
      <c r="T288" s="57"/>
      <c r="U288" s="57"/>
      <c r="V288" s="57"/>
      <c r="W288" s="57"/>
      <c r="X288" s="57"/>
      <c r="Y288" s="57"/>
      <c r="Z288" s="57"/>
      <c r="AA288" s="57"/>
      <c r="AB288" s="57"/>
      <c r="AC288" s="57"/>
      <c r="AD288" s="57"/>
      <c r="AE288" s="57"/>
    </row>
    <row r="289" spans="15:31" x14ac:dyDescent="0.25">
      <c r="O289" s="57"/>
      <c r="P289" s="57"/>
      <c r="Q289" s="57"/>
      <c r="R289" s="57"/>
      <c r="S289" s="57"/>
      <c r="T289" s="57"/>
      <c r="U289" s="57"/>
      <c r="V289" s="57"/>
      <c r="W289" s="57"/>
      <c r="X289" s="57"/>
      <c r="Y289" s="57"/>
      <c r="Z289" s="57"/>
      <c r="AA289" s="57"/>
      <c r="AB289" s="57"/>
      <c r="AC289" s="57"/>
      <c r="AD289" s="57"/>
      <c r="AE289" s="57"/>
    </row>
    <row r="290" spans="15:31" x14ac:dyDescent="0.25">
      <c r="O290" s="57"/>
      <c r="P290" s="57"/>
      <c r="Q290" s="57"/>
      <c r="R290" s="57"/>
      <c r="S290" s="57"/>
      <c r="T290" s="57"/>
      <c r="U290" s="57"/>
      <c r="V290" s="57"/>
      <c r="W290" s="57"/>
      <c r="X290" s="57"/>
      <c r="Y290" s="57"/>
      <c r="Z290" s="57"/>
      <c r="AA290" s="57"/>
      <c r="AB290" s="57"/>
      <c r="AC290" s="57"/>
      <c r="AD290" s="57"/>
      <c r="AE290" s="57"/>
    </row>
    <row r="291" spans="15:31" x14ac:dyDescent="0.25">
      <c r="O291" s="57"/>
      <c r="P291" s="57"/>
      <c r="Q291" s="57"/>
      <c r="R291" s="57"/>
      <c r="S291" s="57"/>
      <c r="T291" s="57"/>
      <c r="U291" s="57"/>
      <c r="V291" s="57"/>
      <c r="W291" s="57"/>
      <c r="X291" s="57"/>
      <c r="Y291" s="57"/>
      <c r="Z291" s="57"/>
      <c r="AA291" s="57"/>
      <c r="AB291" s="57"/>
      <c r="AC291" s="57"/>
      <c r="AD291" s="57"/>
      <c r="AE291" s="57"/>
    </row>
    <row r="292" spans="15:31" x14ac:dyDescent="0.25">
      <c r="O292" s="57"/>
      <c r="P292" s="57"/>
      <c r="Q292" s="57"/>
      <c r="R292" s="57"/>
      <c r="S292" s="57"/>
      <c r="T292" s="57"/>
      <c r="U292" s="57"/>
      <c r="V292" s="57"/>
      <c r="W292" s="57"/>
      <c r="X292" s="57"/>
      <c r="Y292" s="57"/>
      <c r="Z292" s="57"/>
      <c r="AA292" s="57"/>
      <c r="AB292" s="57"/>
      <c r="AC292" s="57"/>
      <c r="AD292" s="57"/>
      <c r="AE292" s="57"/>
    </row>
    <row r="293" spans="15:31" x14ac:dyDescent="0.25">
      <c r="O293" s="57"/>
      <c r="P293" s="57"/>
      <c r="Q293" s="57"/>
      <c r="R293" s="57"/>
      <c r="S293" s="57"/>
      <c r="T293" s="57"/>
      <c r="U293" s="57"/>
      <c r="V293" s="57"/>
      <c r="W293" s="57"/>
      <c r="X293" s="57"/>
      <c r="Y293" s="57"/>
      <c r="Z293" s="57"/>
      <c r="AA293" s="57"/>
      <c r="AB293" s="57"/>
      <c r="AC293" s="57"/>
      <c r="AD293" s="57"/>
      <c r="AE293" s="57"/>
    </row>
    <row r="294" spans="15:31" x14ac:dyDescent="0.25">
      <c r="O294" s="57"/>
      <c r="P294" s="57"/>
      <c r="Q294" s="57"/>
      <c r="R294" s="57"/>
      <c r="S294" s="57"/>
      <c r="T294" s="57"/>
      <c r="U294" s="57"/>
      <c r="V294" s="57"/>
      <c r="W294" s="57"/>
      <c r="X294" s="57"/>
      <c r="Y294" s="57"/>
      <c r="Z294" s="57"/>
      <c r="AA294" s="57"/>
      <c r="AB294" s="57"/>
      <c r="AC294" s="57"/>
      <c r="AD294" s="57"/>
      <c r="AE294" s="57"/>
    </row>
    <row r="295" spans="15:31" x14ac:dyDescent="0.25">
      <c r="O295" s="57"/>
      <c r="P295" s="57"/>
      <c r="Q295" s="57"/>
      <c r="R295" s="57"/>
      <c r="S295" s="57"/>
      <c r="T295" s="57"/>
      <c r="U295" s="57"/>
      <c r="V295" s="57"/>
      <c r="W295" s="57"/>
      <c r="X295" s="57"/>
      <c r="Y295" s="57"/>
      <c r="Z295" s="57"/>
      <c r="AA295" s="57"/>
      <c r="AB295" s="57"/>
      <c r="AC295" s="57"/>
      <c r="AD295" s="57"/>
      <c r="AE295" s="57"/>
    </row>
    <row r="296" spans="15:31" x14ac:dyDescent="0.25">
      <c r="O296" s="57"/>
      <c r="P296" s="57"/>
      <c r="Q296" s="57"/>
      <c r="R296" s="57"/>
      <c r="S296" s="57"/>
      <c r="T296" s="57"/>
      <c r="U296" s="57"/>
      <c r="V296" s="57"/>
      <c r="W296" s="57"/>
      <c r="X296" s="57"/>
      <c r="Y296" s="57"/>
      <c r="Z296" s="57"/>
      <c r="AA296" s="57"/>
      <c r="AB296" s="57"/>
      <c r="AC296" s="57"/>
      <c r="AD296" s="57"/>
      <c r="AE296" s="57"/>
    </row>
    <row r="297" spans="15:31" x14ac:dyDescent="0.25">
      <c r="O297" s="57"/>
      <c r="P297" s="57"/>
      <c r="Q297" s="57"/>
      <c r="R297" s="57"/>
      <c r="S297" s="57"/>
      <c r="T297" s="57"/>
      <c r="U297" s="57"/>
      <c r="V297" s="57"/>
      <c r="W297" s="57"/>
      <c r="X297" s="57"/>
      <c r="Y297" s="57"/>
      <c r="Z297" s="57"/>
      <c r="AA297" s="57"/>
      <c r="AB297" s="57"/>
      <c r="AC297" s="57"/>
      <c r="AD297" s="57"/>
      <c r="AE297" s="57"/>
    </row>
    <row r="298" spans="15:31" x14ac:dyDescent="0.25">
      <c r="O298" s="57"/>
      <c r="P298" s="57"/>
      <c r="Q298" s="57"/>
      <c r="R298" s="57"/>
      <c r="S298" s="57"/>
      <c r="T298" s="57"/>
      <c r="U298" s="57"/>
      <c r="V298" s="57"/>
      <c r="W298" s="57"/>
      <c r="X298" s="57"/>
      <c r="Y298" s="57"/>
      <c r="Z298" s="57"/>
      <c r="AA298" s="57"/>
      <c r="AB298" s="57"/>
      <c r="AC298" s="57"/>
      <c r="AD298" s="57"/>
      <c r="AE298" s="57"/>
    </row>
    <row r="299" spans="15:31" x14ac:dyDescent="0.25">
      <c r="O299" s="57"/>
      <c r="P299" s="57"/>
      <c r="Q299" s="57"/>
      <c r="R299" s="57"/>
      <c r="S299" s="57"/>
      <c r="T299" s="57"/>
      <c r="U299" s="57"/>
      <c r="V299" s="57"/>
      <c r="W299" s="57"/>
      <c r="X299" s="57"/>
      <c r="Y299" s="57"/>
      <c r="Z299" s="57"/>
      <c r="AA299" s="57"/>
      <c r="AB299" s="57"/>
      <c r="AC299" s="57"/>
      <c r="AD299" s="57"/>
      <c r="AE299" s="57"/>
    </row>
    <row r="300" spans="15:31" x14ac:dyDescent="0.25">
      <c r="O300" s="57"/>
      <c r="P300" s="57"/>
      <c r="Q300" s="57"/>
      <c r="R300" s="57"/>
      <c r="S300" s="57"/>
      <c r="T300" s="57"/>
      <c r="U300" s="57"/>
      <c r="V300" s="57"/>
      <c r="W300" s="57"/>
      <c r="X300" s="57"/>
      <c r="Y300" s="57"/>
      <c r="Z300" s="57"/>
      <c r="AA300" s="57"/>
      <c r="AB300" s="57"/>
      <c r="AC300" s="57"/>
      <c r="AD300" s="57"/>
      <c r="AE300" s="57"/>
    </row>
    <row r="301" spans="15:31" x14ac:dyDescent="0.25">
      <c r="O301" s="57"/>
      <c r="P301" s="57"/>
      <c r="Q301" s="57"/>
      <c r="R301" s="57"/>
      <c r="S301" s="57"/>
      <c r="T301" s="57"/>
      <c r="U301" s="57"/>
      <c r="V301" s="57"/>
      <c r="W301" s="57"/>
      <c r="X301" s="57"/>
      <c r="Y301" s="57"/>
      <c r="Z301" s="57"/>
      <c r="AA301" s="57"/>
      <c r="AB301" s="57"/>
      <c r="AC301" s="57"/>
      <c r="AD301" s="57"/>
      <c r="AE301" s="57"/>
    </row>
    <row r="302" spans="15:31" x14ac:dyDescent="0.25">
      <c r="O302" s="57"/>
      <c r="P302" s="57"/>
      <c r="Q302" s="57"/>
      <c r="R302" s="57"/>
      <c r="S302" s="57"/>
      <c r="T302" s="57"/>
      <c r="U302" s="57"/>
      <c r="V302" s="57"/>
      <c r="W302" s="57"/>
      <c r="X302" s="57"/>
      <c r="Y302" s="57"/>
      <c r="Z302" s="57"/>
      <c r="AA302" s="57"/>
      <c r="AB302" s="57"/>
      <c r="AC302" s="57"/>
      <c r="AD302" s="57"/>
      <c r="AE302" s="57"/>
    </row>
    <row r="303" spans="15:31" x14ac:dyDescent="0.25">
      <c r="O303" s="57"/>
      <c r="P303" s="57"/>
      <c r="Q303" s="57"/>
      <c r="R303" s="57"/>
      <c r="S303" s="57"/>
      <c r="T303" s="57"/>
      <c r="U303" s="57"/>
      <c r="V303" s="57"/>
      <c r="W303" s="57"/>
      <c r="X303" s="57"/>
      <c r="Y303" s="57"/>
      <c r="Z303" s="57"/>
      <c r="AA303" s="57"/>
      <c r="AB303" s="57"/>
      <c r="AC303" s="57"/>
      <c r="AD303" s="57"/>
      <c r="AE303" s="57"/>
    </row>
    <row r="304" spans="15:31" x14ac:dyDescent="0.25">
      <c r="O304" s="57"/>
      <c r="P304" s="57"/>
      <c r="Q304" s="57"/>
      <c r="R304" s="57"/>
      <c r="S304" s="57"/>
      <c r="T304" s="57"/>
      <c r="U304" s="57"/>
      <c r="V304" s="57"/>
      <c r="W304" s="57"/>
      <c r="X304" s="57"/>
      <c r="Y304" s="57"/>
      <c r="Z304" s="57"/>
      <c r="AA304" s="57"/>
      <c r="AB304" s="57"/>
      <c r="AC304" s="57"/>
      <c r="AD304" s="57"/>
      <c r="AE304" s="57"/>
    </row>
    <row r="305" spans="15:31" x14ac:dyDescent="0.25">
      <c r="O305" s="57"/>
      <c r="P305" s="57"/>
      <c r="Q305" s="57"/>
      <c r="R305" s="57"/>
      <c r="S305" s="57"/>
      <c r="T305" s="57"/>
      <c r="U305" s="57"/>
      <c r="V305" s="57"/>
      <c r="W305" s="57"/>
      <c r="X305" s="57"/>
      <c r="Y305" s="57"/>
      <c r="Z305" s="57"/>
      <c r="AA305" s="57"/>
      <c r="AB305" s="57"/>
      <c r="AC305" s="57"/>
      <c r="AD305" s="57"/>
      <c r="AE305" s="57"/>
    </row>
    <row r="306" spans="15:31" x14ac:dyDescent="0.25">
      <c r="O306" s="57"/>
      <c r="P306" s="57"/>
      <c r="Q306" s="57"/>
      <c r="R306" s="57"/>
      <c r="S306" s="57"/>
      <c r="T306" s="57"/>
      <c r="U306" s="57"/>
      <c r="V306" s="57"/>
      <c r="W306" s="57"/>
      <c r="X306" s="57"/>
      <c r="Y306" s="57"/>
      <c r="Z306" s="57"/>
      <c r="AA306" s="57"/>
      <c r="AB306" s="57"/>
      <c r="AC306" s="57"/>
      <c r="AD306" s="57"/>
      <c r="AE306" s="57"/>
    </row>
    <row r="307" spans="15:31" x14ac:dyDescent="0.25">
      <c r="O307" s="57"/>
      <c r="P307" s="57"/>
      <c r="Q307" s="57"/>
      <c r="R307" s="57"/>
      <c r="S307" s="57"/>
      <c r="T307" s="57"/>
      <c r="U307" s="57"/>
      <c r="V307" s="57"/>
      <c r="W307" s="57"/>
      <c r="X307" s="57"/>
      <c r="Y307" s="57"/>
      <c r="Z307" s="57"/>
      <c r="AA307" s="57"/>
      <c r="AB307" s="57"/>
      <c r="AC307" s="57"/>
      <c r="AD307" s="57"/>
      <c r="AE307" s="57"/>
    </row>
    <row r="308" spans="15:31" x14ac:dyDescent="0.25">
      <c r="O308" s="57"/>
      <c r="P308" s="57"/>
      <c r="Q308" s="57"/>
      <c r="R308" s="57"/>
      <c r="S308" s="57"/>
      <c r="T308" s="57"/>
      <c r="U308" s="57"/>
      <c r="V308" s="57"/>
      <c r="W308" s="57"/>
      <c r="X308" s="57"/>
      <c r="Y308" s="57"/>
      <c r="Z308" s="57"/>
      <c r="AA308" s="57"/>
      <c r="AB308" s="57"/>
      <c r="AC308" s="57"/>
      <c r="AD308" s="57"/>
      <c r="AE308" s="57"/>
    </row>
    <row r="309" spans="15:31" x14ac:dyDescent="0.25">
      <c r="O309" s="57"/>
      <c r="P309" s="57"/>
      <c r="Q309" s="57"/>
      <c r="R309" s="57"/>
      <c r="S309" s="57"/>
      <c r="T309" s="57"/>
      <c r="U309" s="57"/>
      <c r="V309" s="57"/>
      <c r="W309" s="57"/>
      <c r="X309" s="57"/>
      <c r="Y309" s="57"/>
      <c r="Z309" s="57"/>
      <c r="AA309" s="57"/>
      <c r="AB309" s="57"/>
      <c r="AC309" s="57"/>
      <c r="AD309" s="57"/>
      <c r="AE309" s="57"/>
    </row>
    <row r="310" spans="15:31" x14ac:dyDescent="0.25">
      <c r="O310" s="57"/>
      <c r="P310" s="57"/>
      <c r="Q310" s="57"/>
      <c r="R310" s="57"/>
      <c r="S310" s="57"/>
      <c r="T310" s="57"/>
      <c r="U310" s="57"/>
      <c r="V310" s="57"/>
      <c r="W310" s="57"/>
      <c r="X310" s="57"/>
      <c r="Y310" s="57"/>
      <c r="Z310" s="57"/>
      <c r="AA310" s="57"/>
      <c r="AB310" s="57"/>
      <c r="AC310" s="57"/>
      <c r="AD310" s="57"/>
      <c r="AE310" s="57"/>
    </row>
    <row r="311" spans="15:31" x14ac:dyDescent="0.25">
      <c r="O311" s="57"/>
      <c r="P311" s="57"/>
      <c r="Q311" s="57"/>
      <c r="R311" s="57"/>
      <c r="S311" s="57"/>
      <c r="T311" s="57"/>
      <c r="U311" s="57"/>
      <c r="V311" s="57"/>
      <c r="W311" s="57"/>
      <c r="X311" s="57"/>
      <c r="Y311" s="57"/>
      <c r="Z311" s="57"/>
      <c r="AA311" s="57"/>
      <c r="AB311" s="57"/>
      <c r="AC311" s="57"/>
      <c r="AD311" s="57"/>
      <c r="AE311" s="57"/>
    </row>
    <row r="312" spans="15:31" x14ac:dyDescent="0.25">
      <c r="O312" s="57"/>
      <c r="P312" s="57"/>
      <c r="Q312" s="57"/>
      <c r="R312" s="57"/>
      <c r="S312" s="57"/>
      <c r="T312" s="57"/>
      <c r="U312" s="57"/>
      <c r="V312" s="57"/>
      <c r="W312" s="57"/>
      <c r="X312" s="57"/>
      <c r="Y312" s="57"/>
      <c r="Z312" s="57"/>
      <c r="AA312" s="57"/>
      <c r="AB312" s="57"/>
      <c r="AC312" s="57"/>
      <c r="AD312" s="57"/>
      <c r="AE312" s="57"/>
    </row>
    <row r="313" spans="15:31" x14ac:dyDescent="0.25">
      <c r="O313" s="57"/>
      <c r="P313" s="57"/>
      <c r="Q313" s="57"/>
      <c r="R313" s="57"/>
      <c r="S313" s="57"/>
      <c r="T313" s="57"/>
      <c r="U313" s="57"/>
      <c r="V313" s="57"/>
      <c r="W313" s="57"/>
      <c r="X313" s="57"/>
      <c r="Y313" s="57"/>
      <c r="Z313" s="57"/>
      <c r="AA313" s="57"/>
      <c r="AB313" s="57"/>
      <c r="AC313" s="57"/>
      <c r="AD313" s="57"/>
      <c r="AE313" s="57"/>
    </row>
    <row r="314" spans="15:31" x14ac:dyDescent="0.25">
      <c r="O314" s="57"/>
      <c r="P314" s="57"/>
      <c r="Q314" s="57"/>
      <c r="R314" s="57"/>
      <c r="S314" s="57"/>
      <c r="T314" s="57"/>
      <c r="U314" s="57"/>
      <c r="V314" s="57"/>
      <c r="W314" s="57"/>
      <c r="X314" s="57"/>
      <c r="Y314" s="57"/>
      <c r="Z314" s="57"/>
      <c r="AA314" s="57"/>
      <c r="AB314" s="57"/>
      <c r="AC314" s="57"/>
      <c r="AD314" s="57"/>
      <c r="AE314" s="57"/>
    </row>
    <row r="315" spans="15:31" x14ac:dyDescent="0.25">
      <c r="O315" s="57"/>
      <c r="P315" s="57"/>
      <c r="Q315" s="57"/>
      <c r="R315" s="57"/>
      <c r="S315" s="57"/>
      <c r="T315" s="57"/>
      <c r="U315" s="57"/>
      <c r="V315" s="57"/>
      <c r="W315" s="57"/>
      <c r="X315" s="57"/>
      <c r="Y315" s="57"/>
      <c r="Z315" s="57"/>
      <c r="AA315" s="57"/>
      <c r="AB315" s="57"/>
      <c r="AC315" s="57"/>
      <c r="AD315" s="57"/>
      <c r="AE315" s="57"/>
    </row>
    <row r="316" spans="15:31" x14ac:dyDescent="0.25">
      <c r="O316" s="57"/>
      <c r="P316" s="57"/>
      <c r="Q316" s="57"/>
      <c r="R316" s="57"/>
      <c r="S316" s="57"/>
      <c r="T316" s="57"/>
      <c r="U316" s="57"/>
      <c r="V316" s="57"/>
      <c r="W316" s="57"/>
      <c r="X316" s="57"/>
      <c r="Y316" s="57"/>
      <c r="Z316" s="57"/>
      <c r="AA316" s="57"/>
      <c r="AB316" s="57"/>
      <c r="AC316" s="57"/>
      <c r="AD316" s="57"/>
      <c r="AE316" s="57"/>
    </row>
    <row r="317" spans="15:31" x14ac:dyDescent="0.25">
      <c r="O317" s="57"/>
      <c r="P317" s="57"/>
      <c r="Q317" s="57"/>
      <c r="R317" s="57"/>
      <c r="S317" s="57"/>
      <c r="T317" s="57"/>
      <c r="U317" s="57"/>
      <c r="V317" s="57"/>
      <c r="W317" s="57"/>
      <c r="X317" s="57"/>
      <c r="Y317" s="57"/>
      <c r="Z317" s="57"/>
      <c r="AA317" s="57"/>
      <c r="AB317" s="57"/>
      <c r="AC317" s="57"/>
      <c r="AD317" s="57"/>
      <c r="AE317" s="57"/>
    </row>
    <row r="318" spans="15:31" x14ac:dyDescent="0.25">
      <c r="O318" s="57"/>
      <c r="P318" s="57"/>
      <c r="Q318" s="57"/>
      <c r="R318" s="57"/>
      <c r="S318" s="57"/>
      <c r="T318" s="57"/>
      <c r="U318" s="57"/>
      <c r="V318" s="57"/>
      <c r="W318" s="57"/>
      <c r="X318" s="57"/>
      <c r="Y318" s="57"/>
      <c r="Z318" s="57"/>
      <c r="AA318" s="57"/>
      <c r="AB318" s="57"/>
      <c r="AC318" s="57"/>
      <c r="AD318" s="57"/>
      <c r="AE318" s="57"/>
    </row>
    <row r="319" spans="15:31" x14ac:dyDescent="0.25">
      <c r="O319" s="57"/>
      <c r="P319" s="57"/>
      <c r="Q319" s="57"/>
      <c r="R319" s="57"/>
      <c r="S319" s="57"/>
      <c r="T319" s="57"/>
      <c r="U319" s="57"/>
      <c r="V319" s="57"/>
      <c r="W319" s="57"/>
      <c r="X319" s="57"/>
      <c r="Y319" s="57"/>
      <c r="Z319" s="57"/>
      <c r="AA319" s="57"/>
      <c r="AB319" s="57"/>
      <c r="AC319" s="57"/>
      <c r="AD319" s="57"/>
      <c r="AE319" s="57"/>
    </row>
    <row r="320" spans="15:31" x14ac:dyDescent="0.25">
      <c r="O320" s="57"/>
      <c r="P320" s="57"/>
      <c r="Q320" s="57"/>
      <c r="R320" s="57"/>
      <c r="S320" s="57"/>
      <c r="T320" s="57"/>
      <c r="U320" s="57"/>
      <c r="V320" s="57"/>
      <c r="W320" s="57"/>
      <c r="X320" s="57"/>
      <c r="Y320" s="57"/>
      <c r="Z320" s="57"/>
      <c r="AA320" s="57"/>
      <c r="AB320" s="57"/>
      <c r="AC320" s="57"/>
      <c r="AD320" s="57"/>
      <c r="AE320" s="57"/>
    </row>
    <row r="321" spans="15:31" x14ac:dyDescent="0.25">
      <c r="O321" s="57"/>
      <c r="P321" s="57"/>
      <c r="Q321" s="57"/>
      <c r="R321" s="57"/>
      <c r="S321" s="57"/>
      <c r="T321" s="57"/>
      <c r="U321" s="57"/>
      <c r="V321" s="57"/>
      <c r="W321" s="57"/>
      <c r="X321" s="57"/>
      <c r="Y321" s="57"/>
      <c r="Z321" s="57"/>
      <c r="AA321" s="57"/>
      <c r="AB321" s="57"/>
      <c r="AC321" s="57"/>
      <c r="AD321" s="57"/>
      <c r="AE321" s="57"/>
    </row>
    <row r="322" spans="15:31" x14ac:dyDescent="0.25">
      <c r="O322" s="57"/>
      <c r="P322" s="57"/>
      <c r="Q322" s="57"/>
      <c r="R322" s="57"/>
      <c r="S322" s="57"/>
      <c r="T322" s="57"/>
      <c r="U322" s="57"/>
      <c r="V322" s="57"/>
      <c r="W322" s="57"/>
      <c r="X322" s="57"/>
      <c r="Y322" s="57"/>
      <c r="Z322" s="57"/>
      <c r="AA322" s="57"/>
      <c r="AB322" s="57"/>
      <c r="AC322" s="57"/>
      <c r="AD322" s="57"/>
      <c r="AE322" s="57"/>
    </row>
    <row r="323" spans="15:31" x14ac:dyDescent="0.25">
      <c r="O323" s="57"/>
      <c r="P323" s="57"/>
      <c r="Q323" s="57"/>
      <c r="R323" s="57"/>
      <c r="S323" s="57"/>
      <c r="T323" s="57"/>
      <c r="U323" s="57"/>
      <c r="V323" s="57"/>
      <c r="W323" s="57"/>
      <c r="X323" s="57"/>
      <c r="Y323" s="57"/>
      <c r="Z323" s="57"/>
      <c r="AA323" s="57"/>
      <c r="AB323" s="57"/>
      <c r="AC323" s="57"/>
      <c r="AD323" s="57"/>
      <c r="AE323" s="57"/>
    </row>
    <row r="324" spans="15:31" x14ac:dyDescent="0.25">
      <c r="O324" s="57"/>
      <c r="P324" s="57"/>
      <c r="Q324" s="57"/>
      <c r="R324" s="57"/>
      <c r="S324" s="57"/>
      <c r="T324" s="57"/>
      <c r="U324" s="57"/>
      <c r="V324" s="57"/>
      <c r="W324" s="57"/>
      <c r="X324" s="57"/>
      <c r="Y324" s="57"/>
      <c r="Z324" s="57"/>
      <c r="AA324" s="57"/>
      <c r="AB324" s="57"/>
      <c r="AC324" s="57"/>
      <c r="AD324" s="57"/>
      <c r="AE324" s="57"/>
    </row>
    <row r="325" spans="15:31" x14ac:dyDescent="0.25">
      <c r="O325" s="57"/>
      <c r="P325" s="57"/>
      <c r="Q325" s="57"/>
      <c r="R325" s="57"/>
      <c r="S325" s="57"/>
      <c r="T325" s="57"/>
      <c r="U325" s="57"/>
      <c r="V325" s="57"/>
      <c r="W325" s="57"/>
      <c r="X325" s="57"/>
      <c r="Y325" s="57"/>
      <c r="Z325" s="57"/>
      <c r="AA325" s="57"/>
      <c r="AB325" s="57"/>
      <c r="AC325" s="57"/>
      <c r="AD325" s="57"/>
      <c r="AE325" s="57"/>
    </row>
    <row r="326" spans="15:31" x14ac:dyDescent="0.25">
      <c r="O326" s="57"/>
      <c r="P326" s="57"/>
      <c r="Q326" s="57"/>
      <c r="R326" s="57"/>
      <c r="S326" s="57"/>
      <c r="T326" s="57"/>
      <c r="U326" s="57"/>
      <c r="V326" s="57"/>
      <c r="W326" s="57"/>
      <c r="X326" s="57"/>
      <c r="Y326" s="57"/>
      <c r="Z326" s="57"/>
      <c r="AA326" s="57"/>
      <c r="AB326" s="57"/>
      <c r="AC326" s="57"/>
      <c r="AD326" s="57"/>
      <c r="AE326" s="57"/>
    </row>
    <row r="327" spans="15:31" x14ac:dyDescent="0.25">
      <c r="O327" s="57"/>
      <c r="P327" s="57"/>
      <c r="Q327" s="57"/>
      <c r="R327" s="57"/>
      <c r="S327" s="57"/>
      <c r="T327" s="57"/>
      <c r="U327" s="57"/>
      <c r="V327" s="57"/>
      <c r="W327" s="57"/>
      <c r="X327" s="57"/>
      <c r="Y327" s="57"/>
      <c r="Z327" s="57"/>
      <c r="AA327" s="57"/>
      <c r="AB327" s="57"/>
      <c r="AC327" s="57"/>
      <c r="AD327" s="57"/>
      <c r="AE327" s="57"/>
    </row>
    <row r="328" spans="15:31" x14ac:dyDescent="0.25">
      <c r="O328" s="57"/>
      <c r="P328" s="57"/>
      <c r="Q328" s="57"/>
      <c r="R328" s="57"/>
      <c r="S328" s="57"/>
      <c r="T328" s="57"/>
      <c r="U328" s="57"/>
      <c r="V328" s="57"/>
      <c r="W328" s="57"/>
      <c r="X328" s="57"/>
      <c r="Y328" s="57"/>
      <c r="Z328" s="57"/>
      <c r="AA328" s="57"/>
      <c r="AB328" s="57"/>
      <c r="AC328" s="57"/>
      <c r="AD328" s="57"/>
      <c r="AE328" s="57"/>
    </row>
    <row r="329" spans="15:31" x14ac:dyDescent="0.25">
      <c r="O329" s="57"/>
      <c r="P329" s="57"/>
      <c r="Q329" s="57"/>
      <c r="R329" s="57"/>
      <c r="S329" s="57"/>
      <c r="T329" s="57"/>
      <c r="U329" s="57"/>
      <c r="V329" s="57"/>
      <c r="W329" s="57"/>
      <c r="X329" s="57"/>
      <c r="Y329" s="57"/>
      <c r="Z329" s="57"/>
      <c r="AA329" s="57"/>
      <c r="AB329" s="57"/>
      <c r="AC329" s="57"/>
      <c r="AD329" s="57"/>
      <c r="AE329" s="57"/>
    </row>
    <row r="330" spans="15:31" x14ac:dyDescent="0.25">
      <c r="O330" s="57"/>
      <c r="P330" s="57"/>
      <c r="Q330" s="57"/>
      <c r="R330" s="57"/>
      <c r="S330" s="57"/>
      <c r="T330" s="57"/>
      <c r="U330" s="57"/>
      <c r="V330" s="57"/>
      <c r="W330" s="57"/>
      <c r="X330" s="57"/>
      <c r="Y330" s="57"/>
      <c r="Z330" s="57"/>
      <c r="AA330" s="57"/>
      <c r="AB330" s="57"/>
      <c r="AC330" s="57"/>
      <c r="AD330" s="57"/>
      <c r="AE330" s="57"/>
    </row>
    <row r="331" spans="15:31" x14ac:dyDescent="0.25">
      <c r="O331" s="57"/>
      <c r="P331" s="57"/>
      <c r="Q331" s="57"/>
      <c r="R331" s="57"/>
      <c r="S331" s="57"/>
      <c r="T331" s="57"/>
      <c r="U331" s="57"/>
      <c r="V331" s="57"/>
      <c r="W331" s="57"/>
      <c r="X331" s="57"/>
      <c r="Y331" s="57"/>
      <c r="Z331" s="57"/>
      <c r="AA331" s="57"/>
      <c r="AB331" s="57"/>
      <c r="AC331" s="57"/>
      <c r="AD331" s="57"/>
      <c r="AE331" s="57"/>
    </row>
    <row r="332" spans="15:31" x14ac:dyDescent="0.25">
      <c r="O332" s="57"/>
      <c r="P332" s="57"/>
      <c r="Q332" s="57"/>
      <c r="R332" s="57"/>
      <c r="S332" s="57"/>
      <c r="T332" s="57"/>
      <c r="U332" s="57"/>
      <c r="V332" s="57"/>
      <c r="W332" s="57"/>
      <c r="X332" s="57"/>
      <c r="Y332" s="57"/>
      <c r="Z332" s="57"/>
      <c r="AA332" s="57"/>
      <c r="AB332" s="57"/>
      <c r="AC332" s="57"/>
      <c r="AD332" s="57"/>
      <c r="AE332" s="57"/>
    </row>
    <row r="333" spans="15:31" x14ac:dyDescent="0.25">
      <c r="O333" s="57"/>
      <c r="P333" s="57"/>
      <c r="Q333" s="57"/>
      <c r="R333" s="57"/>
      <c r="S333" s="57"/>
      <c r="T333" s="57"/>
      <c r="U333" s="57"/>
      <c r="V333" s="57"/>
      <c r="W333" s="57"/>
      <c r="X333" s="57"/>
      <c r="Y333" s="57"/>
      <c r="Z333" s="57"/>
      <c r="AA333" s="57"/>
      <c r="AB333" s="57"/>
      <c r="AC333" s="57"/>
      <c r="AD333" s="57"/>
      <c r="AE333" s="57"/>
    </row>
    <row r="334" spans="15:31" x14ac:dyDescent="0.25">
      <c r="O334" s="57"/>
      <c r="P334" s="57"/>
      <c r="Q334" s="57"/>
      <c r="R334" s="57"/>
      <c r="S334" s="57"/>
      <c r="T334" s="57"/>
      <c r="U334" s="57"/>
      <c r="V334" s="57"/>
      <c r="W334" s="57"/>
      <c r="X334" s="57"/>
      <c r="Y334" s="57"/>
      <c r="Z334" s="57"/>
      <c r="AA334" s="57"/>
      <c r="AB334" s="57"/>
      <c r="AC334" s="57"/>
      <c r="AD334" s="57"/>
      <c r="AE334" s="57"/>
    </row>
    <row r="335" spans="15:31" x14ac:dyDescent="0.25">
      <c r="O335" s="57"/>
      <c r="P335" s="57"/>
      <c r="Q335" s="57"/>
      <c r="R335" s="57"/>
      <c r="S335" s="57"/>
      <c r="T335" s="57"/>
      <c r="U335" s="57"/>
      <c r="V335" s="57"/>
      <c r="W335" s="57"/>
      <c r="X335" s="57"/>
      <c r="Y335" s="57"/>
      <c r="Z335" s="57"/>
      <c r="AA335" s="57"/>
      <c r="AB335" s="57"/>
      <c r="AC335" s="57"/>
      <c r="AD335" s="57"/>
      <c r="AE335" s="57"/>
    </row>
    <row r="336" spans="15:31" x14ac:dyDescent="0.25">
      <c r="O336" s="57"/>
      <c r="P336" s="57"/>
      <c r="Q336" s="57"/>
      <c r="R336" s="57"/>
      <c r="S336" s="57"/>
      <c r="T336" s="57"/>
      <c r="U336" s="57"/>
      <c r="V336" s="57"/>
      <c r="W336" s="57"/>
      <c r="X336" s="57"/>
      <c r="Y336" s="57"/>
      <c r="Z336" s="57"/>
      <c r="AA336" s="57"/>
      <c r="AB336" s="57"/>
      <c r="AC336" s="57"/>
      <c r="AD336" s="57"/>
      <c r="AE336" s="57"/>
    </row>
    <row r="337" spans="15:31" x14ac:dyDescent="0.25">
      <c r="O337" s="57"/>
      <c r="P337" s="57"/>
      <c r="Q337" s="57"/>
      <c r="R337" s="57"/>
      <c r="S337" s="57"/>
      <c r="T337" s="57"/>
      <c r="U337" s="57"/>
      <c r="V337" s="57"/>
      <c r="W337" s="57"/>
      <c r="X337" s="57"/>
      <c r="Y337" s="57"/>
      <c r="Z337" s="57"/>
      <c r="AA337" s="57"/>
      <c r="AB337" s="57"/>
      <c r="AC337" s="57"/>
      <c r="AD337" s="57"/>
      <c r="AE337" s="57"/>
    </row>
    <row r="338" spans="15:31" x14ac:dyDescent="0.25">
      <c r="O338" s="57"/>
      <c r="P338" s="57"/>
      <c r="Q338" s="57"/>
      <c r="R338" s="57"/>
      <c r="S338" s="57"/>
      <c r="T338" s="57"/>
      <c r="U338" s="57"/>
      <c r="V338" s="57"/>
      <c r="W338" s="57"/>
      <c r="X338" s="57"/>
      <c r="Y338" s="57"/>
      <c r="Z338" s="57"/>
      <c r="AA338" s="57"/>
      <c r="AB338" s="57"/>
      <c r="AC338" s="57"/>
      <c r="AD338" s="57"/>
      <c r="AE338" s="57"/>
    </row>
    <row r="339" spans="15:31" x14ac:dyDescent="0.25">
      <c r="O339" s="57"/>
      <c r="P339" s="57"/>
      <c r="Q339" s="57"/>
      <c r="R339" s="57"/>
      <c r="S339" s="57"/>
      <c r="T339" s="57"/>
      <c r="U339" s="57"/>
      <c r="V339" s="57"/>
      <c r="W339" s="57"/>
      <c r="X339" s="57"/>
      <c r="Y339" s="57"/>
      <c r="Z339" s="57"/>
      <c r="AA339" s="57"/>
      <c r="AB339" s="57"/>
      <c r="AC339" s="57"/>
      <c r="AD339" s="57"/>
      <c r="AE339" s="57"/>
    </row>
    <row r="340" spans="15:31" x14ac:dyDescent="0.25">
      <c r="O340" s="57"/>
      <c r="P340" s="57"/>
      <c r="Q340" s="57"/>
      <c r="R340" s="57"/>
      <c r="S340" s="57"/>
      <c r="T340" s="57"/>
      <c r="U340" s="57"/>
      <c r="V340" s="57"/>
      <c r="W340" s="57"/>
      <c r="X340" s="57"/>
      <c r="Y340" s="57"/>
      <c r="Z340" s="57"/>
      <c r="AA340" s="57"/>
      <c r="AB340" s="57"/>
      <c r="AC340" s="57"/>
      <c r="AD340" s="57"/>
      <c r="AE340" s="57"/>
    </row>
    <row r="341" spans="15:31" x14ac:dyDescent="0.25">
      <c r="O341" s="57"/>
      <c r="P341" s="57"/>
      <c r="Q341" s="57"/>
      <c r="R341" s="57"/>
      <c r="S341" s="57"/>
      <c r="T341" s="57"/>
      <c r="U341" s="57"/>
      <c r="V341" s="57"/>
      <c r="W341" s="57"/>
      <c r="X341" s="57"/>
      <c r="Y341" s="57"/>
      <c r="Z341" s="57"/>
      <c r="AA341" s="57"/>
      <c r="AB341" s="57"/>
      <c r="AC341" s="57"/>
      <c r="AD341" s="57"/>
      <c r="AE341" s="57"/>
    </row>
    <row r="342" spans="15:31" x14ac:dyDescent="0.25">
      <c r="O342" s="57"/>
      <c r="P342" s="57"/>
      <c r="Q342" s="57"/>
      <c r="R342" s="57"/>
      <c r="S342" s="57"/>
      <c r="T342" s="57"/>
      <c r="U342" s="57"/>
      <c r="V342" s="57"/>
      <c r="W342" s="57"/>
      <c r="X342" s="57"/>
      <c r="Y342" s="57"/>
      <c r="Z342" s="57"/>
      <c r="AA342" s="57"/>
      <c r="AB342" s="57"/>
      <c r="AC342" s="57"/>
      <c r="AD342" s="57"/>
      <c r="AE342" s="57"/>
    </row>
    <row r="343" spans="15:31" x14ac:dyDescent="0.25">
      <c r="O343" s="57"/>
      <c r="P343" s="57"/>
      <c r="Q343" s="57"/>
      <c r="R343" s="57"/>
      <c r="S343" s="57"/>
      <c r="T343" s="57"/>
      <c r="U343" s="57"/>
      <c r="V343" s="57"/>
      <c r="W343" s="57"/>
      <c r="X343" s="57"/>
      <c r="Y343" s="57"/>
      <c r="Z343" s="57"/>
      <c r="AA343" s="57"/>
      <c r="AB343" s="57"/>
      <c r="AC343" s="57"/>
      <c r="AD343" s="57"/>
      <c r="AE343" s="57"/>
    </row>
    <row r="344" spans="15:31" x14ac:dyDescent="0.25">
      <c r="O344" s="57"/>
      <c r="P344" s="57"/>
      <c r="Q344" s="57"/>
      <c r="R344" s="57"/>
      <c r="S344" s="57"/>
      <c r="T344" s="57"/>
      <c r="U344" s="57"/>
      <c r="V344" s="57"/>
      <c r="W344" s="57"/>
      <c r="X344" s="57"/>
      <c r="Y344" s="57"/>
      <c r="Z344" s="57"/>
      <c r="AA344" s="57"/>
      <c r="AB344" s="57"/>
      <c r="AC344" s="57"/>
      <c r="AD344" s="57"/>
      <c r="AE344" s="57"/>
    </row>
    <row r="345" spans="15:31" x14ac:dyDescent="0.25">
      <c r="O345" s="57"/>
      <c r="P345" s="57"/>
      <c r="Q345" s="57"/>
      <c r="R345" s="57"/>
      <c r="S345" s="57"/>
      <c r="T345" s="57"/>
      <c r="U345" s="57"/>
      <c r="V345" s="57"/>
      <c r="W345" s="57"/>
      <c r="X345" s="57"/>
      <c r="Y345" s="57"/>
      <c r="Z345" s="57"/>
      <c r="AA345" s="57"/>
      <c r="AB345" s="57"/>
      <c r="AC345" s="57"/>
      <c r="AD345" s="57"/>
      <c r="AE345" s="57"/>
    </row>
    <row r="346" spans="15:31" x14ac:dyDescent="0.25">
      <c r="O346" s="57"/>
      <c r="P346" s="57"/>
      <c r="Q346" s="57"/>
      <c r="R346" s="57"/>
      <c r="S346" s="57"/>
      <c r="T346" s="57"/>
      <c r="U346" s="57"/>
      <c r="V346" s="57"/>
      <c r="W346" s="57"/>
      <c r="X346" s="57"/>
      <c r="Y346" s="57"/>
      <c r="Z346" s="57"/>
      <c r="AA346" s="57"/>
      <c r="AB346" s="57"/>
      <c r="AC346" s="57"/>
      <c r="AD346" s="57"/>
      <c r="AE346" s="57"/>
    </row>
    <row r="347" spans="15:31" x14ac:dyDescent="0.25">
      <c r="O347" s="57"/>
      <c r="P347" s="57"/>
      <c r="Q347" s="57"/>
      <c r="R347" s="57"/>
      <c r="S347" s="57"/>
      <c r="T347" s="57"/>
      <c r="U347" s="57"/>
      <c r="V347" s="57"/>
      <c r="W347" s="57"/>
      <c r="X347" s="57"/>
      <c r="Y347" s="57"/>
      <c r="Z347" s="57"/>
      <c r="AA347" s="57"/>
      <c r="AB347" s="57"/>
      <c r="AC347" s="57"/>
      <c r="AD347" s="57"/>
      <c r="AE347" s="57"/>
    </row>
    <row r="348" spans="15:31" x14ac:dyDescent="0.25">
      <c r="O348" s="57"/>
      <c r="P348" s="57"/>
      <c r="Q348" s="57"/>
      <c r="R348" s="57"/>
      <c r="S348" s="57"/>
      <c r="T348" s="57"/>
      <c r="U348" s="57"/>
      <c r="V348" s="57"/>
      <c r="W348" s="57"/>
      <c r="X348" s="57"/>
      <c r="Y348" s="57"/>
      <c r="Z348" s="57"/>
      <c r="AA348" s="57"/>
      <c r="AB348" s="57"/>
      <c r="AC348" s="57"/>
      <c r="AD348" s="57"/>
      <c r="AE348" s="57"/>
    </row>
    <row r="349" spans="15:31" x14ac:dyDescent="0.25">
      <c r="O349" s="57"/>
      <c r="P349" s="57"/>
      <c r="Q349" s="57"/>
      <c r="R349" s="57"/>
      <c r="S349" s="57"/>
      <c r="T349" s="57"/>
      <c r="U349" s="57"/>
      <c r="V349" s="57"/>
      <c r="W349" s="57"/>
      <c r="X349" s="57"/>
      <c r="Y349" s="57"/>
      <c r="Z349" s="57"/>
      <c r="AA349" s="57"/>
      <c r="AB349" s="57"/>
      <c r="AC349" s="57"/>
      <c r="AD349" s="57"/>
      <c r="AE349" s="57"/>
    </row>
    <row r="350" spans="15:31" x14ac:dyDescent="0.25">
      <c r="O350" s="57"/>
      <c r="P350" s="57"/>
      <c r="Q350" s="57"/>
      <c r="R350" s="57"/>
      <c r="S350" s="57"/>
      <c r="T350" s="57"/>
      <c r="U350" s="57"/>
      <c r="V350" s="57"/>
      <c r="W350" s="57"/>
      <c r="X350" s="57"/>
      <c r="Y350" s="57"/>
      <c r="Z350" s="57"/>
      <c r="AA350" s="57"/>
      <c r="AB350" s="57"/>
      <c r="AC350" s="57"/>
      <c r="AD350" s="57"/>
      <c r="AE350" s="57"/>
    </row>
    <row r="351" spans="15:31" x14ac:dyDescent="0.25">
      <c r="O351" s="57"/>
      <c r="P351" s="57"/>
      <c r="Q351" s="57"/>
      <c r="R351" s="57"/>
      <c r="S351" s="57"/>
      <c r="T351" s="57"/>
      <c r="U351" s="57"/>
      <c r="V351" s="57"/>
      <c r="W351" s="57"/>
      <c r="X351" s="57"/>
      <c r="Y351" s="57"/>
      <c r="Z351" s="57"/>
      <c r="AA351" s="57"/>
      <c r="AB351" s="57"/>
      <c r="AC351" s="57"/>
      <c r="AD351" s="57"/>
      <c r="AE351" s="57"/>
    </row>
    <row r="352" spans="15:31" x14ac:dyDescent="0.25">
      <c r="O352" s="57"/>
      <c r="P352" s="57"/>
      <c r="Q352" s="57"/>
      <c r="R352" s="57"/>
      <c r="S352" s="57"/>
      <c r="T352" s="57"/>
      <c r="U352" s="57"/>
      <c r="V352" s="57"/>
      <c r="W352" s="57"/>
      <c r="X352" s="57"/>
      <c r="Y352" s="57"/>
      <c r="Z352" s="57"/>
      <c r="AA352" s="57"/>
      <c r="AB352" s="57"/>
      <c r="AC352" s="57"/>
      <c r="AD352" s="57"/>
      <c r="AE352" s="57"/>
    </row>
    <row r="353" spans="15:31" x14ac:dyDescent="0.25">
      <c r="O353" s="57"/>
      <c r="P353" s="57"/>
      <c r="Q353" s="57"/>
      <c r="R353" s="57"/>
      <c r="S353" s="57"/>
      <c r="T353" s="57"/>
      <c r="U353" s="57"/>
      <c r="V353" s="57"/>
      <c r="W353" s="57"/>
      <c r="X353" s="57"/>
      <c r="Y353" s="57"/>
      <c r="Z353" s="57"/>
      <c r="AA353" s="57"/>
      <c r="AB353" s="57"/>
      <c r="AC353" s="57"/>
      <c r="AD353" s="57"/>
      <c r="AE353" s="57"/>
    </row>
    <row r="354" spans="15:31" x14ac:dyDescent="0.25">
      <c r="O354" s="57"/>
      <c r="P354" s="57"/>
      <c r="Q354" s="57"/>
      <c r="R354" s="57"/>
      <c r="S354" s="57"/>
      <c r="T354" s="57"/>
      <c r="U354" s="57"/>
      <c r="V354" s="57"/>
      <c r="W354" s="57"/>
      <c r="X354" s="57"/>
      <c r="Y354" s="57"/>
      <c r="Z354" s="57"/>
      <c r="AA354" s="57"/>
      <c r="AB354" s="57"/>
      <c r="AC354" s="57"/>
      <c r="AD354" s="57"/>
      <c r="AE354" s="57"/>
    </row>
    <row r="355" spans="15:31" x14ac:dyDescent="0.25">
      <c r="O355" s="57"/>
      <c r="P355" s="57"/>
      <c r="Q355" s="57"/>
      <c r="R355" s="57"/>
      <c r="S355" s="57"/>
      <c r="T355" s="57"/>
      <c r="U355" s="57"/>
      <c r="V355" s="57"/>
      <c r="W355" s="57"/>
      <c r="X355" s="57"/>
      <c r="Y355" s="57"/>
      <c r="Z355" s="57"/>
      <c r="AA355" s="57"/>
      <c r="AB355" s="57"/>
      <c r="AC355" s="57"/>
      <c r="AD355" s="57"/>
      <c r="AE355" s="57"/>
    </row>
    <row r="356" spans="15:31" x14ac:dyDescent="0.25">
      <c r="O356" s="57"/>
      <c r="P356" s="57"/>
      <c r="Q356" s="57"/>
      <c r="R356" s="57"/>
      <c r="S356" s="57"/>
      <c r="T356" s="57"/>
      <c r="U356" s="57"/>
      <c r="V356" s="57"/>
      <c r="W356" s="57"/>
      <c r="X356" s="57"/>
      <c r="Y356" s="57"/>
      <c r="Z356" s="57"/>
      <c r="AA356" s="57"/>
      <c r="AB356" s="57"/>
      <c r="AC356" s="57"/>
      <c r="AD356" s="57"/>
      <c r="AE356" s="57"/>
    </row>
    <row r="357" spans="15:31" x14ac:dyDescent="0.25">
      <c r="O357" s="57"/>
      <c r="P357" s="57"/>
      <c r="Q357" s="57"/>
      <c r="R357" s="57"/>
      <c r="S357" s="57"/>
      <c r="T357" s="57"/>
      <c r="U357" s="57"/>
      <c r="V357" s="57"/>
      <c r="W357" s="57"/>
      <c r="X357" s="57"/>
      <c r="Y357" s="57"/>
      <c r="Z357" s="57"/>
      <c r="AA357" s="57"/>
      <c r="AB357" s="57"/>
      <c r="AC357" s="57"/>
      <c r="AD357" s="57"/>
      <c r="AE357" s="57"/>
    </row>
    <row r="358" spans="15:31" x14ac:dyDescent="0.25">
      <c r="O358" s="57"/>
      <c r="P358" s="57"/>
      <c r="Q358" s="57"/>
      <c r="R358" s="57"/>
      <c r="S358" s="57"/>
      <c r="T358" s="57"/>
      <c r="U358" s="57"/>
      <c r="V358" s="57"/>
      <c r="W358" s="57"/>
      <c r="X358" s="57"/>
      <c r="Y358" s="57"/>
      <c r="Z358" s="57"/>
      <c r="AA358" s="57"/>
      <c r="AB358" s="57"/>
      <c r="AC358" s="57"/>
      <c r="AD358" s="57"/>
      <c r="AE358" s="57"/>
    </row>
    <row r="359" spans="15:31" x14ac:dyDescent="0.25">
      <c r="O359" s="57"/>
      <c r="P359" s="57"/>
      <c r="Q359" s="57"/>
      <c r="R359" s="57"/>
      <c r="S359" s="57"/>
      <c r="T359" s="57"/>
      <c r="U359" s="57"/>
      <c r="V359" s="57"/>
      <c r="W359" s="57"/>
      <c r="X359" s="57"/>
      <c r="Y359" s="57"/>
      <c r="Z359" s="57"/>
      <c r="AA359" s="57"/>
      <c r="AB359" s="57"/>
      <c r="AC359" s="57"/>
      <c r="AD359" s="57"/>
      <c r="AE359" s="57"/>
    </row>
    <row r="360" spans="15:31" x14ac:dyDescent="0.25">
      <c r="O360" s="57"/>
      <c r="P360" s="57"/>
      <c r="Q360" s="57"/>
      <c r="R360" s="57"/>
      <c r="S360" s="57"/>
      <c r="T360" s="57"/>
      <c r="U360" s="57"/>
      <c r="V360" s="57"/>
      <c r="W360" s="57"/>
      <c r="X360" s="57"/>
      <c r="Y360" s="57"/>
      <c r="Z360" s="57"/>
      <c r="AA360" s="57"/>
      <c r="AB360" s="57"/>
      <c r="AC360" s="57"/>
      <c r="AD360" s="57"/>
      <c r="AE360" s="57"/>
    </row>
    <row r="361" spans="15:31" x14ac:dyDescent="0.25">
      <c r="O361" s="57"/>
      <c r="P361" s="57"/>
      <c r="Q361" s="57"/>
      <c r="R361" s="57"/>
      <c r="S361" s="57"/>
      <c r="T361" s="57"/>
      <c r="U361" s="57"/>
      <c r="V361" s="57"/>
      <c r="W361" s="57"/>
      <c r="X361" s="57"/>
      <c r="Y361" s="57"/>
      <c r="Z361" s="57"/>
      <c r="AA361" s="57"/>
      <c r="AB361" s="57"/>
      <c r="AC361" s="57"/>
      <c r="AD361" s="57"/>
      <c r="AE361" s="57"/>
    </row>
    <row r="362" spans="15:31" x14ac:dyDescent="0.25">
      <c r="O362" s="57"/>
      <c r="P362" s="57"/>
      <c r="Q362" s="57"/>
      <c r="R362" s="57"/>
      <c r="S362" s="57"/>
      <c r="T362" s="57"/>
      <c r="U362" s="57"/>
      <c r="V362" s="57"/>
      <c r="W362" s="57"/>
      <c r="X362" s="57"/>
      <c r="Y362" s="57"/>
      <c r="Z362" s="57"/>
      <c r="AA362" s="57"/>
      <c r="AB362" s="57"/>
      <c r="AC362" s="57"/>
      <c r="AD362" s="57"/>
      <c r="AE362" s="57"/>
    </row>
    <row r="363" spans="15:31" x14ac:dyDescent="0.25">
      <c r="O363" s="57"/>
      <c r="P363" s="57"/>
      <c r="Q363" s="57"/>
      <c r="R363" s="57"/>
      <c r="S363" s="57"/>
      <c r="T363" s="57"/>
      <c r="U363" s="57"/>
      <c r="V363" s="57"/>
      <c r="W363" s="57"/>
      <c r="X363" s="57"/>
      <c r="Y363" s="57"/>
      <c r="Z363" s="57"/>
      <c r="AA363" s="57"/>
      <c r="AB363" s="57"/>
      <c r="AC363" s="57"/>
      <c r="AD363" s="57"/>
      <c r="AE363" s="57"/>
    </row>
    <row r="364" spans="15:31" x14ac:dyDescent="0.25">
      <c r="O364" s="57"/>
      <c r="P364" s="57"/>
      <c r="Q364" s="57"/>
      <c r="R364" s="57"/>
      <c r="S364" s="57"/>
      <c r="T364" s="57"/>
      <c r="U364" s="57"/>
      <c r="V364" s="57"/>
      <c r="W364" s="57"/>
      <c r="X364" s="57"/>
      <c r="Y364" s="57"/>
      <c r="Z364" s="57"/>
      <c r="AA364" s="57"/>
      <c r="AB364" s="57"/>
      <c r="AC364" s="57"/>
      <c r="AD364" s="57"/>
      <c r="AE364" s="57"/>
    </row>
    <row r="365" spans="15:31" x14ac:dyDescent="0.25">
      <c r="O365" s="57"/>
      <c r="P365" s="57"/>
      <c r="Q365" s="57"/>
      <c r="R365" s="57"/>
      <c r="S365" s="57"/>
      <c r="T365" s="57"/>
      <c r="U365" s="57"/>
      <c r="V365" s="57"/>
      <c r="W365" s="57"/>
      <c r="X365" s="57"/>
      <c r="Y365" s="57"/>
      <c r="Z365" s="57"/>
      <c r="AA365" s="57"/>
      <c r="AB365" s="57"/>
      <c r="AC365" s="57"/>
      <c r="AD365" s="57"/>
      <c r="AE365" s="57"/>
    </row>
    <row r="366" spans="15:31" x14ac:dyDescent="0.25">
      <c r="O366" s="57"/>
      <c r="P366" s="57"/>
      <c r="Q366" s="57"/>
      <c r="R366" s="57"/>
      <c r="S366" s="57"/>
      <c r="T366" s="57"/>
      <c r="U366" s="57"/>
      <c r="V366" s="57"/>
      <c r="W366" s="57"/>
      <c r="X366" s="57"/>
      <c r="Y366" s="57"/>
      <c r="Z366" s="57"/>
      <c r="AA366" s="57"/>
      <c r="AB366" s="57"/>
      <c r="AC366" s="57"/>
      <c r="AD366" s="57"/>
      <c r="AE366" s="57"/>
    </row>
    <row r="367" spans="15:31" x14ac:dyDescent="0.25">
      <c r="O367" s="57"/>
      <c r="P367" s="57"/>
      <c r="Q367" s="57"/>
      <c r="R367" s="57"/>
      <c r="S367" s="57"/>
      <c r="T367" s="57"/>
      <c r="U367" s="57"/>
      <c r="V367" s="57"/>
      <c r="W367" s="57"/>
      <c r="X367" s="57"/>
      <c r="Y367" s="57"/>
      <c r="Z367" s="57"/>
      <c r="AA367" s="57"/>
      <c r="AB367" s="57"/>
      <c r="AC367" s="57"/>
      <c r="AD367" s="57"/>
      <c r="AE367" s="57"/>
    </row>
    <row r="368" spans="15:31" x14ac:dyDescent="0.25">
      <c r="O368" s="57"/>
      <c r="P368" s="57"/>
      <c r="Q368" s="57"/>
      <c r="R368" s="57"/>
      <c r="S368" s="57"/>
      <c r="T368" s="57"/>
      <c r="U368" s="57"/>
      <c r="V368" s="57"/>
      <c r="W368" s="57"/>
      <c r="X368" s="57"/>
      <c r="Y368" s="57"/>
      <c r="Z368" s="57"/>
      <c r="AA368" s="57"/>
      <c r="AB368" s="57"/>
      <c r="AC368" s="57"/>
      <c r="AD368" s="57"/>
      <c r="AE368" s="57"/>
    </row>
  </sheetData>
  <sheetProtection selectLockedCells="1"/>
  <dataConsolidate/>
  <mergeCells count="93">
    <mergeCell ref="N23:S23"/>
    <mergeCell ref="T23:Y23"/>
    <mergeCell ref="Z23:AE23"/>
    <mergeCell ref="N24:P24"/>
    <mergeCell ref="Q24:S24"/>
    <mergeCell ref="T24:V24"/>
    <mergeCell ref="W24:Y24"/>
    <mergeCell ref="Z24:AB24"/>
    <mergeCell ref="AC24:AE24"/>
    <mergeCell ref="E19:E20"/>
    <mergeCell ref="G19:G20"/>
    <mergeCell ref="K19:L19"/>
    <mergeCell ref="N19:N20"/>
    <mergeCell ref="O19:P20"/>
    <mergeCell ref="J17:J20"/>
    <mergeCell ref="K17:L18"/>
    <mergeCell ref="N17:N18"/>
    <mergeCell ref="O17:P18"/>
    <mergeCell ref="Q19:R19"/>
    <mergeCell ref="T19:U19"/>
    <mergeCell ref="V19:W19"/>
    <mergeCell ref="K20:L20"/>
    <mergeCell ref="Q20:R20"/>
    <mergeCell ref="T20:U20"/>
    <mergeCell ref="V20:W20"/>
    <mergeCell ref="AA15:AB15"/>
    <mergeCell ref="AD15:AE15"/>
    <mergeCell ref="K16:L16"/>
    <mergeCell ref="Q16:R16"/>
    <mergeCell ref="T16:U16"/>
    <mergeCell ref="V16:W16"/>
    <mergeCell ref="N15:N16"/>
    <mergeCell ref="O15:P16"/>
    <mergeCell ref="Q15:R15"/>
    <mergeCell ref="T15:U15"/>
    <mergeCell ref="V15:W15"/>
    <mergeCell ref="Q17:R17"/>
    <mergeCell ref="T17:U17"/>
    <mergeCell ref="V17:W17"/>
    <mergeCell ref="AA17:AB17"/>
    <mergeCell ref="AD17:AE17"/>
    <mergeCell ref="Q18:R18"/>
    <mergeCell ref="T18:U18"/>
    <mergeCell ref="V18:W18"/>
    <mergeCell ref="Z2:AE2"/>
    <mergeCell ref="D4:G6"/>
    <mergeCell ref="D8:G8"/>
    <mergeCell ref="I8:W8"/>
    <mergeCell ref="D9:D20"/>
    <mergeCell ref="E9:E10"/>
    <mergeCell ref="G9:G10"/>
    <mergeCell ref="I9:I20"/>
    <mergeCell ref="J9:J12"/>
    <mergeCell ref="K9:L10"/>
    <mergeCell ref="N9:N10"/>
    <mergeCell ref="O9:P10"/>
    <mergeCell ref="Q9:R9"/>
    <mergeCell ref="T9:U9"/>
    <mergeCell ref="V9:W9"/>
    <mergeCell ref="Q10:R10"/>
    <mergeCell ref="T10:U10"/>
    <mergeCell ref="V10:W10"/>
    <mergeCell ref="N11:N12"/>
    <mergeCell ref="V14:W14"/>
    <mergeCell ref="E15:E16"/>
    <mergeCell ref="G15:G16"/>
    <mergeCell ref="K15:L15"/>
    <mergeCell ref="V11:W11"/>
    <mergeCell ref="Q12:R12"/>
    <mergeCell ref="T12:U12"/>
    <mergeCell ref="V12:W12"/>
    <mergeCell ref="N13:N14"/>
    <mergeCell ref="O13:P14"/>
    <mergeCell ref="Q13:R13"/>
    <mergeCell ref="T13:U13"/>
    <mergeCell ref="V13:W13"/>
    <mergeCell ref="Q14:R14"/>
    <mergeCell ref="T14:U14"/>
    <mergeCell ref="A1:C2"/>
    <mergeCell ref="D1:E2"/>
    <mergeCell ref="O11:P12"/>
    <mergeCell ref="Q11:R11"/>
    <mergeCell ref="T11:U11"/>
    <mergeCell ref="G1:G2"/>
    <mergeCell ref="H1:H2"/>
    <mergeCell ref="N2:S2"/>
    <mergeCell ref="T2:Y2"/>
    <mergeCell ref="K12:L12"/>
    <mergeCell ref="E13:E14"/>
    <mergeCell ref="G13:G14"/>
    <mergeCell ref="J13:J16"/>
    <mergeCell ref="K13:L14"/>
    <mergeCell ref="K11:L11"/>
  </mergeCells>
  <dataValidations count="2">
    <dataValidation allowBlank="1" showInputMessage="1" showErrorMessage="1" promptTitle="Année" prompt="Indiquer l'année de reprise" sqref="G1" xr:uid="{00000000-0002-0000-1400-000000000000}"/>
    <dataValidation allowBlank="1" showInputMessage="1" showErrorMessage="1" promptTitle="Indiquer l'année de naissance" prompt="Uniquement" sqref="D26" xr:uid="{00000000-0002-0000-1400-000001000000}"/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85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185</vt:i4>
      </vt:variant>
    </vt:vector>
  </HeadingPairs>
  <TitlesOfParts>
    <vt:vector size="206" baseType="lpstr">
      <vt:lpstr>Saisie</vt:lpstr>
      <vt:lpstr>BD</vt:lpstr>
      <vt:lpstr>Infos</vt:lpstr>
      <vt:lpstr>ALBE</vt:lpstr>
      <vt:lpstr>Artisanat</vt:lpstr>
      <vt:lpstr>Chorale Farandole</vt:lpstr>
      <vt:lpstr>Chorale Seine R</vt:lpstr>
      <vt:lpstr>Construction Mod</vt:lpstr>
      <vt:lpstr>Echec</vt:lpstr>
      <vt:lpstr>Encadrement</vt:lpstr>
      <vt:lpstr>Scrabble</vt:lpstr>
      <vt:lpstr>Badminton</vt:lpstr>
      <vt:lpstr>Foot</vt:lpstr>
      <vt:lpstr>Handball</vt:lpstr>
      <vt:lpstr>Orientation</vt:lpstr>
      <vt:lpstr>Pétanque</vt:lpstr>
      <vt:lpstr>Relaxation</vt:lpstr>
      <vt:lpstr>Sports Nature</vt:lpstr>
      <vt:lpstr>Tennis</vt:lpstr>
      <vt:lpstr>Tennis de table</vt:lpstr>
      <vt:lpstr>Yoga</vt:lpstr>
      <vt:lpstr>_27000</vt:lpstr>
      <vt:lpstr>_27100</vt:lpstr>
      <vt:lpstr>_27110</vt:lpstr>
      <vt:lpstr>_27120</vt:lpstr>
      <vt:lpstr>_27130</vt:lpstr>
      <vt:lpstr>_27140</vt:lpstr>
      <vt:lpstr>_27150</vt:lpstr>
      <vt:lpstr>_27160</vt:lpstr>
      <vt:lpstr>_27170</vt:lpstr>
      <vt:lpstr>_27180</vt:lpstr>
      <vt:lpstr>_27190</vt:lpstr>
      <vt:lpstr>_27200</vt:lpstr>
      <vt:lpstr>_27220</vt:lpstr>
      <vt:lpstr>_27230</vt:lpstr>
      <vt:lpstr>_27240</vt:lpstr>
      <vt:lpstr>_27250</vt:lpstr>
      <vt:lpstr>_27260</vt:lpstr>
      <vt:lpstr>_27270</vt:lpstr>
      <vt:lpstr>_27290</vt:lpstr>
      <vt:lpstr>_27300</vt:lpstr>
      <vt:lpstr>_27310</vt:lpstr>
      <vt:lpstr>_27320</vt:lpstr>
      <vt:lpstr>_27330</vt:lpstr>
      <vt:lpstr>_27340</vt:lpstr>
      <vt:lpstr>_27350</vt:lpstr>
      <vt:lpstr>_27360</vt:lpstr>
      <vt:lpstr>_27370</vt:lpstr>
      <vt:lpstr>_27380</vt:lpstr>
      <vt:lpstr>_27390</vt:lpstr>
      <vt:lpstr>_27400</vt:lpstr>
      <vt:lpstr>_27410</vt:lpstr>
      <vt:lpstr>_27420</vt:lpstr>
      <vt:lpstr>_27430</vt:lpstr>
      <vt:lpstr>_27440</vt:lpstr>
      <vt:lpstr>_27450</vt:lpstr>
      <vt:lpstr>_27460</vt:lpstr>
      <vt:lpstr>_27470</vt:lpstr>
      <vt:lpstr>_27480</vt:lpstr>
      <vt:lpstr>_27490</vt:lpstr>
      <vt:lpstr>_27500</vt:lpstr>
      <vt:lpstr>_27510</vt:lpstr>
      <vt:lpstr>_27520</vt:lpstr>
      <vt:lpstr>_27530</vt:lpstr>
      <vt:lpstr>_27540</vt:lpstr>
      <vt:lpstr>_27550</vt:lpstr>
      <vt:lpstr>_27560</vt:lpstr>
      <vt:lpstr>_27570</vt:lpstr>
      <vt:lpstr>_27580</vt:lpstr>
      <vt:lpstr>_27590</vt:lpstr>
      <vt:lpstr>_27600</vt:lpstr>
      <vt:lpstr>_27610</vt:lpstr>
      <vt:lpstr>_27620</vt:lpstr>
      <vt:lpstr>_27630</vt:lpstr>
      <vt:lpstr>_27640</vt:lpstr>
      <vt:lpstr>_27650</vt:lpstr>
      <vt:lpstr>_27660</vt:lpstr>
      <vt:lpstr>_27670</vt:lpstr>
      <vt:lpstr>_27680</vt:lpstr>
      <vt:lpstr>_27690</vt:lpstr>
      <vt:lpstr>_27700</vt:lpstr>
      <vt:lpstr>_27710</vt:lpstr>
      <vt:lpstr>_27720</vt:lpstr>
      <vt:lpstr>_27730</vt:lpstr>
      <vt:lpstr>_27740</vt:lpstr>
      <vt:lpstr>_27750</vt:lpstr>
      <vt:lpstr>_27760</vt:lpstr>
      <vt:lpstr>_27770</vt:lpstr>
      <vt:lpstr>_27780</vt:lpstr>
      <vt:lpstr>_27790</vt:lpstr>
      <vt:lpstr>_27800</vt:lpstr>
      <vt:lpstr>_27810</vt:lpstr>
      <vt:lpstr>_27820</vt:lpstr>
      <vt:lpstr>_27830</vt:lpstr>
      <vt:lpstr>_27910</vt:lpstr>
      <vt:lpstr>_27920</vt:lpstr>
      <vt:lpstr>_27930</vt:lpstr>
      <vt:lpstr>_27940</vt:lpstr>
      <vt:lpstr>_27950</vt:lpstr>
      <vt:lpstr>_76000</vt:lpstr>
      <vt:lpstr>_76110</vt:lpstr>
      <vt:lpstr>_76111</vt:lpstr>
      <vt:lpstr>_76113</vt:lpstr>
      <vt:lpstr>_76116</vt:lpstr>
      <vt:lpstr>_76117</vt:lpstr>
      <vt:lpstr>_76119</vt:lpstr>
      <vt:lpstr>_76120</vt:lpstr>
      <vt:lpstr>_76130</vt:lpstr>
      <vt:lpstr>_76133</vt:lpstr>
      <vt:lpstr>_76140</vt:lpstr>
      <vt:lpstr>_76150</vt:lpstr>
      <vt:lpstr>_76160</vt:lpstr>
      <vt:lpstr>_76170</vt:lpstr>
      <vt:lpstr>_76190</vt:lpstr>
      <vt:lpstr>_76200</vt:lpstr>
      <vt:lpstr>_76210</vt:lpstr>
      <vt:lpstr>_76220</vt:lpstr>
      <vt:lpstr>_76230</vt:lpstr>
      <vt:lpstr>_76240</vt:lpstr>
      <vt:lpstr>_76250</vt:lpstr>
      <vt:lpstr>_76260</vt:lpstr>
      <vt:lpstr>_76270</vt:lpstr>
      <vt:lpstr>_76280</vt:lpstr>
      <vt:lpstr>_76290</vt:lpstr>
      <vt:lpstr>_76300</vt:lpstr>
      <vt:lpstr>_76310</vt:lpstr>
      <vt:lpstr>_76320</vt:lpstr>
      <vt:lpstr>_76330</vt:lpstr>
      <vt:lpstr>_76340</vt:lpstr>
      <vt:lpstr>_76350</vt:lpstr>
      <vt:lpstr>_76360</vt:lpstr>
      <vt:lpstr>_76370</vt:lpstr>
      <vt:lpstr>_76380</vt:lpstr>
      <vt:lpstr>_76390</vt:lpstr>
      <vt:lpstr>_76400</vt:lpstr>
      <vt:lpstr>_76410</vt:lpstr>
      <vt:lpstr>_76420</vt:lpstr>
      <vt:lpstr>_76430</vt:lpstr>
      <vt:lpstr>_76440</vt:lpstr>
      <vt:lpstr>_76450</vt:lpstr>
      <vt:lpstr>_76460</vt:lpstr>
      <vt:lpstr>_76470</vt:lpstr>
      <vt:lpstr>_76480</vt:lpstr>
      <vt:lpstr>_76490</vt:lpstr>
      <vt:lpstr>_76500</vt:lpstr>
      <vt:lpstr>_76510</vt:lpstr>
      <vt:lpstr>_76520</vt:lpstr>
      <vt:lpstr>_76530</vt:lpstr>
      <vt:lpstr>_76540</vt:lpstr>
      <vt:lpstr>_76550</vt:lpstr>
      <vt:lpstr>_76560</vt:lpstr>
      <vt:lpstr>_76570</vt:lpstr>
      <vt:lpstr>_76580</vt:lpstr>
      <vt:lpstr>_76590</vt:lpstr>
      <vt:lpstr>_76600</vt:lpstr>
      <vt:lpstr>_76610</vt:lpstr>
      <vt:lpstr>_76630</vt:lpstr>
      <vt:lpstr>_76640</vt:lpstr>
      <vt:lpstr>_76650</vt:lpstr>
      <vt:lpstr>_76660</vt:lpstr>
      <vt:lpstr>_76680</vt:lpstr>
      <vt:lpstr>_76690</vt:lpstr>
      <vt:lpstr>_76700</vt:lpstr>
      <vt:lpstr>_76710</vt:lpstr>
      <vt:lpstr>_76720</vt:lpstr>
      <vt:lpstr>_76730</vt:lpstr>
      <vt:lpstr>_76740</vt:lpstr>
      <vt:lpstr>_76750</vt:lpstr>
      <vt:lpstr>_76760</vt:lpstr>
      <vt:lpstr>_76770</vt:lpstr>
      <vt:lpstr>_76780</vt:lpstr>
      <vt:lpstr>_76790</vt:lpstr>
      <vt:lpstr>_76800</vt:lpstr>
      <vt:lpstr>_76810</vt:lpstr>
      <vt:lpstr>_76840</vt:lpstr>
      <vt:lpstr>_76850</vt:lpstr>
      <vt:lpstr>_76860</vt:lpstr>
      <vt:lpstr>_76870</vt:lpstr>
      <vt:lpstr>_76880</vt:lpstr>
      <vt:lpstr>_76890</vt:lpstr>
      <vt:lpstr>_76910</vt:lpstr>
      <vt:lpstr>_76920</vt:lpstr>
      <vt:lpstr>_76930</vt:lpstr>
      <vt:lpstr>_76940</vt:lpstr>
      <vt:lpstr>_76950</vt:lpstr>
      <vt:lpstr>_76960</vt:lpstr>
      <vt:lpstr>_76970</vt:lpstr>
      <vt:lpstr>_76980</vt:lpstr>
      <vt:lpstr>Artisanat!CelluleTemoin</vt:lpstr>
      <vt:lpstr>Badminton!CelluleTemoin</vt:lpstr>
      <vt:lpstr>'Chorale Farandole'!CelluleTemoin</vt:lpstr>
      <vt:lpstr>'Chorale Seine R'!CelluleTemoin</vt:lpstr>
      <vt:lpstr>'Construction Mod'!CelluleTemoin</vt:lpstr>
      <vt:lpstr>Echec!CelluleTemoin</vt:lpstr>
      <vt:lpstr>Encadrement!CelluleTemoin</vt:lpstr>
      <vt:lpstr>Foot!CelluleTemoin</vt:lpstr>
      <vt:lpstr>Handball!CelluleTemoin</vt:lpstr>
      <vt:lpstr>Orientation!CelluleTemoin</vt:lpstr>
      <vt:lpstr>Pétanque!CelluleTemoin</vt:lpstr>
      <vt:lpstr>Relaxation!CelluleTemoin</vt:lpstr>
      <vt:lpstr>Scrabble!CelluleTemoin</vt:lpstr>
      <vt:lpstr>'Sports Nature'!CelluleTemoin</vt:lpstr>
      <vt:lpstr>Tennis!CelluleTemoin</vt:lpstr>
      <vt:lpstr>'Tennis de table'!CelluleTemoin</vt:lpstr>
      <vt:lpstr>Yoga!CelluleTemoin</vt:lpstr>
      <vt:lpstr>CP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Vautier</dc:creator>
  <cp:lastModifiedBy>Vautier</cp:lastModifiedBy>
  <dcterms:created xsi:type="dcterms:W3CDTF">2018-11-06T13:52:12Z</dcterms:created>
  <dcterms:modified xsi:type="dcterms:W3CDTF">2018-11-12T19:38:46Z</dcterms:modified>
</cp:coreProperties>
</file>