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7.xml" ContentType="application/vnd.openxmlformats-officedocument.spreadsheetml.pivotCacheDefinition+xml"/>
  <Override PartName="/xl/pivotCache/pivotCacheDefinition8.xml" ContentType="application/vnd.openxmlformats-officedocument.spreadsheetml.pivotCacheDefinition+xml"/>
  <Override PartName="/xl/pivotCache/pivotCacheDefinition9.xml" ContentType="application/vnd.openxmlformats-officedocument.spreadsheetml.pivotCacheDefinition+xml"/>
  <Override PartName="/xl/pivotCache/pivotCacheDefinition10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slicers/slicer4.xml" ContentType="application/vnd.ms-excel.slicer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2.xml" ContentType="application/vnd.openxmlformats-officedocument.themeOverride+xml"/>
  <Override PartName="/xl/pivotTables/pivotTable6.xml" ContentType="application/vnd.openxmlformats-officedocument.spreadsheetml.pivotTable+xml"/>
  <Override PartName="/xl/drawings/drawing6.xml" ContentType="application/vnd.openxmlformats-officedocument.drawing+xml"/>
  <Override PartName="/xl/slicers/slicer5.xml" ContentType="application/vnd.ms-excel.slicer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3.xml" ContentType="application/vnd.openxmlformats-officedocument.themeOverride+xml"/>
  <Override PartName="/xl/pivotTables/pivotTable7.xml" ContentType="application/vnd.openxmlformats-officedocument.spreadsheetml.pivotTab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customXml/itemProps27.xml" ContentType="application/vnd.openxmlformats-officedocument.customXmlProperties+xml"/>
  <Override PartName="/customXml/itemProps28.xml" ContentType="application/vnd.openxmlformats-officedocument.customXmlProperties+xml"/>
  <Override PartName="/customXml/itemProps29.xml" ContentType="application/vnd.openxmlformats-officedocument.customXmlProperties+xml"/>
  <Override PartName="/customXml/itemProps30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SI(ET( - 2020 0625\"/>
    </mc:Choice>
  </mc:AlternateContent>
  <xr:revisionPtr revIDLastSave="0" documentId="13_ncr:1_{01084C0A-C767-471F-AF7E-85FCF84756F7}" xr6:coauthVersionLast="45" xr6:coauthVersionMax="45" xr10:uidLastSave="{00000000-0000-0000-0000-000000000000}"/>
  <bookViews>
    <workbookView xWindow="-120" yWindow="-120" windowWidth="20730" windowHeight="11160" firstSheet="6" activeTab="7" xr2:uid="{00000000-000D-0000-FFFF-FFFF00000000}"/>
  </bookViews>
  <sheets>
    <sheet name="TCD_Evol Qte btl par Cde" sheetId="7" r:id="rId1"/>
    <sheet name="Feuil10" sheetId="17" r:id="rId2"/>
    <sheet name="Evol_Volumétrie_Réfs Spi Prio" sheetId="25" r:id="rId3"/>
    <sheet name="Evol_CA_Réfs Spi Prio" sheetId="24" r:id="rId4"/>
    <sheet name="Evol_Vtes_JGM_TM" sheetId="27" r:id="rId5"/>
    <sheet name="Evol_CA_Global" sheetId="28" r:id="rId6"/>
    <sheet name="Feuil2" sheetId="33" r:id="rId7"/>
    <sheet name="Grille_Tarifs_Modulable" sheetId="8" r:id="rId8"/>
    <sheet name="Table_indices_Taxes_Alcool" sheetId="9" r:id="rId9"/>
    <sheet name="Références_Sélections_Champs" sheetId="10" r:id="rId10"/>
    <sheet name="Feuil6" sheetId="11" r:id="rId11"/>
  </sheets>
  <definedNames>
    <definedName name="_xlnm._FilterDatabase" localSheetId="10" hidden="1">Feuil6!$E$4:$E$1912</definedName>
    <definedName name="_xlcn.WorksheetConnection_EXCELPRATIQUESOUCISAJOUTDONNEESDATES2016201720191231.xlsxTableau11" hidden="1">Tableau1</definedName>
    <definedName name="Liste_CL_Conditionnement">Grille_Tarifs_Modulable!$AA$10:$AA$104</definedName>
    <definedName name="Liste_Refs">Grille_Tarifs_Modulable!$T$10:$T$114</definedName>
    <definedName name="Segment_Designation">#N/A</definedName>
    <definedName name="Segment_Designation1">#N/A</definedName>
    <definedName name="Segment_Designation2">#N/A</definedName>
    <definedName name="Segment_Designation3">#N/A</definedName>
    <definedName name="Segment_Nom_produit">#N/A</definedName>
  </definedNames>
  <calcPr calcId="191029"/>
  <pivotCaches>
    <pivotCache cacheId="0" r:id="rId12"/>
    <pivotCache cacheId="1" r:id="rId13"/>
    <pivotCache cacheId="2" r:id="rId14"/>
    <pivotCache cacheId="3" r:id="rId15"/>
    <pivotCache cacheId="4" r:id="rId16"/>
    <pivotCache cacheId="91" r:id="rId17"/>
  </pivotCaches>
  <fileRecoveryPr repairLoad="1"/>
  <extLst>
    <ext xmlns:x14="http://schemas.microsoft.com/office/spreadsheetml/2009/9/main" uri="{876F7934-8845-4945-9796-88D515C7AA90}">
      <x14:pivotCaches>
        <pivotCache cacheId="6" r:id="rId18"/>
        <pivotCache cacheId="7" r:id="rId19"/>
        <pivotCache cacheId="8" r:id="rId20"/>
        <pivotCache cacheId="9" r:id="rId21"/>
      </x14:pivotCaches>
    </ext>
    <ext xmlns:x14="http://schemas.microsoft.com/office/spreadsheetml/2009/9/main" uri="{BBE1A952-AA13-448e-AADC-164F8A28A991}">
      <x14:slicerCaches>
        <x14:slicerCache r:id="rId22"/>
        <x14:slicerCache r:id="rId23"/>
        <x14:slicerCache r:id="rId24"/>
        <x14:slicerCache r:id="rId25"/>
        <x14:slicerCache r:id="rId2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Cd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0"/>
                <x16:calculatedTimeColumn columnName="Date_facture (mois)" columnId="Date_facture (mois)" contentType="months" isSelected="0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G10" i="8" l="1" a="1"/>
  <c r="AG10" i="8" s="1"/>
  <c r="AD10" i="8" a="1"/>
  <c r="AD10" i="8" s="1"/>
  <c r="AF5" i="8" l="1" a="1"/>
  <c r="AF5" i="8" s="1"/>
  <c r="S9" i="8" l="1" a="1"/>
  <c r="S9" i="8" s="1"/>
  <c r="R15" i="8" a="1"/>
  <c r="R12" i="8" a="1"/>
  <c r="R13" i="8" a="1"/>
  <c r="R11" i="8" a="1"/>
  <c r="R14" i="8" a="1"/>
  <c r="R16" i="8" a="1"/>
  <c r="R10" i="8" a="1"/>
  <c r="S5" i="8" a="1"/>
  <c r="S5" i="8" l="1"/>
  <c r="R10" i="8"/>
  <c r="R16" i="8"/>
  <c r="R14" i="8"/>
  <c r="R11" i="8"/>
  <c r="R13" i="8"/>
  <c r="R12" i="8"/>
  <c r="R15" i="8"/>
  <c r="AA10" i="8" l="1" a="1"/>
  <c r="AA10" i="8" s="1"/>
  <c r="AA11" i="8" l="1" a="1"/>
  <c r="AA11" i="8" s="1"/>
  <c r="AA12" i="8" l="1" a="1"/>
  <c r="AA12" i="8" s="1"/>
  <c r="AA13" i="8" l="1" a="1"/>
  <c r="AA13" i="8" s="1"/>
  <c r="AA14" i="8" s="1" a="1"/>
  <c r="AA14" i="8" s="1"/>
  <c r="AA15" i="8" l="1" a="1"/>
  <c r="AA15" i="8" s="1"/>
  <c r="AA16" i="8" s="1" a="1"/>
  <c r="AA16" i="8" s="1"/>
  <c r="AA17" i="8" l="1" a="1"/>
  <c r="AA17" i="8" s="1"/>
  <c r="AA18" i="8" l="1" a="1"/>
  <c r="AA18" i="8" s="1"/>
  <c r="AA19" i="8" s="1" a="1"/>
  <c r="AA19" i="8" s="1"/>
  <c r="AA20" i="8" s="1" a="1"/>
  <c r="AA20" i="8" s="1"/>
  <c r="AA21" i="8" s="1" a="1"/>
  <c r="AA21" i="8" s="1"/>
  <c r="AA22" i="8" s="1" a="1"/>
  <c r="AA22" i="8" s="1"/>
  <c r="AA23" i="8" l="1" a="1"/>
  <c r="AA23" i="8" s="1"/>
  <c r="AA24" i="8" l="1" a="1"/>
  <c r="AA24" i="8" s="1"/>
  <c r="AA25" i="8" l="1" a="1"/>
  <c r="AA25" i="8" s="1"/>
  <c r="AA26" i="8" s="1" a="1"/>
  <c r="AA26" i="8" s="1"/>
  <c r="AA27" i="8" s="1" a="1"/>
  <c r="AA27" i="8" s="1"/>
  <c r="AA28" i="8" s="1" a="1"/>
  <c r="AA28" i="8" s="1"/>
  <c r="AA29" i="8" s="1" a="1"/>
  <c r="AA29" i="8" s="1"/>
  <c r="AB10" i="8" s="1" a="1"/>
  <c r="AB10" i="8" s="1"/>
  <c r="T10" i="8" l="1" a="1"/>
  <c r="T10" i="8" s="1"/>
  <c r="T11" i="8" s="1" a="1"/>
  <c r="T11" i="8" s="1"/>
  <c r="T12" i="8" l="1" a="1"/>
  <c r="T12" i="8" s="1"/>
  <c r="T13" i="8" s="1" a="1"/>
  <c r="T13" i="8" s="1"/>
  <c r="M66" i="8"/>
  <c r="M96" i="8"/>
  <c r="M97" i="8"/>
  <c r="M98" i="8"/>
  <c r="M99" i="8"/>
  <c r="M100" i="8"/>
  <c r="M101" i="8"/>
  <c r="M102" i="8"/>
  <c r="M103" i="8"/>
  <c r="M104" i="8"/>
  <c r="M110" i="8"/>
  <c r="M111" i="8"/>
  <c r="M112" i="8"/>
  <c r="M113" i="8"/>
  <c r="M114" i="8"/>
  <c r="M91" i="8"/>
  <c r="M90" i="8"/>
  <c r="T14" i="8" l="1" a="1"/>
  <c r="T14" i="8" s="1"/>
  <c r="T15" i="8" s="1" a="1"/>
  <c r="T15" i="8" s="1"/>
  <c r="Q86" i="8"/>
  <c r="T16" i="8" l="1" a="1"/>
  <c r="T16" i="8" s="1"/>
  <c r="T17" i="8" s="1" a="1"/>
  <c r="T17" i="8" s="1"/>
  <c r="T18" i="8" l="1" a="1"/>
  <c r="T18" i="8" s="1"/>
  <c r="T19" i="8" l="1" a="1"/>
  <c r="T19" i="8" s="1"/>
  <c r="T20" i="8" s="1" a="1"/>
  <c r="T20" i="8" s="1"/>
  <c r="T21" i="8" l="1" a="1"/>
  <c r="T21" i="8" s="1"/>
  <c r="Q91" i="8"/>
  <c r="Q90" i="8"/>
  <c r="Q83" i="8"/>
  <c r="Q80" i="8"/>
  <c r="Q97" i="8"/>
  <c r="Q98" i="8"/>
  <c r="Q99" i="8"/>
  <c r="Q100" i="8"/>
  <c r="Q101" i="8"/>
  <c r="Q102" i="8"/>
  <c r="Q103" i="8"/>
  <c r="Q104" i="8"/>
  <c r="Q96" i="8"/>
  <c r="Q76" i="8"/>
  <c r="Q77" i="8"/>
  <c r="Q75" i="8"/>
  <c r="Q72" i="8"/>
  <c r="Q69" i="8"/>
  <c r="Q65" i="8"/>
  <c r="T22" i="8" l="1" a="1"/>
  <c r="T22" i="8" s="1"/>
  <c r="T23" i="8" s="1" a="1"/>
  <c r="T23" i="8" s="1"/>
  <c r="T24" i="8" s="1" a="1"/>
  <c r="T24" i="8" s="1"/>
  <c r="T25" i="8" s="1" a="1"/>
  <c r="T25" i="8" s="1"/>
  <c r="T26" i="8" s="1" a="1"/>
  <c r="T26" i="8" s="1"/>
  <c r="T27" i="8" s="1" a="1"/>
  <c r="T27" i="8" s="1"/>
  <c r="T28" i="8" s="1" a="1"/>
  <c r="T28" i="8" s="1"/>
  <c r="T29" i="8" s="1" a="1"/>
  <c r="T29" i="8" s="1"/>
  <c r="T30" i="8" s="1" a="1"/>
  <c r="T30" i="8" s="1"/>
  <c r="T31" i="8" s="1" a="1"/>
  <c r="T31" i="8" s="1"/>
  <c r="T32" i="8" s="1" a="1"/>
  <c r="T32" i="8" s="1"/>
  <c r="T33" i="8" s="1" a="1"/>
  <c r="T33" i="8" s="1"/>
  <c r="T34" i="8" s="1" a="1"/>
  <c r="T34" i="8" s="1"/>
  <c r="T35" i="8" s="1" a="1"/>
  <c r="T35" i="8" s="1"/>
  <c r="T36" i="8" s="1" a="1"/>
  <c r="T36" i="8" s="1"/>
  <c r="T37" i="8" s="1" a="1"/>
  <c r="T37" i="8" s="1"/>
  <c r="T38" i="8" s="1" a="1"/>
  <c r="T38" i="8" s="1"/>
  <c r="T39" i="8" s="1" a="1"/>
  <c r="T39" i="8" s="1"/>
  <c r="T40" i="8" s="1" a="1"/>
  <c r="T40" i="8" s="1"/>
  <c r="T41" i="8" s="1" a="1"/>
  <c r="T41" i="8" s="1"/>
  <c r="T42" i="8" s="1" a="1"/>
  <c r="T42" i="8" s="1"/>
  <c r="T43" i="8" s="1" a="1"/>
  <c r="T43" i="8" s="1"/>
  <c r="T44" i="8" s="1" a="1"/>
  <c r="T44" i="8" s="1"/>
  <c r="T45" i="8" s="1" a="1"/>
  <c r="T45" i="8" s="1"/>
  <c r="T46" i="8" s="1" a="1"/>
  <c r="T46" i="8" s="1"/>
  <c r="T47" i="8" s="1" a="1"/>
  <c r="T47" i="8" s="1"/>
  <c r="T48" i="8" s="1" a="1"/>
  <c r="T48" i="8" s="1"/>
  <c r="T49" i="8" s="1" a="1"/>
  <c r="T49" i="8" s="1"/>
  <c r="T50" i="8" s="1" a="1"/>
  <c r="T50" i="8" s="1"/>
  <c r="T51" i="8" s="1" a="1"/>
  <c r="T51" i="8" s="1"/>
  <c r="T52" i="8" s="1" a="1"/>
  <c r="T52" i="8" s="1"/>
  <c r="T53" i="8" s="1" a="1"/>
  <c r="T53" i="8" s="1"/>
  <c r="T54" i="8" s="1" a="1"/>
  <c r="T54" i="8" s="1"/>
  <c r="T55" i="8" s="1" a="1"/>
  <c r="T55" i="8" s="1"/>
  <c r="T56" i="8" s="1" a="1"/>
  <c r="T56" i="8" s="1"/>
  <c r="T57" i="8" s="1" a="1"/>
  <c r="T57" i="8" s="1"/>
  <c r="T58" i="8" s="1" a="1"/>
  <c r="T58" i="8" s="1"/>
  <c r="T59" i="8" s="1" a="1"/>
  <c r="T59" i="8" s="1"/>
  <c r="T60" i="8" s="1" a="1"/>
  <c r="T60" i="8" s="1"/>
  <c r="T61" i="8" s="1" a="1"/>
  <c r="T61" i="8" s="1"/>
  <c r="T62" i="8" s="1" a="1"/>
  <c r="T62" i="8" s="1"/>
  <c r="T63" i="8" s="1" a="1"/>
  <c r="T63" i="8" s="1"/>
  <c r="T64" i="8" s="1" a="1"/>
  <c r="T64" i="8" s="1"/>
  <c r="T65" i="8" s="1" a="1"/>
  <c r="T65" i="8" s="1"/>
  <c r="T66" i="8" s="1" a="1"/>
  <c r="T66" i="8" s="1"/>
  <c r="T67" i="8" s="1" a="1"/>
  <c r="T67" i="8" s="1"/>
  <c r="T68" i="8" s="1" a="1"/>
  <c r="T68" i="8" s="1"/>
  <c r="T69" i="8" s="1" a="1"/>
  <c r="T69" i="8" s="1"/>
  <c r="Q40" i="8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111" i="8"/>
  <c r="Q112" i="8"/>
  <c r="Q113" i="8"/>
  <c r="Q114" i="8"/>
  <c r="Q110" i="8"/>
  <c r="Q62" i="8"/>
  <c r="H26" i="9" l="1"/>
  <c r="H21" i="9"/>
  <c r="H20" i="9"/>
  <c r="Q31" i="8"/>
  <c r="Q32" i="8"/>
  <c r="Q33" i="8"/>
  <c r="Q34" i="8"/>
  <c r="Q35" i="8"/>
  <c r="Q36" i="8"/>
  <c r="Q30" i="8"/>
  <c r="Q27" i="8"/>
  <c r="Q24" i="8"/>
  <c r="Q23" i="8"/>
  <c r="Q19" i="8"/>
  <c r="Q20" i="8"/>
  <c r="Q18" i="8"/>
  <c r="Q11" i="8"/>
  <c r="Q12" i="8"/>
  <c r="Q13" i="8"/>
  <c r="Q14" i="8"/>
  <c r="Q15" i="8"/>
  <c r="Q10" i="8"/>
  <c r="J16" i="9" l="1"/>
  <c r="N114" i="8"/>
  <c r="N113" i="8"/>
  <c r="N112" i="8"/>
  <c r="N111" i="8"/>
  <c r="N110" i="8"/>
  <c r="N104" i="8"/>
  <c r="N103" i="8"/>
  <c r="N102" i="8"/>
  <c r="N101" i="8"/>
  <c r="N100" i="8"/>
  <c r="N99" i="8"/>
  <c r="N98" i="8"/>
  <c r="N97" i="8"/>
  <c r="N96" i="8"/>
  <c r="N91" i="8"/>
  <c r="N90" i="8"/>
  <c r="O66" i="8"/>
  <c r="P66" i="8" s="1"/>
  <c r="N66" i="8"/>
  <c r="O38" i="8"/>
  <c r="N7" i="8"/>
  <c r="M7" i="8"/>
  <c r="M75" i="8" l="1"/>
  <c r="M12" i="8"/>
  <c r="M20" i="8"/>
  <c r="M36" i="8"/>
  <c r="M44" i="8"/>
  <c r="M52" i="8"/>
  <c r="M60" i="8"/>
  <c r="M76" i="8"/>
  <c r="M31" i="8"/>
  <c r="M47" i="8"/>
  <c r="M65" i="8"/>
  <c r="M19" i="8"/>
  <c r="M13" i="8"/>
  <c r="M45" i="8"/>
  <c r="M53" i="8"/>
  <c r="M61" i="8"/>
  <c r="M77" i="8"/>
  <c r="M23" i="8"/>
  <c r="M55" i="8"/>
  <c r="M83" i="8"/>
  <c r="M43" i="8"/>
  <c r="M59" i="8"/>
  <c r="M14" i="8"/>
  <c r="M30" i="8"/>
  <c r="M46" i="8"/>
  <c r="M54" i="8"/>
  <c r="M62" i="8"/>
  <c r="M80" i="8"/>
  <c r="M15" i="8"/>
  <c r="M11" i="8"/>
  <c r="M24" i="8"/>
  <c r="M32" i="8"/>
  <c r="M40" i="8"/>
  <c r="M48" i="8"/>
  <c r="M56" i="8"/>
  <c r="M86" i="8"/>
  <c r="M18" i="8"/>
  <c r="M42" i="8"/>
  <c r="M58" i="8"/>
  <c r="M27" i="8"/>
  <c r="M51" i="8"/>
  <c r="M33" i="8"/>
  <c r="M41" i="8"/>
  <c r="M49" i="8"/>
  <c r="M57" i="8"/>
  <c r="M69" i="8"/>
  <c r="M10" i="8"/>
  <c r="M34" i="8"/>
  <c r="M50" i="8"/>
  <c r="M72" i="8"/>
  <c r="M35" i="8"/>
  <c r="N62" i="8"/>
  <c r="N86" i="8"/>
  <c r="N77" i="8"/>
  <c r="O110" i="8"/>
  <c r="P110" i="8" s="1"/>
  <c r="N13" i="8"/>
  <c r="N27" i="8"/>
  <c r="N45" i="8"/>
  <c r="N53" i="8"/>
  <c r="N61" i="8"/>
  <c r="N18" i="8"/>
  <c r="N32" i="8"/>
  <c r="N40" i="8"/>
  <c r="N48" i="8"/>
  <c r="N56" i="8"/>
  <c r="N75" i="8"/>
  <c r="N11" i="8"/>
  <c r="N23" i="8"/>
  <c r="N35" i="8"/>
  <c r="N43" i="8"/>
  <c r="N51" i="8"/>
  <c r="N59" i="8"/>
  <c r="N80" i="8"/>
  <c r="N14" i="8"/>
  <c r="N30" i="8"/>
  <c r="N46" i="8"/>
  <c r="N54" i="8"/>
  <c r="N69" i="8"/>
  <c r="N19" i="8"/>
  <c r="N33" i="8"/>
  <c r="N41" i="8"/>
  <c r="N49" i="8"/>
  <c r="N57" i="8"/>
  <c r="N76" i="8"/>
  <c r="N12" i="8"/>
  <c r="N24" i="8"/>
  <c r="N36" i="8"/>
  <c r="N44" i="8"/>
  <c r="N52" i="8"/>
  <c r="N60" i="8"/>
  <c r="N65" i="8"/>
  <c r="N83" i="8"/>
  <c r="N10" i="8"/>
  <c r="N15" i="8"/>
  <c r="N31" i="8"/>
  <c r="N47" i="8"/>
  <c r="N55" i="8"/>
  <c r="N72" i="8"/>
  <c r="N20" i="8"/>
  <c r="N34" i="8"/>
  <c r="N42" i="8"/>
  <c r="N50" i="8"/>
  <c r="N58" i="8"/>
  <c r="O90" i="8"/>
  <c r="P90" i="8" s="1"/>
  <c r="O62" i="8"/>
  <c r="P62" i="8" s="1"/>
  <c r="O86" i="8" l="1"/>
  <c r="P86" i="8" s="1"/>
  <c r="O113" i="8"/>
  <c r="P113" i="8" s="1"/>
  <c r="O13" i="8"/>
  <c r="P13" i="8" s="1"/>
  <c r="O61" i="8"/>
  <c r="P61" i="8" s="1"/>
  <c r="O98" i="8"/>
  <c r="P98" i="8" s="1"/>
  <c r="O34" i="8"/>
  <c r="P34" i="8" s="1"/>
  <c r="O19" i="8"/>
  <c r="P19" i="8" s="1"/>
  <c r="O77" i="8"/>
  <c r="P77" i="8" s="1"/>
  <c r="O57" i="8"/>
  <c r="P57" i="8" s="1"/>
  <c r="O43" i="8"/>
  <c r="P43" i="8" s="1"/>
  <c r="O97" i="8"/>
  <c r="P97" i="8" s="1"/>
  <c r="O65" i="8"/>
  <c r="P65" i="8" s="1"/>
  <c r="O111" i="8"/>
  <c r="P111" i="8" s="1"/>
  <c r="O75" i="8"/>
  <c r="P75" i="8" s="1"/>
  <c r="O103" i="8"/>
  <c r="P103" i="8" s="1"/>
  <c r="O91" i="8"/>
  <c r="P91" i="8" s="1"/>
  <c r="O96" i="8"/>
  <c r="P96" i="8" s="1"/>
  <c r="O27" i="8"/>
  <c r="P27" i="8" s="1"/>
  <c r="O112" i="8"/>
  <c r="P112" i="8" s="1"/>
  <c r="O10" i="8"/>
  <c r="P10" i="8" s="1"/>
  <c r="O12" i="8"/>
  <c r="P12" i="8" s="1"/>
  <c r="O101" i="8"/>
  <c r="P101" i="8" s="1"/>
  <c r="O104" i="8"/>
  <c r="P104" i="8" s="1"/>
  <c r="O45" i="8"/>
  <c r="P45" i="8" s="1"/>
  <c r="O51" i="8"/>
  <c r="P51" i="8" s="1"/>
  <c r="O36" i="8"/>
  <c r="P36" i="8" s="1"/>
  <c r="O24" i="8"/>
  <c r="P24" i="8" s="1"/>
  <c r="O49" i="8"/>
  <c r="P49" i="8" s="1"/>
  <c r="O46" i="8"/>
  <c r="P46" i="8" s="1"/>
  <c r="O33" i="8"/>
  <c r="P33" i="8" s="1"/>
  <c r="O69" i="8"/>
  <c r="P69" i="8" s="1"/>
  <c r="O48" i="8"/>
  <c r="P48" i="8" s="1"/>
  <c r="O76" i="8"/>
  <c r="P76" i="8" s="1"/>
  <c r="O11" i="8"/>
  <c r="P11" i="8" s="1"/>
  <c r="O53" i="8"/>
  <c r="P53" i="8" s="1"/>
  <c r="O58" i="8"/>
  <c r="P58" i="8" s="1"/>
  <c r="O80" i="8"/>
  <c r="P80" i="8" s="1"/>
  <c r="O35" i="8"/>
  <c r="P35" i="8" s="1"/>
  <c r="O50" i="8"/>
  <c r="P50" i="8" s="1"/>
  <c r="O52" i="8"/>
  <c r="P52" i="8" s="1"/>
  <c r="O41" i="8"/>
  <c r="P41" i="8" s="1"/>
  <c r="O59" i="8"/>
  <c r="P59" i="8" s="1"/>
  <c r="O23" i="8"/>
  <c r="P23" i="8" s="1"/>
  <c r="O47" i="8"/>
  <c r="P47" i="8" s="1"/>
  <c r="O114" i="8"/>
  <c r="P114" i="8" s="1"/>
  <c r="O30" i="8"/>
  <c r="P30" i="8" s="1"/>
  <c r="O42" i="8"/>
  <c r="P42" i="8" s="1"/>
  <c r="O44" i="8"/>
  <c r="P44" i="8" s="1"/>
  <c r="O99" i="8"/>
  <c r="P99" i="8" s="1"/>
  <c r="O83" i="8"/>
  <c r="P83" i="8" s="1"/>
  <c r="O14" i="8"/>
  <c r="P14" i="8" s="1"/>
  <c r="O40" i="8"/>
  <c r="P40" i="8" s="1"/>
  <c r="O72" i="8"/>
  <c r="P72" i="8" s="1"/>
  <c r="O31" i="8"/>
  <c r="P31" i="8" s="1"/>
  <c r="O54" i="8"/>
  <c r="P54" i="8" s="1"/>
  <c r="O32" i="8"/>
  <c r="P32" i="8" s="1"/>
  <c r="O20" i="8"/>
  <c r="P20" i="8" s="1"/>
  <c r="O100" i="8"/>
  <c r="P100" i="8" s="1"/>
  <c r="O102" i="8"/>
  <c r="P102" i="8" s="1"/>
  <c r="O15" i="8"/>
  <c r="P15" i="8" s="1"/>
  <c r="O60" i="8"/>
  <c r="P60" i="8" s="1"/>
  <c r="O18" i="8"/>
  <c r="P18" i="8" s="1"/>
  <c r="O55" i="8"/>
  <c r="P55" i="8" s="1"/>
  <c r="O56" i="8"/>
  <c r="P56" i="8" s="1"/>
  <c r="W10" i="8" l="1" a="1"/>
  <c r="W10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tc={89967082-19D2-41A6-AD3F-4B64D9C90883}</author>
  </authors>
  <commentList>
    <comment ref="Q62" authorId="0" shapeId="0" xr:uid="{89967082-19D2-41A6-AD3F-4B64D9C908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48CE62-CDF7-4287-BF03-51F09824ED0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1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3">
    <s v="ThisWorkbookDataModel"/>
    <s v="{[Tableau1].[Type_Produit].&amp;[JGR_TM]}"/>
    <s v="{[Tableau1].[Type_Produit].&amp;[JGR_TM],[Tableau1].[Type_Produit].&amp;[Boisson_Soft],[Tableau1].[Type_Produit].&amp;[Boisson_Spirit]}"/>
  </metadataStrings>
  <mdxMetadata count="2">
    <mdx n="0" f="s">
      <ms ns="1" c="0"/>
    </mdx>
    <mdx n="0" f="s">
      <ms ns="2" c="0"/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<sst xmlns="http://schemas.openxmlformats.org/spreadsheetml/2006/main" count="540" uniqueCount="120">
  <si>
    <t xml:space="preserve">   </t>
  </si>
  <si>
    <t>TAP MACHINE JÄGERMEISTER</t>
  </si>
  <si>
    <t>TAP MACHINE JÄGERMEISTER 1 bll</t>
  </si>
  <si>
    <t>TAP MACHINE JÄGER SPEED POURER</t>
  </si>
  <si>
    <t>FREEZER JÄGERMEISTER</t>
  </si>
  <si>
    <t>SHOT GLASSES FREEZER JAGERMEIS</t>
  </si>
  <si>
    <t>Étiquettes de lignes</t>
  </si>
  <si>
    <t>2016</t>
  </si>
  <si>
    <t>2017</t>
  </si>
  <si>
    <t>2018</t>
  </si>
  <si>
    <t>2019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</si>
  <si>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</si>
  <si>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</si>
  <si>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</si>
  <si>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</si>
  <si>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</si>
  <si>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</si>
  <si>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</si>
  <si>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</si>
  <si>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</si>
  <si>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</si>
  <si>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</si>
  <si>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GMS</t>
  </si>
  <si>
    <t>Jägermeister</t>
  </si>
  <si>
    <t>Jägermeister Scharf</t>
  </si>
  <si>
    <t>Jägermeister distributeur miniatures</t>
  </si>
  <si>
    <t>Gin Sul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</si>
  <si>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</si>
  <si>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</si>
  <si>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</si>
  <si>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</si>
  <si>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</si>
  <si>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</si>
  <si>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</si>
  <si>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</si>
  <si>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</si>
  <si>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</si>
  <si>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</si>
  <si>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</si>
  <si>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</si>
  <si>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</si>
  <si>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</si>
  <si>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</si>
  <si>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</si>
  <si>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</si>
  <si>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</si>
  <si>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</si>
  <si>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</si>
  <si>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</si>
  <si>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</si>
  <si>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</si>
  <si>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</si>
  <si>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</si>
  <si>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</si>
  <si>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</si>
  <si>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</si>
  <si>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</si>
  <si>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</si>
  <si>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</si>
  <si>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</si>
  <si>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</si>
  <si>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</si>
  <si>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</si>
  <si>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</si>
  <si>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</si>
  <si>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</si>
  <si>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</si>
  <si>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</si>
  <si>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</si>
  <si>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</si>
  <si>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</si>
  <si>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</si>
  <si>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</si>
  <si>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</si>
  <si>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</si>
  <si>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</si>
  <si>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</si>
  <si>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</si>
  <si>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</si>
  <si>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</si>
  <si>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</si>
  <si>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</si>
  <si>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</si>
  <si>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</si>
  <si>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</si>
  <si>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</si>
  <si>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</si>
  <si>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</si>
  <si>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</si>
  <si>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NB BT</t>
  </si>
  <si>
    <t>CROISSANCE VOLUMETRIQUE / CDE</t>
  </si>
  <si>
    <t>TVA</t>
  </si>
  <si>
    <t>IT</t>
  </si>
  <si>
    <t>A regarder formule</t>
  </si>
  <si>
    <t>[@[Prix_Unit_HT]]+([@[Prix_Unit_HT]]*RECHERCHEV([@EAN];Grille_Tarifs_Modulable!B9:Q110;16;FAUX))</t>
  </si>
  <si>
    <t>formule TTC</t>
  </si>
  <si>
    <t>Total général</t>
  </si>
  <si>
    <t>Somme de CA_TTC</t>
  </si>
  <si>
    <t>Somme de CA_HT</t>
  </si>
  <si>
    <t>Type_Produit</t>
  </si>
  <si>
    <t>Boisson_Spirit</t>
  </si>
  <si>
    <t>Boisson_Soft</t>
  </si>
  <si>
    <t>JGR_TM</t>
  </si>
  <si>
    <t>Total distinct de Nu_Cde</t>
  </si>
  <si>
    <t>CROISSANCE_CA_PAR_CDE</t>
  </si>
  <si>
    <t>CROISSANCE_VOLUMETRIE_PAR_CDE</t>
  </si>
  <si>
    <t>Somme de Qte_commande</t>
  </si>
  <si>
    <t>(Plusieurs éléments)</t>
  </si>
  <si>
    <t>Somme de CA_TTC2</t>
  </si>
  <si>
    <t>TARIFS</t>
  </si>
  <si>
    <t>2020</t>
  </si>
  <si>
    <t>Vodka Imperial</t>
  </si>
  <si>
    <t>Vodka Imperial Gold</t>
  </si>
  <si>
    <t>Somme de Qte_Unit_btl2</t>
  </si>
  <si>
    <t>zzzzz</t>
  </si>
  <si>
    <t>JGR Bar Items</t>
  </si>
  <si>
    <t>Objectifs</t>
  </si>
  <si>
    <t>Surlignage</t>
  </si>
  <si>
    <t>a</t>
  </si>
  <si>
    <t>jä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</si>
</sst>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</numFmts>
  <fonts count="4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4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47">
    <xf numFmtId="0" fontId="0" fillId="0" borderId="0"/>
    <xf numFmtId="0" fontId="7" fillId="0" borderId="0" applyNumberFormat="0" applyFill="0" applyBorder="0" applyAlignment="0" applyProtection="0"/>
    <xf numFmtId="0" fontId="8" fillId="0" borderId="1" applyNumberFormat="0" applyFill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4" applyNumberFormat="0" applyAlignment="0" applyProtection="0"/>
    <xf numFmtId="0" fontId="15" fillId="6" borderId="5" applyNumberFormat="0" applyAlignment="0" applyProtection="0"/>
    <xf numFmtId="0" fontId="16" fillId="6" borderId="4" applyNumberFormat="0" applyAlignment="0" applyProtection="0"/>
    <xf numFmtId="0" fontId="17" fillId="0" borderId="6" applyNumberFormat="0" applyFill="0" applyAlignment="0" applyProtection="0"/>
    <xf numFmtId="0" fontId="18" fillId="7" borderId="7" applyNumberFormat="0" applyAlignment="0" applyProtection="0"/>
    <xf numFmtId="0" fontId="19" fillId="0" borderId="0" applyNumberFormat="0" applyFill="0" applyBorder="0" applyAlignment="0" applyProtection="0"/>
    <xf numFmtId="0" fontId="6" fillId="8" borderId="8" applyNumberFormat="0" applyFont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2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22" fillId="12" borderId="0" applyNumberFormat="0" applyBorder="0" applyAlignment="0" applyProtection="0"/>
    <xf numFmtId="0" fontId="22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22" fillId="16" borderId="0" applyNumberFormat="0" applyBorder="0" applyAlignment="0" applyProtection="0"/>
    <xf numFmtId="0" fontId="22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22" fillId="24" borderId="0" applyNumberFormat="0" applyBorder="0" applyAlignment="0" applyProtection="0"/>
    <xf numFmtId="0" fontId="22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22" fillId="28" borderId="0" applyNumberFormat="0" applyBorder="0" applyAlignment="0" applyProtection="0"/>
    <xf numFmtId="0" fontId="22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22" fillId="32" borderId="0" applyNumberFormat="0" applyBorder="0" applyAlignment="0" applyProtection="0"/>
    <xf numFmtId="44" fontId="23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9" fontId="34" fillId="0" borderId="0" applyFont="0" applyFill="0" applyBorder="0" applyAlignment="0" applyProtection="0"/>
  </cellStyleXfs>
  <cellXfs count="215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5" fillId="0" borderId="0" xfId="43"/>
    <xf numFmtId="0" fontId="26" fillId="0" borderId="11" xfId="43" applyFont="1" applyBorder="1" applyAlignment="1">
      <alignment horizontal="center"/>
    </xf>
    <xf numFmtId="0" fontId="25" fillId="34" borderId="12" xfId="43" applyFont="1" applyFill="1" applyBorder="1" applyAlignment="1">
      <alignment horizontal="left" indent="8"/>
    </xf>
    <xf numFmtId="0" fontId="5" fillId="34" borderId="13" xfId="43" applyFill="1" applyBorder="1"/>
    <xf numFmtId="0" fontId="5" fillId="34" borderId="14" xfId="43" applyFill="1" applyBorder="1"/>
    <xf numFmtId="0" fontId="27" fillId="0" borderId="11" xfId="43" applyFont="1" applyBorder="1" applyAlignment="1">
      <alignment horizontal="center" vertical="center"/>
    </xf>
    <xf numFmtId="0" fontId="5" fillId="0" borderId="0" xfId="43" applyAlignment="1">
      <alignment horizontal="left" indent="9"/>
    </xf>
    <xf numFmtId="0" fontId="5" fillId="0" borderId="0" xfId="43" applyAlignment="1">
      <alignment horizontal="center"/>
    </xf>
    <xf numFmtId="0" fontId="28" fillId="34" borderId="11" xfId="43" applyFont="1" applyFill="1" applyBorder="1" applyAlignment="1">
      <alignment horizontal="right"/>
    </xf>
    <xf numFmtId="0" fontId="5" fillId="0" borderId="0" xfId="43" applyAlignment="1">
      <alignment horizontal="right"/>
    </xf>
    <xf numFmtId="0" fontId="5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5" fillId="0" borderId="17" xfId="43" applyBorder="1"/>
    <xf numFmtId="0" fontId="5" fillId="0" borderId="16" xfId="43" applyBorder="1"/>
    <xf numFmtId="0" fontId="31" fillId="0" borderId="15" xfId="43" applyFont="1" applyBorder="1" applyAlignment="1">
      <alignment horizontal="center"/>
    </xf>
    <xf numFmtId="0" fontId="31" fillId="0" borderId="17" xfId="43" applyFont="1" applyBorder="1" applyAlignment="1">
      <alignment horizontal="center"/>
    </xf>
    <xf numFmtId="0" fontId="5" fillId="34" borderId="18" xfId="43" applyFill="1" applyBorder="1"/>
    <xf numFmtId="44" fontId="0" fillId="34" borderId="19" xfId="45" applyFont="1" applyFill="1" applyBorder="1"/>
    <xf numFmtId="0" fontId="5" fillId="34" borderId="20" xfId="43" applyFill="1" applyBorder="1"/>
    <xf numFmtId="44" fontId="27" fillId="0" borderId="15" xfId="45" applyFont="1" applyBorder="1"/>
    <xf numFmtId="44" fontId="27" fillId="0" borderId="16" xfId="45" applyFont="1" applyBorder="1"/>
    <xf numFmtId="44" fontId="5" fillId="0" borderId="17" xfId="43" applyNumberFormat="1" applyBorder="1"/>
    <xf numFmtId="44" fontId="5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5" fillId="0" borderId="22" xfId="43" applyBorder="1"/>
    <xf numFmtId="0" fontId="31" fillId="0" borderId="21" xfId="43" applyFont="1" applyBorder="1" applyAlignment="1">
      <alignment horizontal="center"/>
    </xf>
    <xf numFmtId="0" fontId="31" fillId="0" borderId="0" xfId="43" applyFont="1" applyAlignment="1">
      <alignment horizontal="center"/>
    </xf>
    <xf numFmtId="0" fontId="5" fillId="34" borderId="23" xfId="43" applyFill="1" applyBorder="1"/>
    <xf numFmtId="44" fontId="0" fillId="34" borderId="24" xfId="45" applyFont="1" applyFill="1" applyBorder="1"/>
    <xf numFmtId="0" fontId="5" fillId="34" borderId="25" xfId="43" applyFill="1" applyBorder="1"/>
    <xf numFmtId="44" fontId="27" fillId="0" borderId="21" xfId="45" applyFont="1" applyBorder="1"/>
    <xf numFmtId="44" fontId="27" fillId="0" borderId="22" xfId="45" applyFont="1" applyBorder="1"/>
    <xf numFmtId="44" fontId="5" fillId="0" borderId="0" xfId="43" applyNumberFormat="1"/>
    <xf numFmtId="44" fontId="5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5" fillId="0" borderId="10" xfId="43" applyBorder="1"/>
    <xf numFmtId="0" fontId="5" fillId="0" borderId="27" xfId="43" applyBorder="1"/>
    <xf numFmtId="0" fontId="31" fillId="0" borderId="26" xfId="43" applyFont="1" applyBorder="1" applyAlignment="1">
      <alignment horizontal="center"/>
    </xf>
    <xf numFmtId="0" fontId="31" fillId="0" borderId="10" xfId="43" applyFont="1" applyBorder="1" applyAlignment="1">
      <alignment horizontal="center"/>
    </xf>
    <xf numFmtId="0" fontId="5" fillId="34" borderId="28" xfId="43" applyFill="1" applyBorder="1"/>
    <xf numFmtId="44" fontId="0" fillId="34" borderId="29" xfId="45" applyFont="1" applyFill="1" applyBorder="1"/>
    <xf numFmtId="0" fontId="5" fillId="34" borderId="30" xfId="43" applyFill="1" applyBorder="1"/>
    <xf numFmtId="44" fontId="27" fillId="0" borderId="26" xfId="45" applyFont="1" applyBorder="1"/>
    <xf numFmtId="44" fontId="27" fillId="0" borderId="27" xfId="45" applyFont="1" applyBorder="1"/>
    <xf numFmtId="44" fontId="5" fillId="0" borderId="10" xfId="43" applyNumberFormat="1" applyBorder="1"/>
    <xf numFmtId="44" fontId="5" fillId="35" borderId="27" xfId="43" applyNumberFormat="1" applyFill="1" applyBorder="1"/>
    <xf numFmtId="1" fontId="5" fillId="0" borderId="0" xfId="43" applyNumberFormat="1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3" fillId="0" borderId="0" xfId="0" applyFont="1" applyAlignment="1">
      <alignment horizontal="center" vertical="center"/>
    </xf>
    <xf numFmtId="44" fontId="0" fillId="0" borderId="0" xfId="42" applyFont="1"/>
    <xf numFmtId="0" fontId="32" fillId="0" borderId="0" xfId="0" applyFont="1"/>
    <xf numFmtId="0" fontId="33" fillId="0" borderId="0" xfId="0" applyFont="1" applyAlignment="1">
      <alignment horizontal="left" indent="2"/>
    </xf>
    <xf numFmtId="0" fontId="4" fillId="0" borderId="0" xfId="43" applyFont="1"/>
    <xf numFmtId="44" fontId="5" fillId="34" borderId="23" xfId="42" applyFont="1" applyFill="1" applyBorder="1"/>
    <xf numFmtId="44" fontId="5" fillId="34" borderId="23" xfId="42" applyFont="1" applyFill="1" applyBorder="1" applyAlignment="1">
      <alignment horizontal="left" indent="2"/>
    </xf>
    <xf numFmtId="44" fontId="5" fillId="34" borderId="18" xfId="42" applyFont="1" applyFill="1" applyBorder="1" applyAlignment="1">
      <alignment horizontal="left"/>
    </xf>
    <xf numFmtId="44" fontId="5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5" fillId="34" borderId="20" xfId="42" applyFont="1" applyFill="1" applyBorder="1"/>
    <xf numFmtId="44" fontId="0" fillId="34" borderId="24" xfId="42" applyFont="1" applyFill="1" applyBorder="1"/>
    <xf numFmtId="44" fontId="5" fillId="34" borderId="25" xfId="42" applyFont="1" applyFill="1" applyBorder="1"/>
    <xf numFmtId="44" fontId="5" fillId="34" borderId="28" xfId="42" applyFont="1" applyFill="1" applyBorder="1"/>
    <xf numFmtId="44" fontId="0" fillId="34" borderId="29" xfId="42" applyFont="1" applyFill="1" applyBorder="1"/>
    <xf numFmtId="44" fontId="5" fillId="34" borderId="30" xfId="42" applyFont="1" applyFill="1" applyBorder="1"/>
    <xf numFmtId="44" fontId="5" fillId="0" borderId="0" xfId="43" applyNumberFormat="1" applyBorder="1"/>
    <xf numFmtId="1" fontId="0" fillId="0" borderId="0" xfId="44" applyNumberFormat="1" applyFont="1" applyBorder="1" applyAlignment="1">
      <alignment horizontal="left"/>
    </xf>
    <xf numFmtId="0" fontId="5" fillId="0" borderId="0" xfId="43" applyBorder="1"/>
    <xf numFmtId="0" fontId="31" fillId="0" borderId="0" xfId="43" applyFont="1" applyBorder="1" applyAlignment="1">
      <alignment horizontal="center"/>
    </xf>
    <xf numFmtId="44" fontId="27" fillId="0" borderId="0" xfId="45" applyFont="1" applyBorder="1"/>
    <xf numFmtId="44" fontId="0" fillId="0" borderId="0" xfId="45" applyFont="1" applyFill="1" applyBorder="1"/>
    <xf numFmtId="44" fontId="5" fillId="0" borderId="0" xfId="43" applyNumberFormat="1" applyFill="1"/>
    <xf numFmtId="44" fontId="5" fillId="0" borderId="0" xfId="43" applyNumberFormat="1" applyFill="1" applyBorder="1"/>
    <xf numFmtId="0" fontId="5" fillId="0" borderId="0" xfId="43" applyFill="1" applyBorder="1"/>
    <xf numFmtId="0" fontId="5" fillId="0" borderId="0" xfId="43" applyFill="1"/>
    <xf numFmtId="44" fontId="27" fillId="0" borderId="0" xfId="45" applyFont="1" applyFill="1" applyBorder="1"/>
    <xf numFmtId="44" fontId="5" fillId="34" borderId="0" xfId="42" applyFont="1" applyFill="1" applyBorder="1" applyAlignment="1">
      <alignment horizontal="left" indent="2"/>
    </xf>
    <xf numFmtId="44" fontId="0" fillId="34" borderId="0" xfId="42" applyFont="1" applyFill="1" applyBorder="1"/>
    <xf numFmtId="44" fontId="5" fillId="34" borderId="0" xfId="42" applyFont="1" applyFill="1" applyBorder="1"/>
    <xf numFmtId="0" fontId="36" fillId="0" borderId="0" xfId="43" applyFont="1" applyBorder="1" applyAlignment="1">
      <alignment horizontal="left"/>
    </xf>
    <xf numFmtId="0" fontId="35" fillId="0" borderId="0" xfId="0" applyNumberFormat="1" applyFont="1"/>
    <xf numFmtId="0" fontId="35" fillId="36" borderId="0" xfId="0" applyNumberFormat="1" applyFont="1" applyFill="1"/>
    <xf numFmtId="2" fontId="35" fillId="36" borderId="0" xfId="0" applyNumberFormat="1" applyFont="1" applyFill="1"/>
    <xf numFmtId="2" fontId="35" fillId="0" borderId="0" xfId="0" applyNumberFormat="1" applyFont="1"/>
    <xf numFmtId="2" fontId="35" fillId="36" borderId="31" xfId="0" applyNumberFormat="1" applyFont="1" applyFill="1" applyBorder="1"/>
    <xf numFmtId="0" fontId="35" fillId="0" borderId="0" xfId="0" applyNumberFormat="1" applyFont="1" applyFill="1" applyBorder="1"/>
    <xf numFmtId="2" fontId="35" fillId="0" borderId="0" xfId="0" applyNumberFormat="1" applyFont="1" applyFill="1" applyBorder="1"/>
    <xf numFmtId="0" fontId="35" fillId="35" borderId="0" xfId="0" applyNumberFormat="1" applyFont="1" applyFill="1"/>
    <xf numFmtId="0" fontId="36" fillId="0" borderId="0" xfId="43" applyFont="1" applyFill="1" applyBorder="1" applyAlignment="1">
      <alignment horizontal="left"/>
    </xf>
    <xf numFmtId="0" fontId="37" fillId="0" borderId="0" xfId="43" applyFont="1" applyBorder="1"/>
    <xf numFmtId="0" fontId="31" fillId="0" borderId="0" xfId="43" applyFont="1" applyFill="1" applyBorder="1" applyAlignment="1">
      <alignment horizontal="center"/>
    </xf>
    <xf numFmtId="44" fontId="5" fillId="0" borderId="0" xfId="42" applyFont="1" applyFill="1" applyBorder="1"/>
    <xf numFmtId="44" fontId="0" fillId="0" borderId="0" xfId="42" applyFont="1" applyFill="1" applyBorder="1"/>
    <xf numFmtId="0" fontId="5" fillId="0" borderId="14" xfId="43" applyBorder="1"/>
    <xf numFmtId="0" fontId="38" fillId="0" borderId="11" xfId="43" applyFont="1" applyBorder="1" applyAlignment="1">
      <alignment vertical="center"/>
    </xf>
    <xf numFmtId="44" fontId="4" fillId="34" borderId="18" xfId="42" applyFont="1" applyFill="1" applyBorder="1" applyAlignment="1">
      <alignment horizontal="left"/>
    </xf>
    <xf numFmtId="44" fontId="4" fillId="34" borderId="20" xfId="42" applyFont="1" applyFill="1" applyBorder="1"/>
    <xf numFmtId="44" fontId="4" fillId="34" borderId="23" xfId="42" applyFont="1" applyFill="1" applyBorder="1" applyAlignment="1">
      <alignment horizontal="left"/>
    </xf>
    <xf numFmtId="44" fontId="4" fillId="34" borderId="25" xfId="42" applyFont="1" applyFill="1" applyBorder="1"/>
    <xf numFmtId="44" fontId="39" fillId="34" borderId="19" xfId="42" applyFont="1" applyFill="1" applyBorder="1"/>
    <xf numFmtId="44" fontId="39" fillId="34" borderId="24" xfId="42" applyFont="1" applyFill="1" applyBorder="1"/>
    <xf numFmtId="1" fontId="5" fillId="0" borderId="0" xfId="43" applyNumberFormat="1"/>
    <xf numFmtId="164" fontId="5" fillId="0" borderId="0" xfId="46" applyNumberFormat="1" applyFont="1"/>
    <xf numFmtId="0" fontId="0" fillId="37" borderId="0" xfId="0" applyFill="1"/>
    <xf numFmtId="0" fontId="23" fillId="0" borderId="0" xfId="0" applyFont="1"/>
    <xf numFmtId="165" fontId="5" fillId="35" borderId="22" xfId="42" applyNumberFormat="1" applyFont="1" applyFill="1" applyBorder="1"/>
    <xf numFmtId="44" fontId="5" fillId="0" borderId="0" xfId="42" applyFont="1"/>
    <xf numFmtId="44" fontId="5" fillId="0" borderId="0" xfId="42" applyFont="1" applyAlignment="1">
      <alignment horizontal="center" vertical="center"/>
    </xf>
    <xf numFmtId="165" fontId="5" fillId="0" borderId="17" xfId="42" applyNumberFormat="1" applyFont="1" applyFill="1" applyBorder="1"/>
    <xf numFmtId="165" fontId="5" fillId="0" borderId="10" xfId="42" applyNumberFormat="1" applyFont="1" applyFill="1" applyBorder="1"/>
    <xf numFmtId="44" fontId="5" fillId="35" borderId="22" xfId="42" applyNumberFormat="1" applyFont="1" applyFill="1" applyBorder="1"/>
    <xf numFmtId="1" fontId="0" fillId="0" borderId="12" xfId="44" applyNumberFormat="1" applyFont="1" applyBorder="1" applyAlignment="1">
      <alignment horizontal="left"/>
    </xf>
    <xf numFmtId="0" fontId="5" fillId="0" borderId="13" xfId="43" applyBorder="1"/>
    <xf numFmtId="0" fontId="31" fillId="0" borderId="12" xfId="43" applyFont="1" applyBorder="1" applyAlignment="1">
      <alignment horizontal="center"/>
    </xf>
    <xf numFmtId="0" fontId="31" fillId="0" borderId="13" xfId="43" applyFont="1" applyBorder="1" applyAlignment="1">
      <alignment horizontal="center"/>
    </xf>
    <xf numFmtId="44" fontId="0" fillId="34" borderId="32" xfId="45" applyFont="1" applyFill="1" applyBorder="1"/>
    <xf numFmtId="0" fontId="5" fillId="34" borderId="33" xfId="43" applyFill="1" applyBorder="1"/>
    <xf numFmtId="44" fontId="27" fillId="0" borderId="12" xfId="45" applyFont="1" applyBorder="1"/>
    <xf numFmtId="44" fontId="27" fillId="0" borderId="14" xfId="45" applyFont="1" applyBorder="1"/>
    <xf numFmtId="44" fontId="5" fillId="0" borderId="13" xfId="43" applyNumberFormat="1" applyBorder="1"/>
    <xf numFmtId="44" fontId="5" fillId="35" borderId="14" xfId="43" applyNumberFormat="1" applyFill="1" applyBorder="1"/>
    <xf numFmtId="44" fontId="5" fillId="34" borderId="28" xfId="42" applyFont="1" applyFill="1" applyBorder="1" applyAlignment="1">
      <alignment horizontal="left"/>
    </xf>
    <xf numFmtId="165" fontId="5" fillId="35" borderId="27" xfId="42" applyNumberFormat="1" applyFont="1" applyFill="1" applyBorder="1"/>
    <xf numFmtId="44" fontId="5" fillId="34" borderId="34" xfId="42" applyFont="1" applyFill="1" applyBorder="1" applyAlignment="1">
      <alignment horizontal="left"/>
    </xf>
    <xf numFmtId="44" fontId="0" fillId="34" borderId="32" xfId="42" applyFont="1" applyFill="1" applyBorder="1"/>
    <xf numFmtId="44" fontId="5" fillId="34" borderId="33" xfId="42" applyFont="1" applyFill="1" applyBorder="1"/>
    <xf numFmtId="1" fontId="0" fillId="0" borderId="35" xfId="44" applyNumberFormat="1" applyFont="1" applyBorder="1" applyAlignment="1">
      <alignment horizontal="left"/>
    </xf>
    <xf numFmtId="0" fontId="5" fillId="0" borderId="36" xfId="43" applyBorder="1"/>
    <xf numFmtId="0" fontId="5" fillId="0" borderId="37" xfId="43" applyBorder="1"/>
    <xf numFmtId="0" fontId="31" fillId="0" borderId="35" xfId="43" applyFont="1" applyBorder="1" applyAlignment="1">
      <alignment horizontal="center"/>
    </xf>
    <xf numFmtId="0" fontId="31" fillId="0" borderId="36" xfId="43" applyFont="1" applyBorder="1" applyAlignment="1">
      <alignment horizontal="center"/>
    </xf>
    <xf numFmtId="44" fontId="5" fillId="34" borderId="38" xfId="42" applyFont="1" applyFill="1" applyBorder="1" applyAlignment="1">
      <alignment horizontal="left"/>
    </xf>
    <xf numFmtId="44" fontId="0" fillId="34" borderId="39" xfId="42" applyFont="1" applyFill="1" applyBorder="1"/>
    <xf numFmtId="44" fontId="5" fillId="34" borderId="40" xfId="42" applyFont="1" applyFill="1" applyBorder="1"/>
    <xf numFmtId="0" fontId="5" fillId="0" borderId="41" xfId="43" applyBorder="1"/>
    <xf numFmtId="44" fontId="27" fillId="0" borderId="35" xfId="45" applyFont="1" applyBorder="1"/>
    <xf numFmtId="44" fontId="27" fillId="0" borderId="37" xfId="45" applyFont="1" applyBorder="1"/>
    <xf numFmtId="44" fontId="5" fillId="0" borderId="36" xfId="43" applyNumberFormat="1" applyBorder="1"/>
    <xf numFmtId="165" fontId="5" fillId="35" borderId="42" xfId="42" applyNumberFormat="1" applyFont="1" applyFill="1" applyBorder="1"/>
    <xf numFmtId="1" fontId="0" fillId="0" borderId="43" xfId="44" applyNumberFormat="1" applyFont="1" applyBorder="1" applyAlignment="1">
      <alignment horizontal="left"/>
    </xf>
    <xf numFmtId="0" fontId="5" fillId="0" borderId="42" xfId="43" applyBorder="1"/>
    <xf numFmtId="0" fontId="31" fillId="0" borderId="43" xfId="43" applyFont="1" applyBorder="1" applyAlignment="1">
      <alignment horizontal="center"/>
    </xf>
    <xf numFmtId="0" fontId="31" fillId="0" borderId="41" xfId="43" applyFont="1" applyBorder="1" applyAlignment="1">
      <alignment horizontal="center"/>
    </xf>
    <xf numFmtId="44" fontId="0" fillId="34" borderId="45" xfId="42" applyFont="1" applyFill="1" applyBorder="1"/>
    <xf numFmtId="44" fontId="5" fillId="34" borderId="46" xfId="42" applyFont="1" applyFill="1" applyBorder="1"/>
    <xf numFmtId="44" fontId="27" fillId="0" borderId="43" xfId="45" applyFont="1" applyBorder="1"/>
    <xf numFmtId="44" fontId="27" fillId="0" borderId="42" xfId="45" applyFont="1" applyBorder="1"/>
    <xf numFmtId="44" fontId="5" fillId="0" borderId="41" xfId="43" applyNumberFormat="1" applyBorder="1"/>
    <xf numFmtId="44" fontId="5" fillId="35" borderId="42" xfId="43" applyNumberFormat="1" applyFill="1" applyBorder="1"/>
    <xf numFmtId="44" fontId="5" fillId="35" borderId="37" xfId="43" applyNumberFormat="1" applyFill="1" applyBorder="1"/>
    <xf numFmtId="44" fontId="5" fillId="34" borderId="44" xfId="42" applyFont="1" applyFill="1" applyBorder="1" applyAlignment="1">
      <alignment horizontal="left"/>
    </xf>
    <xf numFmtId="44" fontId="5" fillId="34" borderId="44" xfId="42" applyFont="1" applyFill="1" applyBorder="1"/>
    <xf numFmtId="44" fontId="4" fillId="34" borderId="44" xfId="42" applyFont="1" applyFill="1" applyBorder="1" applyAlignment="1">
      <alignment horizontal="left"/>
    </xf>
    <xf numFmtId="44" fontId="39" fillId="34" borderId="45" xfId="42" applyFont="1" applyFill="1" applyBorder="1"/>
    <xf numFmtId="44" fontId="4" fillId="34" borderId="46" xfId="42" applyFont="1" applyFill="1" applyBorder="1"/>
    <xf numFmtId="0" fontId="25" fillId="0" borderId="0" xfId="43" applyFont="1" applyFill="1" applyBorder="1"/>
    <xf numFmtId="10" fontId="0" fillId="0" borderId="0" xfId="0" applyNumberFormat="1"/>
    <xf numFmtId="165" fontId="0" fillId="0" borderId="0" xfId="0" applyNumberFormat="1"/>
    <xf numFmtId="0" fontId="21" fillId="0" borderId="11" xfId="43" applyFont="1" applyBorder="1" applyAlignment="1">
      <alignment horizontal="center" vertical="center"/>
    </xf>
    <xf numFmtId="0" fontId="21" fillId="35" borderId="12" xfId="43" applyFont="1" applyFill="1" applyBorder="1" applyAlignment="1">
      <alignment horizontal="center" vertical="center"/>
    </xf>
    <xf numFmtId="44" fontId="5" fillId="34" borderId="0" xfId="42" applyFont="1" applyFill="1" applyBorder="1" applyAlignment="1">
      <alignment horizontal="left"/>
    </xf>
    <xf numFmtId="44" fontId="5" fillId="35" borderId="0" xfId="43" applyNumberFormat="1" applyFill="1" applyBorder="1"/>
    <xf numFmtId="0" fontId="21" fillId="0" borderId="0" xfId="43" applyFont="1" applyBorder="1" applyAlignment="1">
      <alignment horizontal="center" vertical="center"/>
    </xf>
    <xf numFmtId="0" fontId="40" fillId="0" borderId="0" xfId="43" applyFont="1" applyFill="1" applyAlignment="1">
      <alignment horizontal="center" vertical="center"/>
    </xf>
    <xf numFmtId="44" fontId="0" fillId="34" borderId="44" xfId="42" applyFont="1" applyFill="1" applyBorder="1"/>
    <xf numFmtId="0" fontId="5" fillId="0" borderId="12" xfId="43" applyBorder="1"/>
    <xf numFmtId="0" fontId="29" fillId="38" borderId="0" xfId="43" applyFont="1" applyFill="1"/>
    <xf numFmtId="0" fontId="29" fillId="38" borderId="16" xfId="43" applyFont="1" applyFill="1" applyBorder="1"/>
    <xf numFmtId="0" fontId="29" fillId="38" borderId="15" xfId="43" applyFont="1" applyFill="1" applyBorder="1" applyAlignment="1">
      <alignment horizontal="right"/>
    </xf>
    <xf numFmtId="0" fontId="29" fillId="38" borderId="17" xfId="43" applyFont="1" applyFill="1" applyBorder="1" applyAlignment="1">
      <alignment horizontal="right"/>
    </xf>
    <xf numFmtId="0" fontId="29" fillId="38" borderId="22" xfId="43" applyFont="1" applyFill="1" applyBorder="1"/>
    <xf numFmtId="0" fontId="29" fillId="38" borderId="21" xfId="43" applyFont="1" applyFill="1" applyBorder="1" applyAlignment="1">
      <alignment horizontal="right"/>
    </xf>
    <xf numFmtId="0" fontId="29" fillId="38" borderId="0" xfId="43" applyFont="1" applyFill="1" applyAlignment="1">
      <alignment horizontal="right"/>
    </xf>
    <xf numFmtId="0" fontId="29" fillId="38" borderId="41" xfId="43" applyFont="1" applyFill="1" applyBorder="1"/>
    <xf numFmtId="0" fontId="29" fillId="38" borderId="42" xfId="43" applyFont="1" applyFill="1" applyBorder="1"/>
    <xf numFmtId="0" fontId="29" fillId="38" borderId="41" xfId="43" applyFont="1" applyFill="1" applyBorder="1" applyAlignment="1">
      <alignment horizontal="right"/>
    </xf>
    <xf numFmtId="0" fontId="3" fillId="0" borderId="0" xfId="43" applyFont="1"/>
    <xf numFmtId="0" fontId="25" fillId="0" borderId="12" xfId="43" applyFont="1" applyBorder="1" applyAlignment="1">
      <alignment horizontal="left" indent="9"/>
    </xf>
    <xf numFmtId="0" fontId="25" fillId="0" borderId="13" xfId="43" applyFont="1" applyBorder="1" applyAlignment="1">
      <alignment horizontal="left" indent="9"/>
    </xf>
    <xf numFmtId="0" fontId="21" fillId="0" borderId="14" xfId="43" applyFont="1" applyBorder="1" applyAlignment="1">
      <alignment horizontal="left" indent="9"/>
    </xf>
    <xf numFmtId="0" fontId="5" fillId="0" borderId="0" xfId="43" applyNumberFormat="1"/>
    <xf numFmtId="0" fontId="25" fillId="0" borderId="11" xfId="43" applyNumberFormat="1" applyFont="1" applyBorder="1" applyAlignment="1">
      <alignment horizontal="center"/>
    </xf>
    <xf numFmtId="1" fontId="30" fillId="0" borderId="15" xfId="43" applyNumberFormat="1" applyFont="1" applyBorder="1" applyAlignment="1">
      <alignment horizontal="left" vertical="center" indent="2"/>
    </xf>
    <xf numFmtId="1" fontId="30" fillId="0" borderId="15" xfId="43" applyNumberFormat="1" applyFont="1" applyBorder="1" applyAlignment="1">
      <alignment horizontal="left" vertical="center" indent="3"/>
    </xf>
    <xf numFmtId="1" fontId="30" fillId="0" borderId="12" xfId="43" applyNumberFormat="1" applyFont="1" applyBorder="1" applyAlignment="1">
      <alignment horizontal="left" vertical="center" indent="3"/>
    </xf>
    <xf numFmtId="0" fontId="30" fillId="0" borderId="12" xfId="43" applyNumberFormat="1" applyFont="1" applyBorder="1" applyAlignment="1">
      <alignment horizontal="left" vertical="center" indent="4"/>
    </xf>
    <xf numFmtId="0" fontId="0" fillId="0" borderId="14" xfId="0" applyBorder="1"/>
    <xf numFmtId="0" fontId="0" fillId="0" borderId="0" xfId="0" applyAlignment="1">
      <alignment horizontal="left" indent="1"/>
    </xf>
    <xf numFmtId="0" fontId="2" fillId="36" borderId="17" xfId="43" applyNumberFormat="1" applyFont="1" applyFill="1" applyBorder="1" applyAlignment="1"/>
    <xf numFmtId="0" fontId="2" fillId="0" borderId="0" xfId="43" applyNumberFormat="1" applyFont="1" applyBorder="1" applyAlignment="1"/>
    <xf numFmtId="0" fontId="2" fillId="36" borderId="0" xfId="43" applyNumberFormat="1" applyFont="1" applyFill="1" applyBorder="1" applyAlignment="1"/>
    <xf numFmtId="0" fontId="2" fillId="0" borderId="16" xfId="43" applyNumberFormat="1" applyFont="1" applyBorder="1" applyAlignment="1">
      <alignment horizontal="left" vertical="center" indent="13"/>
    </xf>
    <xf numFmtId="0" fontId="2" fillId="0" borderId="17" xfId="43" applyNumberFormat="1" applyFont="1" applyBorder="1" applyAlignment="1"/>
    <xf numFmtId="0" fontId="2" fillId="36" borderId="16" xfId="43" applyNumberFormat="1" applyFont="1" applyFill="1" applyBorder="1" applyAlignment="1">
      <alignment horizontal="left" vertical="center" indent="13"/>
    </xf>
    <xf numFmtId="0" fontId="2" fillId="0" borderId="47" xfId="43" applyNumberFormat="1" applyFont="1" applyBorder="1" applyAlignment="1"/>
    <xf numFmtId="0" fontId="2" fillId="36" borderId="47" xfId="43" applyNumberFormat="1" applyFont="1" applyFill="1" applyBorder="1" applyAlignment="1"/>
    <xf numFmtId="0" fontId="2" fillId="36" borderId="47" xfId="43" applyNumberFormat="1" applyFont="1" applyFill="1" applyBorder="1" applyAlignment="1">
      <alignment horizontal="left"/>
    </xf>
    <xf numFmtId="0" fontId="2" fillId="0" borderId="47" xfId="43" applyNumberFormat="1" applyFont="1" applyBorder="1" applyAlignment="1">
      <alignment horizontal="left"/>
    </xf>
    <xf numFmtId="0" fontId="29" fillId="38" borderId="17" xfId="43" applyNumberFormat="1" applyFont="1" applyFill="1" applyBorder="1" applyAlignment="1">
      <alignment horizontal="left"/>
    </xf>
    <xf numFmtId="0" fontId="29" fillId="38" borderId="0" xfId="43" applyNumberFormat="1" applyFont="1" applyFill="1" applyBorder="1" applyAlignment="1">
      <alignment horizontal="left"/>
    </xf>
    <xf numFmtId="0" fontId="2" fillId="0" borderId="0" xfId="43" applyFont="1"/>
    <xf numFmtId="0" fontId="24" fillId="33" borderId="10" xfId="43" applyFont="1" applyFill="1" applyBorder="1" applyAlignment="1">
      <alignment horizontal="center"/>
    </xf>
    <xf numFmtId="0" fontId="29" fillId="0" borderId="12" xfId="43" applyFont="1" applyBorder="1" applyAlignment="1">
      <alignment horizontal="center" vertical="center"/>
    </xf>
    <xf numFmtId="0" fontId="29" fillId="0" borderId="14" xfId="43" applyFont="1" applyBorder="1" applyAlignment="1">
      <alignment horizontal="center" vertical="center"/>
    </xf>
    <xf numFmtId="0" fontId="40" fillId="37" borderId="0" xfId="43" applyFont="1" applyFill="1" applyAlignment="1">
      <alignment horizontal="center" vertical="center"/>
    </xf>
    <xf numFmtId="0" fontId="40" fillId="37" borderId="0" xfId="43" applyNumberFormat="1" applyFont="1" applyFill="1" applyAlignment="1">
      <alignment horizontal="center" vertical="center"/>
    </xf>
    <xf numFmtId="0" fontId="1" fillId="0" borderId="0" xfId="43" applyFont="1"/>
    <xf numFmtId="0" fontId="5" fillId="37" borderId="0" xfId="43" applyFill="1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1">
    <dxf>
      <font>
        <b val="0"/>
        <i/>
        <color rgb="FFFFC000"/>
      </font>
    </dxf>
    <dxf>
      <font>
        <color rgb="FFC00000"/>
      </font>
    </dxf>
    <dxf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left" vertical="bottom" textRotation="0" wrapText="0" indent="0" justifyLastLine="0" shrinkToFit="0" readingOrder="0"/>
    </dxf>
    <dxf>
      <alignment horizontal="left" vertical="bottom" textRotation="0" wrapText="0" indent="9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left" vertical="bottom" textRotation="0" wrapText="0" indent="0" justifyLastLine="0" shrinkToFit="0" readingOrder="0"/>
    </dxf>
    <dxf>
      <alignment horizontal="left" vertical="bottom" textRotation="0" wrapText="0" indent="9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 xr9:uid="{653C9931-BED6-49AB-841E-555FECF04DE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pivotCacheDefinition" Target="pivotCache/pivotCacheDefinition2.xml"/><Relationship Id="rId18" Type="http://schemas.openxmlformats.org/officeDocument/2006/relationships/pivotCacheDefinition" Target="pivotCache/pivotCacheDefinition7.xml"/><Relationship Id="rId26" Type="http://schemas.microsoft.com/office/2007/relationships/slicerCache" Target="slicerCaches/slicerCache5.xml"/><Relationship Id="rId39" Type="http://schemas.openxmlformats.org/officeDocument/2006/relationships/customXml" Target="../customXml/item5.xml"/><Relationship Id="rId21" Type="http://schemas.openxmlformats.org/officeDocument/2006/relationships/pivotCacheDefinition" Target="pivotCache/pivotCacheDefinition10.xml"/><Relationship Id="rId34" Type="http://schemas.openxmlformats.org/officeDocument/2006/relationships/calcChain" Target="calcChain.xml"/><Relationship Id="rId42" Type="http://schemas.openxmlformats.org/officeDocument/2006/relationships/customXml" Target="../customXml/item8.xml"/><Relationship Id="rId47" Type="http://schemas.openxmlformats.org/officeDocument/2006/relationships/customXml" Target="../customXml/item13.xml"/><Relationship Id="rId50" Type="http://schemas.openxmlformats.org/officeDocument/2006/relationships/customXml" Target="../customXml/item16.xml"/><Relationship Id="rId55" Type="http://schemas.openxmlformats.org/officeDocument/2006/relationships/customXml" Target="../customXml/item21.xml"/><Relationship Id="rId63" Type="http://schemas.openxmlformats.org/officeDocument/2006/relationships/customXml" Target="../customXml/item29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5.xml"/><Relationship Id="rId29" Type="http://schemas.openxmlformats.org/officeDocument/2006/relationships/styles" Target="styles.xml"/><Relationship Id="rId11" Type="http://schemas.openxmlformats.org/officeDocument/2006/relationships/worksheet" Target="worksheets/sheet11.xml"/><Relationship Id="rId24" Type="http://schemas.microsoft.com/office/2007/relationships/slicerCache" Target="slicerCaches/slicerCache3.xml"/><Relationship Id="rId32" Type="http://schemas.openxmlformats.org/officeDocument/2006/relationships/powerPivotData" Target="model/item.data"/><Relationship Id="rId37" Type="http://schemas.openxmlformats.org/officeDocument/2006/relationships/customXml" Target="../customXml/item3.xml"/><Relationship Id="rId40" Type="http://schemas.openxmlformats.org/officeDocument/2006/relationships/customXml" Target="../customXml/item6.xml"/><Relationship Id="rId45" Type="http://schemas.openxmlformats.org/officeDocument/2006/relationships/customXml" Target="../customXml/item11.xml"/><Relationship Id="rId53" Type="http://schemas.openxmlformats.org/officeDocument/2006/relationships/customXml" Target="../customXml/item19.xml"/><Relationship Id="rId58" Type="http://schemas.openxmlformats.org/officeDocument/2006/relationships/customXml" Target="../customXml/item24.xml"/><Relationship Id="rId5" Type="http://schemas.openxmlformats.org/officeDocument/2006/relationships/worksheet" Target="worksheets/sheet5.xml"/><Relationship Id="rId61" Type="http://schemas.openxmlformats.org/officeDocument/2006/relationships/customXml" Target="../customXml/item27.xml"/><Relationship Id="rId19" Type="http://schemas.openxmlformats.org/officeDocument/2006/relationships/pivotCacheDefinition" Target="pivotCache/pivotCacheDefinition8.xml"/><Relationship Id="rId14" Type="http://schemas.openxmlformats.org/officeDocument/2006/relationships/pivotCacheDefinition" Target="pivotCache/pivotCacheDefinition3.xml"/><Relationship Id="rId22" Type="http://schemas.microsoft.com/office/2007/relationships/slicerCache" Target="slicerCaches/slicerCache1.xml"/><Relationship Id="rId27" Type="http://schemas.openxmlformats.org/officeDocument/2006/relationships/theme" Target="theme/theme1.xml"/><Relationship Id="rId30" Type="http://schemas.openxmlformats.org/officeDocument/2006/relationships/sharedStrings" Target="sharedStrings.xml"/><Relationship Id="rId35" Type="http://schemas.openxmlformats.org/officeDocument/2006/relationships/customXml" Target="../customXml/item1.xml"/><Relationship Id="rId43" Type="http://schemas.openxmlformats.org/officeDocument/2006/relationships/customXml" Target="../customXml/item9.xml"/><Relationship Id="rId48" Type="http://schemas.openxmlformats.org/officeDocument/2006/relationships/customXml" Target="../customXml/item14.xml"/><Relationship Id="rId56" Type="http://schemas.openxmlformats.org/officeDocument/2006/relationships/customXml" Target="../customXml/item22.xml"/><Relationship Id="rId64" Type="http://schemas.openxmlformats.org/officeDocument/2006/relationships/customXml" Target="../customXml/item30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17.xml"/><Relationship Id="rId3" Type="http://schemas.openxmlformats.org/officeDocument/2006/relationships/worksheet" Target="worksheets/sheet3.xml"/><Relationship Id="rId12" Type="http://schemas.openxmlformats.org/officeDocument/2006/relationships/pivotCacheDefinition" Target="pivotCache/pivotCacheDefinition1.xml"/><Relationship Id="rId17" Type="http://schemas.openxmlformats.org/officeDocument/2006/relationships/pivotCacheDefinition" Target="pivotCache/pivotCacheDefinition6.xml"/><Relationship Id="rId25" Type="http://schemas.microsoft.com/office/2007/relationships/slicerCache" Target="slicerCaches/slicerCache4.xml"/><Relationship Id="rId33" Type="http://schemas.microsoft.com/office/2017/10/relationships/person" Target="persons/person.xml"/><Relationship Id="rId38" Type="http://schemas.openxmlformats.org/officeDocument/2006/relationships/customXml" Target="../customXml/item4.xml"/><Relationship Id="rId46" Type="http://schemas.openxmlformats.org/officeDocument/2006/relationships/customXml" Target="../customXml/item12.xml"/><Relationship Id="rId59" Type="http://schemas.openxmlformats.org/officeDocument/2006/relationships/customXml" Target="../customXml/item25.xml"/><Relationship Id="rId20" Type="http://schemas.openxmlformats.org/officeDocument/2006/relationships/pivotCacheDefinition" Target="pivotCache/pivotCacheDefinition9.xml"/><Relationship Id="rId41" Type="http://schemas.openxmlformats.org/officeDocument/2006/relationships/customXml" Target="../customXml/item7.xml"/><Relationship Id="rId54" Type="http://schemas.openxmlformats.org/officeDocument/2006/relationships/customXml" Target="../customXml/item20.xml"/><Relationship Id="rId62" Type="http://schemas.openxmlformats.org/officeDocument/2006/relationships/customXml" Target="../customXml/item28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pivotCacheDefinition" Target="pivotCache/pivotCacheDefinition4.xml"/><Relationship Id="rId23" Type="http://schemas.microsoft.com/office/2007/relationships/slicerCache" Target="slicerCaches/slicerCache2.xml"/><Relationship Id="rId28" Type="http://schemas.openxmlformats.org/officeDocument/2006/relationships/connections" Target="connections.xml"/><Relationship Id="rId36" Type="http://schemas.openxmlformats.org/officeDocument/2006/relationships/customXml" Target="../customXml/item2.xml"/><Relationship Id="rId49" Type="http://schemas.openxmlformats.org/officeDocument/2006/relationships/customXml" Target="../customXml/item15.xml"/><Relationship Id="rId57" Type="http://schemas.openxmlformats.org/officeDocument/2006/relationships/customXml" Target="../customXml/item23.xml"/><Relationship Id="rId10" Type="http://schemas.openxmlformats.org/officeDocument/2006/relationships/worksheet" Target="worksheets/sheet10.xml"/><Relationship Id="rId31" Type="http://schemas.openxmlformats.org/officeDocument/2006/relationships/sheetMetadata" Target="metadata.xml"/><Relationship Id="rId44" Type="http://schemas.openxmlformats.org/officeDocument/2006/relationships/customXml" Target="../customXml/item10.xml"/><Relationship Id="rId52" Type="http://schemas.openxmlformats.org/officeDocument/2006/relationships/customXml" Target="../customXml/item18.xml"/><Relationship Id="rId60" Type="http://schemas.openxmlformats.org/officeDocument/2006/relationships/customXml" Target="../customXml/item26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SI(ET( - 2020 0625.xlsx]TCD_Evol Qte btl par Cde!Tableau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'TCD_Evol Qte btl par Cde'!$A$4:$A$9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'TCD_Evol Qte btl par Cde'!$B$4:$B$9</c:f>
              <c:numCache>
                <c:formatCode>0.00</c:formatCode>
                <c:ptCount val="5"/>
                <c:pt idx="0">
                  <c:v>85.732959850607003</c:v>
                </c:pt>
                <c:pt idx="1">
                  <c:v>98.525541125541167</c:v>
                </c:pt>
                <c:pt idx="2">
                  <c:v>101.16443148688029</c:v>
                </c:pt>
                <c:pt idx="3">
                  <c:v>121.19505494505496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SI(ET( - 2020 0625.xlsx]TCD_Evol Qte btl par Cde!Tableau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'TCD_Evol Qte btl par Cde'!$A$4:$A$9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'TCD_Evol Qte btl par Cde'!$B$4:$B$9</c:f>
              <c:numCache>
                <c:formatCode>0.00</c:formatCode>
                <c:ptCount val="5"/>
                <c:pt idx="0">
                  <c:v>85.732959850607003</c:v>
                </c:pt>
                <c:pt idx="1">
                  <c:v>98.525541125541167</c:v>
                </c:pt>
                <c:pt idx="2">
                  <c:v>101.16443148688029</c:v>
                </c:pt>
                <c:pt idx="3">
                  <c:v>121.19505494505496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SI(ET( - 2020 0625.xlsx]Evol_Volumétrie_Réfs Spi Prio!Tableau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Volumétrique des commandes</a:t>
            </a: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>
                <a:solidFill>
                  <a:sysClr val="window" lastClr="FFFFFF">
                    <a:lumMod val="95000"/>
                  </a:sysClr>
                </a:solidFill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sur réf spi "prio"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600" b="1" i="0" u="none" strike="noStrike" kern="1200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'Evol_Volumétrie_Réfs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Prio'!$B$4:$B$9</c:f>
              <c:numCache>
                <c:formatCode>General</c:formatCode>
                <c:ptCount val="5"/>
                <c:pt idx="0">
                  <c:v>12</c:v>
                </c:pt>
                <c:pt idx="1">
                  <c:v>23</c:v>
                </c:pt>
                <c:pt idx="2">
                  <c:v>112</c:v>
                </c:pt>
                <c:pt idx="3">
                  <c:v>85</c:v>
                </c:pt>
                <c:pt idx="4">
                  <c:v>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'Evol_Volumétrie_Réfs Spi Prio'!$C$3</c:f>
              <c:strCache>
                <c:ptCount val="1"/>
                <c:pt idx="0">
                  <c:v>Somme de Qte_Unit_btl2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Prio'!$C$4:$C$9</c:f>
              <c:numCache>
                <c:formatCode>General</c:formatCode>
                <c:ptCount val="5"/>
                <c:pt idx="0">
                  <c:v>117.00000000000001</c:v>
                </c:pt>
                <c:pt idx="1">
                  <c:v>187.71428571428575</c:v>
                </c:pt>
                <c:pt idx="2">
                  <c:v>1939.1428571428578</c:v>
                </c:pt>
                <c:pt idx="3">
                  <c:v>1661.7857142857149</c:v>
                </c:pt>
                <c:pt idx="4">
                  <c:v>953.00000000000011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'Evol_Volumétrie_Réfs Spi Prio'!$D$3</c:f>
              <c:strCache>
                <c:ptCount val="1"/>
                <c:pt idx="0">
                  <c:v>CROISSANCE_VOLUMETRIE_PAR_CDE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Prio'!$D$4:$D$9</c:f>
              <c:numCache>
                <c:formatCode>General</c:formatCode>
                <c:ptCount val="5"/>
                <c:pt idx="0">
                  <c:v>9.7500000000000018</c:v>
                </c:pt>
                <c:pt idx="1">
                  <c:v>8.1614906832298146</c:v>
                </c:pt>
                <c:pt idx="2">
                  <c:v>17.313775510204088</c:v>
                </c:pt>
                <c:pt idx="3">
                  <c:v>19.550420168067234</c:v>
                </c:pt>
                <c:pt idx="4">
                  <c:v>41.434782608695656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FE0D-4A61-88C7-1FB3A841B0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4432735"/>
        <c:axId val="169207231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Qtées Vendues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69207231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4432735"/>
        <c:crosses val="max"/>
        <c:crossBetween val="between"/>
      </c:valAx>
      <c:catAx>
        <c:axId val="824432735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69207231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SI(ET( - 2020 0625.xlsx]Evol_CA_Réfs Spi Prio!Tableau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600" b="1" i="0" u="none" strike="noStrike" baseline="0">
                <a:effectLst/>
              </a:rPr>
              <a:t>Evolution </a:t>
            </a:r>
            <a:r>
              <a:rPr lang="fr-FR" baseline="0"/>
              <a:t>CA et valeur des commandes en €</a:t>
            </a:r>
          </a:p>
          <a:p>
            <a:pPr>
              <a:defRPr/>
            </a:pPr>
            <a:r>
              <a:rPr lang="fr-FR" baseline="0"/>
              <a:t>sur réf spi "prio"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rgbClr val="4F81BD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'Evol_CA_Réfs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Prio'!$B$4:$B$9</c:f>
              <c:numCache>
                <c:formatCode>General</c:formatCode>
                <c:ptCount val="5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  <c:pt idx="4">
                  <c:v>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'Evol_CA_Réfs Spi Prio'!$C$3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Prio'!$C$4:$C$9</c:f>
              <c:numCache>
                <c:formatCode>#\ ##0.00\ "€"</c:formatCode>
                <c:ptCount val="5"/>
                <c:pt idx="0">
                  <c:v>1498.6100000000001</c:v>
                </c:pt>
                <c:pt idx="1">
                  <c:v>5586.880000000001</c:v>
                </c:pt>
                <c:pt idx="2">
                  <c:v>48327.22</c:v>
                </c:pt>
                <c:pt idx="3">
                  <c:v>48787.739999999991</c:v>
                </c:pt>
                <c:pt idx="4">
                  <c:v>28434.000000000007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'Evol_CA_Réfs Spi Prio'!$D$3</c:f>
              <c:strCache>
                <c:ptCount val="1"/>
                <c:pt idx="0">
                  <c:v>CROISSANCE_CA_PAR_CDE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Prio'!$D$4:$D$9</c:f>
              <c:numCache>
                <c:formatCode>#\ ##0.00\ "€"</c:formatCode>
                <c:ptCount val="5"/>
                <c:pt idx="0">
                  <c:v>166.51222222222225</c:v>
                </c:pt>
                <c:pt idx="1">
                  <c:v>279.34400000000005</c:v>
                </c:pt>
                <c:pt idx="2">
                  <c:v>460.25923809523812</c:v>
                </c:pt>
                <c:pt idx="3">
                  <c:v>594.97243902439016</c:v>
                </c:pt>
                <c:pt idx="4">
                  <c:v>1236.2608695652177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layout>
            <c:manualLayout>
              <c:xMode val="edge"/>
              <c:yMode val="edge"/>
              <c:x val="2.0415738678544914E-2"/>
              <c:y val="0.4514493433508712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SI(ET( - 2020 0625.xlsx]Evol_Vtes_JGM_TM!Tableau croisé dynamique9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Ventes JGM_TM</a:t>
            </a:r>
          </a:p>
          <a:p>
            <a:pPr>
              <a:defRPr/>
            </a:pPr>
            <a:r>
              <a:rPr lang="fr-FR" b="0" baseline="0"/>
              <a:t>en Qté et CA (€)</a:t>
            </a:r>
            <a:r>
              <a:rPr lang="fr-FR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0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1.0185067526415994E-16"/>
              <c:y val="6.6127150772815819E-4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2.7777777777777779E-3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2.5462668816039986E-17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6.1473093783497084E-3"/>
              <c:y val="-1.316241676066931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Evol_Vtes_JGM_TM!$B$3</c:f>
              <c:strCache>
                <c:ptCount val="1"/>
                <c:pt idx="0">
                  <c:v>Somme de Qte_commande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Evol_Vtes_JGM_TM!$B$4:$B$9</c:f>
              <c:numCache>
                <c:formatCode>General</c:formatCode>
                <c:ptCount val="5"/>
                <c:pt idx="0">
                  <c:v>74</c:v>
                </c:pt>
                <c:pt idx="1">
                  <c:v>93</c:v>
                </c:pt>
                <c:pt idx="2">
                  <c:v>93</c:v>
                </c:pt>
                <c:pt idx="3">
                  <c:v>134</c:v>
                </c:pt>
                <c:pt idx="4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Evol_Vtes_JGM_TM!$C$3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C-A578-49F8-A003-6688533F45E8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B-A578-49F8-A003-6688533F45E8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Pt>
            <c:idx val="4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4-5687-411F-8A75-81899862C0D7}"/>
              </c:ext>
            </c:extLst>
          </c:dPt>
          <c:dLbls>
            <c:dLbl>
              <c:idx val="0"/>
              <c:layout>
                <c:manualLayout>
                  <c:x val="-2.5462668816039986E-17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578-49F8-A003-6688533F45E8}"/>
                </c:ext>
              </c:extLst>
            </c:dLbl>
            <c:dLbl>
              <c:idx val="1"/>
              <c:layout>
                <c:manualLayout>
                  <c:x val="2.777777777777777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578-49F8-A003-6688533F45E8}"/>
                </c:ext>
              </c:extLst>
            </c:dLbl>
            <c:dLbl>
              <c:idx val="2"/>
              <c:layout>
                <c:manualLayout>
                  <c:x val="0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1.0185067526415994E-16"/>
                  <c:y val="6.6127150772815819E-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dLbl>
              <c:idx val="4"/>
              <c:layout>
                <c:manualLayout>
                  <c:x val="6.1473093783497084E-3"/>
                  <c:y val="-1.316241676066931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5687-411F-8A75-81899862C0D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Evol_Vtes_JGM_TM!$C$4:$C$9</c:f>
              <c:numCache>
                <c:formatCode>#\ ##0.00\ "€"</c:formatCode>
                <c:ptCount val="5"/>
                <c:pt idx="0">
                  <c:v>18679.199999999975</c:v>
                </c:pt>
                <c:pt idx="1">
                  <c:v>32024.399999999972</c:v>
                </c:pt>
                <c:pt idx="2">
                  <c:v>33368.399999999987</c:v>
                </c:pt>
                <c:pt idx="3">
                  <c:v>48019.200000000084</c:v>
                </c:pt>
                <c:pt idx="4">
                  <c:v>3946.8000000000011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5080032"/>
        <c:axId val="64507314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VOUMETRIE</a:t>
                </a:r>
              </a:p>
              <a:p>
                <a:pPr>
                  <a:defRPr/>
                </a:pP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5073144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CA REALISE EN €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5080032"/>
        <c:crosses val="max"/>
        <c:crossBetween val="between"/>
      </c:valAx>
      <c:catAx>
        <c:axId val="6450800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50731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SI(ET( - 2020 0625.xlsx]Evol_CA_Global!Tableau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ysClr val="windowText" lastClr="00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Evolution CA Réfs SPI, SOFT</a:t>
            </a:r>
            <a:r>
              <a:rPr lang="fr-FR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 &amp; JGM_TM </a:t>
            </a:r>
            <a:endParaRPr lang="fr-FR"/>
          </a:p>
        </c:rich>
      </c:tx>
      <c:overlay val="0"/>
      <c:spPr>
        <a:solidFill>
          <a:sysClr val="window" lastClr="FFFFFF"/>
        </a:solidFill>
        <a:ln w="25400" cap="flat" cmpd="sng" algn="ctr">
          <a:solidFill>
            <a:srgbClr val="C0504D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ysClr val="windowText" lastClr="00000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ysClr val="windowText" lastClr="000000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rgbClr val="F79646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Evol_CA_Global!$B$3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ysClr val="window" lastClr="FFFFFF"/>
              </a:solidFill>
              <a:ln w="25400" cap="flat" cmpd="sng" algn="ctr">
                <a:solidFill>
                  <a:sysClr val="windowText" lastClr="000000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Evol_CA_Global!$B$4:$B$9</c:f>
              <c:numCache>
                <c:formatCode>#\ ##0.00\ "€"</c:formatCode>
                <c:ptCount val="5"/>
                <c:pt idx="0">
                  <c:v>29034.889999999959</c:v>
                </c:pt>
                <c:pt idx="1">
                  <c:v>46920.6</c:v>
                </c:pt>
                <c:pt idx="2">
                  <c:v>110911.02000000006</c:v>
                </c:pt>
                <c:pt idx="3">
                  <c:v>115376.77</c:v>
                </c:pt>
                <c:pt idx="4">
                  <c:v>37752.080000000002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Evol_CA_Global!$C$3</c:f>
              <c:strCache>
                <c:ptCount val="1"/>
                <c:pt idx="0">
                  <c:v>Somme de CA_TTC2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solidFill>
                <a:sysClr val="window" lastClr="FFFFFF"/>
              </a:solidFill>
              <a:ln w="25400" cap="flat" cmpd="sng" algn="ctr">
                <a:solidFill>
                  <a:srgbClr val="F79646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Evol_CA_Global!$C$4:$C$9</c:f>
              <c:numCache>
                <c:formatCode>0.00%</c:formatCode>
                <c:ptCount val="5"/>
                <c:pt idx="0">
                  <c:v>8.5397900724292153E-2</c:v>
                </c:pt>
                <c:pt idx="1">
                  <c:v>0.13800364804978521</c:v>
                </c:pt>
                <c:pt idx="2">
                  <c:v>0.32621333420550241</c:v>
                </c:pt>
                <c:pt idx="3">
                  <c:v>0.33934807227957481</c:v>
                </c:pt>
                <c:pt idx="4">
                  <c:v>0.11103704474084593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483F-4245-85A8-1299C4564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1701648"/>
        <c:axId val="64170558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1705584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1701648"/>
        <c:crosses val="max"/>
        <c:crossBetween val="between"/>
      </c:valAx>
      <c:catAx>
        <c:axId val="6417016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1705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1356780402449696"/>
          <c:y val="0.13054753572470107"/>
          <c:w val="0.72109186351706034"/>
          <c:h val="0.78520122484689414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Somme de Qte_Unit_btl2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dLbl>
              <c:idx val="0"/>
              <c:layout>
                <c:manualLayout>
                  <c:x val="-0.15087322153895028"/>
                  <c:y val="-5.8703699501539253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75A-44D1-929A-121BF908A55A}"/>
                </c:ext>
              </c:extLst>
            </c:dLbl>
            <c:dLbl>
              <c:idx val="1"/>
              <c:layout>
                <c:manualLayout>
                  <c:x val="2.6847897615103589E-2"/>
                  <c:y val="-5.7916449204656335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75A-44D1-929A-121BF908A55A}"/>
                </c:ext>
              </c:extLst>
            </c:dLbl>
            <c:dLbl>
              <c:idx val="2"/>
              <c:layout>
                <c:manualLayout>
                  <c:x val="2.6866958633052712E-3"/>
                  <c:y val="-5.486093777182744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75A-44D1-929A-121BF908A55A}"/>
                </c:ext>
              </c:extLst>
            </c:dLbl>
            <c:dLbl>
              <c:idx val="3"/>
              <c:layout>
                <c:manualLayout>
                  <c:x val="-0.10809811885906193"/>
                  <c:y val="-6.018440778476177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75A-44D1-929A-121BF908A55A}"/>
                </c:ext>
              </c:extLst>
            </c:dLbl>
            <c:dLbl>
              <c:idx val="4"/>
              <c:layout>
                <c:manualLayout>
                  <c:x val="-0.24301654224057728"/>
                  <c:y val="-5.712919890777343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75A-44D1-929A-121BF908A55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Feuil2!$A$5:$A$9</c:f>
              <c:strCache>
                <c:ptCount val="5"/>
                <c:pt idx="0">
                  <c:v>Rhum Santiago</c:v>
                </c:pt>
                <c:pt idx="1">
                  <c:v>JGR Bar Items</c:v>
                </c:pt>
                <c:pt idx="2">
                  <c:v>Gin Ferdinand's</c:v>
                </c:pt>
                <c:pt idx="3">
                  <c:v>Gin Blossom</c:v>
                </c:pt>
                <c:pt idx="4">
                  <c:v>Cognac Meukow</c:v>
                </c:pt>
              </c:strCache>
            </c:strRef>
          </c:cat>
          <c:val>
            <c:numRef>
              <c:f>Feuil2!$B$5:$B$9</c:f>
              <c:numCache>
                <c:formatCode>0.00</c:formatCode>
                <c:ptCount val="5"/>
                <c:pt idx="0">
                  <c:v>546</c:v>
                </c:pt>
                <c:pt idx="1">
                  <c:v>11</c:v>
                </c:pt>
                <c:pt idx="2">
                  <c:v>60</c:v>
                </c:pt>
                <c:pt idx="3">
                  <c:v>303</c:v>
                </c:pt>
                <c:pt idx="4">
                  <c:v>563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75A-44D1-929A-121BF908A5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overlap val="100"/>
        <c:axId val="1125202463"/>
        <c:axId val="168252751"/>
      </c:barChart>
      <c:barChart>
        <c:barDir val="bar"/>
        <c:grouping val="stacked"/>
        <c:varyColors val="0"/>
        <c:ser>
          <c:idx val="1"/>
          <c:order val="1"/>
          <c:tx>
            <c:strRef>
              <c:f>Feuil2!$C$3</c:f>
              <c:strCache>
                <c:ptCount val="1"/>
                <c:pt idx="0">
                  <c:v>Objectifs</c:v>
                </c:pt>
              </c:strCache>
            </c:strRef>
          </c:tx>
          <c:spPr>
            <a:noFill/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cat>
            <c:strRef>
              <c:f>Feuil2!$A$5:$A$9</c:f>
              <c:strCache>
                <c:ptCount val="5"/>
                <c:pt idx="0">
                  <c:v>Rhum Santiago</c:v>
                </c:pt>
                <c:pt idx="1">
                  <c:v>JGR Bar Items</c:v>
                </c:pt>
                <c:pt idx="2">
                  <c:v>Gin Ferdinand's</c:v>
                </c:pt>
                <c:pt idx="3">
                  <c:v>Gin Blossom</c:v>
                </c:pt>
                <c:pt idx="4">
                  <c:v>Cognac Meukow</c:v>
                </c:pt>
              </c:strCache>
            </c:strRef>
          </c:cat>
          <c:val>
            <c:numRef>
              <c:f>Feuil2!$C$5:$C$9</c:f>
              <c:numCache>
                <c:formatCode>General</c:formatCode>
                <c:ptCount val="5"/>
                <c:pt idx="0">
                  <c:v>600</c:v>
                </c:pt>
                <c:pt idx="1">
                  <c:v>60</c:v>
                </c:pt>
                <c:pt idx="2">
                  <c:v>180</c:v>
                </c:pt>
                <c:pt idx="3">
                  <c:v>180</c:v>
                </c:pt>
                <c:pt idx="4">
                  <c:v>300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75A-44D1-929A-121BF908A55A}"/>
            </c:ext>
          </c:extLst>
        </c:ser>
        <c:ser>
          <c:idx val="2"/>
          <c:order val="2"/>
          <c:tx>
            <c:strRef>
              <c:f>Feuil2!$D$3</c:f>
              <c:strCache>
                <c:ptCount val="1"/>
                <c:pt idx="0">
                  <c:v>Surlignage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Feuil2!$A$5:$A$9</c:f>
              <c:strCache>
                <c:ptCount val="5"/>
                <c:pt idx="0">
                  <c:v>Rhum Santiago</c:v>
                </c:pt>
                <c:pt idx="1">
                  <c:v>JGR Bar Items</c:v>
                </c:pt>
                <c:pt idx="2">
                  <c:v>Gin Ferdinand's</c:v>
                </c:pt>
                <c:pt idx="3">
                  <c:v>Gin Blossom</c:v>
                </c:pt>
                <c:pt idx="4">
                  <c:v>Cognac Meukow</c:v>
                </c:pt>
              </c:strCache>
            </c:strRef>
          </c:cat>
          <c:val>
            <c:numRef>
              <c:f>Feuil2!$D$5:$D$9</c:f>
              <c:numCache>
                <c:formatCode>General</c:formatCode>
                <c:ptCount val="5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75A-44D1-929A-121BF908A5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overlap val="100"/>
        <c:axId val="1129656959"/>
        <c:axId val="168080623"/>
      </c:barChart>
      <c:catAx>
        <c:axId val="1125202463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>
            <a:innerShdw blurRad="63500" dist="50800" dir="16200000">
              <a:prstClr val="black">
                <a:alpha val="50000"/>
              </a:prstClr>
            </a:innerShdw>
          </a:effectLst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cap="none" spc="0" baseline="0">
                <a:ln/>
                <a:solidFill>
                  <a:schemeClr val="accent3"/>
                </a:solidFill>
                <a:effectLst/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252751"/>
        <c:crosses val="autoZero"/>
        <c:auto val="1"/>
        <c:lblAlgn val="ctr"/>
        <c:lblOffset val="100"/>
        <c:noMultiLvlLbl val="0"/>
      </c:catAx>
      <c:valAx>
        <c:axId val="168252751"/>
        <c:scaling>
          <c:orientation val="minMax"/>
          <c:max val="700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5202463"/>
        <c:crosses val="autoZero"/>
        <c:crossBetween val="between"/>
      </c:valAx>
      <c:valAx>
        <c:axId val="168080623"/>
        <c:scaling>
          <c:orientation val="minMax"/>
          <c:max val="700"/>
        </c:scaling>
        <c:delete val="0"/>
        <c:axPos val="t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9656959"/>
        <c:crosses val="max"/>
        <c:crossBetween val="between"/>
      </c:valAx>
      <c:catAx>
        <c:axId val="112965695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6808062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179070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716280</xdr:colOff>
      <xdr:row>5</xdr:row>
      <xdr:rowOff>68581</xdr:rowOff>
    </xdr:from>
    <xdr:to>
      <xdr:col>7</xdr:col>
      <xdr:colOff>274320</xdr:colOff>
      <xdr:row>20</xdr:row>
      <xdr:rowOff>83821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">
              <a:extLst>
                <a:ext uri="{FF2B5EF4-FFF2-40B4-BE49-F238E27FC236}">
                  <a16:creationId xmlns:a16="http://schemas.microsoft.com/office/drawing/2014/main" id="{880EE6B4-4207-424C-9067-488FBEE458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52800" y="906781"/>
              <a:ext cx="3771900" cy="25298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25058</xdr:colOff>
      <xdr:row>9</xdr:row>
      <xdr:rowOff>15386</xdr:rowOff>
    </xdr:from>
    <xdr:to>
      <xdr:col>1</xdr:col>
      <xdr:colOff>1082040</xdr:colOff>
      <xdr:row>17</xdr:row>
      <xdr:rowOff>7620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1">
              <a:extLst>
                <a:ext uri="{FF2B5EF4-FFF2-40B4-BE49-F238E27FC236}">
                  <a16:creationId xmlns:a16="http://schemas.microsoft.com/office/drawing/2014/main" id="{5CDB98B5-931A-4CE5-8FAD-CFD85C78F2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58" y="1524146"/>
              <a:ext cx="2504782" cy="13333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1541144</xdr:colOff>
      <xdr:row>9</xdr:row>
      <xdr:rowOff>3810</xdr:rowOff>
    </xdr:from>
    <xdr:to>
      <xdr:col>8</xdr:col>
      <xdr:colOff>754380</xdr:colOff>
      <xdr:row>34</xdr:row>
      <xdr:rowOff>15240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0565A8-C9B7-4B64-A9A1-46E74ECE2D1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15241</xdr:colOff>
      <xdr:row>9</xdr:row>
      <xdr:rowOff>15240</xdr:rowOff>
    </xdr:from>
    <xdr:to>
      <xdr:col>1</xdr:col>
      <xdr:colOff>1431472</xdr:colOff>
      <xdr:row>16</xdr:row>
      <xdr:rowOff>130629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2">
              <a:extLst>
                <a:ext uri="{FF2B5EF4-FFF2-40B4-BE49-F238E27FC236}">
                  <a16:creationId xmlns:a16="http://schemas.microsoft.com/office/drawing/2014/main" id="{A2E57714-C9FD-4E8E-94E0-A59251FCFC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1" y="1524000"/>
              <a:ext cx="2864031" cy="128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22860</xdr:colOff>
      <xdr:row>9</xdr:row>
      <xdr:rowOff>34289</xdr:rowOff>
    </xdr:from>
    <xdr:to>
      <xdr:col>9</xdr:col>
      <xdr:colOff>495300</xdr:colOff>
      <xdr:row>36</xdr:row>
      <xdr:rowOff>55494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F7443E1-787C-4774-B867-A8510F2A6E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36978</xdr:rowOff>
    </xdr:from>
    <xdr:to>
      <xdr:col>8</xdr:col>
      <xdr:colOff>62753</xdr:colOff>
      <xdr:row>38</xdr:row>
      <xdr:rowOff>3570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6C2DD23-0AD0-45D5-8F2A-AEF2F74ED1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163830</xdr:rowOff>
    </xdr:from>
    <xdr:to>
      <xdr:col>8</xdr:col>
      <xdr:colOff>67310</xdr:colOff>
      <xdr:row>36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DD1140-6832-4297-AC05-D975CE1B6CD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10</xdr:col>
      <xdr:colOff>295275</xdr:colOff>
      <xdr:row>2</xdr:row>
      <xdr:rowOff>0</xdr:rowOff>
    </xdr:from>
    <xdr:to>
      <xdr:col>12</xdr:col>
      <xdr:colOff>600075</xdr:colOff>
      <xdr:row>16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esignation 3">
              <a:extLst>
                <a:ext uri="{FF2B5EF4-FFF2-40B4-BE49-F238E27FC236}">
                  <a16:creationId xmlns:a16="http://schemas.microsoft.com/office/drawing/2014/main" id="{5005EA43-B040-43D7-A898-6BEBCFBAE27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715500" y="32385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409574</xdr:colOff>
      <xdr:row>1</xdr:row>
      <xdr:rowOff>95249</xdr:rowOff>
    </xdr:from>
    <xdr:to>
      <xdr:col>11</xdr:col>
      <xdr:colOff>584199</xdr:colOff>
      <xdr:row>21</xdr:row>
      <xdr:rowOff>161924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F3C8CF-D311-4402-A27E-3CCDE63D7FA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97.897156712963" backgroundQuery="1" createdVersion="6" refreshedVersion="6" minRefreshableVersion="3" recordCount="0" supportSubquery="1" supportAdvancedDrill="1" xr:uid="{59932794-5244-4435-A735-E0C9DA99B032}">
  <cacheSource type="external" connectionId="1"/>
  <cacheFields count="6">
    <cacheField name="[Measures].[Distinct Count of Nu_Cde]" caption="Distinct Count of Nu_Cde" numFmtId="0" hierarchy="23" level="32767"/>
    <cacheField name="[Tableau1].[Date_Cde].[Date_Cde]" caption="Date_Cde" numFmtId="0" level="1">
      <sharedItems containsSemiMixedTypes="0" containsNonDate="0" containsDate="1" containsString="0" minDate="2017-01-16T00:00:00" maxDate="2017-12-01T00:00:00" count="18">
        <d v="2017-01-16T00:00:00"/>
        <d v="2017-02-08T00:00:00"/>
        <d v="2017-02-21T00:00:00"/>
        <d v="2017-03-02T00:00:00"/>
        <d v="2017-03-14T00:00:00"/>
        <d v="2017-04-11T00:00:00"/>
        <d v="2017-04-28T00:00:00"/>
        <d v="2017-06-01T00:00:00"/>
        <d v="2017-06-16T00:00:00"/>
        <d v="2017-07-27T00:00:00"/>
        <d v="2017-09-12T00:00:00"/>
        <d v="2017-09-14T00:00:00"/>
        <d v="2017-10-10T00:00:00"/>
        <d v="2017-11-03T00:00:00"/>
        <d v="2017-11-10T00:00:00"/>
        <d v="2017-11-20T00:00:00"/>
        <d v="2017-11-28T00:00:00"/>
        <d v="2017-11-3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Designation].[Designation]" caption="Designation" numFmtId="0" hierarchy="8" level="1">
      <sharedItems containsSemiMixedTypes="0" containsNonDate="0" containsString="0"/>
    </cacheField>
    <cacheField name="[Measures].[Somme de Qte_Unit_btl2]" caption="Somme de Qte_Unit_btl2" numFmtId="0" hierarchy="34" level="32767"/>
    <cacheField name="[Measures].[mesure 1]" caption="mesure 1" numFmtId="0" hierarchy="35" level="32767"/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1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oneField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mesure 1]" caption="mesure 1" measure="1" displayFolder="" measureGroup="Tableau1" count="0" oneField="1">
      <fieldsUsage count="1">
        <fieldUsage x="5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97.897159490742" backgroundQuery="1" createdVersion="6" refreshedVersion="6" minRefreshableVersion="3" recordCount="0" supportSubquery="1" supportAdvancedDrill="1" xr:uid="{EC7CECAB-1216-4FA6-BB34-009DCC6B18B2}">
  <cacheSource type="external" connectionId="1"/>
  <cacheFields count="6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CA_TTC]" caption="Somme de CA_TTC" numFmtId="0" hierarchy="30" level="32767"/>
    <cacheField name="[Tableau1].[Designation].[Designation]" caption="Designation" numFmtId="0" hierarchy="8" level="1">
      <sharedItems containsSemiMixedTypes="0" containsNonDate="0" containsString="0"/>
    </cacheField>
    <cacheField name="Dummy0" numFmtId="0" hierarchy="39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40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4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Dummy0" caption="Date_Cde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97.897162615744" backgroundQuery="1" createdVersion="6" refreshedVersion="6" minRefreshableVersion="3" recordCount="0" supportSubquery="1" supportAdvancedDrill="1" xr:uid="{8DD71D72-BE13-4C5E-97FC-FA44F0D0A556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Qte_commande]" caption="Somme de Qte_commande" numFmtId="0" hierarchy="32" level="32767"/>
    <cacheField name="[Measures].[Somme de CA_TTC]" caption="Somme de CA_TTC" numFmtId="0" hierarchy="30" level="32767"/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oneField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97.897164351853" backgroundQuery="1" createdVersion="6" refreshedVersion="6" minRefreshableVersion="3" recordCount="0" supportSubquery="1" supportAdvancedDrill="1" xr:uid="{A0B0013B-4A29-41D5-9D88-A5658F0091CA}">
  <cacheSource type="external" connectionId="1"/>
  <cacheFields count="6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Measures].[Distinct Count of Nu_Cde]" caption="Distinct Count of Nu_Cde" numFmtId="0" hierarchy="23" level="32767"/>
    <cacheField name="[Measures].[mesure 2]" caption="mesure 2" numFmtId="0" hierarchy="36" level="32767"/>
    <cacheField name="[Measures].[Somme de CA_TTC]" caption="Somme de CA_TTC" numFmtId="0" hierarchy="30" level="32767"/>
    <cacheField name="[Tableau1].[Designation].[Designation]" caption="Designation" numFmtId="0" hierarchy="8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97.897167361109" backgroundQuery="1" createdVersion="6" refreshedVersion="6" minRefreshableVersion="3" recordCount="0" supportSubquery="1" supportAdvancedDrill="1" xr:uid="{B70ACC6B-CA4B-43E4-B2E4-17AF872702C8}">
  <cacheSource type="external" connectionId="1"/>
  <cacheFields count="3"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Measures].[mesure 1]" caption="mesure 1" numFmtId="0" hierarchy="35" level="32767"/>
    <cacheField name="[Tableau1].[Type ebt].[Type ebt]" caption="Type ebt" numFmtId="0" hierarchy="5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mesure 1]" caption="mesure 1" measure="1" displayFolder="" measureGroup="Tableau1" count="0" oneField="1">
      <fieldsUsage count="1">
        <fieldUsage x="1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.haugmard" refreshedDate="44007.565367013885" createdVersion="6" refreshedVersion="6" minRefreshableVersion="3" recordCount="2045" xr:uid="{7A4409F7-84B5-4624-86AE-6F93EBA32C9C}">
  <cacheSource type="worksheet">
    <worksheetSource name="Tableau1"/>
  </cacheSource>
  <cacheFields count="22">
    <cacheField name="Date_Cde" numFmtId="14">
      <sharedItems containsSemiMixedTypes="0" containsNonDate="0" containsDate="1" containsString="0" minDate="2016-01-12T00:00:00" maxDate="2020-06-26T00:00:00" count="424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  <d v="2020-01-14T00:00:00"/>
        <d v="2020-01-09T00:00:00"/>
        <d v="2020-01-24T00:00:00"/>
        <d v="2020-01-15T00:00:00"/>
        <d v="2020-02-05T00:00:00"/>
        <d v="2020-01-01T00:00:00"/>
        <d v="2020-01-08T00:00:00"/>
        <d v="2020-02-07T00:00:00"/>
        <d v="2020-02-15T00:00:00"/>
        <d v="2020-01-30T00:00:00"/>
        <d v="2020-02-10T00:00:00"/>
        <d v="2020-02-25T00:00:00"/>
        <d v="2020-02-17T00:00:00"/>
        <d v="2020-02-27T00:00:00"/>
        <d v="2020-03-03T00:00:00"/>
        <d v="2020-03-11T00:00:00"/>
        <d v="2020-06-25T00:00:00"/>
        <d v="2020-03-12T00:00:00"/>
        <d v="2020-06-04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24T00:00:00"/>
      </sharedItems>
      <fieldGroup par="20" base="0">
        <rangePr groupBy="months" startDate="2016-01-12T00:00:00" endDate="2020-06-26T00:00:00"/>
        <groupItems count="14">
          <s v="&lt;12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6/2020"/>
        </groupItems>
      </fieldGroup>
    </cacheField>
    <cacheField name="Nu_Cde" numFmtId="0">
      <sharedItems containsBlank="1" containsMixedTypes="1" containsNumber="1" containsInteger="1" minValue="79850" maxValue="2020061502"/>
    </cacheField>
    <cacheField name="Tiers_Nom_Ebt" numFmtId="0">
      <sharedItems/>
    </cacheField>
    <cacheField name="Tiers_ville" numFmtId="0">
      <sharedItems/>
    </cacheField>
    <cacheField name="Code Ebt" numFmtId="0">
      <sharedItems containsString="0" containsBlank="1" containsNumber="1" containsInteger="1" minValue="4027" maxValue="90264"/>
    </cacheField>
    <cacheField name="Type ebt" numFmtId="0">
      <sharedItems containsBlank="1"/>
    </cacheField>
    <cacheField name="Tarificat° client" numFmtId="0">
      <sharedItems containsBlank="1"/>
    </cacheField>
    <cacheField name="Type_Produit" numFmtId="0">
      <sharedItems containsBlank="1"/>
    </cacheField>
    <cacheField name="Famille" numFmtId="0">
      <sharedItems count="17">
        <s v="JGR Bar Items"/>
        <s v="Rhum Santiago"/>
        <s v="Jägermeister"/>
        <s v="Seve Feu de Joie"/>
        <s v=""/>
        <s v="Vodka Imperial"/>
        <s v="Danziger Goldwasser"/>
        <s v="Limoncello Di Capri"/>
        <s v="Thomas Henry"/>
        <s v="Sambuca Molinari"/>
        <s v="Cognac Meukow"/>
        <s v="Gin Ferdinand's"/>
        <s v="Gin Blossom"/>
        <s v="Mezcal Nuestra Sol"/>
        <s v="Vermouth Guérin"/>
        <s v="Mezcal San Cosme"/>
        <e v="#N/A" u="1"/>
      </sharedItems>
    </cacheField>
    <cacheField name="Designation" numFmtId="0">
      <sharedItems containsBlank="1" count="59">
        <s v="TAP MACHINE JÄGERMEISTER"/>
        <s v="Santiago de Cuba Anejo"/>
        <s v="Jägermeister"/>
        <s v="Seve Feu de Joie"/>
        <s v="WILD TURKEY 101'"/>
        <s v="WILD TURKEY 81'"/>
        <s v="FREEZER JÄGERMEISTER"/>
        <s v="VODKA IMPERIAL GOLD"/>
        <s v="Santiago de Cuba, Carta Blanca "/>
        <s v="Danzinger Goldwasser "/>
        <s v="Limoncello di Capri "/>
        <s v="Mate Mate"/>
        <s v="Sambuca Molinari Extra"/>
        <s v="COGNAC BRUGEROLLE VS"/>
        <s v="PINEAU 2 PAYSANS BLANC"/>
        <s v="PINEAU 2 PAYSANS ROSE"/>
        <s v="Meukow Vanilla"/>
        <s v="Meukow VSOP"/>
        <s v="Meukow Xpresso"/>
        <s v="Santiago de Cuba, Carta Blanca"/>
        <s v="Meukow VS "/>
        <s v="Ginger Ale"/>
        <s v="Spicy Ginger Beer"/>
        <s v="Bitter Lemon"/>
        <s v="Elderflower"/>
        <s v="Tonic Water"/>
        <s v="SHOT GLASSES FREEZER JAGERMEIS"/>
        <s v="LIQUEUR JÄGERMEISTER SPICE"/>
        <s v="TRANSPORT"/>
        <s v="Cherry Blossom"/>
        <s v="Soda Water"/>
        <s v="Sambuca Molinari Caffé "/>
        <s v="Saar Dry Gin Ferdinand's"/>
        <s v="Santiago de Cuba, 20 ans"/>
        <s v="WILD TURKEY RYE 101'"/>
        <s v="Santiago de Cuba, 12 ans"/>
        <s v="Santiago de Cuba, 25 ans"/>
        <s v="Meukow Cognac Flavouring regular"/>
        <s v="Meukow Cognac Flavouring xo"/>
        <s v="Meukow XO Boite Métal"/>
        <s v="Félin Arima sans étui"/>
        <s v="VERRE SHOOTER JÄGER"/>
        <s v="Gran Reserva"/>
        <s v="Mezcal Nuestra Soledad"/>
        <s v="London Dry Gin "/>
        <s v="TAP MACHINE JÄGERMEISTER 1 bll"/>
        <s v="TAP MACHINE JÄGER SPEED POURER"/>
        <s v="Meukow XO Etui"/>
        <s v="Peach"/>
        <s v="Jägermeister distributeur miniatures"/>
        <s v="Jägermeister Scharf"/>
        <s v="FRAIS"/>
        <s v="Meukow XO Grde Champagne Etui"/>
        <s v="Gerin Rouge"/>
        <s v="Meukow 90' boite métal"/>
        <s v="Meukow Extra Coffret"/>
        <s v="Guerin Blanc"/>
        <s v="Mezcal San Cosme"/>
        <m u="1"/>
      </sharedItems>
      <fieldGroup par="21"/>
    </cacheField>
    <cacheField name="CL" numFmtId="0">
      <sharedItems containsMixedTypes="1" containsNumber="1" containsInteger="1" minValue="1" maxValue="600"/>
    </cacheField>
    <cacheField name="EAN" numFmtId="1">
      <sharedItems containsSemiMixedTypes="0" containsString="0" containsNumber="1" containsInteger="1" minValue="0" maxValue="8500000917039"/>
    </cacheField>
    <cacheField name="Prix_Unit_HT" numFmtId="2">
      <sharedItems containsSemiMixedTypes="0" containsString="0" containsNumber="1" minValue="0" maxValue="299"/>
    </cacheField>
    <cacheField name="Prix_Unit_TTC" numFmtId="2">
      <sharedItems containsSemiMixedTypes="0" containsString="0" containsNumber="1" minValue="0" maxValue="358.8"/>
    </cacheField>
    <cacheField name="Qte_commande" numFmtId="0">
      <sharedItems containsSemiMixedTypes="0" containsString="0" containsNumber="1" containsInteger="1" minValue="-120" maxValue="2400"/>
    </cacheField>
    <cacheField name="CA_HT" numFmtId="0">
      <sharedItems containsSemiMixedTypes="0" containsString="0" containsNumber="1" minValue="-1503.6" maxValue="7518"/>
    </cacheField>
    <cacheField name="CA_TTC" numFmtId="0">
      <sharedItems containsSemiMixedTypes="0" containsString="0" containsNumber="1" minValue="-1804.8" maxValue="9024"/>
    </cacheField>
    <cacheField name="Qte_Unit_btl" numFmtId="0">
      <sharedItems containsString="0" containsBlank="1" containsNumber="1" minValue="-120" maxValue="1200"/>
    </cacheField>
    <cacheField name="Qte_Unit_btl2" numFmtId="2">
      <sharedItems containsSemiMixedTypes="0" containsString="0" containsNumber="1" minValue="-120.00000000000001" maxValue="600"/>
    </cacheField>
    <cacheField name="Trimestres" numFmtId="0" databaseField="0">
      <fieldGroup base="0">
        <rangePr groupBy="quarters" startDate="2016-01-12T00:00:00" endDate="2020-06-26T00:00:00"/>
        <groupItems count="6">
          <s v="&lt;12/01/2016"/>
          <s v="Trimestre1"/>
          <s v="Trimestre2"/>
          <s v="Trimestre3"/>
          <s v="Trimestre4"/>
          <s v="&gt;26/06/2020"/>
        </groupItems>
      </fieldGroup>
    </cacheField>
    <cacheField name="Années" numFmtId="0" databaseField="0">
      <fieldGroup base="0">
        <rangePr groupBy="years" startDate="2016-01-12T00:00:00" endDate="2020-06-26T00:00:00"/>
        <groupItems count="7">
          <s v="&lt;12/01/2016"/>
          <s v="2016"/>
          <s v="2017"/>
          <s v="2018"/>
          <s v="2019"/>
          <s v="2020"/>
          <s v="&gt;26/06/2020"/>
        </groupItems>
      </fieldGroup>
    </cacheField>
    <cacheField name="Designation2" numFmtId="0" databaseField="0">
      <fieldGroup base="9">
        <discretePr count="59">
          <x v="33"/>
          <x v="22"/>
          <x v="8"/>
          <x v="28"/>
          <x v="39"/>
          <x v="40"/>
          <x v="4"/>
          <x v="38"/>
          <x v="27"/>
          <x v="1"/>
          <x v="11"/>
          <x v="14"/>
          <x v="21"/>
          <x v="0"/>
          <x v="17"/>
          <x v="18"/>
          <x v="42"/>
          <x v="42"/>
          <x v="42"/>
          <x v="26"/>
          <x v="42"/>
          <x v="6"/>
          <x v="31"/>
          <x v="45"/>
          <x v="2"/>
          <x v="35"/>
          <x v="29"/>
          <x v="12"/>
          <x v="36"/>
          <x v="46"/>
          <x v="30"/>
          <x v="20"/>
          <x v="19"/>
          <x v="24"/>
          <x v="41"/>
          <x v="23"/>
          <x v="25"/>
          <x v="42"/>
          <x v="42"/>
          <x v="42"/>
          <x v="42"/>
          <x v="37"/>
          <x v="7"/>
          <x v="15"/>
          <x v="13"/>
          <x v="34"/>
          <x v="32"/>
          <x v="42"/>
          <x v="16"/>
          <x v="9"/>
          <x v="10"/>
          <x v="3"/>
          <x v="42"/>
          <x v="5"/>
          <x v="42"/>
          <x v="43"/>
          <x v="44"/>
          <x v="47"/>
          <x v="48"/>
        </discretePr>
        <groupItems count="49">
          <s v="COGNAC BRUGEROLLE VS"/>
          <s v="Danzinger Goldwasser "/>
          <s v="Elderflower"/>
          <s v="FRAIS"/>
          <s v="FREEZER JÄGERMEISTER"/>
          <s v="Gerin Rouge"/>
          <s v="Ginger Ale"/>
          <s v="Gran Reserva"/>
          <s v="Jägermeister"/>
          <s v="Jägermeister distributeur miniatures"/>
          <s v="Jägermeister Scharf"/>
          <s v="Limoncello di Capri "/>
          <s v="LIQUEUR JÄGERMEISTER SPICE"/>
          <s v="London Dry Gin "/>
          <s v="Mate Mate"/>
          <s v="Mezcal Nuestra Soledad"/>
          <s v="Peach"/>
          <s v="PINEAU 2 PAYSANS BLANC"/>
          <s v="PINEAU 2 PAYSANS ROSE"/>
          <s v="Saar Dry Gin Ferdinand's"/>
          <s v="Sambuca Molinari Caffé "/>
          <s v="Sambuca Molinari Extra"/>
          <s v="Santiago de Cuba Anejo"/>
          <s v="Santiago de Cuba, 12 ans"/>
          <s v="Santiago de Cuba, 20 ans"/>
          <s v="Santiago de Cuba, 25 ans"/>
          <s v="Santiago de Cuba, Carta Blanca"/>
          <s v="Santiago de Cuba, Carta Blanca "/>
          <s v="Seve Feu de Joie"/>
          <s v="SHOT GLASSES FREEZER JAGERMEIS"/>
          <s v="Soda Water"/>
          <s v="Spicy Ginger Beer"/>
          <s v="TAP MACHINE JÄGER SPEED POURER"/>
          <s v="TAP MACHINE JÄGERMEISTER"/>
          <s v="TAP MACHINE JÄGERMEISTER 1 bll"/>
          <s v="Tonic Water"/>
          <s v="TRANSPORT"/>
          <s v="VERRE SHOOTER JÄGER"/>
          <s v="VODKA IMPERIAL GOLD"/>
          <s v="WILD TURKEY 101'"/>
          <s v="WILD TURKEY 81'"/>
          <s v="WILD TURKEY RYE 101'"/>
          <s v="Groupe1"/>
          <s v="Meukow Extra Coffret"/>
          <s v="Guerin Blanc"/>
          <s v="Bitter Lemon"/>
          <s v="Cherry Blossom"/>
          <s v="Mezcal San Cosme"/>
          <m/>
        </groupItems>
      </fieldGroup>
    </cacheField>
  </cacheFields>
  <extLst>
    <ext xmlns:x14="http://schemas.microsoft.com/office/spreadsheetml/2009/9/main" uri="{725AE2AE-9491-48be-B2B4-4EB974FC3084}">
      <x14:pivotCacheDefinition pivotCacheId="360730409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97.897155902778" backgroundQuery="1" createdVersion="3" refreshedVersion="6" minRefreshableVersion="3" recordCount="0" supportSubquery="1" supportAdvancedDrill="1" xr:uid="{582C21CF-5D94-4B64-A566-FF4B597456C1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111877849" supportSubqueryNonVisual="1" supportSubqueryCalcMem="1" supportAddCalcMems="1"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97.897158564818" backgroundQuery="1" createdVersion="3" refreshedVersion="6" minRefreshableVersion="3" recordCount="0" supportSubquery="1" supportAdvancedDrill="1" xr:uid="{C10A2A89-AF47-4D64-8014-A69CE1E4864C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1834589236" supportSubqueryNonVisual="1" supportSubqueryCalcMem="1" supportAddCalcMems="1"/>
    </ext>
  </extLst>
</pivotCacheDefinition>
</file>

<file path=xl/pivotCache/pivotCacheDefinition9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97.897163425929" backgroundQuery="1" createdVersion="3" refreshedVersion="6" minRefreshableVersion="3" recordCount="0" supportSubquery="1" supportAdvancedDrill="1" xr:uid="{251A9D96-E75E-49B4-818A-AB1CDFCD5FB7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684617677" supportSubqueryNonVisual="1" supportSubqueryCalcMem="1" supportAddCalcMems="1"/>
    </ext>
  </extLst>
</pivotCacheDefinition>
</file>

<file path=xl/pivotCache/pivotCacheDefinition10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997.8971662037" backgroundQuery="1" createdVersion="3" refreshedVersion="6" minRefreshableVersion="3" recordCount="0" supportSubquery="1" supportAdvancedDrill="1" xr:uid="{C6F8AB76-8810-4313-A002-9C4FAAD6C13C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873352133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45">
  <r>
    <x v="0"/>
    <s v="16V01106"/>
    <s v="NIGHTWAY"/>
    <s v="ORLEANS"/>
    <m/>
    <m/>
    <s v="CHR"/>
    <s v="JGR_TM"/>
    <x v="0"/>
    <x v="0"/>
    <n v="3"/>
    <n v="121"/>
    <n v="299"/>
    <n v="358.8"/>
    <n v="2"/>
    <n v="598"/>
    <n v="717.6"/>
    <n v="2"/>
    <n v="2"/>
  </r>
  <r>
    <x v="1"/>
    <s v="16V01154"/>
    <s v="AU BUREAU"/>
    <s v="TOURS"/>
    <m/>
    <m/>
    <s v="GROS"/>
    <s v="Boisson_Spirit"/>
    <x v="1"/>
    <x v="1"/>
    <n v="100"/>
    <n v="3257150410167"/>
    <n v="15.778874"/>
    <n v="18.934648800000002"/>
    <n v="48"/>
    <n v="757.43999999999994"/>
    <n v="908.64"/>
    <n v="68.569999999999993"/>
    <n v="68.571428571428569"/>
  </r>
  <r>
    <x v="1"/>
    <s v="16V01175"/>
    <s v="SHANNON"/>
    <s v="ORLEANS"/>
    <m/>
    <m/>
    <s v="CHR"/>
    <s v="JGR_TM"/>
    <x v="0"/>
    <x v="0"/>
    <n v="3"/>
    <n v="121"/>
    <n v="299"/>
    <n v="358.8"/>
    <n v="1"/>
    <n v="299"/>
    <n v="358.8"/>
    <n v="1"/>
    <n v="1"/>
  </r>
  <r>
    <x v="2"/>
    <s v="16V01213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3"/>
    <s v="16V01220"/>
    <s v="RLM DISTRI"/>
    <s v="SAVIGNE"/>
    <m/>
    <m/>
    <s v="GROS"/>
    <s v="Boisson_Spirit"/>
    <x v="3"/>
    <x v="3"/>
    <n v="70"/>
    <n v="3257150688009"/>
    <n v="12.556915199999999"/>
    <n v="15.068298239999999"/>
    <n v="18"/>
    <n v="226.08"/>
    <n v="271.26"/>
    <n v="18"/>
    <n v="18"/>
  </r>
  <r>
    <x v="4"/>
    <s v="16V01311"/>
    <s v="SCHOEN"/>
    <s v="CHATEAUROUX"/>
    <m/>
    <m/>
    <s v="GROS"/>
    <s v="Boisson_Spirit"/>
    <x v="2"/>
    <x v="2"/>
    <n v="175"/>
    <n v="4067700013835"/>
    <n v="28.916408750000002"/>
    <n v="34.699690500000003"/>
    <n v="36"/>
    <n v="1041.1200000000001"/>
    <n v="1249.2"/>
    <n v="90"/>
    <n v="90"/>
  </r>
  <r>
    <x v="5"/>
    <s v="16V01323"/>
    <s v="SCHOEN"/>
    <s v="JOUE LES TOURS"/>
    <m/>
    <m/>
    <s v="GROS"/>
    <s v="Boisson_Spirit"/>
    <x v="2"/>
    <x v="2"/>
    <n v="70"/>
    <n v="4067700013859"/>
    <n v="12.532563499999998"/>
    <n v="15.039076199999998"/>
    <n v="60"/>
    <n v="751.8"/>
    <n v="902.4"/>
    <n v="60"/>
    <n v="60.000000000000007"/>
  </r>
  <r>
    <x v="5"/>
    <s v="16V01324"/>
    <s v="PLUMEJEAU"/>
    <s v="LA POMMERAYE"/>
    <m/>
    <m/>
    <s v="GROS"/>
    <s v="Boisson_Spirit"/>
    <x v="2"/>
    <x v="2"/>
    <n v="70"/>
    <n v="4067700013859"/>
    <n v="12.532563499999998"/>
    <n v="15.039076199999998"/>
    <n v="180"/>
    <n v="2255.4"/>
    <n v="2707.2"/>
    <n v="180"/>
    <n v="180"/>
  </r>
  <r>
    <x v="5"/>
    <s v="16V01323"/>
    <s v="SCHOEN"/>
    <s v="JOUE LES TOURS"/>
    <m/>
    <m/>
    <s v="GROS"/>
    <s v="Boisson_Spirit"/>
    <x v="2"/>
    <x v="2"/>
    <n v="100"/>
    <n v="4067700013842"/>
    <n v="17.100804999999998"/>
    <n v="20.520965999999998"/>
    <n v="120"/>
    <n v="2052"/>
    <n v="2462.4"/>
    <n v="171.43"/>
    <n v="171.42857142857144"/>
  </r>
  <r>
    <x v="6"/>
    <s v="16V01327"/>
    <s v="LE JEAN"/>
    <s v="CHATEAU RENAULT"/>
    <m/>
    <m/>
    <s v="CHR"/>
    <s v="Boisson_Spirit"/>
    <x v="2"/>
    <x v="2"/>
    <n v="100"/>
    <n v="4067700013842"/>
    <n v="19.150804999999998"/>
    <n v="22.980965999999999"/>
    <n v="30"/>
    <n v="574.5"/>
    <n v="689.4"/>
    <n v="42.86"/>
    <n v="42.857142857142861"/>
  </r>
  <r>
    <x v="6"/>
    <s v="16V02016"/>
    <s v="PROMOCASH"/>
    <s v="SAINT PIERRE DES CORPS"/>
    <m/>
    <m/>
    <s v="GROS"/>
    <s v="Boisson_Spirit"/>
    <x v="2"/>
    <x v="2"/>
    <n v="100"/>
    <n v="4067700013842"/>
    <n v="17.100804999999998"/>
    <n v="20.520965999999998"/>
    <n v="120"/>
    <n v="2052"/>
    <n v="2462.4"/>
    <n v="171.43"/>
    <n v="171.42857142857144"/>
  </r>
  <r>
    <x v="6"/>
    <s v="16V01327"/>
    <s v="LE JEAN"/>
    <s v="CHATEAU RENAULT"/>
    <m/>
    <m/>
    <s v="CHR"/>
    <s v="Boisson_Spirit"/>
    <x v="1"/>
    <x v="1"/>
    <n v="70"/>
    <n v="8500000917015"/>
    <n v="12.7382118"/>
    <n v="15.28585416"/>
    <n v="6"/>
    <n v="76.44"/>
    <n v="91.74"/>
    <n v="6"/>
    <n v="6.0000000000000009"/>
  </r>
  <r>
    <x v="6"/>
    <s v="16V01327"/>
    <s v="LE JEAN"/>
    <s v="CHATEAU RENAULT"/>
    <m/>
    <m/>
    <s v="CHR"/>
    <s v="Boisson_Spirit"/>
    <x v="4"/>
    <x v="4"/>
    <n v="70"/>
    <n v="0"/>
    <n v="0"/>
    <n v="0"/>
    <n v="6"/>
    <n v="0"/>
    <n v="0"/>
    <n v="6"/>
    <n v="6.0000000000000009"/>
  </r>
  <r>
    <x v="6"/>
    <s v="16V01327"/>
    <s v="LE JEAN"/>
    <s v="CHATEAU RENAULT"/>
    <m/>
    <m/>
    <s v="CHR"/>
    <s v="Boisson_Spirit"/>
    <x v="4"/>
    <x v="5"/>
    <n v="70"/>
    <n v="0"/>
    <n v="0"/>
    <n v="0"/>
    <n v="6"/>
    <n v="0"/>
    <n v="0"/>
    <n v="6"/>
    <n v="6.0000000000000009"/>
  </r>
  <r>
    <x v="7"/>
    <s v="16V02090"/>
    <s v="MCLG"/>
    <s v="BOURGES"/>
    <m/>
    <m/>
    <s v="CHR"/>
    <s v="JGR_TM"/>
    <x v="0"/>
    <x v="6"/>
    <n v="6"/>
    <n v="125"/>
    <n v="139"/>
    <n v="166.8"/>
    <n v="1"/>
    <n v="139"/>
    <n v="166.8"/>
    <n v="1"/>
    <n v="1"/>
  </r>
  <r>
    <x v="7"/>
    <s v="16V02080"/>
    <s v="AU BUREAU"/>
    <s v="TOURS"/>
    <m/>
    <m/>
    <s v="GROS"/>
    <s v="JGR_TM"/>
    <x v="0"/>
    <x v="0"/>
    <n v="3"/>
    <n v="121"/>
    <n v="299"/>
    <n v="358.8"/>
    <n v="1"/>
    <n v="299"/>
    <n v="358.8"/>
    <n v="1"/>
    <n v="1"/>
  </r>
  <r>
    <x v="8"/>
    <s v="16V02056"/>
    <s v="NIGHT WAY"/>
    <s v="SARAN"/>
    <m/>
    <m/>
    <s v="CHR"/>
    <s v="Boisson_Spirit"/>
    <x v="5"/>
    <x v="7"/>
    <n v="70"/>
    <n v="0"/>
    <n v="0"/>
    <n v="0"/>
    <n v="18"/>
    <n v="0"/>
    <n v="0"/>
    <n v="18"/>
    <n v="18"/>
  </r>
  <r>
    <x v="8"/>
    <s v="16V02056"/>
    <s v="NIGHT WAY"/>
    <s v="SARAN"/>
    <m/>
    <m/>
    <s v="CHR"/>
    <s v="Boisson_Spirit"/>
    <x v="5"/>
    <x v="7"/>
    <n v="175"/>
    <n v="0"/>
    <n v="0"/>
    <n v="0"/>
    <n v="4"/>
    <n v="0"/>
    <n v="0"/>
    <n v="10"/>
    <n v="10"/>
  </r>
  <r>
    <x v="8"/>
    <s v="16V02056"/>
    <s v="NIGHT WAY"/>
    <s v="SARAN"/>
    <m/>
    <m/>
    <s v="CHR"/>
    <s v="Boisson_Spirit"/>
    <x v="5"/>
    <x v="7"/>
    <n v="600"/>
    <n v="0"/>
    <n v="0"/>
    <n v="0"/>
    <n v="1"/>
    <n v="0"/>
    <n v="0"/>
    <n v="8.57"/>
    <n v="8.5714285714285712"/>
  </r>
  <r>
    <x v="9"/>
    <s v="16V02122"/>
    <s v="OUTBACK"/>
    <s v="TOURS"/>
    <m/>
    <m/>
    <s v="CHR"/>
    <s v="Boisson_Spirit"/>
    <x v="2"/>
    <x v="2"/>
    <n v="100"/>
    <n v="4067700013842"/>
    <n v="19.150804999999998"/>
    <n v="22.980965999999999"/>
    <n v="6"/>
    <n v="114.89999999999999"/>
    <n v="137.88"/>
    <n v="8.57"/>
    <n v="8.5714285714285712"/>
  </r>
  <r>
    <x v="9"/>
    <s v="16V02122"/>
    <s v="OUTBACK"/>
    <s v="TOURS"/>
    <m/>
    <m/>
    <s v="CHR"/>
    <s v="Boisson_Spirit"/>
    <x v="4"/>
    <x v="8"/>
    <n v="100"/>
    <n v="0"/>
    <n v="0"/>
    <n v="0"/>
    <n v="36"/>
    <n v="0"/>
    <n v="0"/>
    <n v="51.43"/>
    <n v="51.428571428571431"/>
  </r>
  <r>
    <x v="10"/>
    <s v="16V02116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1"/>
    <s v="16V02226"/>
    <s v="DIAMS TONIC"/>
    <s v="JALLAIS"/>
    <m/>
    <s v="CHR_CLUB"/>
    <s v="CHR"/>
    <s v="Boisson_Spirit"/>
    <x v="2"/>
    <x v="2"/>
    <n v="175"/>
    <n v="4067700013835"/>
    <n v="32.266408749999997"/>
    <n v="38.719690499999999"/>
    <n v="36"/>
    <n v="1161.72"/>
    <n v="1393.92"/>
    <n v="90"/>
    <n v="90"/>
  </r>
  <r>
    <x v="12"/>
    <s v="16V02310"/>
    <s v="DIAMS TONIC"/>
    <s v="JALLAIS"/>
    <m/>
    <s v="CHR_CLUB"/>
    <s v="CHR"/>
    <s v="Boisson_Spirit"/>
    <x v="2"/>
    <x v="2"/>
    <n v="175"/>
    <n v="4067700013835"/>
    <n v="32.266408749999997"/>
    <n v="38.719690499999999"/>
    <n v="36"/>
    <n v="1161.72"/>
    <n v="1393.92"/>
    <n v="90"/>
    <n v="90"/>
  </r>
  <r>
    <x v="12"/>
    <s v="16V02265"/>
    <s v="NIGHT WAY"/>
    <s v="SARAN"/>
    <m/>
    <m/>
    <s v="CHR"/>
    <s v="Boisson_Spirit"/>
    <x v="5"/>
    <x v="7"/>
    <n v="70"/>
    <n v="0"/>
    <n v="0"/>
    <n v="0"/>
    <n v="18"/>
    <n v="0"/>
    <n v="0"/>
    <n v="18"/>
    <n v="18"/>
  </r>
  <r>
    <x v="12"/>
    <s v="16V02265"/>
    <s v="NIGHT WAY"/>
    <s v="SARAN"/>
    <m/>
    <m/>
    <s v="CHR"/>
    <s v="Boisson_Spirit"/>
    <x v="5"/>
    <x v="7"/>
    <n v="175"/>
    <n v="0"/>
    <n v="0"/>
    <n v="0"/>
    <n v="4"/>
    <n v="0"/>
    <n v="0"/>
    <n v="10"/>
    <n v="10"/>
  </r>
  <r>
    <x v="12"/>
    <s v="16V02265"/>
    <s v="NIGHT WAY"/>
    <s v="SARAN"/>
    <m/>
    <m/>
    <s v="CHR"/>
    <s v="Boisson_Spirit"/>
    <x v="5"/>
    <x v="7"/>
    <n v="600"/>
    <n v="0"/>
    <n v="0"/>
    <n v="0"/>
    <n v="1"/>
    <n v="0"/>
    <n v="0"/>
    <n v="8.57"/>
    <n v="8.5714285714285712"/>
  </r>
  <r>
    <x v="13"/>
    <s v="16V02335"/>
    <s v="DIAMS TONIC"/>
    <s v="JALLAIS"/>
    <m/>
    <s v="CHR_CLUB"/>
    <s v="CHR"/>
    <s v="Boisson_Spirit"/>
    <x v="2"/>
    <x v="2"/>
    <n v="175"/>
    <n v="4067700013835"/>
    <n v="32.266408749999997"/>
    <n v="38.719690499999999"/>
    <n v="-24"/>
    <n v="-774.48"/>
    <n v="-929.28"/>
    <n v="-60"/>
    <n v="-60.000000000000007"/>
  </r>
  <r>
    <x v="13"/>
    <s v="16V02336"/>
    <s v="DIAMS TONIC"/>
    <s v="JALLAIS"/>
    <m/>
    <s v="CHR_CLUB"/>
    <s v="CHR"/>
    <s v="Boisson_Spirit"/>
    <x v="2"/>
    <x v="2"/>
    <n v="175"/>
    <n v="4067700013835"/>
    <n v="32.266408749999997"/>
    <n v="38.719690499999999"/>
    <n v="0"/>
    <n v="0"/>
    <n v="0"/>
    <n v="0"/>
    <n v="0"/>
  </r>
  <r>
    <x v="13"/>
    <s v="16V02335"/>
    <s v="DIAMS TONIC"/>
    <s v="JALLAIS"/>
    <m/>
    <s v="CHR_CLUB"/>
    <s v="CHR"/>
    <s v="Boisson_Spirit"/>
    <x v="2"/>
    <x v="2"/>
    <n v="175"/>
    <n v="4067700013835"/>
    <n v="32.266408749999997"/>
    <n v="38.719690499999999"/>
    <n v="-4"/>
    <n v="-129.08000000000001"/>
    <n v="-154.88"/>
    <n v="-10"/>
    <n v="-10"/>
  </r>
  <r>
    <x v="13"/>
    <s v="16V02336"/>
    <s v="DIAMS TONIC"/>
    <s v="JALLAIS"/>
    <m/>
    <s v="CHR_CLUB"/>
    <s v="CHR"/>
    <s v="Boisson_Spirit"/>
    <x v="2"/>
    <x v="2"/>
    <n v="175"/>
    <n v="4067700013835"/>
    <n v="32.266408749999997"/>
    <n v="38.719690499999999"/>
    <n v="0"/>
    <n v="0"/>
    <n v="0"/>
    <n v="0"/>
    <n v="0"/>
  </r>
  <r>
    <x v="14"/>
    <s v="16V02367"/>
    <s v="WALLABY"/>
    <s v="ANGERS"/>
    <m/>
    <m/>
    <s v="CHR"/>
    <s v="Boisson_Spirit"/>
    <x v="6"/>
    <x v="9"/>
    <n v="70"/>
    <n v="4055800060200"/>
    <n v="18.588644000000002"/>
    <n v="22.306372800000002"/>
    <n v="12"/>
    <n v="223.07999999999998"/>
    <n v="267.71999999999997"/>
    <n v="12"/>
    <n v="12.000000000000002"/>
  </r>
  <r>
    <x v="14"/>
    <s v="16V02349"/>
    <s v="SCHOEN"/>
    <s v="JOUE LES TOURS"/>
    <m/>
    <m/>
    <s v="GROS"/>
    <s v="Boisson_Spirit"/>
    <x v="2"/>
    <x v="2"/>
    <n v="70"/>
    <n v="4067700013859"/>
    <n v="12.532563499999998"/>
    <n v="15.039076199999998"/>
    <n v="120"/>
    <n v="1503.6"/>
    <n v="1804.8"/>
    <n v="120"/>
    <n v="120.00000000000001"/>
  </r>
  <r>
    <x v="14"/>
    <s v="16V02349"/>
    <s v="SCHOEN"/>
    <s v="JOUE LES TOURS"/>
    <m/>
    <m/>
    <s v="GROS"/>
    <s v="Boisson_Spirit"/>
    <x v="2"/>
    <x v="2"/>
    <n v="100"/>
    <n v="4067700013842"/>
    <n v="17.100804999999998"/>
    <n v="20.520965999999998"/>
    <n v="90"/>
    <n v="1539.0000000000002"/>
    <n v="1846.8"/>
    <n v="128.57"/>
    <n v="128.57142857142858"/>
  </r>
  <r>
    <x v="14"/>
    <s v="16V02349"/>
    <s v="SCHOEN"/>
    <s v="JOUE LES TOURS"/>
    <m/>
    <m/>
    <s v="GROS"/>
    <s v="Boisson_Spirit"/>
    <x v="2"/>
    <x v="2"/>
    <n v="100"/>
    <n v="4067700013842"/>
    <n v="17.100804999999998"/>
    <n v="20.520965999999998"/>
    <n v="30"/>
    <n v="513"/>
    <n v="615.6"/>
    <n v="42.86"/>
    <n v="42.857142857142861"/>
  </r>
  <r>
    <x v="14"/>
    <s v="16V02367"/>
    <s v="WALLABY"/>
    <s v="ANGERS"/>
    <m/>
    <m/>
    <s v="CHR"/>
    <s v="Boisson_Spirit"/>
    <x v="2"/>
    <x v="2"/>
    <n v="100"/>
    <n v="4067700013842"/>
    <n v="19.150804999999998"/>
    <n v="22.980965999999999"/>
    <n v="36"/>
    <n v="689.4"/>
    <n v="827.28"/>
    <n v="51.43"/>
    <n v="51.428571428571431"/>
  </r>
  <r>
    <x v="14"/>
    <s v="16V02367"/>
    <s v="WALLABY"/>
    <s v="ANGERS"/>
    <m/>
    <m/>
    <s v="CHR"/>
    <s v="Boisson_Spirit"/>
    <x v="7"/>
    <x v="10"/>
    <n v="70"/>
    <n v="8017450002104"/>
    <n v="14.266482999999999"/>
    <n v="17.119779600000001"/>
    <n v="6"/>
    <n v="85.62"/>
    <n v="102.72"/>
    <n v="6"/>
    <n v="6.0000000000000009"/>
  </r>
  <r>
    <x v="15"/>
    <s v="16V02371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6"/>
    <s v="16V03061"/>
    <s v="LE RUBIS"/>
    <s v="CHOLET"/>
    <m/>
    <m/>
    <s v="CHR"/>
    <s v="JGR_TM"/>
    <x v="0"/>
    <x v="0"/>
    <n v="3"/>
    <n v="121"/>
    <n v="299"/>
    <n v="358.8"/>
    <n v="1"/>
    <n v="299"/>
    <n v="358.8"/>
    <n v="1"/>
    <n v="1"/>
  </r>
  <r>
    <x v="17"/>
    <s v="16V03045"/>
    <s v="AMERICAN"/>
    <s v="BEAUPREAU"/>
    <m/>
    <m/>
    <s v="CHR"/>
    <s v="Boisson_Spirit"/>
    <x v="6"/>
    <x v="9"/>
    <n v="70"/>
    <n v="4055800060200"/>
    <n v="18.588644000000002"/>
    <n v="22.306372800000002"/>
    <n v="6"/>
    <n v="111.53999999999999"/>
    <n v="133.85999999999999"/>
    <n v="6"/>
    <n v="6.0000000000000009"/>
  </r>
  <r>
    <x v="17"/>
    <s v="16V03045"/>
    <s v="AMERICAN"/>
    <s v="BEAUPREAU"/>
    <m/>
    <m/>
    <s v="CHR"/>
    <s v="Boisson_Spirit"/>
    <x v="2"/>
    <x v="2"/>
    <n v="70"/>
    <n v="4067700013859"/>
    <n v="13.942563499999999"/>
    <n v="16.731076199999997"/>
    <n v="30"/>
    <n v="418.2"/>
    <n v="501.90000000000003"/>
    <n v="30"/>
    <n v="30.000000000000004"/>
  </r>
  <r>
    <x v="17"/>
    <s v="16V03045"/>
    <s v="AMERICAN"/>
    <s v="BEAUPREAU"/>
    <m/>
    <m/>
    <s v="CHR"/>
    <s v="Boisson_Spirit"/>
    <x v="3"/>
    <x v="3"/>
    <n v="70"/>
    <n v="3257150688009"/>
    <n v="14.5169152"/>
    <n v="17.420298240000001"/>
    <n v="6"/>
    <n v="87.12"/>
    <n v="104.52000000000001"/>
    <n v="6"/>
    <n v="6.0000000000000009"/>
  </r>
  <r>
    <x v="17"/>
    <s v="16V03045"/>
    <s v="AMERICAN"/>
    <s v="BEAUPREAU"/>
    <m/>
    <m/>
    <s v="CHR"/>
    <s v="Boisson_Spirit"/>
    <x v="4"/>
    <x v="4"/>
    <n v="70"/>
    <n v="0"/>
    <n v="0"/>
    <n v="0"/>
    <n v="6"/>
    <n v="0"/>
    <n v="0"/>
    <n v="6"/>
    <n v="6.0000000000000009"/>
  </r>
  <r>
    <x v="18"/>
    <s v="16V03156"/>
    <s v="DO RE MI"/>
    <s v="SAINT REMY EN MAUGES"/>
    <m/>
    <m/>
    <s v="GROS"/>
    <s v="JGR_TM"/>
    <x v="0"/>
    <x v="0"/>
    <n v="3"/>
    <n v="121"/>
    <n v="299"/>
    <n v="358.8"/>
    <n v="1"/>
    <n v="299"/>
    <n v="358.8"/>
    <n v="1"/>
    <n v="1"/>
  </r>
  <r>
    <x v="18"/>
    <s v="16V03157"/>
    <s v="LE X"/>
    <s v="AUBUSSON"/>
    <m/>
    <m/>
    <s v="CHR"/>
    <s v="JGR_TM"/>
    <x v="0"/>
    <x v="0"/>
    <n v="3"/>
    <n v="121"/>
    <n v="299"/>
    <n v="358.8"/>
    <n v="1"/>
    <n v="299"/>
    <n v="358.8"/>
    <n v="1"/>
    <n v="1"/>
  </r>
  <r>
    <x v="19"/>
    <s v="16V03152"/>
    <s v="PLUMEJEAU"/>
    <s v="LA POMMERAY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20"/>
    <s v="16V03170"/>
    <s v="EST OUEST"/>
    <s v="POITIERS"/>
    <m/>
    <m/>
    <s v="GROS"/>
    <s v="Boisson_Soft"/>
    <x v="8"/>
    <x v="11"/>
    <n v="50"/>
    <n v="4260310553382"/>
    <n v="1"/>
    <n v="1.0549999999999999"/>
    <n v="100"/>
    <n v="100"/>
    <n v="106"/>
    <n v="71.430000000000007"/>
    <n v="71.428571428571431"/>
  </r>
  <r>
    <x v="21"/>
    <s v="16V03265"/>
    <s v="SCHOEN"/>
    <s v="CHATEAUROUX"/>
    <m/>
    <m/>
    <s v="GROS"/>
    <s v="Boisson_Spirit"/>
    <x v="2"/>
    <x v="2"/>
    <n v="175"/>
    <n v="4067700013835"/>
    <n v="28.916408750000002"/>
    <n v="34.699690500000003"/>
    <n v="60"/>
    <n v="1735.2"/>
    <n v="2082"/>
    <n v="150"/>
    <n v="150"/>
  </r>
  <r>
    <x v="22"/>
    <s v="16V03270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2"/>
    <s v="16V03278"/>
    <s v="CODIFRANCE"/>
    <s v="CHATEAUNEUF LOIRE"/>
    <m/>
    <m/>
    <s v="GROS"/>
    <s v="Boisson_Spirit"/>
    <x v="2"/>
    <x v="2"/>
    <n v="70"/>
    <n v="4067700013859"/>
    <n v="12.532563499999998"/>
    <n v="15.039076199999998"/>
    <n v="480"/>
    <n v="6014.4"/>
    <n v="7219.2"/>
    <n v="480"/>
    <n v="480.00000000000006"/>
  </r>
  <r>
    <x v="23"/>
    <s v="16V03340"/>
    <s v="FIGUEIREDO"/>
    <s v="SAINT ROCH"/>
    <m/>
    <m/>
    <s v="GROS"/>
    <s v="Boisson_Spirit"/>
    <x v="6"/>
    <x v="9"/>
    <n v="70"/>
    <n v="4055800060200"/>
    <n v="17.408644000000002"/>
    <n v="20.890372800000002"/>
    <n v="12"/>
    <n v="208.92000000000002"/>
    <n v="250.68"/>
    <n v="12"/>
    <n v="12.000000000000002"/>
  </r>
  <r>
    <x v="23"/>
    <s v="16V03340"/>
    <s v="FIGUEIREDO"/>
    <s v="SAINT ROCH"/>
    <m/>
    <m/>
    <s v="GROS"/>
    <s v="Boisson_Spirit"/>
    <x v="2"/>
    <x v="2"/>
    <n v="70"/>
    <n v="4067700013859"/>
    <n v="12.532563499999998"/>
    <n v="15.039076199999998"/>
    <n v="60"/>
    <n v="751.8"/>
    <n v="902.4"/>
    <n v="60"/>
    <n v="60.000000000000007"/>
  </r>
  <r>
    <x v="23"/>
    <s v="16V03340"/>
    <s v="FIGUEIREDO"/>
    <s v="SAINT ROCH"/>
    <m/>
    <m/>
    <s v="GROS"/>
    <s v="Boisson_Spirit"/>
    <x v="2"/>
    <x v="2"/>
    <n v="100"/>
    <n v="4067700013842"/>
    <n v="17.100804999999998"/>
    <n v="20.520965999999998"/>
    <n v="36"/>
    <n v="615.6"/>
    <n v="738.72"/>
    <n v="51.43"/>
    <n v="51.428571428571431"/>
  </r>
  <r>
    <x v="23"/>
    <s v="16V03340"/>
    <s v="FIGUEIREDO"/>
    <s v="SAINT ROCH"/>
    <m/>
    <m/>
    <s v="GROS"/>
    <s v="Boisson_Spirit"/>
    <x v="9"/>
    <x v="12"/>
    <n v="100"/>
    <n v="8002095200039"/>
    <n v="20.79092"/>
    <n v="24.949103999999998"/>
    <n v="6"/>
    <n v="124.74"/>
    <n v="149.69999999999999"/>
    <n v="8.57"/>
    <n v="8.5714285714285712"/>
  </r>
  <r>
    <x v="23"/>
    <s v="16V03340"/>
    <s v="FIGUEIREDO"/>
    <s v="SAINT ROCH"/>
    <m/>
    <m/>
    <s v="GROS"/>
    <s v="Boisson_Spirit"/>
    <x v="5"/>
    <x v="7"/>
    <n v="70"/>
    <n v="0"/>
    <n v="0"/>
    <n v="0"/>
    <n v="12"/>
    <n v="0"/>
    <n v="0"/>
    <n v="12"/>
    <n v="12.000000000000002"/>
  </r>
  <r>
    <x v="23"/>
    <s v="16V03340"/>
    <s v="FIGUEIREDO"/>
    <s v="SAINT ROCH"/>
    <m/>
    <m/>
    <s v="GROS"/>
    <s v="Boisson_Spirit"/>
    <x v="5"/>
    <x v="7"/>
    <n v="175"/>
    <n v="0"/>
    <n v="0"/>
    <n v="0"/>
    <n v="4"/>
    <n v="0"/>
    <n v="0"/>
    <n v="10"/>
    <n v="10"/>
  </r>
  <r>
    <x v="23"/>
    <s v="16V03340"/>
    <s v="FIGUEIREDO"/>
    <s v="SAINT ROCH"/>
    <m/>
    <m/>
    <s v="GROS"/>
    <s v="Boisson_Spirit"/>
    <x v="4"/>
    <x v="4"/>
    <n v="70"/>
    <n v="0"/>
    <n v="0"/>
    <n v="0"/>
    <n v="12"/>
    <n v="0"/>
    <n v="0"/>
    <n v="12"/>
    <n v="12.000000000000002"/>
  </r>
  <r>
    <x v="23"/>
    <s v="16V03340"/>
    <s v="FIGUEIREDO"/>
    <s v="SAINT ROCH"/>
    <m/>
    <m/>
    <s v="GROS"/>
    <s v="Boisson_Spirit"/>
    <x v="4"/>
    <x v="5"/>
    <n v="70"/>
    <n v="0"/>
    <n v="0"/>
    <n v="0"/>
    <n v="30"/>
    <n v="0"/>
    <n v="0"/>
    <n v="30"/>
    <n v="30.000000000000004"/>
  </r>
  <r>
    <x v="23"/>
    <s v="16V03340"/>
    <s v="FIGUEIREDO"/>
    <s v="SAINT ROCH"/>
    <m/>
    <m/>
    <s v="GROS"/>
    <s v="Boisson_Spirit"/>
    <x v="4"/>
    <x v="5"/>
    <n v="70"/>
    <n v="0"/>
    <n v="0"/>
    <n v="0"/>
    <n v="6"/>
    <n v="0"/>
    <n v="0"/>
    <n v="6"/>
    <n v="6.0000000000000009"/>
  </r>
  <r>
    <x v="24"/>
    <s v="16V03389"/>
    <s v="0000003300"/>
    <s v="EGLETONS"/>
    <m/>
    <m/>
    <m/>
    <s v="Boisson_Spirit"/>
    <x v="4"/>
    <x v="13"/>
    <n v="70"/>
    <n v="0"/>
    <n v="0"/>
    <n v="0"/>
    <n v="6"/>
    <n v="0"/>
    <n v="0"/>
    <n v="6"/>
    <n v="6.0000000000000009"/>
  </r>
  <r>
    <x v="24"/>
    <s v="16V03388"/>
    <s v="DIAMS TONIC"/>
    <s v="JALLAIS"/>
    <m/>
    <s v="CHR_CLUB"/>
    <s v="CHR"/>
    <s v="Boisson_Spirit"/>
    <x v="2"/>
    <x v="2"/>
    <n v="175"/>
    <n v="4067700013835"/>
    <n v="32.266408749999997"/>
    <n v="38.719690499999999"/>
    <n v="36"/>
    <n v="1161.72"/>
    <n v="1393.92"/>
    <n v="90"/>
    <n v="90"/>
  </r>
  <r>
    <x v="24"/>
    <s v="16V03389"/>
    <s v="JM LAC"/>
    <s v="EGLETONS"/>
    <m/>
    <s v="CAVISTE"/>
    <m/>
    <s v="Boisson_Spirit"/>
    <x v="4"/>
    <x v="14"/>
    <n v="75"/>
    <n v="0"/>
    <n v="0"/>
    <n v="0"/>
    <n v="18"/>
    <n v="0"/>
    <n v="0"/>
    <n v="19.29"/>
    <n v="19.285714285714288"/>
  </r>
  <r>
    <x v="24"/>
    <s v="16V03389"/>
    <s v="JM LAC"/>
    <s v="EGLETONS"/>
    <m/>
    <s v="CAVISTE"/>
    <m/>
    <s v="Boisson_Spirit"/>
    <x v="4"/>
    <x v="15"/>
    <n v="75"/>
    <n v="0"/>
    <n v="0"/>
    <n v="0"/>
    <n v="36"/>
    <n v="0"/>
    <n v="0"/>
    <n v="38.57"/>
    <n v="38.571428571428577"/>
  </r>
  <r>
    <x v="25"/>
    <s v="16V03411"/>
    <s v="SCHOEN"/>
    <s v="JOUE LES TOURS"/>
    <m/>
    <m/>
    <s v="GROS"/>
    <s v="Boisson_Spirit"/>
    <x v="2"/>
    <x v="2"/>
    <n v="70"/>
    <n v="4067700013859"/>
    <n v="12.532563499999998"/>
    <n v="15.039076199999998"/>
    <n v="60"/>
    <n v="751.8"/>
    <n v="902.4"/>
    <n v="60"/>
    <n v="60.000000000000007"/>
  </r>
  <r>
    <x v="25"/>
    <s v="16V03411"/>
    <s v="SCHOEN"/>
    <s v="JOUE LES TOURS"/>
    <m/>
    <m/>
    <s v="GROS"/>
    <s v="Boisson_Spirit"/>
    <x v="2"/>
    <x v="2"/>
    <n v="100"/>
    <n v="4067700013842"/>
    <n v="17.100804999999998"/>
    <n v="20.520965999999998"/>
    <n v="6"/>
    <n v="102.60000000000001"/>
    <n v="123.12"/>
    <n v="8.57"/>
    <n v="8.5714285714285712"/>
  </r>
  <r>
    <x v="25"/>
    <s v="16V03411"/>
    <s v="SCHOEN"/>
    <s v="JOUE LES TOURS"/>
    <m/>
    <m/>
    <s v="GROS"/>
    <s v="Boisson_Spirit"/>
    <x v="2"/>
    <x v="2"/>
    <n v="100"/>
    <n v="4067700013842"/>
    <n v="17.100804999999998"/>
    <n v="20.520965999999998"/>
    <n v="156"/>
    <n v="2667.6000000000004"/>
    <n v="3201.12"/>
    <n v="222.86"/>
    <n v="222.85714285714286"/>
  </r>
  <r>
    <x v="25"/>
    <s v="16V03411"/>
    <s v="SCHOEN"/>
    <s v="JOUE LES TOURS"/>
    <m/>
    <m/>
    <s v="GROS"/>
    <s v="Boisson_Spirit"/>
    <x v="2"/>
    <x v="2"/>
    <n v="100"/>
    <n v="4067700013842"/>
    <n v="17.100804999999998"/>
    <n v="20.520965999999998"/>
    <n v="18"/>
    <n v="307.8"/>
    <n v="369.36"/>
    <n v="25.71"/>
    <n v="25.714285714285715"/>
  </r>
  <r>
    <x v="26"/>
    <s v="16V04030"/>
    <s v="AU BUREAU"/>
    <s v="TOURS"/>
    <m/>
    <m/>
    <s v="GROS"/>
    <s v="Boisson_Spirit"/>
    <x v="1"/>
    <x v="1"/>
    <n v="100"/>
    <n v="3257150410167"/>
    <n v="15.778874"/>
    <n v="18.934648800000002"/>
    <n v="48"/>
    <n v="757.43999999999994"/>
    <n v="908.64"/>
    <n v="68.569999999999993"/>
    <n v="68.571428571428569"/>
  </r>
  <r>
    <x v="27"/>
    <s v="16V04176"/>
    <s v="FAUSTO"/>
    <s v="ANGERS"/>
    <m/>
    <m/>
    <s v="CHR"/>
    <s v="JGR_TM"/>
    <x v="0"/>
    <x v="6"/>
    <n v="6"/>
    <n v="125"/>
    <n v="139"/>
    <n v="166.8"/>
    <n v="1"/>
    <n v="139"/>
    <n v="166.8"/>
    <n v="1"/>
    <n v="1"/>
  </r>
  <r>
    <x v="27"/>
    <s v="16V04177"/>
    <s v="L'ATELIER"/>
    <s v="ANGERS"/>
    <m/>
    <m/>
    <s v="CHR"/>
    <s v="JGR_TM"/>
    <x v="0"/>
    <x v="6"/>
    <n v="6"/>
    <n v="125"/>
    <n v="139"/>
    <n v="166.8"/>
    <n v="1"/>
    <n v="139"/>
    <n v="166.8"/>
    <n v="1"/>
    <n v="1"/>
  </r>
  <r>
    <x v="27"/>
    <s v="16V04121"/>
    <s v="POITOU"/>
    <s v="CHASSENEUIL DU POITOU"/>
    <m/>
    <m/>
    <s v="GROS"/>
    <s v="Boisson_Spirit"/>
    <x v="2"/>
    <x v="2"/>
    <n v="70"/>
    <n v="4067700013859"/>
    <n v="12.532563499999998"/>
    <n v="15.039076199999998"/>
    <n v="144"/>
    <n v="1804.32"/>
    <n v="2165.7599999999998"/>
    <n v="144"/>
    <n v="144"/>
  </r>
  <r>
    <x v="27"/>
    <s v="16V04121"/>
    <s v="POITOU"/>
    <s v="CHASSENEUIL DU POITOU"/>
    <m/>
    <m/>
    <s v="GROS"/>
    <s v="Boisson_Spirit"/>
    <x v="2"/>
    <x v="2"/>
    <n v="70"/>
    <n v="4067700013859"/>
    <n v="12.532563499999998"/>
    <n v="15.039076199999998"/>
    <n v="6"/>
    <n v="75.179999999999993"/>
    <n v="90.24"/>
    <n v="6"/>
    <n v="6.0000000000000009"/>
  </r>
  <r>
    <x v="27"/>
    <s v="16V04178"/>
    <s v="GAROUDA"/>
    <s v="VILLEPERDUE"/>
    <m/>
    <m/>
    <s v="CHR"/>
    <s v="JGR_TM"/>
    <x v="0"/>
    <x v="0"/>
    <n v="3"/>
    <n v="121"/>
    <n v="299"/>
    <n v="358.8"/>
    <n v="1"/>
    <n v="299"/>
    <n v="358.8"/>
    <n v="1"/>
    <n v="1"/>
  </r>
  <r>
    <x v="28"/>
    <s v="16V04207"/>
    <s v="SCHOEN"/>
    <s v="JOUE LES TOURS"/>
    <m/>
    <m/>
    <s v="GROS"/>
    <s v="Boisson_Spirit"/>
    <x v="2"/>
    <x v="2"/>
    <n v="70"/>
    <n v="4067700013859"/>
    <n v="12.532563499999998"/>
    <n v="15.039076199999998"/>
    <n v="60"/>
    <n v="751.8"/>
    <n v="902.4"/>
    <n v="60"/>
    <n v="60.000000000000007"/>
  </r>
  <r>
    <x v="28"/>
    <s v="16V04207"/>
    <s v="SCHOEN"/>
    <s v="JOUE LES TOURS"/>
    <m/>
    <m/>
    <s v="GROS"/>
    <s v="Boisson_Spirit"/>
    <x v="2"/>
    <x v="2"/>
    <n v="100"/>
    <n v="4067700013842"/>
    <n v="17.100804999999998"/>
    <n v="20.520965999999998"/>
    <n v="180"/>
    <n v="3078.0000000000005"/>
    <n v="3693.6"/>
    <n v="257.14"/>
    <n v="257.14285714285717"/>
  </r>
  <r>
    <x v="29"/>
    <s v="16V04282"/>
    <s v="FAUSTO"/>
    <s v="ANGERS"/>
    <m/>
    <m/>
    <s v="CHR"/>
    <s v="JGR_TM"/>
    <x v="0"/>
    <x v="0"/>
    <n v="3"/>
    <n v="121"/>
    <n v="299"/>
    <n v="358.8"/>
    <n v="1"/>
    <n v="299"/>
    <n v="358.8"/>
    <n v="1"/>
    <n v="1"/>
  </r>
  <r>
    <x v="29"/>
    <s v="16V04283"/>
    <s v="O BASQUE"/>
    <s v="CHOLET"/>
    <m/>
    <m/>
    <s v="CHR"/>
    <s v="JGR_TM"/>
    <x v="0"/>
    <x v="0"/>
    <n v="3"/>
    <n v="121"/>
    <n v="299"/>
    <n v="358.8"/>
    <n v="1"/>
    <n v="299"/>
    <n v="358.8"/>
    <n v="1"/>
    <n v="1"/>
  </r>
  <r>
    <x v="29"/>
    <s v="16V04286"/>
    <s v="TEO"/>
    <s v="BEAUGENCY"/>
    <m/>
    <m/>
    <s v="CHR"/>
    <s v="JGR_TM"/>
    <x v="0"/>
    <x v="0"/>
    <n v="3"/>
    <n v="121"/>
    <n v="299"/>
    <n v="358.8"/>
    <n v="1"/>
    <n v="299"/>
    <n v="358.8"/>
    <n v="1"/>
    <n v="1"/>
  </r>
  <r>
    <x v="30"/>
    <s v="16V04450"/>
    <s v="BIGWOOD'S"/>
    <s v="ANGERS"/>
    <m/>
    <s v="CHR_BAR"/>
    <s v="CHR"/>
    <s v="Boisson_Spirit"/>
    <x v="6"/>
    <x v="9"/>
    <n v="70"/>
    <n v="4055800060200"/>
    <n v="18.588644000000002"/>
    <n v="22.306372800000002"/>
    <n v="6"/>
    <n v="111.53999999999999"/>
    <n v="133.85999999999999"/>
    <n v="6"/>
    <n v="6.0000000000000009"/>
  </r>
  <r>
    <x v="30"/>
    <s v="16V04444"/>
    <s v="DIAMS TONIC"/>
    <s v="JALLAIS"/>
    <m/>
    <s v="CHR_CLUB"/>
    <s v="CHR"/>
    <s v="Boisson_Spirit"/>
    <x v="2"/>
    <x v="2"/>
    <n v="175"/>
    <n v="4067700013835"/>
    <n v="32.266408749999997"/>
    <n v="38.719690499999999"/>
    <n v="36"/>
    <n v="1161.72"/>
    <n v="1393.92"/>
    <n v="90"/>
    <n v="90"/>
  </r>
  <r>
    <x v="30"/>
    <s v="16V04450"/>
    <s v="BIGWOOD'S"/>
    <s v="ANGERS"/>
    <m/>
    <s v="CHR_BAR"/>
    <s v="CHR"/>
    <s v="Boisson_Soft"/>
    <x v="8"/>
    <x v="11"/>
    <n v="50"/>
    <n v="4260310553382"/>
    <n v="1.1000000000000001"/>
    <n v="1.1605000000000001"/>
    <n v="40"/>
    <n v="44"/>
    <n v="46.4"/>
    <n v="28.57"/>
    <n v="28.571428571428573"/>
  </r>
  <r>
    <x v="30"/>
    <s v="16V04450"/>
    <s v="BIGWOOD'S"/>
    <s v="ANGERS"/>
    <m/>
    <s v="CHR_BAR"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30"/>
    <s v="16V04450"/>
    <s v="BIGWOOD'S"/>
    <s v="ANGERS"/>
    <m/>
    <s v="CHR_BAR"/>
    <s v="CHR"/>
    <s v="Boisson_Spirit"/>
    <x v="10"/>
    <x v="17"/>
    <n v="70"/>
    <n v="3257150100167"/>
    <n v="29.948644000000002"/>
    <n v="35.938372800000003"/>
    <n v="6"/>
    <n v="179.7"/>
    <n v="215.64"/>
    <n v="6"/>
    <n v="6.0000000000000009"/>
  </r>
  <r>
    <x v="30"/>
    <s v="16V04450"/>
    <s v="BIGWOOD'S"/>
    <s v="ANGERS"/>
    <m/>
    <s v="CHR_BAR"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30"/>
    <s v="16V04450"/>
    <s v="BIGWOOD'S"/>
    <s v="ANGERS"/>
    <m/>
    <s v="CHR_BAR"/>
    <s v="CHR"/>
    <s v="Boisson_Spirit"/>
    <x v="1"/>
    <x v="1"/>
    <n v="70"/>
    <n v="8500000917015"/>
    <n v="12.7382118"/>
    <n v="15.28585416"/>
    <n v="6"/>
    <n v="76.44"/>
    <n v="91.74"/>
    <n v="6"/>
    <n v="6.0000000000000009"/>
  </r>
  <r>
    <x v="30"/>
    <s v="16V04450"/>
    <s v="BIGWOOD'S"/>
    <s v="ANGERS"/>
    <m/>
    <s v="CHR_BAR"/>
    <s v="CHR"/>
    <s v="Boisson_Spirit"/>
    <x v="1"/>
    <x v="19"/>
    <n v="70"/>
    <n v="8500000917008"/>
    <n v="11.528211800000001"/>
    <n v="13.833854160000001"/>
    <n v="6"/>
    <n v="69.179999999999993"/>
    <n v="82.98"/>
    <n v="6"/>
    <n v="6.0000000000000009"/>
  </r>
  <r>
    <x v="30"/>
    <s v="16V04450"/>
    <s v="BIGWOOD'S"/>
    <s v="ANGERS"/>
    <m/>
    <s v="CHR_BAR"/>
    <s v="CHR"/>
    <s v="Boisson_Spirit"/>
    <x v="3"/>
    <x v="3"/>
    <n v="70"/>
    <n v="3257150688009"/>
    <n v="14.5169152"/>
    <n v="17.420298240000001"/>
    <n v="12"/>
    <n v="174.24"/>
    <n v="209.04000000000002"/>
    <n v="12"/>
    <n v="12.000000000000002"/>
  </r>
  <r>
    <x v="30"/>
    <s v="16V04450"/>
    <s v="BIGWOOD'S"/>
    <s v="ANGERS"/>
    <m/>
    <s v="CHR_BAR"/>
    <s v="CHR"/>
    <s v="Boisson_Spirit"/>
    <x v="4"/>
    <x v="4"/>
    <n v="70"/>
    <n v="0"/>
    <n v="0"/>
    <n v="0"/>
    <n v="12"/>
    <n v="0"/>
    <n v="0"/>
    <n v="12"/>
    <n v="12.000000000000002"/>
  </r>
  <r>
    <x v="31"/>
    <s v="16V04279"/>
    <s v="PLUMEJEAU"/>
    <s v="LA POMMERAYE"/>
    <m/>
    <m/>
    <s v="GROS"/>
    <s v="Boisson_Spirit"/>
    <x v="2"/>
    <x v="2"/>
    <n v="100"/>
    <n v="4067700013842"/>
    <n v="17.100804999999998"/>
    <n v="20.520965999999998"/>
    <n v="150"/>
    <n v="2565"/>
    <n v="3078"/>
    <n v="214.29"/>
    <n v="214.28571428571431"/>
  </r>
  <r>
    <x v="31"/>
    <s v="16V04279"/>
    <s v="PLUMEJEAU"/>
    <s v="LA POMMERAYE"/>
    <m/>
    <m/>
    <s v="GROS"/>
    <s v="Boisson_Spirit"/>
    <x v="10"/>
    <x v="16"/>
    <n v="70"/>
    <n v="3257150101904"/>
    <n v="16.346482999999999"/>
    <n v="19.6157796"/>
    <n v="1"/>
    <n v="16.350000000000001"/>
    <n v="19.62"/>
    <n v="1"/>
    <n v="1"/>
  </r>
  <r>
    <x v="31"/>
    <s v="16V04279"/>
    <s v="PLUMEJEAU"/>
    <s v="LA POMMERAYE"/>
    <m/>
    <m/>
    <s v="GROS"/>
    <s v="Boisson_Spirit"/>
    <x v="10"/>
    <x v="20"/>
    <n v="70"/>
    <n v="3257150100228"/>
    <n v="19.998643999999999"/>
    <n v="23.998372799999999"/>
    <n v="1"/>
    <n v="20"/>
    <n v="24"/>
    <n v="1"/>
    <n v="1"/>
  </r>
  <r>
    <x v="31"/>
    <s v="16V04279"/>
    <s v="PLUMEJEAU"/>
    <s v="LA POMMERAYE"/>
    <m/>
    <m/>
    <s v="GROS"/>
    <s v="Boisson_Spirit"/>
    <x v="10"/>
    <x v="18"/>
    <n v="70"/>
    <n v="3257150102017"/>
    <n v="14.694322"/>
    <n v="17.6331864"/>
    <n v="1"/>
    <n v="14.69"/>
    <n v="17.63"/>
    <n v="1"/>
    <n v="1"/>
  </r>
  <r>
    <x v="32"/>
    <s v="16V05073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32"/>
    <s v="16V05085"/>
    <s v="AU BUREAU"/>
    <s v="TOURS"/>
    <m/>
    <m/>
    <s v="GROS"/>
    <s v="Boisson_Spirit"/>
    <x v="1"/>
    <x v="1"/>
    <n v="100"/>
    <n v="3257150410167"/>
    <n v="15.778874"/>
    <n v="18.934648800000002"/>
    <n v="48"/>
    <n v="757.43999999999994"/>
    <n v="908.64"/>
    <n v="68.569999999999993"/>
    <n v="68.571428571428569"/>
  </r>
  <r>
    <x v="33"/>
    <s v="16V05219"/>
    <s v="CLIPPER"/>
    <s v="BLOIS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33"/>
    <s v="16V05210"/>
    <s v="PLUMEJEAU"/>
    <s v="LA POMMERAYE"/>
    <m/>
    <m/>
    <s v="GROS"/>
    <s v="Boisson_Spirit"/>
    <x v="2"/>
    <x v="2"/>
    <n v="100"/>
    <n v="4067700013842"/>
    <n v="17.100804999999998"/>
    <n v="20.520965999999998"/>
    <n v="180"/>
    <n v="3078.0000000000005"/>
    <n v="3693.6"/>
    <n v="257.14"/>
    <n v="257.14285714285717"/>
  </r>
  <r>
    <x v="33"/>
    <s v="16V05219"/>
    <s v="CLIPPER"/>
    <s v="BLOIS"/>
    <m/>
    <m/>
    <s v="GROS"/>
    <s v="Boisson_Spirit"/>
    <x v="2"/>
    <x v="2"/>
    <n v="100"/>
    <n v="4067700013842"/>
    <n v="17.100804999999998"/>
    <n v="20.520965999999998"/>
    <n v="18"/>
    <n v="307.8"/>
    <n v="369.36"/>
    <n v="25.71"/>
    <n v="25.714285714285715"/>
  </r>
  <r>
    <x v="33"/>
    <s v="16V05218"/>
    <s v="REMY BREGE"/>
    <s v="LA MOTTE BEUVRON"/>
    <m/>
    <m/>
    <s v="GROS"/>
    <s v="Boisson_Spirit"/>
    <x v="7"/>
    <x v="10"/>
    <n v="70"/>
    <n v="8017450002104"/>
    <n v="14.266482999999999"/>
    <n v="17.119779600000001"/>
    <n v="12"/>
    <n v="171.24"/>
    <n v="205.44"/>
    <n v="12"/>
    <n v="12.000000000000002"/>
  </r>
  <r>
    <x v="33"/>
    <s v="16V05219"/>
    <s v="CLIPPER"/>
    <s v="BLOIS"/>
    <m/>
    <m/>
    <s v="GROS"/>
    <s v="Boisson_Soft"/>
    <x v="8"/>
    <x v="11"/>
    <n v="50"/>
    <n v="4260310553382"/>
    <n v="1"/>
    <n v="1.0549999999999999"/>
    <n v="40"/>
    <n v="40"/>
    <n v="42.400000000000006"/>
    <n v="28.57"/>
    <n v="28.571428571428573"/>
  </r>
  <r>
    <x v="33"/>
    <s v="16V05219"/>
    <s v="CLIPPER"/>
    <s v="BLOIS"/>
    <m/>
    <m/>
    <s v="GROS"/>
    <s v="Boisson_Spirit"/>
    <x v="1"/>
    <x v="1"/>
    <n v="100"/>
    <n v="3257150410167"/>
    <n v="15.778874"/>
    <n v="18.934648800000002"/>
    <n v="18"/>
    <n v="284.03999999999996"/>
    <n v="340.74"/>
    <n v="25.71"/>
    <n v="25.714285714285715"/>
  </r>
  <r>
    <x v="33"/>
    <s v="16V05218"/>
    <s v="REMY BREGE"/>
    <s v="LA MOTTE BEUVRON"/>
    <m/>
    <m/>
    <s v="GROS"/>
    <s v="Boisson_Spirit"/>
    <x v="5"/>
    <x v="7"/>
    <n v="70"/>
    <n v="0"/>
    <n v="0"/>
    <n v="0"/>
    <n v="60"/>
    <n v="0"/>
    <n v="0"/>
    <n v="60"/>
    <n v="60.000000000000007"/>
  </r>
  <r>
    <x v="33"/>
    <s v="16V05218"/>
    <s v="REMY BREGE"/>
    <s v="LA MOTTE BEUVRON"/>
    <m/>
    <m/>
    <s v="GROS"/>
    <s v="Boisson_Spirit"/>
    <x v="5"/>
    <x v="7"/>
    <n v="100"/>
    <n v="4603514006849"/>
    <n v="17.370920000000002"/>
    <n v="20.845104000000003"/>
    <n v="30"/>
    <n v="521.1"/>
    <n v="625.5"/>
    <n v="42.86"/>
    <n v="42.857142857142861"/>
  </r>
  <r>
    <x v="33"/>
    <s v="16V05218"/>
    <s v="REMY BREGE"/>
    <s v="LA MOTTE BEUVRON"/>
    <m/>
    <m/>
    <s v="GROS"/>
    <s v="Boisson_Spirit"/>
    <x v="4"/>
    <x v="4"/>
    <n v="70"/>
    <n v="0"/>
    <n v="0"/>
    <n v="0"/>
    <n v="30"/>
    <n v="0"/>
    <n v="0"/>
    <n v="30"/>
    <n v="30.000000000000004"/>
  </r>
  <r>
    <x v="33"/>
    <s v="16V05218"/>
    <s v="REMY BREGE"/>
    <s v="LA MOTTE BEUVRON"/>
    <m/>
    <m/>
    <s v="GROS"/>
    <s v="Boisson_Spirit"/>
    <x v="4"/>
    <x v="4"/>
    <n v="70"/>
    <n v="0"/>
    <n v="0"/>
    <n v="0"/>
    <n v="6"/>
    <n v="0"/>
    <n v="0"/>
    <n v="6"/>
    <n v="6.0000000000000009"/>
  </r>
  <r>
    <x v="33"/>
    <s v="16V05218"/>
    <s v="REMY BREGE"/>
    <s v="LA MOTTE BEUVRON"/>
    <m/>
    <m/>
    <s v="GROS"/>
    <s v="Boisson_Spirit"/>
    <x v="4"/>
    <x v="5"/>
    <n v="70"/>
    <n v="0"/>
    <n v="0"/>
    <n v="0"/>
    <n v="30"/>
    <n v="0"/>
    <n v="0"/>
    <n v="30"/>
    <n v="30.000000000000004"/>
  </r>
  <r>
    <x v="33"/>
    <s v="16V05218"/>
    <s v="REMY BREGE"/>
    <s v="LA MOTTE BEUVRON"/>
    <m/>
    <m/>
    <s v="GROS"/>
    <s v="Boisson_Spirit"/>
    <x v="4"/>
    <x v="5"/>
    <n v="70"/>
    <n v="0"/>
    <n v="0"/>
    <n v="0"/>
    <n v="6"/>
    <n v="0"/>
    <n v="0"/>
    <n v="6"/>
    <n v="6.0000000000000009"/>
  </r>
  <r>
    <x v="34"/>
    <s v="16V05320"/>
    <s v="LA DATCHA"/>
    <s v="ORLEANS"/>
    <m/>
    <m/>
    <s v="CHR"/>
    <s v="Boisson_Soft"/>
    <x v="8"/>
    <x v="21"/>
    <n v="20"/>
    <n v="4260310553832"/>
    <n v="0.89"/>
    <n v="0.93895000000000006"/>
    <n v="48"/>
    <n v="42.72"/>
    <n v="45.12"/>
    <n v="13.71"/>
    <n v="13.714285714285715"/>
  </r>
  <r>
    <x v="34"/>
    <s v="16V05320"/>
    <s v="LA DATCHA"/>
    <s v="ORLEANS"/>
    <m/>
    <m/>
    <s v="CHR"/>
    <s v="Boisson_Soft"/>
    <x v="8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34"/>
    <s v="16V05320"/>
    <s v="LA DATCHA"/>
    <s v="ORLEANS"/>
    <m/>
    <m/>
    <s v="CHR"/>
    <s v="Boisson_Soft"/>
    <x v="8"/>
    <x v="22"/>
    <n v="20"/>
    <n v="4260310553849"/>
    <n v="0.89"/>
    <n v="0.93895000000000006"/>
    <n v="120"/>
    <n v="106.8"/>
    <n v="112.8"/>
    <n v="34.29"/>
    <n v="34.285714285714285"/>
  </r>
  <r>
    <x v="34"/>
    <s v="16V05320"/>
    <s v="LA DATCHA"/>
    <s v="ORLEANS"/>
    <m/>
    <m/>
    <s v="CHR"/>
    <s v="Boisson_Spirit"/>
    <x v="4"/>
    <x v="4"/>
    <n v="70"/>
    <n v="0"/>
    <n v="0"/>
    <n v="0"/>
    <n v="6"/>
    <n v="0"/>
    <n v="0"/>
    <n v="6"/>
    <n v="6.0000000000000009"/>
  </r>
  <r>
    <x v="34"/>
    <s v="16V05320"/>
    <s v="LA DATCHA"/>
    <s v="ORLEANS"/>
    <m/>
    <m/>
    <s v="CHR"/>
    <s v="Boisson_Spirit"/>
    <x v="4"/>
    <x v="5"/>
    <n v="70"/>
    <n v="0"/>
    <n v="0"/>
    <n v="0"/>
    <n v="6"/>
    <n v="0"/>
    <n v="0"/>
    <n v="6"/>
    <n v="6.0000000000000009"/>
  </r>
  <r>
    <x v="35"/>
    <s v="16V05336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36"/>
    <s v="16V05374"/>
    <s v="SCHOEN"/>
    <s v="JOUE LES TOURS"/>
    <m/>
    <m/>
    <s v="GROS"/>
    <s v="Boisson_Soft"/>
    <x v="8"/>
    <x v="23"/>
    <n v="20"/>
    <n v="4260310550305"/>
    <n v="0.81"/>
    <n v="0.85455000000000003"/>
    <n v="288"/>
    <n v="233.28000000000003"/>
    <n v="244.79999999999998"/>
    <n v="82.29"/>
    <n v="82.285714285714292"/>
  </r>
  <r>
    <x v="36"/>
    <s v="16V05374"/>
    <s v="SCHOEN"/>
    <s v="JOUE LES TOURS"/>
    <m/>
    <m/>
    <s v="GROS"/>
    <s v="Boisson_Soft"/>
    <x v="8"/>
    <x v="24"/>
    <n v="20"/>
    <n v="4260310553863"/>
    <n v="0.81"/>
    <n v="0.85455000000000003"/>
    <n v="288"/>
    <n v="233.28000000000003"/>
    <n v="244.79999999999998"/>
    <n v="82.29"/>
    <n v="82.285714285714292"/>
  </r>
  <r>
    <x v="36"/>
    <s v="16V05374"/>
    <s v="SCHOEN"/>
    <s v="JOUE LES TOURS"/>
    <m/>
    <m/>
    <s v="GROS"/>
    <s v="Boisson_Soft"/>
    <x v="8"/>
    <x v="11"/>
    <n v="50"/>
    <n v="4260310553382"/>
    <n v="1"/>
    <n v="1.0549999999999999"/>
    <n v="800"/>
    <n v="800"/>
    <n v="848"/>
    <n v="571.42999999999995"/>
    <n v="571.42857142857144"/>
  </r>
  <r>
    <x v="36"/>
    <s v="16V05379"/>
    <s v="OUTBACK"/>
    <s v="TOURS"/>
    <m/>
    <m/>
    <s v="GROS"/>
    <s v="Boisson_Soft"/>
    <x v="8"/>
    <x v="11"/>
    <n v="50"/>
    <n v="4260310553382"/>
    <n v="1"/>
    <n v="1.0549999999999999"/>
    <n v="20"/>
    <n v="20"/>
    <n v="21.200000000000003"/>
    <n v="14.29"/>
    <n v="14.285714285714286"/>
  </r>
  <r>
    <x v="36"/>
    <s v="16V05379"/>
    <s v="OUTBACK"/>
    <s v="TOURS"/>
    <m/>
    <m/>
    <s v="CHR"/>
    <s v="Boisson_Spirit"/>
    <x v="4"/>
    <x v="8"/>
    <n v="100"/>
    <n v="0"/>
    <n v="0"/>
    <n v="0"/>
    <n v="48"/>
    <n v="0"/>
    <n v="0"/>
    <n v="68.569999999999993"/>
    <n v="68.571428571428569"/>
  </r>
  <r>
    <x v="36"/>
    <s v="16V05374"/>
    <s v="SCHOEN"/>
    <s v="JOUE LES TOURS"/>
    <m/>
    <m/>
    <s v="GROS"/>
    <s v="Boisson_Spirit"/>
    <x v="4"/>
    <x v="4"/>
    <n v="70"/>
    <n v="0"/>
    <n v="0"/>
    <n v="0"/>
    <n v="12"/>
    <n v="0"/>
    <n v="0"/>
    <n v="12"/>
    <n v="12.000000000000002"/>
  </r>
  <r>
    <x v="37"/>
    <s v="16V06066"/>
    <s v="EST OUEST"/>
    <s v="POITIERS"/>
    <m/>
    <m/>
    <s v="GROS"/>
    <s v="JGR_TM"/>
    <x v="0"/>
    <x v="6"/>
    <n v="6"/>
    <n v="125"/>
    <n v="139"/>
    <n v="166.8"/>
    <n v="1"/>
    <n v="139"/>
    <n v="166.8"/>
    <n v="1"/>
    <n v="1"/>
  </r>
  <r>
    <x v="38"/>
    <s v="16V06053"/>
    <s v="FROMAGET"/>
    <s v="VIVONNE"/>
    <m/>
    <m/>
    <s v="GROS"/>
    <s v="Boisson_Soft"/>
    <x v="8"/>
    <x v="21"/>
    <n v="20"/>
    <n v="4260310553832"/>
    <n v="0.81"/>
    <n v="0.85455000000000003"/>
    <n v="24"/>
    <n v="19.440000000000001"/>
    <n v="20.399999999999999"/>
    <n v="6.86"/>
    <n v="6.8571428571428577"/>
  </r>
  <r>
    <x v="38"/>
    <s v="16V06053"/>
    <s v="FROMAGET"/>
    <s v="VIVONNE"/>
    <m/>
    <m/>
    <s v="GROS"/>
    <s v="Boisson_Soft"/>
    <x v="8"/>
    <x v="11"/>
    <n v="50"/>
    <n v="4260310553382"/>
    <n v="1"/>
    <n v="1.0549999999999999"/>
    <n v="280"/>
    <n v="280"/>
    <n v="296.8"/>
    <n v="200"/>
    <n v="200"/>
  </r>
  <r>
    <x v="38"/>
    <s v="16V06053"/>
    <s v="FROMAGET"/>
    <s v="VIVONNE"/>
    <m/>
    <m/>
    <s v="GROS"/>
    <s v="Boisson_Spirit"/>
    <x v="4"/>
    <x v="4"/>
    <n v="70"/>
    <n v="0"/>
    <n v="0"/>
    <n v="0"/>
    <n v="6"/>
    <n v="0"/>
    <n v="0"/>
    <n v="6"/>
    <n v="6.0000000000000009"/>
  </r>
  <r>
    <x v="38"/>
    <s v="16V06053"/>
    <s v="FROMAGET"/>
    <s v="VIVONNE"/>
    <m/>
    <m/>
    <s v="GROS"/>
    <s v="Boisson_Spirit"/>
    <x v="4"/>
    <x v="5"/>
    <n v="70"/>
    <n v="0"/>
    <n v="0"/>
    <n v="0"/>
    <n v="6"/>
    <n v="0"/>
    <n v="0"/>
    <n v="6"/>
    <n v="6.0000000000000009"/>
  </r>
  <r>
    <x v="39"/>
    <s v="16V06057"/>
    <s v="FIGUEIREDO"/>
    <s v="SAINT ROCH"/>
    <m/>
    <m/>
    <s v="GROS"/>
    <s v="Boisson_Soft"/>
    <x v="8"/>
    <x v="23"/>
    <n v="20"/>
    <n v="4260310550305"/>
    <n v="0.81"/>
    <n v="0.85455000000000003"/>
    <n v="192"/>
    <n v="155.52000000000001"/>
    <n v="163.19999999999999"/>
    <n v="54.86"/>
    <n v="54.857142857142861"/>
  </r>
  <r>
    <x v="39"/>
    <s v="16V06057"/>
    <s v="FIGUEIREDO"/>
    <s v="SAINT ROCH"/>
    <m/>
    <m/>
    <s v="GROS"/>
    <s v="Boisson_Soft"/>
    <x v="8"/>
    <x v="24"/>
    <n v="20"/>
    <n v="4260310553863"/>
    <n v="0.81"/>
    <n v="0.85455000000000003"/>
    <n v="192"/>
    <n v="155.52000000000001"/>
    <n v="163.19999999999999"/>
    <n v="54.86"/>
    <n v="54.857142857142861"/>
  </r>
  <r>
    <x v="39"/>
    <s v="16V06057"/>
    <s v="FIGUEIREDO"/>
    <s v="SAINT ROCH"/>
    <m/>
    <m/>
    <s v="GROS"/>
    <s v="Boisson_Spirit"/>
    <x v="2"/>
    <x v="2"/>
    <n v="100"/>
    <n v="4067700013842"/>
    <n v="17.100804999999998"/>
    <n v="20.520965999999998"/>
    <n v="72"/>
    <n v="1231.2"/>
    <n v="1477.44"/>
    <n v="102.86"/>
    <n v="102.85714285714286"/>
  </r>
  <r>
    <x v="39"/>
    <s v="16V06057"/>
    <s v="FIGUEIREDO"/>
    <s v="SAINT ROCH"/>
    <m/>
    <m/>
    <s v="GROS"/>
    <s v="Boisson_Soft"/>
    <x v="8"/>
    <x v="11"/>
    <n v="50"/>
    <n v="4260310553382"/>
    <n v="1"/>
    <n v="1.0549999999999999"/>
    <n v="260"/>
    <n v="260"/>
    <n v="275.60000000000002"/>
    <n v="185.71"/>
    <n v="185.71428571428572"/>
  </r>
  <r>
    <x v="39"/>
    <s v="16V06057"/>
    <s v="FIGUEIREDO"/>
    <s v="SAINT ROCH"/>
    <m/>
    <m/>
    <s v="GROS"/>
    <s v="Boisson_Spirit"/>
    <x v="4"/>
    <x v="4"/>
    <n v="70"/>
    <n v="0"/>
    <n v="0"/>
    <n v="0"/>
    <n v="12"/>
    <n v="0"/>
    <n v="0"/>
    <n v="12"/>
    <n v="12.000000000000002"/>
  </r>
  <r>
    <x v="39"/>
    <s v="16V06057"/>
    <s v="FIGUEIREDO"/>
    <s v="SAINT ROCH"/>
    <m/>
    <m/>
    <s v="GROS"/>
    <s v="Boisson_Spirit"/>
    <x v="4"/>
    <x v="5"/>
    <n v="70"/>
    <n v="0"/>
    <n v="0"/>
    <n v="0"/>
    <n v="12"/>
    <n v="0"/>
    <n v="0"/>
    <n v="12"/>
    <n v="12.000000000000002"/>
  </r>
  <r>
    <x v="40"/>
    <s v="16V06194"/>
    <s v="BIGWOOD'S"/>
    <s v="ANGERS"/>
    <m/>
    <s v="CHR_BAR"/>
    <s v="CHR"/>
    <s v="Boisson_Soft"/>
    <x v="8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41"/>
    <s v="16V06197"/>
    <s v="SCHOEN"/>
    <s v="CHATEAUROUX"/>
    <m/>
    <m/>
    <s v="GROS"/>
    <s v="Boisson_Spirit"/>
    <x v="2"/>
    <x v="2"/>
    <n v="175"/>
    <n v="4067700013835"/>
    <n v="28.916408750000002"/>
    <n v="34.699690500000003"/>
    <n v="42"/>
    <n v="1214.6400000000001"/>
    <n v="1457.4"/>
    <n v="105"/>
    <n v="105"/>
  </r>
  <r>
    <x v="42"/>
    <s v="16V06216"/>
    <s v="PROMOCASH"/>
    <s v="SAINT PIERRE DES CORPS"/>
    <m/>
    <m/>
    <s v="GROS"/>
    <s v="Boisson_Spirit"/>
    <x v="2"/>
    <x v="2"/>
    <n v="100"/>
    <n v="4067700013842"/>
    <n v="17.100804999999998"/>
    <n v="20.520965999999998"/>
    <n v="120"/>
    <n v="2052"/>
    <n v="2462.4"/>
    <n v="171.43"/>
    <n v="171.42857142857144"/>
  </r>
  <r>
    <x v="43"/>
    <s v="16V06198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43"/>
    <s v="16V06250"/>
    <s v="AU BUREAU"/>
    <s v="TOURS"/>
    <m/>
    <m/>
    <s v="GROS"/>
    <s v="Boisson_Spirit"/>
    <x v="1"/>
    <x v="1"/>
    <n v="100"/>
    <n v="3257150410167"/>
    <n v="15.778874"/>
    <n v="18.934648800000002"/>
    <n v="36"/>
    <n v="568.07999999999993"/>
    <n v="681.48"/>
    <n v="51.43"/>
    <n v="51.428571428571431"/>
  </r>
  <r>
    <x v="43"/>
    <s v="16V06251"/>
    <s v="CLIPPER"/>
    <s v="BLOIS"/>
    <m/>
    <m/>
    <s v="GROS"/>
    <s v="Boisson_Spirit"/>
    <x v="1"/>
    <x v="1"/>
    <n v="100"/>
    <n v="3257150410167"/>
    <n v="15.778874"/>
    <n v="18.934648800000002"/>
    <n v="36"/>
    <n v="568.07999999999993"/>
    <n v="681.48"/>
    <n v="51.43"/>
    <n v="51.428571428571431"/>
  </r>
  <r>
    <x v="44"/>
    <s v="16V06348"/>
    <s v="LES TROIS"/>
    <s v="BOURGES"/>
    <m/>
    <m/>
    <s v="CHR"/>
    <s v="JGR_TM"/>
    <x v="0"/>
    <x v="0"/>
    <n v="3"/>
    <n v="121"/>
    <n v="299"/>
    <n v="358.8"/>
    <n v="1"/>
    <n v="299"/>
    <n v="358.8"/>
    <n v="1"/>
    <n v="1"/>
  </r>
  <r>
    <x v="45"/>
    <s v="16V06352"/>
    <s v="BISTROT 64"/>
    <s v="TOURS"/>
    <m/>
    <m/>
    <s v="CHR"/>
    <s v="Boisson_Spirit"/>
    <x v="2"/>
    <x v="2"/>
    <n v="70"/>
    <n v="4067700013859"/>
    <n v="13.942563499999999"/>
    <n v="16.731076199999997"/>
    <n v="6"/>
    <n v="83.64"/>
    <n v="100.38"/>
    <n v="6"/>
    <n v="6.0000000000000009"/>
  </r>
  <r>
    <x v="45"/>
    <s v="16V06352"/>
    <s v="BISTROT 64"/>
    <s v="TOURS"/>
    <m/>
    <m/>
    <s v="CHR"/>
    <s v="Boisson_Spirit"/>
    <x v="7"/>
    <x v="10"/>
    <n v="70"/>
    <n v="8017450002104"/>
    <n v="14.266482999999999"/>
    <n v="17.119779600000001"/>
    <n v="6"/>
    <n v="85.62"/>
    <n v="102.72"/>
    <n v="6"/>
    <n v="6.0000000000000009"/>
  </r>
  <r>
    <x v="45"/>
    <s v="16V06352"/>
    <s v="BISTROT 64"/>
    <s v="TOURS"/>
    <m/>
    <m/>
    <s v="CHR"/>
    <s v="Boisson_Soft"/>
    <x v="8"/>
    <x v="11"/>
    <n v="50"/>
    <n v="4260310553382"/>
    <n v="1.1000000000000001"/>
    <n v="1.1605000000000001"/>
    <n v="40"/>
    <n v="44"/>
    <n v="46.4"/>
    <n v="28.57"/>
    <n v="28.571428571428573"/>
  </r>
  <r>
    <x v="45"/>
    <s v="16V06352"/>
    <s v="BISTROT 64"/>
    <s v="TOURS"/>
    <m/>
    <m/>
    <s v="CHR"/>
    <s v="Boisson_Spirit"/>
    <x v="9"/>
    <x v="12"/>
    <n v="70"/>
    <n v="8002095100001"/>
    <n v="16.028644"/>
    <n v="19.234372799999999"/>
    <n v="6"/>
    <n v="96.18"/>
    <n v="115.38"/>
    <n v="6"/>
    <n v="6.0000000000000009"/>
  </r>
  <r>
    <x v="45"/>
    <s v="16V06352"/>
    <s v="BISTROT 64"/>
    <s v="TOURS"/>
    <m/>
    <m/>
    <s v="CHR"/>
    <s v="Boisson_Spirit"/>
    <x v="3"/>
    <x v="3"/>
    <n v="70"/>
    <n v="3257150688009"/>
    <n v="14.5169152"/>
    <n v="17.420298240000001"/>
    <n v="6"/>
    <n v="87.12"/>
    <n v="104.52000000000001"/>
    <n v="6"/>
    <n v="6.0000000000000009"/>
  </r>
  <r>
    <x v="45"/>
    <s v="16V06356"/>
    <s v="LE QG"/>
    <s v="BENAIS"/>
    <m/>
    <m/>
    <s v="CHR"/>
    <s v="JGR_TM"/>
    <x v="0"/>
    <x v="0"/>
    <n v="3"/>
    <n v="121"/>
    <n v="299"/>
    <n v="358.8"/>
    <n v="1"/>
    <n v="299"/>
    <n v="358.8"/>
    <n v="1"/>
    <n v="1"/>
  </r>
  <r>
    <x v="45"/>
    <s v="16V06361"/>
    <s v="L'EXTASIA"/>
    <s v="LA CHATRE"/>
    <m/>
    <m/>
    <s v="CHR"/>
    <s v="JGR_TM"/>
    <x v="0"/>
    <x v="0"/>
    <n v="3"/>
    <n v="121"/>
    <n v="299"/>
    <n v="358.8"/>
    <n v="1"/>
    <n v="299"/>
    <n v="358.8"/>
    <n v="1"/>
    <n v="1"/>
  </r>
  <r>
    <x v="46"/>
    <s v="16V06401"/>
    <s v="SCHOEN"/>
    <s v="JOUE LES TOURS"/>
    <m/>
    <m/>
    <s v="GROS"/>
    <s v="Boisson_Soft"/>
    <x v="8"/>
    <x v="23"/>
    <n v="20"/>
    <n v="4260310550305"/>
    <n v="0.81"/>
    <n v="0.85455000000000003"/>
    <n v="0"/>
    <n v="0"/>
    <n v="0"/>
    <n v="0"/>
    <n v="0"/>
  </r>
  <r>
    <x v="46"/>
    <s v="16V06401"/>
    <s v="SCHOEN"/>
    <s v="JOUE LES TOURS"/>
    <m/>
    <m/>
    <s v="GROS"/>
    <s v="Boisson_Soft"/>
    <x v="8"/>
    <x v="24"/>
    <n v="20"/>
    <n v="4260310553863"/>
    <n v="0.81"/>
    <n v="0.85455000000000003"/>
    <n v="0"/>
    <n v="0"/>
    <n v="0"/>
    <n v="0"/>
    <n v="0"/>
  </r>
  <r>
    <x v="46"/>
    <s v="16V06370"/>
    <s v="PLUMEJEAU"/>
    <s v="LA POMMERAYE"/>
    <m/>
    <m/>
    <s v="GROS"/>
    <s v="Boisson_Spirit"/>
    <x v="2"/>
    <x v="2"/>
    <n v="100"/>
    <n v="4067700013842"/>
    <n v="17.100804999999998"/>
    <n v="20.520965999999998"/>
    <n v="210"/>
    <n v="3591.0000000000005"/>
    <n v="4309.2"/>
    <n v="300"/>
    <n v="300"/>
  </r>
  <r>
    <x v="46"/>
    <s v="16V06401"/>
    <s v="SCHOEN"/>
    <s v="JOUE LES TOURS"/>
    <m/>
    <m/>
    <s v="GROS"/>
    <s v="Boisson_Soft"/>
    <x v="8"/>
    <x v="11"/>
    <n v="50"/>
    <n v="4260310553382"/>
    <n v="1"/>
    <n v="1.0549999999999999"/>
    <n v="0"/>
    <n v="0"/>
    <n v="0"/>
    <n v="0"/>
    <n v="0"/>
  </r>
  <r>
    <x v="47"/>
    <s v="16V07001"/>
    <s v="ALEXANDRA"/>
    <s v="TOURS"/>
    <m/>
    <m/>
    <s v="CHR"/>
    <s v="Boisson_Spirit"/>
    <x v="3"/>
    <x v="3"/>
    <n v="70"/>
    <n v="3257150688009"/>
    <n v="14.5169152"/>
    <n v="17.420298240000001"/>
    <n v="48"/>
    <n v="696.96"/>
    <n v="836.16000000000008"/>
    <n v="48"/>
    <n v="48.000000000000007"/>
  </r>
  <r>
    <x v="48"/>
    <s v="16V07086"/>
    <s v="LE PLB"/>
    <s v="POITIERS"/>
    <m/>
    <m/>
    <s v="CHR"/>
    <s v="JGR_TM"/>
    <x v="0"/>
    <x v="0"/>
    <n v="3"/>
    <n v="121"/>
    <n v="299"/>
    <n v="358.8"/>
    <n v="1"/>
    <n v="299"/>
    <n v="358.8"/>
    <n v="1"/>
    <n v="1"/>
  </r>
  <r>
    <x v="48"/>
    <s v="16V07087"/>
    <s v="RED TEAM"/>
    <s v="ROCHECORBON"/>
    <m/>
    <m/>
    <s v="CHR"/>
    <s v="JGR_TM"/>
    <x v="0"/>
    <x v="0"/>
    <n v="3"/>
    <n v="121"/>
    <n v="299"/>
    <n v="358.8"/>
    <n v="1"/>
    <n v="299"/>
    <n v="358.8"/>
    <n v="1"/>
    <n v="1"/>
  </r>
  <r>
    <x v="49"/>
    <s v="16V07069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50"/>
    <s v="16V07204"/>
    <s v="LE RUBIS"/>
    <s v="CHOLET"/>
    <m/>
    <m/>
    <s v="CHR"/>
    <s v="JGR_TM"/>
    <x v="0"/>
    <x v="0"/>
    <n v="3"/>
    <n v="121"/>
    <n v="299"/>
    <n v="358.8"/>
    <n v="1"/>
    <n v="299"/>
    <n v="358.8"/>
    <n v="1"/>
    <n v="1"/>
  </r>
  <r>
    <x v="51"/>
    <s v="16V07330"/>
    <s v="L'OLIVIER"/>
    <s v="ORLEANS"/>
    <m/>
    <m/>
    <s v="CHR"/>
    <s v="Boisson_Soft"/>
    <x v="8"/>
    <x v="21"/>
    <n v="20"/>
    <n v="4260310553832"/>
    <n v="0.89"/>
    <n v="0.93895000000000006"/>
    <n v="48"/>
    <n v="42.72"/>
    <n v="45.12"/>
    <n v="13.71"/>
    <n v="13.714285714285715"/>
  </r>
  <r>
    <x v="51"/>
    <s v="16V07330"/>
    <s v="L'OLIVIER"/>
    <s v="ORLEANS"/>
    <m/>
    <m/>
    <s v="CHR"/>
    <s v="Boisson_Spirit"/>
    <x v="7"/>
    <x v="10"/>
    <n v="70"/>
    <n v="8017450002104"/>
    <n v="14.266482999999999"/>
    <n v="17.119779600000001"/>
    <n v="6"/>
    <n v="85.62"/>
    <n v="102.72"/>
    <n v="6"/>
    <n v="6.0000000000000009"/>
  </r>
  <r>
    <x v="51"/>
    <s v="16V07320"/>
    <s v="EST OUEST"/>
    <s v="POITIERS"/>
    <m/>
    <m/>
    <s v="GROS"/>
    <s v="Boisson_Soft"/>
    <x v="8"/>
    <x v="11"/>
    <n v="50"/>
    <n v="4260310553382"/>
    <n v="1"/>
    <n v="1.0549999999999999"/>
    <n v="100"/>
    <n v="100"/>
    <n v="106"/>
    <n v="71.430000000000007"/>
    <n v="71.428571428571431"/>
  </r>
  <r>
    <x v="51"/>
    <s v="16V07330"/>
    <s v="L'OLIVIER"/>
    <s v="ORLEANS"/>
    <m/>
    <m/>
    <s v="CHR"/>
    <s v="Boisson_Soft"/>
    <x v="8"/>
    <x v="11"/>
    <n v="50"/>
    <n v="4260310553382"/>
    <n v="1.1000000000000001"/>
    <n v="1.1605000000000001"/>
    <n v="40"/>
    <n v="44"/>
    <n v="46.4"/>
    <n v="28.57"/>
    <n v="28.571428571428573"/>
  </r>
  <r>
    <x v="51"/>
    <s v="16V07330"/>
    <s v="L'OLIVIER"/>
    <s v="ORLEANS"/>
    <m/>
    <m/>
    <s v="CHR"/>
    <s v="Boisson_Spirit"/>
    <x v="3"/>
    <x v="3"/>
    <n v="70"/>
    <n v="3257150688009"/>
    <n v="14.5169152"/>
    <n v="17.420298240000001"/>
    <n v="6"/>
    <n v="87.12"/>
    <n v="104.52000000000001"/>
    <n v="6"/>
    <n v="6.0000000000000009"/>
  </r>
  <r>
    <x v="51"/>
    <s v="16V07330"/>
    <s v="L'OLIVIER"/>
    <s v="ORLEANS"/>
    <m/>
    <m/>
    <s v="CHR"/>
    <s v="Boisson_Soft"/>
    <x v="8"/>
    <x v="22"/>
    <n v="20"/>
    <n v="4260310553849"/>
    <n v="0.89"/>
    <n v="0.93895000000000006"/>
    <n v="24"/>
    <n v="21.36"/>
    <n v="22.56"/>
    <n v="6.86"/>
    <n v="6.8571428571428577"/>
  </r>
  <r>
    <x v="51"/>
    <s v="16V07330"/>
    <s v="L'OLIVIER"/>
    <s v="ORLEANS"/>
    <m/>
    <m/>
    <s v="CHR"/>
    <s v="Boisson_Spirit"/>
    <x v="5"/>
    <x v="7"/>
    <n v="70"/>
    <n v="0"/>
    <n v="0"/>
    <n v="0"/>
    <n v="6"/>
    <n v="0"/>
    <n v="0"/>
    <n v="6"/>
    <n v="6.0000000000000009"/>
  </r>
  <r>
    <x v="52"/>
    <s v="16V07338"/>
    <s v="DIAMS TONIC"/>
    <s v="JALLAIS"/>
    <m/>
    <s v="CHR_CLUB"/>
    <s v="CHR"/>
    <s v="Boisson_Spirit"/>
    <x v="2"/>
    <x v="2"/>
    <n v="175"/>
    <n v="4067700013835"/>
    <n v="32.266408749999997"/>
    <n v="38.719690499999999"/>
    <n v="24"/>
    <n v="774.48"/>
    <n v="929.28"/>
    <n v="60"/>
    <n v="60.000000000000007"/>
  </r>
  <r>
    <x v="53"/>
    <s v="16V07209"/>
    <s v="LA DATCHA"/>
    <s v="ORLEANS"/>
    <m/>
    <m/>
    <s v="CHR"/>
    <s v="Boisson_Soft"/>
    <x v="8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53"/>
    <s v="16V07230"/>
    <s v="L'ANT'HIC"/>
    <s v="ORLEANS"/>
    <m/>
    <m/>
    <s v="CHR"/>
    <s v="Boisson_Soft"/>
    <x v="8"/>
    <x v="11"/>
    <n v="50"/>
    <n v="4260310553382"/>
    <n v="1.1000000000000001"/>
    <n v="1.1605000000000001"/>
    <n v="40"/>
    <n v="44"/>
    <n v="46.4"/>
    <n v="28.57"/>
    <n v="28.571428571428573"/>
  </r>
  <r>
    <x v="53"/>
    <s v="16V07230"/>
    <s v="L'ANT'HIC"/>
    <s v="ORLEANS"/>
    <m/>
    <m/>
    <s v="CHR"/>
    <s v="Boisson_Spirit"/>
    <x v="10"/>
    <x v="20"/>
    <n v="70"/>
    <n v="3257150100228"/>
    <n v="21.488644000000001"/>
    <n v="25.786372800000002"/>
    <n v="6"/>
    <n v="128.94"/>
    <n v="154.74"/>
    <n v="6"/>
    <n v="6.0000000000000009"/>
  </r>
  <r>
    <x v="53"/>
    <s v="16V07230"/>
    <s v="L'ANT'HIC"/>
    <s v="ORLEANS"/>
    <m/>
    <m/>
    <s v="CHR"/>
    <s v="Boisson_Spirit"/>
    <x v="5"/>
    <x v="7"/>
    <n v="70"/>
    <n v="0"/>
    <n v="0"/>
    <n v="0"/>
    <n v="6"/>
    <n v="0"/>
    <n v="0"/>
    <n v="6"/>
    <n v="6.0000000000000009"/>
  </r>
  <r>
    <x v="53"/>
    <s v="16V07230"/>
    <s v="L'ANT'HIC"/>
    <s v="ORLEANS"/>
    <m/>
    <m/>
    <s v="CHR"/>
    <s v="Boisson_Spirit"/>
    <x v="4"/>
    <x v="5"/>
    <n v="70"/>
    <n v="0"/>
    <n v="0"/>
    <n v="0"/>
    <n v="12"/>
    <n v="0"/>
    <n v="0"/>
    <n v="12"/>
    <n v="12.000000000000002"/>
  </r>
  <r>
    <x v="54"/>
    <s v="16V08015"/>
    <s v="ALMERIA"/>
    <s v="SALBRIS"/>
    <m/>
    <m/>
    <s v="CHR"/>
    <s v="JGR_TM"/>
    <x v="0"/>
    <x v="0"/>
    <n v="3"/>
    <n v="121"/>
    <n v="299"/>
    <n v="358.8"/>
    <n v="1"/>
    <n v="299"/>
    <n v="358.8"/>
    <n v="1"/>
    <n v="1"/>
  </r>
  <r>
    <x v="55"/>
    <s v="16V08072"/>
    <s v="CODIFRANCE"/>
    <s v="CHATEAUNEUF LOIRE"/>
    <m/>
    <m/>
    <s v="GROS"/>
    <s v="Boisson_Spirit"/>
    <x v="2"/>
    <x v="2"/>
    <n v="70"/>
    <n v="4067700013859"/>
    <n v="12.532563499999998"/>
    <n v="15.039076199999998"/>
    <n v="480"/>
    <n v="6014.4"/>
    <n v="7219.2"/>
    <n v="480"/>
    <n v="480.00000000000006"/>
  </r>
  <r>
    <x v="56"/>
    <s v="16V08091"/>
    <s v="BISTROT"/>
    <s v="ESVRES SUR INDRE"/>
    <m/>
    <m/>
    <s v="CHR"/>
    <s v="Boisson_Soft"/>
    <x v="8"/>
    <x v="11"/>
    <n v="50"/>
    <n v="4260310553382"/>
    <n v="1.1000000000000001"/>
    <n v="1.1605000000000001"/>
    <n v="40"/>
    <n v="44"/>
    <n v="46.4"/>
    <n v="28.57"/>
    <n v="28.571428571428573"/>
  </r>
  <r>
    <x v="56"/>
    <s v="16V08091"/>
    <s v="BISTROT"/>
    <s v="ESVRES SUR INDRE"/>
    <m/>
    <m/>
    <s v="CHR"/>
    <s v="Boisson_Spirit"/>
    <x v="1"/>
    <x v="19"/>
    <n v="70"/>
    <n v="8500000917008"/>
    <n v="11.528211800000001"/>
    <n v="13.833854160000001"/>
    <n v="18"/>
    <n v="207.54"/>
    <n v="248.94"/>
    <n v="18"/>
    <n v="18"/>
  </r>
  <r>
    <x v="56"/>
    <s v="16V08091"/>
    <s v="BISTROT"/>
    <s v="ESVRES SUR INDRE"/>
    <m/>
    <m/>
    <s v="CHR"/>
    <s v="Boisson_Soft"/>
    <x v="8"/>
    <x v="25"/>
    <n v="20"/>
    <n v="4260310553818"/>
    <n v="0.89"/>
    <n v="0.93895000000000006"/>
    <n v="24"/>
    <n v="21.36"/>
    <n v="22.56"/>
    <n v="6.86"/>
    <n v="6.8571428571428577"/>
  </r>
  <r>
    <x v="57"/>
    <s v="16V08226"/>
    <s v="AMERICAN"/>
    <s v="BEAUPREAU"/>
    <m/>
    <m/>
    <s v="CHR"/>
    <s v="JGR_TM"/>
    <x v="0"/>
    <x v="6"/>
    <n v="6"/>
    <n v="125"/>
    <n v="139"/>
    <n v="166.8"/>
    <n v="1"/>
    <n v="139"/>
    <n v="166.8"/>
    <n v="1"/>
    <n v="1"/>
  </r>
  <r>
    <x v="57"/>
    <s v="16V08229"/>
    <s v="EST OUEST"/>
    <s v="POITIERS"/>
    <m/>
    <m/>
    <s v="GROS"/>
    <s v="JGR_TM"/>
    <x v="0"/>
    <x v="6"/>
    <n v="6"/>
    <n v="125"/>
    <n v="139"/>
    <n v="166.8"/>
    <n v="1"/>
    <n v="139"/>
    <n v="166.8"/>
    <n v="1"/>
    <n v="1"/>
  </r>
  <r>
    <x v="57"/>
    <s v="16V08222"/>
    <s v="HIGH"/>
    <s v="TOURS"/>
    <m/>
    <m/>
    <s v="CHR"/>
    <s v="JGR_TM"/>
    <x v="0"/>
    <x v="6"/>
    <n v="6"/>
    <n v="125"/>
    <n v="139"/>
    <n v="166.8"/>
    <n v="2"/>
    <n v="278"/>
    <n v="333.6"/>
    <n v="2"/>
    <n v="2"/>
  </r>
  <r>
    <x v="57"/>
    <s v="16V08223"/>
    <s v="HIGH"/>
    <s v="TOURS"/>
    <m/>
    <m/>
    <s v="CHR"/>
    <s v="JGR_TM"/>
    <x v="0"/>
    <x v="6"/>
    <n v="6"/>
    <n v="125"/>
    <n v="139"/>
    <n v="166.8"/>
    <n v="2"/>
    <n v="278"/>
    <n v="333.6"/>
    <n v="2"/>
    <n v="2"/>
  </r>
  <r>
    <x v="57"/>
    <s v="16V08224"/>
    <s v="HIGH"/>
    <s v="TOURS"/>
    <m/>
    <m/>
    <s v="CHR"/>
    <s v="JGR_TM"/>
    <x v="0"/>
    <x v="6"/>
    <n v="6"/>
    <n v="125"/>
    <n v="139"/>
    <n v="166.8"/>
    <n v="1"/>
    <n v="139"/>
    <n v="166.8"/>
    <n v="1"/>
    <n v="1"/>
  </r>
  <r>
    <x v="57"/>
    <s v="16V08225"/>
    <s v="HIGH"/>
    <s v="TOURS"/>
    <m/>
    <m/>
    <s v="CHR"/>
    <s v="JGR_TM"/>
    <x v="0"/>
    <x v="6"/>
    <n v="6"/>
    <n v="125"/>
    <n v="139"/>
    <n v="166.8"/>
    <n v="1"/>
    <n v="139"/>
    <n v="166.8"/>
    <n v="1"/>
    <n v="1"/>
  </r>
  <r>
    <x v="57"/>
    <s v="16V08221"/>
    <s v="LA TABERNE"/>
    <s v="POITIERS"/>
    <m/>
    <m/>
    <s v="CHR"/>
    <s v="JGR_TM"/>
    <x v="0"/>
    <x v="6"/>
    <n v="6"/>
    <n v="125"/>
    <n v="139"/>
    <n v="166.8"/>
    <n v="1"/>
    <n v="139"/>
    <n v="166.8"/>
    <n v="1"/>
    <n v="1"/>
  </r>
  <r>
    <x v="57"/>
    <s v="16V08211"/>
    <s v="LE CABANON"/>
    <s v="ORLEANS"/>
    <m/>
    <m/>
    <s v="CHR"/>
    <s v="JGR_TM"/>
    <x v="0"/>
    <x v="6"/>
    <n v="6"/>
    <n v="125"/>
    <n v="139"/>
    <n v="166.8"/>
    <n v="1"/>
    <n v="139"/>
    <n v="166.8"/>
    <n v="1"/>
    <n v="1"/>
  </r>
  <r>
    <x v="57"/>
    <s v="16V08212"/>
    <s v="LE SHELTER"/>
    <s v="TOURS"/>
    <m/>
    <m/>
    <s v="CHR"/>
    <s v="JGR_TM"/>
    <x v="0"/>
    <x v="6"/>
    <n v="6"/>
    <n v="125"/>
    <n v="139"/>
    <n v="166.8"/>
    <n v="1"/>
    <n v="139"/>
    <n v="166.8"/>
    <n v="1"/>
    <n v="1"/>
  </r>
  <r>
    <x v="57"/>
    <s v="16V08226"/>
    <s v="AMERICAN"/>
    <s v="BEAUPREAU"/>
    <m/>
    <m/>
    <s v="CHR"/>
    <s v="JGR_TM"/>
    <x v="0"/>
    <x v="26"/>
    <n v="4"/>
    <n v="123"/>
    <n v="139"/>
    <n v="166.8"/>
    <n v="1"/>
    <n v="139"/>
    <n v="166.8"/>
    <n v="1"/>
    <n v="1"/>
  </r>
  <r>
    <x v="57"/>
    <s v="16V08211"/>
    <s v="LE CABANON"/>
    <s v="ORLEANS"/>
    <m/>
    <m/>
    <s v="CHR"/>
    <s v="JGR_TM"/>
    <x v="0"/>
    <x v="26"/>
    <n v="4"/>
    <n v="123"/>
    <n v="139"/>
    <n v="166.8"/>
    <n v="1"/>
    <n v="139"/>
    <n v="166.8"/>
    <n v="1"/>
    <n v="1"/>
  </r>
  <r>
    <x v="57"/>
    <s v="16V08227"/>
    <s v="AU BUREAU"/>
    <s v="TOURS"/>
    <m/>
    <m/>
    <s v="GROS"/>
    <s v="JGR_TM"/>
    <x v="0"/>
    <x v="26"/>
    <n v="4"/>
    <n v="123"/>
    <n v="139"/>
    <n v="166.8"/>
    <n v="1"/>
    <n v="139"/>
    <n v="166.8"/>
    <n v="1"/>
    <n v="1"/>
  </r>
  <r>
    <x v="57"/>
    <s v="16V08228"/>
    <s v="CLIPPER"/>
    <s v="BLOIS"/>
    <m/>
    <m/>
    <s v="GROS"/>
    <s v="JGR_TM"/>
    <x v="0"/>
    <x v="26"/>
    <n v="4"/>
    <n v="123"/>
    <n v="139"/>
    <n v="166.8"/>
    <n v="1"/>
    <n v="139"/>
    <n v="166.8"/>
    <n v="1"/>
    <n v="1"/>
  </r>
  <r>
    <x v="57"/>
    <s v="16V08211"/>
    <s v="LE CABANON"/>
    <s v="ORLEANS"/>
    <m/>
    <m/>
    <s v="CHR"/>
    <s v="JGR_TM"/>
    <x v="0"/>
    <x v="0"/>
    <n v="3"/>
    <n v="121"/>
    <n v="299"/>
    <n v="358.8"/>
    <n v="1"/>
    <n v="299"/>
    <n v="358.8"/>
    <n v="1"/>
    <n v="1"/>
  </r>
  <r>
    <x v="57"/>
    <s v="16V08214"/>
    <s v="LE CARTON"/>
    <s v="SAINT PIERRE DES CORPS"/>
    <m/>
    <m/>
    <s v="CHR"/>
    <s v="JGR_TM"/>
    <x v="0"/>
    <x v="0"/>
    <n v="3"/>
    <n v="121"/>
    <n v="299"/>
    <n v="358.8"/>
    <n v="1"/>
    <n v="299"/>
    <n v="358.8"/>
    <n v="1"/>
    <n v="1"/>
  </r>
  <r>
    <x v="58"/>
    <s v="16V08185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59"/>
    <s v="16V08318"/>
    <s v="SAULAIE"/>
    <s v="DESCARTES"/>
    <m/>
    <m/>
    <s v="CHR"/>
    <s v="Boisson_Spirit"/>
    <x v="2"/>
    <x v="2"/>
    <n v="70"/>
    <n v="4067700013859"/>
    <n v="13.942563499999999"/>
    <n v="16.731076199999997"/>
    <n v="12"/>
    <n v="167.28"/>
    <n v="200.76"/>
    <n v="12"/>
    <n v="12.000000000000002"/>
  </r>
  <r>
    <x v="59"/>
    <s v="16V08318"/>
    <s v="SAULAIE"/>
    <s v="DESCARTES"/>
    <m/>
    <m/>
    <s v="CHR"/>
    <s v="Boisson_Soft"/>
    <x v="8"/>
    <x v="11"/>
    <n v="50"/>
    <n v="4260310553382"/>
    <n v="1.1000000000000001"/>
    <n v="1.1605000000000001"/>
    <n v="40"/>
    <n v="44"/>
    <n v="46.4"/>
    <n v="28.57"/>
    <n v="28.571428571428573"/>
  </r>
  <r>
    <x v="59"/>
    <s v="16V08318"/>
    <s v="SAULAIE"/>
    <s v="DESCARTES"/>
    <m/>
    <m/>
    <s v="CHR"/>
    <s v="Boisson_Spirit"/>
    <x v="10"/>
    <x v="20"/>
    <n v="70"/>
    <n v="3257150100228"/>
    <n v="21.488644000000001"/>
    <n v="25.786372800000002"/>
    <n v="6"/>
    <n v="128.94"/>
    <n v="154.74"/>
    <n v="6"/>
    <n v="6.0000000000000009"/>
  </r>
  <r>
    <x v="59"/>
    <s v="16V08318"/>
    <s v="SAULAIE"/>
    <s v="DESCARTES"/>
    <m/>
    <m/>
    <s v="CHR"/>
    <s v="Boisson_Spirit"/>
    <x v="3"/>
    <x v="3"/>
    <n v="70"/>
    <n v="3257150688009"/>
    <n v="14.5169152"/>
    <n v="17.420298240000001"/>
    <n v="6"/>
    <n v="87.12"/>
    <n v="104.52000000000001"/>
    <n v="6"/>
    <n v="6.0000000000000009"/>
  </r>
  <r>
    <x v="60"/>
    <s v="16V08337"/>
    <s v="L'ASCOT"/>
    <s v="VENDOME"/>
    <m/>
    <m/>
    <s v="CHR"/>
    <s v="JGR_TM"/>
    <x v="0"/>
    <x v="6"/>
    <n v="6"/>
    <n v="125"/>
    <n v="139"/>
    <n v="166.8"/>
    <n v="1"/>
    <n v="139"/>
    <n v="166.8"/>
    <n v="1"/>
    <n v="1"/>
  </r>
  <r>
    <x v="60"/>
    <s v="16V08336"/>
    <s v="L'ASCOT"/>
    <s v="VENDOME"/>
    <m/>
    <m/>
    <s v="CHR"/>
    <s v="JGR_TM"/>
    <x v="0"/>
    <x v="0"/>
    <n v="3"/>
    <n v="121"/>
    <n v="299"/>
    <n v="358.8"/>
    <n v="1"/>
    <n v="299"/>
    <n v="358.8"/>
    <n v="1"/>
    <n v="1"/>
  </r>
  <r>
    <x v="61"/>
    <s v="16V07376"/>
    <s v="MEX CAFE"/>
    <s v="ORLEANS"/>
    <m/>
    <m/>
    <s v="CHR"/>
    <s v="Boisson_Soft"/>
    <x v="8"/>
    <x v="21"/>
    <n v="20"/>
    <n v="4260310553832"/>
    <n v="0.89"/>
    <n v="0.93895000000000006"/>
    <n v="48"/>
    <n v="42.72"/>
    <n v="45.12"/>
    <n v="13.71"/>
    <n v="13.714285714285715"/>
  </r>
  <r>
    <x v="61"/>
    <s v="16V07376"/>
    <s v="MEX CAFE"/>
    <s v="ORLEANS"/>
    <m/>
    <m/>
    <s v="CHR"/>
    <s v="Boisson_Soft"/>
    <x v="8"/>
    <x v="11"/>
    <n v="50"/>
    <n v="4260310553382"/>
    <n v="1.1000000000000001"/>
    <n v="1.1605000000000001"/>
    <n v="40"/>
    <n v="44"/>
    <n v="46.4"/>
    <n v="28.57"/>
    <n v="28.571428571428573"/>
  </r>
  <r>
    <x v="61"/>
    <s v="16V07376"/>
    <s v="MEX CAFE"/>
    <s v="ORLEANS"/>
    <m/>
    <m/>
    <s v="CHR"/>
    <s v="Boisson_Soft"/>
    <x v="8"/>
    <x v="22"/>
    <n v="20"/>
    <n v="4260310553849"/>
    <n v="0.89"/>
    <n v="0.93895000000000006"/>
    <n v="48"/>
    <n v="42.72"/>
    <n v="45.12"/>
    <n v="13.71"/>
    <n v="13.714285714285715"/>
  </r>
  <r>
    <x v="61"/>
    <s v="16V07376"/>
    <s v="MEX CAFE"/>
    <s v="ORLEANS"/>
    <m/>
    <m/>
    <s v="CHR"/>
    <s v="Boisson_Spirit"/>
    <x v="4"/>
    <x v="4"/>
    <n v="70"/>
    <n v="0"/>
    <n v="0"/>
    <n v="0"/>
    <n v="12"/>
    <n v="0"/>
    <n v="0"/>
    <n v="12"/>
    <n v="12.000000000000002"/>
  </r>
  <r>
    <x v="61"/>
    <s v="16V07376"/>
    <s v="MEX CAFE"/>
    <s v="ORLEANS"/>
    <m/>
    <m/>
    <s v="CHR"/>
    <s v="Boisson_Spirit"/>
    <x v="4"/>
    <x v="5"/>
    <n v="70"/>
    <n v="0"/>
    <n v="0"/>
    <n v="0"/>
    <n v="12"/>
    <n v="0"/>
    <n v="0"/>
    <n v="12"/>
    <n v="12.000000000000002"/>
  </r>
  <r>
    <x v="62"/>
    <s v="16V09084"/>
    <s v="HIGH"/>
    <s v="TOURS"/>
    <m/>
    <m/>
    <s v="CHR"/>
    <s v="JGR_TM"/>
    <x v="0"/>
    <x v="6"/>
    <n v="6"/>
    <n v="125"/>
    <n v="139"/>
    <n v="166.8"/>
    <n v="1"/>
    <n v="139"/>
    <n v="166.8"/>
    <n v="1"/>
    <n v="1"/>
  </r>
  <r>
    <x v="62"/>
    <s v="16V09085"/>
    <s v="JAMES"/>
    <s v="ANGERS"/>
    <m/>
    <m/>
    <s v="CHR"/>
    <s v="JGR_TM"/>
    <x v="0"/>
    <x v="6"/>
    <n v="6"/>
    <n v="125"/>
    <n v="139"/>
    <n v="166.8"/>
    <n v="1"/>
    <n v="139"/>
    <n v="166.8"/>
    <n v="1"/>
    <n v="1"/>
  </r>
  <r>
    <x v="62"/>
    <s v="16V09037"/>
    <s v="BISTROT"/>
    <s v="ESVRES SUR INDRE"/>
    <m/>
    <m/>
    <s v="CHR"/>
    <s v="Boisson_Soft"/>
    <x v="8"/>
    <x v="11"/>
    <n v="50"/>
    <n v="4260310553382"/>
    <n v="1.1000000000000001"/>
    <n v="1.1605000000000001"/>
    <n v="40"/>
    <n v="44"/>
    <n v="46.4"/>
    <n v="28.57"/>
    <n v="28.571428571428573"/>
  </r>
  <r>
    <x v="62"/>
    <s v="16V09037"/>
    <s v="BISTROT"/>
    <s v="ESVRES SUR INDRE"/>
    <m/>
    <m/>
    <s v="CHR"/>
    <s v="Boisson_Spirit"/>
    <x v="1"/>
    <x v="19"/>
    <n v="70"/>
    <n v="8500000917008"/>
    <n v="11.528211800000001"/>
    <n v="13.833854160000001"/>
    <n v="18"/>
    <n v="207.54"/>
    <n v="248.94"/>
    <n v="18"/>
    <n v="18"/>
  </r>
  <r>
    <x v="62"/>
    <s v="16V09085"/>
    <s v="JAMES"/>
    <s v="ANGERS"/>
    <m/>
    <m/>
    <s v="CHR"/>
    <s v="JGR_TM"/>
    <x v="0"/>
    <x v="26"/>
    <n v="4"/>
    <n v="123"/>
    <n v="139"/>
    <n v="166.8"/>
    <n v="1"/>
    <n v="139"/>
    <n v="166.8"/>
    <n v="1"/>
    <n v="1"/>
  </r>
  <r>
    <x v="62"/>
    <s v="16V09086"/>
    <s v="EPEE ROYALE"/>
    <s v="TOURS"/>
    <m/>
    <m/>
    <s v="GROS"/>
    <s v="JGR_TM"/>
    <x v="0"/>
    <x v="26"/>
    <n v="4"/>
    <n v="123"/>
    <n v="139"/>
    <n v="166.8"/>
    <n v="2"/>
    <n v="278"/>
    <n v="333.6"/>
    <n v="2"/>
    <n v="2"/>
  </r>
  <r>
    <x v="62"/>
    <s v="16V09089"/>
    <s v="A FLEUR DE"/>
    <s v="LAVAUSSEAU"/>
    <m/>
    <s v="CHR_BRASS"/>
    <s v="CHR"/>
    <s v="JGR_TM"/>
    <x v="0"/>
    <x v="0"/>
    <n v="3"/>
    <n v="121"/>
    <n v="299"/>
    <n v="358.8"/>
    <n v="1"/>
    <n v="299"/>
    <n v="358.8"/>
    <n v="1"/>
    <n v="1"/>
  </r>
  <r>
    <x v="62"/>
    <s v="16V09085"/>
    <s v="JAMES"/>
    <s v="ANGERS"/>
    <m/>
    <m/>
    <s v="CHR"/>
    <s v="JGR_TM"/>
    <x v="0"/>
    <x v="0"/>
    <n v="3"/>
    <n v="121"/>
    <n v="299"/>
    <n v="358.8"/>
    <n v="1"/>
    <n v="299"/>
    <n v="358.8"/>
    <n v="1"/>
    <n v="1"/>
  </r>
  <r>
    <x v="62"/>
    <s v="16V09037"/>
    <s v="BISTROT"/>
    <s v="ESVRES SUR INDRE"/>
    <m/>
    <m/>
    <s v="CHR"/>
    <s v="Boisson_Soft"/>
    <x v="8"/>
    <x v="25"/>
    <n v="20"/>
    <n v="4260310553818"/>
    <n v="0.89"/>
    <n v="0.93895000000000006"/>
    <n v="24"/>
    <n v="21.36"/>
    <n v="22.56"/>
    <n v="6.86"/>
    <n v="6.8571428571428577"/>
  </r>
  <r>
    <x v="63"/>
    <s v="16V09147"/>
    <s v="NIGHT WAY"/>
    <s v="SARAN"/>
    <m/>
    <m/>
    <s v="CHR"/>
    <s v="JGR_TM"/>
    <x v="0"/>
    <x v="6"/>
    <n v="6"/>
    <n v="125"/>
    <n v="139"/>
    <n v="166.8"/>
    <n v="1"/>
    <n v="139"/>
    <n v="166.8"/>
    <n v="1"/>
    <n v="1"/>
  </r>
  <r>
    <x v="63"/>
    <s v="16V09148"/>
    <s v="VICTORIA"/>
    <s v="ORLEANS"/>
    <m/>
    <m/>
    <s v="CHR"/>
    <s v="JGR_TM"/>
    <x v="0"/>
    <x v="6"/>
    <n v="6"/>
    <n v="125"/>
    <n v="139"/>
    <n v="166.8"/>
    <n v="1"/>
    <n v="139"/>
    <n v="166.8"/>
    <n v="1"/>
    <n v="1"/>
  </r>
  <r>
    <x v="63"/>
    <s v="16V09146"/>
    <s v="EST OUEST"/>
    <s v="POITIERS"/>
    <m/>
    <m/>
    <s v="GROS"/>
    <s v="JGR_TM"/>
    <x v="0"/>
    <x v="26"/>
    <n v="4"/>
    <n v="123"/>
    <n v="139"/>
    <n v="166.8"/>
    <n v="1"/>
    <n v="139"/>
    <n v="166.8"/>
    <n v="1"/>
    <n v="1"/>
  </r>
  <r>
    <x v="63"/>
    <s v="16V09149"/>
    <s v="MAC COOL'S"/>
    <s v="TOURS"/>
    <m/>
    <m/>
    <s v="CHR"/>
    <s v="JGR_TM"/>
    <x v="0"/>
    <x v="0"/>
    <n v="3"/>
    <n v="121"/>
    <n v="299"/>
    <n v="358.8"/>
    <n v="1"/>
    <n v="299"/>
    <n v="358.8"/>
    <n v="1"/>
    <n v="1"/>
  </r>
  <r>
    <x v="63"/>
    <s v="16V09148"/>
    <s v="VICTORIA"/>
    <s v="ORLEANS"/>
    <m/>
    <m/>
    <s v="CHR"/>
    <s v="JGR_TM"/>
    <x v="0"/>
    <x v="0"/>
    <n v="3"/>
    <n v="121"/>
    <n v="299"/>
    <n v="358.8"/>
    <n v="1"/>
    <n v="299"/>
    <n v="358.8"/>
    <n v="1"/>
    <n v="1"/>
  </r>
  <r>
    <x v="64"/>
    <s v="16V09122"/>
    <s v="PLUMEJEAU"/>
    <s v="LA POMMERAYE"/>
    <m/>
    <m/>
    <s v="GROS"/>
    <s v="Boisson_Spirit"/>
    <x v="2"/>
    <x v="2"/>
    <n v="100"/>
    <n v="4067700013842"/>
    <n v="17.100804999999998"/>
    <n v="20.520965999999998"/>
    <n v="180"/>
    <n v="3078.0000000000005"/>
    <n v="3693.6"/>
    <n v="257.14"/>
    <n v="257.14285714285717"/>
  </r>
  <r>
    <x v="64"/>
    <s v="16V09092"/>
    <s v="LA TABERNE"/>
    <s v="POITIERS"/>
    <m/>
    <m/>
    <s v="CHR"/>
    <s v="Boisson_Spirit"/>
    <x v="2"/>
    <x v="2"/>
    <n v="70"/>
    <n v="4067700013859"/>
    <n v="13.942563499999999"/>
    <n v="16.731076199999997"/>
    <n v="12"/>
    <n v="167.28"/>
    <n v="200.76"/>
    <n v="12"/>
    <n v="12.000000000000002"/>
  </r>
  <r>
    <x v="64"/>
    <s v="16V09092"/>
    <s v="LA TABERNE"/>
    <s v="POITIERS"/>
    <m/>
    <m/>
    <s v="CHR"/>
    <s v="Boisson_Soft"/>
    <x v="8"/>
    <x v="11"/>
    <n v="50"/>
    <n v="4260310553382"/>
    <n v="1.1000000000000001"/>
    <n v="1.1605000000000001"/>
    <n v="60"/>
    <n v="66"/>
    <n v="69.599999999999994"/>
    <n v="42.86"/>
    <n v="42.857142857142861"/>
  </r>
  <r>
    <x v="65"/>
    <s v="16V09189"/>
    <s v="BLUE DEVIL"/>
    <s v="ORLEANS"/>
    <m/>
    <m/>
    <s v="CHR"/>
    <s v="JGR_TM"/>
    <x v="0"/>
    <x v="6"/>
    <n v="6"/>
    <n v="125"/>
    <n v="139"/>
    <n v="166.8"/>
    <n v="1"/>
    <n v="139"/>
    <n v="166.8"/>
    <n v="1"/>
    <n v="1"/>
  </r>
  <r>
    <x v="65"/>
    <s v="16V09194"/>
    <s v="HIGH"/>
    <s v="TOURS"/>
    <m/>
    <m/>
    <s v="CHR"/>
    <s v="JGR_TM"/>
    <x v="0"/>
    <x v="6"/>
    <n v="6"/>
    <n v="125"/>
    <n v="139"/>
    <n v="166.8"/>
    <n v="2"/>
    <n v="278"/>
    <n v="333.6"/>
    <n v="2"/>
    <n v="2"/>
  </r>
  <r>
    <x v="65"/>
    <s v="16V09190"/>
    <s v="MEX CAFE"/>
    <s v="ORLEANS"/>
    <m/>
    <m/>
    <s v="CHR"/>
    <s v="JGR_TM"/>
    <x v="0"/>
    <x v="6"/>
    <n v="6"/>
    <n v="125"/>
    <n v="139"/>
    <n v="166.8"/>
    <n v="1"/>
    <n v="139"/>
    <n v="166.8"/>
    <n v="1"/>
    <n v="1"/>
  </r>
  <r>
    <x v="65"/>
    <s v="16V09189"/>
    <s v="BLUE DEVIL"/>
    <s v="ORLEANS"/>
    <m/>
    <m/>
    <s v="CHR"/>
    <s v="JGR_TM"/>
    <x v="0"/>
    <x v="26"/>
    <n v="4"/>
    <n v="123"/>
    <n v="139"/>
    <n v="166.8"/>
    <n v="1"/>
    <n v="139"/>
    <n v="166.8"/>
    <n v="1"/>
    <n v="1"/>
  </r>
  <r>
    <x v="65"/>
    <s v="16V09195"/>
    <s v="DROP N SHO"/>
    <s v="POITIERS"/>
    <m/>
    <m/>
    <s v="CHR"/>
    <s v="JGR_TM"/>
    <x v="0"/>
    <x v="26"/>
    <n v="4"/>
    <n v="123"/>
    <n v="139"/>
    <n v="166.8"/>
    <n v="1"/>
    <n v="139"/>
    <n v="166.8"/>
    <n v="1"/>
    <n v="1"/>
  </r>
  <r>
    <x v="65"/>
    <s v="16V09190"/>
    <s v="MEX CAFE"/>
    <s v="ORLEANS"/>
    <m/>
    <m/>
    <s v="CHR"/>
    <s v="JGR_TM"/>
    <x v="0"/>
    <x v="26"/>
    <n v="4"/>
    <n v="123"/>
    <n v="139"/>
    <n v="166.8"/>
    <n v="1"/>
    <n v="139"/>
    <n v="166.8"/>
    <n v="1"/>
    <n v="1"/>
  </r>
  <r>
    <x v="65"/>
    <s v="16V09193"/>
    <s v="VICTORIA"/>
    <s v="ORLEANS"/>
    <m/>
    <m/>
    <s v="CHR"/>
    <s v="JGR_TM"/>
    <x v="0"/>
    <x v="26"/>
    <n v="4"/>
    <n v="123"/>
    <n v="139"/>
    <n v="166.8"/>
    <n v="1"/>
    <n v="139"/>
    <n v="166.8"/>
    <n v="1"/>
    <n v="1"/>
  </r>
  <r>
    <x v="65"/>
    <s v="16V09189"/>
    <s v="BLUE DEVIL"/>
    <s v="ORLEANS"/>
    <m/>
    <m/>
    <s v="CHR"/>
    <s v="JGR_TM"/>
    <x v="0"/>
    <x v="0"/>
    <n v="3"/>
    <n v="121"/>
    <n v="299"/>
    <n v="358.8"/>
    <n v="1"/>
    <n v="299"/>
    <n v="358.8"/>
    <n v="1"/>
    <n v="1"/>
  </r>
  <r>
    <x v="66"/>
    <s v="16V09166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67"/>
    <s v="16V09295"/>
    <s v="ENTREPOTES"/>
    <s v="CHOLET"/>
    <m/>
    <m/>
    <s v="CHR"/>
    <s v="JGR_TM"/>
    <x v="0"/>
    <x v="0"/>
    <n v="3"/>
    <n v="121"/>
    <n v="299"/>
    <n v="358.8"/>
    <n v="1"/>
    <n v="299"/>
    <n v="358.8"/>
    <n v="1"/>
    <n v="1"/>
  </r>
  <r>
    <x v="67"/>
    <s v="16V09294"/>
    <s v="TES ROCK"/>
    <s v="ANGERS"/>
    <m/>
    <m/>
    <s v="CHR"/>
    <s v="JGR_TM"/>
    <x v="0"/>
    <x v="0"/>
    <n v="3"/>
    <n v="121"/>
    <n v="299"/>
    <n v="358.8"/>
    <n v="1"/>
    <n v="299"/>
    <n v="358.8"/>
    <n v="1"/>
    <n v="1"/>
  </r>
  <r>
    <x v="68"/>
    <s v="16V09419"/>
    <s v="HIGH"/>
    <s v="TOURS"/>
    <m/>
    <m/>
    <s v="CHR"/>
    <s v="JGR_TM"/>
    <x v="0"/>
    <x v="6"/>
    <n v="6"/>
    <n v="125"/>
    <n v="139"/>
    <n v="166.8"/>
    <n v="1"/>
    <n v="139"/>
    <n v="166.8"/>
    <n v="1"/>
    <n v="1"/>
  </r>
  <r>
    <x v="68"/>
    <s v="16V09423"/>
    <s v="LE MOOG"/>
    <s v="ORLEANS"/>
    <m/>
    <m/>
    <s v="CHR"/>
    <s v="JGR_TM"/>
    <x v="0"/>
    <x v="26"/>
    <n v="4"/>
    <n v="123"/>
    <n v="139"/>
    <n v="166.8"/>
    <n v="1"/>
    <n v="139"/>
    <n v="166.8"/>
    <n v="1"/>
    <n v="1"/>
  </r>
  <r>
    <x v="68"/>
    <s v="16V09423"/>
    <s v="LE MOOG"/>
    <s v="ORLEANS"/>
    <m/>
    <m/>
    <s v="CHR"/>
    <s v="JGR_TM"/>
    <x v="0"/>
    <x v="0"/>
    <n v="3"/>
    <n v="121"/>
    <n v="299"/>
    <n v="358.8"/>
    <n v="1"/>
    <n v="299"/>
    <n v="358.8"/>
    <n v="1"/>
    <n v="1"/>
  </r>
  <r>
    <x v="69"/>
    <s v="16V09406"/>
    <s v="AU BUREAU"/>
    <s v="TOURS"/>
    <m/>
    <m/>
    <s v="GROS"/>
    <s v="Boisson_Spirit"/>
    <x v="4"/>
    <x v="8"/>
    <n v="100"/>
    <n v="0"/>
    <n v="0"/>
    <n v="0"/>
    <n v="36"/>
    <n v="0"/>
    <n v="0"/>
    <n v="51.43"/>
    <n v="51.428571428571431"/>
  </r>
  <r>
    <x v="70"/>
    <s v="16V09482"/>
    <s v="PLUMEJEAU"/>
    <s v="LA POMMERAYE"/>
    <m/>
    <m/>
    <s v="GROS"/>
    <s v="Boisson_Spirit"/>
    <x v="2"/>
    <x v="2"/>
    <n v="100"/>
    <n v="4067700013842"/>
    <n v="17.100804999999998"/>
    <n v="20.520965999999998"/>
    <n v="300"/>
    <n v="5130"/>
    <n v="6156"/>
    <n v="428.57"/>
    <n v="428.57142857142861"/>
  </r>
  <r>
    <x v="70"/>
    <s v="16V09482"/>
    <s v="PLUMEJEAU"/>
    <s v="LA POMMERAYE"/>
    <m/>
    <m/>
    <s v="GROS"/>
    <s v="Boisson_Soft"/>
    <x v="8"/>
    <x v="11"/>
    <n v="50"/>
    <n v="4260310553382"/>
    <n v="1"/>
    <n v="1.0549999999999999"/>
    <n v="120"/>
    <n v="120"/>
    <n v="127.2"/>
    <n v="85.71"/>
    <n v="85.714285714285722"/>
  </r>
  <r>
    <x v="70"/>
    <s v="16V09482"/>
    <s v="PLUMEJEAU"/>
    <s v="LA POMMERAYE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71"/>
    <s v="16V09490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72"/>
    <s v="16V10012"/>
    <s v="SCHOEN 45"/>
    <s v="SAINT JEAN DE LA RUELLE"/>
    <m/>
    <m/>
    <s v="GROS"/>
    <s v="Boisson_Spirit"/>
    <x v="4"/>
    <x v="27"/>
    <n v="70"/>
    <n v="0"/>
    <n v="0"/>
    <n v="0"/>
    <n v="18"/>
    <n v="0"/>
    <n v="0"/>
    <n v="18"/>
    <n v="18"/>
  </r>
  <r>
    <x v="72"/>
    <s v="16V10012"/>
    <s v="SCHOEN 45"/>
    <s v="SAINT JEAN DE LA RUELLE"/>
    <m/>
    <m/>
    <s v="GROS"/>
    <s v="Boisson_Soft"/>
    <x v="8"/>
    <x v="25"/>
    <n v="20"/>
    <n v="4260310553818"/>
    <n v="0.81"/>
    <n v="0.85455000000000003"/>
    <n v="48"/>
    <n v="38.880000000000003"/>
    <n v="40.799999999999997"/>
    <n v="13.71"/>
    <n v="13.714285714285715"/>
  </r>
  <r>
    <x v="72"/>
    <s v="16V10012"/>
    <s v="SCHOEN 45"/>
    <s v="SAINT JEAN DE LA RUELLE"/>
    <m/>
    <m/>
    <s v="GROS"/>
    <m/>
    <x v="4"/>
    <x v="28"/>
    <s v="   "/>
    <n v="0"/>
    <n v="0"/>
    <n v="0"/>
    <n v="1"/>
    <n v="0"/>
    <n v="0"/>
    <n v="1"/>
    <n v="0"/>
  </r>
  <r>
    <x v="73"/>
    <s v="16V10032"/>
    <s v="SCHOEN"/>
    <s v="JOUE LES TOURS"/>
    <m/>
    <m/>
    <s v="GROS"/>
    <s v="Boisson_Spirit"/>
    <x v="6"/>
    <x v="9"/>
    <n v="70"/>
    <n v="4055800060200"/>
    <n v="17.408644000000002"/>
    <n v="20.890372800000002"/>
    <n v="18"/>
    <n v="313.38"/>
    <n v="376.02"/>
    <n v="18"/>
    <n v="18"/>
  </r>
  <r>
    <x v="73"/>
    <s v="16V10032"/>
    <s v="SCHOEN"/>
    <s v="JOUE LES TOURS"/>
    <m/>
    <m/>
    <s v="GROS"/>
    <s v="Boisson_Spirit"/>
    <x v="2"/>
    <x v="2"/>
    <n v="70"/>
    <n v="4067700013859"/>
    <n v="12.532563499999998"/>
    <n v="15.039076199999998"/>
    <n v="48"/>
    <n v="601.43999999999994"/>
    <n v="721.92"/>
    <n v="48"/>
    <n v="48.000000000000007"/>
  </r>
  <r>
    <x v="73"/>
    <s v="16V10032"/>
    <s v="SCHOEN"/>
    <s v="JOUE LES TOURS"/>
    <m/>
    <m/>
    <s v="GROS"/>
    <s v="Boisson_Spirit"/>
    <x v="2"/>
    <x v="2"/>
    <n v="175"/>
    <n v="4067700013835"/>
    <n v="28.916408750000002"/>
    <n v="34.699690500000003"/>
    <n v="12"/>
    <n v="347.04"/>
    <n v="416.40000000000003"/>
    <n v="30"/>
    <n v="30.000000000000004"/>
  </r>
  <r>
    <x v="73"/>
    <s v="16V10050"/>
    <s v="OUTBACK"/>
    <s v="TOURS"/>
    <m/>
    <m/>
    <s v="CHR"/>
    <s v="Boisson_Spirit"/>
    <x v="4"/>
    <x v="8"/>
    <n v="100"/>
    <n v="0"/>
    <n v="0"/>
    <n v="0"/>
    <n v="48"/>
    <n v="0"/>
    <n v="0"/>
    <n v="68.569999999999993"/>
    <n v="68.571428571428569"/>
  </r>
  <r>
    <x v="73"/>
    <s v="16V10032"/>
    <s v="SCHOEN"/>
    <s v="JOUE LES TOURS"/>
    <m/>
    <m/>
    <s v="GROS"/>
    <s v="Boisson_Spirit"/>
    <x v="5"/>
    <x v="7"/>
    <n v="70"/>
    <n v="0"/>
    <n v="0"/>
    <n v="0"/>
    <n v="18"/>
    <n v="0"/>
    <n v="0"/>
    <n v="18"/>
    <n v="18"/>
  </r>
  <r>
    <x v="74"/>
    <s v="16V10058"/>
    <s v="DIAMS TONIC"/>
    <s v="JALLAIS"/>
    <m/>
    <s v="CHR_CLUB"/>
    <s v="CHR"/>
    <s v="Boisson_Spirit"/>
    <x v="2"/>
    <x v="2"/>
    <n v="175"/>
    <n v="4067700013835"/>
    <n v="32.266408749999997"/>
    <n v="38.719690499999999"/>
    <n v="36"/>
    <n v="1161.72"/>
    <n v="1393.92"/>
    <n v="90"/>
    <n v="90"/>
  </r>
  <r>
    <x v="74"/>
    <s v="16V10040"/>
    <s v="SCHOEN"/>
    <s v="CHATEAUROUX"/>
    <m/>
    <m/>
    <s v="GROS"/>
    <s v="Boisson_Spirit"/>
    <x v="2"/>
    <x v="2"/>
    <n v="175"/>
    <n v="4067700013835"/>
    <n v="28.916408750000002"/>
    <n v="34.699690500000003"/>
    <n v="42"/>
    <n v="1214.6400000000001"/>
    <n v="1457.4"/>
    <n v="105"/>
    <n v="105"/>
  </r>
  <r>
    <x v="75"/>
    <s v="16V10216"/>
    <s v="THE SYL"/>
    <s v="BLOIS"/>
    <m/>
    <m/>
    <s v="CHR"/>
    <s v="JGR_TM"/>
    <x v="0"/>
    <x v="6"/>
    <n v="6"/>
    <n v="125"/>
    <n v="139"/>
    <n v="166.8"/>
    <n v="1"/>
    <n v="139"/>
    <n v="166.8"/>
    <n v="1"/>
    <n v="1"/>
  </r>
  <r>
    <x v="75"/>
    <s v="16V10216"/>
    <s v="THE SYL"/>
    <s v="BLOIS"/>
    <m/>
    <m/>
    <s v="CHR"/>
    <s v="JGR_TM"/>
    <x v="0"/>
    <x v="26"/>
    <n v="4"/>
    <n v="123"/>
    <n v="139"/>
    <n v="166.8"/>
    <n v="1"/>
    <n v="139"/>
    <n v="166.8"/>
    <n v="1"/>
    <n v="1"/>
  </r>
  <r>
    <x v="75"/>
    <s v="16V10217"/>
    <s v="LE RIVER"/>
    <s v="LA ROCHE CLERMAULT"/>
    <m/>
    <m/>
    <s v="CHR"/>
    <s v="JGR_TM"/>
    <x v="0"/>
    <x v="0"/>
    <n v="3"/>
    <n v="121"/>
    <n v="299"/>
    <n v="358.8"/>
    <n v="1"/>
    <n v="299"/>
    <n v="358.8"/>
    <n v="1"/>
    <n v="1"/>
  </r>
  <r>
    <x v="75"/>
    <s v="16V10216"/>
    <s v="THE SYL"/>
    <s v="BLOIS"/>
    <m/>
    <m/>
    <s v="CHR"/>
    <s v="JGR_TM"/>
    <x v="0"/>
    <x v="0"/>
    <n v="3"/>
    <n v="121"/>
    <n v="299"/>
    <n v="358.8"/>
    <n v="1"/>
    <n v="299"/>
    <n v="358.8"/>
    <n v="1"/>
    <n v="1"/>
  </r>
  <r>
    <x v="76"/>
    <s v="16V10289"/>
    <s v="POITOU"/>
    <s v="CHASSENEUIL DU POITOU"/>
    <m/>
    <m/>
    <s v="GROS"/>
    <s v="Boisson_Spirit"/>
    <x v="2"/>
    <x v="2"/>
    <n v="70"/>
    <n v="4067700013859"/>
    <n v="12.532563499999998"/>
    <n v="15.039076199999998"/>
    <n v="42"/>
    <n v="526.26"/>
    <n v="631.67999999999995"/>
    <n v="42"/>
    <n v="42"/>
  </r>
  <r>
    <x v="76"/>
    <s v="16V10289"/>
    <s v="POITOU"/>
    <s v="CHASSENEUIL DU POITOU"/>
    <m/>
    <m/>
    <s v="GROS"/>
    <s v="Boisson_Spirit"/>
    <x v="2"/>
    <x v="2"/>
    <n v="70"/>
    <n v="4067700013859"/>
    <n v="12.532563499999998"/>
    <n v="15.039076199999998"/>
    <n v="108"/>
    <n v="1353.24"/>
    <n v="1624.32"/>
    <n v="108"/>
    <n v="108"/>
  </r>
  <r>
    <x v="77"/>
    <s v="16V10382"/>
    <s v="LE PLB"/>
    <s v="POITIERS"/>
    <m/>
    <m/>
    <s v="CHR"/>
    <s v="Boisson_Soft"/>
    <x v="8"/>
    <x v="11"/>
    <n v="50"/>
    <n v="4260310553382"/>
    <n v="1.1000000000000001"/>
    <n v="1.1605000000000001"/>
    <n v="120"/>
    <n v="132"/>
    <n v="139.19999999999999"/>
    <n v="85.71"/>
    <n v="85.714285714285722"/>
  </r>
  <r>
    <x v="77"/>
    <s v="16V10424"/>
    <s v="NIGHT WAY"/>
    <s v="SARAN"/>
    <m/>
    <m/>
    <s v="CHR"/>
    <m/>
    <x v="4"/>
    <x v="28"/>
    <s v="   "/>
    <n v="0"/>
    <n v="0"/>
    <n v="0"/>
    <n v="1"/>
    <n v="0"/>
    <n v="0"/>
    <n v="1"/>
    <n v="0"/>
  </r>
  <r>
    <x v="77"/>
    <s v="16V10424"/>
    <s v="NIGHT WAY"/>
    <s v="SARAN"/>
    <m/>
    <m/>
    <s v="CHR"/>
    <s v="Boisson_Spirit"/>
    <x v="5"/>
    <x v="7"/>
    <n v="175"/>
    <n v="0"/>
    <n v="0"/>
    <n v="0"/>
    <n v="4"/>
    <n v="0"/>
    <n v="0"/>
    <n v="10"/>
    <n v="10"/>
  </r>
  <r>
    <x v="78"/>
    <s v="16V11107"/>
    <s v="DIAMS TONIC"/>
    <s v="JALLAIS"/>
    <m/>
    <s v="CHR_CLUB"/>
    <s v="CHR"/>
    <s v="Boisson_Spirit"/>
    <x v="2"/>
    <x v="2"/>
    <n v="175"/>
    <n v="4067700013835"/>
    <n v="32.266408749999997"/>
    <n v="38.719690499999999"/>
    <n v="36"/>
    <n v="1161.72"/>
    <n v="1393.92"/>
    <n v="90"/>
    <n v="90"/>
  </r>
  <r>
    <x v="78"/>
    <s v="16V11114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79"/>
    <s v="16V11145"/>
    <s v="PLUMEJEAU"/>
    <s v="LA POMMERAYE"/>
    <m/>
    <m/>
    <s v="GROS"/>
    <s v="Boisson_Spirit"/>
    <x v="2"/>
    <x v="2"/>
    <n v="100"/>
    <n v="4067700013842"/>
    <n v="17.100804999999998"/>
    <n v="20.520965999999998"/>
    <n v="240"/>
    <n v="4104"/>
    <n v="4924.8"/>
    <n v="342.86"/>
    <n v="342.85714285714289"/>
  </r>
  <r>
    <x v="80"/>
    <s v="16V11234"/>
    <s v="SERRURERIE"/>
    <s v="POITIERS"/>
    <m/>
    <m/>
    <s v="CHR"/>
    <s v="Boisson_Soft"/>
    <x v="8"/>
    <x v="29"/>
    <n v="20"/>
    <n v="4260310552941"/>
    <n v="0.89"/>
    <n v="0.93895000000000006"/>
    <n v="24"/>
    <n v="21.36"/>
    <n v="22.56"/>
    <n v="6.86"/>
    <n v="6.8571428571428577"/>
  </r>
  <r>
    <x v="80"/>
    <s v="16V11234"/>
    <s v="SERRURERIE"/>
    <s v="POITIERS"/>
    <m/>
    <m/>
    <s v="CHR"/>
    <s v="Boisson_Soft"/>
    <x v="8"/>
    <x v="24"/>
    <n v="20"/>
    <n v="4260310553863"/>
    <n v="0.89"/>
    <n v="0.93895000000000006"/>
    <n v="24"/>
    <n v="21.36"/>
    <n v="22.56"/>
    <n v="6.86"/>
    <n v="6.8571428571428577"/>
  </r>
  <r>
    <x v="80"/>
    <s v="16V11234"/>
    <s v="SERRURERIE"/>
    <s v="POITIERS"/>
    <m/>
    <m/>
    <s v="CHR"/>
    <s v="Boisson_Soft"/>
    <x v="8"/>
    <x v="21"/>
    <n v="20"/>
    <n v="4260310553832"/>
    <n v="0.89"/>
    <n v="0.93895000000000006"/>
    <n v="24"/>
    <n v="21.36"/>
    <n v="22.56"/>
    <n v="6.86"/>
    <n v="6.8571428571428577"/>
  </r>
  <r>
    <x v="80"/>
    <s v="16V11233"/>
    <s v="LE GEORGES"/>
    <s v="POITIERS"/>
    <m/>
    <m/>
    <s v="CHR"/>
    <s v="Boisson_Spirit"/>
    <x v="2"/>
    <x v="2"/>
    <n v="70"/>
    <n v="4067700013859"/>
    <n v="13.942563499999999"/>
    <n v="16.731076199999997"/>
    <n v="24"/>
    <n v="334.56"/>
    <n v="401.52"/>
    <n v="24"/>
    <n v="24.000000000000004"/>
  </r>
  <r>
    <x v="80"/>
    <s v="16V11233"/>
    <s v="LE GEORGES"/>
    <s v="POITIERS"/>
    <m/>
    <m/>
    <s v="CHR"/>
    <s v="Boisson_Soft"/>
    <x v="8"/>
    <x v="11"/>
    <n v="50"/>
    <n v="4260310553382"/>
    <n v="1.1000000000000001"/>
    <n v="1.1605000000000001"/>
    <n v="40"/>
    <n v="44"/>
    <n v="46.4"/>
    <n v="28.57"/>
    <n v="28.571428571428573"/>
  </r>
  <r>
    <x v="80"/>
    <s v="16V11234"/>
    <s v="SERRURERIE"/>
    <s v="POITIERS"/>
    <m/>
    <m/>
    <s v="CHR"/>
    <s v="Boisson_Soft"/>
    <x v="8"/>
    <x v="30"/>
    <n v="20"/>
    <n v="4260310553856"/>
    <n v="0.89"/>
    <n v="0.93895000000000006"/>
    <n v="24"/>
    <n v="21.36"/>
    <n v="22.56"/>
    <n v="6.86"/>
    <n v="6.8571428571428577"/>
  </r>
  <r>
    <x v="80"/>
    <s v="16V11233"/>
    <s v="LE GEORGES"/>
    <s v="POITIERS"/>
    <m/>
    <m/>
    <s v="CHR"/>
    <s v="Boisson_Soft"/>
    <x v="8"/>
    <x v="22"/>
    <n v="20"/>
    <n v="4260310553849"/>
    <n v="0.89"/>
    <n v="0.93895000000000006"/>
    <n v="48"/>
    <n v="42.72"/>
    <n v="45.12"/>
    <n v="13.71"/>
    <n v="13.714285714285715"/>
  </r>
  <r>
    <x v="80"/>
    <s v="16V11234"/>
    <s v="SERRURERIE"/>
    <s v="POITIERS"/>
    <m/>
    <m/>
    <s v="CHR"/>
    <s v="Boisson_Soft"/>
    <x v="8"/>
    <x v="22"/>
    <n v="20"/>
    <n v="4260310553849"/>
    <n v="0.89"/>
    <n v="0.93895000000000006"/>
    <n v="48"/>
    <n v="42.72"/>
    <n v="45.12"/>
    <n v="13.71"/>
    <n v="13.714285714285715"/>
  </r>
  <r>
    <x v="81"/>
    <s v="16V12062"/>
    <s v="SCHOEN"/>
    <s v="CHATEAUROUX"/>
    <m/>
    <m/>
    <s v="GROS"/>
    <s v="Boisson_Spirit"/>
    <x v="2"/>
    <x v="2"/>
    <n v="175"/>
    <n v="4067700013835"/>
    <n v="28.916408750000002"/>
    <n v="34.699690500000003"/>
    <n v="36"/>
    <n v="1041.1200000000001"/>
    <n v="1249.2"/>
    <n v="90"/>
    <n v="90"/>
  </r>
  <r>
    <x v="82"/>
    <s v="16V12135"/>
    <s v="LE GAUDINA"/>
    <s v="BOURGES"/>
    <m/>
    <m/>
    <s v="CHR"/>
    <s v="JGR_TM"/>
    <x v="0"/>
    <x v="6"/>
    <n v="6"/>
    <n v="125"/>
    <n v="139"/>
    <n v="166.8"/>
    <n v="1"/>
    <n v="139"/>
    <n v="166.8"/>
    <n v="1"/>
    <n v="1"/>
  </r>
  <r>
    <x v="82"/>
    <s v="16V12136"/>
    <s v="JACOBINS"/>
    <s v="BOURGES"/>
    <m/>
    <m/>
    <s v="CHR"/>
    <s v="JGR_TM"/>
    <x v="0"/>
    <x v="0"/>
    <n v="3"/>
    <n v="121"/>
    <n v="299"/>
    <n v="358.8"/>
    <n v="1"/>
    <n v="299"/>
    <n v="358.8"/>
    <n v="1"/>
    <n v="1"/>
  </r>
  <r>
    <x v="82"/>
    <s v="16V12137"/>
    <s v="TAPASOIF"/>
    <s v="ORLEANS"/>
    <m/>
    <m/>
    <s v="CHR"/>
    <s v="JGR_TM"/>
    <x v="0"/>
    <x v="0"/>
    <n v="3"/>
    <n v="121"/>
    <n v="299"/>
    <n v="358.8"/>
    <n v="1"/>
    <n v="299"/>
    <n v="358.8"/>
    <n v="1"/>
    <n v="1"/>
  </r>
  <r>
    <x v="83"/>
    <s v="16V12114"/>
    <s v="EST OUEST"/>
    <s v="POITIERS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83"/>
    <s v="16V12117"/>
    <s v="TES ROCK"/>
    <s v="ANGERS"/>
    <m/>
    <m/>
    <s v="CHR"/>
    <s v="Boisson_Spirit"/>
    <x v="4"/>
    <x v="27"/>
    <n v="70"/>
    <n v="0"/>
    <n v="0"/>
    <n v="0"/>
    <n v="12"/>
    <n v="0"/>
    <n v="0"/>
    <n v="12"/>
    <n v="12.000000000000002"/>
  </r>
  <r>
    <x v="83"/>
    <s v="16V12117"/>
    <s v="TES ROCK"/>
    <s v="ANGERS"/>
    <m/>
    <m/>
    <s v="CHR"/>
    <s v="Boisson_Spirit"/>
    <x v="4"/>
    <x v="27"/>
    <n v="70"/>
    <n v="0"/>
    <n v="0"/>
    <n v="0"/>
    <n v="6"/>
    <n v="0"/>
    <n v="0"/>
    <n v="6"/>
    <n v="6.0000000000000009"/>
  </r>
  <r>
    <x v="83"/>
    <s v="16V12117"/>
    <s v="TES ROCK"/>
    <s v="ANGERS"/>
    <m/>
    <m/>
    <s v="CHR"/>
    <s v="Boisson_Soft"/>
    <x v="8"/>
    <x v="11"/>
    <n v="50"/>
    <n v="4260310553382"/>
    <n v="1.1000000000000001"/>
    <n v="1.1605000000000001"/>
    <n v="60"/>
    <n v="66"/>
    <n v="69.599999999999994"/>
    <n v="42.86"/>
    <n v="42.857142857142861"/>
  </r>
  <r>
    <x v="83"/>
    <s v="16V12119"/>
    <s v="AU BUREAU"/>
    <s v="TOURS"/>
    <m/>
    <m/>
    <s v="GROS"/>
    <s v="Boisson_Spirit"/>
    <x v="4"/>
    <x v="8"/>
    <n v="100"/>
    <n v="0"/>
    <n v="0"/>
    <n v="0"/>
    <n v="36"/>
    <n v="0"/>
    <n v="0"/>
    <n v="51.43"/>
    <n v="51.428571428571431"/>
  </r>
  <r>
    <x v="83"/>
    <s v="16V12113"/>
    <s v="MAS CARRE"/>
    <s v="TOURS"/>
    <m/>
    <m/>
    <s v="GROS"/>
    <s v="Boisson_Soft"/>
    <x v="8"/>
    <x v="22"/>
    <n v="20"/>
    <n v="4260310553849"/>
    <n v="0.81"/>
    <n v="0.85455000000000003"/>
    <n v="48"/>
    <n v="38.880000000000003"/>
    <n v="40.799999999999997"/>
    <n v="13.71"/>
    <n v="13.714285714285715"/>
  </r>
  <r>
    <x v="83"/>
    <s v="16V12114"/>
    <s v="EST OUEST"/>
    <s v="POITIERS"/>
    <m/>
    <m/>
    <s v="GROS"/>
    <s v="Boisson_Soft"/>
    <x v="8"/>
    <x v="22"/>
    <n v="20"/>
    <n v="4260310553849"/>
    <n v="0.81"/>
    <n v="0.85455000000000003"/>
    <n v="48"/>
    <n v="38.880000000000003"/>
    <n v="40.799999999999997"/>
    <n v="13.71"/>
    <n v="13.714285714285715"/>
  </r>
  <r>
    <x v="83"/>
    <s v="16V12113"/>
    <s v="MAS CARRE"/>
    <s v="TOURS"/>
    <m/>
    <m/>
    <s v="GROS"/>
    <s v="Boisson_Soft"/>
    <x v="8"/>
    <x v="25"/>
    <n v="20"/>
    <n v="4260310553818"/>
    <n v="0.81"/>
    <n v="0.85455000000000003"/>
    <n v="72"/>
    <n v="58.320000000000007"/>
    <n v="61.199999999999996"/>
    <n v="20.57"/>
    <n v="20.571428571428573"/>
  </r>
  <r>
    <x v="83"/>
    <s v="16V12114"/>
    <s v="EST OUEST"/>
    <s v="POITIERS"/>
    <m/>
    <m/>
    <s v="GROS"/>
    <s v="Boisson_Spirit"/>
    <x v="5"/>
    <x v="7"/>
    <n v="70"/>
    <n v="0"/>
    <n v="0"/>
    <n v="0"/>
    <n v="18"/>
    <n v="0"/>
    <n v="0"/>
    <n v="18"/>
    <n v="18"/>
  </r>
  <r>
    <x v="83"/>
    <s v="16V12114"/>
    <s v="EST OUEST"/>
    <s v="POITIERS"/>
    <m/>
    <m/>
    <s v="CHR"/>
    <s v="Boisson_Spirit"/>
    <x v="4"/>
    <x v="4"/>
    <n v="70"/>
    <n v="0"/>
    <n v="0"/>
    <n v="0"/>
    <n v="6"/>
    <n v="0"/>
    <n v="0"/>
    <n v="6"/>
    <n v="6.0000000000000009"/>
  </r>
  <r>
    <x v="83"/>
    <s v="16V12114"/>
    <s v="EST OUEST"/>
    <s v="POITIERS"/>
    <m/>
    <m/>
    <s v="CHR"/>
    <s v="Boisson_Spirit"/>
    <x v="4"/>
    <x v="5"/>
    <n v="70"/>
    <n v="0"/>
    <n v="0"/>
    <n v="0"/>
    <n v="6"/>
    <n v="0"/>
    <n v="0"/>
    <n v="6"/>
    <n v="6.0000000000000009"/>
  </r>
  <r>
    <x v="84"/>
    <s v="16V12122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84"/>
    <s v="16V12165"/>
    <s v="PROMOCASH"/>
    <s v="SAINT PIERRE DES CORPS"/>
    <m/>
    <m/>
    <s v="GROS"/>
    <s v="Boisson_Spirit"/>
    <x v="2"/>
    <x v="2"/>
    <n v="100"/>
    <n v="4067700013842"/>
    <n v="17.100804999999998"/>
    <n v="20.520965999999998"/>
    <n v="120"/>
    <n v="2052"/>
    <n v="2462.4"/>
    <n v="171.43"/>
    <n v="171.42857142857144"/>
  </r>
  <r>
    <x v="84"/>
    <s v="16V12155"/>
    <s v="CLIPPER"/>
    <s v="BLOIS"/>
    <m/>
    <m/>
    <s v="GROS"/>
    <s v="Boisson_Spirit"/>
    <x v="4"/>
    <x v="8"/>
    <n v="100"/>
    <n v="0"/>
    <n v="0"/>
    <n v="0"/>
    <n v="12"/>
    <n v="0"/>
    <n v="0"/>
    <n v="17.14"/>
    <n v="17.142857142857142"/>
  </r>
  <r>
    <x v="84"/>
    <s v="16V12155"/>
    <s v="CLIPPER"/>
    <s v="BLOIS"/>
    <m/>
    <m/>
    <s v="GROS"/>
    <s v="Boisson_Spirit"/>
    <x v="4"/>
    <x v="8"/>
    <n v="100"/>
    <n v="0"/>
    <n v="0"/>
    <n v="0"/>
    <n v="24"/>
    <n v="0"/>
    <n v="0"/>
    <n v="34.29"/>
    <n v="34.285714285714285"/>
  </r>
  <r>
    <x v="85"/>
    <s v="16V12182"/>
    <s v="LGS"/>
    <s v="BOURGES"/>
    <m/>
    <m/>
    <s v="GROS"/>
    <s v="Boisson_Soft"/>
    <x v="8"/>
    <x v="23"/>
    <n v="20"/>
    <n v="4260310550305"/>
    <n v="0.81"/>
    <n v="0.85455000000000003"/>
    <n v="48"/>
    <n v="38.880000000000003"/>
    <n v="40.799999999999997"/>
    <n v="13.71"/>
    <n v="13.714285714285715"/>
  </r>
  <r>
    <x v="85"/>
    <s v="16V12182"/>
    <s v="LGS"/>
    <s v="BOURGES"/>
    <m/>
    <m/>
    <s v="GROS"/>
    <s v="Boisson_Soft"/>
    <x v="8"/>
    <x v="23"/>
    <n v="20"/>
    <n v="4260310550305"/>
    <n v="0.81"/>
    <n v="0.85455000000000003"/>
    <n v="24"/>
    <n v="19.440000000000001"/>
    <n v="20.399999999999999"/>
    <n v="6.86"/>
    <n v="6.8571428571428577"/>
  </r>
  <r>
    <x v="85"/>
    <s v="16V12182"/>
    <s v="LGS"/>
    <s v="BOURGES"/>
    <m/>
    <m/>
    <s v="GROS"/>
    <s v="Boisson_Soft"/>
    <x v="8"/>
    <x v="29"/>
    <n v="20"/>
    <n v="4260310552941"/>
    <n v="0.81"/>
    <n v="0.85455000000000003"/>
    <n v="72"/>
    <n v="58.320000000000007"/>
    <n v="61.199999999999996"/>
    <n v="20.57"/>
    <n v="20.571428571428573"/>
  </r>
  <r>
    <x v="85"/>
    <s v="16V12182"/>
    <s v="LGS"/>
    <s v="BOURGES"/>
    <m/>
    <m/>
    <s v="GROS"/>
    <s v="Boisson_Spirit"/>
    <x v="6"/>
    <x v="9"/>
    <n v="70"/>
    <n v="4055800060200"/>
    <n v="17.408644000000002"/>
    <n v="20.890372800000002"/>
    <n v="12"/>
    <n v="208.92000000000002"/>
    <n v="250.68"/>
    <n v="12"/>
    <n v="12.000000000000002"/>
  </r>
  <r>
    <x v="85"/>
    <s v="16V12182"/>
    <s v="LGS"/>
    <s v="BOURGES"/>
    <m/>
    <m/>
    <s v="GROS"/>
    <s v="Boisson_Soft"/>
    <x v="8"/>
    <x v="24"/>
    <n v="20"/>
    <n v="4260310553863"/>
    <n v="0.81"/>
    <n v="0.85455000000000003"/>
    <n v="48"/>
    <n v="38.880000000000003"/>
    <n v="40.799999999999997"/>
    <n v="13.71"/>
    <n v="13.714285714285715"/>
  </r>
  <r>
    <x v="85"/>
    <s v="16V12182"/>
    <s v="LGS"/>
    <s v="BOURGES"/>
    <m/>
    <m/>
    <s v="GROS"/>
    <s v="Boisson_Soft"/>
    <x v="8"/>
    <x v="30"/>
    <n v="20"/>
    <n v="4260310553856"/>
    <n v="0.81"/>
    <n v="0.85455000000000003"/>
    <n v="72"/>
    <n v="58.320000000000007"/>
    <n v="61.199999999999996"/>
    <n v="20.57"/>
    <n v="20.571428571428573"/>
  </r>
  <r>
    <x v="85"/>
    <s v="16V12182"/>
    <s v="LGS"/>
    <s v="BOURGES"/>
    <m/>
    <m/>
    <s v="GROS"/>
    <s v="Boisson_Spirit"/>
    <x v="5"/>
    <x v="7"/>
    <n v="70"/>
    <n v="0"/>
    <n v="0"/>
    <n v="0"/>
    <n v="12"/>
    <n v="0"/>
    <n v="0"/>
    <n v="12"/>
    <n v="12.000000000000002"/>
  </r>
  <r>
    <x v="86"/>
    <s v="16V12303"/>
    <s v="TES ROCK"/>
    <s v="ANGERS"/>
    <m/>
    <m/>
    <s v="CHR"/>
    <s v="Boisson_Spirit"/>
    <x v="4"/>
    <x v="27"/>
    <n v="70"/>
    <n v="0"/>
    <n v="0"/>
    <n v="0"/>
    <n v="-12"/>
    <n v="0"/>
    <n v="0"/>
    <n v="-12"/>
    <n v="-12.000000000000002"/>
  </r>
  <r>
    <x v="87"/>
    <s v="16V12319"/>
    <s v="CODIFRANCE"/>
    <s v="CHATEAUNEUF LOIRE"/>
    <m/>
    <m/>
    <s v="GROS"/>
    <s v="Boisson_Spirit"/>
    <x v="2"/>
    <x v="2"/>
    <n v="70"/>
    <n v="4067700013859"/>
    <n v="12.532563499999998"/>
    <n v="15.039076199999998"/>
    <n v="480"/>
    <n v="6014.4"/>
    <n v="7219.2"/>
    <n v="480"/>
    <n v="480.00000000000006"/>
  </r>
  <r>
    <x v="88"/>
    <s v="16V12302"/>
    <s v="MESPOULET"/>
    <s v="ARGENTAT"/>
    <m/>
    <m/>
    <s v="GROS"/>
    <s v="Boisson_Soft"/>
    <x v="8"/>
    <x v="23"/>
    <n v="20"/>
    <n v="4260310550305"/>
    <n v="0.81"/>
    <n v="0.85455000000000003"/>
    <n v="24"/>
    <n v="19.440000000000001"/>
    <n v="20.399999999999999"/>
    <n v="6.86"/>
    <n v="6.8571428571428577"/>
  </r>
  <r>
    <x v="88"/>
    <s v="16V12302"/>
    <s v="MESPOULET"/>
    <s v="ARGENTAT"/>
    <m/>
    <m/>
    <s v="GROS"/>
    <s v="Boisson_Spirit"/>
    <x v="2"/>
    <x v="2"/>
    <n v="70"/>
    <n v="4067700013859"/>
    <n v="12.532563499999998"/>
    <n v="15.039076199999998"/>
    <n v="36"/>
    <n v="451.08"/>
    <n v="541.43999999999994"/>
    <n v="36"/>
    <n v="36"/>
  </r>
  <r>
    <x v="89"/>
    <s v="17V01011"/>
    <s v="PLUMEJEAU"/>
    <s v="LA POMMERAYE"/>
    <m/>
    <m/>
    <s v="GROS"/>
    <s v="Boisson_Spirit"/>
    <x v="2"/>
    <x v="2"/>
    <n v="100"/>
    <n v="4067700013842"/>
    <n v="17.100804999999998"/>
    <n v="20.520965999999998"/>
    <n v="240"/>
    <n v="4104"/>
    <n v="4924.8"/>
    <n v="342.86"/>
    <n v="342.85714285714289"/>
  </r>
  <r>
    <x v="90"/>
    <s v="17V01031"/>
    <s v="FIGUEIREDO"/>
    <s v="SAINT ROCH"/>
    <m/>
    <m/>
    <s v="GROS"/>
    <s v="Boisson_Spirit"/>
    <x v="6"/>
    <x v="9"/>
    <n v="70"/>
    <n v="4055800060200"/>
    <n v="17.408644000000002"/>
    <n v="20.890372800000002"/>
    <n v="18"/>
    <n v="313.38"/>
    <n v="376.02"/>
    <n v="18"/>
    <n v="18"/>
  </r>
  <r>
    <x v="90"/>
    <s v="17V01031"/>
    <s v="FIGUEIREDO"/>
    <s v="SAINT ROCH"/>
    <m/>
    <m/>
    <s v="GROS"/>
    <s v="Boisson_Spirit"/>
    <x v="2"/>
    <x v="2"/>
    <n v="70"/>
    <n v="4067700013859"/>
    <n v="12.532563499999998"/>
    <n v="15.039076199999998"/>
    <n v="60"/>
    <n v="751.8"/>
    <n v="902.4"/>
    <n v="60"/>
    <n v="60.000000000000007"/>
  </r>
  <r>
    <x v="90"/>
    <s v="17V01031"/>
    <s v="FIGUEIREDO"/>
    <s v="SAINT ROCH"/>
    <m/>
    <m/>
    <s v="GROS"/>
    <s v="Boisson_Soft"/>
    <x v="8"/>
    <x v="11"/>
    <n v="50"/>
    <n v="4260310553382"/>
    <n v="1"/>
    <n v="1.0549999999999999"/>
    <n v="100"/>
    <n v="100"/>
    <n v="106"/>
    <n v="71.430000000000007"/>
    <n v="71.428571428571431"/>
  </r>
  <r>
    <x v="90"/>
    <s v="17V01031"/>
    <s v="FIGUEIREDO"/>
    <s v="SAINT ROCH"/>
    <m/>
    <m/>
    <s v="GROS"/>
    <s v="Boisson_Spirit"/>
    <x v="3"/>
    <x v="3"/>
    <n v="70"/>
    <n v="3257150688009"/>
    <n v="12.556915199999999"/>
    <n v="15.068298239999999"/>
    <n v="18"/>
    <n v="226.08"/>
    <n v="271.26"/>
    <n v="18"/>
    <n v="18"/>
  </r>
  <r>
    <x v="90"/>
    <s v="17V01031"/>
    <s v="FIGUEIREDO"/>
    <s v="SAINT ROCH"/>
    <m/>
    <m/>
    <s v="GROS"/>
    <s v="Boisson_Spirit"/>
    <x v="5"/>
    <x v="7"/>
    <n v="175"/>
    <n v="0"/>
    <n v="0"/>
    <n v="0"/>
    <n v="8"/>
    <n v="0"/>
    <n v="0"/>
    <n v="20"/>
    <n v="20"/>
  </r>
  <r>
    <x v="91"/>
    <s v="17V01091"/>
    <s v="POITOU"/>
    <s v="CHASSENEUIL DU POITOU"/>
    <m/>
    <m/>
    <s v="GROS"/>
    <s v="Boisson_Spirit"/>
    <x v="2"/>
    <x v="2"/>
    <n v="70"/>
    <n v="4067700013859"/>
    <n v="12.532563499999998"/>
    <n v="15.039076199999998"/>
    <n v="102"/>
    <n v="1278.06"/>
    <n v="1534.08"/>
    <n v="102"/>
    <n v="102.00000000000001"/>
  </r>
  <r>
    <x v="91"/>
    <s v="17V01091"/>
    <s v="POITOU"/>
    <s v="CHASSENEUIL DU POITOU"/>
    <m/>
    <m/>
    <s v="GROS"/>
    <s v="Boisson_Spirit"/>
    <x v="2"/>
    <x v="2"/>
    <n v="70"/>
    <n v="4067700013859"/>
    <n v="12.532563499999998"/>
    <n v="15.039076199999998"/>
    <n v="48"/>
    <n v="601.43999999999994"/>
    <n v="721.92"/>
    <n v="48"/>
    <n v="48.000000000000007"/>
  </r>
  <r>
    <x v="92"/>
    <s v="17V01154"/>
    <s v="FAYETTE"/>
    <s v="AMBOISE"/>
    <m/>
    <m/>
    <s v="GROS"/>
    <s v="Boisson_Spirit"/>
    <x v="2"/>
    <x v="2"/>
    <n v="70"/>
    <n v="4067700013859"/>
    <n v="12.532563499999998"/>
    <n v="15.039076199999998"/>
    <n v="18"/>
    <n v="225.54"/>
    <n v="270.71999999999997"/>
    <n v="18"/>
    <n v="18"/>
  </r>
  <r>
    <x v="92"/>
    <s v="17V01154"/>
    <s v="FAYETTE"/>
    <s v="AMBOISE"/>
    <m/>
    <m/>
    <s v="GROS"/>
    <s v="Boisson_Spirit"/>
    <x v="7"/>
    <x v="10"/>
    <n v="70"/>
    <n v="8017450002104"/>
    <n v="14.266482999999999"/>
    <n v="17.119779600000001"/>
    <n v="6"/>
    <n v="85.62"/>
    <n v="102.72"/>
    <n v="6"/>
    <n v="6.0000000000000009"/>
  </r>
  <r>
    <x v="92"/>
    <s v="17V01154"/>
    <s v="FAYETTE"/>
    <s v="AMBOISE"/>
    <m/>
    <m/>
    <s v="GROS"/>
    <s v="Boisson_Spirit"/>
    <x v="9"/>
    <x v="31"/>
    <n v="70"/>
    <n v="8002095736606"/>
    <n v="15.747779600000001"/>
    <n v="18.897335520000002"/>
    <n v="6"/>
    <n v="94.5"/>
    <n v="113.39999999999999"/>
    <n v="6"/>
    <n v="6.0000000000000009"/>
  </r>
  <r>
    <x v="92"/>
    <s v="17V01154"/>
    <s v="FAYETTE"/>
    <s v="AMBOISE"/>
    <m/>
    <m/>
    <s v="GROS"/>
    <s v="Boisson_Spirit"/>
    <x v="9"/>
    <x v="12"/>
    <n v="70"/>
    <n v="8002095100001"/>
    <n v="16.028644"/>
    <n v="19.234372799999999"/>
    <n v="6"/>
    <n v="96.18"/>
    <n v="115.38"/>
    <n v="6"/>
    <n v="6.0000000000000009"/>
  </r>
  <r>
    <x v="92"/>
    <s v="17V01154"/>
    <s v="FAYETTE"/>
    <s v="AMBOISE"/>
    <m/>
    <m/>
    <s v="GROS"/>
    <s v="Boisson_Soft"/>
    <x v="8"/>
    <x v="22"/>
    <n v="20"/>
    <n v="4260310553849"/>
    <n v="0.81"/>
    <n v="0.85455000000000003"/>
    <n v="120"/>
    <n v="97.2"/>
    <n v="102"/>
    <n v="34.29"/>
    <n v="34.285714285714285"/>
  </r>
  <r>
    <x v="92"/>
    <s v="17V01154"/>
    <s v="FAYETTE"/>
    <s v="AMBOISE"/>
    <m/>
    <m/>
    <s v="GROS"/>
    <s v="Boisson_Spirit"/>
    <x v="4"/>
    <x v="4"/>
    <n v="70"/>
    <n v="0"/>
    <n v="0"/>
    <n v="0"/>
    <n v="12"/>
    <n v="0"/>
    <n v="0"/>
    <n v="12"/>
    <n v="12.000000000000002"/>
  </r>
  <r>
    <x v="92"/>
    <s v="17V01154"/>
    <s v="FAYETTE"/>
    <s v="AMBOISE"/>
    <m/>
    <m/>
    <s v="GROS"/>
    <s v="Boisson_Spirit"/>
    <x v="4"/>
    <x v="5"/>
    <n v="70"/>
    <n v="0"/>
    <n v="0"/>
    <n v="0"/>
    <n v="30"/>
    <n v="0"/>
    <n v="0"/>
    <n v="30"/>
    <n v="30.000000000000004"/>
  </r>
  <r>
    <x v="92"/>
    <s v="17V01154"/>
    <s v="FAYETTE"/>
    <s v="AMBOISE"/>
    <m/>
    <m/>
    <s v="GROS"/>
    <s v="Boisson_Spirit"/>
    <x v="4"/>
    <x v="5"/>
    <n v="70"/>
    <n v="0"/>
    <n v="0"/>
    <n v="0"/>
    <n v="6"/>
    <n v="0"/>
    <n v="0"/>
    <n v="6"/>
    <n v="6.0000000000000009"/>
  </r>
  <r>
    <x v="93"/>
    <s v="17V01254"/>
    <s v="DIAMS TONIC"/>
    <s v="JALLAIS"/>
    <m/>
    <s v="CHR_CLUB"/>
    <s v="CHR"/>
    <s v="Boisson_Spirit"/>
    <x v="2"/>
    <x v="2"/>
    <n v="175"/>
    <n v="4067700013835"/>
    <n v="32.266408749999997"/>
    <n v="38.719690499999999"/>
    <n v="36"/>
    <n v="1161.72"/>
    <n v="1393.92"/>
    <n v="90"/>
    <n v="90"/>
  </r>
  <r>
    <x v="94"/>
    <s v="17V01271"/>
    <s v="LE GEORGES"/>
    <s v="POITIERS"/>
    <m/>
    <m/>
    <s v="CHR"/>
    <s v="Boisson_Spirit"/>
    <x v="2"/>
    <x v="2"/>
    <n v="70"/>
    <n v="4067700013859"/>
    <n v="13.942563499999999"/>
    <n v="16.731076199999997"/>
    <n v="24"/>
    <n v="334.56"/>
    <n v="401.52"/>
    <n v="24"/>
    <n v="24.000000000000004"/>
  </r>
  <r>
    <x v="94"/>
    <s v="17V01271"/>
    <s v="LE GEORGES"/>
    <s v="POITIERS"/>
    <m/>
    <m/>
    <s v="CHR"/>
    <s v="Boisson_Soft"/>
    <x v="8"/>
    <x v="11"/>
    <n v="50"/>
    <n v="4260310553382"/>
    <n v="1.1000000000000001"/>
    <n v="1.1605000000000001"/>
    <n v="40"/>
    <n v="44"/>
    <n v="46.4"/>
    <n v="28.57"/>
    <n v="28.571428571428573"/>
  </r>
  <r>
    <x v="95"/>
    <s v="17V02066"/>
    <s v="PLUMEJEAU"/>
    <s v="LA POMMERAYE"/>
    <m/>
    <m/>
    <s v="GROS"/>
    <s v="Boisson_Spirit"/>
    <x v="2"/>
    <x v="2"/>
    <n v="100"/>
    <n v="4067700013842"/>
    <n v="17.100804999999998"/>
    <n v="20.520965999999998"/>
    <n v="240"/>
    <n v="4104"/>
    <n v="4924.8"/>
    <n v="342.86"/>
    <n v="342.85714285714289"/>
  </r>
  <r>
    <x v="95"/>
    <s v="17V02066"/>
    <s v="PLUMEJEAU"/>
    <s v="LA POMMERAYE"/>
    <m/>
    <m/>
    <s v="GROS"/>
    <s v="Boisson_Spirit"/>
    <x v="10"/>
    <x v="16"/>
    <n v="70"/>
    <n v="3257150101904"/>
    <n v="16.346482999999999"/>
    <n v="19.6157796"/>
    <n v="1"/>
    <n v="16.350000000000001"/>
    <n v="19.62"/>
    <n v="1"/>
    <n v="1"/>
  </r>
  <r>
    <x v="95"/>
    <s v="17V02066"/>
    <s v="PLUMEJEAU"/>
    <s v="LA POMMERAYE"/>
    <m/>
    <m/>
    <s v="GROS"/>
    <s v="Boisson_Spirit"/>
    <x v="10"/>
    <x v="20"/>
    <n v="70"/>
    <n v="3257150100228"/>
    <n v="19.998643999999999"/>
    <n v="23.998372799999999"/>
    <n v="1"/>
    <n v="20"/>
    <n v="24"/>
    <n v="1"/>
    <n v="1"/>
  </r>
  <r>
    <x v="95"/>
    <s v="17V02066"/>
    <s v="PLUMEJEAU"/>
    <s v="LA POMMERAYE"/>
    <m/>
    <m/>
    <s v="GROS"/>
    <s v="Boisson_Spirit"/>
    <x v="10"/>
    <x v="18"/>
    <n v="70"/>
    <n v="3257150102017"/>
    <n v="14.694322"/>
    <n v="17.6331864"/>
    <n v="1"/>
    <n v="14.69"/>
    <n v="17.63"/>
    <n v="1"/>
    <n v="1"/>
  </r>
  <r>
    <x v="95"/>
    <s v="17V01378"/>
    <s v="OUTBACK"/>
    <s v="TOURS"/>
    <m/>
    <m/>
    <s v="CHR"/>
    <s v="Boisson_Spirit"/>
    <x v="4"/>
    <x v="8"/>
    <n v="100"/>
    <n v="0"/>
    <n v="0"/>
    <n v="0"/>
    <n v="48"/>
    <n v="0"/>
    <n v="0"/>
    <n v="68.569999999999993"/>
    <n v="68.571428571428569"/>
  </r>
  <r>
    <x v="96"/>
    <s v="17V02088"/>
    <s v="SCHOEN"/>
    <s v="CHATEAUROUX"/>
    <m/>
    <m/>
    <s v="GROS"/>
    <s v="Boisson_Spirit"/>
    <x v="2"/>
    <x v="2"/>
    <n v="175"/>
    <n v="4067700013835"/>
    <n v="28.916408750000002"/>
    <n v="34.699690500000003"/>
    <n v="36"/>
    <n v="1041.1200000000001"/>
    <n v="1249.2"/>
    <n v="90"/>
    <n v="90"/>
  </r>
  <r>
    <x v="97"/>
    <s v="17V02128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98"/>
    <s v="17V01274"/>
    <s v="UPPER"/>
    <s v="TOURS"/>
    <m/>
    <m/>
    <s v="CHR"/>
    <s v="Boisson_Soft"/>
    <x v="8"/>
    <x v="23"/>
    <n v="20"/>
    <n v="4260310550305"/>
    <n v="0.89"/>
    <n v="0.93895000000000006"/>
    <n v="72"/>
    <n v="64.08"/>
    <n v="67.679999999999993"/>
    <n v="20.57"/>
    <n v="20.571428571428573"/>
  </r>
  <r>
    <x v="98"/>
    <s v="17V01274"/>
    <s v="UPPER"/>
    <s v="TOURS"/>
    <m/>
    <m/>
    <s v="CHR"/>
    <s v="Boisson_Soft"/>
    <x v="8"/>
    <x v="11"/>
    <n v="50"/>
    <n v="4260310553382"/>
    <n v="1.1000000000000001"/>
    <n v="1.1605000000000001"/>
    <n v="60"/>
    <n v="66"/>
    <n v="69.599999999999994"/>
    <n v="42.86"/>
    <n v="42.857142857142861"/>
  </r>
  <r>
    <x v="99"/>
    <s v="17V02231"/>
    <s v="FIGUEIREDO"/>
    <s v="SAINT ROCH"/>
    <m/>
    <m/>
    <s v="GROS"/>
    <s v="Boisson_Soft"/>
    <x v="8"/>
    <x v="29"/>
    <n v="20"/>
    <n v="4260310552941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oft"/>
    <x v="8"/>
    <x v="29"/>
    <n v="20"/>
    <n v="4260310552941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99"/>
    <s v="17V02231"/>
    <s v="FIGUEIREDO"/>
    <s v="SAINT ROCH"/>
    <m/>
    <m/>
    <s v="GROS"/>
    <s v="Boisson_Soft"/>
    <x v="8"/>
    <x v="24"/>
    <n v="20"/>
    <n v="4260310553863"/>
    <n v="0.81"/>
    <n v="0.85455000000000003"/>
    <n v="48"/>
    <n v="38.880000000000003"/>
    <n v="40.799999999999997"/>
    <n v="13.71"/>
    <n v="13.714285714285715"/>
  </r>
  <r>
    <x v="99"/>
    <s v="17V02234"/>
    <s v="PLUMEJEAU"/>
    <s v="LA POMMERAYE"/>
    <m/>
    <m/>
    <s v="GROS"/>
    <s v="Boisson_Soft"/>
    <x v="8"/>
    <x v="24"/>
    <n v="20"/>
    <n v="4260310553863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oft"/>
    <x v="8"/>
    <x v="21"/>
    <n v="20"/>
    <n v="4260310553832"/>
    <n v="0.81"/>
    <n v="0.85455000000000003"/>
    <n v="48"/>
    <n v="38.880000000000003"/>
    <n v="40.799999999999997"/>
    <n v="13.71"/>
    <n v="13.714285714285715"/>
  </r>
  <r>
    <x v="99"/>
    <s v="17V02234"/>
    <s v="PLUMEJEAU"/>
    <s v="LA POMMERAYE"/>
    <m/>
    <m/>
    <s v="GROS"/>
    <s v="Boisson_Soft"/>
    <x v="8"/>
    <x v="21"/>
    <n v="20"/>
    <n v="4260310553832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pirit"/>
    <x v="2"/>
    <x v="2"/>
    <n v="100"/>
    <n v="4067700013842"/>
    <n v="17.100804999999998"/>
    <n v="20.520965999999998"/>
    <n v="6"/>
    <n v="102.60000000000001"/>
    <n v="123.12"/>
    <n v="8.57"/>
    <n v="8.5714285714285712"/>
  </r>
  <r>
    <x v="99"/>
    <s v="17V02234"/>
    <s v="PLUMEJEAU"/>
    <s v="LA POMMERAYE"/>
    <m/>
    <m/>
    <s v="GROS"/>
    <s v="Boisson_Spirit"/>
    <x v="2"/>
    <x v="2"/>
    <n v="100"/>
    <n v="4067700013842"/>
    <n v="17.100804999999998"/>
    <n v="20.520965999999998"/>
    <n v="90"/>
    <n v="1539.0000000000002"/>
    <n v="1846.8"/>
    <n v="128.57"/>
    <n v="128.57142857142858"/>
  </r>
  <r>
    <x v="99"/>
    <s v="17V02231"/>
    <s v="FIGUEIREDO"/>
    <s v="SAINT ROCH"/>
    <m/>
    <m/>
    <s v="GROS"/>
    <s v="Boisson_Soft"/>
    <x v="8"/>
    <x v="11"/>
    <n v="50"/>
    <n v="4260310553382"/>
    <n v="1"/>
    <n v="1.0549999999999999"/>
    <n v="60"/>
    <n v="60"/>
    <n v="63.6"/>
    <n v="42.86"/>
    <n v="42.857142857142861"/>
  </r>
  <r>
    <x v="99"/>
    <s v="17V02231"/>
    <s v="FIGUEIREDO"/>
    <s v="SAINT ROCH"/>
    <m/>
    <m/>
    <s v="GROS"/>
    <s v="Boisson_Soft"/>
    <x v="8"/>
    <x v="11"/>
    <n v="50"/>
    <n v="4260310553382"/>
    <n v="1"/>
    <n v="1.0549999999999999"/>
    <n v="20"/>
    <n v="20"/>
    <n v="21.200000000000003"/>
    <n v="14.29"/>
    <n v="14.285714285714286"/>
  </r>
  <r>
    <x v="99"/>
    <s v="17V02234"/>
    <s v="PLUMEJEAU"/>
    <s v="LA POMMERAYE"/>
    <m/>
    <m/>
    <s v="GROS"/>
    <s v="Boisson_Soft"/>
    <x v="8"/>
    <x v="11"/>
    <n v="50"/>
    <n v="4260310553382"/>
    <n v="1"/>
    <n v="1.0549999999999999"/>
    <n v="200"/>
    <n v="200"/>
    <n v="212"/>
    <n v="142.86000000000001"/>
    <n v="142.85714285714286"/>
  </r>
  <r>
    <x v="99"/>
    <s v="17V02234"/>
    <s v="PLUMEJEAU"/>
    <s v="LA POMMERAYE"/>
    <m/>
    <m/>
    <s v="GROS"/>
    <s v="Boisson_Spirit"/>
    <x v="10"/>
    <x v="17"/>
    <n v="70"/>
    <n v="3257150100167"/>
    <n v="27.618644000000003"/>
    <n v="33.142372800000004"/>
    <n v="6"/>
    <n v="165.72"/>
    <n v="198.84"/>
    <n v="6"/>
    <n v="6.0000000000000009"/>
  </r>
  <r>
    <x v="99"/>
    <s v="17V02231"/>
    <s v="FIGUEIREDO"/>
    <s v="SAINT ROCH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99"/>
    <s v="17V02234"/>
    <s v="PLUMEJEAU"/>
    <s v="LA POMMERAYE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99"/>
    <s v="17V02231"/>
    <s v="FIGUEIREDO"/>
    <s v="SAINT ROCH"/>
    <m/>
    <m/>
    <s v="GROS"/>
    <s v="Boisson_Spirit"/>
    <x v="1"/>
    <x v="1"/>
    <n v="100"/>
    <n v="3257150410167"/>
    <n v="15.778874"/>
    <n v="18.934648800000002"/>
    <n v="6"/>
    <n v="94.679999999999993"/>
    <n v="113.58"/>
    <n v="8.57"/>
    <n v="8.5714285714285712"/>
  </r>
  <r>
    <x v="99"/>
    <s v="17V02230"/>
    <s v="CLIPPER"/>
    <s v="BLOIS"/>
    <m/>
    <m/>
    <s v="GROS"/>
    <s v="Boisson_Spirit"/>
    <x v="4"/>
    <x v="8"/>
    <n v="100"/>
    <n v="0"/>
    <n v="0"/>
    <n v="0"/>
    <n v="36"/>
    <n v="0"/>
    <n v="0"/>
    <n v="51.43"/>
    <n v="51.428571428571431"/>
  </r>
  <r>
    <x v="99"/>
    <s v="17V02231"/>
    <s v="FIGUEIREDO"/>
    <s v="SAINT ROCH"/>
    <m/>
    <m/>
    <s v="GROS"/>
    <s v="Boisson_Soft"/>
    <x v="8"/>
    <x v="22"/>
    <n v="20"/>
    <n v="4260310553849"/>
    <n v="0.81"/>
    <n v="0.85455000000000003"/>
    <n v="24"/>
    <n v="19.440000000000001"/>
    <n v="20.399999999999999"/>
    <n v="6.86"/>
    <n v="6.8571428571428577"/>
  </r>
  <r>
    <x v="99"/>
    <s v="17V02234"/>
    <s v="PLUMEJEAU"/>
    <s v="LA POMMERAYE"/>
    <m/>
    <m/>
    <s v="GROS"/>
    <s v="Boisson_Soft"/>
    <x v="8"/>
    <x v="25"/>
    <n v="20"/>
    <n v="4260310553818"/>
    <n v="0.81"/>
    <n v="0.85455000000000003"/>
    <n v="24"/>
    <n v="19.440000000000001"/>
    <n v="20.399999999999999"/>
    <n v="6.86"/>
    <n v="6.8571428571428577"/>
  </r>
  <r>
    <x v="99"/>
    <s v="17V02234"/>
    <s v="PLUMEJEAU"/>
    <s v="LA POMMERAYE"/>
    <m/>
    <m/>
    <s v="GROS"/>
    <s v="Boisson_Spirit"/>
    <x v="5"/>
    <x v="7"/>
    <n v="70"/>
    <n v="0"/>
    <n v="0"/>
    <n v="0"/>
    <n v="6"/>
    <n v="0"/>
    <n v="0"/>
    <n v="6"/>
    <n v="6.0000000000000009"/>
  </r>
  <r>
    <x v="99"/>
    <s v="17V02230"/>
    <s v="CLIPPER"/>
    <s v="BLOIS"/>
    <m/>
    <m/>
    <s v="GROS"/>
    <s v="Boisson_Spirit"/>
    <x v="4"/>
    <x v="5"/>
    <n v="70"/>
    <n v="0"/>
    <n v="0"/>
    <n v="0"/>
    <n v="6"/>
    <n v="0"/>
    <n v="0"/>
    <n v="6"/>
    <n v="6.0000000000000009"/>
  </r>
  <r>
    <x v="100"/>
    <s v="17V02251"/>
    <s v="REMY BREGE"/>
    <s v="LA MOTTE BEUVRON"/>
    <m/>
    <m/>
    <s v="GROS"/>
    <s v="Boisson_Spirit"/>
    <x v="5"/>
    <x v="7"/>
    <n v="70"/>
    <n v="0"/>
    <n v="0"/>
    <n v="0"/>
    <n v="60"/>
    <n v="0"/>
    <n v="0"/>
    <n v="60"/>
    <n v="60.000000000000007"/>
  </r>
  <r>
    <x v="100"/>
    <s v="17V02251"/>
    <s v="REMY BREGE"/>
    <s v="LA MOTTE BEUVRON"/>
    <m/>
    <m/>
    <s v="GROS"/>
    <s v="Boisson_Spirit"/>
    <x v="5"/>
    <x v="7"/>
    <n v="100"/>
    <n v="4603514006849"/>
    <n v="17.370920000000002"/>
    <n v="20.845104000000003"/>
    <n v="60"/>
    <n v="1042.2"/>
    <n v="1251"/>
    <n v="85.71"/>
    <n v="85.714285714285722"/>
  </r>
  <r>
    <x v="101"/>
    <s v="17V02289"/>
    <s v="0000003300"/>
    <s v="EGLETONS"/>
    <m/>
    <m/>
    <m/>
    <s v="Boisson_Spirit"/>
    <x v="4"/>
    <x v="13"/>
    <n v="70"/>
    <n v="0"/>
    <n v="0"/>
    <n v="0"/>
    <n v="12"/>
    <n v="0"/>
    <n v="0"/>
    <n v="12"/>
    <n v="12.000000000000002"/>
  </r>
  <r>
    <x v="101"/>
    <s v="17V02289"/>
    <s v="JM LAC"/>
    <s v="EGLETONS"/>
    <m/>
    <s v="CAVISTE"/>
    <m/>
    <s v="Boisson_Spirit"/>
    <x v="4"/>
    <x v="14"/>
    <n v="75"/>
    <n v="0"/>
    <n v="0"/>
    <n v="0"/>
    <n v="6"/>
    <n v="0"/>
    <n v="0"/>
    <n v="6.43"/>
    <n v="6.4285714285714288"/>
  </r>
  <r>
    <x v="101"/>
    <s v="17V02289"/>
    <s v="JM LAC"/>
    <s v="EGLETONS"/>
    <m/>
    <s v="CAVISTE"/>
    <m/>
    <s v="Boisson_Spirit"/>
    <x v="4"/>
    <x v="15"/>
    <n v="75"/>
    <n v="0"/>
    <n v="0"/>
    <n v="0"/>
    <n v="6"/>
    <n v="0"/>
    <n v="0"/>
    <n v="6.43"/>
    <n v="6.4285714285714288"/>
  </r>
  <r>
    <x v="101"/>
    <s v="17V02289"/>
    <s v="JM LAC"/>
    <s v="EGLETONS"/>
    <m/>
    <s v="CAVISTE"/>
    <m/>
    <s v="Boisson_Spirit"/>
    <x v="4"/>
    <x v="15"/>
    <n v="75"/>
    <n v="0"/>
    <n v="0"/>
    <n v="0"/>
    <n v="36"/>
    <n v="0"/>
    <n v="0"/>
    <n v="38.57"/>
    <n v="38.571428571428577"/>
  </r>
  <r>
    <x v="102"/>
    <s v="17V02369"/>
    <s v="BIGWOOD'S"/>
    <s v="ANGERS"/>
    <m/>
    <s v="CHR_BAR"/>
    <s v="CHR"/>
    <s v="JGR_TM"/>
    <x v="0"/>
    <x v="6"/>
    <n v="6"/>
    <n v="125"/>
    <n v="139"/>
    <n v="166.8"/>
    <n v="1"/>
    <n v="139"/>
    <n v="166.8"/>
    <n v="1"/>
    <n v="1"/>
  </r>
  <r>
    <x v="102"/>
    <s v="17V02368"/>
    <s v="LE GEORGES"/>
    <s v="POITIERS"/>
    <m/>
    <m/>
    <s v="CHR"/>
    <s v="JGR_TM"/>
    <x v="0"/>
    <x v="26"/>
    <n v="4"/>
    <n v="123"/>
    <n v="139"/>
    <n v="166.8"/>
    <n v="1"/>
    <n v="139"/>
    <n v="166.8"/>
    <n v="1"/>
    <n v="1"/>
  </r>
  <r>
    <x v="103"/>
    <s v="17V03035"/>
    <s v="FAYETTE"/>
    <s v="AMBOISE"/>
    <m/>
    <m/>
    <s v="GROS"/>
    <s v="Boisson_Soft"/>
    <x v="8"/>
    <x v="23"/>
    <n v="20"/>
    <n v="4260310550305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8"/>
    <x v="29"/>
    <n v="20"/>
    <n v="4260310552941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8"/>
    <x v="24"/>
    <n v="20"/>
    <n v="4260310553863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8"/>
    <x v="21"/>
    <n v="20"/>
    <n v="4260310553832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pirit"/>
    <x v="2"/>
    <x v="2"/>
    <n v="70"/>
    <n v="4067700013859"/>
    <n v="12.532563499999998"/>
    <n v="15.039076199999998"/>
    <n v="18"/>
    <n v="225.54"/>
    <n v="270.71999999999997"/>
    <n v="18"/>
    <n v="18"/>
  </r>
  <r>
    <x v="103"/>
    <s v="17V03035"/>
    <s v="FAYETTE"/>
    <s v="AMBOISE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103"/>
    <s v="17V03035"/>
    <s v="FAYETTE"/>
    <s v="AMBOISE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103"/>
    <s v="17V03035"/>
    <s v="FAYETTE"/>
    <s v="AMBOISE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103"/>
    <s v="17V03035"/>
    <s v="FAYETTE"/>
    <s v="AMBOISE"/>
    <m/>
    <m/>
    <s v="GROS"/>
    <s v="Boisson_Spirit"/>
    <x v="1"/>
    <x v="33"/>
    <n v="70"/>
    <n v="8500000917022"/>
    <n v="68.208643999999993"/>
    <n v="81.850372799999988"/>
    <n v="1"/>
    <n v="68.209999999999994"/>
    <n v="81.849999999999994"/>
    <n v="1"/>
    <n v="1"/>
  </r>
  <r>
    <x v="103"/>
    <s v="17V03035"/>
    <s v="FAYETTE"/>
    <s v="AMBOISE"/>
    <m/>
    <m/>
    <s v="GROS"/>
    <s v="Boisson_Soft"/>
    <x v="8"/>
    <x v="22"/>
    <n v="20"/>
    <n v="4260310553849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8"/>
    <x v="25"/>
    <n v="20"/>
    <n v="4260310553818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pirit"/>
    <x v="5"/>
    <x v="7"/>
    <n v="70"/>
    <n v="0"/>
    <n v="0"/>
    <n v="0"/>
    <n v="6"/>
    <n v="0"/>
    <n v="0"/>
    <n v="6"/>
    <n v="6.0000000000000009"/>
  </r>
  <r>
    <x v="104"/>
    <s v="17V02332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05"/>
    <s v="17V03075"/>
    <s v="CAMPUS"/>
    <s v="TOURS"/>
    <m/>
    <m/>
    <s v="CHR"/>
    <s v="JGR_TM"/>
    <x v="0"/>
    <x v="0"/>
    <n v="3"/>
    <n v="121"/>
    <n v="299"/>
    <n v="358.8"/>
    <n v="1"/>
    <n v="299"/>
    <n v="358.8"/>
    <n v="1"/>
    <n v="1"/>
  </r>
  <r>
    <x v="106"/>
    <s v="17V03080"/>
    <s v="PLUMEJEAU"/>
    <s v="LA POMMERAYE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106"/>
    <s v="17V03080"/>
    <s v="PLUMEJEAU"/>
    <s v="LA POMMERAYE"/>
    <m/>
    <m/>
    <s v="GROS"/>
    <s v="Boisson_Spirit"/>
    <x v="4"/>
    <x v="34"/>
    <n v="100"/>
    <n v="0"/>
    <n v="0"/>
    <n v="0"/>
    <n v="6"/>
    <n v="0"/>
    <n v="0"/>
    <n v="8.57"/>
    <n v="8.5714285714285712"/>
  </r>
  <r>
    <x v="107"/>
    <s v="17V03124"/>
    <s v="DIAMS TONIC"/>
    <s v="JALLAIS"/>
    <m/>
    <s v="CHR_CLUB"/>
    <s v="CHR"/>
    <s v="Boisson_Spirit"/>
    <x v="2"/>
    <x v="2"/>
    <n v="175"/>
    <n v="4067700013835"/>
    <n v="32.266408749999997"/>
    <n v="38.719690499999999"/>
    <n v="36"/>
    <n v="1161.72"/>
    <n v="1393.92"/>
    <n v="90"/>
    <n v="90"/>
  </r>
  <r>
    <x v="108"/>
    <s v="17V03185"/>
    <s v="BISTROT"/>
    <s v="ESVRES SUR INDRE"/>
    <m/>
    <m/>
    <s v="CHR"/>
    <s v="Boisson_Soft"/>
    <x v="8"/>
    <x v="11"/>
    <n v="50"/>
    <n v="4260310553382"/>
    <n v="1.1000000000000001"/>
    <n v="1.1605000000000001"/>
    <n v="20"/>
    <n v="22"/>
    <n v="23.2"/>
    <n v="14.29"/>
    <n v="14.285714285714286"/>
  </r>
  <r>
    <x v="108"/>
    <s v="17V03185"/>
    <s v="BISTROT"/>
    <s v="ESVRES SUR INDRE"/>
    <m/>
    <m/>
    <s v="CHR"/>
    <s v="Boisson_Spirit"/>
    <x v="11"/>
    <x v="32"/>
    <n v="50"/>
    <n v="4260270192645"/>
    <n v="28.052506000000001"/>
    <n v="33.663007200000003"/>
    <n v="6"/>
    <n v="168.3"/>
    <n v="201.95999999999998"/>
    <n v="4.29"/>
    <n v="4.2857142857142856"/>
  </r>
  <r>
    <x v="108"/>
    <s v="17V03185"/>
    <s v="BISTROT"/>
    <s v="ESVRES SUR INDRE"/>
    <m/>
    <m/>
    <s v="CHR"/>
    <s v="Boisson_Spirit"/>
    <x v="1"/>
    <x v="35"/>
    <n v="70"/>
    <n v="8500000916445"/>
    <n v="43.608643999999998"/>
    <n v="52.330372799999999"/>
    <n v="1"/>
    <n v="43.61"/>
    <n v="52.33"/>
    <n v="1"/>
    <n v="1"/>
  </r>
  <r>
    <x v="108"/>
    <s v="17V03185"/>
    <s v="BISTROT"/>
    <s v="ESVRES SUR INDRE"/>
    <m/>
    <m/>
    <s v="CHR"/>
    <s v="Boisson_Spirit"/>
    <x v="4"/>
    <x v="8"/>
    <n v="100"/>
    <n v="0"/>
    <n v="0"/>
    <n v="0"/>
    <n v="6"/>
    <n v="0"/>
    <n v="0"/>
    <n v="8.57"/>
    <n v="8.5714285714285712"/>
  </r>
  <r>
    <x v="108"/>
    <s v="17V03185"/>
    <s v="BISTROT"/>
    <s v="ESVRES SUR INDRE"/>
    <m/>
    <m/>
    <s v="CHR"/>
    <s v="Boisson_Soft"/>
    <x v="8"/>
    <x v="25"/>
    <n v="20"/>
    <n v="4260310553818"/>
    <n v="0.89"/>
    <n v="0.93895000000000006"/>
    <n v="72"/>
    <n v="64.08"/>
    <n v="67.679999999999993"/>
    <n v="20.57"/>
    <n v="20.571428571428573"/>
  </r>
  <r>
    <x v="109"/>
    <s v="17V03231"/>
    <s v="REMY BREGE"/>
    <s v="LA MOTTE BEUVRON"/>
    <m/>
    <m/>
    <s v="GROS"/>
    <s v="Boisson_Soft"/>
    <x v="8"/>
    <x v="23"/>
    <n v="20"/>
    <n v="4260310550305"/>
    <n v="0.81"/>
    <n v="0.85455000000000003"/>
    <n v="96"/>
    <n v="77.760000000000005"/>
    <n v="81.599999999999994"/>
    <n v="27.43"/>
    <n v="27.428571428571431"/>
  </r>
  <r>
    <x v="109"/>
    <s v="17V03231"/>
    <s v="REMY BREGE"/>
    <s v="LA MOTTE BEUVRON"/>
    <m/>
    <m/>
    <s v="GROS"/>
    <s v="Boisson_Soft"/>
    <x v="8"/>
    <x v="24"/>
    <n v="20"/>
    <n v="4260310553863"/>
    <n v="0.81"/>
    <n v="0.85455000000000003"/>
    <n v="96"/>
    <n v="77.760000000000005"/>
    <n v="81.599999999999994"/>
    <n v="27.43"/>
    <n v="27.428571428571431"/>
  </r>
  <r>
    <x v="109"/>
    <s v="17V03231"/>
    <s v="REMY BREGE"/>
    <s v="LA MOTTE BEUVRON"/>
    <m/>
    <m/>
    <s v="GROS"/>
    <s v="Boisson_Soft"/>
    <x v="8"/>
    <x v="11"/>
    <n v="50"/>
    <n v="4260310553382"/>
    <n v="1"/>
    <n v="1.0549999999999999"/>
    <n v="80"/>
    <n v="80"/>
    <n v="84.800000000000011"/>
    <n v="57.14"/>
    <n v="57.142857142857146"/>
  </r>
  <r>
    <x v="110"/>
    <s v="17V03592"/>
    <s v="BISTROT"/>
    <s v="ESVRES SUR INDRE"/>
    <m/>
    <m/>
    <s v="CHR"/>
    <s v="JGR_TM"/>
    <x v="0"/>
    <x v="6"/>
    <n v="6"/>
    <n v="125"/>
    <n v="139"/>
    <n v="166.8"/>
    <n v="1"/>
    <n v="139"/>
    <n v="166.8"/>
    <n v="1"/>
    <n v="1"/>
  </r>
  <r>
    <x v="110"/>
    <s v="17V03596"/>
    <s v="0000003626"/>
    <s v="ORLEANS"/>
    <m/>
    <m/>
    <s v="GROS"/>
    <s v="JGR_TM"/>
    <x v="0"/>
    <x v="6"/>
    <n v="6"/>
    <n v="125"/>
    <n v="139"/>
    <n v="166.8"/>
    <n v="1"/>
    <n v="139"/>
    <n v="166.8"/>
    <n v="1"/>
    <n v="1"/>
  </r>
  <r>
    <x v="110"/>
    <s v="17V03589"/>
    <s v="L'ARCHANGE"/>
    <s v="BOURGES"/>
    <m/>
    <m/>
    <s v="CHR"/>
    <s v="JGR_TM"/>
    <x v="0"/>
    <x v="6"/>
    <n v="6"/>
    <n v="125"/>
    <n v="139"/>
    <n v="166.8"/>
    <n v="1"/>
    <n v="139"/>
    <n v="166.8"/>
    <n v="1"/>
    <n v="1"/>
  </r>
  <r>
    <x v="110"/>
    <s v="17V03578"/>
    <s v="LE SAINT"/>
    <s v="BLOIS"/>
    <m/>
    <m/>
    <s v="CHR"/>
    <s v="JGR_TM"/>
    <x v="0"/>
    <x v="6"/>
    <n v="6"/>
    <n v="125"/>
    <n v="139"/>
    <n v="166.8"/>
    <n v="1"/>
    <n v="139"/>
    <n v="166.8"/>
    <n v="1"/>
    <n v="1"/>
  </r>
  <r>
    <x v="110"/>
    <s v="17V03590"/>
    <s v="MAC COOL'S"/>
    <s v="TOURS"/>
    <m/>
    <m/>
    <s v="CHR"/>
    <s v="JGR_TM"/>
    <x v="0"/>
    <x v="6"/>
    <n v="6"/>
    <n v="125"/>
    <n v="139"/>
    <n v="166.8"/>
    <n v="1"/>
    <n v="139"/>
    <n v="166.8"/>
    <n v="1"/>
    <n v="1"/>
  </r>
  <r>
    <x v="110"/>
    <s v="17V03598"/>
    <s v="CARABOUILL"/>
    <s v="CHOLET"/>
    <m/>
    <m/>
    <s v="CHR"/>
    <s v="JGR_TM"/>
    <x v="0"/>
    <x v="0"/>
    <n v="3"/>
    <n v="121"/>
    <n v="299"/>
    <n v="358.8"/>
    <n v="1"/>
    <n v="299"/>
    <n v="358.8"/>
    <n v="1"/>
    <n v="1"/>
  </r>
  <r>
    <x v="110"/>
    <s v="17V03582"/>
    <s v="ENVOL"/>
    <s v="VIERZON"/>
    <m/>
    <m/>
    <s v="CHR"/>
    <s v="JGR_TM"/>
    <x v="0"/>
    <x v="0"/>
    <n v="3"/>
    <n v="121"/>
    <n v="299"/>
    <n v="358.8"/>
    <n v="1"/>
    <n v="299"/>
    <n v="358.8"/>
    <n v="1"/>
    <n v="1"/>
  </r>
  <r>
    <x v="110"/>
    <s v="17V03599"/>
    <s v="LE BUCKING"/>
    <s v="CHATELLERAULT"/>
    <m/>
    <m/>
    <s v="CHR"/>
    <s v="JGR_TM"/>
    <x v="0"/>
    <x v="0"/>
    <n v="3"/>
    <n v="121"/>
    <n v="299"/>
    <n v="358.8"/>
    <n v="1"/>
    <n v="299"/>
    <n v="358.8"/>
    <n v="1"/>
    <n v="1"/>
  </r>
  <r>
    <x v="110"/>
    <s v="17V03584"/>
    <s v="LE X"/>
    <s v="AUBUSSON"/>
    <m/>
    <m/>
    <s v="CHR"/>
    <s v="JGR_TM"/>
    <x v="0"/>
    <x v="0"/>
    <n v="3"/>
    <n v="121"/>
    <n v="299"/>
    <n v="358.8"/>
    <n v="1"/>
    <n v="299"/>
    <n v="358.8"/>
    <n v="1"/>
    <n v="1"/>
  </r>
  <r>
    <x v="110"/>
    <s v="17V03580"/>
    <s v="SARL A2N"/>
    <s v="LA CROIX EN TOURAINE"/>
    <m/>
    <m/>
    <s v="CHR"/>
    <s v="JGR_TM"/>
    <x v="0"/>
    <x v="0"/>
    <n v="3"/>
    <n v="121"/>
    <n v="299"/>
    <n v="358.8"/>
    <n v="2"/>
    <n v="598"/>
    <n v="717.6"/>
    <n v="2"/>
    <n v="2"/>
  </r>
  <r>
    <x v="110"/>
    <s v="17V03591"/>
    <s v="OUTBACK"/>
    <s v="TOURS"/>
    <m/>
    <m/>
    <s v="CHR"/>
    <s v="JGR_TM"/>
    <x v="0"/>
    <x v="0"/>
    <n v="3"/>
    <n v="121"/>
    <n v="299"/>
    <n v="358.8"/>
    <n v="1"/>
    <n v="299"/>
    <n v="358.8"/>
    <n v="1"/>
    <n v="1"/>
  </r>
  <r>
    <x v="110"/>
    <s v="17V03593"/>
    <s v="ENTREPOTES"/>
    <s v="CHOLET"/>
    <m/>
    <m/>
    <s v="CHR"/>
    <s v="JGR_TM"/>
    <x v="0"/>
    <x v="0"/>
    <n v="3"/>
    <n v="121"/>
    <n v="299"/>
    <n v="358.8"/>
    <n v="1"/>
    <n v="299"/>
    <n v="358.8"/>
    <n v="1"/>
    <n v="1"/>
  </r>
  <r>
    <x v="110"/>
    <s v="17V03594"/>
    <s v="CLIPPER"/>
    <s v="BLOIS"/>
    <m/>
    <m/>
    <s v="CHR"/>
    <s v="JGR_TM"/>
    <x v="0"/>
    <x v="0"/>
    <n v="3"/>
    <n v="121"/>
    <n v="299"/>
    <n v="358.8"/>
    <n v="1"/>
    <n v="299"/>
    <n v="358.8"/>
    <n v="1"/>
    <n v="1"/>
  </r>
  <r>
    <x v="110"/>
    <s v="17V03596"/>
    <s v="0000003626"/>
    <s v="ORLEANS"/>
    <m/>
    <m/>
    <s v="CHR"/>
    <s v="JGR_TM"/>
    <x v="0"/>
    <x v="0"/>
    <n v="3"/>
    <n v="121"/>
    <n v="299"/>
    <n v="358.8"/>
    <n v="1"/>
    <n v="299"/>
    <n v="358.8"/>
    <n v="1"/>
    <n v="1"/>
  </r>
  <r>
    <x v="110"/>
    <s v="17V03597"/>
    <s v="UNIVERS"/>
    <s v="ISSOUDUN"/>
    <m/>
    <m/>
    <s v="CHR"/>
    <s v="JGR_TM"/>
    <x v="0"/>
    <x v="0"/>
    <n v="3"/>
    <n v="121"/>
    <n v="299"/>
    <n v="358.8"/>
    <n v="1"/>
    <n v="299"/>
    <n v="358.8"/>
    <n v="1"/>
    <n v="1"/>
  </r>
  <r>
    <x v="110"/>
    <s v="17V03595"/>
    <s v="L'HENDRIX"/>
    <s v="ORLEANS"/>
    <m/>
    <m/>
    <s v="CHR"/>
    <s v="JGR_TM"/>
    <x v="0"/>
    <x v="0"/>
    <n v="3"/>
    <n v="121"/>
    <n v="299"/>
    <n v="358.8"/>
    <n v="1"/>
    <n v="299"/>
    <n v="358.8"/>
    <n v="1"/>
    <n v="1"/>
  </r>
  <r>
    <x v="111"/>
    <s v="17V03490"/>
    <s v="POITOU"/>
    <s v="CHASSENEUIL DU POITOU"/>
    <m/>
    <m/>
    <s v="GROS"/>
    <s v="Boisson_Spirit"/>
    <x v="2"/>
    <x v="2"/>
    <n v="70"/>
    <n v="4067700013859"/>
    <n v="12.532563499999998"/>
    <n v="15.039076199999998"/>
    <n v="36"/>
    <n v="451.08"/>
    <n v="541.43999999999994"/>
    <n v="36"/>
    <n v="36"/>
  </r>
  <r>
    <x v="111"/>
    <s v="17V03490"/>
    <s v="POITOU"/>
    <s v="CHASSENEUIL DU POITOU"/>
    <m/>
    <m/>
    <s v="GROS"/>
    <s v="Boisson_Spirit"/>
    <x v="2"/>
    <x v="2"/>
    <n v="70"/>
    <n v="4067700013859"/>
    <n v="12.532563499999998"/>
    <n v="15.039076199999998"/>
    <n v="114"/>
    <n v="1428.4199999999998"/>
    <n v="1714.56"/>
    <n v="114"/>
    <n v="114"/>
  </r>
  <r>
    <x v="111"/>
    <s v="17V04007"/>
    <s v="L'HENDRIX"/>
    <s v="ORLEANS"/>
    <m/>
    <m/>
    <s v="CHR"/>
    <s v="JGR_TM"/>
    <x v="0"/>
    <x v="0"/>
    <n v="3"/>
    <n v="121"/>
    <n v="299"/>
    <n v="358.8"/>
    <n v="0"/>
    <n v="0"/>
    <n v="0"/>
    <n v="0"/>
    <n v="0"/>
  </r>
  <r>
    <x v="112"/>
    <s v="17V04025"/>
    <s v="SCHOEN"/>
    <s v="CHATEAUROUX"/>
    <m/>
    <m/>
    <s v="GROS"/>
    <s v="Boisson_Spirit"/>
    <x v="2"/>
    <x v="2"/>
    <n v="175"/>
    <n v="4067700013835"/>
    <n v="28.916408750000002"/>
    <n v="34.699690500000003"/>
    <n v="36"/>
    <n v="1041.1200000000001"/>
    <n v="1249.2"/>
    <n v="90"/>
    <n v="90"/>
  </r>
  <r>
    <x v="112"/>
    <s v="17V04078"/>
    <s v="L'HENDRIX"/>
    <s v="ORLEANS"/>
    <m/>
    <m/>
    <s v="CHR"/>
    <s v="JGR_TM"/>
    <x v="0"/>
    <x v="0"/>
    <n v="3"/>
    <n v="121"/>
    <n v="299"/>
    <n v="358.8"/>
    <n v="2"/>
    <n v="598"/>
    <n v="717.6"/>
    <n v="2"/>
    <n v="2"/>
  </r>
  <r>
    <x v="113"/>
    <s v="17V04132"/>
    <s v="PLUMEJEAU"/>
    <s v="LA POMMERAYE"/>
    <m/>
    <m/>
    <s v="GROS"/>
    <s v="Boisson_Spirit"/>
    <x v="2"/>
    <x v="2"/>
    <n v="100"/>
    <n v="4067700013842"/>
    <n v="17.100804999999998"/>
    <n v="20.520965999999998"/>
    <n v="210"/>
    <n v="3591.0000000000005"/>
    <n v="4309.2"/>
    <n v="300"/>
    <n v="300"/>
  </r>
  <r>
    <x v="113"/>
    <s v="17V04132"/>
    <s v="PLUMEJEAU"/>
    <s v="LA POMMERAYE"/>
    <m/>
    <m/>
    <s v="GROS"/>
    <s v="Boisson_Spirit"/>
    <x v="10"/>
    <x v="16"/>
    <n v="70"/>
    <n v="3257150101904"/>
    <n v="16.346482999999999"/>
    <n v="19.6157796"/>
    <n v="1"/>
    <n v="16.350000000000001"/>
    <n v="19.62"/>
    <n v="1"/>
    <n v="1"/>
  </r>
  <r>
    <x v="113"/>
    <s v="17V04132"/>
    <s v="PLUMEJEAU"/>
    <s v="LA POMMERAYE"/>
    <m/>
    <m/>
    <s v="GROS"/>
    <s v="Boisson_Spirit"/>
    <x v="10"/>
    <x v="20"/>
    <n v="70"/>
    <n v="3257150100228"/>
    <n v="19.998643999999999"/>
    <n v="23.998372799999999"/>
    <n v="1"/>
    <n v="20"/>
    <n v="24"/>
    <n v="1"/>
    <n v="1"/>
  </r>
  <r>
    <x v="113"/>
    <s v="17V04132"/>
    <s v="PLUMEJEAU"/>
    <s v="LA POMMERAYE"/>
    <m/>
    <m/>
    <s v="GROS"/>
    <s v="Boisson_Spirit"/>
    <x v="10"/>
    <x v="18"/>
    <n v="70"/>
    <n v="3257150102017"/>
    <n v="14.694322"/>
    <n v="17.6331864"/>
    <n v="1"/>
    <n v="14.69"/>
    <n v="17.63"/>
    <n v="1"/>
    <n v="1"/>
  </r>
  <r>
    <x v="113"/>
    <s v="17V04172"/>
    <s v="L'ARCHANGE"/>
    <s v="BOURGES"/>
    <m/>
    <m/>
    <s v="CHR"/>
    <s v="JGR_TM"/>
    <x v="0"/>
    <x v="0"/>
    <n v="3"/>
    <n v="121"/>
    <n v="299"/>
    <n v="358.8"/>
    <n v="1"/>
    <n v="299"/>
    <n v="358.8"/>
    <n v="1"/>
    <n v="1"/>
  </r>
  <r>
    <x v="113"/>
    <s v="17V04171"/>
    <s v="LE PADDOCK"/>
    <s v="SAINT AMAND MONTROND"/>
    <m/>
    <m/>
    <s v="CHR"/>
    <s v="JGR_TM"/>
    <x v="0"/>
    <x v="0"/>
    <n v="3"/>
    <n v="121"/>
    <n v="299"/>
    <n v="358.8"/>
    <n v="1"/>
    <n v="299"/>
    <n v="358.8"/>
    <n v="1"/>
    <n v="1"/>
  </r>
  <r>
    <x v="114"/>
    <s v="17V04200"/>
    <s v="AU BUREAU"/>
    <s v="TOURS"/>
    <m/>
    <m/>
    <s v="GROS"/>
    <s v="Boisson_Spirit"/>
    <x v="1"/>
    <x v="1"/>
    <n v="100"/>
    <n v="3257150410167"/>
    <n v="15.778874"/>
    <n v="18.934648800000002"/>
    <n v="60"/>
    <n v="946.8"/>
    <n v="1135.8"/>
    <n v="85.71"/>
    <n v="85.714285714285722"/>
  </r>
  <r>
    <x v="114"/>
    <s v="17V04193"/>
    <s v="CLIPPER"/>
    <s v="BLOIS"/>
    <m/>
    <m/>
    <s v="GROS"/>
    <s v="Boisson_Spirit"/>
    <x v="1"/>
    <x v="19"/>
    <n v="70"/>
    <n v="8500000917008"/>
    <n v="11.028211800000001"/>
    <n v="13.233854160000002"/>
    <n v="48"/>
    <n v="529.43999999999994"/>
    <n v="635.04"/>
    <n v="48"/>
    <n v="48.000000000000007"/>
  </r>
  <r>
    <x v="114"/>
    <s v="17V04193"/>
    <s v="CLIPPER"/>
    <s v="BLOIS"/>
    <m/>
    <m/>
    <s v="GROS"/>
    <s v="Boisson_Spirit"/>
    <x v="4"/>
    <x v="8"/>
    <n v="100"/>
    <n v="0"/>
    <n v="0"/>
    <n v="0"/>
    <n v="6"/>
    <n v="0"/>
    <n v="0"/>
    <n v="8.57"/>
    <n v="8.5714285714285712"/>
  </r>
  <r>
    <x v="114"/>
    <s v="17V04232"/>
    <s v="HEREFORD"/>
    <s v="VIERZON"/>
    <m/>
    <m/>
    <s v="CHR"/>
    <s v="JGR_TM"/>
    <x v="0"/>
    <x v="0"/>
    <n v="3"/>
    <n v="121"/>
    <n v="299"/>
    <n v="358.8"/>
    <n v="1"/>
    <n v="299"/>
    <n v="358.8"/>
    <n v="1"/>
    <n v="1"/>
  </r>
  <r>
    <x v="114"/>
    <s v="17V04233"/>
    <s v="LE TITAN"/>
    <s v="BRAYE SOUS FAYE"/>
    <m/>
    <m/>
    <s v="CHR"/>
    <s v="JGR_TM"/>
    <x v="0"/>
    <x v="0"/>
    <n v="3"/>
    <n v="121"/>
    <n v="299"/>
    <n v="358.8"/>
    <n v="1"/>
    <n v="299"/>
    <n v="358.8"/>
    <n v="1"/>
    <n v="1"/>
  </r>
  <r>
    <x v="114"/>
    <s v="17V04234"/>
    <s v="L'IBIZA"/>
    <s v="LA BREILLE LES PINS"/>
    <m/>
    <m/>
    <s v="CHR"/>
    <s v="JGR_TM"/>
    <x v="0"/>
    <x v="0"/>
    <n v="3"/>
    <n v="121"/>
    <n v="299"/>
    <n v="358.8"/>
    <n v="2"/>
    <n v="598"/>
    <n v="717.6"/>
    <n v="2"/>
    <n v="2"/>
  </r>
  <r>
    <x v="114"/>
    <s v="17V04235"/>
    <s v="LIGHT CLUB"/>
    <s v="VILLEPERDUE"/>
    <m/>
    <m/>
    <s v="CHR"/>
    <s v="JGR_TM"/>
    <x v="0"/>
    <x v="0"/>
    <n v="3"/>
    <n v="121"/>
    <n v="299"/>
    <n v="358.8"/>
    <n v="2"/>
    <n v="598"/>
    <n v="717.6"/>
    <n v="2"/>
    <n v="2"/>
  </r>
  <r>
    <x v="114"/>
    <s v="17V04231"/>
    <s v="NANA MIA"/>
    <s v="BOURGES"/>
    <m/>
    <m/>
    <s v="CHR"/>
    <s v="JGR_TM"/>
    <x v="0"/>
    <x v="0"/>
    <n v="3"/>
    <n v="121"/>
    <n v="299"/>
    <n v="358.8"/>
    <n v="1"/>
    <n v="299"/>
    <n v="358.8"/>
    <n v="1"/>
    <n v="1"/>
  </r>
  <r>
    <x v="115"/>
    <s v="17V04199"/>
    <s v="LA TABERNE"/>
    <s v="POITIERS"/>
    <m/>
    <m/>
    <s v="CHR"/>
    <s v="Boisson_Soft"/>
    <x v="8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115"/>
    <s v="17V04243"/>
    <s v="LE FEELING"/>
    <s v="SANCERRE"/>
    <m/>
    <m/>
    <s v="CHR"/>
    <s v="JGR_TM"/>
    <x v="0"/>
    <x v="0"/>
    <n v="3"/>
    <n v="121"/>
    <n v="299"/>
    <n v="358.8"/>
    <n v="1"/>
    <n v="299"/>
    <n v="358.8"/>
    <n v="1"/>
    <n v="1"/>
  </r>
  <r>
    <x v="116"/>
    <s v="17V04294"/>
    <s v="FAYETTE"/>
    <s v="AMBOISE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116"/>
    <s v="17V04294"/>
    <s v="FAYETTE"/>
    <s v="AMBOISE"/>
    <m/>
    <m/>
    <s v="GROS"/>
    <s v="Boisson_Spirit"/>
    <x v="2"/>
    <x v="2"/>
    <n v="70"/>
    <n v="4067700013859"/>
    <n v="12.532563499999998"/>
    <n v="15.039076199999998"/>
    <n v="48"/>
    <n v="601.43999999999994"/>
    <n v="721.92"/>
    <n v="48"/>
    <n v="48.000000000000007"/>
  </r>
  <r>
    <x v="116"/>
    <s v="17V04294"/>
    <s v="FAYETTE"/>
    <s v="AMBOISE"/>
    <m/>
    <m/>
    <s v="GROS"/>
    <s v="Boisson_Spirit"/>
    <x v="5"/>
    <x v="7"/>
    <n v="70"/>
    <n v="0"/>
    <n v="0"/>
    <n v="0"/>
    <n v="30"/>
    <n v="0"/>
    <n v="0"/>
    <n v="30"/>
    <n v="30.000000000000004"/>
  </r>
  <r>
    <x v="117"/>
    <s v="17V04377"/>
    <s v="OSS MIX"/>
    <s v="SAINT LAURENT NOUAN"/>
    <m/>
    <m/>
    <s v="CHR"/>
    <s v="JGR_TM"/>
    <x v="0"/>
    <x v="0"/>
    <n v="3"/>
    <n v="121"/>
    <n v="299"/>
    <n v="358.8"/>
    <n v="1"/>
    <n v="299"/>
    <n v="358.8"/>
    <n v="1"/>
    <n v="1"/>
  </r>
  <r>
    <x v="118"/>
    <s v="17V04345"/>
    <s v="AU BUREAU"/>
    <s v="TOURS"/>
    <m/>
    <m/>
    <s v="GROS"/>
    <s v="Boisson_Spirit"/>
    <x v="1"/>
    <x v="1"/>
    <n v="100"/>
    <n v="3257150410167"/>
    <n v="15.778874"/>
    <n v="18.934648800000002"/>
    <n v="36"/>
    <n v="568.07999999999993"/>
    <n v="681.48"/>
    <n v="51.43"/>
    <n v="51.428571428571431"/>
  </r>
  <r>
    <x v="119"/>
    <s v="17V04343"/>
    <s v="CODIFRANCE"/>
    <s v="CHATEAUNEUF LOIRE"/>
    <m/>
    <m/>
    <s v="GROS"/>
    <s v="Boisson_Spirit"/>
    <x v="2"/>
    <x v="2"/>
    <n v="70"/>
    <n v="4067700013859"/>
    <n v="12.532563499999998"/>
    <n v="15.039076199999998"/>
    <n v="480"/>
    <n v="6014.4"/>
    <n v="7219.2"/>
    <n v="480"/>
    <n v="480.00000000000006"/>
  </r>
  <r>
    <x v="120"/>
    <s v="17V04453"/>
    <s v="FIGUEIREDO"/>
    <s v="SAINT ROCH"/>
    <m/>
    <m/>
    <s v="GROS"/>
    <s v="Boisson_Soft"/>
    <x v="8"/>
    <x v="23"/>
    <n v="20"/>
    <n v="4260310550305"/>
    <n v="0.81"/>
    <n v="0.85455000000000003"/>
    <n v="48"/>
    <n v="38.880000000000003"/>
    <n v="40.799999999999997"/>
    <n v="13.71"/>
    <n v="13.714285714285715"/>
  </r>
  <r>
    <x v="120"/>
    <s v="17V04453"/>
    <s v="FIGUEIREDO"/>
    <s v="SAINT ROCH"/>
    <m/>
    <m/>
    <s v="GROS"/>
    <s v="Boisson_Soft"/>
    <x v="8"/>
    <x v="29"/>
    <n v="20"/>
    <n v="4260310552941"/>
    <n v="0.81"/>
    <n v="0.85455000000000003"/>
    <n v="48"/>
    <n v="38.880000000000003"/>
    <n v="40.799999999999997"/>
    <n v="13.71"/>
    <n v="13.714285714285715"/>
  </r>
  <r>
    <x v="120"/>
    <s v="17V04453"/>
    <s v="FIGUEIREDO"/>
    <s v="SAINT ROCH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120"/>
    <s v="17V04453"/>
    <s v="FIGUEIREDO"/>
    <s v="SAINT ROCH"/>
    <m/>
    <m/>
    <s v="GROS"/>
    <s v="Boisson_Soft"/>
    <x v="8"/>
    <x v="21"/>
    <n v="20"/>
    <n v="4260310553832"/>
    <n v="0.81"/>
    <n v="0.85455000000000003"/>
    <n v="24"/>
    <n v="19.440000000000001"/>
    <n v="20.399999999999999"/>
    <n v="6.86"/>
    <n v="6.8571428571428577"/>
  </r>
  <r>
    <x v="120"/>
    <s v="17V04453"/>
    <s v="FIGUEIREDO"/>
    <s v="SAINT ROCH"/>
    <m/>
    <m/>
    <s v="GROS"/>
    <s v="Boisson_Spirit"/>
    <x v="2"/>
    <x v="2"/>
    <n v="70"/>
    <n v="4067700013859"/>
    <n v="12.532563499999998"/>
    <n v="15.039076199999998"/>
    <n v="24"/>
    <n v="300.71999999999997"/>
    <n v="360.96"/>
    <n v="24"/>
    <n v="24.000000000000004"/>
  </r>
  <r>
    <x v="120"/>
    <s v="17V04453"/>
    <s v="FIGUEIREDO"/>
    <s v="SAINT ROCH"/>
    <m/>
    <m/>
    <s v="GROS"/>
    <s v="Boisson_Spirit"/>
    <x v="2"/>
    <x v="2"/>
    <n v="100"/>
    <n v="4067700013842"/>
    <n v="17.100804999999998"/>
    <n v="20.520965999999998"/>
    <n v="24"/>
    <n v="410.40000000000003"/>
    <n v="492.48"/>
    <n v="34.29"/>
    <n v="34.285714285714285"/>
  </r>
  <r>
    <x v="120"/>
    <s v="17V04453"/>
    <s v="FIGUEIREDO"/>
    <s v="SAINT ROCH"/>
    <m/>
    <m/>
    <s v="GROS"/>
    <s v="Boisson_Soft"/>
    <x v="8"/>
    <x v="11"/>
    <n v="50"/>
    <n v="4260310553382"/>
    <n v="1"/>
    <n v="1.0549999999999999"/>
    <n v="40"/>
    <n v="40"/>
    <n v="42.400000000000006"/>
    <n v="28.57"/>
    <n v="28.571428571428573"/>
  </r>
  <r>
    <x v="120"/>
    <s v="17V04453"/>
    <s v="FIGUEIREDO"/>
    <s v="SAINT ROCH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120"/>
    <s v="17V04453"/>
    <s v="FIGUEIREDO"/>
    <s v="SAINT ROCH"/>
    <m/>
    <m/>
    <s v="GROS"/>
    <s v="Boisson_Spirit"/>
    <x v="3"/>
    <x v="3"/>
    <n v="70"/>
    <n v="3257150688009"/>
    <n v="12.556915199999999"/>
    <n v="15.068298239999999"/>
    <n v="18"/>
    <n v="226.08"/>
    <n v="271.26"/>
    <n v="18"/>
    <n v="18"/>
  </r>
  <r>
    <x v="121"/>
    <s v="17V04416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22"/>
    <s v="17V05041"/>
    <s v="DIAMS TONIC"/>
    <s v="JALLAIS"/>
    <m/>
    <s v="CHR_CLUB"/>
    <s v="CHR"/>
    <s v="Boisson_Spirit"/>
    <x v="2"/>
    <x v="2"/>
    <n v="175"/>
    <n v="4067700013835"/>
    <n v="32.266408749999997"/>
    <n v="38.719690499999999"/>
    <n v="36"/>
    <n v="1161.72"/>
    <n v="1393.92"/>
    <n v="90"/>
    <n v="90"/>
  </r>
  <r>
    <x v="123"/>
    <s v="17V05224"/>
    <s v="PYRAMIDE"/>
    <s v="LUBERSAC"/>
    <m/>
    <m/>
    <s v="CHR"/>
    <s v="JGR_TM"/>
    <x v="0"/>
    <x v="0"/>
    <n v="3"/>
    <n v="121"/>
    <n v="299"/>
    <n v="358.8"/>
    <n v="1"/>
    <n v="299"/>
    <n v="358.8"/>
    <n v="1"/>
    <n v="1"/>
  </r>
  <r>
    <x v="124"/>
    <s v="17V05240"/>
    <s v="FIGUEIREDO"/>
    <s v="SAINT ROCH"/>
    <m/>
    <m/>
    <s v="GROS"/>
    <s v="Boisson_Soft"/>
    <x v="8"/>
    <x v="23"/>
    <n v="20"/>
    <n v="4260310550305"/>
    <n v="0.81"/>
    <n v="0.85455000000000003"/>
    <n v="240"/>
    <n v="194.4"/>
    <n v="204"/>
    <n v="68.569999999999993"/>
    <n v="68.571428571428569"/>
  </r>
  <r>
    <x v="124"/>
    <s v="17V05240"/>
    <s v="FIGUEIREDO"/>
    <s v="SAINT ROCH"/>
    <m/>
    <m/>
    <s v="GROS"/>
    <s v="Boisson_Soft"/>
    <x v="8"/>
    <x v="29"/>
    <n v="20"/>
    <n v="4260310552941"/>
    <n v="0.81"/>
    <n v="0.85455000000000003"/>
    <n v="48"/>
    <n v="38.880000000000003"/>
    <n v="40.799999999999997"/>
    <n v="13.71"/>
    <n v="13.714285714285715"/>
  </r>
  <r>
    <x v="124"/>
    <s v="17V05240"/>
    <s v="FIGUEIREDO"/>
    <s v="SAINT ROCH"/>
    <m/>
    <m/>
    <s v="GROS"/>
    <s v="Boisson_Soft"/>
    <x v="8"/>
    <x v="24"/>
    <n v="20"/>
    <n v="4260310553863"/>
    <n v="0.81"/>
    <n v="0.85455000000000003"/>
    <n v="72"/>
    <n v="58.320000000000007"/>
    <n v="61.199999999999996"/>
    <n v="20.57"/>
    <n v="20.571428571428573"/>
  </r>
  <r>
    <x v="124"/>
    <s v="17V05240"/>
    <s v="FIGUEIREDO"/>
    <s v="SAINT ROCH"/>
    <m/>
    <m/>
    <s v="GROS"/>
    <s v="Boisson_Soft"/>
    <x v="8"/>
    <x v="21"/>
    <n v="20"/>
    <n v="4260310553832"/>
    <n v="0.81"/>
    <n v="0.85455000000000003"/>
    <n v="96"/>
    <n v="77.760000000000005"/>
    <n v="81.599999999999994"/>
    <n v="27.43"/>
    <n v="27.428571428571431"/>
  </r>
  <r>
    <x v="124"/>
    <s v="17V05240"/>
    <s v="FIGUEIREDO"/>
    <s v="SAINT ROCH"/>
    <m/>
    <m/>
    <s v="GROS"/>
    <s v="Boisson_Spirit"/>
    <x v="2"/>
    <x v="2"/>
    <n v="70"/>
    <n v="4067700013859"/>
    <n v="12.532563499999998"/>
    <n v="15.039076199999998"/>
    <n v="60"/>
    <n v="751.8"/>
    <n v="902.4"/>
    <n v="60"/>
    <n v="60.000000000000007"/>
  </r>
  <r>
    <x v="124"/>
    <s v="17V05240"/>
    <s v="FIGUEIREDO"/>
    <s v="SAINT ROCH"/>
    <m/>
    <m/>
    <s v="GROS"/>
    <s v="Boisson_Soft"/>
    <x v="8"/>
    <x v="11"/>
    <n v="50"/>
    <n v="4260310553382"/>
    <n v="1"/>
    <n v="1.0549999999999999"/>
    <n v="800"/>
    <n v="800"/>
    <n v="848"/>
    <n v="571.42999999999995"/>
    <n v="571.42857142857144"/>
  </r>
  <r>
    <x v="124"/>
    <s v="17V05240"/>
    <s v="FIGUEIREDO"/>
    <s v="SAINT ROCH"/>
    <m/>
    <m/>
    <s v="GROS"/>
    <s v="Boisson_Soft"/>
    <x v="8"/>
    <x v="22"/>
    <n v="20"/>
    <n v="4260310553849"/>
    <n v="0.81"/>
    <n v="0.85455000000000003"/>
    <n v="288"/>
    <n v="233.28000000000003"/>
    <n v="244.79999999999998"/>
    <n v="82.29"/>
    <n v="82.285714285714292"/>
  </r>
  <r>
    <x v="124"/>
    <s v="17V05240"/>
    <s v="FIGUEIREDO"/>
    <s v="SAINT ROCH"/>
    <m/>
    <m/>
    <s v="GROS"/>
    <s v="Boisson_Soft"/>
    <x v="8"/>
    <x v="25"/>
    <n v="20"/>
    <n v="4260310553818"/>
    <n v="0.81"/>
    <n v="0.85455000000000003"/>
    <n v="240"/>
    <n v="194.4"/>
    <n v="204"/>
    <n v="68.569999999999993"/>
    <n v="68.571428571428569"/>
  </r>
  <r>
    <x v="125"/>
    <s v="17V05336"/>
    <s v="LE TEMPO"/>
    <s v="BLOIS"/>
    <m/>
    <m/>
    <s v="CHR"/>
    <s v="JGR_TM"/>
    <x v="0"/>
    <x v="0"/>
    <n v="3"/>
    <n v="121"/>
    <n v="299"/>
    <n v="358.8"/>
    <n v="1"/>
    <n v="299"/>
    <n v="358.8"/>
    <n v="1"/>
    <n v="1"/>
  </r>
  <r>
    <x v="126"/>
    <s v="17V05373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27"/>
    <s v="17V05418"/>
    <s v="OUTBACK"/>
    <s v="TOURS"/>
    <m/>
    <m/>
    <s v="CHR"/>
    <s v="Boisson_Spirit"/>
    <x v="4"/>
    <x v="8"/>
    <n v="100"/>
    <n v="0"/>
    <n v="0"/>
    <n v="0"/>
    <n v="48"/>
    <n v="0"/>
    <n v="0"/>
    <n v="68.569999999999993"/>
    <n v="68.571428571428569"/>
  </r>
  <r>
    <x v="127"/>
    <s v="17V05424"/>
    <s v="LE MASTER"/>
    <s v="MORTON"/>
    <m/>
    <m/>
    <s v="CHR"/>
    <s v="JGR_TM"/>
    <x v="0"/>
    <x v="0"/>
    <n v="3"/>
    <n v="121"/>
    <n v="299"/>
    <n v="358.8"/>
    <n v="1"/>
    <n v="299"/>
    <n v="358.8"/>
    <n v="1"/>
    <n v="1"/>
  </r>
  <r>
    <x v="127"/>
    <s v="17V05423"/>
    <s v="LES COPAIN"/>
    <s v="TOURS"/>
    <m/>
    <m/>
    <s v="CHR"/>
    <s v="JGR_TM"/>
    <x v="0"/>
    <x v="0"/>
    <n v="3"/>
    <n v="121"/>
    <n v="299"/>
    <n v="358.8"/>
    <n v="1"/>
    <n v="299"/>
    <n v="358.8"/>
    <n v="1"/>
    <n v="1"/>
  </r>
  <r>
    <x v="128"/>
    <s v="17V05437"/>
    <s v="PLUMEJEAU"/>
    <s v="LA POMMERAYE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128"/>
    <s v="17V05437"/>
    <s v="PLUMEJEAU"/>
    <s v="LA POMMERAYE"/>
    <m/>
    <m/>
    <s v="GROS"/>
    <s v="Boisson_Spirit"/>
    <x v="2"/>
    <x v="2"/>
    <n v="100"/>
    <n v="4067700013842"/>
    <n v="17.100804999999998"/>
    <n v="20.520965999999998"/>
    <n v="180"/>
    <n v="3078.0000000000005"/>
    <n v="3693.6"/>
    <n v="257.14"/>
    <n v="257.14285714285717"/>
  </r>
  <r>
    <x v="128"/>
    <s v="17V05429"/>
    <s v="FIGUEIREDO"/>
    <s v="SAINT ROCH"/>
    <m/>
    <m/>
    <s v="GROS"/>
    <s v="Boisson_Soft"/>
    <x v="8"/>
    <x v="11"/>
    <n v="50"/>
    <n v="4260310553382"/>
    <n v="1"/>
    <n v="1.0549999999999999"/>
    <n v="800"/>
    <n v="800"/>
    <n v="848"/>
    <n v="571.42999999999995"/>
    <n v="571.42857142857144"/>
  </r>
  <r>
    <x v="128"/>
    <s v="17V05437"/>
    <s v="PLUMEJEAU"/>
    <s v="LA POMMERAYE"/>
    <m/>
    <m/>
    <s v="GROS"/>
    <s v="Boisson_Spirit"/>
    <x v="10"/>
    <x v="16"/>
    <n v="70"/>
    <n v="3257150101904"/>
    <n v="16.346482999999999"/>
    <n v="19.6157796"/>
    <n v="1"/>
    <n v="16.350000000000001"/>
    <n v="19.62"/>
    <n v="1"/>
    <n v="1"/>
  </r>
  <r>
    <x v="128"/>
    <s v="17V05437"/>
    <s v="PLUMEJEAU"/>
    <s v="LA POMMERAYE"/>
    <m/>
    <m/>
    <s v="GROS"/>
    <s v="Boisson_Spirit"/>
    <x v="10"/>
    <x v="20"/>
    <n v="70"/>
    <n v="3257150100228"/>
    <n v="19.998643999999999"/>
    <n v="23.998372799999999"/>
    <n v="1"/>
    <n v="20"/>
    <n v="24"/>
    <n v="1"/>
    <n v="1"/>
  </r>
  <r>
    <x v="128"/>
    <s v="17V05437"/>
    <s v="PLUMEJEAU"/>
    <s v="LA POMMERAYE"/>
    <m/>
    <m/>
    <s v="GROS"/>
    <s v="Boisson_Spirit"/>
    <x v="10"/>
    <x v="18"/>
    <n v="70"/>
    <n v="3257150102017"/>
    <n v="14.694322"/>
    <n v="17.6331864"/>
    <n v="1"/>
    <n v="14.69"/>
    <n v="17.63"/>
    <n v="1"/>
    <n v="1"/>
  </r>
  <r>
    <x v="128"/>
    <s v="17V05429"/>
    <s v="FIGUEIREDO"/>
    <s v="SAINT ROCH"/>
    <m/>
    <m/>
    <s v="GROS"/>
    <s v="Boisson_Soft"/>
    <x v="8"/>
    <x v="22"/>
    <n v="20"/>
    <n v="4260310553849"/>
    <n v="0.81"/>
    <n v="0.85455000000000003"/>
    <n v="480"/>
    <n v="388.8"/>
    <n v="408"/>
    <n v="137.13999999999999"/>
    <n v="137.14285714285714"/>
  </r>
  <r>
    <x v="128"/>
    <s v="17V05437"/>
    <s v="PLUMEJEAU"/>
    <s v="LA POMMERAYE"/>
    <m/>
    <m/>
    <s v="GROS"/>
    <s v="Boisson_Spirit"/>
    <x v="5"/>
    <x v="7"/>
    <n v="70"/>
    <n v="0"/>
    <n v="0"/>
    <n v="0"/>
    <n v="24"/>
    <n v="0"/>
    <n v="0"/>
    <n v="24"/>
    <n v="24.000000000000004"/>
  </r>
  <r>
    <x v="129"/>
    <s v="17V06044"/>
    <s v="AU BUREAU"/>
    <s v="TOURS"/>
    <m/>
    <m/>
    <s v="GROS"/>
    <s v="Boisson_Spirit"/>
    <x v="4"/>
    <x v="8"/>
    <n v="100"/>
    <n v="0"/>
    <n v="0"/>
    <n v="0"/>
    <n v="48"/>
    <n v="0"/>
    <n v="0"/>
    <n v="68.569999999999993"/>
    <n v="68.571428571428569"/>
  </r>
  <r>
    <x v="129"/>
    <s v="17V06045"/>
    <s v="CLIPPER"/>
    <s v="BLOIS"/>
    <m/>
    <m/>
    <s v="GROS"/>
    <s v="Boisson_Spirit"/>
    <x v="4"/>
    <x v="8"/>
    <n v="100"/>
    <n v="0"/>
    <n v="0"/>
    <n v="0"/>
    <n v="48"/>
    <n v="0"/>
    <n v="0"/>
    <n v="68.569999999999993"/>
    <n v="68.571428571428569"/>
  </r>
  <r>
    <x v="129"/>
    <s v="17V06044"/>
    <s v="AU BUREAU"/>
    <s v="TOURS"/>
    <m/>
    <m/>
    <s v="GROS"/>
    <s v="Boisson_Spirit"/>
    <x v="5"/>
    <x v="7"/>
    <n v="70"/>
    <n v="0"/>
    <n v="0"/>
    <n v="0"/>
    <n v="6"/>
    <n v="0"/>
    <n v="0"/>
    <n v="6"/>
    <n v="6.0000000000000009"/>
  </r>
  <r>
    <x v="129"/>
    <s v="17V06045"/>
    <s v="CLIPPER"/>
    <s v="BLOIS"/>
    <m/>
    <m/>
    <s v="GROS"/>
    <s v="Boisson_Spirit"/>
    <x v="5"/>
    <x v="7"/>
    <n v="70"/>
    <n v="0"/>
    <n v="0"/>
    <n v="0"/>
    <n v="6"/>
    <n v="0"/>
    <n v="0"/>
    <n v="6"/>
    <n v="6.0000000000000009"/>
  </r>
  <r>
    <x v="130"/>
    <s v="17V06116"/>
    <s v="DOAN"/>
    <s v="TOURS"/>
    <m/>
    <m/>
    <s v="GROS"/>
    <s v="Boisson_Spirit"/>
    <x v="1"/>
    <x v="1"/>
    <n v="100"/>
    <n v="3257150410167"/>
    <n v="15.778874"/>
    <n v="18.934648800000002"/>
    <n v="36"/>
    <n v="568.07999999999993"/>
    <n v="681.48"/>
    <n v="51.43"/>
    <n v="51.428571428571431"/>
  </r>
  <r>
    <x v="130"/>
    <s v="17V06116"/>
    <s v="DOAN"/>
    <s v="TOURS"/>
    <m/>
    <m/>
    <s v="GROS"/>
    <s v="Boisson_Spirit"/>
    <x v="1"/>
    <x v="35"/>
    <n v="70"/>
    <n v="8500000916445"/>
    <n v="37.408644000000002"/>
    <n v="44.890372800000002"/>
    <n v="2"/>
    <n v="74.819999999999993"/>
    <n v="89.78"/>
    <n v="2"/>
    <n v="2"/>
  </r>
  <r>
    <x v="130"/>
    <s v="17V06116"/>
    <s v="DOAN"/>
    <s v="TOURS"/>
    <m/>
    <m/>
    <s v="GROS"/>
    <s v="Boisson_Spirit"/>
    <x v="1"/>
    <x v="33"/>
    <n v="70"/>
    <n v="8500000917022"/>
    <n v="68.208643999999993"/>
    <n v="81.850372799999988"/>
    <n v="1"/>
    <n v="68.209999999999994"/>
    <n v="81.849999999999994"/>
    <n v="1"/>
    <n v="1"/>
  </r>
  <r>
    <x v="130"/>
    <s v="17V06116"/>
    <s v="DOAN"/>
    <s v="TOURS"/>
    <m/>
    <m/>
    <s v="GROS"/>
    <s v="Boisson_Spirit"/>
    <x v="1"/>
    <x v="36"/>
    <n v="70"/>
    <n v="8500000917039"/>
    <n v="191.40864400000001"/>
    <n v="229.69037280000001"/>
    <n v="1"/>
    <n v="191.41"/>
    <n v="229.69"/>
    <n v="1"/>
    <n v="1"/>
  </r>
  <r>
    <x v="130"/>
    <s v="17V06116"/>
    <s v="DOAN"/>
    <s v="TOURS"/>
    <m/>
    <m/>
    <s v="GROS"/>
    <s v="Boisson_Spirit"/>
    <x v="4"/>
    <x v="8"/>
    <n v="100"/>
    <n v="0"/>
    <n v="0"/>
    <n v="0"/>
    <n v="12"/>
    <n v="0"/>
    <n v="0"/>
    <n v="17.14"/>
    <n v="17.142857142857142"/>
  </r>
  <r>
    <x v="130"/>
    <s v="17V06116"/>
    <s v="DOAN"/>
    <s v="TOURS"/>
    <m/>
    <m/>
    <s v="GROS"/>
    <s v="Boisson_Spirit"/>
    <x v="4"/>
    <x v="8"/>
    <n v="100"/>
    <n v="0"/>
    <n v="0"/>
    <n v="0"/>
    <n v="42"/>
    <n v="0"/>
    <n v="0"/>
    <n v="60"/>
    <n v="60.000000000000007"/>
  </r>
  <r>
    <x v="130"/>
    <s v="17V06141"/>
    <s v="FIGUEIREDO"/>
    <s v="SAINT ROCH"/>
    <m/>
    <m/>
    <s v="GROS"/>
    <s v="Boisson_Soft"/>
    <x v="8"/>
    <x v="22"/>
    <n v="20"/>
    <n v="4260310553849"/>
    <n v="0.81"/>
    <n v="0.85455000000000003"/>
    <n v="480"/>
    <n v="388.8"/>
    <n v="408"/>
    <n v="137.13999999999999"/>
    <n v="137.14285714285714"/>
  </r>
  <r>
    <x v="131"/>
    <s v="17V06177"/>
    <s v="FAYETTE"/>
    <s v="AMBOISE"/>
    <m/>
    <m/>
    <s v="GROS"/>
    <s v="Boisson_Soft"/>
    <x v="8"/>
    <x v="21"/>
    <n v="20"/>
    <n v="4260310553832"/>
    <n v="0.81"/>
    <n v="0.85455000000000003"/>
    <n v="144"/>
    <n v="116.64000000000001"/>
    <n v="122.39999999999999"/>
    <n v="41.14"/>
    <n v="41.142857142857146"/>
  </r>
  <r>
    <x v="131"/>
    <s v="17V06177"/>
    <s v="FAYETTE"/>
    <s v="AMBOISE"/>
    <m/>
    <m/>
    <s v="GROS"/>
    <s v="Boisson_Spirit"/>
    <x v="2"/>
    <x v="2"/>
    <n v="70"/>
    <n v="4067700013859"/>
    <n v="12.532563499999998"/>
    <n v="15.039076199999998"/>
    <n v="24"/>
    <n v="300.71999999999997"/>
    <n v="360.96"/>
    <n v="24"/>
    <n v="24.000000000000004"/>
  </r>
  <r>
    <x v="131"/>
    <s v="17V06177"/>
    <s v="FAYETTE"/>
    <s v="AMBOISE"/>
    <m/>
    <m/>
    <s v="GROS"/>
    <s v="Boisson_Soft"/>
    <x v="8"/>
    <x v="11"/>
    <n v="50"/>
    <n v="4260310553382"/>
    <n v="1"/>
    <n v="1.0549999999999999"/>
    <n v="40"/>
    <n v="40"/>
    <n v="42.400000000000006"/>
    <n v="28.57"/>
    <n v="28.571428571428573"/>
  </r>
  <r>
    <x v="131"/>
    <s v="17V06177"/>
    <s v="FAYETTE"/>
    <s v="AMBOISE"/>
    <m/>
    <m/>
    <s v="GROS"/>
    <s v="Boisson_Spirit"/>
    <x v="10"/>
    <x v="37"/>
    <n v="10"/>
    <n v="3257150102314"/>
    <n v="15.276138"/>
    <n v="18.331365599999998"/>
    <n v="6"/>
    <n v="91.679999999999993"/>
    <n v="109.97999999999999"/>
    <n v="0.86"/>
    <n v="0.85714285714285721"/>
  </r>
  <r>
    <x v="131"/>
    <s v="17V06177"/>
    <s v="FAYETTE"/>
    <s v="AMBOISE"/>
    <m/>
    <m/>
    <s v="GROS"/>
    <s v="Boisson_Spirit"/>
    <x v="10"/>
    <x v="38"/>
    <n v="10"/>
    <n v="3257150102284"/>
    <n v="20.666137999999997"/>
    <n v="24.799365599999994"/>
    <n v="6"/>
    <n v="124.02000000000001"/>
    <n v="148.80000000000001"/>
    <n v="0.86"/>
    <n v="0.85714285714285721"/>
  </r>
  <r>
    <x v="131"/>
    <s v="17V06177"/>
    <s v="FAYETTE"/>
    <s v="AMBOISE"/>
    <m/>
    <m/>
    <s v="GROS"/>
    <s v="Boisson_Spirit"/>
    <x v="10"/>
    <x v="39"/>
    <n v="70"/>
    <n v="3257150100792"/>
    <n v="71.40864400000001"/>
    <n v="85.690372800000006"/>
    <n v="3"/>
    <n v="214.23"/>
    <n v="257.07"/>
    <n v="3"/>
    <n v="3.0000000000000004"/>
  </r>
  <r>
    <x v="132"/>
    <s v="17V06214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33"/>
    <s v="17V06358"/>
    <s v="FAYETTE"/>
    <s v="AMBOISE"/>
    <m/>
    <m/>
    <s v="GROS"/>
    <s v="Boisson_Spirit"/>
    <x v="2"/>
    <x v="2"/>
    <n v="70"/>
    <n v="4067700013859"/>
    <n v="12.532563499999998"/>
    <n v="15.039076199999998"/>
    <n v="48"/>
    <n v="601.43999999999994"/>
    <n v="721.92"/>
    <n v="48"/>
    <n v="48.000000000000007"/>
  </r>
  <r>
    <x v="133"/>
    <s v="17V06310"/>
    <s v="FIGUEIREDO"/>
    <s v="SAINT ROCH"/>
    <m/>
    <m/>
    <s v="GROS"/>
    <s v="Boisson_Spirit"/>
    <x v="3"/>
    <x v="3"/>
    <n v="70"/>
    <n v="3257150688009"/>
    <n v="12.556915199999999"/>
    <n v="15.068298239999999"/>
    <n v="12"/>
    <n v="150.72"/>
    <n v="180.84"/>
    <n v="12"/>
    <n v="12.000000000000002"/>
  </r>
  <r>
    <x v="133"/>
    <s v="17V06310"/>
    <s v="FIGUEIREDO"/>
    <s v="SAINT ROCH"/>
    <m/>
    <m/>
    <s v="GROS"/>
    <s v="Boisson_Soft"/>
    <x v="8"/>
    <x v="22"/>
    <n v="20"/>
    <n v="4260310553849"/>
    <n v="0.81"/>
    <n v="0.85455000000000003"/>
    <n v="480"/>
    <n v="388.8"/>
    <n v="408"/>
    <n v="137.13999999999999"/>
    <n v="137.14285714285714"/>
  </r>
  <r>
    <x v="133"/>
    <s v="17V06358"/>
    <s v="FAYETTE"/>
    <s v="AMBOISE"/>
    <m/>
    <m/>
    <s v="GROS"/>
    <s v="Boisson_Soft"/>
    <x v="8"/>
    <x v="22"/>
    <n v="20"/>
    <n v="4260310553849"/>
    <n v="0.81"/>
    <n v="0.85455000000000003"/>
    <n v="144"/>
    <n v="116.64000000000001"/>
    <n v="122.39999999999999"/>
    <n v="41.14"/>
    <n v="41.142857142857146"/>
  </r>
  <r>
    <x v="134"/>
    <s v="17V06198"/>
    <s v="PICHON DIS"/>
    <s v="SAINT FIEL"/>
    <m/>
    <m/>
    <s v="GROS"/>
    <s v="Boisson_Soft"/>
    <x v="8"/>
    <x v="23"/>
    <n v="20"/>
    <n v="4260310550305"/>
    <n v="0.81"/>
    <n v="0.85455000000000003"/>
    <n v="120"/>
    <n v="97.2"/>
    <n v="102"/>
    <n v="34.29"/>
    <n v="34.285714285714285"/>
  </r>
  <r>
    <x v="134"/>
    <s v="17V07122"/>
    <s v="FIGUEIREDO"/>
    <s v="SAINT ROCH"/>
    <m/>
    <m/>
    <s v="GROS"/>
    <s v="Boisson_Soft"/>
    <x v="8"/>
    <x v="23"/>
    <n v="20"/>
    <n v="4260310550305"/>
    <n v="0.81"/>
    <n v="0.85455000000000003"/>
    <n v="48"/>
    <n v="38.880000000000003"/>
    <n v="40.799999999999997"/>
    <n v="13.71"/>
    <n v="13.714285714285715"/>
  </r>
  <r>
    <x v="134"/>
    <s v="17V06198"/>
    <s v="PICHON DIS"/>
    <s v="SAINT FIEL"/>
    <m/>
    <m/>
    <s v="GROS"/>
    <s v="Boisson_Soft"/>
    <x v="8"/>
    <x v="29"/>
    <n v="20"/>
    <n v="4260310552941"/>
    <n v="0.81"/>
    <n v="0.85455000000000003"/>
    <n v="120"/>
    <n v="97.2"/>
    <n v="102"/>
    <n v="34.29"/>
    <n v="34.285714285714285"/>
  </r>
  <r>
    <x v="134"/>
    <s v="17V07122"/>
    <s v="FIGUEIREDO"/>
    <s v="SAINT ROCH"/>
    <m/>
    <m/>
    <s v="GROS"/>
    <s v="Boisson_Soft"/>
    <x v="8"/>
    <x v="29"/>
    <n v="20"/>
    <n v="4260310552941"/>
    <n v="0.81"/>
    <n v="0.85455000000000003"/>
    <n v="48"/>
    <n v="38.880000000000003"/>
    <n v="40.799999999999997"/>
    <n v="13.71"/>
    <n v="13.714285714285715"/>
  </r>
  <r>
    <x v="134"/>
    <s v="17V06198"/>
    <s v="PICHON DIS"/>
    <s v="SAINT FIEL"/>
    <m/>
    <m/>
    <s v="GROS"/>
    <s v="Boisson_Soft"/>
    <x v="8"/>
    <x v="21"/>
    <n v="20"/>
    <n v="4260310553832"/>
    <n v="0.81"/>
    <n v="0.85455000000000003"/>
    <n v="120"/>
    <n v="97.2"/>
    <n v="102"/>
    <n v="34.29"/>
    <n v="34.285714285714285"/>
  </r>
  <r>
    <x v="134"/>
    <s v="17V07122"/>
    <s v="FIGUEIREDO"/>
    <s v="SAINT ROCH"/>
    <m/>
    <m/>
    <s v="GROS"/>
    <s v="Boisson_Spirit"/>
    <x v="2"/>
    <x v="2"/>
    <n v="70"/>
    <n v="4067700013859"/>
    <n v="12.532563499999998"/>
    <n v="15.039076199999998"/>
    <n v="12"/>
    <n v="150.35999999999999"/>
    <n v="180.48"/>
    <n v="12"/>
    <n v="12.000000000000002"/>
  </r>
  <r>
    <x v="134"/>
    <s v="17V07122"/>
    <s v="FIGUEIREDO"/>
    <s v="SAINT ROCH"/>
    <m/>
    <m/>
    <s v="GROS"/>
    <s v="Boisson_Spirit"/>
    <x v="2"/>
    <x v="2"/>
    <n v="100"/>
    <n v="4067700013842"/>
    <n v="17.100804999999998"/>
    <n v="20.520965999999998"/>
    <n v="12"/>
    <n v="205.20000000000002"/>
    <n v="246.24"/>
    <n v="17.14"/>
    <n v="17.142857142857142"/>
  </r>
  <r>
    <x v="134"/>
    <s v="17V07122"/>
    <s v="FIGUEIREDO"/>
    <s v="SAINT ROCH"/>
    <m/>
    <m/>
    <s v="GROS"/>
    <s v="Boisson_Soft"/>
    <x v="8"/>
    <x v="11"/>
    <n v="50"/>
    <n v="4260310553382"/>
    <n v="1"/>
    <n v="1.0549999999999999"/>
    <n v="800"/>
    <n v="800"/>
    <n v="848"/>
    <n v="571.42999999999995"/>
    <n v="571.42857142857144"/>
  </r>
  <r>
    <x v="134"/>
    <s v="17V07122"/>
    <s v="FIGUEIREDO"/>
    <s v="SAINT ROCH"/>
    <m/>
    <m/>
    <s v="GROS"/>
    <s v="Boisson_Soft"/>
    <x v="8"/>
    <x v="22"/>
    <n v="20"/>
    <n v="4260310553849"/>
    <n v="0.81"/>
    <n v="0.85455000000000003"/>
    <n v="720"/>
    <n v="583.20000000000005"/>
    <n v="612"/>
    <n v="205.71"/>
    <n v="205.71428571428572"/>
  </r>
  <r>
    <x v="135"/>
    <s v="17V07211"/>
    <s v="SCHOEN"/>
    <s v="CHATEAUROUX"/>
    <m/>
    <m/>
    <s v="GROS"/>
    <s v="Boisson_Spirit"/>
    <x v="2"/>
    <x v="2"/>
    <n v="175"/>
    <n v="4067700013835"/>
    <n v="28.916408750000002"/>
    <n v="34.699690500000003"/>
    <n v="30"/>
    <n v="867.6"/>
    <n v="1041"/>
    <n v="75"/>
    <n v="75"/>
  </r>
  <r>
    <x v="136"/>
    <s v="17V07328"/>
    <s v="FAYETTE"/>
    <s v="AMBOISE"/>
    <m/>
    <m/>
    <s v="GROS"/>
    <s v="Boisson_Soft"/>
    <x v="8"/>
    <x v="23"/>
    <n v="20"/>
    <n v="4260310550305"/>
    <n v="0.81"/>
    <n v="0.85455000000000003"/>
    <n v="48"/>
    <n v="38.880000000000003"/>
    <n v="40.799999999999997"/>
    <n v="13.71"/>
    <n v="13.714285714285715"/>
  </r>
  <r>
    <x v="136"/>
    <s v="17V07328"/>
    <s v="FAYETTE"/>
    <s v="AMBOISE"/>
    <m/>
    <m/>
    <s v="GROS"/>
    <s v="Boisson_Spirit"/>
    <x v="10"/>
    <x v="37"/>
    <n v="10"/>
    <n v="3257150102314"/>
    <n v="15.276138"/>
    <n v="18.331365599999998"/>
    <n v="6"/>
    <n v="91.679999999999993"/>
    <n v="109.97999999999999"/>
    <n v="0.86"/>
    <n v="0.85714285714285721"/>
  </r>
  <r>
    <x v="136"/>
    <s v="17V07328"/>
    <s v="FAYETTE"/>
    <s v="AMBOISE"/>
    <m/>
    <m/>
    <s v="GROS"/>
    <s v="Boisson_Spirit"/>
    <x v="10"/>
    <x v="38"/>
    <n v="10"/>
    <n v="3257150102284"/>
    <n v="20.666137999999997"/>
    <n v="24.799365599999994"/>
    <n v="6"/>
    <n v="124.02000000000001"/>
    <n v="148.80000000000001"/>
    <n v="0.86"/>
    <n v="0.85714285714285721"/>
  </r>
  <r>
    <x v="136"/>
    <s v="17V07328"/>
    <s v="FAYETTE"/>
    <s v="AMBOISE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136"/>
    <s v="17V07328"/>
    <s v="FAYETTE"/>
    <s v="AMBOISE"/>
    <m/>
    <m/>
    <s v="GROS"/>
    <s v="Boisson_Soft"/>
    <x v="8"/>
    <x v="22"/>
    <n v="20"/>
    <n v="4260310553849"/>
    <n v="0.81"/>
    <n v="0.85455000000000003"/>
    <n v="240"/>
    <n v="194.4"/>
    <n v="204"/>
    <n v="68.569999999999993"/>
    <n v="68.571428571428569"/>
  </r>
  <r>
    <x v="137"/>
    <s v="17V07374"/>
    <s v="CODIFRANCE"/>
    <s v="CHATEAUNEUF LOIRE"/>
    <m/>
    <m/>
    <s v="GROS"/>
    <s v="Boisson_Spirit"/>
    <x v="2"/>
    <x v="2"/>
    <n v="70"/>
    <n v="4067700013859"/>
    <n v="12.532563499999998"/>
    <n v="15.039076199999998"/>
    <n v="480"/>
    <n v="6014.4"/>
    <n v="7219.2"/>
    <n v="480"/>
    <n v="480.00000000000006"/>
  </r>
  <r>
    <x v="138"/>
    <s v="17V08043"/>
    <s v="SERRURERIE"/>
    <s v="POITIERS"/>
    <m/>
    <m/>
    <s v="CHR"/>
    <s v="Boisson_Soft"/>
    <x v="8"/>
    <x v="24"/>
    <n v="20"/>
    <n v="4260310553863"/>
    <n v="0.89"/>
    <n v="0.93895000000000006"/>
    <n v="48"/>
    <n v="42.72"/>
    <n v="45.12"/>
    <n v="13.71"/>
    <n v="13.714285714285715"/>
  </r>
  <r>
    <x v="138"/>
    <s v="17V08043"/>
    <s v="SERRURERIE"/>
    <s v="POITIERS"/>
    <m/>
    <m/>
    <s v="CHR"/>
    <s v="Boisson_Soft"/>
    <x v="8"/>
    <x v="22"/>
    <n v="20"/>
    <n v="4260310553849"/>
    <n v="0.89"/>
    <n v="0.93895000000000006"/>
    <n v="72"/>
    <n v="64.08"/>
    <n v="67.679999999999993"/>
    <n v="20.57"/>
    <n v="20.571428571428573"/>
  </r>
  <r>
    <x v="139"/>
    <s v="17V08050"/>
    <s v="FIGUEIREDO"/>
    <s v="SAINT ROCH"/>
    <m/>
    <m/>
    <s v="GROS"/>
    <s v="Boisson_Soft"/>
    <x v="8"/>
    <x v="23"/>
    <n v="20"/>
    <n v="4260310550305"/>
    <n v="0.81"/>
    <n v="0.85455000000000003"/>
    <n v="24"/>
    <n v="19.440000000000001"/>
    <n v="20.399999999999999"/>
    <n v="6.86"/>
    <n v="6.8571428571428577"/>
  </r>
  <r>
    <x v="139"/>
    <s v="17V08050"/>
    <s v="FIGUEIREDO"/>
    <s v="SAINT ROCH"/>
    <m/>
    <m/>
    <s v="GROS"/>
    <s v="Boisson_Soft"/>
    <x v="8"/>
    <x v="29"/>
    <n v="20"/>
    <n v="4260310552941"/>
    <n v="0.81"/>
    <n v="0.85455000000000003"/>
    <n v="24"/>
    <n v="19.440000000000001"/>
    <n v="20.399999999999999"/>
    <n v="6.86"/>
    <n v="6.8571428571428577"/>
  </r>
  <r>
    <x v="139"/>
    <s v="17V08021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39"/>
    <s v="17V08050"/>
    <s v="FIGUEIREDO"/>
    <s v="SAINT ROCH"/>
    <m/>
    <m/>
    <s v="GROS"/>
    <s v="Boisson_Spirit"/>
    <x v="2"/>
    <x v="2"/>
    <n v="70"/>
    <n v="4067700013859"/>
    <n v="12.532563499999998"/>
    <n v="15.039076199999998"/>
    <n v="24"/>
    <n v="300.71999999999997"/>
    <n v="360.96"/>
    <n v="24"/>
    <n v="24.000000000000004"/>
  </r>
  <r>
    <x v="139"/>
    <s v="17V08050"/>
    <s v="FIGUEIREDO"/>
    <s v="SAINT ROCH"/>
    <m/>
    <m/>
    <s v="GROS"/>
    <s v="Boisson_Spirit"/>
    <x v="2"/>
    <x v="2"/>
    <n v="100"/>
    <n v="4067700013842"/>
    <n v="17.100804999999998"/>
    <n v="20.520965999999998"/>
    <n v="12"/>
    <n v="205.20000000000002"/>
    <n v="246.24"/>
    <n v="17.14"/>
    <n v="17.142857142857142"/>
  </r>
  <r>
    <x v="139"/>
    <s v="17V08052"/>
    <s v="PROMOCASH"/>
    <s v="SAINT PIERRE DES CORPS"/>
    <m/>
    <m/>
    <s v="GROS"/>
    <s v="Boisson_Spirit"/>
    <x v="2"/>
    <x v="2"/>
    <n v="70"/>
    <n v="4067700013859"/>
    <n v="12.532563499999998"/>
    <n v="15.039076199999998"/>
    <n v="120"/>
    <n v="1503.6"/>
    <n v="1804.8"/>
    <n v="120"/>
    <n v="120.00000000000001"/>
  </r>
  <r>
    <x v="139"/>
    <s v="17V08050"/>
    <s v="FIGUEIREDO"/>
    <s v="SAINT ROCH"/>
    <m/>
    <m/>
    <s v="GROS"/>
    <s v="Boisson_Soft"/>
    <x v="8"/>
    <x v="11"/>
    <n v="50"/>
    <n v="4260310553382"/>
    <n v="1"/>
    <n v="1.0549999999999999"/>
    <n v="200"/>
    <n v="200"/>
    <n v="212"/>
    <n v="142.86000000000001"/>
    <n v="142.85714285714286"/>
  </r>
  <r>
    <x v="139"/>
    <s v="17V08050"/>
    <s v="FIGUEIREDO"/>
    <s v="SAINT ROCH"/>
    <m/>
    <m/>
    <s v="GROS"/>
    <s v="Boisson_Spirit"/>
    <x v="3"/>
    <x v="3"/>
    <n v="70"/>
    <n v="3257150688009"/>
    <n v="12.556915199999999"/>
    <n v="15.068298239999999"/>
    <n v="6"/>
    <n v="75.36"/>
    <n v="90.42"/>
    <n v="6"/>
    <n v="6.0000000000000009"/>
  </r>
  <r>
    <x v="139"/>
    <s v="17V08050"/>
    <s v="FIGUEIREDO"/>
    <s v="SAINT ROCH"/>
    <m/>
    <m/>
    <s v="GROS"/>
    <s v="Boisson_Soft"/>
    <x v="8"/>
    <x v="22"/>
    <n v="20"/>
    <n v="4260310553849"/>
    <n v="0.81"/>
    <n v="0.85455000000000003"/>
    <n v="144"/>
    <n v="116.64000000000001"/>
    <n v="122.39999999999999"/>
    <n v="41.14"/>
    <n v="41.142857142857146"/>
  </r>
  <r>
    <x v="139"/>
    <s v="17V08050"/>
    <s v="FIGUEIREDO"/>
    <s v="SAINT ROCH"/>
    <m/>
    <m/>
    <s v="GROS"/>
    <s v="Boisson_Soft"/>
    <x v="8"/>
    <x v="25"/>
    <n v="20"/>
    <n v="4260310553818"/>
    <n v="0.81"/>
    <n v="0.85455000000000003"/>
    <n v="120"/>
    <n v="97.2"/>
    <n v="102"/>
    <n v="34.29"/>
    <n v="34.285714285714285"/>
  </r>
  <r>
    <x v="140"/>
    <s v="17V08168"/>
    <s v="PROMOCASH"/>
    <s v="SAINT PIERRE DES CORPS"/>
    <m/>
    <m/>
    <s v="GROS"/>
    <s v="Boisson_Spirit"/>
    <x v="2"/>
    <x v="2"/>
    <n v="100"/>
    <n v="4067700013842"/>
    <n v="17.100804999999998"/>
    <n v="20.520965999999998"/>
    <n v="120"/>
    <n v="2052"/>
    <n v="2462.4"/>
    <n v="171.43"/>
    <n v="171.42857142857144"/>
  </r>
  <r>
    <x v="141"/>
    <s v="17V08220"/>
    <s v="PROMOCASH"/>
    <s v="SAINT PIERRE DES CORPS"/>
    <m/>
    <m/>
    <s v="GROS"/>
    <s v="Boisson_Spirit"/>
    <x v="2"/>
    <x v="2"/>
    <n v="70"/>
    <n v="4067700013859"/>
    <n v="12.532563499999998"/>
    <n v="15.039076199999998"/>
    <n v="-120"/>
    <n v="-1503.6"/>
    <n v="-1804.8"/>
    <n v="-120"/>
    <n v="-120.00000000000001"/>
  </r>
  <r>
    <x v="142"/>
    <s v="17V08210"/>
    <s v="MESPOULET"/>
    <s v="ARGENTAT"/>
    <m/>
    <m/>
    <s v="GROS"/>
    <s v="Boisson_Soft"/>
    <x v="8"/>
    <x v="23"/>
    <n v="20"/>
    <n v="4260310550305"/>
    <n v="0.81"/>
    <n v="0.85455000000000003"/>
    <n v="24"/>
    <n v="19.440000000000001"/>
    <n v="20.399999999999999"/>
    <n v="6.86"/>
    <n v="6.8571428571428577"/>
  </r>
  <r>
    <x v="142"/>
    <s v="17V08228"/>
    <s v="FIGUEIREDO"/>
    <s v="SAINT ROCH"/>
    <m/>
    <m/>
    <s v="GROS"/>
    <s v="Boisson_Soft"/>
    <x v="8"/>
    <x v="23"/>
    <n v="20"/>
    <n v="4260310550305"/>
    <n v="0.81"/>
    <n v="0.85455000000000003"/>
    <n v="48"/>
    <n v="38.880000000000003"/>
    <n v="40.799999999999997"/>
    <n v="13.71"/>
    <n v="13.714285714285715"/>
  </r>
  <r>
    <x v="142"/>
    <s v="17V08228"/>
    <s v="FIGUEIREDO"/>
    <s v="SAINT ROCH"/>
    <m/>
    <m/>
    <s v="GROS"/>
    <s v="Boisson_Soft"/>
    <x v="8"/>
    <x v="29"/>
    <n v="20"/>
    <n v="4260310552941"/>
    <n v="0.81"/>
    <n v="0.85455000000000003"/>
    <n v="48"/>
    <n v="38.880000000000003"/>
    <n v="40.799999999999997"/>
    <n v="13.71"/>
    <n v="13.714285714285715"/>
  </r>
  <r>
    <x v="142"/>
    <s v="17V08210"/>
    <s v="MESPOULET"/>
    <s v="ARGENTAT"/>
    <m/>
    <m/>
    <s v="GROS"/>
    <s v="Boisson_Spirit"/>
    <x v="2"/>
    <x v="2"/>
    <n v="70"/>
    <n v="4067700013859"/>
    <n v="12.532563499999998"/>
    <n v="15.039076199999998"/>
    <n v="36"/>
    <n v="451.08"/>
    <n v="541.43999999999994"/>
    <n v="36"/>
    <n v="36"/>
  </r>
  <r>
    <x v="142"/>
    <s v="17V08228"/>
    <s v="FIGUEIREDO"/>
    <s v="SAINT ROCH"/>
    <m/>
    <m/>
    <s v="GROS"/>
    <s v="Boisson_Soft"/>
    <x v="8"/>
    <x v="11"/>
    <n v="50"/>
    <n v="4260310553382"/>
    <n v="1"/>
    <n v="1.0549999999999999"/>
    <n v="300"/>
    <n v="300"/>
    <n v="318"/>
    <n v="214.29"/>
    <n v="214.28571428571431"/>
  </r>
  <r>
    <x v="142"/>
    <s v="17V08228"/>
    <s v="FIGUEIREDO"/>
    <s v="SAINT ROCH"/>
    <m/>
    <m/>
    <s v="GROS"/>
    <s v="Boisson_Spirit"/>
    <x v="3"/>
    <x v="3"/>
    <n v="70"/>
    <n v="3257150688009"/>
    <n v="12.556915199999999"/>
    <n v="15.068298239999999"/>
    <n v="6"/>
    <n v="75.36"/>
    <n v="90.42"/>
    <n v="6"/>
    <n v="6.0000000000000009"/>
  </r>
  <r>
    <x v="142"/>
    <s v="17V08228"/>
    <s v="FIGUEIREDO"/>
    <s v="SAINT ROCH"/>
    <m/>
    <m/>
    <s v="GROS"/>
    <s v="Boisson_Soft"/>
    <x v="8"/>
    <x v="22"/>
    <n v="20"/>
    <n v="4260310553849"/>
    <n v="0.81"/>
    <n v="0.85455000000000003"/>
    <n v="720"/>
    <n v="583.20000000000005"/>
    <n v="612"/>
    <n v="205.71"/>
    <n v="205.71428571428572"/>
  </r>
  <r>
    <x v="142"/>
    <s v="17V08228"/>
    <s v="FIGUEIREDO"/>
    <s v="SAINT ROCH"/>
    <m/>
    <m/>
    <s v="GROS"/>
    <s v="Boisson_Soft"/>
    <x v="8"/>
    <x v="25"/>
    <n v="20"/>
    <n v="4260310553818"/>
    <n v="0.81"/>
    <n v="0.85455000000000003"/>
    <n v="120"/>
    <n v="97.2"/>
    <n v="102"/>
    <n v="34.29"/>
    <n v="34.285714285714285"/>
  </r>
  <r>
    <x v="143"/>
    <s v="17V08309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44"/>
    <s v="17V09121"/>
    <s v="CARABOUILL"/>
    <s v="CHOLET"/>
    <m/>
    <m/>
    <s v="CHR"/>
    <s v="JGR_TM"/>
    <x v="0"/>
    <x v="0"/>
    <n v="3"/>
    <n v="121"/>
    <n v="299"/>
    <n v="358.8"/>
    <n v="1"/>
    <n v="299"/>
    <n v="358.8"/>
    <n v="1"/>
    <n v="1"/>
  </r>
  <r>
    <x v="144"/>
    <s v="17V09118"/>
    <s v="DZINGUE"/>
    <s v="BLOIS"/>
    <m/>
    <m/>
    <s v="CHR"/>
    <s v="JGR_TM"/>
    <x v="0"/>
    <x v="0"/>
    <n v="3"/>
    <n v="121"/>
    <n v="299"/>
    <n v="358.8"/>
    <n v="1"/>
    <n v="299"/>
    <n v="358.8"/>
    <n v="1"/>
    <n v="1"/>
  </r>
  <r>
    <x v="144"/>
    <s v="17V09117"/>
    <s v="FACTORY"/>
    <s v="SAINT DENIS EN VAL"/>
    <m/>
    <m/>
    <s v="CHR"/>
    <s v="JGR_TM"/>
    <x v="0"/>
    <x v="0"/>
    <n v="3"/>
    <n v="121"/>
    <n v="299"/>
    <n v="358.8"/>
    <n v="1"/>
    <n v="299"/>
    <n v="358.8"/>
    <n v="1"/>
    <n v="1"/>
  </r>
  <r>
    <x v="144"/>
    <s v="17V09123"/>
    <s v="FACTORY"/>
    <s v="SAINT DENIS EN VAL"/>
    <m/>
    <m/>
    <s v="CHR"/>
    <s v="JGR_TM"/>
    <x v="0"/>
    <x v="0"/>
    <n v="3"/>
    <n v="121"/>
    <n v="299"/>
    <n v="358.8"/>
    <n v="0"/>
    <n v="0"/>
    <n v="0"/>
    <n v="0"/>
    <n v="0"/>
  </r>
  <r>
    <x v="144"/>
    <s v="17V09124"/>
    <s v="FACTORY"/>
    <s v="SAINT DENIS EN VAL"/>
    <m/>
    <m/>
    <s v="CHR"/>
    <s v="JGR_TM"/>
    <x v="0"/>
    <x v="0"/>
    <n v="3"/>
    <n v="121"/>
    <n v="299"/>
    <n v="358.8"/>
    <n v="2"/>
    <n v="598"/>
    <n v="717.6"/>
    <n v="2"/>
    <n v="2"/>
  </r>
  <r>
    <x v="144"/>
    <s v="17V09120"/>
    <s v="LES BONS"/>
    <s v="SAINT PIERRE LES ETIEUX"/>
    <m/>
    <m/>
    <s v="CHR"/>
    <s v="JGR_TM"/>
    <x v="0"/>
    <x v="0"/>
    <n v="3"/>
    <n v="121"/>
    <n v="299"/>
    <n v="358.8"/>
    <n v="1"/>
    <n v="299"/>
    <n v="358.8"/>
    <n v="1"/>
    <n v="1"/>
  </r>
  <r>
    <x v="144"/>
    <s v="17V09110"/>
    <s v="MAS CARRE"/>
    <s v="TOURS"/>
    <m/>
    <m/>
    <s v="CHR"/>
    <s v="JGR_TM"/>
    <x v="0"/>
    <x v="0"/>
    <n v="3"/>
    <n v="121"/>
    <n v="299"/>
    <n v="358.8"/>
    <n v="1"/>
    <n v="299"/>
    <n v="358.8"/>
    <n v="1"/>
    <n v="1"/>
  </r>
  <r>
    <x v="144"/>
    <s v="17V09122"/>
    <s v="MELTDOWN"/>
    <s v="TOURS"/>
    <m/>
    <m/>
    <s v="CHR"/>
    <s v="JGR_TM"/>
    <x v="0"/>
    <x v="0"/>
    <n v="3"/>
    <n v="121"/>
    <n v="299"/>
    <n v="358.8"/>
    <n v="1"/>
    <n v="299"/>
    <n v="358.8"/>
    <n v="1"/>
    <n v="1"/>
  </r>
  <r>
    <x v="144"/>
    <s v="17V09115"/>
    <s v="ROSE BONBO"/>
    <s v="TOURS"/>
    <m/>
    <m/>
    <s v="GROS"/>
    <s v="JGR_TM"/>
    <x v="0"/>
    <x v="0"/>
    <n v="3"/>
    <n v="121"/>
    <n v="299"/>
    <n v="358.8"/>
    <n v="1"/>
    <n v="299"/>
    <n v="358.8"/>
    <n v="1"/>
    <n v="1"/>
  </r>
  <r>
    <x v="145"/>
    <s v="17V09098"/>
    <s v="OUTBACK"/>
    <s v="TOURS"/>
    <m/>
    <m/>
    <s v="CHR"/>
    <s v="Boisson_Spirit"/>
    <x v="2"/>
    <x v="2"/>
    <n v="100"/>
    <n v="4067700013842"/>
    <n v="19.150804999999998"/>
    <n v="22.980965999999999"/>
    <n v="6"/>
    <n v="114.89999999999999"/>
    <n v="137.88"/>
    <n v="8.57"/>
    <n v="8.5714285714285712"/>
  </r>
  <r>
    <x v="145"/>
    <s v="17V09098"/>
    <s v="OUTBACK"/>
    <s v="TOURS"/>
    <m/>
    <m/>
    <s v="CHR"/>
    <s v="Boisson_Spirit"/>
    <x v="1"/>
    <x v="35"/>
    <n v="70"/>
    <n v="8500000916445"/>
    <n v="43.608643999999998"/>
    <n v="52.330372799999999"/>
    <n v="1"/>
    <n v="43.61"/>
    <n v="52.33"/>
    <n v="1"/>
    <n v="1"/>
  </r>
  <r>
    <x v="145"/>
    <s v="17V09098"/>
    <s v="OUTBACK"/>
    <s v="TOURS"/>
    <m/>
    <m/>
    <s v="CHR"/>
    <s v="Boisson_Spirit"/>
    <x v="4"/>
    <x v="8"/>
    <n v="100"/>
    <n v="0"/>
    <n v="0"/>
    <n v="0"/>
    <n v="48"/>
    <n v="0"/>
    <n v="0"/>
    <n v="68.569999999999993"/>
    <n v="68.571428571428569"/>
  </r>
  <r>
    <x v="145"/>
    <s v="17V09098"/>
    <s v="OUTBACK"/>
    <s v="TOURS"/>
    <m/>
    <m/>
    <s v="CHR"/>
    <s v="Boisson_Spirit"/>
    <x v="5"/>
    <x v="7"/>
    <n v="100"/>
    <n v="4603514006849"/>
    <n v="17.370920000000002"/>
    <n v="20.845104000000003"/>
    <n v="12"/>
    <n v="208.44"/>
    <n v="250.20000000000002"/>
    <n v="17.14"/>
    <n v="17.142857142857142"/>
  </r>
  <r>
    <x v="146"/>
    <s v="17V09126"/>
    <s v="FIGUEIREDO"/>
    <s v="SAINT ROCH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146"/>
    <s v="17V09126"/>
    <s v="FIGUEIREDO"/>
    <s v="SAINT ROCH"/>
    <m/>
    <m/>
    <s v="GROS"/>
    <s v="Boisson_Spirit"/>
    <x v="2"/>
    <x v="2"/>
    <n v="70"/>
    <n v="4067700013859"/>
    <n v="12.532563499999998"/>
    <n v="15.039076199999998"/>
    <n v="60"/>
    <n v="751.8"/>
    <n v="902.4"/>
    <n v="60"/>
    <n v="60.000000000000007"/>
  </r>
  <r>
    <x v="146"/>
    <s v="17V09126"/>
    <s v="FIGUEIREDO"/>
    <s v="SAINT ROCH"/>
    <m/>
    <m/>
    <s v="GROS"/>
    <s v="Boisson_Spirit"/>
    <x v="2"/>
    <x v="2"/>
    <n v="100"/>
    <n v="4067700013842"/>
    <n v="17.100804999999998"/>
    <n v="20.520965999999998"/>
    <n v="24"/>
    <n v="410.40000000000003"/>
    <n v="492.48"/>
    <n v="34.29"/>
    <n v="34.285714285714285"/>
  </r>
  <r>
    <x v="146"/>
    <s v="17V09126"/>
    <s v="FIGUEIREDO"/>
    <s v="SAINT ROCH"/>
    <m/>
    <m/>
    <s v="GROS"/>
    <s v="Boisson_Spirit"/>
    <x v="10"/>
    <x v="37"/>
    <n v="10"/>
    <n v="3257150102314"/>
    <n v="15.276138"/>
    <n v="18.331365599999998"/>
    <n v="6"/>
    <n v="91.679999999999993"/>
    <n v="109.97999999999999"/>
    <n v="0.86"/>
    <n v="0.85714285714285721"/>
  </r>
  <r>
    <x v="146"/>
    <s v="17V09126"/>
    <s v="FIGUEIREDO"/>
    <s v="SAINT ROCH"/>
    <m/>
    <m/>
    <s v="GROS"/>
    <s v="Boisson_Spirit"/>
    <x v="10"/>
    <x v="38"/>
    <n v="10"/>
    <n v="3257150102284"/>
    <n v="20.666137999999997"/>
    <n v="24.799365599999994"/>
    <n v="6"/>
    <n v="124.02000000000001"/>
    <n v="148.80000000000001"/>
    <n v="0.86"/>
    <n v="0.85714285714285721"/>
  </r>
  <r>
    <x v="146"/>
    <s v="17V09126"/>
    <s v="FIGUEIREDO"/>
    <s v="SAINT ROCH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146"/>
    <s v="17V09126"/>
    <s v="FIGUEIREDO"/>
    <s v="SAINT ROCH"/>
    <m/>
    <m/>
    <s v="GROS"/>
    <s v="Boisson_Spirit"/>
    <x v="3"/>
    <x v="3"/>
    <n v="70"/>
    <n v="3257150688009"/>
    <n v="12.556915199999999"/>
    <n v="15.068298239999999"/>
    <n v="12"/>
    <n v="150.72"/>
    <n v="180.84"/>
    <n v="12"/>
    <n v="12.000000000000002"/>
  </r>
  <r>
    <x v="146"/>
    <s v="17V09174"/>
    <s v="ALEXANDRA"/>
    <s v="TOURS"/>
    <m/>
    <m/>
    <s v="CHR"/>
    <s v="JGR_TM"/>
    <x v="0"/>
    <x v="0"/>
    <n v="3"/>
    <n v="121"/>
    <n v="299"/>
    <n v="358.8"/>
    <n v="1"/>
    <n v="299"/>
    <n v="358.8"/>
    <n v="1"/>
    <n v="1"/>
  </r>
  <r>
    <x v="146"/>
    <s v="17V09175"/>
    <s v="BOWLING"/>
    <s v="BLOIS"/>
    <m/>
    <m/>
    <s v="CHR"/>
    <s v="JGR_TM"/>
    <x v="0"/>
    <x v="0"/>
    <n v="3"/>
    <n v="121"/>
    <n v="299"/>
    <n v="358.8"/>
    <n v="2"/>
    <n v="598"/>
    <n v="717.6"/>
    <n v="2"/>
    <n v="2"/>
  </r>
  <r>
    <x v="146"/>
    <s v="17V09171"/>
    <s v="CUTTY SARK"/>
    <s v="AUBIGNY SUR NERE"/>
    <m/>
    <m/>
    <s v="CHR"/>
    <s v="JGR_TM"/>
    <x v="0"/>
    <x v="0"/>
    <n v="3"/>
    <n v="121"/>
    <n v="299"/>
    <n v="358.8"/>
    <n v="1"/>
    <n v="299"/>
    <n v="358.8"/>
    <n v="1"/>
    <n v="1"/>
  </r>
  <r>
    <x v="147"/>
    <s v="17V09062"/>
    <s v="PLUMEJEAU"/>
    <s v="LA POMMERAYE"/>
    <m/>
    <m/>
    <s v="GROS"/>
    <s v="Boisson_Spirit"/>
    <x v="2"/>
    <x v="2"/>
    <n v="100"/>
    <n v="4067700013842"/>
    <n v="17.100804999999998"/>
    <n v="20.520965999999998"/>
    <n v="240"/>
    <n v="4104"/>
    <n v="4924.8"/>
    <n v="342.86"/>
    <n v="342.85714285714289"/>
  </r>
  <r>
    <x v="147"/>
    <s v="17V09177"/>
    <s v="PLUMEJEAU"/>
    <s v="LA POMMERAYE"/>
    <m/>
    <m/>
    <s v="GROS"/>
    <s v="Boisson_Spirit"/>
    <x v="10"/>
    <x v="16"/>
    <n v="70"/>
    <n v="3257150101904"/>
    <n v="16.346482999999999"/>
    <n v="19.6157796"/>
    <n v="1"/>
    <n v="16.350000000000001"/>
    <n v="19.62"/>
    <n v="1"/>
    <n v="1"/>
  </r>
  <r>
    <x v="147"/>
    <s v="17V09177"/>
    <s v="PLUMEJEAU"/>
    <s v="LA POMMERAYE"/>
    <m/>
    <m/>
    <s v="GROS"/>
    <s v="Boisson_Spirit"/>
    <x v="10"/>
    <x v="20"/>
    <n v="70"/>
    <n v="3257150100228"/>
    <n v="19.998643999999999"/>
    <n v="23.998372799999999"/>
    <n v="1"/>
    <n v="20"/>
    <n v="24"/>
    <n v="1"/>
    <n v="1"/>
  </r>
  <r>
    <x v="147"/>
    <s v="17V09177"/>
    <s v="PLUMEJEAU"/>
    <s v="LA POMMERAYE"/>
    <m/>
    <m/>
    <s v="GROS"/>
    <s v="Boisson_Spirit"/>
    <x v="10"/>
    <x v="18"/>
    <n v="70"/>
    <n v="3257150102017"/>
    <n v="14.694322"/>
    <n v="17.6331864"/>
    <n v="1"/>
    <n v="14.69"/>
    <n v="17.63"/>
    <n v="1"/>
    <n v="1"/>
  </r>
  <r>
    <x v="147"/>
    <s v="17V09062"/>
    <s v="PLUMEJEAU"/>
    <s v="LA POMMERAYE"/>
    <m/>
    <m/>
    <s v="GROS"/>
    <s v="Boisson_Spirit"/>
    <x v="9"/>
    <x v="12"/>
    <n v="70"/>
    <n v="8002095100001"/>
    <n v="16.028644"/>
    <n v="19.234372799999999"/>
    <n v="12"/>
    <n v="192.36"/>
    <n v="230.76"/>
    <n v="12"/>
    <n v="12.000000000000002"/>
  </r>
  <r>
    <x v="147"/>
    <s v="17V09062"/>
    <s v="PLUMEJEAU"/>
    <s v="LA POMMERAYE"/>
    <m/>
    <m/>
    <s v="GROS"/>
    <s v="Boisson_Spirit"/>
    <x v="9"/>
    <x v="12"/>
    <n v="70"/>
    <n v="8002095100001"/>
    <n v="16.028644"/>
    <n v="19.234372799999999"/>
    <n v="30"/>
    <n v="480.90000000000003"/>
    <n v="576.9"/>
    <n v="30"/>
    <n v="30.000000000000004"/>
  </r>
  <r>
    <x v="148"/>
    <s v="17V09304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49"/>
    <s v="17V09438"/>
    <s v="ALPHONSE"/>
    <s v="POITIERS"/>
    <m/>
    <m/>
    <s v="CHR"/>
    <s v="JGR_TM"/>
    <x v="0"/>
    <x v="0"/>
    <n v="3"/>
    <n v="121"/>
    <n v="299"/>
    <n v="358.8"/>
    <n v="1"/>
    <n v="299"/>
    <n v="358.8"/>
    <n v="1"/>
    <n v="1"/>
  </r>
  <r>
    <x v="149"/>
    <s v="17V09436"/>
    <s v="L'EURASIEN"/>
    <s v="CHINON"/>
    <m/>
    <m/>
    <s v="CHR"/>
    <s v="JGR_TM"/>
    <x v="0"/>
    <x v="0"/>
    <n v="3"/>
    <n v="121"/>
    <n v="299"/>
    <n v="358.8"/>
    <n v="1"/>
    <n v="299"/>
    <n v="358.8"/>
    <n v="1"/>
    <n v="1"/>
  </r>
  <r>
    <x v="149"/>
    <s v="17V09437"/>
    <s v="S3"/>
    <s v="SENS BEAUJEU"/>
    <m/>
    <m/>
    <s v="CHR"/>
    <s v="JGR_TM"/>
    <x v="0"/>
    <x v="0"/>
    <n v="3"/>
    <n v="121"/>
    <n v="299"/>
    <n v="358.8"/>
    <n v="1"/>
    <n v="299"/>
    <n v="358.8"/>
    <n v="1"/>
    <n v="1"/>
  </r>
  <r>
    <x v="150"/>
    <s v="17V09449"/>
    <s v="FHTAGN"/>
    <s v="TOURS"/>
    <m/>
    <m/>
    <s v="CHR"/>
    <s v="JGR_TM"/>
    <x v="0"/>
    <x v="0"/>
    <n v="3"/>
    <n v="121"/>
    <n v="299"/>
    <n v="358.8"/>
    <n v="1"/>
    <n v="299"/>
    <n v="358.8"/>
    <n v="1"/>
    <n v="1"/>
  </r>
  <r>
    <x v="150"/>
    <s v="17V09447"/>
    <s v="LA 25EME"/>
    <s v="GUERET"/>
    <m/>
    <m/>
    <s v="CHR"/>
    <s v="JGR_TM"/>
    <x v="0"/>
    <x v="0"/>
    <n v="3"/>
    <n v="121"/>
    <n v="299"/>
    <n v="358.8"/>
    <n v="1"/>
    <n v="299"/>
    <n v="358.8"/>
    <n v="1"/>
    <n v="1"/>
  </r>
  <r>
    <x v="150"/>
    <s v="17V09448"/>
    <s v="MAKINA"/>
    <s v="NALLIERS"/>
    <m/>
    <m/>
    <s v="CHR"/>
    <s v="JGR_TM"/>
    <x v="0"/>
    <x v="0"/>
    <n v="3"/>
    <n v="121"/>
    <n v="299"/>
    <n v="358.8"/>
    <n v="1"/>
    <n v="299"/>
    <n v="358.8"/>
    <n v="1"/>
    <n v="1"/>
  </r>
  <r>
    <x v="150"/>
    <s v="17V09443"/>
    <s v="MARCEAU"/>
    <s v="BOURGES"/>
    <m/>
    <m/>
    <s v="CHR"/>
    <s v="JGR_TM"/>
    <x v="0"/>
    <x v="0"/>
    <n v="3"/>
    <n v="121"/>
    <n v="299"/>
    <n v="358.8"/>
    <n v="1"/>
    <n v="299"/>
    <n v="358.8"/>
    <n v="1"/>
    <n v="1"/>
  </r>
  <r>
    <x v="150"/>
    <s v="17V09444"/>
    <s v="PAVILLON"/>
    <s v="OLIVET"/>
    <m/>
    <m/>
    <s v="CHR"/>
    <s v="JGR_TM"/>
    <x v="0"/>
    <x v="0"/>
    <n v="3"/>
    <n v="121"/>
    <n v="299"/>
    <n v="358.8"/>
    <n v="1"/>
    <n v="299"/>
    <n v="358.8"/>
    <n v="1"/>
    <n v="1"/>
  </r>
  <r>
    <x v="150"/>
    <s v="17V09446"/>
    <s v="REST O"/>
    <s v="GUERET"/>
    <m/>
    <m/>
    <s v="CHR"/>
    <s v="JGR_TM"/>
    <x v="0"/>
    <x v="0"/>
    <n v="3"/>
    <n v="121"/>
    <n v="299"/>
    <n v="358.8"/>
    <n v="1"/>
    <n v="299"/>
    <n v="358.8"/>
    <n v="1"/>
    <n v="1"/>
  </r>
  <r>
    <x v="151"/>
    <s v="17V10028"/>
    <s v="SC CLUB"/>
    <s v="ANGERS"/>
    <m/>
    <m/>
    <s v="CHR"/>
    <s v="JGR_TM"/>
    <x v="0"/>
    <x v="0"/>
    <n v="3"/>
    <n v="121"/>
    <n v="299"/>
    <n v="358.8"/>
    <n v="2"/>
    <n v="598"/>
    <n v="717.6"/>
    <n v="2"/>
    <n v="2"/>
  </r>
  <r>
    <x v="152"/>
    <s v="17V10084"/>
    <s v="TAPASOIF"/>
    <s v="FLEURY LES AUBRAIS"/>
    <m/>
    <m/>
    <s v="CHR"/>
    <s v="JGR_TM"/>
    <x v="0"/>
    <x v="0"/>
    <n v="3"/>
    <n v="121"/>
    <n v="299"/>
    <n v="358.8"/>
    <n v="1"/>
    <n v="299"/>
    <n v="358.8"/>
    <n v="1"/>
    <n v="1"/>
  </r>
  <r>
    <x v="153"/>
    <s v="17V10113"/>
    <s v="L'ALIBI"/>
    <s v="ANGERS"/>
    <m/>
    <m/>
    <s v="CHR"/>
    <s v="JGR_TM"/>
    <x v="0"/>
    <x v="0"/>
    <n v="3"/>
    <n v="121"/>
    <n v="299"/>
    <n v="358.8"/>
    <n v="1"/>
    <n v="299"/>
    <n v="358.8"/>
    <n v="1"/>
    <n v="1"/>
  </r>
  <r>
    <x v="154"/>
    <s v="17V10066"/>
    <s v="PLUMEJEAU"/>
    <s v="LA POMMERAYE"/>
    <m/>
    <m/>
    <s v="GROS"/>
    <s v="Boisson_Spirit"/>
    <x v="2"/>
    <x v="2"/>
    <n v="100"/>
    <n v="4067700013842"/>
    <n v="17.100804999999998"/>
    <n v="20.520965999999998"/>
    <n v="240"/>
    <n v="4104"/>
    <n v="4924.8"/>
    <n v="342.86"/>
    <n v="342.85714285714289"/>
  </r>
  <r>
    <x v="154"/>
    <s v="17V10066"/>
    <s v="PLUMEJEAU"/>
    <s v="LA POMMERAYE"/>
    <m/>
    <m/>
    <s v="GROS"/>
    <s v="Boisson_Soft"/>
    <x v="8"/>
    <x v="11"/>
    <n v="50"/>
    <n v="4260310553382"/>
    <n v="1"/>
    <n v="1.0549999999999999"/>
    <n v="40"/>
    <n v="40"/>
    <n v="42.400000000000006"/>
    <n v="28.57"/>
    <n v="28.571428571428573"/>
  </r>
  <r>
    <x v="154"/>
    <s v="17V10066"/>
    <s v="PLUMEJEAU"/>
    <s v="LA POMMERAYE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155"/>
    <s v="17V10248"/>
    <s v="SCHOEN"/>
    <s v="CHATEAUROUX"/>
    <m/>
    <m/>
    <s v="GROS"/>
    <s v="Boisson_Spirit"/>
    <x v="2"/>
    <x v="2"/>
    <n v="175"/>
    <n v="4067700013835"/>
    <n v="28.916408750000002"/>
    <n v="34.699690500000003"/>
    <n v="36"/>
    <n v="1041.1200000000001"/>
    <n v="1249.2"/>
    <n v="90"/>
    <n v="90"/>
  </r>
  <r>
    <x v="156"/>
    <s v="17V10343"/>
    <s v="LES SALONS"/>
    <s v="MIGNE AUXANCES"/>
    <m/>
    <m/>
    <s v="CHR"/>
    <s v="JGR_TM"/>
    <x v="0"/>
    <x v="0"/>
    <n v="3"/>
    <n v="121"/>
    <n v="299"/>
    <n v="358.8"/>
    <n v="1"/>
    <n v="299"/>
    <n v="358.8"/>
    <n v="1"/>
    <n v="1"/>
  </r>
  <r>
    <x v="156"/>
    <s v="17V10340"/>
    <s v="OPEN BAR"/>
    <s v="POITIERS"/>
    <m/>
    <m/>
    <s v="CHR"/>
    <s v="JGR_TM"/>
    <x v="0"/>
    <x v="0"/>
    <n v="3"/>
    <n v="121"/>
    <n v="299"/>
    <n v="358.8"/>
    <n v="1"/>
    <n v="299"/>
    <n v="358.8"/>
    <n v="1"/>
    <n v="1"/>
  </r>
  <r>
    <x v="157"/>
    <s v="17V10281"/>
    <s v="POITOU"/>
    <s v="CHASSENEUIL DU POITOU"/>
    <m/>
    <m/>
    <s v="GROS"/>
    <s v="Boisson_Spirit"/>
    <x v="2"/>
    <x v="2"/>
    <n v="70"/>
    <n v="4067700013859"/>
    <n v="12.532563499999998"/>
    <n v="15.039076199999998"/>
    <n v="30"/>
    <n v="375.9"/>
    <n v="451.2"/>
    <n v="30"/>
    <n v="30.000000000000004"/>
  </r>
  <r>
    <x v="157"/>
    <s v="17V10281"/>
    <s v="POITOU"/>
    <s v="CHASSENEUIL DU POITOU"/>
    <m/>
    <m/>
    <s v="GROS"/>
    <s v="Boisson_Spirit"/>
    <x v="2"/>
    <x v="2"/>
    <n v="70"/>
    <n v="4067700013859"/>
    <n v="12.532563499999998"/>
    <n v="15.039076199999998"/>
    <n v="120"/>
    <n v="1503.6"/>
    <n v="1804.8"/>
    <n v="120"/>
    <n v="120.00000000000001"/>
  </r>
  <r>
    <x v="158"/>
    <s v="17V10315"/>
    <s v="CODIFRANCE"/>
    <s v="CHATEAUNEUF LOIRE"/>
    <m/>
    <m/>
    <s v="GROS"/>
    <s v="Boisson_Spirit"/>
    <x v="2"/>
    <x v="2"/>
    <n v="70"/>
    <n v="4067700013859"/>
    <n v="12.532563499999998"/>
    <n v="15.039076199999998"/>
    <n v="300"/>
    <n v="3759"/>
    <n v="4512"/>
    <n v="300"/>
    <n v="300"/>
  </r>
  <r>
    <x v="159"/>
    <s v="17V10454"/>
    <s v="ANJOU BOIS"/>
    <s v="AVRILLE"/>
    <m/>
    <m/>
    <s v="GROS"/>
    <s v="Boisson_Soft"/>
    <x v="8"/>
    <x v="29"/>
    <n v="20"/>
    <n v="4260310552941"/>
    <n v="0.81"/>
    <n v="0.85455000000000003"/>
    <n v="72"/>
    <n v="58.320000000000007"/>
    <n v="61.199999999999996"/>
    <n v="20.57"/>
    <n v="20.571428571428573"/>
  </r>
  <r>
    <x v="159"/>
    <s v="17V10454"/>
    <s v="ANJOU BOIS"/>
    <s v="AVRILLE"/>
    <m/>
    <m/>
    <s v="GROS"/>
    <s v="Boisson_Soft"/>
    <x v="8"/>
    <x v="24"/>
    <n v="20"/>
    <n v="4260310553863"/>
    <n v="0.81"/>
    <n v="0.85455000000000003"/>
    <n v="120"/>
    <n v="97.2"/>
    <n v="102"/>
    <n v="34.29"/>
    <n v="34.285714285714285"/>
  </r>
  <r>
    <x v="159"/>
    <s v="17V10454"/>
    <s v="ANJOU BOIS"/>
    <s v="AVRILLE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159"/>
    <s v="17V10454"/>
    <s v="ANJOU BOIS"/>
    <s v="AVRILLE"/>
    <m/>
    <m/>
    <s v="GROS"/>
    <s v="Boisson_Soft"/>
    <x v="8"/>
    <x v="21"/>
    <n v="20"/>
    <n v="4260310553832"/>
    <n v="0.81"/>
    <n v="0.85455000000000003"/>
    <n v="120"/>
    <n v="97.2"/>
    <n v="102"/>
    <n v="34.29"/>
    <n v="34.285714285714285"/>
  </r>
  <r>
    <x v="159"/>
    <s v="17V10454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159"/>
    <s v="17V10454"/>
    <s v="ANJOU BOIS"/>
    <s v="AVRILLE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159"/>
    <s v="17V10454"/>
    <s v="ANJOU BOIS"/>
    <s v="AVRILLE"/>
    <m/>
    <m/>
    <s v="GROS"/>
    <s v="Boisson_Spirit"/>
    <x v="1"/>
    <x v="19"/>
    <n v="70"/>
    <n v="8500000917008"/>
    <n v="11.028211800000001"/>
    <n v="13.233854160000002"/>
    <n v="6"/>
    <n v="66.179999999999993"/>
    <n v="79.38"/>
    <n v="6"/>
    <n v="6.0000000000000009"/>
  </r>
  <r>
    <x v="159"/>
    <s v="17V10454"/>
    <s v="ANJOU BOIS"/>
    <s v="AVRILLE"/>
    <m/>
    <m/>
    <s v="GROS"/>
    <s v="Boisson_Soft"/>
    <x v="8"/>
    <x v="22"/>
    <n v="20"/>
    <n v="4260310553849"/>
    <n v="0.81"/>
    <n v="0.85455000000000003"/>
    <n v="120"/>
    <n v="97.2"/>
    <n v="102"/>
    <n v="34.29"/>
    <n v="34.285714285714285"/>
  </r>
  <r>
    <x v="159"/>
    <s v="17V10454"/>
    <s v="ANJOU BOIS"/>
    <s v="AVRILLE"/>
    <m/>
    <m/>
    <s v="GROS"/>
    <s v="Boisson_Soft"/>
    <x v="8"/>
    <x v="25"/>
    <n v="20"/>
    <n v="4260310553818"/>
    <n v="0.81"/>
    <n v="0.85455000000000003"/>
    <n v="144"/>
    <n v="116.64000000000001"/>
    <n v="122.39999999999999"/>
    <n v="41.14"/>
    <n v="41.142857142857146"/>
  </r>
  <r>
    <x v="159"/>
    <s v="17V10454"/>
    <s v="ANJOU BOIS"/>
    <s v="AVRILLE"/>
    <m/>
    <m/>
    <s v="GROS"/>
    <s v="Boisson_Spirit"/>
    <x v="4"/>
    <x v="5"/>
    <n v="70"/>
    <n v="0"/>
    <n v="0"/>
    <n v="0"/>
    <n v="6"/>
    <n v="0"/>
    <n v="0"/>
    <n v="6"/>
    <n v="6.0000000000000009"/>
  </r>
  <r>
    <x v="160"/>
    <s v="17V11066"/>
    <s v="HABANA"/>
    <s v="SAUMUR"/>
    <m/>
    <m/>
    <s v="CHR"/>
    <s v="JGR_TM"/>
    <x v="0"/>
    <x v="0"/>
    <n v="3"/>
    <n v="121"/>
    <n v="299"/>
    <n v="358.8"/>
    <n v="1"/>
    <n v="299"/>
    <n v="358.8"/>
    <n v="1"/>
    <n v="1"/>
  </r>
  <r>
    <x v="160"/>
    <s v="17V11064"/>
    <s v="LE LOFT"/>
    <s v="LA SOUTERRAINE"/>
    <m/>
    <m/>
    <s v="CHR"/>
    <s v="JGR_TM"/>
    <x v="0"/>
    <x v="0"/>
    <n v="3"/>
    <n v="121"/>
    <n v="299"/>
    <n v="358.8"/>
    <n v="1"/>
    <n v="299"/>
    <n v="358.8"/>
    <n v="1"/>
    <n v="1"/>
  </r>
  <r>
    <x v="161"/>
    <s v="17V11009"/>
    <s v="MESPOULET"/>
    <s v="ARGENTAT"/>
    <m/>
    <m/>
    <s v="GROS"/>
    <s v="Boisson_Spirit"/>
    <x v="2"/>
    <x v="2"/>
    <n v="70"/>
    <n v="4067700013859"/>
    <n v="12.532563499999998"/>
    <n v="15.039076199999998"/>
    <n v="600"/>
    <n v="7518"/>
    <n v="9024"/>
    <n v="600"/>
    <n v="600"/>
  </r>
  <r>
    <x v="161"/>
    <s v="17V11009"/>
    <s v="MESPOULET"/>
    <s v="ARGENTAT"/>
    <m/>
    <m/>
    <s v="GROS"/>
    <m/>
    <x v="4"/>
    <x v="41"/>
    <s v="   "/>
    <n v="0"/>
    <n v="0"/>
    <n v="0"/>
    <n v="1200"/>
    <n v="0"/>
    <n v="0"/>
    <n v="1200"/>
    <n v="0"/>
  </r>
  <r>
    <x v="162"/>
    <s v="17V09316"/>
    <s v="CCV VINS"/>
    <s v="CHAMBRAY LES TOURS"/>
    <m/>
    <m/>
    <s v="CHR"/>
    <s v="Boisson_Soft"/>
    <x v="8"/>
    <x v="23"/>
    <n v="20"/>
    <n v="4260310550305"/>
    <n v="0.89"/>
    <n v="0.93895000000000006"/>
    <n v="24"/>
    <n v="21.36"/>
    <n v="22.56"/>
    <n v="6.86"/>
    <n v="6.8571428571428577"/>
  </r>
  <r>
    <x v="162"/>
    <s v="17V09316"/>
    <s v="CCV VINS"/>
    <s v="CHAMBRAY LES TOURS"/>
    <m/>
    <m/>
    <s v="CHR"/>
    <s v="Boisson_Soft"/>
    <x v="8"/>
    <x v="29"/>
    <n v="20"/>
    <n v="4260310552941"/>
    <n v="0.89"/>
    <n v="0.93895000000000006"/>
    <n v="24"/>
    <n v="21.36"/>
    <n v="22.56"/>
    <n v="6.86"/>
    <n v="6.8571428571428577"/>
  </r>
  <r>
    <x v="162"/>
    <s v="17V09316"/>
    <s v="CCV VINS"/>
    <s v="CHAMBRAY LES TOURS"/>
    <m/>
    <m/>
    <s v="CHR"/>
    <s v="Boisson_Soft"/>
    <x v="8"/>
    <x v="24"/>
    <n v="20"/>
    <n v="4260310553863"/>
    <n v="0.89"/>
    <n v="0.93895000000000006"/>
    <n v="24"/>
    <n v="21.36"/>
    <n v="22.56"/>
    <n v="6.86"/>
    <n v="6.8571428571428577"/>
  </r>
  <r>
    <x v="162"/>
    <s v="17V09316"/>
    <s v="CCV VINS"/>
    <s v="CHAMBRAY LES TOURS"/>
    <m/>
    <m/>
    <s v="CHR"/>
    <s v="Boisson_Spirit"/>
    <x v="11"/>
    <x v="32"/>
    <n v="50"/>
    <n v="4260270192645"/>
    <n v="28.052506000000001"/>
    <n v="33.663007200000003"/>
    <n v="6"/>
    <n v="168.3"/>
    <n v="201.95999999999998"/>
    <n v="4.29"/>
    <n v="4.2857142857142856"/>
  </r>
  <r>
    <x v="162"/>
    <s v="17V09316"/>
    <s v="CCV VINS"/>
    <s v="CHAMBRAY LES TOURS"/>
    <m/>
    <m/>
    <s v="CHR"/>
    <s v="Boisson_Soft"/>
    <x v="8"/>
    <x v="22"/>
    <n v="20"/>
    <n v="4260310553849"/>
    <n v="0.89"/>
    <n v="0.93895000000000006"/>
    <n v="48"/>
    <n v="42.72"/>
    <n v="45.12"/>
    <n v="13.71"/>
    <n v="13.714285714285715"/>
  </r>
  <r>
    <x v="162"/>
    <s v="17V09316"/>
    <s v="CCV VINS"/>
    <s v="CHAMBRAY LES TOURS"/>
    <m/>
    <m/>
    <s v="CHR"/>
    <s v="Boisson_Soft"/>
    <x v="8"/>
    <x v="25"/>
    <n v="20"/>
    <n v="4260310553818"/>
    <n v="0.89"/>
    <n v="0.93895000000000006"/>
    <n v="48"/>
    <n v="42.72"/>
    <n v="45.12"/>
    <n v="13.71"/>
    <n v="13.714285714285715"/>
  </r>
  <r>
    <x v="163"/>
    <s v="17V11166"/>
    <s v="FIGUEIREDO"/>
    <s v="SAINT ROCH"/>
    <m/>
    <m/>
    <s v="GROS"/>
    <s v="Boisson_Soft"/>
    <x v="8"/>
    <x v="24"/>
    <n v="20"/>
    <n v="4260310553863"/>
    <n v="0.81"/>
    <n v="0.85455000000000003"/>
    <n v="48"/>
    <n v="38.880000000000003"/>
    <n v="40.799999999999997"/>
    <n v="13.71"/>
    <n v="13.714285714285715"/>
  </r>
  <r>
    <x v="163"/>
    <s v="17V11166"/>
    <s v="FIGUEIREDO"/>
    <s v="SAINT ROCH"/>
    <m/>
    <m/>
    <s v="GROS"/>
    <s v="Boisson_Spirit"/>
    <x v="2"/>
    <x v="2"/>
    <n v="70"/>
    <n v="4067700013859"/>
    <n v="12.532563499999998"/>
    <n v="15.039076199999998"/>
    <n v="12"/>
    <n v="150.35999999999999"/>
    <n v="180.48"/>
    <n v="12"/>
    <n v="12.000000000000002"/>
  </r>
  <r>
    <x v="163"/>
    <s v="17V11166"/>
    <s v="FIGUEIREDO"/>
    <s v="SAINT ROCH"/>
    <m/>
    <m/>
    <s v="GROS"/>
    <s v="Boisson_Spirit"/>
    <x v="2"/>
    <x v="2"/>
    <n v="100"/>
    <n v="4067700013842"/>
    <n v="17.100804999999998"/>
    <n v="20.520965999999998"/>
    <n v="12"/>
    <n v="205.20000000000002"/>
    <n v="246.24"/>
    <n v="17.14"/>
    <n v="17.142857142857142"/>
  </r>
  <r>
    <x v="163"/>
    <s v="17V11166"/>
    <s v="FIGUEIREDO"/>
    <s v="SAINT ROCH"/>
    <m/>
    <m/>
    <s v="GROS"/>
    <s v="Boisson_Soft"/>
    <x v="8"/>
    <x v="11"/>
    <n v="50"/>
    <n v="4260310553382"/>
    <n v="1"/>
    <n v="1.0549999999999999"/>
    <n v="200"/>
    <n v="200"/>
    <n v="212"/>
    <n v="142.86000000000001"/>
    <n v="142.85714285714286"/>
  </r>
  <r>
    <x v="163"/>
    <s v="17V11166"/>
    <s v="FIGUEIREDO"/>
    <s v="SAINT ROCH"/>
    <m/>
    <m/>
    <s v="GROS"/>
    <s v="Boisson_Spirit"/>
    <x v="3"/>
    <x v="3"/>
    <n v="70"/>
    <n v="3257150688009"/>
    <n v="12.556915199999999"/>
    <n v="15.068298239999999"/>
    <n v="12"/>
    <n v="150.72"/>
    <n v="180.84"/>
    <n v="12"/>
    <n v="12.000000000000002"/>
  </r>
  <r>
    <x v="163"/>
    <s v="17V11166"/>
    <s v="FIGUEIREDO"/>
    <s v="SAINT ROCH"/>
    <m/>
    <m/>
    <s v="GROS"/>
    <s v="Boisson_Soft"/>
    <x v="8"/>
    <x v="25"/>
    <n v="20"/>
    <n v="4260310553818"/>
    <n v="0.81"/>
    <n v="0.85455000000000003"/>
    <n v="96"/>
    <n v="77.760000000000005"/>
    <n v="81.599999999999994"/>
    <n v="27.43"/>
    <n v="27.428571428571431"/>
  </r>
  <r>
    <x v="164"/>
    <s v="17V11197"/>
    <s v="POITOU"/>
    <s v="CHASSENEUIL DU POITOU"/>
    <m/>
    <m/>
    <s v="GROS"/>
    <s v="Boisson_Spirit"/>
    <x v="2"/>
    <x v="2"/>
    <n v="70"/>
    <n v="4067700013859"/>
    <n v="12.532563499999998"/>
    <n v="15.039076199999998"/>
    <n v="18"/>
    <n v="225.54"/>
    <n v="270.71999999999997"/>
    <n v="18"/>
    <n v="18"/>
  </r>
  <r>
    <x v="164"/>
    <s v="17V11197"/>
    <s v="POITOU"/>
    <s v="CHASSENEUIL DU POITOU"/>
    <m/>
    <m/>
    <s v="GROS"/>
    <s v="Boisson_Spirit"/>
    <x v="2"/>
    <x v="2"/>
    <n v="70"/>
    <n v="4067700013859"/>
    <n v="12.532563499999998"/>
    <n v="15.039076199999998"/>
    <n v="132"/>
    <n v="1653.9599999999998"/>
    <n v="1985.28"/>
    <n v="132"/>
    <n v="132.00000000000003"/>
  </r>
  <r>
    <x v="165"/>
    <s v="17V11201"/>
    <s v="PLUMEJEAU"/>
    <s v="LA POMMERAYE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165"/>
    <s v="17V11201"/>
    <s v="PLUMEJEAU"/>
    <s v="LA POMMERAYE"/>
    <m/>
    <m/>
    <s v="GROS"/>
    <s v="Boisson_Spirit"/>
    <x v="2"/>
    <x v="2"/>
    <n v="100"/>
    <n v="4067700013842"/>
    <n v="17.100804999999998"/>
    <n v="20.520965999999998"/>
    <n v="150"/>
    <n v="2565"/>
    <n v="3078"/>
    <n v="214.29"/>
    <n v="214.28571428571431"/>
  </r>
  <r>
    <x v="165"/>
    <s v="17V11201"/>
    <s v="PLUMEJEAU"/>
    <s v="LA POMMERAYE"/>
    <m/>
    <m/>
    <s v="GROS"/>
    <s v="Boisson_Soft"/>
    <x v="8"/>
    <x v="11"/>
    <n v="50"/>
    <n v="4260310553382"/>
    <n v="1"/>
    <n v="1.0549999999999999"/>
    <n v="80"/>
    <n v="80"/>
    <n v="84.800000000000011"/>
    <n v="57.14"/>
    <n v="57.142857142857146"/>
  </r>
  <r>
    <x v="165"/>
    <s v="17V11201"/>
    <s v="PLUMEJEAU"/>
    <s v="LA POMMERAYE"/>
    <m/>
    <m/>
    <s v="GROS"/>
    <s v="Boisson_Spirit"/>
    <x v="10"/>
    <x v="16"/>
    <n v="70"/>
    <n v="3257150101904"/>
    <n v="16.346482999999999"/>
    <n v="19.6157796"/>
    <n v="1"/>
    <n v="16.350000000000001"/>
    <n v="19.62"/>
    <n v="1"/>
    <n v="1"/>
  </r>
  <r>
    <x v="165"/>
    <s v="17V11201"/>
    <s v="PLUMEJEAU"/>
    <s v="LA POMMERAYE"/>
    <m/>
    <m/>
    <s v="GROS"/>
    <s v="Boisson_Spirit"/>
    <x v="10"/>
    <x v="20"/>
    <n v="70"/>
    <n v="3257150100228"/>
    <n v="19.998643999999999"/>
    <n v="23.998372799999999"/>
    <n v="1"/>
    <n v="20"/>
    <n v="24"/>
    <n v="1"/>
    <n v="1"/>
  </r>
  <r>
    <x v="165"/>
    <s v="17V11201"/>
    <s v="PLUMEJEAU"/>
    <s v="LA POMMERAYE"/>
    <m/>
    <m/>
    <s v="GROS"/>
    <s v="Boisson_Spirit"/>
    <x v="10"/>
    <x v="18"/>
    <n v="70"/>
    <n v="3257150102017"/>
    <n v="14.694322"/>
    <n v="17.6331864"/>
    <n v="1"/>
    <n v="14.69"/>
    <n v="17.63"/>
    <n v="1"/>
    <n v="1"/>
  </r>
  <r>
    <x v="166"/>
    <s v="17V11257"/>
    <s v="AU BUREAU"/>
    <s v="TOURS"/>
    <m/>
    <m/>
    <s v="GROS"/>
    <s v="Boisson_Spirit"/>
    <x v="1"/>
    <x v="1"/>
    <n v="100"/>
    <n v="3257150410167"/>
    <n v="15.778874"/>
    <n v="18.934648800000002"/>
    <n v="60"/>
    <n v="946.8"/>
    <n v="1135.8"/>
    <n v="85.71"/>
    <n v="85.714285714285722"/>
  </r>
  <r>
    <x v="167"/>
    <s v="17V11270"/>
    <s v="SCHOEN"/>
    <s v="CHATEAUROUX"/>
    <m/>
    <m/>
    <s v="GROS"/>
    <s v="Boisson_Spirit"/>
    <x v="2"/>
    <x v="2"/>
    <n v="175"/>
    <n v="4067700013835"/>
    <n v="28.916408750000002"/>
    <n v="34.699690500000003"/>
    <n v="72"/>
    <n v="2082.2400000000002"/>
    <n v="2498.4"/>
    <n v="180"/>
    <n v="180"/>
  </r>
  <r>
    <x v="168"/>
    <s v="17V11353"/>
    <s v="FAYETTE"/>
    <s v="AMBOISE"/>
    <m/>
    <m/>
    <s v="GROS"/>
    <s v="Boisson_Soft"/>
    <x v="8"/>
    <x v="24"/>
    <n v="20"/>
    <n v="4260310553863"/>
    <n v="0.81"/>
    <n v="0.85455000000000003"/>
    <n v="72"/>
    <n v="58.320000000000007"/>
    <n v="61.199999999999996"/>
    <n v="20.57"/>
    <n v="20.571428571428573"/>
  </r>
  <r>
    <x v="168"/>
    <s v="17V11353"/>
    <s v="FAYETTE"/>
    <s v="AMBOISE"/>
    <m/>
    <m/>
    <s v="GROS"/>
    <s v="Boisson_Soft"/>
    <x v="8"/>
    <x v="21"/>
    <n v="20"/>
    <n v="4260310553832"/>
    <n v="0.81"/>
    <n v="0.85455000000000003"/>
    <n v="240"/>
    <n v="194.4"/>
    <n v="204"/>
    <n v="68.569999999999993"/>
    <n v="68.571428571428569"/>
  </r>
  <r>
    <x v="168"/>
    <s v="17V11323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68"/>
    <s v="17V11353"/>
    <s v="FAYETTE"/>
    <s v="AMBOISE"/>
    <m/>
    <m/>
    <s v="GROS"/>
    <s v="Boisson_Spirit"/>
    <x v="7"/>
    <x v="10"/>
    <n v="70"/>
    <n v="8017450002104"/>
    <n v="14.266482999999999"/>
    <n v="17.119779600000001"/>
    <n v="12"/>
    <n v="171.24"/>
    <n v="205.44"/>
    <n v="12"/>
    <n v="12.000000000000002"/>
  </r>
  <r>
    <x v="168"/>
    <s v="17V11353"/>
    <s v="FAYETTE"/>
    <s v="AMBOISE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168"/>
    <s v="17V11353"/>
    <s v="FAYETTE"/>
    <s v="AMBOISE"/>
    <m/>
    <m/>
    <s v="GROS"/>
    <s v="Boisson_Spirit"/>
    <x v="1"/>
    <x v="35"/>
    <n v="70"/>
    <n v="8500000916445"/>
    <n v="37.408644000000002"/>
    <n v="44.890372800000002"/>
    <n v="6"/>
    <n v="224.45999999999998"/>
    <n v="269.34000000000003"/>
    <n v="6"/>
    <n v="6.0000000000000009"/>
  </r>
  <r>
    <x v="168"/>
    <s v="17V11353"/>
    <s v="FAYETTE"/>
    <s v="AMBOISE"/>
    <m/>
    <m/>
    <s v="GROS"/>
    <s v="Boisson_Soft"/>
    <x v="8"/>
    <x v="25"/>
    <n v="20"/>
    <n v="4260310553818"/>
    <n v="0.81"/>
    <n v="0.85455000000000003"/>
    <n v="72"/>
    <n v="58.320000000000007"/>
    <n v="61.199999999999996"/>
    <n v="20.57"/>
    <n v="20.571428571428573"/>
  </r>
  <r>
    <x v="168"/>
    <s v="17V11353"/>
    <s v="FAYETTE"/>
    <s v="AMBOISE"/>
    <m/>
    <m/>
    <s v="GROS"/>
    <s v="Boisson_Spirit"/>
    <x v="4"/>
    <x v="4"/>
    <n v="70"/>
    <n v="0"/>
    <n v="0"/>
    <n v="0"/>
    <n v="18"/>
    <n v="0"/>
    <n v="0"/>
    <n v="18"/>
    <n v="18"/>
  </r>
  <r>
    <x v="168"/>
    <s v="17V11353"/>
    <s v="FAYETTE"/>
    <s v="AMBOISE"/>
    <m/>
    <m/>
    <s v="GROS"/>
    <s v="Boisson_Spirit"/>
    <x v="4"/>
    <x v="5"/>
    <n v="70"/>
    <n v="0"/>
    <n v="0"/>
    <n v="0"/>
    <n v="18"/>
    <n v="0"/>
    <n v="0"/>
    <n v="18"/>
    <n v="18"/>
  </r>
  <r>
    <x v="169"/>
    <s v="17V11384"/>
    <s v="REMY BREGE"/>
    <s v="LA MOTTE BEUVRON"/>
    <m/>
    <m/>
    <s v="GROS"/>
    <s v="Boisson_Soft"/>
    <x v="8"/>
    <x v="23"/>
    <n v="20"/>
    <n v="4260310550305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8"/>
    <x v="29"/>
    <n v="20"/>
    <n v="4260310552941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8"/>
    <x v="24"/>
    <n v="20"/>
    <n v="4260310553863"/>
    <n v="0.81"/>
    <n v="0.85455000000000003"/>
    <n v="24"/>
    <n v="19.440000000000001"/>
    <n v="20.399999999999999"/>
    <n v="6.86"/>
    <n v="6.8571428571428577"/>
  </r>
  <r>
    <x v="169"/>
    <s v="17V11384"/>
    <s v="REMY BREGE"/>
    <s v="LA MOTTE BEUVRON"/>
    <m/>
    <m/>
    <s v="GROS"/>
    <s v="Boisson_Soft"/>
    <x v="8"/>
    <x v="24"/>
    <n v="20"/>
    <n v="4260310553863"/>
    <n v="0.81"/>
    <n v="0.85455000000000003"/>
    <n v="216"/>
    <n v="174.96"/>
    <n v="183.6"/>
    <n v="61.71"/>
    <n v="61.714285714285722"/>
  </r>
  <r>
    <x v="169"/>
    <s v="17V11384"/>
    <s v="REMY BREGE"/>
    <s v="LA MOTTE BEUVRON"/>
    <m/>
    <m/>
    <s v="GROS"/>
    <s v="Boisson_Soft"/>
    <x v="8"/>
    <x v="21"/>
    <n v="20"/>
    <n v="4260310553832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8"/>
    <x v="11"/>
    <n v="50"/>
    <n v="4260310553382"/>
    <n v="1"/>
    <n v="1.0549999999999999"/>
    <n v="20"/>
    <n v="20"/>
    <n v="21.200000000000003"/>
    <n v="14.29"/>
    <n v="14.285714285714286"/>
  </r>
  <r>
    <x v="169"/>
    <s v="17V11384"/>
    <s v="REMY BREGE"/>
    <s v="LA MOTTE BEUVRON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169"/>
    <s v="17V11401"/>
    <s v="FAYETTE"/>
    <s v="AMBOISE"/>
    <m/>
    <m/>
    <s v="GROS"/>
    <s v="Boisson_Spirit"/>
    <x v="11"/>
    <x v="32"/>
    <n v="50"/>
    <n v="4260270192645"/>
    <n v="25.192506000000002"/>
    <n v="30.231007200000001"/>
    <n v="24"/>
    <n v="604.56000000000006"/>
    <n v="725.52"/>
    <n v="17.14"/>
    <n v="17.142857142857142"/>
  </r>
  <r>
    <x v="169"/>
    <s v="17V11384"/>
    <s v="REMY BREGE"/>
    <s v="LA MOTTE BEUVRON"/>
    <m/>
    <m/>
    <s v="GROS"/>
    <s v="Boisson_Spirit"/>
    <x v="9"/>
    <x v="12"/>
    <n v="70"/>
    <n v="8002095100001"/>
    <n v="16.028644"/>
    <n v="19.234372799999999"/>
    <n v="6"/>
    <n v="96.18"/>
    <n v="115.38"/>
    <n v="6"/>
    <n v="6.0000000000000009"/>
  </r>
  <r>
    <x v="169"/>
    <s v="17V11384"/>
    <s v="REMY BREGE"/>
    <s v="LA MOTTE BEUVRON"/>
    <m/>
    <m/>
    <s v="GROS"/>
    <s v="Boisson_Soft"/>
    <x v="8"/>
    <x v="22"/>
    <n v="20"/>
    <n v="4260310553849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8"/>
    <x v="25"/>
    <n v="20"/>
    <n v="4260310553818"/>
    <n v="0.81"/>
    <n v="0.85455000000000003"/>
    <n v="480"/>
    <n v="388.8"/>
    <n v="408"/>
    <n v="137.13999999999999"/>
    <n v="137.14285714285714"/>
  </r>
  <r>
    <x v="170"/>
    <s v="17V12054"/>
    <s v="OUTBACK"/>
    <s v="TOURS"/>
    <m/>
    <m/>
    <s v="CHR"/>
    <s v="Boisson_Spirit"/>
    <x v="2"/>
    <x v="2"/>
    <n v="100"/>
    <n v="4067700013842"/>
    <n v="19.150804999999998"/>
    <n v="22.980965999999999"/>
    <n v="12"/>
    <n v="229.79999999999998"/>
    <n v="275.76"/>
    <n v="17.14"/>
    <n v="17.142857142857142"/>
  </r>
  <r>
    <x v="170"/>
    <s v="17V12054"/>
    <s v="OUTBACK"/>
    <s v="TOURS"/>
    <m/>
    <m/>
    <s v="CHR"/>
    <s v="Boisson_Spirit"/>
    <x v="1"/>
    <x v="33"/>
    <n v="70"/>
    <n v="8500000917022"/>
    <n v="80.608643999999998"/>
    <n v="96.730372799999998"/>
    <n v="1"/>
    <n v="80.61"/>
    <n v="96.73"/>
    <n v="1"/>
    <n v="1"/>
  </r>
  <r>
    <x v="170"/>
    <s v="17V12054"/>
    <s v="OUTBACK"/>
    <s v="TOURS"/>
    <m/>
    <m/>
    <s v="CHR"/>
    <s v="Boisson_Spirit"/>
    <x v="4"/>
    <x v="8"/>
    <n v="100"/>
    <n v="0"/>
    <n v="0"/>
    <n v="0"/>
    <n v="48"/>
    <n v="0"/>
    <n v="0"/>
    <n v="68.569999999999993"/>
    <n v="68.571428571428569"/>
  </r>
  <r>
    <x v="170"/>
    <s v="17V12113"/>
    <s v="CHAPELLE"/>
    <s v="ANGERS"/>
    <m/>
    <m/>
    <s v="CHR"/>
    <s v="JGR_TM"/>
    <x v="0"/>
    <x v="0"/>
    <n v="3"/>
    <n v="121"/>
    <n v="299"/>
    <n v="358.8"/>
    <n v="1"/>
    <n v="299"/>
    <n v="358.8"/>
    <n v="1"/>
    <n v="1"/>
  </r>
  <r>
    <x v="170"/>
    <s v="17V12111"/>
    <s v="DO RE MI"/>
    <s v="SAINT REMY EN MAUGES"/>
    <m/>
    <m/>
    <s v="GROS"/>
    <s v="JGR_TM"/>
    <x v="0"/>
    <x v="0"/>
    <n v="3"/>
    <n v="121"/>
    <n v="299"/>
    <n v="358.8"/>
    <n v="1"/>
    <n v="299"/>
    <n v="358.8"/>
    <n v="1"/>
    <n v="1"/>
  </r>
  <r>
    <x v="170"/>
    <s v="17V12109"/>
    <s v="KHEOPS"/>
    <s v="VIHIERS"/>
    <m/>
    <m/>
    <s v="CHR"/>
    <s v="JGR_TM"/>
    <x v="0"/>
    <x v="0"/>
    <n v="3"/>
    <n v="121"/>
    <n v="299"/>
    <n v="358.8"/>
    <n v="1"/>
    <n v="299"/>
    <n v="358.8"/>
    <n v="1"/>
    <n v="1"/>
  </r>
  <r>
    <x v="171"/>
    <s v="17V12071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71"/>
    <s v="17V12133"/>
    <s v="FAYETTE"/>
    <s v="AMBOISE"/>
    <m/>
    <m/>
    <s v="GROS"/>
    <s v="Boisson_Spirit"/>
    <x v="1"/>
    <x v="33"/>
    <n v="70"/>
    <n v="8500000917022"/>
    <n v="68.208643999999993"/>
    <n v="81.850372799999988"/>
    <n v="6"/>
    <n v="409.26"/>
    <n v="491.09999999999997"/>
    <n v="6"/>
    <n v="6.0000000000000009"/>
  </r>
  <r>
    <x v="172"/>
    <s v="17V12193"/>
    <s v="FAYETTE"/>
    <s v="AMBOISE"/>
    <m/>
    <m/>
    <s v="GROS"/>
    <s v="Boisson_Spirit"/>
    <x v="1"/>
    <x v="35"/>
    <n v="70"/>
    <n v="8500000916445"/>
    <n v="37.408644000000002"/>
    <n v="44.890372800000002"/>
    <n v="-6"/>
    <n v="-224.45999999999998"/>
    <n v="-269.34000000000003"/>
    <n v="-6"/>
    <n v="-6.0000000000000009"/>
  </r>
  <r>
    <x v="173"/>
    <s v="17V12171"/>
    <s v="PLUMEJEAU"/>
    <s v="LA POMMERAYE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173"/>
    <s v="17V12171"/>
    <s v="PLUMEJEAU"/>
    <s v="LA POMMERAYE"/>
    <m/>
    <m/>
    <s v="GROS"/>
    <s v="Boisson_Spirit"/>
    <x v="2"/>
    <x v="2"/>
    <n v="100"/>
    <n v="4067700013842"/>
    <n v="17.100804999999998"/>
    <n v="20.520965999999998"/>
    <n v="306"/>
    <n v="5232.6000000000004"/>
    <n v="6279.12"/>
    <n v="437.14"/>
    <n v="437.14285714285717"/>
  </r>
  <r>
    <x v="173"/>
    <s v="17V12171"/>
    <s v="PLUMEJEAU"/>
    <s v="LA POMMERAYE"/>
    <m/>
    <m/>
    <s v="GROS"/>
    <s v="Boisson_Soft"/>
    <x v="8"/>
    <x v="11"/>
    <n v="50"/>
    <n v="4260310553382"/>
    <n v="1"/>
    <n v="1.0549999999999999"/>
    <n v="40"/>
    <n v="40"/>
    <n v="42.400000000000006"/>
    <n v="28.57"/>
    <n v="28.571428571428573"/>
  </r>
  <r>
    <x v="173"/>
    <s v="17V12206"/>
    <s v="0000003070"/>
    <s v="TOURS"/>
    <m/>
    <m/>
    <s v="CHR"/>
    <s v="JGR_TM"/>
    <x v="0"/>
    <x v="0"/>
    <n v="3"/>
    <n v="121"/>
    <n v="299"/>
    <n v="358.8"/>
    <n v="1"/>
    <n v="299"/>
    <n v="358.8"/>
    <n v="1"/>
    <n v="1"/>
  </r>
  <r>
    <x v="174"/>
    <s v="17V12119"/>
    <s v="CODIFRANCE"/>
    <s v="CHATEAUNEUF LOIRE"/>
    <m/>
    <m/>
    <s v="GROS"/>
    <s v="Boisson_Spirit"/>
    <x v="2"/>
    <x v="2"/>
    <n v="70"/>
    <n v="4067700013859"/>
    <n v="12.532563499999998"/>
    <n v="15.039076199999998"/>
    <n v="480"/>
    <n v="6014.4"/>
    <n v="7219.2"/>
    <n v="480"/>
    <n v="480.00000000000006"/>
  </r>
  <r>
    <x v="175"/>
    <s v="17V12296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75"/>
    <s v="17V12346"/>
    <s v="LE PLB"/>
    <s v="POITIERS"/>
    <m/>
    <m/>
    <s v="CHR"/>
    <s v="JGR_TM"/>
    <x v="0"/>
    <x v="0"/>
    <n v="3"/>
    <n v="121"/>
    <n v="299"/>
    <n v="358.8"/>
    <n v="2"/>
    <n v="598"/>
    <n v="717.6"/>
    <n v="2"/>
    <n v="2"/>
  </r>
  <r>
    <x v="175"/>
    <s v="17V12340"/>
    <s v="L'HENDRIX"/>
    <s v="ORLEANS"/>
    <m/>
    <m/>
    <s v="CHR"/>
    <s v="JGR_TM"/>
    <x v="0"/>
    <x v="0"/>
    <n v="3"/>
    <n v="121"/>
    <n v="299"/>
    <n v="358.8"/>
    <n v="1"/>
    <n v="299"/>
    <n v="358.8"/>
    <n v="1"/>
    <n v="1"/>
  </r>
  <r>
    <x v="175"/>
    <s v="17V12344"/>
    <s v="MAKINA"/>
    <s v="NALLIERS"/>
    <m/>
    <m/>
    <s v="CHR"/>
    <s v="JGR_TM"/>
    <x v="0"/>
    <x v="0"/>
    <n v="3"/>
    <n v="121"/>
    <n v="299"/>
    <n v="358.8"/>
    <n v="1"/>
    <n v="299"/>
    <n v="358.8"/>
    <n v="1"/>
    <n v="1"/>
  </r>
  <r>
    <x v="175"/>
    <s v="17V12334"/>
    <s v="LE TWIST"/>
    <s v="ANGERS"/>
    <m/>
    <m/>
    <s v="CHR"/>
    <s v="JGR_TM"/>
    <x v="0"/>
    <x v="0"/>
    <n v="3"/>
    <n v="121"/>
    <n v="299"/>
    <n v="358.8"/>
    <n v="1"/>
    <n v="299"/>
    <n v="358.8"/>
    <n v="1"/>
    <n v="1"/>
  </r>
  <r>
    <x v="175"/>
    <s v="17V12339"/>
    <s v="0000003682"/>
    <s v="ANGERS"/>
    <m/>
    <m/>
    <s v="CHR"/>
    <s v="JGR_TM"/>
    <x v="0"/>
    <x v="0"/>
    <n v="3"/>
    <n v="121"/>
    <n v="299"/>
    <n v="358.8"/>
    <n v="1"/>
    <n v="299"/>
    <n v="358.8"/>
    <n v="1"/>
    <n v="1"/>
  </r>
  <r>
    <x v="175"/>
    <s v="17V12341"/>
    <s v="REMY BREGE"/>
    <s v="LA MOTTE BEUVRON"/>
    <m/>
    <m/>
    <s v="CHR"/>
    <s v="JGR_TM"/>
    <x v="0"/>
    <x v="0"/>
    <n v="3"/>
    <n v="121"/>
    <n v="299"/>
    <n v="358.8"/>
    <n v="3"/>
    <n v="897"/>
    <n v="1076.4000000000001"/>
    <n v="3"/>
    <n v="3"/>
  </r>
  <r>
    <x v="175"/>
    <s v="17V12343"/>
    <s v="WALLABY"/>
    <s v="ANGERS"/>
    <m/>
    <m/>
    <s v="CHR"/>
    <s v="JGR_TM"/>
    <x v="0"/>
    <x v="0"/>
    <n v="3"/>
    <n v="121"/>
    <n v="299"/>
    <n v="358.8"/>
    <n v="3"/>
    <n v="897"/>
    <n v="1076.4000000000001"/>
    <n v="3"/>
    <n v="3"/>
  </r>
  <r>
    <x v="175"/>
    <s v="17V12336"/>
    <s v="RICHELIEU"/>
    <s v="RICHELIEU"/>
    <m/>
    <m/>
    <s v="CHR"/>
    <s v="JGR_TM"/>
    <x v="0"/>
    <x v="0"/>
    <n v="3"/>
    <n v="121"/>
    <n v="299"/>
    <n v="358.8"/>
    <n v="1"/>
    <n v="299"/>
    <n v="358.8"/>
    <n v="1"/>
    <n v="1"/>
  </r>
  <r>
    <x v="175"/>
    <s v="17V12342"/>
    <s v="SHANNON"/>
    <s v="ORLEANS"/>
    <m/>
    <m/>
    <s v="CHR"/>
    <s v="JGR_TM"/>
    <x v="0"/>
    <x v="0"/>
    <n v="3"/>
    <n v="121"/>
    <n v="299"/>
    <n v="358.8"/>
    <n v="6"/>
    <n v="1794"/>
    <n v="2152.8000000000002"/>
    <n v="6"/>
    <n v="6"/>
  </r>
  <r>
    <x v="175"/>
    <s v="17V12337"/>
    <s v="SKYBOWL"/>
    <s v="NOTRE DAME D'OE"/>
    <m/>
    <m/>
    <s v="CHR"/>
    <s v="JGR_TM"/>
    <x v="0"/>
    <x v="0"/>
    <n v="3"/>
    <n v="121"/>
    <n v="299"/>
    <n v="358.8"/>
    <n v="1"/>
    <n v="299"/>
    <n v="358.8"/>
    <n v="1"/>
    <n v="1"/>
  </r>
  <r>
    <x v="175"/>
    <s v="17V12338"/>
    <s v="SKYNIGHT"/>
    <s v="NOTRE DAME D'OE"/>
    <m/>
    <m/>
    <s v="CHR"/>
    <s v="JGR_TM"/>
    <x v="0"/>
    <x v="0"/>
    <n v="3"/>
    <n v="121"/>
    <n v="299"/>
    <n v="358.8"/>
    <n v="1"/>
    <n v="299"/>
    <n v="358.8"/>
    <n v="1"/>
    <n v="1"/>
  </r>
  <r>
    <x v="175"/>
    <s v="17V12333"/>
    <s v="STARS PROD"/>
    <s v="BEAUFORT EN ANJOU"/>
    <m/>
    <m/>
    <s v="CHR"/>
    <s v="JGR_TM"/>
    <x v="0"/>
    <x v="0"/>
    <n v="3"/>
    <n v="121"/>
    <n v="299"/>
    <n v="358.8"/>
    <n v="1"/>
    <n v="299"/>
    <n v="358.8"/>
    <n v="1"/>
    <n v="1"/>
  </r>
  <r>
    <x v="176"/>
    <s v="18V01015"/>
    <s v="NIORT BOIS"/>
    <s v="NIORT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76"/>
    <s v="18V01029"/>
    <s v="SCHOEN"/>
    <s v="CHATEAUROUX CEDEX"/>
    <m/>
    <m/>
    <s v="GROS"/>
    <s v="Boisson_Spirit"/>
    <x v="2"/>
    <x v="2"/>
    <n v="175"/>
    <n v="4067700013835"/>
    <n v="28.916408750000002"/>
    <n v="34.699690500000003"/>
    <n v="36"/>
    <n v="1041.1200000000001"/>
    <n v="1249.2"/>
    <n v="90"/>
    <n v="90"/>
  </r>
  <r>
    <x v="176"/>
    <s v="18V01015"/>
    <s v="NIORT BOIS"/>
    <s v="NIORT"/>
    <m/>
    <m/>
    <s v="GROS"/>
    <s v="Boisson_Spirit"/>
    <x v="3"/>
    <x v="3"/>
    <n v="70"/>
    <n v="3257150688009"/>
    <n v="12.556915199999999"/>
    <n v="15.068298239999999"/>
    <n v="72"/>
    <n v="904.32"/>
    <n v="1085.04"/>
    <n v="72"/>
    <n v="72"/>
  </r>
  <r>
    <x v="177"/>
    <s v="18V01045"/>
    <s v="L'ASCOT"/>
    <s v="VENDOME"/>
    <m/>
    <m/>
    <s v="CHR"/>
    <s v="JGR_TM"/>
    <x v="0"/>
    <x v="0"/>
    <n v="3"/>
    <n v="121"/>
    <n v="299"/>
    <n v="358.8"/>
    <n v="1"/>
    <n v="299"/>
    <n v="358.8"/>
    <n v="1"/>
    <n v="1"/>
  </r>
  <r>
    <x v="178"/>
    <s v="18V01067"/>
    <s v="FIGUEIREDO"/>
    <s v="SAINT ROCH"/>
    <m/>
    <m/>
    <s v="GROS"/>
    <s v="Boisson_Spirit"/>
    <x v="6"/>
    <x v="9"/>
    <n v="70"/>
    <n v="4055800060200"/>
    <n v="17.408644000000002"/>
    <n v="20.890372800000002"/>
    <n v="12"/>
    <n v="208.92000000000002"/>
    <n v="250.68"/>
    <n v="12"/>
    <n v="12.000000000000002"/>
  </r>
  <r>
    <x v="178"/>
    <s v="18V01067"/>
    <s v="FIGUEIREDO"/>
    <s v="SAINT ROCH"/>
    <m/>
    <m/>
    <s v="GROS"/>
    <s v="Boisson_Spirit"/>
    <x v="2"/>
    <x v="2"/>
    <n v="70"/>
    <n v="4067700013859"/>
    <n v="12.532563499999998"/>
    <n v="15.039076199999998"/>
    <n v="72"/>
    <n v="902.16"/>
    <n v="1082.8799999999999"/>
    <n v="72"/>
    <n v="72"/>
  </r>
  <r>
    <x v="178"/>
    <s v="18V01067"/>
    <s v="FIGUEIREDO"/>
    <s v="SAINT ROCH"/>
    <m/>
    <m/>
    <s v="GROS"/>
    <s v="Boisson_Spirit"/>
    <x v="2"/>
    <x v="2"/>
    <n v="100"/>
    <n v="4067700013842"/>
    <n v="17.100804999999998"/>
    <n v="20.520965999999998"/>
    <n v="18"/>
    <n v="307.8"/>
    <n v="369.36"/>
    <n v="25.71"/>
    <n v="25.714285714285715"/>
  </r>
  <r>
    <x v="178"/>
    <s v="18V01067"/>
    <s v="FIGUEIREDO"/>
    <s v="SAINT ROCH"/>
    <m/>
    <m/>
    <s v="GROS"/>
    <s v="Boisson_Soft"/>
    <x v="8"/>
    <x v="11"/>
    <n v="50"/>
    <n v="4260310553382"/>
    <n v="1"/>
    <n v="1.0549999999999999"/>
    <n v="120"/>
    <n v="120"/>
    <n v="127.2"/>
    <n v="85.71"/>
    <n v="85.714285714285722"/>
  </r>
  <r>
    <x v="178"/>
    <s v="18V01067"/>
    <s v="FIGUEIREDO"/>
    <s v="SAINT ROCH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178"/>
    <s v="18V01067"/>
    <s v="FIGUEIREDO"/>
    <s v="SAINT ROCH"/>
    <m/>
    <m/>
    <s v="GROS"/>
    <s v="Boisson_Spirit"/>
    <x v="3"/>
    <x v="3"/>
    <n v="70"/>
    <n v="3257150688009"/>
    <n v="12.556915199999999"/>
    <n v="15.068298239999999"/>
    <n v="24"/>
    <n v="301.44"/>
    <n v="361.68"/>
    <n v="24"/>
    <n v="24.000000000000004"/>
  </r>
  <r>
    <x v="179"/>
    <s v="18V01231"/>
    <s v="CLIPPER"/>
    <s v="BLOIS"/>
    <m/>
    <m/>
    <s v="GROS"/>
    <s v="Boisson_Spirit"/>
    <x v="2"/>
    <x v="2"/>
    <n v="100"/>
    <n v="4067700013842"/>
    <n v="17.100804999999998"/>
    <n v="20.520965999999998"/>
    <n v="12"/>
    <n v="205.20000000000002"/>
    <n v="246.24"/>
    <n v="17.14"/>
    <n v="17.142857142857142"/>
  </r>
  <r>
    <x v="179"/>
    <s v="18V01231"/>
    <s v="CLIPPER"/>
    <s v="BLOIS"/>
    <m/>
    <m/>
    <s v="GROS"/>
    <s v="Boisson_Spirit"/>
    <x v="1"/>
    <x v="1"/>
    <n v="100"/>
    <n v="3257150410167"/>
    <n v="15.778874"/>
    <n v="18.934648800000002"/>
    <n v="48"/>
    <n v="757.43999999999994"/>
    <n v="908.64"/>
    <n v="68.569999999999993"/>
    <n v="68.571428571428569"/>
  </r>
  <r>
    <x v="180"/>
    <s v="18V01323"/>
    <s v="SCHOEN"/>
    <s v="CHATEAUROUX CEDEX"/>
    <m/>
    <m/>
    <s v="GROS"/>
    <s v="Boisson_Spirit"/>
    <x v="2"/>
    <x v="2"/>
    <n v="175"/>
    <n v="4067700013835"/>
    <n v="28.916408750000002"/>
    <n v="34.699690500000003"/>
    <n v="60"/>
    <n v="1735.2"/>
    <n v="2082"/>
    <n v="150"/>
    <n v="150"/>
  </r>
  <r>
    <x v="181"/>
    <s v="18V01349"/>
    <s v="FROMAGET"/>
    <s v="VIVONNE"/>
    <m/>
    <m/>
    <s v="GROS"/>
    <s v="Boisson_Spirit"/>
    <x v="6"/>
    <x v="9"/>
    <n v="70"/>
    <n v="4055800060200"/>
    <n v="17.408644000000002"/>
    <n v="20.890372800000002"/>
    <n v="18"/>
    <n v="313.38"/>
    <n v="376.02"/>
    <n v="18"/>
    <n v="18"/>
  </r>
  <r>
    <x v="181"/>
    <s v="18V01349"/>
    <s v="FROMAGET"/>
    <s v="VIVONNE"/>
    <m/>
    <m/>
    <s v="GROS"/>
    <s v="Boisson_Spirit"/>
    <x v="10"/>
    <x v="40"/>
    <n v="70"/>
    <n v="3257150107012"/>
    <n v="29.828643999999997"/>
    <n v="35.794372799999998"/>
    <n v="12"/>
    <n v="357.96"/>
    <n v="429.48"/>
    <n v="12"/>
    <n v="12.000000000000002"/>
  </r>
  <r>
    <x v="181"/>
    <s v="18V01349"/>
    <s v="FROMAGET"/>
    <s v="VIVONNE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181"/>
    <s v="18V01349"/>
    <s v="FROMAGET"/>
    <s v="VIVONNE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181"/>
    <s v="18V01349"/>
    <s v="FROMAGET"/>
    <s v="VIVONNE"/>
    <m/>
    <m/>
    <s v="GROS"/>
    <s v="Boisson_Spirit"/>
    <x v="11"/>
    <x v="32"/>
    <n v="50"/>
    <n v="4260270192645"/>
    <n v="25.192506000000002"/>
    <n v="30.231007200000001"/>
    <n v="36"/>
    <n v="906.84"/>
    <n v="1088.28"/>
    <n v="25.71"/>
    <n v="25.714285714285715"/>
  </r>
  <r>
    <x v="181"/>
    <s v="18V01349"/>
    <s v="FROMAGET"/>
    <s v="VIVONNE"/>
    <m/>
    <m/>
    <s v="GROS"/>
    <m/>
    <x v="4"/>
    <x v="28"/>
    <s v="   "/>
    <n v="0"/>
    <n v="0"/>
    <n v="0"/>
    <n v="1"/>
    <n v="0"/>
    <n v="0"/>
    <n v="1"/>
    <n v="0"/>
  </r>
  <r>
    <x v="182"/>
    <s v="18V01369"/>
    <s v="LE LORD"/>
    <s v="BRIVE LA GAILLARDE"/>
    <m/>
    <m/>
    <s v="CHR"/>
    <s v="JGR_TM"/>
    <x v="0"/>
    <x v="0"/>
    <n v="3"/>
    <n v="121"/>
    <n v="299"/>
    <n v="358.8"/>
    <n v="1"/>
    <n v="299"/>
    <n v="358.8"/>
    <n v="1"/>
    <n v="1"/>
  </r>
  <r>
    <x v="183"/>
    <s v="18V01375"/>
    <s v="CCV VINS"/>
    <s v="CHAMBRAY LES TOURS"/>
    <m/>
    <m/>
    <s v="CHR"/>
    <s v="Boisson_Soft"/>
    <x v="8"/>
    <x v="23"/>
    <n v="20"/>
    <n v="4260310550305"/>
    <n v="0.89"/>
    <n v="0.93895000000000006"/>
    <n v="48"/>
    <n v="42.72"/>
    <n v="45.12"/>
    <n v="13.71"/>
    <n v="13.714285714285715"/>
  </r>
  <r>
    <x v="183"/>
    <s v="18V01375"/>
    <s v="CCV VINS"/>
    <s v="CHAMBRAY LES TOURS"/>
    <m/>
    <m/>
    <s v="CHR"/>
    <s v="Boisson_Soft"/>
    <x v="8"/>
    <x v="24"/>
    <n v="20"/>
    <n v="4260310553863"/>
    <n v="0.89"/>
    <n v="0.93895000000000006"/>
    <n v="48"/>
    <n v="42.72"/>
    <n v="45.12"/>
    <n v="13.71"/>
    <n v="13.714285714285715"/>
  </r>
  <r>
    <x v="183"/>
    <s v="18V01375"/>
    <s v="CCV VINS"/>
    <s v="CHAMBRAY LES TOURS"/>
    <m/>
    <m/>
    <s v="CHR"/>
    <s v="Boisson_Soft"/>
    <x v="8"/>
    <x v="21"/>
    <n v="20"/>
    <n v="4260310553832"/>
    <n v="0.89"/>
    <n v="0.93895000000000006"/>
    <n v="24"/>
    <n v="21.36"/>
    <n v="22.56"/>
    <n v="6.86"/>
    <n v="6.8571428571428577"/>
  </r>
  <r>
    <x v="183"/>
    <s v="18V01383"/>
    <s v="WALLABY"/>
    <s v="ANGERS"/>
    <m/>
    <m/>
    <s v="GROS"/>
    <s v="Boisson_Spirit"/>
    <x v="2"/>
    <x v="2"/>
    <n v="175"/>
    <n v="4067700013835"/>
    <n v="28.916408750000002"/>
    <n v="34.699690500000003"/>
    <n v="30"/>
    <n v="867.6"/>
    <n v="1041"/>
    <n v="75"/>
    <n v="75"/>
  </r>
  <r>
    <x v="183"/>
    <s v="18V01383"/>
    <s v="WALLABY"/>
    <s v="ANGER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183"/>
    <s v="18V01383"/>
    <s v="WALLABY"/>
    <s v="ANGERS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183"/>
    <s v="18V01383"/>
    <s v="WALLABY"/>
    <s v="ANGER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183"/>
    <s v="18V01375"/>
    <s v="CCV VINS"/>
    <s v="CHAMBRAY LES TOURS"/>
    <m/>
    <m/>
    <s v="CHR"/>
    <s v="Boisson_Spirit"/>
    <x v="11"/>
    <x v="32"/>
    <n v="50"/>
    <n v="4260270192645"/>
    <n v="28.052506000000001"/>
    <n v="33.663007200000003"/>
    <n v="12"/>
    <n v="336.6"/>
    <n v="403.91999999999996"/>
    <n v="8.57"/>
    <n v="8.5714285714285712"/>
  </r>
  <r>
    <x v="183"/>
    <s v="18V01375"/>
    <s v="CCV VINS"/>
    <s v="CHAMBRAY LES TOURS"/>
    <m/>
    <m/>
    <s v="CHR"/>
    <s v="Boisson_Soft"/>
    <x v="8"/>
    <x v="22"/>
    <n v="20"/>
    <n v="4260310553849"/>
    <n v="0.89"/>
    <n v="0.93895000000000006"/>
    <n v="24"/>
    <n v="21.36"/>
    <n v="22.56"/>
    <n v="6.86"/>
    <n v="6.8571428571428577"/>
  </r>
  <r>
    <x v="183"/>
    <s v="18V01375"/>
    <s v="CCV VINS"/>
    <s v="CHAMBRAY LES TOURS"/>
    <m/>
    <m/>
    <s v="CHR"/>
    <s v="Boisson_Soft"/>
    <x v="8"/>
    <x v="25"/>
    <n v="20"/>
    <n v="4260310553818"/>
    <n v="0.89"/>
    <n v="0.93895000000000006"/>
    <n v="48"/>
    <n v="42.72"/>
    <n v="45.12"/>
    <n v="13.71"/>
    <n v="13.714285714285715"/>
  </r>
  <r>
    <x v="183"/>
    <s v="18V01383"/>
    <s v="WALLABY"/>
    <s v="ANGERS"/>
    <m/>
    <m/>
    <s v="GROS"/>
    <m/>
    <x v="4"/>
    <x v="28"/>
    <s v="   "/>
    <n v="0"/>
    <n v="0"/>
    <n v="0"/>
    <n v="1"/>
    <n v="0"/>
    <n v="0"/>
    <n v="1"/>
    <n v="0"/>
  </r>
  <r>
    <x v="184"/>
    <s v="18V01386"/>
    <s v="AU BUREAU"/>
    <s v="TOURS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184"/>
    <s v="18V01385"/>
    <s v="CLIPPER"/>
    <s v="BLOIS"/>
    <m/>
    <m/>
    <s v="GROS"/>
    <s v="Boisson_Spirit"/>
    <x v="2"/>
    <x v="2"/>
    <n v="100"/>
    <n v="4067700013842"/>
    <n v="17.100804999999998"/>
    <n v="20.520965999999998"/>
    <n v="84"/>
    <n v="1436.4"/>
    <n v="1723.68"/>
    <n v="120"/>
    <n v="120.00000000000001"/>
  </r>
  <r>
    <x v="184"/>
    <s v="18V01386"/>
    <s v="AU BUREAU"/>
    <s v="TOURS"/>
    <m/>
    <m/>
    <s v="GROS"/>
    <s v="Boisson_Spirit"/>
    <x v="2"/>
    <x v="2"/>
    <n v="100"/>
    <n v="4067700013842"/>
    <n v="17.100804999999998"/>
    <n v="20.520965999999998"/>
    <n v="84"/>
    <n v="1436.4"/>
    <n v="1723.68"/>
    <n v="120"/>
    <n v="120.00000000000001"/>
  </r>
  <r>
    <x v="184"/>
    <s v="18V01413"/>
    <s v="AU BUREAU"/>
    <s v="TOURS"/>
    <m/>
    <m/>
    <s v="GROS"/>
    <s v="Boisson_Spirit"/>
    <x v="2"/>
    <x v="2"/>
    <n v="100"/>
    <n v="4067700013842"/>
    <n v="17.100804999999998"/>
    <n v="20.520965999999998"/>
    <n v="-12"/>
    <n v="-205.20000000000002"/>
    <n v="-246.24"/>
    <n v="-17.14"/>
    <n v="-17.142857142857142"/>
  </r>
  <r>
    <x v="184"/>
    <s v="18V01393"/>
    <s v="MR WRAPS"/>
    <s v="TOURS"/>
    <m/>
    <m/>
    <s v="CHR"/>
    <s v="Boisson_Soft"/>
    <x v="8"/>
    <x v="11"/>
    <n v="50"/>
    <n v="4260310553382"/>
    <n v="1.1000000000000001"/>
    <n v="1.1605000000000001"/>
    <n v="200"/>
    <n v="220.00000000000003"/>
    <n v="231.99999999999997"/>
    <n v="142.86000000000001"/>
    <n v="142.85714285714286"/>
  </r>
  <r>
    <x v="184"/>
    <s v="18V01386"/>
    <s v="AU BUREAU"/>
    <s v="TOURS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184"/>
    <s v="18V01386"/>
    <s v="AU BUREAU"/>
    <s v="TOUR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184"/>
    <s v="18V01386"/>
    <s v="AU BUREAU"/>
    <s v="TOURS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184"/>
    <s v="18V01386"/>
    <s v="AU BUREAU"/>
    <s v="TOURS"/>
    <m/>
    <m/>
    <s v="GROS"/>
    <s v="Boisson_Spirit"/>
    <x v="1"/>
    <x v="1"/>
    <n v="100"/>
    <n v="3257150410167"/>
    <n v="15.778874"/>
    <n v="18.934648800000002"/>
    <n v="60"/>
    <n v="946.8"/>
    <n v="1135.8"/>
    <n v="85.71"/>
    <n v="85.714285714285722"/>
  </r>
  <r>
    <x v="184"/>
    <s v="18V01413"/>
    <s v="AU BUREAU"/>
    <s v="TOURS"/>
    <m/>
    <m/>
    <s v="GROS"/>
    <s v="Boisson_Spirit"/>
    <x v="1"/>
    <x v="1"/>
    <n v="100"/>
    <n v="3257150410167"/>
    <n v="15.778874"/>
    <n v="18.934648800000002"/>
    <n v="-48"/>
    <n v="-757.43999999999994"/>
    <n v="-908.64"/>
    <n v="-68.569999999999993"/>
    <n v="-68.571428571428569"/>
  </r>
  <r>
    <x v="185"/>
    <s v="18V01424"/>
    <s v="AUCHAN"/>
    <s v="AVRILLE CEDEX"/>
    <m/>
    <m/>
    <s v="GROS"/>
    <s v="Boisson_Spirit"/>
    <x v="2"/>
    <x v="2"/>
    <n v="175"/>
    <n v="4067700013835"/>
    <n v="28.916408750000002"/>
    <n v="34.699690500000003"/>
    <n v="36"/>
    <n v="1041.1200000000001"/>
    <n v="1249.2"/>
    <n v="90"/>
    <n v="90"/>
  </r>
  <r>
    <x v="185"/>
    <s v="18V01424"/>
    <s v="AUCHAN"/>
    <s v="AVRILLE CEDEX"/>
    <m/>
    <m/>
    <s v="GROS"/>
    <s v="Boisson_Spirit"/>
    <x v="4"/>
    <x v="27"/>
    <n v="70"/>
    <n v="0"/>
    <n v="0"/>
    <n v="0"/>
    <n v="12"/>
    <n v="0"/>
    <n v="0"/>
    <n v="12"/>
    <n v="12.000000000000002"/>
  </r>
  <r>
    <x v="185"/>
    <s v="18V01424"/>
    <s v="AUCHAN"/>
    <s v="AVRILLE CEDEX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185"/>
    <s v="18V01424"/>
    <s v="AUCHAN"/>
    <s v="AVRILLE CEDEX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185"/>
    <s v="18V01424"/>
    <s v="AUCHAN"/>
    <s v="AVRILLE CEDEX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185"/>
    <s v="18V01424"/>
    <s v="AUCHAN"/>
    <s v="AVRILLE CEDEX"/>
    <m/>
    <m/>
    <s v="GROS"/>
    <m/>
    <x v="4"/>
    <x v="28"/>
    <s v="   "/>
    <n v="0"/>
    <n v="0"/>
    <n v="0"/>
    <n v="1"/>
    <n v="0"/>
    <n v="0"/>
    <n v="1"/>
    <n v="0"/>
  </r>
  <r>
    <x v="186"/>
    <s v="18V02009"/>
    <s v="PLUMEJEAU"/>
    <s v="LA POMMERAYE"/>
    <m/>
    <m/>
    <s v="GROS"/>
    <s v="Boisson_Spirit"/>
    <x v="6"/>
    <x v="9"/>
    <n v="70"/>
    <n v="4055800060200"/>
    <n v="17.408644000000002"/>
    <n v="20.890372800000002"/>
    <n v="12"/>
    <n v="208.92000000000002"/>
    <n v="250.68"/>
    <n v="12"/>
    <n v="12.000000000000002"/>
  </r>
  <r>
    <x v="186"/>
    <s v="18V02009"/>
    <s v="PLUMEJEAU"/>
    <s v="LA POMMERAYE"/>
    <m/>
    <m/>
    <s v="GROS"/>
    <s v="Boisson_Spirit"/>
    <x v="2"/>
    <x v="2"/>
    <n v="100"/>
    <n v="4067700013842"/>
    <n v="17.100804999999998"/>
    <n v="20.520965999999998"/>
    <n v="180"/>
    <n v="3078.0000000000005"/>
    <n v="3693.6"/>
    <n v="257.14"/>
    <n v="257.14285714285717"/>
  </r>
  <r>
    <x v="186"/>
    <s v="18V02009"/>
    <s v="PLUMEJEAU"/>
    <s v="LA POMMERAYE"/>
    <m/>
    <m/>
    <s v="GROS"/>
    <s v="Boisson_Soft"/>
    <x v="8"/>
    <x v="11"/>
    <n v="50"/>
    <n v="4260310553382"/>
    <n v="1"/>
    <n v="1.0549999999999999"/>
    <n v="60"/>
    <n v="60"/>
    <n v="63.6"/>
    <n v="42.86"/>
    <n v="42.857142857142861"/>
  </r>
  <r>
    <x v="186"/>
    <s v="18V02009"/>
    <s v="PLUMEJEAU"/>
    <s v="LA POMMERAYE"/>
    <m/>
    <m/>
    <s v="GROS"/>
    <s v="Boisson_Spirit"/>
    <x v="5"/>
    <x v="7"/>
    <n v="70"/>
    <n v="0"/>
    <n v="0"/>
    <n v="0"/>
    <n v="6"/>
    <n v="0"/>
    <n v="0"/>
    <n v="6"/>
    <n v="6.0000000000000009"/>
  </r>
  <r>
    <x v="187"/>
    <s v="18V02037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87"/>
    <s v="18V02038"/>
    <s v="NIORT BOIS"/>
    <s v="NIORT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88"/>
    <s v="18V02081"/>
    <s v="LES SAVEUR"/>
    <s v="SAUMUR"/>
    <m/>
    <m/>
    <s v="CHR"/>
    <s v="Boisson_Spirit"/>
    <x v="6"/>
    <x v="9"/>
    <n v="70"/>
    <n v="4055800060200"/>
    <n v="18.588644000000002"/>
    <n v="22.306372800000002"/>
    <n v="6"/>
    <n v="111.53999999999999"/>
    <n v="133.85999999999999"/>
    <n v="6"/>
    <n v="6.0000000000000009"/>
  </r>
  <r>
    <x v="188"/>
    <s v="18V02081"/>
    <s v="LES SAVEUR"/>
    <s v="SAUMUR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188"/>
    <s v="18V02081"/>
    <s v="LES SAVEUR"/>
    <s v="SAUMUR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188"/>
    <s v="18V02081"/>
    <s v="LES SAVEUR"/>
    <s v="SAUMUR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189"/>
    <s v="18V02090"/>
    <s v="ANJOU BOIS"/>
    <s v="AVRILLE"/>
    <m/>
    <m/>
    <s v="GROS"/>
    <s v="Boisson_Soft"/>
    <x v="8"/>
    <x v="29"/>
    <n v="20"/>
    <n v="4260310552941"/>
    <n v="0.81"/>
    <n v="0.85455000000000003"/>
    <n v="96"/>
    <n v="77.760000000000005"/>
    <n v="81.599999999999994"/>
    <n v="27.43"/>
    <n v="27.428571428571431"/>
  </r>
  <r>
    <x v="189"/>
    <s v="18V02102"/>
    <s v="FIGUEIREDO"/>
    <s v="SAINT ROCH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189"/>
    <s v="18V02090"/>
    <s v="ANJOU BOIS"/>
    <s v="AVRILLE"/>
    <m/>
    <m/>
    <s v="GROS"/>
    <s v="Boisson_Soft"/>
    <x v="8"/>
    <x v="21"/>
    <n v="20"/>
    <n v="4260310553832"/>
    <n v="0.81"/>
    <n v="0.85455000000000003"/>
    <n v="144"/>
    <n v="116.64000000000001"/>
    <n v="122.39999999999999"/>
    <n v="41.14"/>
    <n v="41.142857142857146"/>
  </r>
  <r>
    <x v="189"/>
    <s v="18V02090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189"/>
    <s v="18V02102"/>
    <s v="FIGUEIREDO"/>
    <s v="SAINT ROCH"/>
    <m/>
    <m/>
    <s v="GROS"/>
    <s v="Boisson_Spirit"/>
    <x v="2"/>
    <x v="2"/>
    <n v="70"/>
    <n v="4067700013859"/>
    <n v="12.532563499999998"/>
    <n v="15.039076199999998"/>
    <n v="24"/>
    <n v="300.71999999999997"/>
    <n v="360.96"/>
    <n v="24"/>
    <n v="24.000000000000004"/>
  </r>
  <r>
    <x v="189"/>
    <s v="18V02102"/>
    <s v="FIGUEIREDO"/>
    <s v="SAINT ROCH"/>
    <m/>
    <m/>
    <s v="GROS"/>
    <s v="Boisson_Spirit"/>
    <x v="2"/>
    <x v="2"/>
    <n v="100"/>
    <n v="4067700013842"/>
    <n v="17.100804999999998"/>
    <n v="20.520965999999998"/>
    <n v="36"/>
    <n v="615.6"/>
    <n v="738.72"/>
    <n v="51.43"/>
    <n v="51.428571428571431"/>
  </r>
  <r>
    <x v="189"/>
    <s v="18V02102"/>
    <s v="FIGUEIREDO"/>
    <s v="SAINT ROCH"/>
    <m/>
    <m/>
    <s v="GROS"/>
    <s v="Boisson_Spirit"/>
    <x v="2"/>
    <x v="2"/>
    <n v="175"/>
    <n v="4067700013835"/>
    <n v="28.916408750000002"/>
    <n v="34.699690500000003"/>
    <n v="24"/>
    <n v="694.08"/>
    <n v="832.80000000000007"/>
    <n v="60"/>
    <n v="60.000000000000007"/>
  </r>
  <r>
    <x v="189"/>
    <s v="18V02090"/>
    <s v="ANJOU BOIS"/>
    <s v="AVRILLE"/>
    <m/>
    <m/>
    <s v="GROS"/>
    <s v="Boisson_Spirit"/>
    <x v="1"/>
    <x v="19"/>
    <n v="70"/>
    <n v="8500000917008"/>
    <n v="11.028211800000001"/>
    <n v="13.233854160000002"/>
    <n v="6"/>
    <n v="66.179999999999993"/>
    <n v="79.38"/>
    <n v="6"/>
    <n v="6.0000000000000009"/>
  </r>
  <r>
    <x v="189"/>
    <s v="18V02102"/>
    <s v="FIGUEIREDO"/>
    <s v="SAINT ROCH"/>
    <m/>
    <m/>
    <s v="GROS"/>
    <s v="Boisson_Spirit"/>
    <x v="3"/>
    <x v="3"/>
    <n v="70"/>
    <n v="3257150688009"/>
    <n v="12.556915199999999"/>
    <n v="15.068298239999999"/>
    <n v="30"/>
    <n v="376.8"/>
    <n v="452.1"/>
    <n v="30"/>
    <n v="30.000000000000004"/>
  </r>
  <r>
    <x v="189"/>
    <s v="18V02090"/>
    <s v="ANJOU BOIS"/>
    <s v="AVRILLE"/>
    <m/>
    <m/>
    <s v="GROS"/>
    <s v="Boisson_Soft"/>
    <x v="8"/>
    <x v="22"/>
    <n v="20"/>
    <n v="4260310553849"/>
    <n v="0.81"/>
    <n v="0.85455000000000003"/>
    <n v="144"/>
    <n v="116.64000000000001"/>
    <n v="122.39999999999999"/>
    <n v="41.14"/>
    <n v="41.142857142857146"/>
  </r>
  <r>
    <x v="189"/>
    <s v="18V02090"/>
    <s v="ANJOU BOIS"/>
    <s v="AVRILLE"/>
    <m/>
    <m/>
    <s v="GROS"/>
    <s v="Boisson_Soft"/>
    <x v="8"/>
    <x v="25"/>
    <n v="20"/>
    <n v="4260310553818"/>
    <n v="0.81"/>
    <n v="0.85455000000000003"/>
    <n v="360"/>
    <n v="291.60000000000002"/>
    <n v="306"/>
    <n v="102.86"/>
    <n v="102.85714285714286"/>
  </r>
  <r>
    <x v="190"/>
    <s v="18V02151"/>
    <s v="LE CHAURAY"/>
    <s v="SAINT MAIXENT"/>
    <m/>
    <m/>
    <s v="CHR"/>
    <s v="Boisson_Spirit"/>
    <x v="2"/>
    <x v="2"/>
    <n v="175"/>
    <n v="4067700013835"/>
    <n v="32.266408749999997"/>
    <n v="38.719690499999999"/>
    <n v="6"/>
    <n v="193.62"/>
    <n v="232.32"/>
    <n v="15"/>
    <n v="15.000000000000002"/>
  </r>
  <r>
    <x v="190"/>
    <s v="18V02151"/>
    <s v="LE CHAURAY"/>
    <s v="SAINT MAIXENT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190"/>
    <s v="18V02151"/>
    <s v="LE CHAURAY"/>
    <s v="SAINT MAIXENT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191"/>
    <s v="18V02168"/>
    <s v="LE VIP"/>
    <s v="BENAIS"/>
    <m/>
    <m/>
    <s v="CHR"/>
    <s v="JGR_TM"/>
    <x v="0"/>
    <x v="0"/>
    <n v="3"/>
    <n v="121"/>
    <n v="299"/>
    <n v="358.8"/>
    <n v="1"/>
    <n v="299"/>
    <n v="358.8"/>
    <n v="1"/>
    <n v="1"/>
  </r>
  <r>
    <x v="192"/>
    <s v="18V02189"/>
    <s v="AMERICAN B"/>
    <s v="PARTHENAY"/>
    <m/>
    <m/>
    <s v="GROS"/>
    <s v="Boisson_Spirit"/>
    <x v="2"/>
    <x v="2"/>
    <n v="100"/>
    <n v="4067700013842"/>
    <n v="17.100804999999998"/>
    <n v="20.520965999999998"/>
    <n v="18"/>
    <n v="307.8"/>
    <n v="369.36"/>
    <n v="25.71"/>
    <n v="25.714285714285715"/>
  </r>
  <r>
    <x v="192"/>
    <s v="18V02187"/>
    <s v="FIGUEIREDO"/>
    <s v="SAINT ROCH"/>
    <m/>
    <m/>
    <s v="GROS"/>
    <s v="Boisson_Spirit"/>
    <x v="2"/>
    <x v="2"/>
    <n v="70"/>
    <n v="4067700013859"/>
    <n v="12.532563499999998"/>
    <n v="15.039076199999998"/>
    <n v="12"/>
    <n v="150.35999999999999"/>
    <n v="180.48"/>
    <n v="12"/>
    <n v="12.000000000000002"/>
  </r>
  <r>
    <x v="192"/>
    <s v="18V02187"/>
    <s v="FIGUEIREDO"/>
    <s v="SAINT ROCH"/>
    <m/>
    <m/>
    <s v="GROS"/>
    <s v="Boisson_Spirit"/>
    <x v="2"/>
    <x v="2"/>
    <n v="100"/>
    <n v="4067700013842"/>
    <n v="17.100804999999998"/>
    <n v="20.520965999999998"/>
    <n v="30"/>
    <n v="513"/>
    <n v="615.6"/>
    <n v="42.86"/>
    <n v="42.857142857142861"/>
  </r>
  <r>
    <x v="192"/>
    <s v="18V02186"/>
    <s v="ROSE"/>
    <s v="TOURS"/>
    <m/>
    <m/>
    <s v="GROS"/>
    <s v="Boisson_Spirit"/>
    <x v="2"/>
    <x v="2"/>
    <n v="175"/>
    <n v="4067700013835"/>
    <n v="28.916408750000002"/>
    <n v="34.699690500000003"/>
    <n v="48"/>
    <n v="1388.16"/>
    <n v="1665.6000000000001"/>
    <n v="120"/>
    <n v="120.00000000000001"/>
  </r>
  <r>
    <x v="192"/>
    <s v="18V02187"/>
    <s v="FIGUEIREDO"/>
    <s v="SAINT ROCH"/>
    <m/>
    <m/>
    <s v="GROS"/>
    <s v="Boisson_Soft"/>
    <x v="8"/>
    <x v="11"/>
    <n v="50"/>
    <n v="4260310553382"/>
    <n v="1"/>
    <n v="1.0549999999999999"/>
    <n v="40"/>
    <n v="40"/>
    <n v="42.400000000000006"/>
    <n v="28.57"/>
    <n v="28.571428571428573"/>
  </r>
  <r>
    <x v="192"/>
    <s v="18V02186"/>
    <s v="ROSE"/>
    <s v="TOUR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192"/>
    <s v="18V02190"/>
    <s v="SKIPPER"/>
    <s v="PARTHENAY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192"/>
    <s v="18V02187"/>
    <s v="FIGUEIREDO"/>
    <s v="SAINT ROCH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192"/>
    <s v="18V02187"/>
    <s v="FIGUEIREDO"/>
    <s v="SAINT ROCH"/>
    <m/>
    <m/>
    <s v="GROS"/>
    <s v="Boisson_Spirit"/>
    <x v="10"/>
    <x v="39"/>
    <n v="70"/>
    <n v="3257150100792"/>
    <n v="71.40864400000001"/>
    <n v="85.690372800000006"/>
    <n v="2"/>
    <n v="142.82"/>
    <n v="171.38"/>
    <n v="2"/>
    <n v="2"/>
  </r>
  <r>
    <x v="192"/>
    <s v="18V02186"/>
    <s v="ROSE"/>
    <s v="TOUR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192"/>
    <s v="18V02187"/>
    <s v="FIGUEIREDO"/>
    <s v="SAINT ROCH"/>
    <m/>
    <m/>
    <s v="GROS"/>
    <s v="Boisson_Spirit"/>
    <x v="3"/>
    <x v="3"/>
    <n v="70"/>
    <n v="3257150688009"/>
    <n v="12.556915199999999"/>
    <n v="15.068298239999999"/>
    <n v="12"/>
    <n v="150.72"/>
    <n v="180.84"/>
    <n v="12"/>
    <n v="12.000000000000002"/>
  </r>
  <r>
    <x v="192"/>
    <s v="18V02187"/>
    <s v="FIGUEIREDO"/>
    <s v="SAINT ROCH"/>
    <m/>
    <m/>
    <s v="GROS"/>
    <s v="Boisson_Soft"/>
    <x v="8"/>
    <x v="25"/>
    <n v="20"/>
    <n v="4260310553818"/>
    <n v="0.81"/>
    <n v="0.85455000000000003"/>
    <n v="192"/>
    <n v="155.52000000000001"/>
    <n v="163.19999999999999"/>
    <n v="54.86"/>
    <n v="54.857142857142861"/>
  </r>
  <r>
    <x v="193"/>
    <s v="18V02224"/>
    <s v="EST OUEST"/>
    <s v="POITIERS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193"/>
    <s v="18V02225"/>
    <s v="ONE SHOT"/>
    <s v="NIORT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193"/>
    <s v="18V02224"/>
    <s v="EST OUEST"/>
    <s v="POITIERS"/>
    <m/>
    <m/>
    <s v="GROS"/>
    <s v="Boisson_Spirit"/>
    <x v="2"/>
    <x v="2"/>
    <n v="100"/>
    <n v="4067700013842"/>
    <n v="17.100804999999998"/>
    <n v="20.520965999999998"/>
    <n v="90"/>
    <n v="1539.0000000000002"/>
    <n v="1846.8"/>
    <n v="128.57"/>
    <n v="128.57142857142858"/>
  </r>
  <r>
    <x v="193"/>
    <s v="18V02226"/>
    <s v="CHAKIB"/>
    <s v="TOURS"/>
    <m/>
    <m/>
    <s v="GROS"/>
    <s v="Boisson_Spirit"/>
    <x v="2"/>
    <x v="2"/>
    <n v="35"/>
    <n v="4067700013866"/>
    <n v="6.27128175"/>
    <n v="7.5255381000000003"/>
    <n v="24"/>
    <n v="150.47999999999999"/>
    <n v="180.72"/>
    <n v="12"/>
    <n v="12.000000000000002"/>
  </r>
  <r>
    <x v="193"/>
    <s v="18V02224"/>
    <s v="EST OUEST"/>
    <s v="POITIERS"/>
    <m/>
    <m/>
    <s v="GROS"/>
    <s v="Boisson_Spirit"/>
    <x v="2"/>
    <x v="2"/>
    <n v="175"/>
    <n v="4067700013835"/>
    <n v="28.916408750000002"/>
    <n v="34.699690500000003"/>
    <n v="60"/>
    <n v="1735.2"/>
    <n v="2082"/>
    <n v="150"/>
    <n v="150"/>
  </r>
  <r>
    <x v="193"/>
    <s v="18V02225"/>
    <s v="ONE SHOT"/>
    <s v="NIORT"/>
    <m/>
    <m/>
    <s v="GROS"/>
    <s v="Boisson_Spirit"/>
    <x v="2"/>
    <x v="2"/>
    <n v="175"/>
    <n v="4067700013835"/>
    <n v="28.916408750000002"/>
    <n v="34.699690500000003"/>
    <n v="24"/>
    <n v="694.08"/>
    <n v="832.80000000000007"/>
    <n v="60"/>
    <n v="60.000000000000007"/>
  </r>
  <r>
    <x v="193"/>
    <s v="18V02226"/>
    <s v="CHAKIB"/>
    <s v="TOURS"/>
    <m/>
    <m/>
    <s v="GROS"/>
    <s v="Boisson_Spirit"/>
    <x v="2"/>
    <x v="2"/>
    <n v="175"/>
    <n v="4067700013835"/>
    <n v="28.916408750000002"/>
    <n v="34.699690500000003"/>
    <n v="12"/>
    <n v="347.04"/>
    <n v="416.40000000000003"/>
    <n v="30"/>
    <n v="30.000000000000004"/>
  </r>
  <r>
    <x v="193"/>
    <s v="18V02224"/>
    <s v="EST OUEST"/>
    <s v="POITIERS"/>
    <m/>
    <m/>
    <s v="GROS"/>
    <s v="Boisson_Spirit"/>
    <x v="2"/>
    <x v="2"/>
    <n v="175"/>
    <n v="4067700013835"/>
    <n v="28.916408750000002"/>
    <n v="34.699690500000003"/>
    <n v="30"/>
    <n v="867.6"/>
    <n v="1041"/>
    <n v="75"/>
    <n v="75"/>
  </r>
  <r>
    <x v="193"/>
    <s v="18V02224"/>
    <s v="EST OUEST"/>
    <s v="POITIER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193"/>
    <s v="18V02225"/>
    <s v="ONE SHOT"/>
    <s v="NIORT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193"/>
    <s v="18V02226"/>
    <s v="CHAKIB"/>
    <s v="TOUR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193"/>
    <s v="18V02224"/>
    <s v="EST OUEST"/>
    <s v="POITIERS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193"/>
    <s v="18V02224"/>
    <s v="EST OUEST"/>
    <s v="POITIER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193"/>
    <s v="18V02226"/>
    <s v="CHAKIB"/>
    <s v="TOUR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193"/>
    <s v="18V02225"/>
    <s v="ONE SHOT"/>
    <s v="NIORT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193"/>
    <s v="18V02224"/>
    <s v="EST OUEST"/>
    <s v="POITIERS"/>
    <m/>
    <m/>
    <s v="GROS"/>
    <s v="Boisson_Spirit"/>
    <x v="9"/>
    <x v="31"/>
    <n v="70"/>
    <n v="8002095736606"/>
    <n v="15.747779600000001"/>
    <n v="18.897335520000002"/>
    <n v="6"/>
    <n v="94.5"/>
    <n v="113.39999999999999"/>
    <n v="6"/>
    <n v="6.0000000000000009"/>
  </r>
  <r>
    <x v="194"/>
    <s v="18V02243"/>
    <s v="MAS CARRE"/>
    <s v="TOURS"/>
    <m/>
    <m/>
    <s v="GROS"/>
    <s v="Boisson_Spirit"/>
    <x v="2"/>
    <x v="2"/>
    <n v="100"/>
    <n v="4067700013842"/>
    <n v="17.100804999999998"/>
    <n v="20.520965999999998"/>
    <n v="12"/>
    <n v="205.20000000000002"/>
    <n v="246.24"/>
    <n v="17.14"/>
    <n v="17.142857142857142"/>
  </r>
  <r>
    <x v="194"/>
    <s v="18V02243"/>
    <s v="MAS CARRE"/>
    <s v="TOURS"/>
    <m/>
    <m/>
    <s v="GROS"/>
    <s v="Boisson_Spirit"/>
    <x v="2"/>
    <x v="2"/>
    <n v="175"/>
    <n v="4067700013835"/>
    <n v="28.916408750000002"/>
    <n v="34.699690500000003"/>
    <n v="12"/>
    <n v="347.04"/>
    <n v="416.40000000000003"/>
    <n v="30"/>
    <n v="30.000000000000004"/>
  </r>
  <r>
    <x v="194"/>
    <s v="18V02243"/>
    <s v="MAS CARRE"/>
    <s v="TOURS"/>
    <m/>
    <m/>
    <s v="GROS"/>
    <s v="Boisson_Spirit"/>
    <x v="10"/>
    <x v="16"/>
    <n v="70"/>
    <n v="3257150101904"/>
    <n v="16.346482999999999"/>
    <n v="19.6157796"/>
    <n v="4"/>
    <n v="65.400000000000006"/>
    <n v="78.48"/>
    <n v="4"/>
    <n v="4"/>
  </r>
  <r>
    <x v="194"/>
    <s v="18V02243"/>
    <s v="MAS CARRE"/>
    <s v="TOURS"/>
    <m/>
    <m/>
    <s v="GROS"/>
    <s v="Boisson_Spirit"/>
    <x v="10"/>
    <x v="20"/>
    <n v="70"/>
    <n v="3257150100228"/>
    <n v="19.998643999999999"/>
    <n v="23.998372799999999"/>
    <n v="4"/>
    <n v="80"/>
    <n v="96"/>
    <n v="4"/>
    <n v="4"/>
  </r>
  <r>
    <x v="194"/>
    <s v="18V02243"/>
    <s v="MAS CARRE"/>
    <s v="TOURS"/>
    <m/>
    <m/>
    <s v="GROS"/>
    <s v="Boisson_Spirit"/>
    <x v="10"/>
    <x v="18"/>
    <n v="70"/>
    <n v="3257150102017"/>
    <n v="14.694322"/>
    <n v="17.6331864"/>
    <n v="4"/>
    <n v="58.76"/>
    <n v="70.52"/>
    <n v="4"/>
    <n v="4"/>
  </r>
  <r>
    <x v="194"/>
    <s v="18V02243"/>
    <s v="MAS CARRE"/>
    <s v="TOURS"/>
    <m/>
    <m/>
    <s v="GROS"/>
    <s v="Boisson_Spirit"/>
    <x v="4"/>
    <x v="8"/>
    <n v="100"/>
    <n v="0"/>
    <n v="0"/>
    <n v="0"/>
    <n v="30"/>
    <n v="0"/>
    <n v="0"/>
    <n v="42.86"/>
    <n v="42.857142857142861"/>
  </r>
  <r>
    <x v="195"/>
    <s v="18V02267"/>
    <s v="IRLANDAIS"/>
    <s v="ANGERS"/>
    <m/>
    <m/>
    <s v="GROS"/>
    <s v="Boisson_Soft"/>
    <x v="8"/>
    <x v="23"/>
    <n v="20"/>
    <n v="4260310550305"/>
    <n v="0.81"/>
    <n v="0.85455000000000003"/>
    <n v="48"/>
    <n v="38.880000000000003"/>
    <n v="40.799999999999997"/>
    <n v="13.71"/>
    <n v="13.714285714285715"/>
  </r>
  <r>
    <x v="195"/>
    <s v="18V02267"/>
    <s v="IRLANDAIS"/>
    <s v="ANGERS"/>
    <m/>
    <m/>
    <s v="GROS"/>
    <s v="Boisson_Soft"/>
    <x v="8"/>
    <x v="29"/>
    <n v="20"/>
    <n v="4260310552941"/>
    <n v="0.81"/>
    <n v="0.85455000000000003"/>
    <n v="48"/>
    <n v="38.880000000000003"/>
    <n v="40.799999999999997"/>
    <n v="13.71"/>
    <n v="13.714285714285715"/>
  </r>
  <r>
    <x v="195"/>
    <s v="18V02259"/>
    <s v="HABANA"/>
    <s v="SAUMUR"/>
    <m/>
    <m/>
    <s v="CHR"/>
    <s v="Boisson_Soft"/>
    <x v="8"/>
    <x v="29"/>
    <n v="20"/>
    <n v="4260310552941"/>
    <n v="0.89"/>
    <n v="0.93895000000000006"/>
    <n v="72"/>
    <n v="64.08"/>
    <n v="67.679999999999993"/>
    <n v="20.57"/>
    <n v="20.571428571428573"/>
  </r>
  <r>
    <x v="195"/>
    <s v="18V02267"/>
    <s v="IRLANDAIS"/>
    <s v="ANGERS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195"/>
    <s v="18V02267"/>
    <s v="IRLANDAIS"/>
    <s v="ANGERS"/>
    <m/>
    <m/>
    <s v="GROS"/>
    <s v="Boisson_Soft"/>
    <x v="8"/>
    <x v="24"/>
    <n v="20"/>
    <n v="4260310553863"/>
    <n v="0.81"/>
    <n v="0.85455000000000003"/>
    <n v="48"/>
    <n v="38.880000000000003"/>
    <n v="40.799999999999997"/>
    <n v="13.71"/>
    <n v="13.714285714285715"/>
  </r>
  <r>
    <x v="195"/>
    <s v="18V02259"/>
    <s v="HABANA"/>
    <s v="SAUMUR"/>
    <m/>
    <m/>
    <s v="CHR"/>
    <s v="Boisson_Spirit"/>
    <x v="2"/>
    <x v="2"/>
    <n v="70"/>
    <n v="4067700013859"/>
    <n v="13.942563499999999"/>
    <n v="16.731076199999997"/>
    <n v="6"/>
    <n v="83.64"/>
    <n v="100.38"/>
    <n v="6"/>
    <n v="6.0000000000000009"/>
  </r>
  <r>
    <x v="195"/>
    <s v="18V02267"/>
    <s v="IRLANDAIS"/>
    <s v="ANGERS"/>
    <m/>
    <m/>
    <s v="GROS"/>
    <s v="Boisson_Spirit"/>
    <x v="2"/>
    <x v="2"/>
    <n v="175"/>
    <n v="4067700013835"/>
    <n v="28.916408750000002"/>
    <n v="34.699690500000003"/>
    <n v="24"/>
    <n v="694.08"/>
    <n v="832.80000000000007"/>
    <n v="60"/>
    <n v="60.000000000000007"/>
  </r>
  <r>
    <x v="195"/>
    <s v="18V02267"/>
    <s v="IRLANDAIS"/>
    <s v="ANGERS"/>
    <m/>
    <m/>
    <s v="GROS"/>
    <s v="Boisson_Soft"/>
    <x v="8"/>
    <x v="11"/>
    <n v="50"/>
    <n v="4260310553382"/>
    <n v="1"/>
    <n v="1.0549999999999999"/>
    <n v="40"/>
    <n v="40"/>
    <n v="42.400000000000006"/>
    <n v="28.57"/>
    <n v="28.571428571428573"/>
  </r>
  <r>
    <x v="195"/>
    <s v="18V02267"/>
    <s v="IRLANDAIS"/>
    <s v="ANGER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195"/>
    <s v="18V02267"/>
    <s v="IRLANDAIS"/>
    <s v="ANGERS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195"/>
    <s v="18V02267"/>
    <s v="IRLANDAIS"/>
    <s v="ANGER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195"/>
    <s v="18V02259"/>
    <s v="HABANA"/>
    <s v="SAUMUR"/>
    <m/>
    <m/>
    <s v="CHR"/>
    <s v="Boisson_Spirit"/>
    <x v="4"/>
    <x v="8"/>
    <n v="100"/>
    <n v="0"/>
    <n v="0"/>
    <n v="0"/>
    <n v="6"/>
    <n v="0"/>
    <n v="0"/>
    <n v="8.57"/>
    <n v="8.5714285714285712"/>
  </r>
  <r>
    <x v="195"/>
    <s v="18V02267"/>
    <s v="IRLANDAIS"/>
    <s v="ANGERS"/>
    <m/>
    <m/>
    <s v="GROS"/>
    <s v="Boisson_Soft"/>
    <x v="8"/>
    <x v="22"/>
    <n v="20"/>
    <n v="4260310553849"/>
    <n v="0.81"/>
    <n v="0.85455000000000003"/>
    <n v="48"/>
    <n v="38.880000000000003"/>
    <n v="40.799999999999997"/>
    <n v="13.71"/>
    <n v="13.714285714285715"/>
  </r>
  <r>
    <x v="195"/>
    <s v="18V02267"/>
    <s v="IRLANDAIS"/>
    <s v="ANGERS"/>
    <m/>
    <m/>
    <s v="GROS"/>
    <s v="Boisson_Soft"/>
    <x v="8"/>
    <x v="25"/>
    <n v="20"/>
    <n v="4260310553818"/>
    <n v="0.81"/>
    <n v="0.85455000000000003"/>
    <n v="48"/>
    <n v="38.880000000000003"/>
    <n v="40.799999999999997"/>
    <n v="13.71"/>
    <n v="13.714285714285715"/>
  </r>
  <r>
    <x v="196"/>
    <s v="18V02298"/>
    <s v="OUTBACK"/>
    <s v="TOURS"/>
    <m/>
    <m/>
    <s v="GROS"/>
    <s v="Boisson_Spirit"/>
    <x v="2"/>
    <x v="2"/>
    <n v="175"/>
    <n v="4067700013835"/>
    <n v="28.916408750000002"/>
    <n v="34.699690500000003"/>
    <n v="12"/>
    <n v="347.04"/>
    <n v="416.40000000000003"/>
    <n v="30"/>
    <n v="30.000000000000004"/>
  </r>
  <r>
    <x v="196"/>
    <s v="18V02298"/>
    <s v="OUTBACK"/>
    <s v="TOUR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196"/>
    <s v="18V02298"/>
    <s v="OUTBACK"/>
    <s v="TOURS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196"/>
    <s v="18V02298"/>
    <s v="OUTBACK"/>
    <s v="TOUR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196"/>
    <s v="18V02298"/>
    <s v="OUTBACK"/>
    <s v="TOURS"/>
    <m/>
    <m/>
    <s v="CHR"/>
    <s v="Boisson_Spirit"/>
    <x v="4"/>
    <x v="8"/>
    <n v="100"/>
    <n v="0"/>
    <n v="0"/>
    <n v="0"/>
    <n v="36"/>
    <n v="0"/>
    <n v="0"/>
    <n v="51.43"/>
    <n v="51.428571428571431"/>
  </r>
  <r>
    <x v="197"/>
    <s v="18V03006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198"/>
    <s v="18V03070"/>
    <s v="ALEXANDRA"/>
    <s v="TOURS"/>
    <m/>
    <m/>
    <s v="CHR"/>
    <s v="Boisson_Spirit"/>
    <x v="2"/>
    <x v="2"/>
    <n v="175"/>
    <n v="4067700013835"/>
    <n v="32.266408749999997"/>
    <n v="38.719690499999999"/>
    <n v="60"/>
    <n v="1936.2000000000003"/>
    <n v="2323.1999999999998"/>
    <n v="150"/>
    <n v="150"/>
  </r>
  <r>
    <x v="198"/>
    <s v="18V03070"/>
    <s v="ALEXANDRA"/>
    <s v="TOUR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198"/>
    <s v="18V03070"/>
    <s v="ALEXANDRA"/>
    <s v="TOUR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198"/>
    <s v="18V03070"/>
    <s v="ALEXANDRA"/>
    <s v="TOURS"/>
    <m/>
    <m/>
    <s v="GROS"/>
    <s v="Boisson_Spirit"/>
    <x v="9"/>
    <x v="12"/>
    <n v="100"/>
    <n v="8002095200039"/>
    <n v="20.79092"/>
    <n v="24.949103999999998"/>
    <n v="6"/>
    <n v="124.74"/>
    <n v="149.69999999999999"/>
    <n v="8.57"/>
    <n v="8.5714285714285712"/>
  </r>
  <r>
    <x v="199"/>
    <s v="18V03123"/>
    <s v="CAFE SAINT"/>
    <s v="ANGERS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199"/>
    <s v="18V03123"/>
    <s v="CAFE SAINT"/>
    <s v="ANGERS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00"/>
    <s v="18V03212"/>
    <s v="DO RE MI"/>
    <s v="SAINT REMY EN MAUGES"/>
    <m/>
    <m/>
    <s v="GROS"/>
    <s v="Boisson_Spirit"/>
    <x v="2"/>
    <x v="2"/>
    <n v="175"/>
    <n v="4067700013835"/>
    <n v="28.916408750000002"/>
    <n v="34.699690500000003"/>
    <n v="30"/>
    <n v="867.6"/>
    <n v="1041"/>
    <n v="75"/>
    <n v="75"/>
  </r>
  <r>
    <x v="200"/>
    <s v="18V03215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200"/>
    <s v="18V03215"/>
    <s v="ANJOU BOIS"/>
    <s v="AVRILLE"/>
    <m/>
    <m/>
    <s v="GROS"/>
    <s v="Boisson_Soft"/>
    <x v="8"/>
    <x v="11"/>
    <n v="50"/>
    <n v="4260310553382"/>
    <n v="1"/>
    <n v="1.0549999999999999"/>
    <n v="100"/>
    <n v="100"/>
    <n v="106"/>
    <n v="71.430000000000007"/>
    <n v="71.428571428571431"/>
  </r>
  <r>
    <x v="200"/>
    <s v="18V03212"/>
    <s v="DO RE MI"/>
    <s v="SAINT REMY EN MAUGE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00"/>
    <s v="18V03212"/>
    <s v="DO RE MI"/>
    <s v="SAINT REMY EN MAUGE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01"/>
    <s v="18V03227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02"/>
    <s v="18V03260"/>
    <s v="REMY BREGE"/>
    <s v="LA MOTTE BEUVRON"/>
    <m/>
    <m/>
    <s v="GROS"/>
    <s v="Boisson_Soft"/>
    <x v="8"/>
    <x v="23"/>
    <n v="20"/>
    <n v="4260310550305"/>
    <n v="0.81"/>
    <n v="0.85455000000000003"/>
    <n v="48"/>
    <n v="38.880000000000003"/>
    <n v="40.799999999999997"/>
    <n v="13.71"/>
    <n v="13.714285714285715"/>
  </r>
  <r>
    <x v="202"/>
    <s v="18V03260"/>
    <s v="REMY BREGE"/>
    <s v="LA MOTTE BEUVRON"/>
    <m/>
    <m/>
    <s v="GROS"/>
    <s v="Boisson_Soft"/>
    <x v="8"/>
    <x v="21"/>
    <n v="20"/>
    <n v="4260310553832"/>
    <n v="0.81"/>
    <n v="0.85455000000000003"/>
    <n v="48"/>
    <n v="38.880000000000003"/>
    <n v="40.799999999999997"/>
    <n v="13.71"/>
    <n v="13.714285714285715"/>
  </r>
  <r>
    <x v="202"/>
    <s v="18V03260"/>
    <s v="REMY BREGE"/>
    <s v="LA MOTTE BEUVRON"/>
    <m/>
    <m/>
    <s v="GROS"/>
    <s v="Boisson_Spirit"/>
    <x v="7"/>
    <x v="10"/>
    <n v="70"/>
    <n v="8017450002104"/>
    <n v="14.266482999999999"/>
    <n v="17.119779600000001"/>
    <n v="12"/>
    <n v="171.24"/>
    <n v="205.44"/>
    <n v="12"/>
    <n v="12.000000000000002"/>
  </r>
  <r>
    <x v="202"/>
    <s v="18V03260"/>
    <s v="REMY BREGE"/>
    <s v="LA MOTTE BEUVRON"/>
    <m/>
    <m/>
    <s v="GROS"/>
    <s v="Boisson_Soft"/>
    <x v="8"/>
    <x v="11"/>
    <n v="50"/>
    <n v="4260310553382"/>
    <n v="1"/>
    <n v="1.0549999999999999"/>
    <n v="40"/>
    <n v="40"/>
    <n v="42.400000000000006"/>
    <n v="28.57"/>
    <n v="28.571428571428573"/>
  </r>
  <r>
    <x v="202"/>
    <s v="18V03260"/>
    <s v="REMY BREGE"/>
    <s v="LA MOTTE BEUVRON"/>
    <m/>
    <m/>
    <s v="GROS"/>
    <s v="Boisson_Spirit"/>
    <x v="11"/>
    <x v="32"/>
    <n v="50"/>
    <n v="4260270192645"/>
    <n v="25.192506000000002"/>
    <n v="30.231007200000001"/>
    <n v="18"/>
    <n v="453.42"/>
    <n v="544.14"/>
    <n v="12.86"/>
    <n v="12.857142857142858"/>
  </r>
  <r>
    <x v="202"/>
    <s v="18V03260"/>
    <s v="REMY BREGE"/>
    <s v="LA MOTTE BEUVRON"/>
    <m/>
    <m/>
    <s v="GROS"/>
    <s v="Boisson_Soft"/>
    <x v="8"/>
    <x v="22"/>
    <n v="20"/>
    <n v="4260310553849"/>
    <n v="0.81"/>
    <n v="0.85455000000000003"/>
    <n v="96"/>
    <n v="77.760000000000005"/>
    <n v="81.599999999999994"/>
    <n v="27.43"/>
    <n v="27.428571428571431"/>
  </r>
  <r>
    <x v="203"/>
    <s v="18V03293"/>
    <s v="SCHOEN"/>
    <s v="CHATEAUROUX CEDEX"/>
    <m/>
    <m/>
    <s v="GROS"/>
    <s v="Boisson_Spirit"/>
    <x v="2"/>
    <x v="2"/>
    <n v="175"/>
    <n v="4067700013835"/>
    <n v="28.916408750000002"/>
    <n v="34.699690500000003"/>
    <n v="60"/>
    <n v="1735.2"/>
    <n v="2082"/>
    <n v="150"/>
    <n v="150"/>
  </r>
  <r>
    <x v="204"/>
    <s v="18V03333"/>
    <s v="ROSE"/>
    <s v="TOUR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04"/>
    <s v="18V03333"/>
    <s v="ROSE"/>
    <s v="TOUR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04"/>
    <s v="18V03305"/>
    <s v="ENVOL"/>
    <s v="VIERZON"/>
    <m/>
    <m/>
    <s v="CHR"/>
    <s v="JGR_TM"/>
    <x v="0"/>
    <x v="0"/>
    <n v="3"/>
    <n v="121"/>
    <n v="299"/>
    <n v="358.8"/>
    <n v="2"/>
    <n v="598"/>
    <n v="717.6"/>
    <n v="2"/>
    <n v="2"/>
  </r>
  <r>
    <x v="204"/>
    <s v="18V03303"/>
    <s v="LE CHAURAY"/>
    <s v="SAINT MAIXENT"/>
    <m/>
    <m/>
    <s v="CHR"/>
    <s v="JGR_TM"/>
    <x v="0"/>
    <x v="0"/>
    <n v="3"/>
    <n v="121"/>
    <n v="299"/>
    <n v="358.8"/>
    <n v="1"/>
    <n v="299"/>
    <n v="358.8"/>
    <n v="1"/>
    <n v="1"/>
  </r>
  <r>
    <x v="204"/>
    <s v="18V03304"/>
    <s v="LES BONS"/>
    <s v="SAINT PIERRE LES ETIEUX"/>
    <m/>
    <m/>
    <s v="CHR"/>
    <s v="JGR_TM"/>
    <x v="0"/>
    <x v="0"/>
    <n v="3"/>
    <n v="121"/>
    <n v="299"/>
    <n v="358.8"/>
    <n v="1"/>
    <n v="299"/>
    <n v="358.8"/>
    <n v="1"/>
    <n v="1"/>
  </r>
  <r>
    <x v="205"/>
    <s v="18V03364"/>
    <s v="RICHELIEU"/>
    <s v="RICHELIEU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06"/>
    <s v="18V04021"/>
    <s v="PLUMEJEAU"/>
    <s v="LA POMMERAYE"/>
    <m/>
    <m/>
    <s v="GROS"/>
    <s v="Boisson_Spirit"/>
    <x v="2"/>
    <x v="2"/>
    <n v="100"/>
    <n v="4067700013842"/>
    <n v="17.100804999999998"/>
    <n v="20.520965999999998"/>
    <n v="240"/>
    <n v="4104"/>
    <n v="4924.8"/>
    <n v="342.86"/>
    <n v="342.85714285714289"/>
  </r>
  <r>
    <x v="206"/>
    <s v="18V04015"/>
    <s v="BISTROT"/>
    <s v="ESVRES SUR INDRE"/>
    <m/>
    <m/>
    <s v="CHR"/>
    <s v="Boisson_Spirit"/>
    <x v="10"/>
    <x v="16"/>
    <n v="70"/>
    <n v="3257150101904"/>
    <n v="18.506483000000003"/>
    <n v="22.207779600000002"/>
    <n v="1"/>
    <n v="18.510000000000002"/>
    <n v="22.21"/>
    <n v="1"/>
    <n v="1"/>
  </r>
  <r>
    <x v="206"/>
    <s v="18V04015"/>
    <s v="BISTROT"/>
    <s v="ESVRES SUR INDRE"/>
    <m/>
    <m/>
    <s v="CHR"/>
    <s v="Boisson_Spirit"/>
    <x v="10"/>
    <x v="20"/>
    <n v="70"/>
    <n v="3257150100228"/>
    <n v="21.488644000000001"/>
    <n v="25.786372800000002"/>
    <n v="1"/>
    <n v="21.49"/>
    <n v="25.79"/>
    <n v="1"/>
    <n v="1"/>
  </r>
  <r>
    <x v="206"/>
    <s v="18V04015"/>
    <s v="BISTROT"/>
    <s v="ESVRES SUR INDRE"/>
    <m/>
    <m/>
    <s v="CHR"/>
    <s v="Boisson_Spirit"/>
    <x v="10"/>
    <x v="39"/>
    <n v="70"/>
    <n v="3257150100792"/>
    <n v="78.608643999999998"/>
    <n v="94.330372799999992"/>
    <n v="1"/>
    <n v="78.61"/>
    <n v="94.33"/>
    <n v="1"/>
    <n v="1"/>
  </r>
  <r>
    <x v="206"/>
    <s v="18V04015"/>
    <s v="BISTROT"/>
    <s v="ESVRES SUR INDRE"/>
    <m/>
    <m/>
    <s v="CHR"/>
    <s v="Boisson_Spirit"/>
    <x v="10"/>
    <x v="18"/>
    <n v="70"/>
    <n v="3257150102017"/>
    <n v="16.854322"/>
    <n v="20.225186399999998"/>
    <n v="1"/>
    <n v="16.850000000000001"/>
    <n v="20.23"/>
    <n v="1"/>
    <n v="1"/>
  </r>
  <r>
    <x v="207"/>
    <s v="18V04042"/>
    <s v="ANJOU BOIS"/>
    <s v="AVRILLE"/>
    <m/>
    <m/>
    <s v="GROS"/>
    <s v="Boisson_Soft"/>
    <x v="8"/>
    <x v="24"/>
    <n v="20"/>
    <n v="4260310553863"/>
    <n v="0.81"/>
    <n v="0.85455000000000003"/>
    <n v="48"/>
    <n v="38.880000000000003"/>
    <n v="40.799999999999997"/>
    <n v="13.71"/>
    <n v="13.714285714285715"/>
  </r>
  <r>
    <x v="207"/>
    <s v="18V04042"/>
    <s v="ANJOU BOIS"/>
    <s v="AVRILLE"/>
    <m/>
    <m/>
    <s v="GROS"/>
    <s v="Boisson_Soft"/>
    <x v="8"/>
    <x v="21"/>
    <n v="20"/>
    <n v="4260310553832"/>
    <n v="0.81"/>
    <n v="0.85455000000000003"/>
    <n v="48"/>
    <n v="38.880000000000003"/>
    <n v="40.799999999999997"/>
    <n v="13.71"/>
    <n v="13.714285714285715"/>
  </r>
  <r>
    <x v="207"/>
    <s v="18V04042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207"/>
    <s v="18V04023"/>
    <s v="MAS CARRE"/>
    <s v="TOURS"/>
    <m/>
    <m/>
    <s v="GROS"/>
    <s v="Boisson_Spirit"/>
    <x v="10"/>
    <x v="18"/>
    <n v="70"/>
    <n v="3257150102017"/>
    <n v="14.694322"/>
    <n v="17.6331864"/>
    <n v="12"/>
    <n v="176.28"/>
    <n v="211.56"/>
    <n v="12"/>
    <n v="12.000000000000002"/>
  </r>
  <r>
    <x v="207"/>
    <s v="18V04042"/>
    <s v="ANJOU BOIS"/>
    <s v="AVRILLE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207"/>
    <s v="18V04042"/>
    <s v="ANJOU BOIS"/>
    <s v="AVRILLE"/>
    <m/>
    <m/>
    <s v="GROS"/>
    <s v="Boisson_Soft"/>
    <x v="8"/>
    <x v="25"/>
    <n v="20"/>
    <n v="4260310553818"/>
    <n v="0.81"/>
    <n v="0.85455000000000003"/>
    <n v="144"/>
    <n v="116.64000000000001"/>
    <n v="122.39999999999999"/>
    <n v="41.14"/>
    <n v="41.142857142857146"/>
  </r>
  <r>
    <x v="208"/>
    <s v="18V04049"/>
    <s v="LE PUITS S"/>
    <s v="TOURS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208"/>
    <s v="18V04045"/>
    <s v="NIORT BOIS"/>
    <s v="NIORT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08"/>
    <s v="18V04049"/>
    <s v="LE PUITS S"/>
    <s v="TOURS"/>
    <m/>
    <m/>
    <s v="GROS"/>
    <s v="Boisson_Spirit"/>
    <x v="2"/>
    <x v="2"/>
    <n v="100"/>
    <n v="4067700013842"/>
    <n v="17.100804999999998"/>
    <n v="20.520965999999998"/>
    <n v="6"/>
    <n v="102.60000000000001"/>
    <n v="123.12"/>
    <n v="8.57"/>
    <n v="8.5714285714285712"/>
  </r>
  <r>
    <x v="208"/>
    <s v="18V04049"/>
    <s v="LE PUITS S"/>
    <s v="TOURS"/>
    <m/>
    <m/>
    <s v="GROS"/>
    <s v="Boisson_Spirit"/>
    <x v="2"/>
    <x v="2"/>
    <n v="175"/>
    <n v="4067700013835"/>
    <n v="28.916408750000002"/>
    <n v="34.699690500000003"/>
    <n v="30"/>
    <n v="867.6"/>
    <n v="1041"/>
    <n v="75"/>
    <n v="75"/>
  </r>
  <r>
    <x v="208"/>
    <s v="18V04049"/>
    <s v="LE PUITS S"/>
    <s v="TOURS"/>
    <m/>
    <m/>
    <s v="GROS"/>
    <s v="Boisson_Spirit"/>
    <x v="7"/>
    <x v="10"/>
    <n v="70"/>
    <n v="8017450002104"/>
    <n v="14.266482999999999"/>
    <n v="17.119779600000001"/>
    <n v="6"/>
    <n v="85.62"/>
    <n v="102.72"/>
    <n v="6"/>
    <n v="6.0000000000000009"/>
  </r>
  <r>
    <x v="208"/>
    <s v="18V04049"/>
    <s v="LE PUITS S"/>
    <s v="TOUR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08"/>
    <s v="18V04049"/>
    <s v="LE PUITS S"/>
    <s v="TOUR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08"/>
    <s v="18V04049"/>
    <s v="LE PUITS S"/>
    <s v="TOURS"/>
    <m/>
    <m/>
    <s v="GROS"/>
    <s v="Boisson_Spirit"/>
    <x v="9"/>
    <x v="12"/>
    <n v="100"/>
    <n v="8002095200039"/>
    <n v="20.79092"/>
    <n v="24.949103999999998"/>
    <n v="12"/>
    <n v="249.48"/>
    <n v="299.39999999999998"/>
    <n v="17.14"/>
    <n v="17.142857142857142"/>
  </r>
  <r>
    <x v="208"/>
    <s v="18V04049"/>
    <s v="LE PUITS S"/>
    <s v="TOURS"/>
    <m/>
    <m/>
    <s v="GROS"/>
    <s v="Boisson_Spirit"/>
    <x v="1"/>
    <x v="1"/>
    <n v="100"/>
    <n v="3257150410167"/>
    <n v="15.778874"/>
    <n v="18.934648800000002"/>
    <n v="12"/>
    <n v="189.35999999999999"/>
    <n v="227.16"/>
    <n v="17.14"/>
    <n v="17.142857142857142"/>
  </r>
  <r>
    <x v="209"/>
    <s v="18V04071"/>
    <s v="LE PUITS S"/>
    <s v="TOURS"/>
    <m/>
    <m/>
    <s v="GROS"/>
    <s v="Boisson_Spirit"/>
    <x v="6"/>
    <x v="9"/>
    <n v="70"/>
    <n v="4055800060200"/>
    <n v="17.408644000000002"/>
    <n v="20.890372800000002"/>
    <n v="0"/>
    <n v="0"/>
    <n v="0"/>
    <n v="0"/>
    <n v="0"/>
  </r>
  <r>
    <x v="209"/>
    <s v="18V04071"/>
    <s v="LE PUITS S"/>
    <s v="TOURS"/>
    <m/>
    <m/>
    <s v="GROS"/>
    <s v="Boisson_Spirit"/>
    <x v="2"/>
    <x v="2"/>
    <n v="100"/>
    <n v="4067700013842"/>
    <n v="17.100804999999998"/>
    <n v="20.520965999999998"/>
    <n v="0"/>
    <n v="0"/>
    <n v="0"/>
    <n v="0"/>
    <n v="0"/>
  </r>
  <r>
    <x v="209"/>
    <s v="18V04085"/>
    <s v="CLIPPER"/>
    <s v="BLOIS"/>
    <m/>
    <m/>
    <s v="GROS"/>
    <s v="Boisson_Spirit"/>
    <x v="2"/>
    <x v="2"/>
    <n v="100"/>
    <n v="4067700013842"/>
    <n v="17.100804999999998"/>
    <n v="20.520965999999998"/>
    <n v="150"/>
    <n v="2565"/>
    <n v="3078"/>
    <n v="214.29"/>
    <n v="214.28571428571431"/>
  </r>
  <r>
    <x v="209"/>
    <s v="18V04086"/>
    <s v="AU BUREAU"/>
    <s v="TOURS"/>
    <m/>
    <m/>
    <s v="GROS"/>
    <s v="Boisson_Spirit"/>
    <x v="2"/>
    <x v="2"/>
    <n v="100"/>
    <n v="4067700013842"/>
    <n v="17.100804999999998"/>
    <n v="20.520965999999998"/>
    <n v="60"/>
    <n v="1026"/>
    <n v="1231.2"/>
    <n v="85.71"/>
    <n v="85.714285714285722"/>
  </r>
  <r>
    <x v="209"/>
    <s v="18V04071"/>
    <s v="LE PUITS S"/>
    <s v="TOURS"/>
    <m/>
    <m/>
    <s v="GROS"/>
    <s v="Boisson_Spirit"/>
    <x v="2"/>
    <x v="2"/>
    <n v="175"/>
    <n v="4067700013835"/>
    <n v="28.916408750000002"/>
    <n v="34.699690500000003"/>
    <n v="0"/>
    <n v="0"/>
    <n v="0"/>
    <n v="0"/>
    <n v="0"/>
  </r>
  <r>
    <x v="209"/>
    <s v="18V04071"/>
    <s v="LE PUITS S"/>
    <s v="TOURS"/>
    <m/>
    <m/>
    <s v="GROS"/>
    <s v="Boisson_Spirit"/>
    <x v="7"/>
    <x v="10"/>
    <n v="70"/>
    <n v="8017450002104"/>
    <n v="14.266482999999999"/>
    <n v="17.119779600000001"/>
    <n v="0"/>
    <n v="0"/>
    <n v="0"/>
    <n v="0"/>
    <n v="0"/>
  </r>
  <r>
    <x v="209"/>
    <s v="18V04071"/>
    <s v="LE PUITS S"/>
    <s v="TOURS"/>
    <m/>
    <m/>
    <s v="GROS"/>
    <s v="Boisson_Spirit"/>
    <x v="10"/>
    <x v="16"/>
    <n v="70"/>
    <n v="3257150101904"/>
    <n v="16.346482999999999"/>
    <n v="19.6157796"/>
    <n v="0"/>
    <n v="0"/>
    <n v="0"/>
    <n v="0"/>
    <n v="0"/>
  </r>
  <r>
    <x v="209"/>
    <s v="18V04085"/>
    <s v="CLIPPER"/>
    <s v="BLOI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09"/>
    <s v="18V04071"/>
    <s v="LE PUITS S"/>
    <s v="TOURS"/>
    <m/>
    <m/>
    <s v="GROS"/>
    <s v="Boisson_Spirit"/>
    <x v="10"/>
    <x v="18"/>
    <n v="70"/>
    <n v="3257150102017"/>
    <n v="14.694322"/>
    <n v="17.6331864"/>
    <n v="0"/>
    <n v="0"/>
    <n v="0"/>
    <n v="0"/>
    <n v="0"/>
  </r>
  <r>
    <x v="209"/>
    <s v="18V04071"/>
    <s v="LE PUITS S"/>
    <s v="TOURS"/>
    <m/>
    <m/>
    <s v="GROS"/>
    <s v="Boisson_Spirit"/>
    <x v="9"/>
    <x v="12"/>
    <n v="100"/>
    <n v="8002095200039"/>
    <n v="20.79092"/>
    <n v="24.949103999999998"/>
    <n v="0"/>
    <n v="0"/>
    <n v="0"/>
    <n v="0"/>
    <n v="0"/>
  </r>
  <r>
    <x v="209"/>
    <s v="18V04071"/>
    <s v="LE PUITS S"/>
    <s v="TOURS"/>
    <m/>
    <m/>
    <s v="GROS"/>
    <s v="Boisson_Spirit"/>
    <x v="1"/>
    <x v="1"/>
    <n v="100"/>
    <n v="3257150410167"/>
    <n v="15.778874"/>
    <n v="18.934648800000002"/>
    <n v="0"/>
    <n v="0"/>
    <n v="0"/>
    <n v="0"/>
    <n v="0"/>
  </r>
  <r>
    <x v="209"/>
    <s v="18V04085"/>
    <s v="CLIPPER"/>
    <s v="BLOIS"/>
    <m/>
    <m/>
    <s v="GROS"/>
    <s v="Boisson_Spirit"/>
    <x v="1"/>
    <x v="1"/>
    <n v="100"/>
    <n v="3257150410167"/>
    <n v="15.778874"/>
    <n v="18.934648800000002"/>
    <n v="84"/>
    <n v="1325.52"/>
    <n v="1590.12"/>
    <n v="120"/>
    <n v="120.00000000000001"/>
  </r>
  <r>
    <x v="209"/>
    <s v="18V04086"/>
    <s v="AU BUREAU"/>
    <s v="TOURS"/>
    <m/>
    <m/>
    <s v="GROS"/>
    <s v="Boisson_Spirit"/>
    <x v="1"/>
    <x v="1"/>
    <n v="100"/>
    <n v="3257150410167"/>
    <n v="15.778874"/>
    <n v="18.934648800000002"/>
    <n v="180"/>
    <n v="2840.4"/>
    <n v="3407.4"/>
    <n v="257.14"/>
    <n v="257.14285714285717"/>
  </r>
  <r>
    <x v="210"/>
    <s v="18V04153"/>
    <s v="FIGUEIREDO"/>
    <s v="SAINT ROCH"/>
    <m/>
    <m/>
    <s v="GROS"/>
    <s v="Boisson_Spirit"/>
    <x v="6"/>
    <x v="9"/>
    <n v="70"/>
    <n v="4055800060200"/>
    <n v="17.408644000000002"/>
    <n v="20.890372800000002"/>
    <n v="12"/>
    <n v="208.92000000000002"/>
    <n v="250.68"/>
    <n v="12"/>
    <n v="12.000000000000002"/>
  </r>
  <r>
    <x v="210"/>
    <s v="18V04153"/>
    <s v="FIGUEIREDO"/>
    <s v="SAINT ROCH"/>
    <m/>
    <m/>
    <s v="GROS"/>
    <s v="Boisson_Spirit"/>
    <x v="2"/>
    <x v="2"/>
    <n v="70"/>
    <n v="4067700013859"/>
    <n v="12.532563499999998"/>
    <n v="15.039076199999998"/>
    <n v="90"/>
    <n v="1127.7"/>
    <n v="1353.6"/>
    <n v="90"/>
    <n v="90"/>
  </r>
  <r>
    <x v="210"/>
    <s v="18V04177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10"/>
    <s v="18V04153"/>
    <s v="FIGUEIREDO"/>
    <s v="SAINT ROCH"/>
    <m/>
    <m/>
    <s v="GROS"/>
    <s v="Boisson_Spirit"/>
    <x v="2"/>
    <x v="2"/>
    <n v="100"/>
    <n v="4067700013842"/>
    <n v="17.100804999999998"/>
    <n v="20.520965999999998"/>
    <n v="12"/>
    <n v="205.20000000000002"/>
    <n v="246.24"/>
    <n v="17.14"/>
    <n v="17.142857142857142"/>
  </r>
  <r>
    <x v="210"/>
    <s v="18V04153"/>
    <s v="FIGUEIREDO"/>
    <s v="SAINT ROCH"/>
    <m/>
    <m/>
    <s v="GROS"/>
    <s v="Boisson_Spirit"/>
    <x v="2"/>
    <x v="2"/>
    <n v="175"/>
    <n v="4067700013835"/>
    <n v="28.916408750000002"/>
    <n v="34.699690500000003"/>
    <n v="12"/>
    <n v="347.04"/>
    <n v="416.40000000000003"/>
    <n v="30"/>
    <n v="30.000000000000004"/>
  </r>
  <r>
    <x v="211"/>
    <s v="18V04222"/>
    <s v="ANJOU BOIS"/>
    <s v="AVRILLE"/>
    <m/>
    <m/>
    <s v="GROS"/>
    <s v="Boisson_Soft"/>
    <x v="8"/>
    <x v="24"/>
    <n v="20"/>
    <n v="4260310553863"/>
    <n v="0.81"/>
    <n v="0.85455000000000003"/>
    <n v="48"/>
    <n v="38.880000000000003"/>
    <n v="40.799999999999997"/>
    <n v="13.71"/>
    <n v="13.714285714285715"/>
  </r>
  <r>
    <x v="211"/>
    <s v="18V04222"/>
    <s v="ANJOU BOIS"/>
    <s v="AVRILLE"/>
    <m/>
    <m/>
    <s v="GROS"/>
    <s v="Boisson_Soft"/>
    <x v="8"/>
    <x v="21"/>
    <n v="20"/>
    <n v="4260310553832"/>
    <n v="0.81"/>
    <n v="0.85455000000000003"/>
    <n v="48"/>
    <n v="38.880000000000003"/>
    <n v="40.799999999999997"/>
    <n v="13.71"/>
    <n v="13.714285714285715"/>
  </r>
  <r>
    <x v="211"/>
    <s v="18V04222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211"/>
    <s v="18V04222"/>
    <s v="ANJOU BOIS"/>
    <s v="AVRILLE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211"/>
    <s v="18V04222"/>
    <s v="ANJOU BOIS"/>
    <s v="AVRILLE"/>
    <m/>
    <m/>
    <s v="GROS"/>
    <s v="Boisson_Soft"/>
    <x v="8"/>
    <x v="25"/>
    <n v="20"/>
    <n v="4260310553818"/>
    <n v="0.81"/>
    <n v="0.85455000000000003"/>
    <n v="144"/>
    <n v="116.64000000000001"/>
    <n v="122.39999999999999"/>
    <n v="41.14"/>
    <n v="41.142857142857146"/>
  </r>
  <r>
    <x v="212"/>
    <s v="18V04240"/>
    <s v="FIGUEIREDO"/>
    <s v="SAINT ROCH"/>
    <m/>
    <m/>
    <s v="GROS"/>
    <s v="Boisson_Spirit"/>
    <x v="6"/>
    <x v="9"/>
    <n v="70"/>
    <n v="4055800060200"/>
    <n v="17.408644000000002"/>
    <n v="20.890372800000002"/>
    <n v="18"/>
    <n v="313.38"/>
    <n v="376.02"/>
    <n v="18"/>
    <n v="18"/>
  </r>
  <r>
    <x v="212"/>
    <s v="18V04257"/>
    <s v="FIGUEIREDO"/>
    <s v="SAINT ROCH"/>
    <m/>
    <m/>
    <s v="GROS"/>
    <s v="Boisson_Spirit"/>
    <x v="6"/>
    <x v="9"/>
    <n v="70"/>
    <n v="4055800060200"/>
    <n v="17.408644000000002"/>
    <n v="20.890372800000002"/>
    <n v="-12"/>
    <n v="-208.92000000000002"/>
    <n v="-250.68"/>
    <n v="-12"/>
    <n v="-12.000000000000002"/>
  </r>
  <r>
    <x v="212"/>
    <s v="18V04243"/>
    <s v="NIORT BOIS"/>
    <s v="NIORT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12"/>
    <s v="18V04257"/>
    <s v="FIGUEIREDO"/>
    <s v="SAINT ROCH"/>
    <m/>
    <m/>
    <s v="GROS"/>
    <s v="Boisson_Spirit"/>
    <x v="2"/>
    <x v="2"/>
    <n v="70"/>
    <n v="4067700013859"/>
    <n v="12.532563499999998"/>
    <n v="15.039076199999998"/>
    <n v="-90"/>
    <n v="-1127.7"/>
    <n v="-1353.6"/>
    <n v="-90"/>
    <n v="-90"/>
  </r>
  <r>
    <x v="212"/>
    <s v="18V04257"/>
    <s v="FIGUEIREDO"/>
    <s v="SAINT ROCH"/>
    <m/>
    <m/>
    <s v="GROS"/>
    <s v="Boisson_Spirit"/>
    <x v="2"/>
    <x v="2"/>
    <n v="100"/>
    <n v="4067700013842"/>
    <n v="17.100804999999998"/>
    <n v="20.520965999999998"/>
    <n v="-12"/>
    <n v="-205.20000000000002"/>
    <n v="-246.24"/>
    <n v="-17.14"/>
    <n v="-17.142857142857142"/>
  </r>
  <r>
    <x v="212"/>
    <s v="18V04240"/>
    <s v="FIGUEIREDO"/>
    <s v="SAINT ROCH"/>
    <m/>
    <m/>
    <s v="GROS"/>
    <s v="Boisson_Spirit"/>
    <x v="2"/>
    <x v="2"/>
    <n v="175"/>
    <n v="4067700013835"/>
    <n v="28.916408750000002"/>
    <n v="34.699690500000003"/>
    <n v="12"/>
    <n v="347.04"/>
    <n v="416.40000000000003"/>
    <n v="30"/>
    <n v="30.000000000000004"/>
  </r>
  <r>
    <x v="212"/>
    <s v="18V04257"/>
    <s v="FIGUEIREDO"/>
    <s v="SAINT ROCH"/>
    <m/>
    <m/>
    <s v="GROS"/>
    <s v="Boisson_Spirit"/>
    <x v="2"/>
    <x v="2"/>
    <n v="175"/>
    <n v="4067700013835"/>
    <n v="28.916408750000002"/>
    <n v="34.699690500000003"/>
    <n v="-12"/>
    <n v="-347.04"/>
    <n v="-416.40000000000003"/>
    <n v="-30"/>
    <n v="-30.000000000000004"/>
  </r>
  <r>
    <x v="212"/>
    <s v="18V04240"/>
    <s v="FIGUEIREDO"/>
    <s v="SAINT ROCH"/>
    <m/>
    <m/>
    <s v="GROS"/>
    <s v="Boisson_Soft"/>
    <x v="8"/>
    <x v="11"/>
    <n v="50"/>
    <n v="4260310553382"/>
    <n v="1"/>
    <n v="1.0549999999999999"/>
    <n v="400"/>
    <n v="400"/>
    <n v="424"/>
    <n v="285.70999999999998"/>
    <n v="285.71428571428572"/>
  </r>
  <r>
    <x v="212"/>
    <s v="18V04240"/>
    <s v="FIGUEIREDO"/>
    <s v="SAINT ROCH"/>
    <m/>
    <m/>
    <s v="GROS"/>
    <s v="Boisson_Spirit"/>
    <x v="3"/>
    <x v="3"/>
    <n v="70"/>
    <n v="3257150688009"/>
    <n v="12.556915199999999"/>
    <n v="15.068298239999999"/>
    <n v="12"/>
    <n v="150.72"/>
    <n v="180.84"/>
    <n v="12"/>
    <n v="12.000000000000002"/>
  </r>
  <r>
    <x v="212"/>
    <s v="18V04243"/>
    <s v="NIORT BOIS"/>
    <s v="NIORT"/>
    <m/>
    <m/>
    <s v="GROS"/>
    <s v="Boisson_Spirit"/>
    <x v="3"/>
    <x v="3"/>
    <n v="70"/>
    <n v="3257150688009"/>
    <n v="12.556915199999999"/>
    <n v="15.068298239999999"/>
    <n v="18"/>
    <n v="226.08"/>
    <n v="271.26"/>
    <n v="18"/>
    <n v="18"/>
  </r>
  <r>
    <x v="213"/>
    <s v="18V04417"/>
    <s v="LE SAFARI"/>
    <s v="BLOIS"/>
    <m/>
    <m/>
    <s v="CHR"/>
    <s v="JGR_TM"/>
    <x v="0"/>
    <x v="0"/>
    <n v="3"/>
    <n v="121"/>
    <n v="299"/>
    <n v="358.8"/>
    <n v="1"/>
    <n v="299"/>
    <n v="358.8"/>
    <n v="1"/>
    <n v="1"/>
  </r>
  <r>
    <x v="213"/>
    <s v="18V04418"/>
    <s v="NUGET NAVE"/>
    <s v="NEUILLY EN DUN"/>
    <m/>
    <m/>
    <s v="CHR"/>
    <s v="JGR_TM"/>
    <x v="0"/>
    <x v="0"/>
    <n v="3"/>
    <n v="121"/>
    <n v="299"/>
    <n v="358.8"/>
    <n v="1"/>
    <n v="299"/>
    <n v="358.8"/>
    <n v="1"/>
    <n v="1"/>
  </r>
  <r>
    <x v="213"/>
    <s v="18V04419"/>
    <s v="0000003477"/>
    <s v="BOURGES"/>
    <m/>
    <m/>
    <s v="CHR"/>
    <s v="JGR_TM"/>
    <x v="0"/>
    <x v="0"/>
    <n v="3"/>
    <n v="121"/>
    <n v="299"/>
    <n v="358.8"/>
    <n v="1"/>
    <n v="299"/>
    <n v="358.8"/>
    <n v="1"/>
    <n v="1"/>
  </r>
  <r>
    <x v="213"/>
    <s v="18V04420"/>
    <s v="PERUZZI"/>
    <s v="BOURGES"/>
    <m/>
    <m/>
    <s v="CHR"/>
    <s v="JGR_TM"/>
    <x v="0"/>
    <x v="0"/>
    <n v="3"/>
    <n v="121"/>
    <n v="299"/>
    <n v="358.8"/>
    <n v="1"/>
    <n v="299"/>
    <n v="358.8"/>
    <n v="1"/>
    <n v="1"/>
  </r>
  <r>
    <x v="213"/>
    <s v="18V04421"/>
    <s v="RICHELIEU"/>
    <s v="RICHELIEU"/>
    <m/>
    <m/>
    <s v="CHR"/>
    <s v="JGR_TM"/>
    <x v="0"/>
    <x v="0"/>
    <n v="3"/>
    <n v="121"/>
    <n v="299"/>
    <n v="358.8"/>
    <n v="1"/>
    <n v="299"/>
    <n v="358.8"/>
    <n v="1"/>
    <n v="1"/>
  </r>
  <r>
    <x v="213"/>
    <s v="18V04399"/>
    <s v="STARS PROD"/>
    <s v="BEAUFORT EN ANJOU"/>
    <m/>
    <m/>
    <s v="CHR"/>
    <s v="JGR_TM"/>
    <x v="0"/>
    <x v="0"/>
    <n v="3"/>
    <n v="121"/>
    <n v="299"/>
    <n v="358.8"/>
    <n v="1"/>
    <n v="299"/>
    <n v="358.8"/>
    <n v="1"/>
    <n v="1"/>
  </r>
  <r>
    <x v="214"/>
    <s v="18V04447"/>
    <s v="ROMVIN"/>
    <s v="ANGERS"/>
    <m/>
    <m/>
    <s v="GROS"/>
    <s v="Boisson_Spirit"/>
    <x v="12"/>
    <x v="42"/>
    <n v="70"/>
    <n v="3257150673005"/>
    <n v="20.158644000000002"/>
    <n v="24.190372800000002"/>
    <n v="3"/>
    <n v="60.480000000000004"/>
    <n v="72.570000000000007"/>
    <n v="3"/>
    <n v="3.0000000000000004"/>
  </r>
  <r>
    <x v="214"/>
    <s v="18V04451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14"/>
    <s v="18V04442"/>
    <s v="MAS CARRE"/>
    <s v="TOURS"/>
    <m/>
    <m/>
    <s v="GROS"/>
    <s v="Boisson_Spirit"/>
    <x v="2"/>
    <x v="2"/>
    <n v="100"/>
    <n v="4067700013842"/>
    <n v="17.100804999999998"/>
    <n v="20.520965999999998"/>
    <n v="12"/>
    <n v="205.20000000000002"/>
    <n v="246.24"/>
    <n v="17.14"/>
    <n v="17.142857142857142"/>
  </r>
  <r>
    <x v="214"/>
    <s v="18V04442"/>
    <s v="MAS CARRE"/>
    <s v="TOURS"/>
    <m/>
    <m/>
    <s v="GROS"/>
    <s v="Boisson_Spirit"/>
    <x v="2"/>
    <x v="2"/>
    <n v="175"/>
    <n v="4067700013835"/>
    <n v="28.916408750000002"/>
    <n v="34.699690500000003"/>
    <n v="12"/>
    <n v="347.04"/>
    <n v="416.40000000000003"/>
    <n v="30"/>
    <n v="30.000000000000004"/>
  </r>
  <r>
    <x v="214"/>
    <s v="18V04447"/>
    <s v="ROMVIN"/>
    <s v="ANGERS"/>
    <m/>
    <m/>
    <s v="GROS"/>
    <s v="Boisson_Soft"/>
    <x v="8"/>
    <x v="11"/>
    <n v="50"/>
    <n v="4260310553382"/>
    <n v="1"/>
    <n v="1.0549999999999999"/>
    <n v="20"/>
    <n v="20"/>
    <n v="21.200000000000003"/>
    <n v="14.29"/>
    <n v="14.285714285714286"/>
  </r>
  <r>
    <x v="214"/>
    <s v="18V04447"/>
    <s v="ROMVIN"/>
    <s v="ANGER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14"/>
    <s v="18V04447"/>
    <s v="ROMVIN"/>
    <s v="ANGERS"/>
    <m/>
    <m/>
    <s v="GROS"/>
    <s v="Boisson_Spirit"/>
    <x v="10"/>
    <x v="39"/>
    <n v="70"/>
    <n v="3257150100792"/>
    <n v="71.40864400000001"/>
    <n v="85.690372800000006"/>
    <n v="1"/>
    <n v="71.41"/>
    <n v="85.69"/>
    <n v="1"/>
    <n v="1"/>
  </r>
  <r>
    <x v="214"/>
    <s v="18V04447"/>
    <s v="ROMVIN"/>
    <s v="ANGER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14"/>
    <s v="18V04443"/>
    <s v="AUCHAN"/>
    <s v="POITIERS"/>
    <m/>
    <m/>
    <s v="CHR"/>
    <s v="Boisson_Spirit"/>
    <x v="11"/>
    <x v="32"/>
    <n v="50"/>
    <n v="4260270192645"/>
    <n v="28.052506000000001"/>
    <n v="33.663007200000003"/>
    <n v="12"/>
    <n v="336.6"/>
    <n v="403.91999999999996"/>
    <n v="8.57"/>
    <n v="8.5714285714285712"/>
  </r>
  <r>
    <x v="214"/>
    <s v="18V04447"/>
    <s v="ROMVIN"/>
    <s v="ANGERS"/>
    <m/>
    <m/>
    <s v="GROS"/>
    <s v="Boisson_Spirit"/>
    <x v="11"/>
    <x v="32"/>
    <n v="50"/>
    <n v="4260270192645"/>
    <n v="25.192506000000002"/>
    <n v="30.231007200000001"/>
    <n v="3"/>
    <n v="75.570000000000007"/>
    <n v="90.69"/>
    <n v="2.14"/>
    <n v="2.1428571428571428"/>
  </r>
  <r>
    <x v="214"/>
    <s v="18V04442"/>
    <s v="MAS CARRE"/>
    <s v="TOURS"/>
    <m/>
    <m/>
    <s v="GROS"/>
    <s v="Boisson_Spirit"/>
    <x v="1"/>
    <x v="19"/>
    <n v="70"/>
    <n v="8500000917008"/>
    <n v="11.028211800000001"/>
    <n v="13.233854160000002"/>
    <n v="12"/>
    <n v="132.35999999999999"/>
    <n v="158.76"/>
    <n v="12"/>
    <n v="12.000000000000002"/>
  </r>
  <r>
    <x v="214"/>
    <s v="18V04447"/>
    <s v="ROMVIN"/>
    <s v="ANGERS"/>
    <m/>
    <m/>
    <s v="GROS"/>
    <s v="Boisson_Soft"/>
    <x v="8"/>
    <x v="25"/>
    <n v="20"/>
    <n v="4260310553818"/>
    <n v="0.81"/>
    <n v="0.85455000000000003"/>
    <n v="24"/>
    <n v="19.440000000000001"/>
    <n v="20.399999999999999"/>
    <n v="6.86"/>
    <n v="6.8571428571428577"/>
  </r>
  <r>
    <x v="215"/>
    <s v="18V05011"/>
    <s v="OUTBACK"/>
    <s v="TOURS"/>
    <m/>
    <m/>
    <s v="GROS"/>
    <s v="Boisson_Spirit"/>
    <x v="2"/>
    <x v="2"/>
    <n v="175"/>
    <n v="4067700013835"/>
    <n v="28.916408750000002"/>
    <n v="34.699690500000003"/>
    <n v="12"/>
    <n v="347.04"/>
    <n v="416.40000000000003"/>
    <n v="30"/>
    <n v="30.000000000000004"/>
  </r>
  <r>
    <x v="215"/>
    <s v="18V05011"/>
    <s v="OUTBACK"/>
    <s v="TOURS"/>
    <m/>
    <m/>
    <s v="GROS"/>
    <s v="Boisson_Spirit"/>
    <x v="2"/>
    <x v="2"/>
    <n v="175"/>
    <n v="4067700013835"/>
    <n v="28.916408750000002"/>
    <n v="34.699690500000003"/>
    <n v="6"/>
    <n v="173.52"/>
    <n v="208.20000000000002"/>
    <n v="15"/>
    <n v="15.000000000000002"/>
  </r>
  <r>
    <x v="215"/>
    <s v="18V05011"/>
    <s v="OUTBACK"/>
    <s v="TOURS"/>
    <m/>
    <m/>
    <s v="GROS"/>
    <s v="Boisson_Spirit"/>
    <x v="1"/>
    <x v="1"/>
    <n v="70"/>
    <n v="8500000917015"/>
    <n v="11.8982118"/>
    <n v="14.27785416"/>
    <n v="6"/>
    <n v="71.400000000000006"/>
    <n v="85.679999999999993"/>
    <n v="6"/>
    <n v="6.0000000000000009"/>
  </r>
  <r>
    <x v="215"/>
    <s v="18V05011"/>
    <s v="OUTBACK"/>
    <s v="TOURS"/>
    <m/>
    <m/>
    <s v="CHR"/>
    <s v="Boisson_Spirit"/>
    <x v="4"/>
    <x v="8"/>
    <n v="100"/>
    <n v="0"/>
    <n v="0"/>
    <n v="0"/>
    <n v="36"/>
    <n v="0"/>
    <n v="0"/>
    <n v="51.43"/>
    <n v="51.428571428571431"/>
  </r>
  <r>
    <x v="216"/>
    <s v="18V05016"/>
    <s v="RLM DISTRI"/>
    <s v="SAVIGNE"/>
    <m/>
    <m/>
    <s v="GROS"/>
    <s v="Boisson_Spirit"/>
    <x v="3"/>
    <x v="3"/>
    <n v="70"/>
    <n v="3257150688009"/>
    <n v="12.556915199999999"/>
    <n v="15.068298239999999"/>
    <n v="12"/>
    <n v="150.72"/>
    <n v="180.84"/>
    <n v="12"/>
    <n v="12.000000000000002"/>
  </r>
  <r>
    <x v="217"/>
    <s v="18V05035"/>
    <s v="LECLERC SA"/>
    <s v="SAUMUR CEDEX"/>
    <m/>
    <m/>
    <s v="GROS"/>
    <s v="Boisson_Spirit"/>
    <x v="10"/>
    <x v="40"/>
    <n v="70"/>
    <n v="3257150107012"/>
    <n v="29.828643999999997"/>
    <n v="35.794372799999998"/>
    <n v="24"/>
    <n v="715.92"/>
    <n v="858.96"/>
    <n v="24"/>
    <n v="24.000000000000004"/>
  </r>
  <r>
    <x v="217"/>
    <s v="18V05035"/>
    <s v="LECLERC SA"/>
    <s v="SAUMUR CEDEX"/>
    <m/>
    <m/>
    <s v="GROS"/>
    <s v="Boisson_Spirit"/>
    <x v="2"/>
    <x v="2"/>
    <n v="100"/>
    <n v="4067700013842"/>
    <n v="17.100804999999998"/>
    <n v="20.520965999999998"/>
    <n v="96"/>
    <n v="1641.6000000000001"/>
    <n v="1969.92"/>
    <n v="137.13999999999999"/>
    <n v="137.14285714285714"/>
  </r>
  <r>
    <x v="217"/>
    <s v="18V05035"/>
    <s v="LECLERC SA"/>
    <s v="SAUMUR CEDEX"/>
    <m/>
    <m/>
    <s v="GROS"/>
    <s v="Boisson_Spirit"/>
    <x v="2"/>
    <x v="2"/>
    <n v="175"/>
    <n v="4067700013835"/>
    <n v="28.916408750000002"/>
    <n v="34.699690500000003"/>
    <n v="30"/>
    <n v="867.6"/>
    <n v="1041"/>
    <n v="75"/>
    <n v="75"/>
  </r>
  <r>
    <x v="217"/>
    <s v="18V05035"/>
    <s v="LECLERC SA"/>
    <s v="SAUMUR CEDEX"/>
    <m/>
    <m/>
    <s v="GROS"/>
    <s v="Boisson_Spirit"/>
    <x v="10"/>
    <x v="16"/>
    <n v="70"/>
    <n v="3257150101904"/>
    <n v="16.346482999999999"/>
    <n v="19.6157796"/>
    <n v="12"/>
    <n v="196.20000000000002"/>
    <n v="235.44"/>
    <n v="12"/>
    <n v="12.000000000000002"/>
  </r>
  <r>
    <x v="217"/>
    <s v="18V05035"/>
    <s v="LECLERC SA"/>
    <s v="SAUMUR CEDEX"/>
    <m/>
    <m/>
    <s v="GROS"/>
    <s v="Boisson_Spirit"/>
    <x v="10"/>
    <x v="20"/>
    <n v="70"/>
    <n v="3257150100228"/>
    <n v="19.998643999999999"/>
    <n v="23.998372799999999"/>
    <n v="12"/>
    <n v="240"/>
    <n v="288"/>
    <n v="12"/>
    <n v="12.000000000000002"/>
  </r>
  <r>
    <x v="217"/>
    <s v="18V05035"/>
    <s v="LECLERC SA"/>
    <s v="SAUMUR CEDEX"/>
    <m/>
    <m/>
    <s v="GROS"/>
    <s v="Boisson_Spirit"/>
    <x v="10"/>
    <x v="39"/>
    <n v="70"/>
    <n v="3257150100792"/>
    <n v="71.40864400000001"/>
    <n v="85.690372800000006"/>
    <n v="6"/>
    <n v="428.46"/>
    <n v="514.14"/>
    <n v="6"/>
    <n v="6.0000000000000009"/>
  </r>
  <r>
    <x v="217"/>
    <s v="18V05035"/>
    <s v="LECLERC SA"/>
    <s v="SAUMUR CEDEX"/>
    <m/>
    <m/>
    <s v="GROS"/>
    <s v="Boisson_Spirit"/>
    <x v="10"/>
    <x v="18"/>
    <n v="70"/>
    <n v="3257150102017"/>
    <n v="14.694322"/>
    <n v="17.6331864"/>
    <n v="12"/>
    <n v="176.28"/>
    <n v="211.56"/>
    <n v="12"/>
    <n v="12.000000000000002"/>
  </r>
  <r>
    <x v="217"/>
    <s v="18V05035"/>
    <s v="LECLERC SA"/>
    <s v="SAUMUR CEDEX"/>
    <m/>
    <m/>
    <s v="GROS"/>
    <s v="Boisson_Spirit"/>
    <x v="11"/>
    <x v="32"/>
    <n v="50"/>
    <n v="4260270192645"/>
    <n v="25.192506000000002"/>
    <n v="30.231007200000001"/>
    <n v="18"/>
    <n v="453.42"/>
    <n v="544.14"/>
    <n v="12.86"/>
    <n v="12.857142857142858"/>
  </r>
  <r>
    <x v="218"/>
    <s v="18V05085"/>
    <s v="FIGUEIREDO"/>
    <s v="SAINT ROCH"/>
    <m/>
    <m/>
    <s v="GROS"/>
    <s v="Boisson_Soft"/>
    <x v="8"/>
    <x v="23"/>
    <n v="20"/>
    <n v="4260310550305"/>
    <n v="0.81"/>
    <n v="0.85455000000000003"/>
    <n v="144"/>
    <n v="116.64000000000001"/>
    <n v="122.39999999999999"/>
    <n v="41.14"/>
    <n v="41.142857142857146"/>
  </r>
  <r>
    <x v="218"/>
    <s v="18V05079"/>
    <s v="NIORT BOIS"/>
    <s v="NIORT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18"/>
    <s v="18V05085"/>
    <s v="FIGUEIREDO"/>
    <s v="SAINT ROCH"/>
    <m/>
    <m/>
    <s v="GROS"/>
    <s v="Boisson_Soft"/>
    <x v="8"/>
    <x v="11"/>
    <n v="50"/>
    <n v="4260310553382"/>
    <n v="1"/>
    <n v="1.0549999999999999"/>
    <n v="800"/>
    <n v="800"/>
    <n v="848"/>
    <n v="571.42999999999995"/>
    <n v="571.42857142857144"/>
  </r>
  <r>
    <x v="218"/>
    <s v="18V05085"/>
    <s v="FIGUEIREDO"/>
    <s v="SAINT ROCH"/>
    <m/>
    <m/>
    <s v="GROS"/>
    <s v="Boisson_Soft"/>
    <x v="8"/>
    <x v="11"/>
    <n v="50"/>
    <n v="4260310553382"/>
    <n v="1"/>
    <n v="1.0549999999999999"/>
    <n v="80"/>
    <n v="80"/>
    <n v="84.800000000000011"/>
    <n v="57.14"/>
    <n v="57.142857142857146"/>
  </r>
  <r>
    <x v="218"/>
    <s v="18V05085"/>
    <s v="FIGUEIREDO"/>
    <s v="SAINT ROCH"/>
    <m/>
    <m/>
    <s v="GROS"/>
    <s v="Boisson_Spirit"/>
    <x v="3"/>
    <x v="3"/>
    <n v="70"/>
    <n v="3257150688009"/>
    <n v="12.556915199999999"/>
    <n v="15.068298239999999"/>
    <n v="36"/>
    <n v="452.16"/>
    <n v="542.52"/>
    <n v="36"/>
    <n v="36"/>
  </r>
  <r>
    <x v="218"/>
    <s v="18V05079"/>
    <s v="NIORT BOIS"/>
    <s v="NIORT"/>
    <m/>
    <m/>
    <s v="GROS"/>
    <s v="Boisson_Spirit"/>
    <x v="3"/>
    <x v="3"/>
    <n v="70"/>
    <n v="3257150688009"/>
    <n v="12.556915199999999"/>
    <n v="15.068298239999999"/>
    <n v="30"/>
    <n v="376.8"/>
    <n v="452.1"/>
    <n v="30"/>
    <n v="30.000000000000004"/>
  </r>
  <r>
    <x v="219"/>
    <s v="18V05166"/>
    <s v="FAYETTE"/>
    <s v="AMBOISE"/>
    <m/>
    <m/>
    <s v="GROS"/>
    <s v="Boisson_Spirit"/>
    <x v="2"/>
    <x v="2"/>
    <n v="100"/>
    <n v="4067700013842"/>
    <n v="17.100804999999998"/>
    <n v="20.520965999999998"/>
    <n v="222"/>
    <n v="3796.2000000000003"/>
    <n v="4555.4399999999996"/>
    <n v="317.14"/>
    <n v="317.14285714285717"/>
  </r>
  <r>
    <x v="219"/>
    <s v="18V05176"/>
    <s v="LE NAUTILU"/>
    <s v="VAUDELNAY"/>
    <m/>
    <m/>
    <s v="CHR"/>
    <s v="Boisson_Spirit"/>
    <x v="2"/>
    <x v="2"/>
    <n v="175"/>
    <n v="4067700013835"/>
    <n v="32.266408749999997"/>
    <n v="38.719690499999999"/>
    <n v="84"/>
    <n v="2710.6800000000003"/>
    <n v="3252.48"/>
    <n v="210"/>
    <n v="210"/>
  </r>
  <r>
    <x v="219"/>
    <s v="18V05166"/>
    <s v="FAYETTE"/>
    <s v="AMBOISE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19"/>
    <s v="18V05167"/>
    <s v="ONE SHOT"/>
    <s v="NIORT"/>
    <m/>
    <m/>
    <s v="GROS"/>
    <s v="Boisson_Spirit"/>
    <x v="10"/>
    <x v="16"/>
    <n v="70"/>
    <n v="3257150101904"/>
    <n v="16.346482999999999"/>
    <n v="19.6157796"/>
    <n v="12"/>
    <n v="196.20000000000002"/>
    <n v="235.44"/>
    <n v="12"/>
    <n v="12.000000000000002"/>
  </r>
  <r>
    <x v="219"/>
    <s v="18V05166"/>
    <s v="FAYETTE"/>
    <s v="AMBOISE"/>
    <m/>
    <m/>
    <s v="GROS"/>
    <s v="Boisson_Spirit"/>
    <x v="10"/>
    <x v="39"/>
    <n v="70"/>
    <n v="3257150100792"/>
    <n v="71.40864400000001"/>
    <n v="85.690372800000006"/>
    <n v="1"/>
    <n v="71.41"/>
    <n v="85.69"/>
    <n v="1"/>
    <n v="1"/>
  </r>
  <r>
    <x v="219"/>
    <s v="18V05166"/>
    <s v="FAYETTE"/>
    <s v="AMBOISE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19"/>
    <s v="18V05176"/>
    <s v="LE NAUTILU"/>
    <s v="VAUDELNAY"/>
    <m/>
    <m/>
    <s v="CHR"/>
    <s v="Boisson_Spirit"/>
    <x v="10"/>
    <x v="18"/>
    <n v="70"/>
    <n v="3257150102017"/>
    <n v="16.854322"/>
    <n v="20.225186399999998"/>
    <n v="12"/>
    <n v="202.20000000000002"/>
    <n v="242.76"/>
    <n v="12"/>
    <n v="12.000000000000002"/>
  </r>
  <r>
    <x v="219"/>
    <s v="18V05166"/>
    <s v="FAYETTE"/>
    <s v="AMBOISE"/>
    <m/>
    <m/>
    <s v="CHR"/>
    <s v="Boisson_Spirit"/>
    <x v="13"/>
    <x v="43"/>
    <n v="75"/>
    <n v="7503011641413"/>
    <n v="26.257707249999999"/>
    <n v="31.509248700000001"/>
    <n v="6"/>
    <n v="157.56"/>
    <n v="189.06"/>
    <n v="6"/>
    <n v="6.4285714285714288"/>
  </r>
  <r>
    <x v="220"/>
    <s v="18V05187"/>
    <s v="LE BARON"/>
    <s v="TOURS"/>
    <m/>
    <m/>
    <s v="CHR"/>
    <s v="Boisson_Spirit"/>
    <x v="2"/>
    <x v="2"/>
    <n v="175"/>
    <n v="4067700013835"/>
    <n v="32.266408749999997"/>
    <n v="38.719690499999999"/>
    <n v="6"/>
    <n v="193.62"/>
    <n v="232.32"/>
    <n v="15"/>
    <n v="15.000000000000002"/>
  </r>
  <r>
    <x v="220"/>
    <s v="18V05187"/>
    <s v="LE BARON"/>
    <s v="TOURS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20"/>
    <s v="18V05187"/>
    <s v="LE BARON"/>
    <s v="TOURS"/>
    <m/>
    <m/>
    <s v="CHR"/>
    <s v="Boisson_Spirit"/>
    <x v="11"/>
    <x v="32"/>
    <n v="50"/>
    <n v="4260270192645"/>
    <n v="28.052506000000001"/>
    <n v="33.663007200000003"/>
    <n v="6"/>
    <n v="168.3"/>
    <n v="201.95999999999998"/>
    <n v="4.29"/>
    <n v="4.2857142857142856"/>
  </r>
  <r>
    <x v="221"/>
    <s v="18V05216"/>
    <s v="LECLERC BR"/>
    <s v="BRISSAC QUINCE"/>
    <m/>
    <m/>
    <s v="GROS"/>
    <s v="Boisson_Spirit"/>
    <x v="2"/>
    <x v="2"/>
    <n v="100"/>
    <n v="4067700013842"/>
    <n v="17.100804999999998"/>
    <n v="20.520965999999998"/>
    <n v="48"/>
    <n v="820.80000000000007"/>
    <n v="984.96"/>
    <n v="68.569999999999993"/>
    <n v="68.571428571428569"/>
  </r>
  <r>
    <x v="221"/>
    <s v="18V05216"/>
    <s v="LECLERC BR"/>
    <s v="BRISSAC QUINCE"/>
    <m/>
    <m/>
    <s v="GROS"/>
    <s v="Boisson_Spirit"/>
    <x v="2"/>
    <x v="2"/>
    <n v="175"/>
    <n v="4067700013835"/>
    <n v="28.916408750000002"/>
    <n v="34.699690500000003"/>
    <n v="12"/>
    <n v="347.04"/>
    <n v="416.40000000000003"/>
    <n v="30"/>
    <n v="30.000000000000004"/>
  </r>
  <r>
    <x v="221"/>
    <s v="18V05216"/>
    <s v="LECLERC BR"/>
    <s v="BRISSAC QUINCE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21"/>
    <s v="18V05216"/>
    <s v="LECLERC BR"/>
    <s v="BRISSAC QUINCE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22"/>
    <s v="18V05242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23"/>
    <s v="18V01370"/>
    <s v="AU BUREAU"/>
    <s v="TOURS"/>
    <m/>
    <m/>
    <s v="GROS"/>
    <s v="Boisson_Spirit"/>
    <x v="2"/>
    <x v="2"/>
    <n v="100"/>
    <n v="4067700013842"/>
    <n v="17.100804999999998"/>
    <n v="20.520965999999998"/>
    <n v="12"/>
    <n v="205.20000000000002"/>
    <n v="246.24"/>
    <n v="17.14"/>
    <n v="17.142857142857142"/>
  </r>
  <r>
    <x v="223"/>
    <s v="18V01370"/>
    <s v="AU BUREAU"/>
    <s v="TOURS"/>
    <m/>
    <m/>
    <s v="GROS"/>
    <s v="Boisson_Spirit"/>
    <x v="1"/>
    <x v="1"/>
    <n v="100"/>
    <n v="3257150410167"/>
    <n v="15.778874"/>
    <n v="18.934648800000002"/>
    <n v="48"/>
    <n v="757.43999999999994"/>
    <n v="908.64"/>
    <n v="68.569999999999993"/>
    <n v="68.571428571428569"/>
  </r>
  <r>
    <x v="224"/>
    <s v="18V05322"/>
    <s v="LE SAINT"/>
    <s v="BOURGES"/>
    <m/>
    <m/>
    <s v="CHR"/>
    <s v="JGR_TM"/>
    <x v="0"/>
    <x v="0"/>
    <n v="3"/>
    <n v="121"/>
    <n v="299"/>
    <n v="358.8"/>
    <n v="1"/>
    <n v="299"/>
    <n v="358.8"/>
    <n v="1"/>
    <n v="1"/>
  </r>
  <r>
    <x v="225"/>
    <s v="18V05345"/>
    <s v="REMY BREGE"/>
    <s v="LA MOTTE BEUVRON"/>
    <m/>
    <m/>
    <s v="GROS"/>
    <s v="Boisson_Soft"/>
    <x v="8"/>
    <x v="23"/>
    <n v="20"/>
    <n v="4260310550305"/>
    <n v="0.81"/>
    <n v="0.85455000000000003"/>
    <n v="144"/>
    <n v="116.64000000000001"/>
    <n v="122.39999999999999"/>
    <n v="41.14"/>
    <n v="41.142857142857146"/>
  </r>
  <r>
    <x v="225"/>
    <s v="18V05345"/>
    <s v="REMY BREGE"/>
    <s v="LA MOTTE BEUVRON"/>
    <m/>
    <m/>
    <s v="GROS"/>
    <s v="Boisson_Soft"/>
    <x v="8"/>
    <x v="29"/>
    <n v="20"/>
    <n v="4260310552941"/>
    <n v="0.81"/>
    <n v="0.85455000000000003"/>
    <n v="72"/>
    <n v="58.320000000000007"/>
    <n v="61.199999999999996"/>
    <n v="20.57"/>
    <n v="20.571428571428573"/>
  </r>
  <r>
    <x v="225"/>
    <s v="18V05345"/>
    <s v="REMY BREGE"/>
    <s v="LA MOTTE BEUVRON"/>
    <m/>
    <m/>
    <s v="GROS"/>
    <s v="Boisson_Soft"/>
    <x v="8"/>
    <x v="21"/>
    <n v="20"/>
    <n v="4260310553832"/>
    <n v="0.81"/>
    <n v="0.85455000000000003"/>
    <n v="48"/>
    <n v="38.880000000000003"/>
    <n v="40.799999999999997"/>
    <n v="13.71"/>
    <n v="13.714285714285715"/>
  </r>
  <r>
    <x v="225"/>
    <s v="18V05345"/>
    <s v="REMY BREGE"/>
    <s v="LA MOTTE BEUVRON"/>
    <m/>
    <m/>
    <s v="GROS"/>
    <s v="Boisson_Spirit"/>
    <x v="7"/>
    <x v="10"/>
    <n v="70"/>
    <n v="8017450002104"/>
    <n v="14.266482999999999"/>
    <n v="17.119779600000001"/>
    <n v="12"/>
    <n v="171.24"/>
    <n v="205.44"/>
    <n v="12"/>
    <n v="12.000000000000002"/>
  </r>
  <r>
    <x v="225"/>
    <s v="18V05345"/>
    <s v="REMY BREGE"/>
    <s v="LA MOTTE BEUVRON"/>
    <m/>
    <m/>
    <s v="GROS"/>
    <s v="Boisson_Soft"/>
    <x v="8"/>
    <x v="11"/>
    <n v="50"/>
    <n v="4260310553382"/>
    <n v="1"/>
    <n v="1.0549999999999999"/>
    <n v="80"/>
    <n v="80"/>
    <n v="84.800000000000011"/>
    <n v="57.14"/>
    <n v="57.142857142857146"/>
  </r>
  <r>
    <x v="225"/>
    <s v="18V05345"/>
    <s v="REMY BREGE"/>
    <s v="LA MOTTE BEUVRON"/>
    <m/>
    <m/>
    <s v="GROS"/>
    <s v="Boisson_Soft"/>
    <x v="8"/>
    <x v="22"/>
    <n v="20"/>
    <n v="4260310553849"/>
    <n v="0.81"/>
    <n v="0.85455000000000003"/>
    <n v="48"/>
    <n v="38.880000000000003"/>
    <n v="40.799999999999997"/>
    <n v="13.71"/>
    <n v="13.714285714285715"/>
  </r>
  <r>
    <x v="225"/>
    <s v="18V05345"/>
    <s v="REMY BREGE"/>
    <s v="LA MOTTE BEUVRON"/>
    <m/>
    <m/>
    <s v="GROS"/>
    <s v="Boisson_Soft"/>
    <x v="8"/>
    <x v="25"/>
    <n v="20"/>
    <n v="4260310553818"/>
    <n v="0.81"/>
    <n v="0.85455000000000003"/>
    <n v="96"/>
    <n v="77.760000000000005"/>
    <n v="81.599999999999994"/>
    <n v="27.43"/>
    <n v="27.428571428571431"/>
  </r>
  <r>
    <x v="226"/>
    <s v="18V05371"/>
    <s v="FIGUEIREDO"/>
    <s v="SAINT ROCH"/>
    <m/>
    <m/>
    <s v="GROS"/>
    <s v="Boisson_Soft"/>
    <x v="8"/>
    <x v="22"/>
    <n v="20"/>
    <n v="4260310553849"/>
    <n v="0.81"/>
    <n v="0.85455000000000003"/>
    <n v="480"/>
    <n v="388.8"/>
    <n v="408"/>
    <n v="137.13999999999999"/>
    <n v="137.14285714285714"/>
  </r>
  <r>
    <x v="227"/>
    <s v="18V06028"/>
    <s v="NIORT BOIS"/>
    <s v="NIORT"/>
    <m/>
    <m/>
    <s v="GROS"/>
    <s v="Boisson_Spirit"/>
    <x v="2"/>
    <x v="2"/>
    <n v="70"/>
    <n v="4067700013859"/>
    <n v="12.532563499999998"/>
    <n v="15.039076199999998"/>
    <n v="108"/>
    <n v="1353.24"/>
    <n v="1624.32"/>
    <n v="108"/>
    <n v="108"/>
  </r>
  <r>
    <x v="227"/>
    <s v="18V06028"/>
    <s v="NIORT BOIS"/>
    <s v="NIORT"/>
    <m/>
    <m/>
    <s v="GROS"/>
    <s v="Boisson_Spirit"/>
    <x v="2"/>
    <x v="2"/>
    <n v="70"/>
    <n v="4067700013859"/>
    <n v="12.532563499999998"/>
    <n v="15.039076199999998"/>
    <n v="42"/>
    <n v="526.26"/>
    <n v="631.67999999999995"/>
    <n v="42"/>
    <n v="42"/>
  </r>
  <r>
    <x v="227"/>
    <s v="18V06028"/>
    <s v="NIORT BOIS"/>
    <s v="NIORT"/>
    <m/>
    <m/>
    <s v="GROS"/>
    <s v="Boisson_Spirit"/>
    <x v="3"/>
    <x v="3"/>
    <n v="70"/>
    <n v="3257150688009"/>
    <n v="12.556915199999999"/>
    <n v="15.068298239999999"/>
    <n v="36"/>
    <n v="452.16"/>
    <n v="542.52"/>
    <n v="36"/>
    <n v="36"/>
  </r>
  <r>
    <x v="228"/>
    <s v="18V06074"/>
    <s v="LE BAR DES"/>
    <s v="POITIERS"/>
    <m/>
    <m/>
    <s v="GROS"/>
    <s v="Boisson_Soft"/>
    <x v="8"/>
    <x v="29"/>
    <n v="20"/>
    <n v="4260310552941"/>
    <n v="0.81"/>
    <n v="0.85455000000000003"/>
    <n v="24"/>
    <n v="19.440000000000001"/>
    <n v="20.399999999999999"/>
    <n v="6.86"/>
    <n v="6.8571428571428577"/>
  </r>
  <r>
    <x v="228"/>
    <s v="18V06073"/>
    <s v="O BASQUE"/>
    <s v="CHOLET"/>
    <m/>
    <m/>
    <s v="CHR"/>
    <s v="Boisson_Spirit"/>
    <x v="6"/>
    <x v="9"/>
    <n v="70"/>
    <n v="4055800060200"/>
    <n v="18.588644000000002"/>
    <n v="22.306372800000002"/>
    <n v="6"/>
    <n v="111.53999999999999"/>
    <n v="133.85999999999999"/>
    <n v="6"/>
    <n v="6.0000000000000009"/>
  </r>
  <r>
    <x v="228"/>
    <s v="18V06073"/>
    <s v="O BASQUE"/>
    <s v="CHOLET"/>
    <m/>
    <m/>
    <s v="CHR"/>
    <s v="Boisson_Soft"/>
    <x v="8"/>
    <x v="24"/>
    <n v="20"/>
    <n v="4260310553863"/>
    <n v="0.89"/>
    <n v="0.93895000000000006"/>
    <n v="24"/>
    <n v="21.36"/>
    <n v="22.56"/>
    <n v="6.86"/>
    <n v="6.8571428571428577"/>
  </r>
  <r>
    <x v="228"/>
    <s v="18V06074"/>
    <s v="LE BAR DES"/>
    <s v="POITIERS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228"/>
    <s v="18V06074"/>
    <s v="LE BAR DES"/>
    <s v="POITIERS"/>
    <m/>
    <m/>
    <s v="GROS"/>
    <s v="Boisson_Spirit"/>
    <x v="12"/>
    <x v="42"/>
    <n v="70"/>
    <n v="3257150673005"/>
    <n v="20.158644000000002"/>
    <n v="24.190372800000002"/>
    <n v="6"/>
    <n v="120.96000000000001"/>
    <n v="145.14000000000001"/>
    <n v="6"/>
    <n v="6.0000000000000009"/>
  </r>
  <r>
    <x v="228"/>
    <s v="18V06074"/>
    <s v="LE BAR DES"/>
    <s v="POITIERS"/>
    <m/>
    <m/>
    <s v="GROS"/>
    <s v="Boisson_Spirit"/>
    <x v="2"/>
    <x v="2"/>
    <n v="70"/>
    <n v="4067700013859"/>
    <n v="12.532563499999998"/>
    <n v="15.039076199999998"/>
    <n v="48"/>
    <n v="601.43999999999994"/>
    <n v="721.92"/>
    <n v="48"/>
    <n v="48.000000000000007"/>
  </r>
  <r>
    <x v="228"/>
    <s v="18V06071"/>
    <s v="LA TABERNE"/>
    <s v="POITIERS"/>
    <m/>
    <m/>
    <s v="CHR"/>
    <s v="Boisson_Soft"/>
    <x v="8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228"/>
    <s v="18V06073"/>
    <s v="O BASQUE"/>
    <s v="CHOLET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228"/>
    <s v="18V06074"/>
    <s v="LE BAR DES"/>
    <s v="POITIER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28"/>
    <s v="18V06075"/>
    <s v="LEDOLITTLE"/>
    <s v="TOUR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28"/>
    <s v="18V06074"/>
    <s v="LE BAR DES"/>
    <s v="POITIERS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228"/>
    <s v="18V06073"/>
    <s v="O BASQUE"/>
    <s v="CHOLET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28"/>
    <s v="18V06086"/>
    <s v="LE BAR DES"/>
    <s v="POITIER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28"/>
    <s v="18V06073"/>
    <s v="O BASQUE"/>
    <s v="CHOLET"/>
    <m/>
    <m/>
    <s v="CHR"/>
    <s v="Boisson_Spirit"/>
    <x v="11"/>
    <x v="32"/>
    <n v="50"/>
    <n v="4260270192645"/>
    <n v="28.052506000000001"/>
    <n v="33.663007200000003"/>
    <n v="3"/>
    <n v="84.15"/>
    <n v="100.97999999999999"/>
    <n v="2.14"/>
    <n v="2.1428571428571428"/>
  </r>
  <r>
    <x v="228"/>
    <s v="18V06073"/>
    <s v="O BASQUE"/>
    <s v="CHOLET"/>
    <m/>
    <m/>
    <s v="CHR"/>
    <s v="Boisson_Spirit"/>
    <x v="9"/>
    <x v="31"/>
    <n v="70"/>
    <n v="8002095736606"/>
    <n v="15.747779600000001"/>
    <n v="18.897335520000002"/>
    <n v="6"/>
    <n v="94.5"/>
    <n v="113.39999999999999"/>
    <n v="6"/>
    <n v="6.0000000000000009"/>
  </r>
  <r>
    <x v="228"/>
    <s v="18V06074"/>
    <s v="LE BAR DES"/>
    <s v="POITIERS"/>
    <m/>
    <m/>
    <s v="GROS"/>
    <s v="Boisson_Spirit"/>
    <x v="9"/>
    <x v="31"/>
    <n v="70"/>
    <n v="8002095736606"/>
    <n v="15.747779600000001"/>
    <n v="18.897335520000002"/>
    <n v="6"/>
    <n v="94.5"/>
    <n v="113.39999999999999"/>
    <n v="6"/>
    <n v="6.0000000000000009"/>
  </r>
  <r>
    <x v="228"/>
    <s v="18V06073"/>
    <s v="O BASQUE"/>
    <s v="CHOLET"/>
    <m/>
    <m/>
    <s v="CHR"/>
    <s v="Boisson_Soft"/>
    <x v="8"/>
    <x v="22"/>
    <n v="20"/>
    <n v="4260310553849"/>
    <n v="0.89"/>
    <n v="0.93895000000000006"/>
    <n v="24"/>
    <n v="21.36"/>
    <n v="22.56"/>
    <n v="6.86"/>
    <n v="6.8571428571428577"/>
  </r>
  <r>
    <x v="228"/>
    <s v="18V06074"/>
    <s v="LE BAR DES"/>
    <s v="POITIERS"/>
    <m/>
    <m/>
    <s v="GROS"/>
    <s v="Boisson_Soft"/>
    <x v="8"/>
    <x v="22"/>
    <n v="20"/>
    <n v="4260310553849"/>
    <n v="0.81"/>
    <n v="0.85455000000000003"/>
    <n v="48"/>
    <n v="38.880000000000003"/>
    <n v="40.799999999999997"/>
    <n v="13.71"/>
    <n v="13.714285714285715"/>
  </r>
  <r>
    <x v="228"/>
    <s v="18V06070"/>
    <s v="FAYETTE"/>
    <s v="AMBOISE"/>
    <m/>
    <m/>
    <s v="GROS"/>
    <s v="Boisson_Soft"/>
    <x v="8"/>
    <x v="25"/>
    <n v="20"/>
    <n v="4260310553818"/>
    <n v="0.81"/>
    <n v="0.85455000000000003"/>
    <n v="240"/>
    <n v="194.4"/>
    <n v="204"/>
    <n v="68.569999999999993"/>
    <n v="68.571428571428569"/>
  </r>
  <r>
    <x v="228"/>
    <s v="18V06073"/>
    <s v="O BASQUE"/>
    <s v="CHOLET"/>
    <m/>
    <m/>
    <s v="CHR"/>
    <s v="Boisson_Soft"/>
    <x v="8"/>
    <x v="25"/>
    <n v="20"/>
    <n v="4260310553818"/>
    <n v="0.89"/>
    <n v="0.93895000000000006"/>
    <n v="24"/>
    <n v="21.36"/>
    <n v="22.56"/>
    <n v="6.86"/>
    <n v="6.8571428571428577"/>
  </r>
  <r>
    <x v="228"/>
    <s v="18V06074"/>
    <s v="LE BAR DES"/>
    <s v="POITIERS"/>
    <m/>
    <m/>
    <s v="GROS"/>
    <s v="Boisson_Soft"/>
    <x v="8"/>
    <x v="25"/>
    <n v="20"/>
    <n v="4260310553818"/>
    <n v="0.81"/>
    <n v="0.85455000000000003"/>
    <n v="48"/>
    <n v="38.880000000000003"/>
    <n v="40.799999999999997"/>
    <n v="13.71"/>
    <n v="13.714285714285715"/>
  </r>
  <r>
    <x v="228"/>
    <s v="18V06076"/>
    <s v="AU JARDIN"/>
    <s v="VOUVRAY"/>
    <m/>
    <m/>
    <s v="CHR"/>
    <s v="Boisson_Spirit"/>
    <x v="4"/>
    <x v="4"/>
    <n v="70"/>
    <n v="0"/>
    <n v="0"/>
    <n v="0"/>
    <n v="24"/>
    <n v="0"/>
    <n v="0"/>
    <n v="24"/>
    <n v="24.000000000000004"/>
  </r>
  <r>
    <x v="228"/>
    <s v="18V06076"/>
    <s v="AU JARDIN"/>
    <s v="VOUVRAY"/>
    <m/>
    <m/>
    <s v="CHR"/>
    <s v="Boisson_Spirit"/>
    <x v="4"/>
    <x v="34"/>
    <n v="100"/>
    <n v="0"/>
    <n v="0"/>
    <n v="0"/>
    <n v="12"/>
    <n v="0"/>
    <n v="0"/>
    <n v="17.14"/>
    <n v="17.142857142857142"/>
  </r>
  <r>
    <x v="229"/>
    <s v="18V06105"/>
    <s v="AUCHAN"/>
    <s v="CHAMBRAY LES TOURS"/>
    <m/>
    <m/>
    <s v="GROS"/>
    <s v="Boisson_Spirit"/>
    <x v="10"/>
    <x v="40"/>
    <n v="70"/>
    <n v="3257150107012"/>
    <n v="29.828643999999997"/>
    <n v="35.794372799999998"/>
    <n v="18"/>
    <n v="536.93999999999994"/>
    <n v="644.22"/>
    <n v="18"/>
    <n v="18"/>
  </r>
  <r>
    <x v="229"/>
    <s v="18V06105"/>
    <s v="AUCHAN"/>
    <s v="CHAMBRAY LES TOURS"/>
    <m/>
    <m/>
    <s v="GROS"/>
    <s v="Boisson_Spirit"/>
    <x v="10"/>
    <x v="16"/>
    <n v="70"/>
    <n v="3257150101904"/>
    <n v="16.346482999999999"/>
    <n v="19.6157796"/>
    <n v="30"/>
    <n v="490.50000000000006"/>
    <n v="588.6"/>
    <n v="30"/>
    <n v="30.000000000000004"/>
  </r>
  <r>
    <x v="229"/>
    <s v="18V06102"/>
    <s v="LA TETE DA"/>
    <s v="JOUE LES TOURS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229"/>
    <s v="18V06102"/>
    <s v="LA TETE DA"/>
    <s v="JOUE LES TOURS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29"/>
    <s v="18V06105"/>
    <s v="AUCHAN"/>
    <s v="CHAMBRAY LES TOURS"/>
    <m/>
    <m/>
    <s v="GROS"/>
    <s v="Boisson_Spirit"/>
    <x v="10"/>
    <x v="18"/>
    <n v="70"/>
    <n v="3257150102017"/>
    <n v="14.694322"/>
    <n v="17.6331864"/>
    <n v="30"/>
    <n v="440.7"/>
    <n v="528.9"/>
    <n v="30"/>
    <n v="30.000000000000004"/>
  </r>
  <r>
    <x v="229"/>
    <s v="18V06105"/>
    <s v="AUCHAN"/>
    <s v="CHAMBRAY LES TOURS"/>
    <m/>
    <m/>
    <s v="CHR"/>
    <s v="Boisson_Spirit"/>
    <x v="13"/>
    <x v="43"/>
    <n v="75"/>
    <n v="7503011641413"/>
    <n v="26.257707249999999"/>
    <n v="31.509248700000001"/>
    <n v="12"/>
    <n v="315.12"/>
    <n v="378.12"/>
    <n v="12"/>
    <n v="12.857142857142858"/>
  </r>
  <r>
    <x v="229"/>
    <s v="18V06105"/>
    <s v="AUCHAN"/>
    <s v="CHAMBRAY LES TOURS"/>
    <m/>
    <m/>
    <s v="GROS"/>
    <s v="Boisson_Spirit"/>
    <x v="11"/>
    <x v="32"/>
    <n v="50"/>
    <n v="4260270192645"/>
    <n v="25.192506000000002"/>
    <n v="30.231007200000001"/>
    <n v="18"/>
    <n v="453.42"/>
    <n v="544.14"/>
    <n v="12.86"/>
    <n v="12.857142857142858"/>
  </r>
  <r>
    <x v="230"/>
    <s v="18V06123"/>
    <s v="SCHOEN"/>
    <s v="CHATEAUROUX CEDEX"/>
    <m/>
    <m/>
    <s v="GROS"/>
    <s v="Boisson_Spirit"/>
    <x v="2"/>
    <x v="2"/>
    <n v="175"/>
    <n v="4067700013835"/>
    <n v="28.916408750000002"/>
    <n v="34.699690500000003"/>
    <n v="60"/>
    <n v="1735.2"/>
    <n v="2082"/>
    <n v="150"/>
    <n v="150"/>
  </r>
  <r>
    <x v="231"/>
    <s v="18V06137"/>
    <s v="FIGUEIREDO"/>
    <s v="SAINT ROCH"/>
    <m/>
    <m/>
    <s v="GROS"/>
    <s v="Boisson_Soft"/>
    <x v="8"/>
    <x v="23"/>
    <n v="20"/>
    <n v="4260310550305"/>
    <n v="0.81"/>
    <n v="0.85455000000000003"/>
    <n v="240"/>
    <n v="194.4"/>
    <n v="204"/>
    <n v="68.569999999999993"/>
    <n v="68.571428571428569"/>
  </r>
  <r>
    <x v="231"/>
    <s v="18V06137"/>
    <s v="FIGUEIREDO"/>
    <s v="SAINT ROCH"/>
    <m/>
    <m/>
    <s v="GROS"/>
    <s v="Boisson_Soft"/>
    <x v="8"/>
    <x v="23"/>
    <n v="20"/>
    <n v="4260310550305"/>
    <n v="0.81"/>
    <n v="0.85455000000000003"/>
    <n v="24"/>
    <n v="19.440000000000001"/>
    <n v="20.399999999999999"/>
    <n v="6.86"/>
    <n v="6.8571428571428577"/>
  </r>
  <r>
    <x v="231"/>
    <s v="18V06137"/>
    <s v="FIGUEIREDO"/>
    <s v="SAINT ROCH"/>
    <m/>
    <m/>
    <s v="GROS"/>
    <s v="Boisson_Soft"/>
    <x v="8"/>
    <x v="11"/>
    <n v="50"/>
    <n v="4260310553382"/>
    <n v="1"/>
    <n v="1.0549999999999999"/>
    <n v="220"/>
    <n v="220"/>
    <n v="233.20000000000002"/>
    <n v="157.13999999999999"/>
    <n v="157.14285714285714"/>
  </r>
  <r>
    <x v="231"/>
    <s v="18V06137"/>
    <s v="FIGUEIREDO"/>
    <s v="SAINT ROCH"/>
    <m/>
    <m/>
    <s v="GROS"/>
    <s v="Boisson_Soft"/>
    <x v="8"/>
    <x v="11"/>
    <n v="50"/>
    <n v="4260310553382"/>
    <n v="1"/>
    <n v="1.0549999999999999"/>
    <n v="20"/>
    <n v="20"/>
    <n v="21.200000000000003"/>
    <n v="14.29"/>
    <n v="14.285714285714286"/>
  </r>
  <r>
    <x v="232"/>
    <s v="18V06168"/>
    <s v="IRLANDAIS"/>
    <s v="ANGERS"/>
    <m/>
    <m/>
    <s v="GROS"/>
    <s v="Boisson_Soft"/>
    <x v="8"/>
    <x v="23"/>
    <n v="20"/>
    <n v="4260310550305"/>
    <n v="0.81"/>
    <n v="0.85455000000000003"/>
    <n v="48"/>
    <n v="38.880000000000003"/>
    <n v="40.799999999999997"/>
    <n v="13.71"/>
    <n v="13.714285714285715"/>
  </r>
  <r>
    <x v="232"/>
    <s v="18V06166"/>
    <s v="LA TAB"/>
    <s v="SAINT BENOIT"/>
    <m/>
    <m/>
    <s v="CHR"/>
    <s v="Boisson_Soft"/>
    <x v="8"/>
    <x v="23"/>
    <n v="20"/>
    <n v="4260310550305"/>
    <n v="0.89"/>
    <n v="0.93895000000000006"/>
    <n v="24"/>
    <n v="21.36"/>
    <n v="22.56"/>
    <n v="6.86"/>
    <n v="6.8571428571428577"/>
  </r>
  <r>
    <x v="232"/>
    <s v="18V06166"/>
    <s v="LA TAB"/>
    <s v="SAINT BENOIT"/>
    <m/>
    <m/>
    <s v="CHR"/>
    <s v="Boisson_Soft"/>
    <x v="8"/>
    <x v="24"/>
    <n v="20"/>
    <n v="4260310553863"/>
    <n v="0.89"/>
    <n v="0.93895000000000006"/>
    <n v="24"/>
    <n v="21.36"/>
    <n v="22.56"/>
    <n v="6.86"/>
    <n v="6.8571428571428577"/>
  </r>
  <r>
    <x v="232"/>
    <s v="18V06168"/>
    <s v="IRLANDAIS"/>
    <s v="ANGERS"/>
    <m/>
    <m/>
    <s v="GROS"/>
    <s v="Boisson_Spirit"/>
    <x v="2"/>
    <x v="2"/>
    <n v="175"/>
    <n v="4067700013835"/>
    <n v="28.916408750000002"/>
    <n v="34.699690500000003"/>
    <n v="48"/>
    <n v="1388.16"/>
    <n v="1665.6000000000001"/>
    <n v="120"/>
    <n v="120.00000000000001"/>
  </r>
  <r>
    <x v="232"/>
    <s v="18V06166"/>
    <s v="LA TAB"/>
    <s v="SAINT BENOIT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32"/>
    <s v="18V06167"/>
    <s v="CLIPPER"/>
    <s v="BLOI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32"/>
    <s v="18V06166"/>
    <s v="LA TAB"/>
    <s v="SAINT BENOIT"/>
    <m/>
    <m/>
    <s v="CHR"/>
    <s v="Boisson_Spirit"/>
    <x v="11"/>
    <x v="32"/>
    <n v="50"/>
    <n v="4260270192645"/>
    <n v="28.052506000000001"/>
    <n v="33.663007200000003"/>
    <n v="2"/>
    <n v="56.1"/>
    <n v="67.319999999999993"/>
    <n v="1.43"/>
    <n v="1.4285714285714286"/>
  </r>
  <r>
    <x v="232"/>
    <s v="18V06167"/>
    <s v="CLIPPER"/>
    <s v="BLOIS"/>
    <m/>
    <m/>
    <s v="GROS"/>
    <s v="Boisson_Spirit"/>
    <x v="1"/>
    <x v="1"/>
    <n v="100"/>
    <n v="3257150410167"/>
    <n v="15.778874"/>
    <n v="18.934648800000002"/>
    <n v="90"/>
    <n v="1420.2"/>
    <n v="1703.7"/>
    <n v="128.57"/>
    <n v="128.57142857142858"/>
  </r>
  <r>
    <x v="232"/>
    <s v="18V06168"/>
    <s v="IRLANDAIS"/>
    <s v="ANGERS"/>
    <m/>
    <m/>
    <s v="GROS"/>
    <s v="Boisson_Soft"/>
    <x v="8"/>
    <x v="22"/>
    <n v="20"/>
    <n v="4260310553849"/>
    <n v="0.81"/>
    <n v="0.85455000000000003"/>
    <n v="144"/>
    <n v="116.64000000000001"/>
    <n v="122.39999999999999"/>
    <n v="41.14"/>
    <n v="41.142857142857146"/>
  </r>
  <r>
    <x v="232"/>
    <s v="18V06166"/>
    <s v="LA TAB"/>
    <s v="SAINT BENOIT"/>
    <m/>
    <m/>
    <s v="CHR"/>
    <s v="Boisson_Soft"/>
    <x v="8"/>
    <x v="22"/>
    <n v="20"/>
    <n v="4260310553849"/>
    <n v="0.89"/>
    <n v="0.93895000000000006"/>
    <n v="24"/>
    <n v="21.36"/>
    <n v="22.56"/>
    <n v="6.86"/>
    <n v="6.8571428571428577"/>
  </r>
  <r>
    <x v="232"/>
    <s v="18V06171"/>
    <s v="LA TAVERNE"/>
    <s v="BELLEVILLE SUR LOIRE"/>
    <m/>
    <m/>
    <s v="CHR"/>
    <s v="JGR_TM"/>
    <x v="0"/>
    <x v="0"/>
    <n v="3"/>
    <n v="121"/>
    <n v="299"/>
    <n v="358.8"/>
    <n v="1"/>
    <n v="299"/>
    <n v="358.8"/>
    <n v="1"/>
    <n v="1"/>
  </r>
  <r>
    <x v="232"/>
    <s v="18V06178"/>
    <s v="LE 49"/>
    <s v="BEAUPREAU-EN-MAUGES"/>
    <m/>
    <m/>
    <s v="CHR"/>
    <s v="JGR_TM"/>
    <x v="0"/>
    <x v="0"/>
    <n v="3"/>
    <n v="121"/>
    <n v="299"/>
    <n v="358.8"/>
    <n v="1"/>
    <n v="299"/>
    <n v="358.8"/>
    <n v="1"/>
    <n v="1"/>
  </r>
  <r>
    <x v="232"/>
    <s v="18V06173"/>
    <s v="LE RUBIS"/>
    <s v="CHOLET"/>
    <m/>
    <m/>
    <s v="CHR"/>
    <s v="JGR_TM"/>
    <x v="0"/>
    <x v="0"/>
    <n v="3"/>
    <n v="121"/>
    <n v="299"/>
    <n v="358.8"/>
    <n v="1"/>
    <n v="299"/>
    <n v="358.8"/>
    <n v="1"/>
    <n v="1"/>
  </r>
  <r>
    <x v="232"/>
    <s v="18V06172"/>
    <s v="O BASQUE"/>
    <s v="CHOLET"/>
    <m/>
    <m/>
    <s v="CHR"/>
    <s v="JGR_TM"/>
    <x v="0"/>
    <x v="0"/>
    <n v="3"/>
    <n v="121"/>
    <n v="299"/>
    <n v="358.8"/>
    <n v="5"/>
    <n v="1495"/>
    <n v="1794"/>
    <n v="5"/>
    <n v="5"/>
  </r>
  <r>
    <x v="232"/>
    <s v="18V06177"/>
    <s v="STARS PROD"/>
    <s v="BEAUFORT EN ANJOU"/>
    <m/>
    <m/>
    <s v="CHR"/>
    <s v="JGR_TM"/>
    <x v="0"/>
    <x v="0"/>
    <n v="3"/>
    <n v="121"/>
    <n v="299"/>
    <n v="358.8"/>
    <n v="0"/>
    <n v="0"/>
    <n v="0"/>
    <n v="0"/>
    <n v="0"/>
  </r>
  <r>
    <x v="232"/>
    <s v="18V06168"/>
    <s v="IRLANDAIS"/>
    <s v="ANGERS"/>
    <m/>
    <m/>
    <s v="GROS"/>
    <s v="Boisson_Soft"/>
    <x v="8"/>
    <x v="25"/>
    <n v="20"/>
    <n v="4260310553818"/>
    <n v="0.81"/>
    <n v="0.85455000000000003"/>
    <n v="192"/>
    <n v="155.52000000000001"/>
    <n v="163.19999999999999"/>
    <n v="54.86"/>
    <n v="54.857142857142861"/>
  </r>
  <r>
    <x v="233"/>
    <s v="18V06259"/>
    <s v="PLUMEJEAU"/>
    <s v="LA POMMERAYE"/>
    <m/>
    <m/>
    <s v="GROS"/>
    <s v="Boisson_Spirit"/>
    <x v="2"/>
    <x v="2"/>
    <n v="100"/>
    <n v="4067700013842"/>
    <n v="17.100804999999998"/>
    <n v="20.520965999999998"/>
    <n v="240"/>
    <n v="4104"/>
    <n v="4924.8"/>
    <n v="342.86"/>
    <n v="342.85714285714289"/>
  </r>
  <r>
    <x v="234"/>
    <s v="18V06287"/>
    <s v="CUTTY SARK"/>
    <s v="AUBIGNY SUR NERE"/>
    <m/>
    <m/>
    <s v="CHR"/>
    <s v="JGR_TM"/>
    <x v="0"/>
    <x v="0"/>
    <n v="3"/>
    <n v="121"/>
    <n v="299"/>
    <n v="358.8"/>
    <n v="5"/>
    <n v="1495"/>
    <n v="1794"/>
    <n v="5"/>
    <n v="5"/>
  </r>
  <r>
    <x v="234"/>
    <s v="18V06284"/>
    <s v="FAUSTO"/>
    <s v="ANGERS"/>
    <m/>
    <m/>
    <s v="CHR"/>
    <s v="JGR_TM"/>
    <x v="0"/>
    <x v="0"/>
    <n v="3"/>
    <n v="121"/>
    <n v="299"/>
    <n v="358.8"/>
    <n v="5"/>
    <n v="1495"/>
    <n v="1794"/>
    <n v="5"/>
    <n v="5"/>
  </r>
  <r>
    <x v="234"/>
    <s v="18V06283"/>
    <s v="LE CARA"/>
    <s v="BEAUPREAU EN MAUGES"/>
    <m/>
    <m/>
    <s v="CHR"/>
    <s v="JGR_TM"/>
    <x v="0"/>
    <x v="0"/>
    <n v="3"/>
    <n v="121"/>
    <n v="299"/>
    <n v="358.8"/>
    <n v="2"/>
    <n v="598"/>
    <n v="717.6"/>
    <n v="2"/>
    <n v="2"/>
  </r>
  <r>
    <x v="234"/>
    <s v="18V06280"/>
    <s v="LE BAR DES"/>
    <s v="POITIERS"/>
    <m/>
    <m/>
    <s v="CHR"/>
    <s v="JGR_TM"/>
    <x v="0"/>
    <x v="0"/>
    <n v="3"/>
    <n v="121"/>
    <n v="299"/>
    <n v="358.8"/>
    <n v="2"/>
    <n v="598"/>
    <n v="717.6"/>
    <n v="2"/>
    <n v="2"/>
  </r>
  <r>
    <x v="234"/>
    <s v="18V06282"/>
    <s v="0000003366"/>
    <s v="POITIERS"/>
    <m/>
    <m/>
    <s v="CHR"/>
    <s v="JGR_TM"/>
    <x v="0"/>
    <x v="0"/>
    <n v="3"/>
    <n v="121"/>
    <n v="299"/>
    <n v="358.8"/>
    <n v="2"/>
    <n v="598"/>
    <n v="717.6"/>
    <n v="2"/>
    <n v="2"/>
  </r>
  <r>
    <x v="234"/>
    <s v="18V06285"/>
    <s v="NULLE PART"/>
    <s v="CHATEAUROUX"/>
    <m/>
    <m/>
    <s v="CHR"/>
    <s v="JGR_TM"/>
    <x v="0"/>
    <x v="0"/>
    <n v="3"/>
    <n v="121"/>
    <n v="299"/>
    <n v="358.8"/>
    <n v="2"/>
    <n v="598"/>
    <n v="717.6"/>
    <n v="2"/>
    <n v="2"/>
  </r>
  <r>
    <x v="234"/>
    <s v="18V06286"/>
    <s v="0000003477"/>
    <s v="BOURGES"/>
    <m/>
    <m/>
    <s v="CHR"/>
    <s v="JGR_TM"/>
    <x v="0"/>
    <x v="0"/>
    <n v="3"/>
    <n v="121"/>
    <n v="299"/>
    <n v="358.8"/>
    <n v="1"/>
    <n v="299"/>
    <n v="358.8"/>
    <n v="1"/>
    <n v="1"/>
  </r>
  <r>
    <x v="235"/>
    <s v="18V06368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35"/>
    <s v="18V06369"/>
    <s v="L'ASCOT"/>
    <s v="VENDOME"/>
    <m/>
    <m/>
    <s v="CHR"/>
    <s v="JGR_TM"/>
    <x v="0"/>
    <x v="0"/>
    <n v="3"/>
    <n v="121"/>
    <n v="299"/>
    <n v="358.8"/>
    <n v="1"/>
    <n v="299"/>
    <n v="358.8"/>
    <n v="1"/>
    <n v="1"/>
  </r>
  <r>
    <x v="236"/>
    <s v="18V06376"/>
    <s v="ANJOU BOIS"/>
    <s v="AVRILLE"/>
    <m/>
    <m/>
    <s v="GROS"/>
    <s v="Boisson_Soft"/>
    <x v="8"/>
    <x v="24"/>
    <n v="20"/>
    <n v="4260310553863"/>
    <n v="0.81"/>
    <n v="0.85455000000000003"/>
    <n v="120"/>
    <n v="97.2"/>
    <n v="102"/>
    <n v="34.29"/>
    <n v="34.285714285714285"/>
  </r>
  <r>
    <x v="236"/>
    <s v="18V06376"/>
    <s v="ANJOU BOIS"/>
    <s v="AVRILLE"/>
    <m/>
    <m/>
    <s v="GROS"/>
    <s v="Boisson_Soft"/>
    <x v="8"/>
    <x v="21"/>
    <n v="20"/>
    <n v="4260310553832"/>
    <n v="0.81"/>
    <n v="0.85455000000000003"/>
    <n v="120"/>
    <n v="97.2"/>
    <n v="102"/>
    <n v="34.29"/>
    <n v="34.285714285714285"/>
  </r>
  <r>
    <x v="236"/>
    <s v="18V06376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236"/>
    <s v="18V06382"/>
    <s v="OUTBACK"/>
    <s v="TOURS"/>
    <m/>
    <m/>
    <s v="GROS"/>
    <s v="Boisson_Spirit"/>
    <x v="2"/>
    <x v="2"/>
    <n v="175"/>
    <n v="4067700013835"/>
    <n v="28.916408750000002"/>
    <n v="34.699690500000003"/>
    <n v="6"/>
    <n v="173.52"/>
    <n v="208.20000000000002"/>
    <n v="15"/>
    <n v="15.000000000000002"/>
  </r>
  <r>
    <x v="236"/>
    <s v="18V06384"/>
    <s v="LE BARON"/>
    <s v="TOURS"/>
    <m/>
    <m/>
    <s v="GROS"/>
    <s v="Boisson_Spirit"/>
    <x v="2"/>
    <x v="2"/>
    <n v="175"/>
    <n v="4067700013835"/>
    <n v="28.916408750000002"/>
    <n v="34.699690500000003"/>
    <n v="6"/>
    <n v="173.52"/>
    <n v="208.20000000000002"/>
    <n v="15"/>
    <n v="15.000000000000002"/>
  </r>
  <r>
    <x v="236"/>
    <s v="18V06384"/>
    <s v="LE BARON"/>
    <s v="TOURS"/>
    <m/>
    <m/>
    <s v="CHR"/>
    <s v="Boisson_Spirit"/>
    <x v="11"/>
    <x v="32"/>
    <n v="50"/>
    <n v="4260270192645"/>
    <n v="28.052506000000001"/>
    <n v="33.663007200000003"/>
    <n v="6"/>
    <n v="168.3"/>
    <n v="201.95999999999998"/>
    <n v="4.29"/>
    <n v="4.2857142857142856"/>
  </r>
  <r>
    <x v="236"/>
    <s v="18V06382"/>
    <s v="OUTBACK"/>
    <s v="TOURS"/>
    <m/>
    <m/>
    <s v="CHR"/>
    <s v="Boisson_Spirit"/>
    <x v="4"/>
    <x v="8"/>
    <n v="100"/>
    <n v="0"/>
    <n v="0"/>
    <n v="0"/>
    <n v="48"/>
    <n v="0"/>
    <n v="0"/>
    <n v="68.569999999999993"/>
    <n v="68.571428571428569"/>
  </r>
  <r>
    <x v="236"/>
    <s v="18V06376"/>
    <s v="ANJOU BOIS"/>
    <s v="AVRILLE"/>
    <m/>
    <m/>
    <s v="GROS"/>
    <s v="Boisson_Soft"/>
    <x v="8"/>
    <x v="22"/>
    <n v="20"/>
    <n v="4260310553849"/>
    <n v="0.81"/>
    <n v="0.85455000000000003"/>
    <n v="120"/>
    <n v="97.2"/>
    <n v="102"/>
    <n v="34.29"/>
    <n v="34.285714285714285"/>
  </r>
  <r>
    <x v="236"/>
    <s v="18V06376"/>
    <s v="ANJOU BOIS"/>
    <s v="AVRILLE"/>
    <m/>
    <m/>
    <s v="GROS"/>
    <s v="Boisson_Soft"/>
    <x v="8"/>
    <x v="25"/>
    <n v="20"/>
    <n v="4260310553818"/>
    <n v="0.81"/>
    <n v="0.85455000000000003"/>
    <n v="240"/>
    <n v="194.4"/>
    <n v="204"/>
    <n v="68.569999999999993"/>
    <n v="68.571428571428569"/>
  </r>
  <r>
    <x v="237"/>
    <s v="18V06396"/>
    <s v="LE HANGAR"/>
    <s v="NIORT"/>
    <m/>
    <m/>
    <s v="GROS"/>
    <s v="Boisson_Spirit"/>
    <x v="2"/>
    <x v="2"/>
    <n v="100"/>
    <n v="4067700013842"/>
    <n v="17.100804999999998"/>
    <n v="20.520965999999998"/>
    <n v="12"/>
    <n v="205.20000000000002"/>
    <n v="246.24"/>
    <n v="17.14"/>
    <n v="17.142857142857142"/>
  </r>
  <r>
    <x v="237"/>
    <s v="18V06396"/>
    <s v="LE HANGAR"/>
    <s v="NIORT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237"/>
    <s v="18V06396"/>
    <s v="LE HANGAR"/>
    <s v="NIORT"/>
    <m/>
    <m/>
    <s v="GROS"/>
    <s v="Boisson_Soft"/>
    <x v="8"/>
    <x v="22"/>
    <n v="20"/>
    <n v="4260310553849"/>
    <n v="0.81"/>
    <n v="0.85455000000000003"/>
    <n v="168"/>
    <n v="136.08000000000001"/>
    <n v="142.79999999999998"/>
    <n v="48"/>
    <n v="48.000000000000007"/>
  </r>
  <r>
    <x v="237"/>
    <s v="18V06396"/>
    <s v="LE HANGAR"/>
    <s v="NIORT"/>
    <m/>
    <m/>
    <s v="GROS"/>
    <s v="Boisson_Soft"/>
    <x v="8"/>
    <x v="25"/>
    <n v="20"/>
    <n v="4260310553818"/>
    <n v="0.81"/>
    <n v="0.85455000000000003"/>
    <n v="120"/>
    <n v="97.2"/>
    <n v="102"/>
    <n v="34.29"/>
    <n v="34.285714285714285"/>
  </r>
  <r>
    <x v="238"/>
    <s v="18V07040"/>
    <s v="NIORT BOIS"/>
    <s v="NIORT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38"/>
    <s v="18V07041"/>
    <s v="FIGUEIREDO"/>
    <s v="SAINT ROCH"/>
    <m/>
    <m/>
    <s v="GROS"/>
    <s v="Boisson_Soft"/>
    <x v="8"/>
    <x v="11"/>
    <n v="50"/>
    <n v="4260310553382"/>
    <n v="1"/>
    <n v="1.0549999999999999"/>
    <n v="40"/>
    <n v="40"/>
    <n v="42.400000000000006"/>
    <n v="28.57"/>
    <n v="28.571428571428573"/>
  </r>
  <r>
    <x v="238"/>
    <s v="18V07041"/>
    <s v="FIGUEIREDO"/>
    <s v="SAINT ROCH"/>
    <m/>
    <m/>
    <s v="GROS"/>
    <s v="Boisson_Soft"/>
    <x v="8"/>
    <x v="11"/>
    <n v="50"/>
    <n v="4260310553382"/>
    <n v="1"/>
    <n v="1.0549999999999999"/>
    <n v="140"/>
    <n v="140"/>
    <n v="148.4"/>
    <n v="100"/>
    <n v="100"/>
  </r>
  <r>
    <x v="238"/>
    <s v="18V07041"/>
    <s v="FIGUEIREDO"/>
    <s v="SAINT ROCH"/>
    <m/>
    <m/>
    <s v="GROS"/>
    <s v="Boisson_Soft"/>
    <x v="8"/>
    <x v="11"/>
    <n v="20"/>
    <n v="4260310554785"/>
    <n v="0.81"/>
    <n v="0.85455000000000003"/>
    <n v="624"/>
    <n v="505.44000000000005"/>
    <n v="530.4"/>
    <n v="178.29"/>
    <n v="178.28571428571431"/>
  </r>
  <r>
    <x v="238"/>
    <s v="18V07041"/>
    <s v="FIGUEIREDO"/>
    <s v="SAINT ROCH"/>
    <m/>
    <m/>
    <s v="GROS"/>
    <s v="Boisson_Soft"/>
    <x v="8"/>
    <x v="11"/>
    <n v="20"/>
    <n v="4260310554785"/>
    <n v="0.81"/>
    <n v="0.85455000000000003"/>
    <n v="96"/>
    <n v="77.760000000000005"/>
    <n v="81.599999999999994"/>
    <n v="27.43"/>
    <n v="27.428571428571431"/>
  </r>
  <r>
    <x v="238"/>
    <s v="18V07040"/>
    <s v="NIORT BOIS"/>
    <s v="NIORT"/>
    <m/>
    <m/>
    <s v="GROS"/>
    <s v="Boisson_Spirit"/>
    <x v="3"/>
    <x v="3"/>
    <n v="70"/>
    <n v="3257150688009"/>
    <n v="12.556915199999999"/>
    <n v="15.068298239999999"/>
    <n v="36"/>
    <n v="452.16"/>
    <n v="542.52"/>
    <n v="36"/>
    <n v="36"/>
  </r>
  <r>
    <x v="239"/>
    <s v="18V07246"/>
    <s v="MESPOULET"/>
    <s v="ARGENTAT"/>
    <m/>
    <m/>
    <s v="GROS"/>
    <s v="Boisson_Soft"/>
    <x v="8"/>
    <x v="23"/>
    <n v="20"/>
    <n v="4260310550305"/>
    <n v="0.81"/>
    <n v="0.85455000000000003"/>
    <n v="24"/>
    <n v="19.440000000000001"/>
    <n v="20.399999999999999"/>
    <n v="6.86"/>
    <n v="6.8571428571428577"/>
  </r>
  <r>
    <x v="240"/>
    <s v="18V07291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41"/>
    <s v="18V07327"/>
    <s v="NIORT BOIS"/>
    <s v="NIORT"/>
    <m/>
    <m/>
    <s v="GROS"/>
    <s v="Boisson_Spirit"/>
    <x v="2"/>
    <x v="2"/>
    <n v="70"/>
    <n v="4067700013859"/>
    <n v="12.532563499999998"/>
    <n v="15.039076199999998"/>
    <n v="300"/>
    <n v="3759"/>
    <n v="4512"/>
    <n v="300"/>
    <n v="300"/>
  </r>
  <r>
    <x v="241"/>
    <s v="18V07330"/>
    <s v="LE CHAURAY"/>
    <s v="SAINT MAIXENT"/>
    <m/>
    <m/>
    <s v="CHR"/>
    <s v="Boisson_Spirit"/>
    <x v="2"/>
    <x v="2"/>
    <n v="70"/>
    <n v="4067700013859"/>
    <n v="13.942563499999999"/>
    <n v="16.731076199999997"/>
    <n v="24"/>
    <n v="334.56"/>
    <n v="401.52"/>
    <n v="24"/>
    <n v="24.000000000000004"/>
  </r>
  <r>
    <x v="241"/>
    <s v="18V07330"/>
    <s v="LE CHAURAY"/>
    <s v="SAINT MAIXENT"/>
    <m/>
    <m/>
    <s v="CHR"/>
    <s v="Boisson_Spirit"/>
    <x v="2"/>
    <x v="2"/>
    <n v="175"/>
    <n v="4067700013835"/>
    <n v="32.266408749999997"/>
    <n v="38.719690499999999"/>
    <n v="6"/>
    <n v="193.62"/>
    <n v="232.32"/>
    <n v="15"/>
    <n v="15.000000000000002"/>
  </r>
  <r>
    <x v="241"/>
    <s v="18V07332"/>
    <s v="LGS"/>
    <s v="BOURGE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41"/>
    <s v="18V07333"/>
    <s v="FAYETTE"/>
    <s v="AMBOISE"/>
    <m/>
    <m/>
    <s v="GROS"/>
    <s v="Boisson_Spirit"/>
    <x v="10"/>
    <x v="39"/>
    <n v="70"/>
    <n v="3257150100792"/>
    <n v="71.40864400000001"/>
    <n v="85.690372800000006"/>
    <n v="6"/>
    <n v="428.46"/>
    <n v="514.14"/>
    <n v="6"/>
    <n v="6.0000000000000009"/>
  </r>
  <r>
    <x v="241"/>
    <s v="18V07332"/>
    <s v="LGS"/>
    <s v="BOURGE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41"/>
    <s v="18V07332"/>
    <s v="LGS"/>
    <s v="BOURGES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241"/>
    <s v="18V07331"/>
    <s v="LA VIDA LO"/>
    <s v="TOURS"/>
    <m/>
    <m/>
    <s v="CHR"/>
    <s v="Boisson_Spirit"/>
    <x v="11"/>
    <x v="32"/>
    <n v="50"/>
    <n v="4260270192645"/>
    <n v="28.052506000000001"/>
    <n v="33.663007200000003"/>
    <n v="6"/>
    <n v="168.3"/>
    <n v="201.95999999999998"/>
    <n v="4.29"/>
    <n v="4.2857142857142856"/>
  </r>
  <r>
    <x v="241"/>
    <s v="18V07330"/>
    <s v="LE CHAURAY"/>
    <s v="SAINT MAIXENT"/>
    <m/>
    <m/>
    <s v="CHR"/>
    <s v="Boisson_Spirit"/>
    <x v="1"/>
    <x v="19"/>
    <n v="70"/>
    <n v="8500000917008"/>
    <n v="11.528211800000001"/>
    <n v="13.833854160000001"/>
    <n v="12"/>
    <n v="138.35999999999999"/>
    <n v="165.96"/>
    <n v="12"/>
    <n v="12.000000000000002"/>
  </r>
  <r>
    <x v="241"/>
    <s v="18V07333"/>
    <s v="FAYETTE"/>
    <s v="AMBOISE"/>
    <m/>
    <m/>
    <s v="GROS"/>
    <s v="Boisson_Spirit"/>
    <x v="3"/>
    <x v="3"/>
    <n v="70"/>
    <n v="3257150688009"/>
    <n v="12.556915199999999"/>
    <n v="15.068298239999999"/>
    <n v="24"/>
    <n v="301.44"/>
    <n v="361.68"/>
    <n v="24"/>
    <n v="24.000000000000004"/>
  </r>
  <r>
    <x v="241"/>
    <s v="18V07327"/>
    <s v="NIORT BOIS"/>
    <s v="NIORT"/>
    <m/>
    <m/>
    <s v="GROS"/>
    <s v="Boisson_Spirit"/>
    <x v="3"/>
    <x v="3"/>
    <n v="70"/>
    <n v="3257150688009"/>
    <n v="12.556915199999999"/>
    <n v="15.068298239999999"/>
    <n v="24"/>
    <n v="301.44"/>
    <n v="361.68"/>
    <n v="24"/>
    <n v="24.000000000000004"/>
  </r>
  <r>
    <x v="241"/>
    <s v="18V07331"/>
    <s v="LA VIDA LO"/>
    <s v="TOURS"/>
    <m/>
    <m/>
    <s v="CHR"/>
    <s v="Boisson_Soft"/>
    <x v="8"/>
    <x v="22"/>
    <n v="20"/>
    <n v="4260310553849"/>
    <n v="0.89"/>
    <n v="0.93895000000000006"/>
    <n v="24"/>
    <n v="21.36"/>
    <n v="22.56"/>
    <n v="6.86"/>
    <n v="6.8571428571428577"/>
  </r>
  <r>
    <x v="241"/>
    <s v="18V07333"/>
    <s v="FAYETTE"/>
    <s v="AMBOISE"/>
    <m/>
    <m/>
    <s v="GROS"/>
    <s v="Boisson_Soft"/>
    <x v="8"/>
    <x v="25"/>
    <n v="20"/>
    <n v="4260310553818"/>
    <n v="0.81"/>
    <n v="0.85455000000000003"/>
    <n v="144"/>
    <n v="116.64000000000001"/>
    <n v="122.39999999999999"/>
    <n v="41.14"/>
    <n v="41.142857142857146"/>
  </r>
  <r>
    <x v="242"/>
    <s v="18V08007"/>
    <s v="FIGUEIREDO"/>
    <s v="SAINT ROCH"/>
    <m/>
    <m/>
    <s v="GROS"/>
    <s v="Boisson_Soft"/>
    <x v="8"/>
    <x v="11"/>
    <n v="20"/>
    <n v="4260310554785"/>
    <n v="0.81"/>
    <n v="0.85455000000000003"/>
    <n v="960"/>
    <n v="777.6"/>
    <n v="816"/>
    <n v="274.29000000000002"/>
    <n v="274.28571428571428"/>
  </r>
  <r>
    <x v="242"/>
    <s v="18V08007"/>
    <s v="FIGUEIREDO"/>
    <s v="SAINT ROCH"/>
    <m/>
    <m/>
    <s v="GROS"/>
    <s v="Boisson_Soft"/>
    <x v="8"/>
    <x v="11"/>
    <n v="20"/>
    <n v="4260310554785"/>
    <n v="0.81"/>
    <n v="0.85455000000000003"/>
    <n v="96"/>
    <n v="77.760000000000005"/>
    <n v="81.599999999999994"/>
    <n v="27.43"/>
    <n v="27.428571428571431"/>
  </r>
  <r>
    <x v="243"/>
    <s v="18V08026"/>
    <s v="MESPOULET"/>
    <s v="ARGENTAT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243"/>
    <s v="18V08026"/>
    <s v="MESPOULET"/>
    <s v="ARGENTAT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243"/>
    <s v="18V08024"/>
    <s v="CARAVAGE"/>
    <s v="LOCHES"/>
    <m/>
    <m/>
    <s v="CHR"/>
    <s v="Boisson_Spirit"/>
    <x v="10"/>
    <x v="40"/>
    <n v="70"/>
    <n v="3257150107012"/>
    <n v="32.408644000000002"/>
    <n v="38.890372800000002"/>
    <n v="6"/>
    <n v="194.45999999999998"/>
    <n v="233.34"/>
    <n v="6"/>
    <n v="6.0000000000000009"/>
  </r>
  <r>
    <x v="243"/>
    <s v="18V08024"/>
    <s v="CARAVAGE"/>
    <s v="LOCHES"/>
    <m/>
    <m/>
    <s v="CHR"/>
    <s v="Boisson_Spirit"/>
    <x v="2"/>
    <x v="2"/>
    <n v="70"/>
    <n v="4067700013859"/>
    <n v="13.942563499999999"/>
    <n v="16.731076199999997"/>
    <n v="6"/>
    <n v="83.64"/>
    <n v="100.38"/>
    <n v="6"/>
    <n v="6.0000000000000009"/>
  </r>
  <r>
    <x v="243"/>
    <s v="18V08026"/>
    <s v="MESPOULET"/>
    <s v="ARGENTAT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43"/>
    <s v="18V08024"/>
    <s v="CARAVAGE"/>
    <s v="LOCHES"/>
    <m/>
    <m/>
    <s v="CHR"/>
    <s v="Boisson_Spirit"/>
    <x v="10"/>
    <x v="39"/>
    <n v="70"/>
    <n v="3257150100792"/>
    <n v="78.608643999999998"/>
    <n v="94.330372799999992"/>
    <n v="2"/>
    <n v="157.22"/>
    <n v="188.66"/>
    <n v="2"/>
    <n v="2"/>
  </r>
  <r>
    <x v="243"/>
    <s v="18V08024"/>
    <s v="CARAVAGE"/>
    <s v="LOCHES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43"/>
    <s v="18V08026"/>
    <s v="MESPOULET"/>
    <s v="ARGENTAT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43"/>
    <s v="18V08024"/>
    <s v="CARAVAGE"/>
    <s v="LOCHES"/>
    <m/>
    <m/>
    <s v="CHR"/>
    <s v="Boisson_Spirit"/>
    <x v="11"/>
    <x v="32"/>
    <n v="50"/>
    <n v="4260270192645"/>
    <n v="28.052506000000001"/>
    <n v="33.663007200000003"/>
    <n v="3"/>
    <n v="84.15"/>
    <n v="100.97999999999999"/>
    <n v="2.14"/>
    <n v="2.1428571428571428"/>
  </r>
  <r>
    <x v="243"/>
    <s v="18V08024"/>
    <s v="CARAVAGE"/>
    <s v="LOCHES"/>
    <m/>
    <m/>
    <s v="CHR"/>
    <s v="Boisson_Soft"/>
    <x v="8"/>
    <x v="22"/>
    <n v="20"/>
    <n v="4260310553849"/>
    <n v="0.89"/>
    <n v="0.93895000000000006"/>
    <n v="24"/>
    <n v="21.36"/>
    <n v="22.56"/>
    <n v="6.86"/>
    <n v="6.8571428571428577"/>
  </r>
  <r>
    <x v="244"/>
    <s v="18V08040"/>
    <s v="FIGUEIREDO"/>
    <s v="SAINT ROCH"/>
    <m/>
    <m/>
    <s v="GROS"/>
    <s v="Boisson_Soft"/>
    <x v="8"/>
    <x v="11"/>
    <n v="20"/>
    <n v="4260310554785"/>
    <n v="0.81"/>
    <n v="0.85455000000000003"/>
    <n v="480"/>
    <n v="388.8"/>
    <n v="408"/>
    <n v="137.13999999999999"/>
    <n v="137.14285714285714"/>
  </r>
  <r>
    <x v="244"/>
    <s v="18V08040"/>
    <s v="FIGUEIREDO"/>
    <s v="SAINT ROCH"/>
    <m/>
    <m/>
    <s v="GROS"/>
    <s v="Boisson_Soft"/>
    <x v="8"/>
    <x v="11"/>
    <n v="20"/>
    <n v="4260310554785"/>
    <n v="0.81"/>
    <n v="0.85455000000000003"/>
    <n v="48"/>
    <n v="38.880000000000003"/>
    <n v="40.799999999999997"/>
    <n v="13.71"/>
    <n v="13.714285714285715"/>
  </r>
  <r>
    <x v="244"/>
    <s v="18V08040"/>
    <s v="FIGUEIREDO"/>
    <s v="SAINT ROCH"/>
    <m/>
    <m/>
    <s v="GROS"/>
    <s v="Boisson_Spirit"/>
    <x v="10"/>
    <x v="17"/>
    <n v="70"/>
    <n v="3257150100167"/>
    <n v="27.618644000000003"/>
    <n v="33.142372800000004"/>
    <n v="6"/>
    <n v="165.72"/>
    <n v="198.84"/>
    <n v="6"/>
    <n v="6.0000000000000009"/>
  </r>
  <r>
    <x v="244"/>
    <s v="18V08040"/>
    <s v="FIGUEIREDO"/>
    <s v="SAINT ROCH"/>
    <m/>
    <m/>
    <s v="GROS"/>
    <s v="Boisson_Spirit"/>
    <x v="11"/>
    <x v="32"/>
    <n v="50"/>
    <n v="4260270192645"/>
    <n v="25.192506000000002"/>
    <n v="30.231007200000001"/>
    <n v="18"/>
    <n v="453.42"/>
    <n v="544.14"/>
    <n v="12.86"/>
    <n v="12.857142857142858"/>
  </r>
  <r>
    <x v="245"/>
    <s v="18V08059"/>
    <s v="AU BUREAU"/>
    <s v="TOURS"/>
    <m/>
    <m/>
    <s v="GROS"/>
    <s v="Boisson_Spirit"/>
    <x v="1"/>
    <x v="1"/>
    <n v="100"/>
    <n v="3257150410167"/>
    <n v="15.778874"/>
    <n v="18.934648800000002"/>
    <n v="60"/>
    <n v="946.8"/>
    <n v="1135.8"/>
    <n v="85.71"/>
    <n v="85.714285714285722"/>
  </r>
  <r>
    <x v="246"/>
    <s v="18V08105"/>
    <s v="NIORT BOIS"/>
    <s v="NIORT"/>
    <m/>
    <m/>
    <s v="GROS"/>
    <s v="Boisson_Spirit"/>
    <x v="2"/>
    <x v="2"/>
    <n v="70"/>
    <n v="4067700013859"/>
    <n v="12.532563499999998"/>
    <n v="15.039076199999998"/>
    <n v="204"/>
    <n v="2556.12"/>
    <n v="3068.16"/>
    <n v="204"/>
    <n v="204.00000000000003"/>
  </r>
  <r>
    <x v="247"/>
    <s v="18V08192"/>
    <s v="FIGUEIREDO"/>
    <s v="SAINT ROCH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247"/>
    <s v="18V08192"/>
    <s v="FIGUEIREDO"/>
    <s v="SAINT ROCH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247"/>
    <s v="18V08192"/>
    <s v="FIGUEIREDO"/>
    <s v="SAINT ROCH"/>
    <m/>
    <m/>
    <s v="GROS"/>
    <s v="Boisson_Spirit"/>
    <x v="2"/>
    <x v="2"/>
    <n v="175"/>
    <n v="4067700013835"/>
    <n v="28.916408750000002"/>
    <n v="34.699690500000003"/>
    <n v="36"/>
    <n v="1041.1200000000001"/>
    <n v="1249.2"/>
    <n v="90"/>
    <n v="90"/>
  </r>
  <r>
    <x v="247"/>
    <s v="18V08192"/>
    <s v="FIGUEIREDO"/>
    <s v="SAINT ROCH"/>
    <m/>
    <m/>
    <s v="GROS"/>
    <s v="Boisson_Soft"/>
    <x v="8"/>
    <x v="11"/>
    <n v="20"/>
    <n v="4260310554785"/>
    <n v="0.81"/>
    <n v="0.85455000000000003"/>
    <n v="240"/>
    <n v="194.4"/>
    <n v="204"/>
    <n v="68.569999999999993"/>
    <n v="68.571428571428569"/>
  </r>
  <r>
    <x v="247"/>
    <s v="18V08192"/>
    <s v="FIGUEIREDO"/>
    <s v="SAINT ROCH"/>
    <m/>
    <m/>
    <s v="GROS"/>
    <s v="Boisson_Soft"/>
    <x v="8"/>
    <x v="11"/>
    <n v="20"/>
    <n v="4260310554785"/>
    <n v="0.81"/>
    <n v="0.85455000000000003"/>
    <n v="24"/>
    <n v="19.440000000000001"/>
    <n v="20.399999999999999"/>
    <n v="6.86"/>
    <n v="6.8571428571428577"/>
  </r>
  <r>
    <x v="248"/>
    <s v="18V08237"/>
    <s v="MR WRAPS"/>
    <s v="TOURS"/>
    <m/>
    <m/>
    <s v="CHR"/>
    <s v="Boisson_Soft"/>
    <x v="8"/>
    <x v="11"/>
    <n v="20"/>
    <n v="4260310554785"/>
    <n v="0.89"/>
    <n v="0.93895000000000006"/>
    <n v="240"/>
    <n v="213.6"/>
    <n v="225.6"/>
    <n v="68.569999999999993"/>
    <n v="68.571428571428569"/>
  </r>
  <r>
    <x v="248"/>
    <s v="18V08237"/>
    <s v="MR WRAPS"/>
    <s v="TOURS"/>
    <m/>
    <m/>
    <s v="CHR"/>
    <s v="Boisson_Soft"/>
    <x v="8"/>
    <x v="11"/>
    <n v="20"/>
    <n v="4260310554785"/>
    <n v="0.89"/>
    <n v="0.93895000000000006"/>
    <n v="24"/>
    <n v="21.36"/>
    <n v="22.56"/>
    <n v="6.86"/>
    <n v="6.8571428571428577"/>
  </r>
  <r>
    <x v="249"/>
    <s v="18V08264"/>
    <s v="SCHOEN"/>
    <s v="CHATEAUROUX CEDEX"/>
    <m/>
    <m/>
    <s v="GROS"/>
    <s v="Boisson_Spirit"/>
    <x v="2"/>
    <x v="2"/>
    <n v="175"/>
    <n v="4067700013835"/>
    <n v="28.916408750000002"/>
    <n v="34.699690500000003"/>
    <n v="60"/>
    <n v="1735.2"/>
    <n v="2082"/>
    <n v="150"/>
    <n v="150"/>
  </r>
  <r>
    <x v="250"/>
    <s v="18V08294"/>
    <s v="IRLANDAIS"/>
    <s v="ANGERS"/>
    <m/>
    <m/>
    <s v="GROS"/>
    <s v="Boisson_Soft"/>
    <x v="8"/>
    <x v="23"/>
    <n v="20"/>
    <n v="4260310550305"/>
    <n v="0.81"/>
    <n v="0.85455000000000003"/>
    <n v="288"/>
    <n v="233.28000000000003"/>
    <n v="244.79999999999998"/>
    <n v="82.29"/>
    <n v="82.285714285714292"/>
  </r>
  <r>
    <x v="250"/>
    <s v="18V08294"/>
    <s v="IRLANDAIS"/>
    <s v="ANGERS"/>
    <m/>
    <m/>
    <s v="GROS"/>
    <s v="Boisson_Soft"/>
    <x v="8"/>
    <x v="29"/>
    <n v="20"/>
    <n v="4260310552941"/>
    <n v="0.81"/>
    <n v="0.85455000000000003"/>
    <n v="24"/>
    <n v="19.440000000000001"/>
    <n v="20.399999999999999"/>
    <n v="6.86"/>
    <n v="6.8571428571428577"/>
  </r>
  <r>
    <x v="250"/>
    <s v="18V08295"/>
    <s v="LE POP BAR"/>
    <s v="CHATEAUROUX"/>
    <m/>
    <m/>
    <s v="CHR"/>
    <s v="Boisson_Spirit"/>
    <x v="10"/>
    <x v="40"/>
    <n v="70"/>
    <n v="3257150107012"/>
    <n v="32.408644000000002"/>
    <n v="38.890372800000002"/>
    <n v="6"/>
    <n v="194.45999999999998"/>
    <n v="233.34"/>
    <n v="6"/>
    <n v="6.0000000000000009"/>
  </r>
  <r>
    <x v="250"/>
    <s v="18V08294"/>
    <s v="IRLANDAIS"/>
    <s v="ANGERS"/>
    <m/>
    <m/>
    <s v="GROS"/>
    <s v="Boisson_Spirit"/>
    <x v="2"/>
    <x v="2"/>
    <n v="175"/>
    <n v="4067700013835"/>
    <n v="28.916408750000002"/>
    <n v="34.699690500000003"/>
    <n v="36"/>
    <n v="1041.1200000000001"/>
    <n v="1249.2"/>
    <n v="90"/>
    <n v="90"/>
  </r>
  <r>
    <x v="250"/>
    <s v="18V08294"/>
    <s v="IRLANDAIS"/>
    <s v="ANGERS"/>
    <m/>
    <m/>
    <s v="GROS"/>
    <s v="Boisson_Soft"/>
    <x v="8"/>
    <x v="11"/>
    <n v="20"/>
    <n v="4260310554785"/>
    <n v="0.81"/>
    <n v="0.85455000000000003"/>
    <n v="144"/>
    <n v="116.64000000000001"/>
    <n v="122.39999999999999"/>
    <n v="41.14"/>
    <n v="41.142857142857146"/>
  </r>
  <r>
    <x v="250"/>
    <s v="18V08294"/>
    <s v="IRLANDAIS"/>
    <s v="ANGERS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250"/>
    <s v="18V08294"/>
    <s v="IRLANDAIS"/>
    <s v="ANGERS"/>
    <m/>
    <m/>
    <s v="GROS"/>
    <s v="Boisson_Spirit"/>
    <x v="1"/>
    <x v="1"/>
    <n v="100"/>
    <n v="3257150410167"/>
    <n v="15.778874"/>
    <n v="18.934648800000002"/>
    <n v="12"/>
    <n v="189.35999999999999"/>
    <n v="227.16"/>
    <n v="17.14"/>
    <n v="17.142857142857142"/>
  </r>
  <r>
    <x v="250"/>
    <s v="18V08294"/>
    <s v="IRLANDAIS"/>
    <s v="ANGERS"/>
    <m/>
    <m/>
    <s v="GROS"/>
    <s v="Boisson_Soft"/>
    <x v="8"/>
    <x v="22"/>
    <n v="20"/>
    <n v="4260310553849"/>
    <n v="0.81"/>
    <n v="0.85455000000000003"/>
    <n v="96"/>
    <n v="77.760000000000005"/>
    <n v="81.599999999999994"/>
    <n v="27.43"/>
    <n v="27.428571428571431"/>
  </r>
  <r>
    <x v="250"/>
    <s v="18V08295"/>
    <s v="LE POP BAR"/>
    <s v="CHATEAUROUX"/>
    <m/>
    <m/>
    <s v="CHR"/>
    <s v="Boisson_Soft"/>
    <x v="8"/>
    <x v="22"/>
    <n v="20"/>
    <n v="4260310553849"/>
    <n v="0.89"/>
    <n v="0.93895000000000006"/>
    <n v="48"/>
    <n v="42.72"/>
    <n v="45.12"/>
    <n v="13.71"/>
    <n v="13.714285714285715"/>
  </r>
  <r>
    <x v="250"/>
    <s v="18V08294"/>
    <s v="IRLANDAIS"/>
    <s v="ANGERS"/>
    <m/>
    <m/>
    <s v="GROS"/>
    <s v="Boisson_Soft"/>
    <x v="8"/>
    <x v="25"/>
    <n v="20"/>
    <n v="4260310553818"/>
    <n v="0.81"/>
    <n v="0.85455000000000003"/>
    <n v="144"/>
    <n v="116.64000000000001"/>
    <n v="122.39999999999999"/>
    <n v="41.14"/>
    <n v="41.142857142857146"/>
  </r>
  <r>
    <x v="251"/>
    <s v="18V08347"/>
    <s v="LE BAR DES"/>
    <s v="POITIERS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251"/>
    <s v="18V08347"/>
    <s v="LE BAR DES"/>
    <s v="POITIERS"/>
    <m/>
    <m/>
    <s v="GROS"/>
    <s v="Boisson_Spirit"/>
    <x v="12"/>
    <x v="42"/>
    <n v="70"/>
    <n v="3257150673005"/>
    <n v="20.158644000000002"/>
    <n v="24.190372800000002"/>
    <n v="2"/>
    <n v="40.32"/>
    <n v="48.38"/>
    <n v="2"/>
    <n v="2"/>
  </r>
  <r>
    <x v="251"/>
    <s v="18V08347"/>
    <s v="LE BAR DES"/>
    <s v="POITIERS"/>
    <m/>
    <m/>
    <s v="GROS"/>
    <s v="Boisson_Spirit"/>
    <x v="2"/>
    <x v="2"/>
    <n v="70"/>
    <n v="4067700013859"/>
    <n v="12.532563499999998"/>
    <n v="15.039076199999998"/>
    <n v="6"/>
    <n v="75.179999999999993"/>
    <n v="90.24"/>
    <n v="6"/>
    <n v="6.0000000000000009"/>
  </r>
  <r>
    <x v="251"/>
    <s v="18V08347"/>
    <s v="LE BAR DES"/>
    <s v="POITIERS"/>
    <m/>
    <m/>
    <s v="GROS"/>
    <s v="Boisson_Soft"/>
    <x v="8"/>
    <x v="22"/>
    <n v="20"/>
    <n v="4260310553849"/>
    <n v="0.81"/>
    <n v="0.85455000000000003"/>
    <n v="168"/>
    <n v="136.08000000000001"/>
    <n v="142.79999999999998"/>
    <n v="48"/>
    <n v="48.000000000000007"/>
  </r>
  <r>
    <x v="252"/>
    <s v="18V09074"/>
    <s v="ANJOU BOIS"/>
    <s v="AVRILLE"/>
    <m/>
    <m/>
    <s v="GROS"/>
    <s v="Boisson_Soft"/>
    <x v="8"/>
    <x v="24"/>
    <n v="20"/>
    <n v="4260310553863"/>
    <n v="0.81"/>
    <n v="0.85455000000000003"/>
    <n v="72"/>
    <n v="58.320000000000007"/>
    <n v="61.199999999999996"/>
    <n v="20.57"/>
    <n v="20.571428571428573"/>
  </r>
  <r>
    <x v="252"/>
    <s v="18V09074"/>
    <s v="ANJOU BOIS"/>
    <s v="AVRILLE"/>
    <m/>
    <m/>
    <s v="GROS"/>
    <s v="Boisson_Soft"/>
    <x v="8"/>
    <x v="21"/>
    <n v="20"/>
    <n v="4260310553832"/>
    <n v="0.81"/>
    <n v="0.85455000000000003"/>
    <n v="240"/>
    <n v="194.4"/>
    <n v="204"/>
    <n v="68.569999999999993"/>
    <n v="68.571428571428569"/>
  </r>
  <r>
    <x v="252"/>
    <s v="18V09068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52"/>
    <s v="18V09074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252"/>
    <s v="18V09074"/>
    <s v="ANJOU BOIS"/>
    <s v="AVRILLE"/>
    <m/>
    <m/>
    <s v="GROS"/>
    <s v="Boisson_Spirit"/>
    <x v="1"/>
    <x v="19"/>
    <n v="70"/>
    <n v="8500000917008"/>
    <n v="11.028211800000001"/>
    <n v="13.233854160000002"/>
    <n v="12"/>
    <n v="132.35999999999999"/>
    <n v="158.76"/>
    <n v="12"/>
    <n v="12.000000000000002"/>
  </r>
  <r>
    <x v="252"/>
    <s v="18V09074"/>
    <s v="ANJOU BOIS"/>
    <s v="AVRILLE"/>
    <m/>
    <m/>
    <s v="GROS"/>
    <s v="Boisson_Soft"/>
    <x v="8"/>
    <x v="22"/>
    <n v="20"/>
    <n v="4260310553849"/>
    <n v="0.81"/>
    <n v="0.85455000000000003"/>
    <n v="48"/>
    <n v="38.880000000000003"/>
    <n v="40.799999999999997"/>
    <n v="13.71"/>
    <n v="13.714285714285715"/>
  </r>
  <r>
    <x v="252"/>
    <s v="18V09074"/>
    <s v="ANJOU BOIS"/>
    <s v="AVRILLE"/>
    <m/>
    <m/>
    <s v="GROS"/>
    <s v="Boisson_Soft"/>
    <x v="8"/>
    <x v="25"/>
    <n v="20"/>
    <n v="4260310553818"/>
    <n v="0.81"/>
    <n v="0.85455000000000003"/>
    <n v="240"/>
    <n v="194.4"/>
    <n v="204"/>
    <n v="68.569999999999993"/>
    <n v="68.571428571428569"/>
  </r>
  <r>
    <x v="253"/>
    <s v="18V09132"/>
    <s v="CLIPPER"/>
    <s v="BLOIS"/>
    <m/>
    <m/>
    <s v="GROS"/>
    <s v="Boisson_Spirit"/>
    <x v="2"/>
    <x v="2"/>
    <n v="100"/>
    <n v="4067700013842"/>
    <n v="17.100804999999998"/>
    <n v="20.520965999999998"/>
    <n v="120"/>
    <n v="2052"/>
    <n v="2462.4"/>
    <n v="171.43"/>
    <n v="171.42857142857144"/>
  </r>
  <r>
    <x v="253"/>
    <s v="18V09133"/>
    <s v="AU BUREAU"/>
    <s v="TOURS"/>
    <m/>
    <m/>
    <s v="GROS"/>
    <s v="Boisson_Spirit"/>
    <x v="2"/>
    <x v="2"/>
    <n v="100"/>
    <n v="4067700013842"/>
    <n v="17.100804999999998"/>
    <n v="20.520965999999998"/>
    <n v="60"/>
    <n v="1026"/>
    <n v="1231.2"/>
    <n v="85.71"/>
    <n v="85.714285714285722"/>
  </r>
  <r>
    <x v="253"/>
    <s v="18V09132"/>
    <s v="CLIPPER"/>
    <s v="BLOIS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253"/>
    <s v="18V09133"/>
    <s v="AU BUREAU"/>
    <s v="TOURS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253"/>
    <s v="18V09132"/>
    <s v="CLIPPER"/>
    <s v="BLOI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53"/>
    <s v="18V09133"/>
    <s v="AU BUREAU"/>
    <s v="TOUR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53"/>
    <s v="18V09132"/>
    <s v="CLIPPER"/>
    <s v="BLOIS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253"/>
    <s v="18V09133"/>
    <s v="AU BUREAU"/>
    <s v="TOURS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253"/>
    <s v="18V09132"/>
    <s v="CLIPPER"/>
    <s v="BLOIS"/>
    <m/>
    <m/>
    <s v="GROS"/>
    <s v="Boisson_Spirit"/>
    <x v="1"/>
    <x v="1"/>
    <n v="100"/>
    <n v="3257150410167"/>
    <n v="15.778874"/>
    <n v="18.934648800000002"/>
    <n v="60"/>
    <n v="946.8"/>
    <n v="1135.8"/>
    <n v="85.71"/>
    <n v="85.714285714285722"/>
  </r>
  <r>
    <x v="253"/>
    <s v="18V09133"/>
    <s v="AU BUREAU"/>
    <s v="TOURS"/>
    <m/>
    <m/>
    <s v="GROS"/>
    <s v="Boisson_Spirit"/>
    <x v="1"/>
    <x v="1"/>
    <n v="100"/>
    <n v="3257150410167"/>
    <n v="15.778874"/>
    <n v="18.934648800000002"/>
    <n v="120"/>
    <n v="1893.6"/>
    <n v="2271.6"/>
    <n v="171.43"/>
    <n v="171.42857142857144"/>
  </r>
  <r>
    <x v="254"/>
    <s v="18V09140"/>
    <s v="LECLERC SA"/>
    <s v="SAINT DOULCHARD"/>
    <m/>
    <m/>
    <s v="GROS"/>
    <s v="Boisson_Spirit"/>
    <x v="10"/>
    <x v="40"/>
    <n v="70"/>
    <n v="3257150107012"/>
    <n v="29.828643999999997"/>
    <n v="35.794372799999998"/>
    <n v="12"/>
    <n v="357.96"/>
    <n v="429.48"/>
    <n v="12"/>
    <n v="12.000000000000002"/>
  </r>
  <r>
    <x v="254"/>
    <s v="18V09140"/>
    <s v="LECLERC SA"/>
    <s v="SAINT DOULCHARD"/>
    <m/>
    <m/>
    <s v="GROS"/>
    <s v="Boisson_Spirit"/>
    <x v="2"/>
    <x v="2"/>
    <n v="175"/>
    <n v="4067700013835"/>
    <n v="28.916408750000002"/>
    <n v="34.699690500000003"/>
    <n v="18"/>
    <n v="520.56000000000006"/>
    <n v="624.6"/>
    <n v="45"/>
    <n v="45"/>
  </r>
  <r>
    <x v="254"/>
    <s v="18V09140"/>
    <s v="LECLERC SA"/>
    <s v="SAINT DOULCHARD"/>
    <m/>
    <m/>
    <s v="CHR"/>
    <s v="Boisson_Spirit"/>
    <x v="10"/>
    <x v="16"/>
    <n v="70"/>
    <n v="3257150101904"/>
    <n v="18.506483000000003"/>
    <n v="22.207779600000002"/>
    <n v="12"/>
    <n v="222.12"/>
    <n v="266.52"/>
    <n v="12"/>
    <n v="12.000000000000002"/>
  </r>
  <r>
    <x v="254"/>
    <s v="18V09140"/>
    <s v="LECLERC SA"/>
    <s v="SAINT DOULCHARD"/>
    <m/>
    <m/>
    <s v="CHR"/>
    <s v="Boisson_Spirit"/>
    <x v="10"/>
    <x v="18"/>
    <n v="70"/>
    <n v="3257150102017"/>
    <n v="16.854322"/>
    <n v="20.225186399999998"/>
    <n v="12"/>
    <n v="202.20000000000002"/>
    <n v="242.76"/>
    <n v="12"/>
    <n v="12.000000000000002"/>
  </r>
  <r>
    <x v="254"/>
    <s v="18V09140"/>
    <s v="LECLERC SA"/>
    <s v="SAINT DOULCHARD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255"/>
    <s v="18V09164"/>
    <s v="PLUMEJEAU"/>
    <s v="LA POMMERAYE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255"/>
    <s v="18V09164"/>
    <s v="PLUMEJEAU"/>
    <s v="LA POMMERAYE"/>
    <m/>
    <m/>
    <s v="GROS"/>
    <s v="Boisson_Spirit"/>
    <x v="2"/>
    <x v="2"/>
    <n v="100"/>
    <n v="4067700013842"/>
    <n v="17.100804999999998"/>
    <n v="20.520965999999998"/>
    <n v="240"/>
    <n v="4104"/>
    <n v="4924.8"/>
    <n v="342.86"/>
    <n v="342.85714285714289"/>
  </r>
  <r>
    <x v="256"/>
    <s v="18V09218"/>
    <s v="REMY BREGE"/>
    <s v="LA MOTTE BEUVRON"/>
    <m/>
    <m/>
    <s v="GROS"/>
    <s v="Boisson_Soft"/>
    <x v="8"/>
    <x v="29"/>
    <n v="20"/>
    <n v="4260310552941"/>
    <n v="0.81"/>
    <n v="0.85455000000000003"/>
    <n v="48"/>
    <n v="38.880000000000003"/>
    <n v="40.799999999999997"/>
    <n v="13.71"/>
    <n v="13.714285714285715"/>
  </r>
  <r>
    <x v="256"/>
    <s v="18V09218"/>
    <s v="REMY BREGE"/>
    <s v="LA MOTTE BEUVRON"/>
    <m/>
    <m/>
    <s v="GROS"/>
    <s v="Boisson_Soft"/>
    <x v="8"/>
    <x v="24"/>
    <n v="20"/>
    <n v="4260310553863"/>
    <n v="0.81"/>
    <n v="0.85455000000000003"/>
    <n v="96"/>
    <n v="77.760000000000005"/>
    <n v="81.599999999999994"/>
    <n v="27.43"/>
    <n v="27.428571428571431"/>
  </r>
  <r>
    <x v="256"/>
    <s v="18V09218"/>
    <s v="REMY BREGE"/>
    <s v="LA MOTTE BEUVRON"/>
    <m/>
    <m/>
    <s v="GROS"/>
    <s v="Boisson_Soft"/>
    <x v="8"/>
    <x v="21"/>
    <n v="20"/>
    <n v="4260310553832"/>
    <n v="0.81"/>
    <n v="0.85455000000000003"/>
    <n v="96"/>
    <n v="77.760000000000005"/>
    <n v="81.599999999999994"/>
    <n v="27.43"/>
    <n v="27.428571428571431"/>
  </r>
  <r>
    <x v="256"/>
    <s v="18V09218"/>
    <s v="REMY BREGE"/>
    <s v="LA MOTTE BEUVRON"/>
    <m/>
    <m/>
    <s v="GROS"/>
    <s v="Boisson_Soft"/>
    <x v="8"/>
    <x v="11"/>
    <n v="20"/>
    <n v="4260310554785"/>
    <n v="0.81"/>
    <n v="0.85455000000000003"/>
    <n v="24"/>
    <n v="19.440000000000001"/>
    <n v="20.399999999999999"/>
    <n v="6.86"/>
    <n v="6.8571428571428577"/>
  </r>
  <r>
    <x v="256"/>
    <s v="18V09218"/>
    <s v="REMY BREGE"/>
    <s v="LA MOTTE BEUVRON"/>
    <m/>
    <m/>
    <s v="GROS"/>
    <s v="Boisson_Soft"/>
    <x v="8"/>
    <x v="22"/>
    <n v="20"/>
    <n v="4260310553849"/>
    <n v="0.81"/>
    <n v="0.85455000000000003"/>
    <n v="96"/>
    <n v="77.760000000000005"/>
    <n v="81.599999999999994"/>
    <n v="27.43"/>
    <n v="27.428571428571431"/>
  </r>
  <r>
    <x v="256"/>
    <s v="18V09218"/>
    <s v="REMY BREGE"/>
    <s v="LA MOTTE BEUVRON"/>
    <m/>
    <m/>
    <s v="GROS"/>
    <s v="Boisson_Soft"/>
    <x v="8"/>
    <x v="25"/>
    <n v="20"/>
    <n v="4260310553818"/>
    <n v="0.81"/>
    <n v="0.85455000000000003"/>
    <n v="144"/>
    <n v="116.64000000000001"/>
    <n v="122.39999999999999"/>
    <n v="41.14"/>
    <n v="41.142857142857146"/>
  </r>
  <r>
    <x v="257"/>
    <s v="18V09242"/>
    <s v="EST OUEST"/>
    <s v="POITIERS"/>
    <m/>
    <m/>
    <s v="GROS"/>
    <s v="Boisson_Spirit"/>
    <x v="6"/>
    <x v="9"/>
    <n v="70"/>
    <n v="4055800060200"/>
    <n v="17.408644000000002"/>
    <n v="20.890372800000002"/>
    <n v="12"/>
    <n v="208.92000000000002"/>
    <n v="250.68"/>
    <n v="12"/>
    <n v="12.000000000000002"/>
  </r>
  <r>
    <x v="257"/>
    <s v="18V09249"/>
    <s v="LE BULC"/>
    <s v="BRESSUIRE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257"/>
    <s v="18V09251"/>
    <s v="OXFORD PUB"/>
    <s v="TOURS"/>
    <m/>
    <m/>
    <s v="CHR"/>
    <s v="Boisson_Spirit"/>
    <x v="10"/>
    <x v="40"/>
    <n v="70"/>
    <n v="3257150107012"/>
    <n v="32.408644000000002"/>
    <n v="38.890372800000002"/>
    <n v="6"/>
    <n v="194.45999999999998"/>
    <n v="233.34"/>
    <n v="6"/>
    <n v="6.0000000000000009"/>
  </r>
  <r>
    <x v="257"/>
    <s v="18V09248"/>
    <s v="L'ANNEXE"/>
    <s v="SAUMUR"/>
    <m/>
    <m/>
    <s v="CHR"/>
    <s v="Boisson_Spirit"/>
    <x v="10"/>
    <x v="40"/>
    <n v="70"/>
    <n v="3257150107012"/>
    <n v="32.408644000000002"/>
    <n v="38.890372800000002"/>
    <n v="2"/>
    <n v="64.819999999999993"/>
    <n v="77.78"/>
    <n v="2"/>
    <n v="2"/>
  </r>
  <r>
    <x v="257"/>
    <s v="18V09248"/>
    <s v="L'ANNEXE"/>
    <s v="SAUMUR"/>
    <m/>
    <m/>
    <s v="CHR"/>
    <s v="Boisson_Spirit"/>
    <x v="10"/>
    <x v="40"/>
    <n v="70"/>
    <n v="3257150107012"/>
    <n v="32.408644000000002"/>
    <n v="38.890372800000002"/>
    <n v="1"/>
    <n v="32.409999999999997"/>
    <n v="38.89"/>
    <n v="1"/>
    <n v="1"/>
  </r>
  <r>
    <x v="257"/>
    <s v="18V09252"/>
    <s v="LES SAVEUR"/>
    <s v="SAUMUR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257"/>
    <s v="18V09251"/>
    <s v="OXFORD PUB"/>
    <s v="TOURS"/>
    <m/>
    <m/>
    <s v="CHR"/>
    <s v="Boisson_Soft"/>
    <x v="8"/>
    <x v="21"/>
    <n v="20"/>
    <n v="4260310553832"/>
    <n v="0.89"/>
    <n v="0.93895000000000006"/>
    <n v="24"/>
    <n v="21.36"/>
    <n v="22.56"/>
    <n v="6.86"/>
    <n v="6.8571428571428577"/>
  </r>
  <r>
    <x v="257"/>
    <s v="18V09250"/>
    <s v="LE BARON"/>
    <s v="TOURS"/>
    <m/>
    <m/>
    <s v="CHR"/>
    <s v="Boisson_Spirit"/>
    <x v="12"/>
    <x v="42"/>
    <n v="70"/>
    <n v="3257150673005"/>
    <n v="26.848644"/>
    <n v="32.218372799999997"/>
    <n v="6"/>
    <n v="161.10000000000002"/>
    <n v="193.32"/>
    <n v="6"/>
    <n v="6.0000000000000009"/>
  </r>
  <r>
    <x v="257"/>
    <s v="18V09249"/>
    <s v="LE BULC"/>
    <s v="BRESSUIRE"/>
    <m/>
    <m/>
    <s v="GROS"/>
    <s v="Boisson_Spirit"/>
    <x v="12"/>
    <x v="42"/>
    <n v="70"/>
    <n v="3257150673005"/>
    <n v="20.158644000000002"/>
    <n v="24.190372800000002"/>
    <n v="6"/>
    <n v="120.96000000000001"/>
    <n v="145.14000000000001"/>
    <n v="6"/>
    <n v="6.0000000000000009"/>
  </r>
  <r>
    <x v="257"/>
    <s v="18V09251"/>
    <s v="OXFORD PUB"/>
    <s v="TOURS"/>
    <m/>
    <m/>
    <s v="CHR"/>
    <s v="Boisson_Spirit"/>
    <x v="12"/>
    <x v="42"/>
    <n v="70"/>
    <n v="3257150673005"/>
    <n v="26.848644"/>
    <n v="32.218372799999997"/>
    <n v="6"/>
    <n v="161.10000000000002"/>
    <n v="193.32"/>
    <n v="6"/>
    <n v="6.0000000000000009"/>
  </r>
  <r>
    <x v="257"/>
    <s v="18V09242"/>
    <s v="EST OUEST"/>
    <s v="POITIERS"/>
    <m/>
    <m/>
    <s v="GROS"/>
    <s v="Boisson_Spirit"/>
    <x v="2"/>
    <x v="2"/>
    <n v="70"/>
    <n v="4067700013859"/>
    <n v="12.532563499999998"/>
    <n v="15.039076199999998"/>
    <n v="48"/>
    <n v="601.43999999999994"/>
    <n v="721.92"/>
    <n v="48"/>
    <n v="48.000000000000007"/>
  </r>
  <r>
    <x v="257"/>
    <s v="18V09249"/>
    <s v="LE BULC"/>
    <s v="BRESSUIRE"/>
    <m/>
    <m/>
    <s v="CHR"/>
    <s v="Boisson_Spirit"/>
    <x v="2"/>
    <x v="2"/>
    <n v="70"/>
    <n v="4067700013859"/>
    <n v="13.942563499999999"/>
    <n v="16.731076199999997"/>
    <n v="12"/>
    <n v="167.28"/>
    <n v="200.76"/>
    <n v="12"/>
    <n v="12.000000000000002"/>
  </r>
  <r>
    <x v="257"/>
    <s v="18V09251"/>
    <s v="OXFORD PUB"/>
    <s v="TOURS"/>
    <m/>
    <m/>
    <s v="CHR"/>
    <s v="Boisson_Spirit"/>
    <x v="2"/>
    <x v="2"/>
    <n v="100"/>
    <n v="4067700013842"/>
    <n v="19.150804999999998"/>
    <n v="22.980965999999999"/>
    <n v="6"/>
    <n v="114.89999999999999"/>
    <n v="137.88"/>
    <n v="8.57"/>
    <n v="8.5714285714285712"/>
  </r>
  <r>
    <x v="257"/>
    <s v="18V09250"/>
    <s v="LE BARON"/>
    <s v="TOURS"/>
    <m/>
    <m/>
    <s v="CHR"/>
    <s v="Boisson_Spirit"/>
    <x v="2"/>
    <x v="2"/>
    <n v="175"/>
    <n v="4067700013835"/>
    <n v="32.266408749999997"/>
    <n v="38.719690499999999"/>
    <n v="12"/>
    <n v="387.24"/>
    <n v="464.64"/>
    <n v="30"/>
    <n v="30.000000000000004"/>
  </r>
  <r>
    <x v="257"/>
    <s v="18V09248"/>
    <s v="L'ANNEXE"/>
    <s v="SAUMUR"/>
    <m/>
    <m/>
    <s v="CHR"/>
    <s v="Boisson_Spirit"/>
    <x v="2"/>
    <x v="2"/>
    <n v="100"/>
    <n v="4067700013842"/>
    <n v="19.150804999999998"/>
    <n v="22.980965999999999"/>
    <n v="6"/>
    <n v="114.89999999999999"/>
    <n v="137.88"/>
    <n v="8.57"/>
    <n v="8.5714285714285712"/>
  </r>
  <r>
    <x v="257"/>
    <s v="18V09251"/>
    <s v="OXFORD PUB"/>
    <s v="TOURS"/>
    <m/>
    <m/>
    <s v="CHR"/>
    <s v="Boisson_Soft"/>
    <x v="8"/>
    <x v="11"/>
    <n v="20"/>
    <n v="4260310554785"/>
    <n v="0.89"/>
    <n v="0.93895000000000006"/>
    <n v="24"/>
    <n v="21.36"/>
    <n v="22.56"/>
    <n v="6.86"/>
    <n v="6.8571428571428577"/>
  </r>
  <r>
    <x v="257"/>
    <s v="18V09249"/>
    <s v="LE BULC"/>
    <s v="BRESSUIRE"/>
    <m/>
    <m/>
    <s v="CHR"/>
    <s v="Boisson_Spirit"/>
    <x v="10"/>
    <x v="16"/>
    <n v="70"/>
    <n v="3257150101904"/>
    <n v="18.506483000000003"/>
    <n v="22.207779600000002"/>
    <n v="18"/>
    <n v="333.18"/>
    <n v="399.78000000000003"/>
    <n v="18"/>
    <n v="18"/>
  </r>
  <r>
    <x v="257"/>
    <s v="18V09248"/>
    <s v="L'ANNEXE"/>
    <s v="SAUMUR"/>
    <m/>
    <m/>
    <s v="CHR"/>
    <s v="Boisson_Spirit"/>
    <x v="10"/>
    <x v="16"/>
    <n v="70"/>
    <n v="3257150101904"/>
    <n v="18.506483000000003"/>
    <n v="22.207779600000002"/>
    <n v="3"/>
    <n v="55.53"/>
    <n v="66.63"/>
    <n v="3"/>
    <n v="3.0000000000000004"/>
  </r>
  <r>
    <x v="257"/>
    <s v="18V09252"/>
    <s v="LES SAVEUR"/>
    <s v="SAUMUR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57"/>
    <s v="18V09242"/>
    <s v="EST OUEST"/>
    <s v="POITIERS"/>
    <m/>
    <m/>
    <s v="GROS"/>
    <s v="Boisson_Spirit"/>
    <x v="10"/>
    <x v="20"/>
    <n v="70"/>
    <n v="3257150100228"/>
    <n v="19.998643999999999"/>
    <n v="23.998372799999999"/>
    <n v="18"/>
    <n v="360"/>
    <n v="432"/>
    <n v="18"/>
    <n v="18"/>
  </r>
  <r>
    <x v="257"/>
    <s v="18V09250"/>
    <s v="LE BARON"/>
    <s v="TOURS"/>
    <m/>
    <m/>
    <s v="CHR"/>
    <s v="Boisson_Spirit"/>
    <x v="10"/>
    <x v="20"/>
    <n v="70"/>
    <n v="3257150100228"/>
    <n v="21.488644000000001"/>
    <n v="25.786372800000002"/>
    <n v="6"/>
    <n v="128.94"/>
    <n v="154.74"/>
    <n v="6"/>
    <n v="6.0000000000000009"/>
  </r>
  <r>
    <x v="257"/>
    <s v="18V09251"/>
    <s v="OXFORD PUB"/>
    <s v="TOURS"/>
    <m/>
    <m/>
    <s v="CHR"/>
    <s v="Boisson_Spirit"/>
    <x v="10"/>
    <x v="20"/>
    <n v="70"/>
    <n v="3257150100228"/>
    <n v="21.488644000000001"/>
    <n v="25.786372800000002"/>
    <n v="6"/>
    <n v="128.94"/>
    <n v="154.74"/>
    <n v="6"/>
    <n v="6.0000000000000009"/>
  </r>
  <r>
    <x v="257"/>
    <s v="18V09248"/>
    <s v="L'ANNEXE"/>
    <s v="SAUMUR"/>
    <m/>
    <m/>
    <s v="CHR"/>
    <s v="Boisson_Spirit"/>
    <x v="10"/>
    <x v="20"/>
    <n v="70"/>
    <n v="3257150100228"/>
    <n v="21.488644000000001"/>
    <n v="25.786372800000002"/>
    <n v="6"/>
    <n v="128.94"/>
    <n v="154.74"/>
    <n v="6"/>
    <n v="6.0000000000000009"/>
  </r>
  <r>
    <x v="257"/>
    <s v="18V09252"/>
    <s v="LES SAVEUR"/>
    <s v="SAUMUR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257"/>
    <s v="18V09242"/>
    <s v="EST OUEST"/>
    <s v="POITIERS"/>
    <m/>
    <m/>
    <s v="GROS"/>
    <s v="Boisson_Spirit"/>
    <x v="10"/>
    <x v="18"/>
    <n v="70"/>
    <n v="3257150102017"/>
    <n v="14.694322"/>
    <n v="17.6331864"/>
    <n v="18"/>
    <n v="264.42"/>
    <n v="317.33999999999997"/>
    <n v="18"/>
    <n v="18"/>
  </r>
  <r>
    <x v="257"/>
    <s v="18V09251"/>
    <s v="OXFORD PUB"/>
    <s v="TOURS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57"/>
    <s v="18V09252"/>
    <s v="LES SAVEUR"/>
    <s v="SAUMUR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57"/>
    <s v="18V09249"/>
    <s v="LE BULC"/>
    <s v="BRESSUIRE"/>
    <m/>
    <m/>
    <s v="CHR"/>
    <s v="Boisson_Spirit"/>
    <x v="13"/>
    <x v="43"/>
    <n v="75"/>
    <n v="7503011641413"/>
    <n v="26.257707249999999"/>
    <n v="31.509248700000001"/>
    <n v="6"/>
    <n v="157.56"/>
    <n v="189.06"/>
    <n v="6"/>
    <n v="6.4285714285714288"/>
  </r>
  <r>
    <x v="257"/>
    <s v="18V09251"/>
    <s v="OXFORD PUB"/>
    <s v="TOURS"/>
    <m/>
    <m/>
    <s v="CHR"/>
    <s v="Boisson_Spirit"/>
    <x v="11"/>
    <x v="32"/>
    <n v="50"/>
    <n v="4260270192645"/>
    <n v="28.052506000000001"/>
    <n v="33.663007200000003"/>
    <n v="6"/>
    <n v="168.3"/>
    <n v="201.95999999999998"/>
    <n v="4.29"/>
    <n v="4.2857142857142856"/>
  </r>
  <r>
    <x v="257"/>
    <s v="18V09248"/>
    <s v="L'ANNEXE"/>
    <s v="SAUMUR"/>
    <m/>
    <m/>
    <s v="CHR"/>
    <s v="Boisson_Spirit"/>
    <x v="4"/>
    <x v="8"/>
    <n v="100"/>
    <n v="0"/>
    <n v="0"/>
    <n v="0"/>
    <n v="6"/>
    <n v="0"/>
    <n v="0"/>
    <n v="8.57"/>
    <n v="8.5714285714285712"/>
  </r>
  <r>
    <x v="257"/>
    <s v="18V09249"/>
    <s v="LE BULC"/>
    <s v="BRESSUIRE"/>
    <m/>
    <m/>
    <s v="CHR"/>
    <s v="Boisson_Soft"/>
    <x v="8"/>
    <x v="22"/>
    <n v="20"/>
    <n v="4260310553849"/>
    <n v="0.89"/>
    <n v="0.93895000000000006"/>
    <n v="48"/>
    <n v="42.72"/>
    <n v="45.12"/>
    <n v="13.71"/>
    <n v="13.714285714285715"/>
  </r>
  <r>
    <x v="257"/>
    <s v="18V09251"/>
    <s v="OXFORD PUB"/>
    <s v="TOURS"/>
    <m/>
    <m/>
    <s v="CHR"/>
    <s v="Boisson_Soft"/>
    <x v="8"/>
    <x v="22"/>
    <n v="20"/>
    <n v="4260310553849"/>
    <n v="0.89"/>
    <n v="0.93895000000000006"/>
    <n v="24"/>
    <n v="21.36"/>
    <n v="22.56"/>
    <n v="6.86"/>
    <n v="6.8571428571428577"/>
  </r>
  <r>
    <x v="257"/>
    <s v="18V09248"/>
    <s v="L'ANNEXE"/>
    <s v="SAUMUR"/>
    <m/>
    <m/>
    <s v="CHR"/>
    <s v="Boisson_Soft"/>
    <x v="8"/>
    <x v="22"/>
    <n v="20"/>
    <n v="4260310553849"/>
    <n v="0.89"/>
    <n v="0.93895000000000006"/>
    <n v="24"/>
    <n v="21.36"/>
    <n v="22.56"/>
    <n v="6.86"/>
    <n v="6.8571428571428577"/>
  </r>
  <r>
    <x v="257"/>
    <s v="18V09251"/>
    <s v="OXFORD PUB"/>
    <s v="TOURS"/>
    <m/>
    <m/>
    <s v="CHR"/>
    <s v="Boisson_Soft"/>
    <x v="8"/>
    <x v="25"/>
    <n v="20"/>
    <n v="4260310553818"/>
    <n v="0.89"/>
    <n v="0.93895000000000006"/>
    <n v="24"/>
    <n v="21.36"/>
    <n v="22.56"/>
    <n v="6.86"/>
    <n v="6.8571428571428577"/>
  </r>
  <r>
    <x v="258"/>
    <s v="18V09264"/>
    <s v="NIORT BOIS"/>
    <s v="NIORT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59"/>
    <s v="18V09310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59"/>
    <s v="18V09316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259"/>
    <s v="18V09315"/>
    <s v="FAYETTE"/>
    <s v="AMBOISE"/>
    <m/>
    <m/>
    <s v="GROS"/>
    <s v="Boisson_Spirit"/>
    <x v="2"/>
    <x v="2"/>
    <n v="100"/>
    <n v="4067700013842"/>
    <n v="17.100804999999998"/>
    <n v="20.520965999999998"/>
    <n v="90"/>
    <n v="1539.0000000000002"/>
    <n v="1846.8"/>
    <n v="128.57"/>
    <n v="128.57142857142858"/>
  </r>
  <r>
    <x v="259"/>
    <s v="18V09315"/>
    <s v="FAYETTE"/>
    <s v="AMBOISE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59"/>
    <s v="18V09315"/>
    <s v="FAYETTE"/>
    <s v="AMBOISE"/>
    <m/>
    <m/>
    <s v="GROS"/>
    <s v="Boisson_Spirit"/>
    <x v="1"/>
    <x v="1"/>
    <n v="70"/>
    <n v="8500000917015"/>
    <n v="11.8982118"/>
    <n v="14.27785416"/>
    <n v="12"/>
    <n v="142.80000000000001"/>
    <n v="171.35999999999999"/>
    <n v="12"/>
    <n v="12.000000000000002"/>
  </r>
  <r>
    <x v="259"/>
    <s v="18V09316"/>
    <s v="ANJOU BOIS"/>
    <s v="AVRILLE"/>
    <m/>
    <m/>
    <s v="GROS"/>
    <s v="Boisson_Spirit"/>
    <x v="1"/>
    <x v="19"/>
    <n v="70"/>
    <n v="8500000917008"/>
    <n v="11.028211800000001"/>
    <n v="13.233854160000002"/>
    <n v="12"/>
    <n v="132.35999999999999"/>
    <n v="158.76"/>
    <n v="12"/>
    <n v="12.000000000000002"/>
  </r>
  <r>
    <x v="259"/>
    <s v="18V09315"/>
    <s v="FAYETTE"/>
    <s v="AMBOISE"/>
    <m/>
    <m/>
    <s v="GROS"/>
    <s v="Boisson_Spirit"/>
    <x v="3"/>
    <x v="3"/>
    <n v="70"/>
    <n v="3257150688009"/>
    <n v="12.556915199999999"/>
    <n v="15.068298239999999"/>
    <n v="60"/>
    <n v="753.6"/>
    <n v="904.2"/>
    <n v="60"/>
    <n v="60.000000000000007"/>
  </r>
  <r>
    <x v="259"/>
    <s v="18V09315"/>
    <s v="FAYETTE"/>
    <s v="AMBOISE"/>
    <m/>
    <m/>
    <s v="GROS"/>
    <s v="Boisson_Soft"/>
    <x v="8"/>
    <x v="22"/>
    <n v="20"/>
    <n v="4260310553849"/>
    <n v="0.81"/>
    <n v="0.85455000000000003"/>
    <n v="240"/>
    <n v="194.4"/>
    <n v="204"/>
    <n v="68.569999999999993"/>
    <n v="68.571428571428569"/>
  </r>
  <r>
    <x v="259"/>
    <s v="18V09316"/>
    <s v="ANJOU BOIS"/>
    <s v="AVRILLE"/>
    <m/>
    <m/>
    <s v="GROS"/>
    <s v="Boisson_Soft"/>
    <x v="8"/>
    <x v="22"/>
    <n v="20"/>
    <n v="4260310553849"/>
    <n v="0.81"/>
    <n v="0.85455000000000003"/>
    <n v="144"/>
    <n v="116.64000000000001"/>
    <n v="122.39999999999999"/>
    <n v="41.14"/>
    <n v="41.142857142857146"/>
  </r>
  <r>
    <x v="259"/>
    <s v="18V09315"/>
    <s v="FAYETTE"/>
    <s v="AMBOISE"/>
    <m/>
    <m/>
    <s v="GROS"/>
    <s v="Boisson_Soft"/>
    <x v="8"/>
    <x v="25"/>
    <n v="20"/>
    <n v="4260310553818"/>
    <n v="0.81"/>
    <n v="0.85455000000000003"/>
    <n v="360"/>
    <n v="291.60000000000002"/>
    <n v="306"/>
    <n v="102.86"/>
    <n v="102.85714285714286"/>
  </r>
  <r>
    <x v="259"/>
    <s v="18V09316"/>
    <s v="ANJOU BOIS"/>
    <s v="AVRILLE"/>
    <m/>
    <m/>
    <s v="GROS"/>
    <s v="Boisson_Soft"/>
    <x v="8"/>
    <x v="25"/>
    <n v="20"/>
    <n v="4260310553818"/>
    <n v="0.81"/>
    <n v="0.85455000000000003"/>
    <n v="240"/>
    <n v="194.4"/>
    <n v="204"/>
    <n v="68.569999999999993"/>
    <n v="68.571428571428569"/>
  </r>
  <r>
    <x v="260"/>
    <s v="18V09332"/>
    <s v="LE MAC GIL"/>
    <s v="CHOLET"/>
    <m/>
    <m/>
    <s v="CHR"/>
    <s v="Boisson_Spirit"/>
    <x v="6"/>
    <x v="9"/>
    <n v="70"/>
    <n v="4055800060200"/>
    <n v="18.588644000000002"/>
    <n v="22.306372800000002"/>
    <n v="6"/>
    <n v="111.53999999999999"/>
    <n v="133.85999999999999"/>
    <n v="6"/>
    <n v="6.0000000000000009"/>
  </r>
  <r>
    <x v="260"/>
    <s v="18V09332"/>
    <s v="LE MAC GIL"/>
    <s v="CHOLET"/>
    <m/>
    <m/>
    <s v="CHR"/>
    <s v="Boisson_Soft"/>
    <x v="8"/>
    <x v="24"/>
    <n v="20"/>
    <n v="4260310553863"/>
    <n v="0.89"/>
    <n v="0.93895000000000006"/>
    <n v="24"/>
    <n v="21.36"/>
    <n v="22.56"/>
    <n v="6.86"/>
    <n v="6.8571428571428577"/>
  </r>
  <r>
    <x v="260"/>
    <s v="18V09332"/>
    <s v="LE MAC GIL"/>
    <s v="CHOLET"/>
    <m/>
    <m/>
    <s v="CHR"/>
    <s v="Boisson_Spirit"/>
    <x v="10"/>
    <x v="40"/>
    <n v="70"/>
    <n v="3257150107012"/>
    <n v="32.408644000000002"/>
    <n v="38.890372800000002"/>
    <n v="6"/>
    <n v="194.45999999999998"/>
    <n v="233.34"/>
    <n v="6"/>
    <n v="6.0000000000000009"/>
  </r>
  <r>
    <x v="260"/>
    <s v="18V09331"/>
    <s v="O BASQUE"/>
    <s v="CHOLET"/>
    <m/>
    <m/>
    <s v="CHR"/>
    <s v="Boisson_Spirit"/>
    <x v="12"/>
    <x v="42"/>
    <n v="70"/>
    <n v="3257150673005"/>
    <n v="26.848644"/>
    <n v="32.218372799999997"/>
    <n v="6"/>
    <n v="161.10000000000002"/>
    <n v="193.32"/>
    <n v="6"/>
    <n v="6.0000000000000009"/>
  </r>
  <r>
    <x v="260"/>
    <s v="18V09332"/>
    <s v="LE MAC GIL"/>
    <s v="CHOLET"/>
    <m/>
    <m/>
    <s v="CHR"/>
    <s v="Boisson_Spirit"/>
    <x v="12"/>
    <x v="42"/>
    <n v="70"/>
    <n v="3257150673005"/>
    <n v="26.848644"/>
    <n v="32.218372799999997"/>
    <n v="6"/>
    <n v="161.10000000000002"/>
    <n v="193.32"/>
    <n v="6"/>
    <n v="6.0000000000000009"/>
  </r>
  <r>
    <x v="260"/>
    <s v="18V09331"/>
    <s v="O BASQUE"/>
    <s v="CHOLET"/>
    <m/>
    <m/>
    <s v="CHR"/>
    <s v="Boisson_Spirit"/>
    <x v="2"/>
    <x v="2"/>
    <n v="70"/>
    <n v="4067700013859"/>
    <n v="13.942563499999999"/>
    <n v="16.731076199999997"/>
    <n v="24"/>
    <n v="334.56"/>
    <n v="401.52"/>
    <n v="24"/>
    <n v="24.000000000000004"/>
  </r>
  <r>
    <x v="260"/>
    <s v="18V09332"/>
    <s v="LE MAC GIL"/>
    <s v="CHOLET"/>
    <m/>
    <m/>
    <s v="CHR"/>
    <s v="Boisson_Spirit"/>
    <x v="2"/>
    <x v="2"/>
    <n v="70"/>
    <n v="4067700013859"/>
    <n v="13.942563499999999"/>
    <n v="16.731076199999997"/>
    <n v="12"/>
    <n v="167.28"/>
    <n v="200.76"/>
    <n v="12"/>
    <n v="12.000000000000002"/>
  </r>
  <r>
    <x v="260"/>
    <s v="18V09331"/>
    <s v="O BASQUE"/>
    <s v="CHOLET"/>
    <m/>
    <m/>
    <s v="CHR"/>
    <s v="Boisson_Spirit"/>
    <x v="2"/>
    <x v="2"/>
    <n v="175"/>
    <n v="4067700013835"/>
    <n v="32.266408749999997"/>
    <n v="38.719690499999999"/>
    <n v="24"/>
    <n v="774.48"/>
    <n v="929.28"/>
    <n v="60"/>
    <n v="60.000000000000007"/>
  </r>
  <r>
    <x v="260"/>
    <s v="18V09332"/>
    <s v="LE MAC GIL"/>
    <s v="CHOLET"/>
    <m/>
    <m/>
    <s v="CHR"/>
    <s v="Boisson_Spirit"/>
    <x v="2"/>
    <x v="2"/>
    <n v="175"/>
    <n v="4067700013835"/>
    <n v="32.266408749999997"/>
    <n v="38.719690499999999"/>
    <n v="24"/>
    <n v="774.48"/>
    <n v="929.28"/>
    <n v="60"/>
    <n v="60.000000000000007"/>
  </r>
  <r>
    <x v="260"/>
    <s v="18V09333"/>
    <s v="OUTBACK"/>
    <s v="TOURS"/>
    <m/>
    <m/>
    <s v="CHR"/>
    <s v="Boisson_Spirit"/>
    <x v="2"/>
    <x v="2"/>
    <n v="175"/>
    <n v="4067700013835"/>
    <n v="32.266408749999997"/>
    <n v="38.719690499999999"/>
    <n v="12"/>
    <n v="387.24"/>
    <n v="464.64"/>
    <n v="30"/>
    <n v="30.000000000000004"/>
  </r>
  <r>
    <x v="260"/>
    <s v="18V09332"/>
    <s v="LE MAC GIL"/>
    <s v="CHOLET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260"/>
    <s v="18V09331"/>
    <s v="O BASQUE"/>
    <s v="CHOLET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60"/>
    <s v="18V09333"/>
    <s v="OUTBACK"/>
    <s v="TOURS"/>
    <m/>
    <m/>
    <s v="GROS"/>
    <s v="Boisson_Spirit"/>
    <x v="1"/>
    <x v="1"/>
    <n v="70"/>
    <n v="8500000917015"/>
    <n v="11.8982118"/>
    <n v="14.27785416"/>
    <n v="12"/>
    <n v="142.80000000000001"/>
    <n v="171.35999999999999"/>
    <n v="12"/>
    <n v="12.000000000000002"/>
  </r>
  <r>
    <x v="260"/>
    <s v="18V09333"/>
    <s v="OUTBACK"/>
    <s v="TOURS"/>
    <m/>
    <m/>
    <s v="CHR"/>
    <s v="Boisson_Spirit"/>
    <x v="4"/>
    <x v="8"/>
    <n v="100"/>
    <n v="0"/>
    <n v="0"/>
    <n v="0"/>
    <n v="12"/>
    <n v="0"/>
    <n v="0"/>
    <n v="17.14"/>
    <n v="17.142857142857142"/>
  </r>
  <r>
    <x v="260"/>
    <s v="18V09333"/>
    <s v="OUTBACK"/>
    <s v="TOURS"/>
    <m/>
    <m/>
    <s v="CHR"/>
    <s v="Boisson_Spirit"/>
    <x v="4"/>
    <x v="8"/>
    <n v="100"/>
    <n v="0"/>
    <n v="0"/>
    <n v="0"/>
    <n v="24"/>
    <n v="0"/>
    <n v="0"/>
    <n v="34.29"/>
    <n v="34.285714285714285"/>
  </r>
  <r>
    <x v="260"/>
    <s v="18V09332"/>
    <s v="LE MAC GIL"/>
    <s v="CHOLET"/>
    <m/>
    <m/>
    <s v="CHR"/>
    <s v="Boisson_Soft"/>
    <x v="8"/>
    <x v="22"/>
    <n v="20"/>
    <n v="4260310553849"/>
    <n v="0.89"/>
    <n v="0.93895000000000006"/>
    <n v="24"/>
    <n v="21.36"/>
    <n v="22.56"/>
    <n v="6.86"/>
    <n v="6.8571428571428577"/>
  </r>
  <r>
    <x v="261"/>
    <s v="18V09421"/>
    <s v="LE BAR DES"/>
    <s v="POITIERS"/>
    <m/>
    <m/>
    <s v="GROS"/>
    <s v="Boisson_Soft"/>
    <x v="8"/>
    <x v="29"/>
    <n v="20"/>
    <n v="4260310552941"/>
    <n v="0.81"/>
    <n v="0.85455000000000003"/>
    <n v="24"/>
    <n v="19.440000000000001"/>
    <n v="20.399999999999999"/>
    <n v="6.86"/>
    <n v="6.8571428571428577"/>
  </r>
  <r>
    <x v="261"/>
    <s v="18V09420"/>
    <s v="LE GEORGES"/>
    <s v="POITIERS"/>
    <m/>
    <m/>
    <s v="CHR"/>
    <s v="Boisson_Soft"/>
    <x v="8"/>
    <x v="24"/>
    <n v="20"/>
    <n v="4260310553863"/>
    <n v="0.89"/>
    <n v="0.93895000000000006"/>
    <n v="24"/>
    <n v="21.36"/>
    <n v="22.56"/>
    <n v="6.86"/>
    <n v="6.8571428571428577"/>
  </r>
  <r>
    <x v="261"/>
    <s v="18V09421"/>
    <s v="LE BAR DES"/>
    <s v="POITIERS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261"/>
    <s v="18V09419"/>
    <s v="ONE SHOT"/>
    <s v="NIORT"/>
    <m/>
    <m/>
    <s v="GROS"/>
    <s v="Boisson_Spirit"/>
    <x v="10"/>
    <x v="40"/>
    <n v="70"/>
    <n v="3257150107012"/>
    <n v="29.828643999999997"/>
    <n v="35.794372799999998"/>
    <n v="2"/>
    <n v="59.66"/>
    <n v="71.58"/>
    <n v="2"/>
    <n v="2"/>
  </r>
  <r>
    <x v="261"/>
    <s v="18V09420"/>
    <s v="LE GEORGES"/>
    <s v="POITIERS"/>
    <m/>
    <m/>
    <s v="CHR"/>
    <s v="Boisson_Spirit"/>
    <x v="12"/>
    <x v="42"/>
    <n v="70"/>
    <n v="3257150673005"/>
    <n v="26.848644"/>
    <n v="32.218372799999997"/>
    <n v="3"/>
    <n v="80.550000000000011"/>
    <n v="96.66"/>
    <n v="3"/>
    <n v="3.0000000000000004"/>
  </r>
  <r>
    <x v="261"/>
    <s v="18V09421"/>
    <s v="LE BAR DES"/>
    <s v="POITIERS"/>
    <m/>
    <m/>
    <s v="GROS"/>
    <s v="Boisson_Spirit"/>
    <x v="2"/>
    <x v="2"/>
    <n v="70"/>
    <n v="4067700013859"/>
    <n v="12.532563499999998"/>
    <n v="15.039076199999998"/>
    <n v="48"/>
    <n v="601.43999999999994"/>
    <n v="721.92"/>
    <n v="48"/>
    <n v="48.000000000000007"/>
  </r>
  <r>
    <x v="261"/>
    <s v="18V09421"/>
    <s v="LE BAR DES"/>
    <s v="POITIERS"/>
    <m/>
    <m/>
    <s v="GROS"/>
    <s v="Boisson_Spirit"/>
    <x v="12"/>
    <x v="44"/>
    <n v="70"/>
    <n v="3257150673029"/>
    <n v="17.769508399999999"/>
    <n v="21.323410079999999"/>
    <n v="18"/>
    <n v="319.86"/>
    <n v="383.76"/>
    <n v="18"/>
    <n v="18"/>
  </r>
  <r>
    <x v="261"/>
    <s v="18V09419"/>
    <s v="ONE SHOT"/>
    <s v="NIORT"/>
    <m/>
    <m/>
    <s v="GROS"/>
    <s v="Boisson_Spirit"/>
    <x v="12"/>
    <x v="44"/>
    <n v="70"/>
    <n v="3257150673029"/>
    <n v="17.769508399999999"/>
    <n v="21.323410079999999"/>
    <n v="2"/>
    <n v="35.54"/>
    <n v="42.64"/>
    <n v="2"/>
    <n v="2"/>
  </r>
  <r>
    <x v="261"/>
    <s v="18V09418"/>
    <s v="LA TABERNE"/>
    <s v="POITIERS"/>
    <m/>
    <m/>
    <s v="CHR"/>
    <s v="Boisson_Soft"/>
    <x v="8"/>
    <x v="11"/>
    <n v="20"/>
    <n v="4260310554785"/>
    <n v="0.89"/>
    <n v="0.93895000000000006"/>
    <n v="240"/>
    <n v="213.6"/>
    <n v="225.6"/>
    <n v="68.569999999999993"/>
    <n v="68.571428571428569"/>
  </r>
  <r>
    <x v="261"/>
    <s v="18V09419"/>
    <s v="ONE SHOT"/>
    <s v="NIORT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61"/>
    <s v="18V09421"/>
    <s v="LE BAR DES"/>
    <s v="POITIER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61"/>
    <s v="18V09420"/>
    <s v="LE GEORGES"/>
    <s v="POITIERS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261"/>
    <s v="18V09419"/>
    <s v="ONE SHOT"/>
    <s v="NIORT"/>
    <m/>
    <m/>
    <s v="GROS"/>
    <s v="Boisson_Spirit"/>
    <x v="10"/>
    <x v="18"/>
    <n v="70"/>
    <n v="3257150102017"/>
    <n v="14.694322"/>
    <n v="17.6331864"/>
    <n v="2"/>
    <n v="29.38"/>
    <n v="35.26"/>
    <n v="2"/>
    <n v="2"/>
  </r>
  <r>
    <x v="261"/>
    <s v="18V09420"/>
    <s v="LE GEORGES"/>
    <s v="POITIERS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61"/>
    <s v="18V09419"/>
    <s v="ONE SHOT"/>
    <s v="NIORT"/>
    <m/>
    <m/>
    <s v="GROS"/>
    <s v="Boisson_Soft"/>
    <x v="8"/>
    <x v="22"/>
    <n v="20"/>
    <n v="4260310553849"/>
    <n v="0.81"/>
    <n v="0.85455000000000003"/>
    <n v="24"/>
    <n v="19.440000000000001"/>
    <n v="20.399999999999999"/>
    <n v="6.86"/>
    <n v="6.8571428571428577"/>
  </r>
  <r>
    <x v="261"/>
    <s v="18V09421"/>
    <s v="LE BAR DES"/>
    <s v="POITIERS"/>
    <m/>
    <m/>
    <s v="GROS"/>
    <s v="Boisson_Soft"/>
    <x v="8"/>
    <x v="22"/>
    <n v="20"/>
    <n v="4260310553849"/>
    <n v="0.81"/>
    <n v="0.85455000000000003"/>
    <n v="48"/>
    <n v="38.880000000000003"/>
    <n v="40.799999999999997"/>
    <n v="13.71"/>
    <n v="13.714285714285715"/>
  </r>
  <r>
    <x v="261"/>
    <s v="18V09420"/>
    <s v="LE GEORGES"/>
    <s v="POITIERS"/>
    <m/>
    <m/>
    <s v="CHR"/>
    <s v="Boisson_Soft"/>
    <x v="8"/>
    <x v="25"/>
    <n v="20"/>
    <n v="4260310553818"/>
    <n v="0.89"/>
    <n v="0.93895000000000006"/>
    <n v="24"/>
    <n v="21.36"/>
    <n v="22.56"/>
    <n v="6.86"/>
    <n v="6.8571428571428577"/>
  </r>
  <r>
    <x v="262"/>
    <s v="18V10014"/>
    <s v="ROSE"/>
    <s v="TOURS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262"/>
    <s v="18V10014"/>
    <s v="ROSE"/>
    <s v="TOURS"/>
    <m/>
    <m/>
    <s v="GROS"/>
    <s v="Boisson_Spirit"/>
    <x v="2"/>
    <x v="2"/>
    <n v="70"/>
    <n v="4067700013859"/>
    <n v="12.532563499999998"/>
    <n v="15.039076199999998"/>
    <n v="48"/>
    <n v="601.43999999999994"/>
    <n v="721.92"/>
    <n v="48"/>
    <n v="48.000000000000007"/>
  </r>
  <r>
    <x v="262"/>
    <s v="18V10014"/>
    <s v="ROSE"/>
    <s v="TOUR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62"/>
    <s v="18V10017"/>
    <s v="LES SAVEUR"/>
    <s v="ROMORANTIN LANTHENAY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262"/>
    <s v="18V10014"/>
    <s v="ROSE"/>
    <s v="TOURS"/>
    <m/>
    <m/>
    <s v="GROS"/>
    <s v="Boisson_Spirit"/>
    <x v="10"/>
    <x v="39"/>
    <n v="70"/>
    <n v="3257150100792"/>
    <n v="71.40864400000001"/>
    <n v="85.690372800000006"/>
    <n v="1"/>
    <n v="71.41"/>
    <n v="85.69"/>
    <n v="1"/>
    <n v="1"/>
  </r>
  <r>
    <x v="262"/>
    <s v="18V10014"/>
    <s v="ROSE"/>
    <s v="TOURS"/>
    <m/>
    <m/>
    <s v="GROS"/>
    <s v="Boisson_Spirit"/>
    <x v="4"/>
    <x v="8"/>
    <n v="100"/>
    <n v="0"/>
    <n v="0"/>
    <n v="0"/>
    <n v="6"/>
    <n v="0"/>
    <n v="0"/>
    <n v="8.57"/>
    <n v="8.5714285714285712"/>
  </r>
  <r>
    <x v="263"/>
    <s v="18V10055"/>
    <s v="LE BAR DES"/>
    <s v="POITIERS"/>
    <m/>
    <m/>
    <s v="GROS"/>
    <s v="Boisson_Spirit"/>
    <x v="12"/>
    <x v="42"/>
    <n v="70"/>
    <n v="3257150673005"/>
    <n v="20.158644000000002"/>
    <n v="24.190372800000002"/>
    <n v="12"/>
    <n v="241.92000000000002"/>
    <n v="290.28000000000003"/>
    <n v="12"/>
    <n v="12.000000000000002"/>
  </r>
  <r>
    <x v="263"/>
    <s v="18V10042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63"/>
    <s v="18V10043"/>
    <s v="AUCHAN"/>
    <s v="AVRILLE CEDEX"/>
    <m/>
    <m/>
    <s v="GROS"/>
    <s v="Boisson_Spirit"/>
    <x v="2"/>
    <x v="2"/>
    <n v="175"/>
    <n v="4067700013835"/>
    <n v="28.916408750000002"/>
    <n v="34.699690500000003"/>
    <n v="48"/>
    <n v="1388.16"/>
    <n v="1665.6000000000001"/>
    <n v="120"/>
    <n v="120.00000000000001"/>
  </r>
  <r>
    <x v="263"/>
    <s v="18V10043"/>
    <s v="AUCHAN"/>
    <s v="AVRILLE CEDEX"/>
    <m/>
    <m/>
    <s v="GROS"/>
    <s v="Boisson_Spirit"/>
    <x v="4"/>
    <x v="27"/>
    <n v="70"/>
    <n v="0"/>
    <n v="0"/>
    <n v="0"/>
    <n v="6"/>
    <n v="0"/>
    <n v="0"/>
    <n v="6"/>
    <n v="6.0000000000000009"/>
  </r>
  <r>
    <x v="263"/>
    <s v="18V10043"/>
    <s v="AUCHAN"/>
    <s v="AVRILLE CEDEX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63"/>
    <s v="18V10043"/>
    <s v="AUCHAN"/>
    <s v="AVRILLE CEDEX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63"/>
    <s v="18V10043"/>
    <s v="AUCHAN"/>
    <s v="AVRILLE CEDEX"/>
    <m/>
    <m/>
    <s v="GROS"/>
    <s v="Boisson_Spirit"/>
    <x v="1"/>
    <x v="1"/>
    <n v="70"/>
    <n v="8500000917015"/>
    <n v="11.8982118"/>
    <n v="14.27785416"/>
    <n v="12"/>
    <n v="142.80000000000001"/>
    <n v="171.35999999999999"/>
    <n v="12"/>
    <n v="12.000000000000002"/>
  </r>
  <r>
    <x v="263"/>
    <s v="18V10043"/>
    <s v="AUCHAN"/>
    <s v="AVRILLE CEDEX"/>
    <m/>
    <m/>
    <s v="GROS"/>
    <s v="Boisson_Spirit"/>
    <x v="1"/>
    <x v="19"/>
    <n v="70"/>
    <n v="8500000917008"/>
    <n v="11.028211800000001"/>
    <n v="13.233854160000002"/>
    <n v="12"/>
    <n v="132.35999999999999"/>
    <n v="158.76"/>
    <n v="12"/>
    <n v="12.000000000000002"/>
  </r>
  <r>
    <x v="264"/>
    <s v="18V10071"/>
    <s v="LES SAVEUR"/>
    <s v="SAUMUR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264"/>
    <s v="18V10076"/>
    <s v="LGS"/>
    <s v="BOURGES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264"/>
    <s v="18V10072"/>
    <s v="CHALON"/>
    <s v="SAINT MAIXENT L'ECOLE"/>
    <m/>
    <m/>
    <s v="GROS"/>
    <s v="Boisson_Spirit"/>
    <x v="2"/>
    <x v="2"/>
    <n v="70"/>
    <n v="4067700013859"/>
    <n v="12.532563499999998"/>
    <n v="15.039076199999998"/>
    <n v="12"/>
    <n v="150.35999999999999"/>
    <n v="180.48"/>
    <n v="12"/>
    <n v="12.000000000000002"/>
  </r>
  <r>
    <x v="264"/>
    <s v="18V10072"/>
    <s v="CHALON"/>
    <s v="SAINT MAIXENT L'ECOLE"/>
    <m/>
    <m/>
    <s v="GROS"/>
    <s v="Boisson_Spirit"/>
    <x v="2"/>
    <x v="2"/>
    <n v="100"/>
    <n v="4067700013842"/>
    <n v="17.100804999999998"/>
    <n v="20.520965999999998"/>
    <n v="12"/>
    <n v="205.20000000000002"/>
    <n v="246.24"/>
    <n v="17.14"/>
    <n v="17.142857142857142"/>
  </r>
  <r>
    <x v="264"/>
    <s v="18V10077"/>
    <s v="PLUMEJEAU"/>
    <s v="LA POMMERAYE"/>
    <m/>
    <m/>
    <s v="GROS"/>
    <s v="Boisson_Spirit"/>
    <x v="2"/>
    <x v="2"/>
    <n v="100"/>
    <n v="4067700013842"/>
    <n v="17.100804999999998"/>
    <n v="20.520965999999998"/>
    <n v="240"/>
    <n v="4104"/>
    <n v="4924.8"/>
    <n v="342.86"/>
    <n v="342.85714285714289"/>
  </r>
  <r>
    <x v="264"/>
    <s v="18V10072"/>
    <s v="CHALON"/>
    <s v="SAINT MAIXENT L'ECOLE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64"/>
    <s v="18V10072"/>
    <s v="CHALON"/>
    <s v="SAINT MAIXENT L'ECOLE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65"/>
    <s v="18V10120"/>
    <s v="LES SAVEUR"/>
    <s v="ROMORANTIN LANTHENAY"/>
    <m/>
    <m/>
    <s v="CHR"/>
    <s v="Boisson_Spirit"/>
    <x v="10"/>
    <x v="16"/>
    <n v="70"/>
    <n v="3257150101904"/>
    <n v="18.506483000000003"/>
    <n v="22.207779600000002"/>
    <n v="-6"/>
    <n v="-111.06"/>
    <n v="-133.26"/>
    <n v="-6"/>
    <n v="-6.0000000000000009"/>
  </r>
  <r>
    <x v="265"/>
    <s v="18V10119"/>
    <s v="LES SAVEUR"/>
    <s v="ROMORANTIN LANTHENAY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66"/>
    <s v="18V10196"/>
    <s v="AU FUT ET"/>
    <s v="ANGERS"/>
    <m/>
    <m/>
    <s v="CHR"/>
    <s v="JGR_TM"/>
    <x v="0"/>
    <x v="0"/>
    <n v="3"/>
    <n v="121"/>
    <n v="299"/>
    <n v="358.8"/>
    <n v="2"/>
    <n v="598"/>
    <n v="717.6"/>
    <n v="2"/>
    <n v="2"/>
  </r>
  <r>
    <x v="266"/>
    <s v="18V10192"/>
    <s v="BISTROT DU"/>
    <s v="MONTAMISE"/>
    <m/>
    <m/>
    <s v="CHR"/>
    <s v="JGR_TM"/>
    <x v="0"/>
    <x v="0"/>
    <n v="3"/>
    <n v="121"/>
    <n v="299"/>
    <n v="358.8"/>
    <n v="1"/>
    <n v="299"/>
    <n v="358.8"/>
    <n v="1"/>
    <n v="1"/>
  </r>
  <r>
    <x v="266"/>
    <s v="18V10188"/>
    <s v="GALA POLYT"/>
    <s v="TOURS"/>
    <m/>
    <m/>
    <s v="CHR"/>
    <s v="JGR_TM"/>
    <x v="0"/>
    <x v="0"/>
    <n v="3"/>
    <n v="121"/>
    <n v="299"/>
    <n v="358.8"/>
    <n v="1"/>
    <n v="299"/>
    <n v="358.8"/>
    <n v="1"/>
    <n v="1"/>
  </r>
  <r>
    <x v="266"/>
    <s v="18V10187"/>
    <s v="LA TABERNE"/>
    <s v="POITIERS"/>
    <m/>
    <m/>
    <s v="CHR"/>
    <s v="JGR_TM"/>
    <x v="0"/>
    <x v="0"/>
    <n v="3"/>
    <n v="121"/>
    <n v="299"/>
    <n v="358.8"/>
    <n v="1"/>
    <n v="299"/>
    <n v="358.8"/>
    <n v="1"/>
    <n v="1"/>
  </r>
  <r>
    <x v="266"/>
    <s v="18V10195"/>
    <s v="L'ALIBI"/>
    <s v="ANGERS"/>
    <m/>
    <m/>
    <s v="CHR"/>
    <s v="JGR_TM"/>
    <x v="0"/>
    <x v="0"/>
    <n v="3"/>
    <n v="121"/>
    <n v="299"/>
    <n v="358.8"/>
    <n v="1"/>
    <n v="299"/>
    <n v="358.8"/>
    <n v="1"/>
    <n v="1"/>
  </r>
  <r>
    <x v="266"/>
    <s v="18V10198"/>
    <s v="LE 49"/>
    <s v="BEAUPREAU-EN-MAUGES"/>
    <m/>
    <m/>
    <s v="CHR"/>
    <s v="JGR_TM"/>
    <x v="0"/>
    <x v="0"/>
    <n v="3"/>
    <n v="121"/>
    <n v="299"/>
    <n v="358.8"/>
    <n v="1"/>
    <n v="299"/>
    <n v="358.8"/>
    <n v="1"/>
    <n v="1"/>
  </r>
  <r>
    <x v="266"/>
    <s v="18V10190"/>
    <s v="LE CARA"/>
    <s v="BEAUPREAU EN MAUGES"/>
    <m/>
    <m/>
    <s v="CHR"/>
    <s v="JGR_TM"/>
    <x v="0"/>
    <x v="0"/>
    <n v="3"/>
    <n v="121"/>
    <n v="299"/>
    <n v="358.8"/>
    <n v="4"/>
    <n v="1196"/>
    <n v="1435.2"/>
    <n v="4"/>
    <n v="4"/>
  </r>
  <r>
    <x v="266"/>
    <s v="18V10184"/>
    <s v="LE POP BAR"/>
    <s v="CHATEAUROUX"/>
    <m/>
    <m/>
    <s v="CHR"/>
    <s v="JGR_TM"/>
    <x v="0"/>
    <x v="0"/>
    <n v="3"/>
    <n v="121"/>
    <n v="299"/>
    <n v="358.8"/>
    <n v="1"/>
    <n v="299"/>
    <n v="358.8"/>
    <n v="1"/>
    <n v="1"/>
  </r>
  <r>
    <x v="266"/>
    <s v="18V10197"/>
    <s v="LE RUBIS"/>
    <s v="CHOLET"/>
    <m/>
    <m/>
    <s v="CHR"/>
    <s v="JGR_TM"/>
    <x v="0"/>
    <x v="0"/>
    <n v="3"/>
    <n v="121"/>
    <n v="299"/>
    <n v="358.8"/>
    <n v="1"/>
    <n v="299"/>
    <n v="358.8"/>
    <n v="1"/>
    <n v="1"/>
  </r>
  <r>
    <x v="266"/>
    <s v="18V10194"/>
    <s v="LES BONS"/>
    <s v="SAINT PIERRE LES ETIEUX"/>
    <m/>
    <m/>
    <s v="CHR"/>
    <s v="JGR_TM"/>
    <x v="0"/>
    <x v="0"/>
    <n v="3"/>
    <n v="121"/>
    <n v="299"/>
    <n v="358.8"/>
    <n v="1"/>
    <n v="299"/>
    <n v="358.8"/>
    <n v="1"/>
    <n v="1"/>
  </r>
  <r>
    <x v="266"/>
    <s v="18V10193"/>
    <s v="MR WRAPS"/>
    <s v="TOURS"/>
    <m/>
    <m/>
    <s v="CHR"/>
    <s v="JGR_TM"/>
    <x v="0"/>
    <x v="0"/>
    <n v="3"/>
    <n v="121"/>
    <n v="299"/>
    <n v="358.8"/>
    <n v="1"/>
    <n v="299"/>
    <n v="358.8"/>
    <n v="1"/>
    <n v="1"/>
  </r>
  <r>
    <x v="266"/>
    <s v="18V10183"/>
    <s v="AU BUREAU"/>
    <s v="TOURS"/>
    <m/>
    <m/>
    <s v="CHR"/>
    <s v="JGR_TM"/>
    <x v="0"/>
    <x v="0"/>
    <n v="3"/>
    <n v="121"/>
    <n v="299"/>
    <n v="358.8"/>
    <n v="1"/>
    <n v="299"/>
    <n v="358.8"/>
    <n v="1"/>
    <n v="1"/>
  </r>
  <r>
    <x v="266"/>
    <s v="18V10186"/>
    <s v="0000003366"/>
    <s v="POITIERS"/>
    <m/>
    <m/>
    <s v="CHR"/>
    <s v="JGR_TM"/>
    <x v="0"/>
    <x v="0"/>
    <n v="3"/>
    <n v="121"/>
    <n v="299"/>
    <n v="358.8"/>
    <n v="4"/>
    <n v="1196"/>
    <n v="1435.2"/>
    <n v="4"/>
    <n v="4"/>
  </r>
  <r>
    <x v="266"/>
    <s v="18V10191"/>
    <s v="OXFORD PUB"/>
    <s v="TOURS"/>
    <m/>
    <m/>
    <s v="CHR"/>
    <s v="JGR_TM"/>
    <x v="0"/>
    <x v="0"/>
    <n v="3"/>
    <n v="121"/>
    <n v="299"/>
    <n v="358.8"/>
    <n v="1"/>
    <n v="299"/>
    <n v="358.8"/>
    <n v="1"/>
    <n v="1"/>
  </r>
  <r>
    <x v="266"/>
    <s v="18V10199"/>
    <s v="FMDM"/>
    <s v="ANGERS"/>
    <m/>
    <m/>
    <s v="CHR"/>
    <s v="JGR_TM"/>
    <x v="0"/>
    <x v="0"/>
    <n v="3"/>
    <n v="121"/>
    <n v="299"/>
    <n v="358.8"/>
    <n v="1"/>
    <n v="299"/>
    <n v="358.8"/>
    <n v="1"/>
    <n v="1"/>
  </r>
  <r>
    <x v="266"/>
    <s v="18V10200"/>
    <s v="MORINIERE"/>
    <s v="MONCOUTANT"/>
    <m/>
    <m/>
    <s v="CHR"/>
    <s v="JGR_TM"/>
    <x v="0"/>
    <x v="0"/>
    <n v="3"/>
    <n v="121"/>
    <n v="299"/>
    <n v="358.8"/>
    <n v="1"/>
    <n v="299"/>
    <n v="358.8"/>
    <n v="1"/>
    <n v="1"/>
  </r>
  <r>
    <x v="266"/>
    <s v="18V10185"/>
    <s v="RICHELIEU"/>
    <s v="RICHELIEU"/>
    <m/>
    <m/>
    <s v="CHR"/>
    <s v="JGR_TM"/>
    <x v="0"/>
    <x v="0"/>
    <n v="3"/>
    <n v="121"/>
    <n v="299"/>
    <n v="358.8"/>
    <n v="1"/>
    <n v="299"/>
    <n v="358.8"/>
    <n v="1"/>
    <n v="1"/>
  </r>
  <r>
    <x v="266"/>
    <s v="18V10189"/>
    <s v="VALYANIS"/>
    <s v="ANGERS"/>
    <m/>
    <m/>
    <s v="CHR"/>
    <s v="JGR_TM"/>
    <x v="0"/>
    <x v="0"/>
    <n v="3"/>
    <n v="121"/>
    <n v="299"/>
    <n v="358.8"/>
    <n v="1"/>
    <n v="299"/>
    <n v="358.8"/>
    <n v="1"/>
    <n v="1"/>
  </r>
  <r>
    <x v="267"/>
    <s v="18V10286"/>
    <s v="MORINIERE"/>
    <s v="MONCOUTANT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267"/>
    <s v="18V10286"/>
    <s v="MORINIERE"/>
    <s v="MONCOUTANT"/>
    <m/>
    <m/>
    <s v="CHR"/>
    <s v="Boisson_Spirit"/>
    <x v="10"/>
    <x v="39"/>
    <n v="70"/>
    <n v="3257150100792"/>
    <n v="78.608643999999998"/>
    <n v="94.330372799999992"/>
    <n v="1"/>
    <n v="78.61"/>
    <n v="94.33"/>
    <n v="1"/>
    <n v="1"/>
  </r>
  <r>
    <x v="267"/>
    <s v="18V10286"/>
    <s v="MORINIERE"/>
    <s v="MONCOUTANT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68"/>
    <s v="18V10336"/>
    <s v="ANJOU BOIS"/>
    <s v="AVRILLE"/>
    <m/>
    <m/>
    <s v="GROS"/>
    <s v="Boisson_Soft"/>
    <x v="8"/>
    <x v="24"/>
    <n v="20"/>
    <n v="4260310553863"/>
    <n v="0.81"/>
    <n v="0.85455000000000003"/>
    <n v="144"/>
    <n v="116.64000000000001"/>
    <n v="122.39999999999999"/>
    <n v="41.14"/>
    <n v="41.142857142857146"/>
  </r>
  <r>
    <x v="268"/>
    <s v="18V10336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268"/>
    <s v="18V10343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68"/>
    <s v="18V10336"/>
    <s v="ANJOU BOIS"/>
    <s v="AVRILLE"/>
    <m/>
    <m/>
    <s v="GROS"/>
    <s v="Boisson_Soft"/>
    <x v="8"/>
    <x v="22"/>
    <n v="20"/>
    <n v="4260310553849"/>
    <n v="0.81"/>
    <n v="0.85455000000000003"/>
    <n v="72"/>
    <n v="58.320000000000007"/>
    <n v="61.199999999999996"/>
    <n v="20.57"/>
    <n v="20.571428571428573"/>
  </r>
  <r>
    <x v="268"/>
    <s v="18V10336"/>
    <s v="ANJOU BOIS"/>
    <s v="AVRILLE"/>
    <m/>
    <m/>
    <s v="GROS"/>
    <s v="Boisson_Soft"/>
    <x v="8"/>
    <x v="25"/>
    <n v="20"/>
    <n v="4260310553818"/>
    <n v="0.81"/>
    <n v="0.85455000000000003"/>
    <n v="144"/>
    <n v="116.64000000000001"/>
    <n v="122.39999999999999"/>
    <n v="41.14"/>
    <n v="41.142857142857146"/>
  </r>
  <r>
    <x v="269"/>
    <s v="18V10383"/>
    <s v="FIGUEIREDO"/>
    <s v="SAINT ROCH"/>
    <m/>
    <m/>
    <s v="GROS"/>
    <s v="Boisson_Spirit"/>
    <x v="6"/>
    <x v="9"/>
    <n v="70"/>
    <n v="4055800060200"/>
    <n v="17.408644000000002"/>
    <n v="20.890372800000002"/>
    <n v="2"/>
    <n v="34.82"/>
    <n v="41.78"/>
    <n v="2"/>
    <n v="2"/>
  </r>
  <r>
    <x v="269"/>
    <s v="18V10383"/>
    <s v="FIGUEIREDO"/>
    <s v="SAINT ROCH"/>
    <m/>
    <m/>
    <s v="GROS"/>
    <s v="Boisson_Spirit"/>
    <x v="6"/>
    <x v="9"/>
    <n v="70"/>
    <n v="4055800060200"/>
    <n v="17.408644000000002"/>
    <n v="20.890372800000002"/>
    <n v="30"/>
    <n v="522.29999999999995"/>
    <n v="626.70000000000005"/>
    <n v="30"/>
    <n v="30.000000000000004"/>
  </r>
  <r>
    <x v="269"/>
    <s v="18V10394"/>
    <s v="LE LORD"/>
    <s v="BRIVE LA GAILLARDE"/>
    <m/>
    <m/>
    <s v="CHR"/>
    <s v="Boisson_Spirit"/>
    <x v="12"/>
    <x v="42"/>
    <n v="70"/>
    <n v="3257150673005"/>
    <n v="26.848644"/>
    <n v="32.218372799999997"/>
    <n v="3"/>
    <n v="80.550000000000011"/>
    <n v="96.66"/>
    <n v="3"/>
    <n v="3.0000000000000004"/>
  </r>
  <r>
    <x v="269"/>
    <s v="18V10383"/>
    <s v="FIGUEIREDO"/>
    <s v="SAINT ROCH"/>
    <m/>
    <m/>
    <s v="GROS"/>
    <s v="Boisson_Spirit"/>
    <x v="2"/>
    <x v="2"/>
    <n v="175"/>
    <n v="4067700013835"/>
    <n v="28.916408750000002"/>
    <n v="34.699690500000003"/>
    <n v="30"/>
    <n v="867.6"/>
    <n v="1041"/>
    <n v="75"/>
    <n v="75"/>
  </r>
  <r>
    <x v="269"/>
    <s v="18V10383"/>
    <s v="FIGUEIREDO"/>
    <s v="SAINT ROCH"/>
    <m/>
    <m/>
    <s v="GROS"/>
    <s v="Boisson_Spirit"/>
    <x v="2"/>
    <x v="2"/>
    <n v="175"/>
    <n v="4067700013835"/>
    <n v="28.916408750000002"/>
    <n v="34.699690500000003"/>
    <n v="12"/>
    <n v="347.04"/>
    <n v="416.40000000000003"/>
    <n v="30"/>
    <n v="30.000000000000004"/>
  </r>
  <r>
    <x v="269"/>
    <s v="18V10394"/>
    <s v="LE LORD"/>
    <s v="BRIVE LA GAILLARDE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269"/>
    <s v="18V10383"/>
    <s v="FIGUEIREDO"/>
    <s v="SAINT ROCH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269"/>
    <s v="18V10394"/>
    <s v="LE LORD"/>
    <s v="BRIVE LA GAILLARDE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69"/>
    <s v="18V10383"/>
    <s v="FIGUEIREDO"/>
    <s v="SAINT ROCH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269"/>
    <s v="18V10398"/>
    <s v="L'APPART"/>
    <s v="POITIERS"/>
    <m/>
    <m/>
    <s v="CHR"/>
    <s v="Boisson_Soft"/>
    <x v="8"/>
    <x v="22"/>
    <n v="20"/>
    <n v="4260310553849"/>
    <n v="0.89"/>
    <n v="0.93895000000000006"/>
    <n v="24"/>
    <n v="21.36"/>
    <n v="22.56"/>
    <n v="6.86"/>
    <n v="6.8571428571428577"/>
  </r>
  <r>
    <x v="270"/>
    <s v="18V10510"/>
    <s v="PLUMEJEAU"/>
    <s v="LA POMMERAYE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270"/>
    <s v="18V10510"/>
    <s v="PLUMEJEAU"/>
    <s v="LA POMMERAYE"/>
    <m/>
    <m/>
    <s v="GROS"/>
    <s v="Boisson_Spirit"/>
    <x v="2"/>
    <x v="2"/>
    <n v="100"/>
    <n v="4067700013842"/>
    <n v="17.100804999999998"/>
    <n v="20.520965999999998"/>
    <n v="174"/>
    <n v="2975.4"/>
    <n v="3570.48"/>
    <n v="248.57"/>
    <n v="248.57142857142858"/>
  </r>
  <r>
    <x v="270"/>
    <s v="18V10510"/>
    <s v="PLUMEJEAU"/>
    <s v="LA POMMERAYE"/>
    <m/>
    <m/>
    <s v="GROS"/>
    <s v="Boisson_Spirit"/>
    <x v="2"/>
    <x v="2"/>
    <n v="100"/>
    <n v="4067700013842"/>
    <n v="17.100804999999998"/>
    <n v="20.520965999999998"/>
    <n v="66"/>
    <n v="1128.6000000000001"/>
    <n v="1354.32"/>
    <n v="94.29"/>
    <n v="94.285714285714292"/>
  </r>
  <r>
    <x v="271"/>
    <s v="18V11060"/>
    <s v="AE MONSIEU"/>
    <s v="SELLES SUR CHER"/>
    <m/>
    <m/>
    <s v="CHR"/>
    <s v="JGR_TM"/>
    <x v="0"/>
    <x v="0"/>
    <n v="3"/>
    <n v="121"/>
    <n v="299"/>
    <n v="358.8"/>
    <n v="2"/>
    <n v="598"/>
    <n v="717.6"/>
    <n v="2"/>
    <n v="2"/>
  </r>
  <r>
    <x v="271"/>
    <s v="18V11053"/>
    <s v="FACTORY"/>
    <s v="SAINT DENIS EN VAL"/>
    <m/>
    <m/>
    <s v="CHR"/>
    <s v="JGR_TM"/>
    <x v="0"/>
    <x v="0"/>
    <n v="3"/>
    <n v="121"/>
    <n v="299"/>
    <n v="358.8"/>
    <n v="1"/>
    <n v="299"/>
    <n v="358.8"/>
    <n v="1"/>
    <n v="1"/>
  </r>
  <r>
    <x v="271"/>
    <s v="18V11054"/>
    <s v="LA TAVERNE"/>
    <s v="BELLEVILLE SUR LOIRE"/>
    <m/>
    <m/>
    <s v="CHR"/>
    <s v="JGR_TM"/>
    <x v="0"/>
    <x v="0"/>
    <n v="3"/>
    <n v="121"/>
    <n v="299"/>
    <n v="358.8"/>
    <n v="4"/>
    <n v="1196"/>
    <n v="1435.2"/>
    <n v="4"/>
    <n v="4"/>
  </r>
  <r>
    <x v="271"/>
    <s v="18V11043"/>
    <s v="L'HACIENDA"/>
    <s v="SOUVIGNE"/>
    <m/>
    <m/>
    <s v="CHR"/>
    <s v="JGR_TM"/>
    <x v="0"/>
    <x v="0"/>
    <n v="3"/>
    <n v="121"/>
    <n v="299"/>
    <n v="358.8"/>
    <n v="2"/>
    <n v="598"/>
    <n v="717.6"/>
    <n v="2"/>
    <n v="2"/>
  </r>
  <r>
    <x v="271"/>
    <s v="18V11055"/>
    <s v="SARL A2N"/>
    <s v="LA CROIX EN TOURAINE"/>
    <m/>
    <m/>
    <s v="CHR"/>
    <s v="JGR_TM"/>
    <x v="0"/>
    <x v="0"/>
    <n v="3"/>
    <n v="121"/>
    <n v="299"/>
    <n v="358.8"/>
    <n v="1"/>
    <n v="299"/>
    <n v="358.8"/>
    <n v="1"/>
    <n v="1"/>
  </r>
  <r>
    <x v="271"/>
    <s v="18V11056"/>
    <s v="MESPOULET"/>
    <s v="ARGENTAT"/>
    <m/>
    <m/>
    <s v="CHR"/>
    <s v="JGR_TM"/>
    <x v="0"/>
    <x v="0"/>
    <n v="3"/>
    <n v="121"/>
    <n v="299"/>
    <n v="358.8"/>
    <n v="1"/>
    <n v="299"/>
    <n v="358.8"/>
    <n v="1"/>
    <n v="1"/>
  </r>
  <r>
    <x v="272"/>
    <s v="18V11065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73"/>
    <s v="18V11086"/>
    <s v="PICHON DIS"/>
    <s v="SAINT FIEL"/>
    <m/>
    <m/>
    <s v="CHR"/>
    <s v="JGR_TM"/>
    <x v="0"/>
    <x v="0"/>
    <n v="3"/>
    <n v="121"/>
    <n v="299"/>
    <n v="358.8"/>
    <n v="2"/>
    <n v="598"/>
    <n v="717.6"/>
    <n v="2"/>
    <n v="2"/>
  </r>
  <r>
    <x v="274"/>
    <s v="18V11106"/>
    <s v="REMY BREGE"/>
    <s v="LA MOTTE BEUVRON"/>
    <m/>
    <m/>
    <s v="GROS"/>
    <s v="Boisson_Soft"/>
    <x v="8"/>
    <x v="23"/>
    <n v="20"/>
    <n v="4260310550305"/>
    <n v="0.81"/>
    <n v="0.85455000000000003"/>
    <n v="96"/>
    <n v="77.760000000000005"/>
    <n v="81.599999999999994"/>
    <n v="27.43"/>
    <n v="27.428571428571431"/>
  </r>
  <r>
    <x v="274"/>
    <s v="18V11106"/>
    <s v="REMY BREGE"/>
    <s v="LA MOTTE BEUVRON"/>
    <m/>
    <m/>
    <s v="GROS"/>
    <s v="Boisson_Soft"/>
    <x v="8"/>
    <x v="21"/>
    <n v="20"/>
    <n v="4260310553832"/>
    <n v="0.81"/>
    <n v="0.85455000000000003"/>
    <n v="48"/>
    <n v="38.880000000000003"/>
    <n v="40.799999999999997"/>
    <n v="13.71"/>
    <n v="13.714285714285715"/>
  </r>
  <r>
    <x v="274"/>
    <s v="18V11106"/>
    <s v="REMY BREGE"/>
    <s v="LA MOTTE BEUVRON"/>
    <m/>
    <m/>
    <s v="GROS"/>
    <s v="Boisson_Spirit"/>
    <x v="7"/>
    <x v="10"/>
    <n v="70"/>
    <n v="8017450002104"/>
    <n v="14.266482999999999"/>
    <n v="17.119779600000001"/>
    <n v="12"/>
    <n v="171.24"/>
    <n v="205.44"/>
    <n v="12"/>
    <n v="12.000000000000002"/>
  </r>
  <r>
    <x v="274"/>
    <s v="18V11106"/>
    <s v="REMY BREGE"/>
    <s v="LA MOTTE BEUVRON"/>
    <m/>
    <m/>
    <s v="CHR"/>
    <s v="Boisson_Soft"/>
    <x v="8"/>
    <x v="11"/>
    <n v="20"/>
    <n v="4260310554785"/>
    <n v="0.89"/>
    <n v="0.93895000000000006"/>
    <n v="24"/>
    <n v="21.36"/>
    <n v="22.56"/>
    <n v="6.86"/>
    <n v="6.8571428571428577"/>
  </r>
  <r>
    <x v="274"/>
    <s v="18V11101"/>
    <s v="FAYETTE"/>
    <s v="AMBOISE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74"/>
    <s v="18V11106"/>
    <s v="REMY BREGE"/>
    <s v="LA MOTTE BEUVRON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274"/>
    <s v="18V11101"/>
    <s v="FAYETTE"/>
    <s v="AMBOISE"/>
    <m/>
    <m/>
    <s v="GROS"/>
    <s v="Boisson_Spirit"/>
    <x v="1"/>
    <x v="1"/>
    <n v="70"/>
    <n v="8500000917015"/>
    <n v="11.8982118"/>
    <n v="14.27785416"/>
    <n v="24"/>
    <n v="285.60000000000002"/>
    <n v="342.71999999999997"/>
    <n v="24"/>
    <n v="24.000000000000004"/>
  </r>
  <r>
    <x v="274"/>
    <s v="18V11101"/>
    <s v="FAYETTE"/>
    <s v="AMBOISE"/>
    <m/>
    <m/>
    <s v="GROS"/>
    <s v="Boisson_Spirit"/>
    <x v="3"/>
    <x v="3"/>
    <n v="70"/>
    <n v="3257150688009"/>
    <n v="12.556915199999999"/>
    <n v="15.068298239999999"/>
    <n v="24"/>
    <n v="301.44"/>
    <n v="361.68"/>
    <n v="24"/>
    <n v="24.000000000000004"/>
  </r>
  <r>
    <x v="274"/>
    <s v="18V11106"/>
    <s v="REMY BREGE"/>
    <s v="LA MOTTE BEUVRON"/>
    <m/>
    <m/>
    <s v="GROS"/>
    <s v="Boisson_Soft"/>
    <x v="8"/>
    <x v="22"/>
    <n v="20"/>
    <n v="4260310553849"/>
    <n v="0.81"/>
    <n v="0.85455000000000003"/>
    <n v="48"/>
    <n v="38.880000000000003"/>
    <n v="40.799999999999997"/>
    <n v="13.71"/>
    <n v="13.714285714285715"/>
  </r>
  <r>
    <x v="274"/>
    <s v="18V11106"/>
    <s v="REMY BREGE"/>
    <s v="LA MOTTE BEUVRON"/>
    <m/>
    <m/>
    <s v="GROS"/>
    <s v="Boisson_Soft"/>
    <x v="8"/>
    <x v="25"/>
    <n v="20"/>
    <n v="4260310553818"/>
    <n v="0.81"/>
    <n v="0.85455000000000003"/>
    <n v="192"/>
    <n v="155.52000000000001"/>
    <n v="163.19999999999999"/>
    <n v="54.86"/>
    <n v="54.857142857142861"/>
  </r>
  <r>
    <x v="275"/>
    <s v="18V11112"/>
    <s v="LGS"/>
    <s v="BOURGES"/>
    <m/>
    <m/>
    <s v="GROS"/>
    <s v="Boisson_Spirit"/>
    <x v="10"/>
    <x v="40"/>
    <n v="70"/>
    <n v="3257150107012"/>
    <n v="29.828643999999997"/>
    <n v="35.794372799999998"/>
    <n v="12"/>
    <n v="357.96"/>
    <n v="429.48"/>
    <n v="12"/>
    <n v="12.000000000000002"/>
  </r>
  <r>
    <x v="275"/>
    <s v="18V11112"/>
    <s v="LGS"/>
    <s v="BOURGES"/>
    <m/>
    <m/>
    <s v="GROS"/>
    <s v="Boisson_Spirit"/>
    <x v="10"/>
    <x v="16"/>
    <n v="70"/>
    <n v="3257150101904"/>
    <n v="16.346482999999999"/>
    <n v="19.6157796"/>
    <n v="12"/>
    <n v="196.20000000000002"/>
    <n v="235.44"/>
    <n v="12"/>
    <n v="12.000000000000002"/>
  </r>
  <r>
    <x v="275"/>
    <s v="18V11112"/>
    <s v="LGS"/>
    <s v="BOURGES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275"/>
    <s v="18V11112"/>
    <s v="LGS"/>
    <s v="BOURGES"/>
    <m/>
    <m/>
    <s v="GROS"/>
    <s v="Boisson_Spirit"/>
    <x v="10"/>
    <x v="17"/>
    <n v="70"/>
    <n v="3257150100167"/>
    <n v="27.618644000000003"/>
    <n v="33.142372800000004"/>
    <n v="6"/>
    <n v="165.72"/>
    <n v="198.84"/>
    <n v="6"/>
    <n v="6.0000000000000009"/>
  </r>
  <r>
    <x v="275"/>
    <s v="18V11112"/>
    <s v="LGS"/>
    <s v="BOURGES"/>
    <m/>
    <m/>
    <s v="GROS"/>
    <s v="Boisson_Spirit"/>
    <x v="10"/>
    <x v="18"/>
    <n v="70"/>
    <n v="3257150102017"/>
    <n v="14.694322"/>
    <n v="17.6331864"/>
    <n v="12"/>
    <n v="176.28"/>
    <n v="211.56"/>
    <n v="12"/>
    <n v="12.000000000000002"/>
  </r>
  <r>
    <x v="276"/>
    <s v="18V11162"/>
    <s v="NIGHT WAY"/>
    <s v="SARAN"/>
    <m/>
    <m/>
    <s v="CHR"/>
    <s v="JGR_TM"/>
    <x v="0"/>
    <x v="0"/>
    <n v="3"/>
    <n v="121"/>
    <n v="299"/>
    <n v="358.8"/>
    <n v="6"/>
    <n v="1794"/>
    <n v="2152.8000000000002"/>
    <n v="6"/>
    <n v="6"/>
  </r>
  <r>
    <x v="277"/>
    <s v="18V11180"/>
    <s v="NIORT BOIS"/>
    <s v="NIORT"/>
    <m/>
    <m/>
    <s v="GROS"/>
    <s v="Boisson_Spirit"/>
    <x v="2"/>
    <x v="2"/>
    <n v="70"/>
    <n v="4067700013859"/>
    <n v="12.532563499999998"/>
    <n v="15.039076199999998"/>
    <n v="120"/>
    <n v="1503.6"/>
    <n v="1804.8"/>
    <n v="120"/>
    <n v="120.00000000000001"/>
  </r>
  <r>
    <x v="277"/>
    <s v="18V11178"/>
    <s v="SCHOEN"/>
    <s v="CHATEAUROUX CEDEX"/>
    <m/>
    <m/>
    <s v="GROS"/>
    <s v="Boisson_Spirit"/>
    <x v="2"/>
    <x v="2"/>
    <n v="175"/>
    <n v="4067700013835"/>
    <n v="28.916408750000002"/>
    <n v="34.699690500000003"/>
    <n v="72"/>
    <n v="2082.2400000000002"/>
    <n v="2498.4"/>
    <n v="180"/>
    <n v="180"/>
  </r>
  <r>
    <x v="277"/>
    <s v="18V11180"/>
    <s v="NIORT BOIS"/>
    <s v="NIORT"/>
    <m/>
    <m/>
    <s v="GROS"/>
    <s v="Boisson_Spirit"/>
    <x v="3"/>
    <x v="3"/>
    <n v="70"/>
    <n v="3257150688009"/>
    <n v="12.556915199999999"/>
    <n v="15.068298239999999"/>
    <n v="72"/>
    <n v="904.32"/>
    <n v="1085.04"/>
    <n v="72"/>
    <n v="72"/>
  </r>
  <r>
    <x v="278"/>
    <s v="18V11209"/>
    <s v="ANJOU BOIS"/>
    <s v="AVRILLE"/>
    <m/>
    <m/>
    <s v="GROS"/>
    <s v="Boisson_Spirit"/>
    <x v="2"/>
    <x v="2"/>
    <n v="70"/>
    <n v="4067700013859"/>
    <n v="12.532563499999998"/>
    <n v="15.039076199999998"/>
    <n v="120"/>
    <n v="1503.6"/>
    <n v="1804.8"/>
    <n v="120"/>
    <n v="120.00000000000001"/>
  </r>
  <r>
    <x v="278"/>
    <s v="18V11209"/>
    <s v="ANJOU BOIS"/>
    <s v="AVRILLE"/>
    <m/>
    <m/>
    <s v="GROS"/>
    <s v="Boisson_Spirit"/>
    <x v="2"/>
    <x v="2"/>
    <n v="70"/>
    <n v="4067700013859"/>
    <n v="12.532563499999998"/>
    <n v="15.039076199999998"/>
    <n v="120"/>
    <n v="1503.6"/>
    <n v="1804.8"/>
    <n v="120"/>
    <n v="120.00000000000001"/>
  </r>
  <r>
    <x v="278"/>
    <s v="18V11197"/>
    <s v="FAYETTE"/>
    <s v="AMBOISE"/>
    <m/>
    <m/>
    <s v="GROS"/>
    <s v="Boisson_Spirit"/>
    <x v="2"/>
    <x v="2"/>
    <n v="100"/>
    <n v="4067700013842"/>
    <n v="17.100804999999998"/>
    <n v="20.520965999999998"/>
    <n v="180"/>
    <n v="3078.0000000000005"/>
    <n v="3693.6"/>
    <n v="257.14"/>
    <n v="257.14285714285717"/>
  </r>
  <r>
    <x v="278"/>
    <s v="18V11209"/>
    <s v="ANJOU BOIS"/>
    <s v="AVRILLE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278"/>
    <s v="18V11209"/>
    <s v="ANJOU BOIS"/>
    <s v="AVRILLE"/>
    <m/>
    <m/>
    <s v="GROS"/>
    <s v="Boisson_Soft"/>
    <x v="8"/>
    <x v="22"/>
    <n v="20"/>
    <n v="4260310553849"/>
    <n v="0.81"/>
    <n v="0.85455000000000003"/>
    <n v="144"/>
    <n v="116.64000000000001"/>
    <n v="122.39999999999999"/>
    <n v="41.14"/>
    <n v="41.142857142857146"/>
  </r>
  <r>
    <x v="278"/>
    <s v="18V11209"/>
    <s v="ANJOU BOIS"/>
    <s v="AVRILLE"/>
    <m/>
    <m/>
    <s v="GROS"/>
    <s v="Boisson_Soft"/>
    <x v="8"/>
    <x v="25"/>
    <n v="20"/>
    <n v="4260310553818"/>
    <n v="0.81"/>
    <n v="0.85455000000000003"/>
    <n v="240"/>
    <n v="194.4"/>
    <n v="204"/>
    <n v="68.569999999999993"/>
    <n v="68.571428571428569"/>
  </r>
  <r>
    <x v="279"/>
    <s v="18V11211"/>
    <s v="HYPER U PA"/>
    <s v="PARTHENAY"/>
    <m/>
    <m/>
    <s v="GROS"/>
    <s v="Boisson_Spirit"/>
    <x v="10"/>
    <x v="40"/>
    <n v="70"/>
    <n v="3257150107012"/>
    <n v="29.828643999999997"/>
    <n v="35.794372799999998"/>
    <n v="12"/>
    <n v="357.96"/>
    <n v="429.48"/>
    <n v="12"/>
    <n v="12.000000000000002"/>
  </r>
  <r>
    <x v="279"/>
    <s v="18V11212"/>
    <s v="HYPER U"/>
    <s v="BAULE"/>
    <m/>
    <m/>
    <s v="GROS"/>
    <s v="Boisson_Spirit"/>
    <x v="10"/>
    <x v="40"/>
    <n v="70"/>
    <n v="3257150107012"/>
    <n v="29.828643999999997"/>
    <n v="35.794372799999998"/>
    <n v="12"/>
    <n v="357.96"/>
    <n v="429.48"/>
    <n v="12"/>
    <n v="12.000000000000002"/>
  </r>
  <r>
    <x v="279"/>
    <s v="18V11212"/>
    <s v="HYPER U"/>
    <s v="BAULE"/>
    <m/>
    <m/>
    <s v="GROS"/>
    <s v="Boisson_Spirit"/>
    <x v="12"/>
    <x v="42"/>
    <n v="70"/>
    <n v="3257150673005"/>
    <n v="20.158644000000002"/>
    <n v="24.190372800000002"/>
    <n v="12"/>
    <n v="241.92000000000002"/>
    <n v="290.28000000000003"/>
    <n v="12"/>
    <n v="12.000000000000002"/>
  </r>
  <r>
    <x v="279"/>
    <s v="18V11211"/>
    <s v="HYPER U PA"/>
    <s v="PARTHENAY"/>
    <m/>
    <m/>
    <s v="GROS"/>
    <s v="Boisson_Spirit"/>
    <x v="2"/>
    <x v="2"/>
    <n v="70"/>
    <n v="4067700013859"/>
    <n v="12.532563499999998"/>
    <n v="15.039076199999998"/>
    <n v="96"/>
    <n v="1202.8799999999999"/>
    <n v="1443.84"/>
    <n v="96"/>
    <n v="96.000000000000014"/>
  </r>
  <r>
    <x v="279"/>
    <s v="18V11211"/>
    <s v="HYPER U PA"/>
    <s v="PARTHENAY"/>
    <m/>
    <m/>
    <s v="GROS"/>
    <s v="Boisson_Spirit"/>
    <x v="2"/>
    <x v="2"/>
    <n v="175"/>
    <n v="4067700013835"/>
    <n v="28.916408750000002"/>
    <n v="34.699690500000003"/>
    <n v="36"/>
    <n v="1041.1200000000001"/>
    <n v="1249.2"/>
    <n v="90"/>
    <n v="90"/>
  </r>
  <r>
    <x v="279"/>
    <s v="18V11212"/>
    <s v="HYPER U"/>
    <s v="BAULE"/>
    <m/>
    <m/>
    <s v="GROS"/>
    <s v="Boisson_Spirit"/>
    <x v="2"/>
    <x v="2"/>
    <n v="175"/>
    <n v="4067700013835"/>
    <n v="28.916408750000002"/>
    <n v="34.699690500000003"/>
    <n v="6"/>
    <n v="173.52"/>
    <n v="208.20000000000002"/>
    <n v="15"/>
    <n v="15.000000000000002"/>
  </r>
  <r>
    <x v="279"/>
    <s v="18V11211"/>
    <s v="HYPER U PA"/>
    <s v="PARTHENAY"/>
    <m/>
    <m/>
    <s v="GROS"/>
    <s v="Boisson_Spirit"/>
    <x v="10"/>
    <x v="16"/>
    <n v="70"/>
    <n v="3257150101904"/>
    <n v="16.346482999999999"/>
    <n v="19.6157796"/>
    <n v="12"/>
    <n v="196.20000000000002"/>
    <n v="235.44"/>
    <n v="12"/>
    <n v="12.000000000000002"/>
  </r>
  <r>
    <x v="279"/>
    <s v="18V11212"/>
    <s v="HYPER U"/>
    <s v="BAULE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79"/>
    <s v="18V11212"/>
    <s v="HYPER U"/>
    <s v="BAULE"/>
    <m/>
    <m/>
    <s v="GROS"/>
    <s v="Boisson_Spirit"/>
    <x v="10"/>
    <x v="20"/>
    <n v="70"/>
    <n v="3257150100228"/>
    <n v="19.998643999999999"/>
    <n v="23.998372799999999"/>
    <n v="12"/>
    <n v="240"/>
    <n v="288"/>
    <n v="12"/>
    <n v="12.000000000000002"/>
  </r>
  <r>
    <x v="279"/>
    <s v="18V11212"/>
    <s v="HYPER U"/>
    <s v="BAULE"/>
    <m/>
    <m/>
    <s v="GROS"/>
    <s v="Boisson_Spirit"/>
    <x v="10"/>
    <x v="39"/>
    <n v="70"/>
    <n v="3257150100792"/>
    <n v="71.40864400000001"/>
    <n v="85.690372800000006"/>
    <n v="6"/>
    <n v="428.46"/>
    <n v="514.14"/>
    <n v="6"/>
    <n v="6.0000000000000009"/>
  </r>
  <r>
    <x v="279"/>
    <s v="18V11211"/>
    <s v="HYPER U PA"/>
    <s v="PARTHENAY"/>
    <m/>
    <m/>
    <s v="GROS"/>
    <s v="Boisson_Spirit"/>
    <x v="10"/>
    <x v="18"/>
    <n v="70"/>
    <n v="3257150102017"/>
    <n v="14.694322"/>
    <n v="17.6331864"/>
    <n v="12"/>
    <n v="176.28"/>
    <n v="211.56"/>
    <n v="12"/>
    <n v="12.000000000000002"/>
  </r>
  <r>
    <x v="279"/>
    <s v="18V11212"/>
    <s v="HYPER U"/>
    <s v="BAULE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79"/>
    <s v="18V11212"/>
    <s v="HYPER U"/>
    <s v="BAULE"/>
    <m/>
    <m/>
    <s v="GROS"/>
    <s v="Boisson_Spirit"/>
    <x v="13"/>
    <x v="43"/>
    <n v="75"/>
    <n v="7503011641413"/>
    <n v="25.257707249999999"/>
    <n v="30.309248699999998"/>
    <n v="12"/>
    <n v="303.12"/>
    <n v="363.71999999999997"/>
    <n v="12"/>
    <n v="12.857142857142858"/>
  </r>
  <r>
    <x v="279"/>
    <s v="18V11211"/>
    <s v="HYPER U PA"/>
    <s v="PARTHENAY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279"/>
    <s v="18V11212"/>
    <s v="HYPER U"/>
    <s v="BAULE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279"/>
    <s v="18V11211"/>
    <s v="HYPER U PA"/>
    <s v="PARTHENAY"/>
    <m/>
    <m/>
    <s v="GROS"/>
    <s v="Boisson_Spirit"/>
    <x v="1"/>
    <x v="1"/>
    <n v="70"/>
    <n v="8500000917015"/>
    <n v="11.8982118"/>
    <n v="14.27785416"/>
    <n v="12"/>
    <n v="142.80000000000001"/>
    <n v="171.35999999999999"/>
    <n v="12"/>
    <n v="12.000000000000002"/>
  </r>
  <r>
    <x v="279"/>
    <s v="18V11211"/>
    <s v="HYPER U PA"/>
    <s v="PARTHENAY"/>
    <m/>
    <m/>
    <s v="GROS"/>
    <s v="Boisson_Soft"/>
    <x v="8"/>
    <x v="22"/>
    <n v="20"/>
    <n v="4260310553849"/>
    <n v="0.81"/>
    <n v="0.85455000000000003"/>
    <n v="24"/>
    <n v="19.440000000000001"/>
    <n v="20.399999999999999"/>
    <n v="6.86"/>
    <n v="6.8571428571428577"/>
  </r>
  <r>
    <x v="279"/>
    <s v="18V11212"/>
    <s v="HYPER U"/>
    <s v="BAULE"/>
    <m/>
    <m/>
    <s v="GROS"/>
    <s v="Boisson_Soft"/>
    <x v="8"/>
    <x v="22"/>
    <n v="20"/>
    <n v="4260310553849"/>
    <n v="0.81"/>
    <n v="0.85455000000000003"/>
    <n v="24"/>
    <n v="19.440000000000001"/>
    <n v="20.399999999999999"/>
    <n v="6.86"/>
    <n v="6.8571428571428577"/>
  </r>
  <r>
    <x v="279"/>
    <s v="18V11212"/>
    <s v="HYPER U"/>
    <s v="BAULE"/>
    <m/>
    <m/>
    <s v="GROS"/>
    <s v="Boisson_Soft"/>
    <x v="8"/>
    <x v="25"/>
    <n v="20"/>
    <n v="4260310553818"/>
    <n v="0.81"/>
    <n v="0.85455000000000003"/>
    <n v="24"/>
    <n v="19.440000000000001"/>
    <n v="20.399999999999999"/>
    <n v="6.86"/>
    <n v="6.8571428571428577"/>
  </r>
  <r>
    <x v="280"/>
    <s v="18V11344"/>
    <s v="DUMAS"/>
    <s v="SAINT MAIXENT L'ECOLE"/>
    <m/>
    <m/>
    <s v="CHR"/>
    <s v="Boisson_Spirit"/>
    <x v="10"/>
    <x v="40"/>
    <n v="70"/>
    <n v="3257150107012"/>
    <n v="32.408644000000002"/>
    <n v="38.890372800000002"/>
    <n v="6"/>
    <n v="194.45999999999998"/>
    <n v="233.34"/>
    <n v="6"/>
    <n v="6.0000000000000009"/>
  </r>
  <r>
    <x v="280"/>
    <s v="18V11344"/>
    <s v="DUMAS"/>
    <s v="SAINT MAIXENT L'ECOLE"/>
    <m/>
    <m/>
    <s v="CHR"/>
    <s v="Boisson_Soft"/>
    <x v="8"/>
    <x v="21"/>
    <n v="20"/>
    <n v="4260310553832"/>
    <n v="0.89"/>
    <n v="0.93895000000000006"/>
    <n v="24"/>
    <n v="21.36"/>
    <n v="22.56"/>
    <n v="6.86"/>
    <n v="6.8571428571428577"/>
  </r>
  <r>
    <x v="280"/>
    <s v="18V11343"/>
    <s v="OUTBACK"/>
    <s v="TOURS"/>
    <m/>
    <m/>
    <s v="CHR"/>
    <s v="Boisson_Spirit"/>
    <x v="2"/>
    <x v="2"/>
    <n v="175"/>
    <n v="4067700013835"/>
    <n v="32.266408749999997"/>
    <n v="38.719690499999999"/>
    <n v="12"/>
    <n v="387.24"/>
    <n v="464.64"/>
    <n v="30"/>
    <n v="30.000000000000004"/>
  </r>
  <r>
    <x v="280"/>
    <s v="18V11342"/>
    <s v="SAULAIE"/>
    <s v="DESCARTES"/>
    <m/>
    <m/>
    <s v="CHR"/>
    <s v="Boisson_Spirit"/>
    <x v="10"/>
    <x v="20"/>
    <n v="70"/>
    <n v="3257150100228"/>
    <n v="21.488644000000001"/>
    <n v="25.786372800000002"/>
    <n v="12"/>
    <n v="257.88"/>
    <n v="309.48"/>
    <n v="12"/>
    <n v="12.000000000000002"/>
  </r>
  <r>
    <x v="280"/>
    <s v="18V11344"/>
    <s v="DUMAS"/>
    <s v="SAINT MAIXENT L'ECOLE"/>
    <m/>
    <m/>
    <s v="CHR"/>
    <s v="Boisson_Spirit"/>
    <x v="11"/>
    <x v="32"/>
    <n v="50"/>
    <n v="4260270192645"/>
    <n v="28.052506000000001"/>
    <n v="33.663007200000003"/>
    <n v="6"/>
    <n v="168.3"/>
    <n v="201.95999999999998"/>
    <n v="4.29"/>
    <n v="4.2857142857142856"/>
  </r>
  <r>
    <x v="280"/>
    <s v="18V11343"/>
    <s v="OUTBACK"/>
    <s v="TOURS"/>
    <m/>
    <m/>
    <s v="CHR"/>
    <s v="Boisson_Spirit"/>
    <x v="4"/>
    <x v="8"/>
    <n v="100"/>
    <n v="0"/>
    <n v="0"/>
    <n v="0"/>
    <n v="36"/>
    <n v="0"/>
    <n v="0"/>
    <n v="51.43"/>
    <n v="51.428571428571431"/>
  </r>
  <r>
    <x v="280"/>
    <s v="18V11344"/>
    <s v="DUMAS"/>
    <s v="SAINT MAIXENT L'ECOLE"/>
    <m/>
    <m/>
    <s v="CHR"/>
    <s v="Boisson_Soft"/>
    <x v="8"/>
    <x v="22"/>
    <n v="20"/>
    <n v="4260310553849"/>
    <n v="0.89"/>
    <n v="0.93895000000000006"/>
    <n v="24"/>
    <n v="21.36"/>
    <n v="22.56"/>
    <n v="6.86"/>
    <n v="6.8571428571428577"/>
  </r>
  <r>
    <x v="280"/>
    <s v="18V11341"/>
    <s v="MAKINA"/>
    <s v="NALLIERS"/>
    <m/>
    <m/>
    <s v="CHR"/>
    <s v="JGR_TM"/>
    <x v="0"/>
    <x v="0"/>
    <n v="3"/>
    <n v="121"/>
    <n v="299"/>
    <n v="358.8"/>
    <n v="2"/>
    <n v="598"/>
    <n v="717.6"/>
    <n v="2"/>
    <n v="2"/>
  </r>
  <r>
    <x v="280"/>
    <s v="18V11344"/>
    <s v="DUMAS"/>
    <s v="SAINT MAIXENT L'ECOLE"/>
    <m/>
    <m/>
    <s v="CHR"/>
    <s v="Boisson_Soft"/>
    <x v="8"/>
    <x v="25"/>
    <n v="20"/>
    <n v="4260310553818"/>
    <n v="0.89"/>
    <n v="0.93895000000000006"/>
    <n v="24"/>
    <n v="21.36"/>
    <n v="22.56"/>
    <n v="6.86"/>
    <n v="6.8571428571428577"/>
  </r>
  <r>
    <x v="281"/>
    <s v="18V11370"/>
    <s v="GEORGES"/>
    <s v="BOURGES"/>
    <m/>
    <m/>
    <s v="GROS"/>
    <s v="Boisson_Soft"/>
    <x v="8"/>
    <x v="11"/>
    <n v="20"/>
    <n v="4260310554785"/>
    <n v="0.81"/>
    <n v="0.85455000000000003"/>
    <n v="24"/>
    <n v="19.440000000000001"/>
    <n v="20.399999999999999"/>
    <n v="6.86"/>
    <n v="6.8571428571428577"/>
  </r>
  <r>
    <x v="281"/>
    <s v="18V11357"/>
    <s v="PICHON DIS"/>
    <s v="SAINT FIEL"/>
    <m/>
    <m/>
    <s v="CHR"/>
    <s v="JGR_TM"/>
    <x v="0"/>
    <x v="0"/>
    <n v="3"/>
    <n v="121"/>
    <n v="299"/>
    <n v="358.8"/>
    <n v="2"/>
    <n v="598"/>
    <n v="717.6"/>
    <n v="2"/>
    <n v="2"/>
  </r>
  <r>
    <x v="282"/>
    <s v="18V11381"/>
    <s v="PRAIRIE"/>
    <s v="BOURGUEIL"/>
    <m/>
    <m/>
    <s v="GROS"/>
    <s v="Boisson_Spirit"/>
    <x v="10"/>
    <x v="40"/>
    <n v="70"/>
    <n v="3257150107012"/>
    <n v="29.828643999999997"/>
    <n v="35.794372799999998"/>
    <n v="12"/>
    <n v="357.96"/>
    <n v="429.48"/>
    <n v="12"/>
    <n v="12.000000000000002"/>
  </r>
  <r>
    <x v="282"/>
    <s v="18V11381"/>
    <s v="PRAIRIE"/>
    <s v="BOURGUEIL"/>
    <m/>
    <m/>
    <s v="GROS"/>
    <s v="Boisson_Spirit"/>
    <x v="12"/>
    <x v="42"/>
    <n v="70"/>
    <n v="3257150673005"/>
    <n v="20.158644000000002"/>
    <n v="24.190372800000002"/>
    <n v="6"/>
    <n v="120.96000000000001"/>
    <n v="145.14000000000001"/>
    <n v="6"/>
    <n v="6.0000000000000009"/>
  </r>
  <r>
    <x v="282"/>
    <s v="18V11381"/>
    <s v="PRAIRIE"/>
    <s v="BOURGUEIL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82"/>
    <s v="18V11381"/>
    <s v="PRAIRIE"/>
    <s v="BOURGUEIL"/>
    <m/>
    <m/>
    <s v="GROS"/>
    <s v="Boisson_Spirit"/>
    <x v="10"/>
    <x v="20"/>
    <n v="70"/>
    <n v="3257150100228"/>
    <n v="19.998643999999999"/>
    <n v="23.998372799999999"/>
    <n v="18"/>
    <n v="360"/>
    <n v="432"/>
    <n v="18"/>
    <n v="18"/>
  </r>
  <r>
    <x v="282"/>
    <s v="18V11381"/>
    <s v="PRAIRIE"/>
    <s v="BOURGUEIL"/>
    <m/>
    <m/>
    <s v="GROS"/>
    <s v="Boisson_Spirit"/>
    <x v="10"/>
    <x v="39"/>
    <n v="70"/>
    <n v="3257150100792"/>
    <n v="71.40864400000001"/>
    <n v="85.690372800000006"/>
    <n v="6"/>
    <n v="428.46"/>
    <n v="514.14"/>
    <n v="6"/>
    <n v="6.0000000000000009"/>
  </r>
  <r>
    <x v="282"/>
    <s v="18V11381"/>
    <s v="PRAIRIE"/>
    <s v="BOURGUEIL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82"/>
    <s v="18V11381"/>
    <s v="PRAIRIE"/>
    <s v="BOURGUEIL"/>
    <m/>
    <m/>
    <s v="GROS"/>
    <s v="Boisson_Soft"/>
    <x v="8"/>
    <x v="22"/>
    <n v="20"/>
    <n v="4260310553849"/>
    <n v="0.81"/>
    <n v="0.85455000000000003"/>
    <n v="24"/>
    <n v="19.440000000000001"/>
    <n v="20.399999999999999"/>
    <n v="6.86"/>
    <n v="6.8571428571428577"/>
  </r>
  <r>
    <x v="283"/>
    <s v="18V11417"/>
    <s v="MESPOULET"/>
    <s v="ARGENTAT"/>
    <m/>
    <m/>
    <s v="GROS"/>
    <s v="Boisson_Spirit"/>
    <x v="2"/>
    <x v="2"/>
    <n v="70"/>
    <n v="4067700013859"/>
    <n v="12.532563499999998"/>
    <n v="15.039076199999998"/>
    <n v="24"/>
    <n v="300.71999999999997"/>
    <n v="360.96"/>
    <n v="24"/>
    <n v="24.000000000000004"/>
  </r>
  <r>
    <x v="283"/>
    <s v="18V11417"/>
    <s v="MESPOULET"/>
    <s v="ARGENTAT"/>
    <m/>
    <m/>
    <s v="GROS"/>
    <s v="Boisson_Spirit"/>
    <x v="10"/>
    <x v="16"/>
    <n v="70"/>
    <n v="3257150101904"/>
    <n v="16.346482999999999"/>
    <n v="19.6157796"/>
    <n v="12"/>
    <n v="196.20000000000002"/>
    <n v="235.44"/>
    <n v="12"/>
    <n v="12.000000000000002"/>
  </r>
  <r>
    <x v="283"/>
    <s v="18V11417"/>
    <s v="MESPOULET"/>
    <s v="ARGENTAT"/>
    <m/>
    <m/>
    <s v="GROS"/>
    <s v="Boisson_Spirit"/>
    <x v="10"/>
    <x v="18"/>
    <n v="70"/>
    <n v="3257150102017"/>
    <n v="14.694322"/>
    <n v="17.6331864"/>
    <n v="12"/>
    <n v="176.28"/>
    <n v="211.56"/>
    <n v="12"/>
    <n v="12.000000000000002"/>
  </r>
  <r>
    <x v="284"/>
    <s v="18V11433"/>
    <s v="SCHOEN"/>
    <s v="JOUE LES TOURS"/>
    <m/>
    <m/>
    <s v="GROS"/>
    <s v="Boisson_Soft"/>
    <x v="8"/>
    <x v="29"/>
    <n v="20"/>
    <n v="4260310552941"/>
    <n v="0.81"/>
    <n v="0.85455000000000003"/>
    <n v="360"/>
    <n v="291.60000000000002"/>
    <n v="306"/>
    <n v="102.86"/>
    <n v="102.85714285714286"/>
  </r>
  <r>
    <x v="284"/>
    <s v="18V11433"/>
    <s v="SCHOEN"/>
    <s v="JOUE LES TOURS"/>
    <m/>
    <m/>
    <s v="GROS"/>
    <s v="Boisson_Soft"/>
    <x v="8"/>
    <x v="24"/>
    <n v="20"/>
    <n v="4260310553863"/>
    <n v="0.81"/>
    <n v="0.85455000000000003"/>
    <n v="72"/>
    <n v="58.320000000000007"/>
    <n v="61.199999999999996"/>
    <n v="20.57"/>
    <n v="20.571428571428573"/>
  </r>
  <r>
    <x v="284"/>
    <s v="18V11433"/>
    <s v="SCHOEN"/>
    <s v="JOUE LES TOURS"/>
    <m/>
    <m/>
    <s v="GROS"/>
    <s v="Boisson_Spirit"/>
    <x v="10"/>
    <x v="16"/>
    <n v="70"/>
    <n v="3257150101904"/>
    <n v="16.346482999999999"/>
    <n v="19.6157796"/>
    <n v="12"/>
    <n v="196.20000000000002"/>
    <n v="235.44"/>
    <n v="12"/>
    <n v="12.000000000000002"/>
  </r>
  <r>
    <x v="284"/>
    <s v="18V11419"/>
    <s v="LA TETE DA"/>
    <s v="JOUE LES TOURS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84"/>
    <s v="18V11433"/>
    <s v="SCHOEN"/>
    <s v="JOUE LES TOURS"/>
    <m/>
    <m/>
    <s v="GROS"/>
    <s v="Boisson_Spirit"/>
    <x v="10"/>
    <x v="18"/>
    <n v="70"/>
    <n v="3257150102017"/>
    <n v="14.694322"/>
    <n v="17.6331864"/>
    <n v="12"/>
    <n v="176.28"/>
    <n v="211.56"/>
    <n v="12"/>
    <n v="12.000000000000002"/>
  </r>
  <r>
    <x v="284"/>
    <s v="18V11433"/>
    <s v="SCHOEN"/>
    <s v="JOUE LES TOURS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285"/>
    <s v="18V12009"/>
    <s v="FAYETTE"/>
    <s v="AMBOISE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285"/>
    <s v="18V12010"/>
    <s v="LA TETE DA"/>
    <s v="JOUE LES TOURS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285"/>
    <s v="18V12010"/>
    <s v="LA TETE DA"/>
    <s v="JOUE LES TOURS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86"/>
    <s v="18V12072"/>
    <s v="BP SASU"/>
    <s v="MONTARGIS"/>
    <m/>
    <m/>
    <s v="CHR"/>
    <s v="Boisson_Spirit"/>
    <x v="10"/>
    <x v="40"/>
    <n v="70"/>
    <n v="3257150107012"/>
    <n v="32.408644000000002"/>
    <n v="38.890372800000002"/>
    <n v="6"/>
    <n v="194.45999999999998"/>
    <n v="233.34"/>
    <n v="6"/>
    <n v="6.0000000000000009"/>
  </r>
  <r>
    <x v="286"/>
    <s v="18V12065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86"/>
    <s v="18V12072"/>
    <s v="BP SASU"/>
    <s v="MONTARGIS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286"/>
    <s v="18V12072"/>
    <s v="BP SASU"/>
    <s v="MONTARGIS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86"/>
    <s v="18V12072"/>
    <s v="BP SASU"/>
    <s v="MONTARGIS"/>
    <m/>
    <m/>
    <s v="CHR"/>
    <s v="Boisson_Soft"/>
    <x v="8"/>
    <x v="22"/>
    <n v="20"/>
    <n v="4260310553849"/>
    <n v="0.89"/>
    <n v="0.93895000000000006"/>
    <n v="24"/>
    <n v="21.36"/>
    <n v="22.56"/>
    <n v="6.86"/>
    <n v="6.8571428571428577"/>
  </r>
  <r>
    <x v="287"/>
    <s v="18V12100"/>
    <s v="FIGUEIREDO"/>
    <s v="SAINT ROCH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287"/>
    <s v="18V12100"/>
    <s v="FIGUEIREDO"/>
    <s v="SAINT ROCH"/>
    <m/>
    <m/>
    <s v="GROS"/>
    <s v="Boisson_Spirit"/>
    <x v="2"/>
    <x v="2"/>
    <n v="175"/>
    <n v="4067700013835"/>
    <n v="28.916408750000002"/>
    <n v="34.699690500000003"/>
    <n v="12"/>
    <n v="347.04"/>
    <n v="416.40000000000003"/>
    <n v="30"/>
    <n v="30.000000000000004"/>
  </r>
  <r>
    <x v="287"/>
    <s v="18V12100"/>
    <s v="FIGUEIREDO"/>
    <s v="SAINT ROCH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287"/>
    <s v="18V12100"/>
    <s v="FIGUEIREDO"/>
    <s v="SAINT ROCH"/>
    <m/>
    <m/>
    <s v="GROS"/>
    <s v="Boisson_Spirit"/>
    <x v="10"/>
    <x v="17"/>
    <n v="70"/>
    <n v="3257150100167"/>
    <n v="27.618644000000003"/>
    <n v="33.142372800000004"/>
    <n v="6"/>
    <n v="165.72"/>
    <n v="198.84"/>
    <n v="6"/>
    <n v="6.0000000000000009"/>
  </r>
  <r>
    <x v="287"/>
    <s v="18V12100"/>
    <s v="FIGUEIREDO"/>
    <s v="SAINT ROCH"/>
    <m/>
    <m/>
    <s v="GROS"/>
    <s v="Boisson_Soft"/>
    <x v="8"/>
    <x v="22"/>
    <n v="20"/>
    <n v="4260310553849"/>
    <n v="0.81"/>
    <n v="0.85455000000000003"/>
    <n v="120"/>
    <n v="97.2"/>
    <n v="102"/>
    <n v="34.29"/>
    <n v="34.285714285714285"/>
  </r>
  <r>
    <x v="287"/>
    <s v="18V12114"/>
    <s v="FIGUEIREDO"/>
    <s v="SAINT ROCH"/>
    <m/>
    <m/>
    <s v="GROS"/>
    <s v="Boisson_Soft"/>
    <x v="8"/>
    <x v="22"/>
    <n v="20"/>
    <n v="4260310553849"/>
    <n v="0.81"/>
    <n v="0.85455000000000003"/>
    <n v="-120"/>
    <n v="-97.2"/>
    <n v="-102"/>
    <n v="-34.29"/>
    <n v="-34.285714285714285"/>
  </r>
  <r>
    <x v="287"/>
    <s v="18V12100"/>
    <s v="FIGUEIREDO"/>
    <s v="SAINT ROCH"/>
    <m/>
    <m/>
    <s v="GROS"/>
    <s v="Boisson_Soft"/>
    <x v="8"/>
    <x v="25"/>
    <n v="20"/>
    <n v="4260310553818"/>
    <n v="0.81"/>
    <n v="0.85455000000000003"/>
    <n v="120"/>
    <n v="97.2"/>
    <n v="102"/>
    <n v="34.29"/>
    <n v="34.285714285714285"/>
  </r>
  <r>
    <x v="288"/>
    <s v="18V12169"/>
    <s v="ONE SHOT"/>
    <s v="NIORT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88"/>
    <s v="18V12169"/>
    <s v="ONE SHOT"/>
    <s v="NIORT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289"/>
    <s v="18V12210"/>
    <s v="WINE &amp; COF"/>
    <s v="POITIERS"/>
    <m/>
    <m/>
    <s v="GROS"/>
    <s v="Boisson_Spirit"/>
    <x v="10"/>
    <x v="16"/>
    <n v="70"/>
    <n v="3257150101904"/>
    <n v="16.346482999999999"/>
    <n v="19.6157796"/>
    <n v="12"/>
    <n v="196.20000000000002"/>
    <n v="235.44"/>
    <n v="12"/>
    <n v="12.000000000000002"/>
  </r>
  <r>
    <x v="289"/>
    <s v="18V12210"/>
    <s v="WINE &amp; COF"/>
    <s v="POITIERS"/>
    <m/>
    <m/>
    <s v="GROS"/>
    <s v="Boisson_Spirit"/>
    <x v="10"/>
    <x v="17"/>
    <n v="70"/>
    <n v="3257150100167"/>
    <n v="27.618644000000003"/>
    <n v="33.142372800000004"/>
    <n v="12"/>
    <n v="331.44"/>
    <n v="397.68"/>
    <n v="12"/>
    <n v="12.000000000000002"/>
  </r>
  <r>
    <x v="289"/>
    <s v="18V12210"/>
    <s v="WINE &amp; COF"/>
    <s v="POITIERS"/>
    <m/>
    <m/>
    <s v="GROS"/>
    <s v="Boisson_Spirit"/>
    <x v="10"/>
    <x v="18"/>
    <n v="70"/>
    <n v="3257150102017"/>
    <n v="14.694322"/>
    <n v="17.6331864"/>
    <n v="12"/>
    <n v="176.28"/>
    <n v="211.56"/>
    <n v="12"/>
    <n v="12.000000000000002"/>
  </r>
  <r>
    <x v="289"/>
    <s v="18V12210"/>
    <s v="WINE &amp; COF"/>
    <s v="POITIERS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290"/>
    <s v="18V12227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290"/>
    <s v="18V12219"/>
    <s v="PLUMEJEAU"/>
    <s v="LA POMMERAYE"/>
    <m/>
    <m/>
    <s v="GROS"/>
    <s v="Boisson_Spirit"/>
    <x v="2"/>
    <x v="2"/>
    <n v="100"/>
    <n v="4067700013842"/>
    <n v="17.100804999999998"/>
    <n v="20.520965999999998"/>
    <n v="306"/>
    <n v="5232.6000000000004"/>
    <n v="6279.12"/>
    <n v="437.14"/>
    <n v="437.14285714285717"/>
  </r>
  <r>
    <x v="290"/>
    <s v="18V12227"/>
    <s v="ANJOU BOIS"/>
    <s v="AVRILLE"/>
    <m/>
    <m/>
    <s v="GROS"/>
    <s v="Boisson_Soft"/>
    <x v="8"/>
    <x v="22"/>
    <n v="20"/>
    <n v="4260310553849"/>
    <n v="0.81"/>
    <n v="0.85455000000000003"/>
    <n v="144"/>
    <n v="116.64000000000001"/>
    <n v="122.39999999999999"/>
    <n v="41.14"/>
    <n v="41.142857142857146"/>
  </r>
  <r>
    <x v="290"/>
    <s v="18V12227"/>
    <s v="ANJOU BOIS"/>
    <s v="AVRILLE"/>
    <m/>
    <m/>
    <s v="GROS"/>
    <s v="Boisson_Soft"/>
    <x v="8"/>
    <x v="25"/>
    <n v="20"/>
    <n v="4260310553818"/>
    <n v="0.81"/>
    <n v="0.85455000000000003"/>
    <n v="240"/>
    <n v="194.4"/>
    <n v="204"/>
    <n v="68.569999999999993"/>
    <n v="68.571428571428569"/>
  </r>
  <r>
    <x v="291"/>
    <s v="18V12234"/>
    <s v="LES SAVEUR"/>
    <s v="ROMORANTIN LANTHENAY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292"/>
    <s v="18V12309"/>
    <s v="LES SAVEUR"/>
    <s v="SAUMUR"/>
    <m/>
    <m/>
    <s v="GROS"/>
    <s v="Boisson_Spirit"/>
    <x v="10"/>
    <x v="40"/>
    <n v="70"/>
    <n v="3257150107012"/>
    <n v="29.828643999999997"/>
    <n v="35.794372799999998"/>
    <n v="12"/>
    <n v="357.96"/>
    <n v="429.48"/>
    <n v="12"/>
    <n v="12.000000000000002"/>
  </r>
  <r>
    <x v="292"/>
    <s v="18V12309"/>
    <s v="LES SAVEUR"/>
    <s v="SAUMUR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292"/>
    <s v="18V12309"/>
    <s v="LES SAVEUR"/>
    <s v="SAUMUR"/>
    <m/>
    <m/>
    <s v="GROS"/>
    <s v="Boisson_Spirit"/>
    <x v="10"/>
    <x v="20"/>
    <n v="70"/>
    <n v="3257150100228"/>
    <n v="19.998643999999999"/>
    <n v="23.998372799999999"/>
    <n v="18"/>
    <n v="360"/>
    <n v="432"/>
    <n v="18"/>
    <n v="18"/>
  </r>
  <r>
    <x v="292"/>
    <s v="18V12309"/>
    <s v="LES SAVEUR"/>
    <s v="SAUMUR"/>
    <m/>
    <m/>
    <s v="GROS"/>
    <s v="Boisson_Spirit"/>
    <x v="10"/>
    <x v="18"/>
    <n v="70"/>
    <n v="3257150102017"/>
    <n v="14.694322"/>
    <n v="17.6331864"/>
    <n v="12"/>
    <n v="176.28"/>
    <n v="211.56"/>
    <n v="12"/>
    <n v="12.000000000000002"/>
  </r>
  <r>
    <x v="292"/>
    <s v="18V12309"/>
    <s v="LES SAVEUR"/>
    <s v="SAUMUR"/>
    <m/>
    <m/>
    <m/>
    <m/>
    <x v="4"/>
    <x v="28"/>
    <s v="   "/>
    <n v="0"/>
    <n v="0"/>
    <n v="0"/>
    <n v="1"/>
    <n v="0"/>
    <n v="0"/>
    <n v="1"/>
    <n v="0"/>
  </r>
  <r>
    <x v="293"/>
    <s v="18V12433"/>
    <s v="BP SASU"/>
    <s v="MONTARGIS"/>
    <m/>
    <m/>
    <s v="CHR"/>
    <s v="JGR_TM"/>
    <x v="0"/>
    <x v="0"/>
    <n v="3"/>
    <n v="121"/>
    <n v="299"/>
    <n v="358.8"/>
    <n v="1"/>
    <n v="299"/>
    <n v="358.8"/>
    <n v="1"/>
    <n v="1"/>
  </r>
  <r>
    <x v="293"/>
    <s v="18V12432"/>
    <s v="LE BAR DES"/>
    <s v="POITIERS"/>
    <m/>
    <m/>
    <s v="CHR"/>
    <s v="JGR_TM"/>
    <x v="0"/>
    <x v="0"/>
    <n v="3"/>
    <n v="121"/>
    <n v="299"/>
    <n v="358.8"/>
    <n v="1"/>
    <n v="299"/>
    <n v="358.8"/>
    <n v="1"/>
    <n v="1"/>
  </r>
  <r>
    <x v="293"/>
    <s v="18V12434"/>
    <s v="OUTBACK"/>
    <s v="TOURS"/>
    <m/>
    <m/>
    <s v="CHR"/>
    <s v="JGR_TM"/>
    <x v="0"/>
    <x v="0"/>
    <n v="3"/>
    <n v="121"/>
    <n v="299"/>
    <n v="358.8"/>
    <n v="1"/>
    <n v="299"/>
    <n v="358.8"/>
    <n v="1"/>
    <n v="1"/>
  </r>
  <r>
    <x v="294"/>
    <s v="18V12359"/>
    <s v="EST OUEST"/>
    <s v="POITIERS"/>
    <m/>
    <m/>
    <s v="GROS"/>
    <s v="Boisson_Spirit"/>
    <x v="2"/>
    <x v="2"/>
    <n v="70"/>
    <n v="4067700013859"/>
    <n v="12.532563499999998"/>
    <n v="15.039076199999998"/>
    <n v="18"/>
    <n v="225.54"/>
    <n v="270.71999999999997"/>
    <n v="18"/>
    <n v="18"/>
  </r>
  <r>
    <x v="294"/>
    <s v="18V12359"/>
    <s v="EST OUEST"/>
    <s v="POITIERS"/>
    <m/>
    <m/>
    <s v="GROS"/>
    <s v="Boisson_Spirit"/>
    <x v="2"/>
    <x v="2"/>
    <n v="100"/>
    <n v="4067700013842"/>
    <n v="17.100804999999998"/>
    <n v="20.520965999999998"/>
    <n v="120"/>
    <n v="2052"/>
    <n v="2462.4"/>
    <n v="171.43"/>
    <n v="171.42857142857144"/>
  </r>
  <r>
    <x v="294"/>
    <s v="18V12359"/>
    <s v="EST OUEST"/>
    <s v="POITIERS"/>
    <m/>
    <m/>
    <s v="GROS"/>
    <s v="Boisson_Spirit"/>
    <x v="10"/>
    <x v="16"/>
    <n v="70"/>
    <n v="3257150101904"/>
    <n v="16.346482999999999"/>
    <n v="19.6157796"/>
    <n v="18"/>
    <n v="294.3"/>
    <n v="353.16"/>
    <n v="18"/>
    <n v="18"/>
  </r>
  <r>
    <x v="294"/>
    <s v="18V12359"/>
    <s v="EST OUEST"/>
    <s v="POITIERS"/>
    <m/>
    <m/>
    <s v="GROS"/>
    <s v="Boisson_Spirit"/>
    <x v="10"/>
    <x v="16"/>
    <n v="70"/>
    <n v="3257150101904"/>
    <n v="16.346482999999999"/>
    <n v="19.6157796"/>
    <n v="30"/>
    <n v="490.50000000000006"/>
    <n v="588.6"/>
    <n v="30"/>
    <n v="30.000000000000004"/>
  </r>
  <r>
    <x v="294"/>
    <s v="18V12359"/>
    <s v="EST OUEST"/>
    <s v="POITIERS"/>
    <m/>
    <m/>
    <s v="GROS"/>
    <s v="Boisson_Spirit"/>
    <x v="10"/>
    <x v="18"/>
    <n v="70"/>
    <n v="3257150102017"/>
    <n v="14.694322"/>
    <n v="17.6331864"/>
    <n v="12"/>
    <n v="176.28"/>
    <n v="211.56"/>
    <n v="12"/>
    <n v="12.000000000000002"/>
  </r>
  <r>
    <x v="294"/>
    <s v="18V12300"/>
    <s v="PICHON DIS"/>
    <s v="SAINT FIEL"/>
    <m/>
    <m/>
    <s v="CHR"/>
    <s v="JGR_TM"/>
    <x v="0"/>
    <x v="0"/>
    <n v="3"/>
    <n v="121"/>
    <n v="299"/>
    <n v="358.8"/>
    <n v="2"/>
    <n v="598"/>
    <n v="717.6"/>
    <n v="2"/>
    <n v="2"/>
  </r>
  <r>
    <x v="295"/>
    <s v="19V01043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295"/>
    <s v="19V01078"/>
    <s v="FIGUEIREDO"/>
    <s v="SAINT ROCH"/>
    <m/>
    <m/>
    <s v="GROS"/>
    <s v="Boisson_Spirit"/>
    <x v="2"/>
    <x v="2"/>
    <n v="175"/>
    <n v="4067700013835"/>
    <n v="28.916408750000002"/>
    <n v="34.699690500000003"/>
    <n v="96"/>
    <n v="2776.32"/>
    <n v="3331.2000000000003"/>
    <n v="240"/>
    <n v="240.00000000000003"/>
  </r>
  <r>
    <x v="296"/>
    <s v="19V01089"/>
    <s v="FAYETTE"/>
    <s v="AMBOISE"/>
    <m/>
    <m/>
    <s v="GROS"/>
    <s v="Boisson_Spirit"/>
    <x v="3"/>
    <x v="3"/>
    <n v="70"/>
    <n v="3257150688009"/>
    <n v="12.556915199999999"/>
    <n v="15.068298239999999"/>
    <n v="90"/>
    <n v="1130.4000000000001"/>
    <n v="1356.3"/>
    <n v="90"/>
    <n v="90"/>
  </r>
  <r>
    <x v="297"/>
    <s v="19V01112"/>
    <s v="ANJOU BOIS"/>
    <s v="AVRILLE"/>
    <m/>
    <m/>
    <s v="GROS"/>
    <s v="Boisson_Soft"/>
    <x v="8"/>
    <x v="24"/>
    <n v="20"/>
    <n v="4260310553863"/>
    <n v="0.81"/>
    <n v="0.85455000000000003"/>
    <n v="120"/>
    <n v="97.2"/>
    <n v="102"/>
    <n v="34.29"/>
    <n v="34.285714285714285"/>
  </r>
  <r>
    <x v="297"/>
    <s v="19V01112"/>
    <s v="ANJOU BOIS"/>
    <s v="AVRILLE"/>
    <m/>
    <m/>
    <s v="GROS"/>
    <s v="Boisson_Spirit"/>
    <x v="2"/>
    <x v="2"/>
    <n v="70"/>
    <n v="4067700013859"/>
    <n v="12.532563499999998"/>
    <n v="15.039076199999998"/>
    <n v="168"/>
    <n v="2105.04"/>
    <n v="2526.7199999999998"/>
    <n v="168"/>
    <n v="168"/>
  </r>
  <r>
    <x v="297"/>
    <s v="19V01112"/>
    <s v="ANJOU BOIS"/>
    <s v="AVRILLE"/>
    <m/>
    <m/>
    <s v="GROS"/>
    <s v="Boisson_Spirit"/>
    <x v="2"/>
    <x v="2"/>
    <n v="70"/>
    <n v="4067700013859"/>
    <n v="12.532563499999998"/>
    <n v="15.039076199999998"/>
    <n v="72"/>
    <n v="902.16"/>
    <n v="1082.8799999999999"/>
    <n v="72"/>
    <n v="72"/>
  </r>
  <r>
    <x v="297"/>
    <s v="19V01112"/>
    <s v="ANJOU BOIS"/>
    <s v="AVRILLE"/>
    <m/>
    <m/>
    <s v="GROS"/>
    <s v="Boisson_Soft"/>
    <x v="8"/>
    <x v="22"/>
    <n v="20"/>
    <n v="4260310553849"/>
    <n v="0.81"/>
    <n v="0.85455000000000003"/>
    <n v="120"/>
    <n v="97.2"/>
    <n v="102"/>
    <n v="34.29"/>
    <n v="34.285714285714285"/>
  </r>
  <r>
    <x v="298"/>
    <s v="19V01224"/>
    <s v="WINE &amp; COF"/>
    <s v="POITIERS"/>
    <m/>
    <m/>
    <s v="CHR"/>
    <s v="Boisson_Spirit"/>
    <x v="10"/>
    <x v="16"/>
    <n v="70"/>
    <n v="3257150101904"/>
    <n v="18.506483000000003"/>
    <n v="22.207779600000002"/>
    <n v="-12"/>
    <n v="-222.12"/>
    <n v="-266.52"/>
    <n v="-12"/>
    <n v="-12.000000000000002"/>
  </r>
  <r>
    <x v="298"/>
    <s v="19V01224"/>
    <s v="WINE &amp; COF"/>
    <s v="POITIERS"/>
    <m/>
    <m/>
    <s v="CHR"/>
    <s v="Boisson_Spirit"/>
    <x v="10"/>
    <x v="17"/>
    <n v="70"/>
    <n v="3257150100167"/>
    <n v="29.948644000000002"/>
    <n v="35.938372800000003"/>
    <n v="-12"/>
    <n v="-359.4"/>
    <n v="-431.28"/>
    <n v="-12"/>
    <n v="-12.000000000000002"/>
  </r>
  <r>
    <x v="298"/>
    <s v="19V01224"/>
    <s v="WINE &amp; COF"/>
    <s v="POITIERS"/>
    <m/>
    <m/>
    <s v="CHR"/>
    <s v="Boisson_Spirit"/>
    <x v="10"/>
    <x v="18"/>
    <n v="70"/>
    <n v="3257150102017"/>
    <n v="16.854322"/>
    <n v="20.225186399999998"/>
    <n v="-12"/>
    <n v="-202.20000000000002"/>
    <n v="-242.76"/>
    <n v="-12"/>
    <n v="-12.000000000000002"/>
  </r>
  <r>
    <x v="298"/>
    <s v="19V01224"/>
    <s v="WINE &amp; COF"/>
    <s v="POITIERS"/>
    <m/>
    <m/>
    <s v="CHR"/>
    <s v="Boisson_Spirit"/>
    <x v="11"/>
    <x v="32"/>
    <n v="50"/>
    <n v="4260270192645"/>
    <n v="28.052506000000001"/>
    <n v="33.663007200000003"/>
    <n v="-12"/>
    <n v="-336.6"/>
    <n v="-403.91999999999996"/>
    <n v="-8.57"/>
    <n v="-8.5714285714285712"/>
  </r>
  <r>
    <x v="299"/>
    <s v="19V01296"/>
    <s v="REMY BREGE"/>
    <s v="LA MOTTE BEUVRON"/>
    <m/>
    <m/>
    <s v="GROS"/>
    <s v="Boisson_Soft"/>
    <x v="8"/>
    <x v="29"/>
    <n v="20"/>
    <n v="4260310552941"/>
    <n v="0.81"/>
    <n v="0.85455000000000003"/>
    <n v="24"/>
    <n v="19.440000000000001"/>
    <n v="20.399999999999999"/>
    <n v="6.86"/>
    <n v="6.8571428571428577"/>
  </r>
  <r>
    <x v="299"/>
    <s v="19V01296"/>
    <s v="REMY BREGE"/>
    <s v="LA MOTTE BEUVRON"/>
    <m/>
    <m/>
    <s v="GROS"/>
    <s v="Boisson_Soft"/>
    <x v="8"/>
    <x v="24"/>
    <n v="20"/>
    <n v="4260310553863"/>
    <n v="0.81"/>
    <n v="0.85455000000000003"/>
    <n v="24"/>
    <n v="19.440000000000001"/>
    <n v="20.399999999999999"/>
    <n v="6.86"/>
    <n v="6.8571428571428577"/>
  </r>
  <r>
    <x v="299"/>
    <s v="19V01296"/>
    <s v="REMY BREGE"/>
    <s v="LA MOTTE BEUVRON"/>
    <m/>
    <m/>
    <s v="GROS"/>
    <s v="Boisson_Soft"/>
    <x v="8"/>
    <x v="21"/>
    <n v="20"/>
    <n v="4260310553832"/>
    <n v="0.81"/>
    <n v="0.85455000000000003"/>
    <n v="48"/>
    <n v="38.880000000000003"/>
    <n v="40.799999999999997"/>
    <n v="13.71"/>
    <n v="13.714285714285715"/>
  </r>
  <r>
    <x v="299"/>
    <s v="19V01296"/>
    <s v="REMY BREGE"/>
    <s v="LA MOTTE BEUVRON"/>
    <m/>
    <m/>
    <s v="GROS"/>
    <s v="Boisson_Spirit"/>
    <x v="7"/>
    <x v="10"/>
    <n v="70"/>
    <n v="8017450002104"/>
    <n v="14.266482999999999"/>
    <n v="17.119779600000001"/>
    <n v="12"/>
    <n v="171.24"/>
    <n v="205.44"/>
    <n v="12"/>
    <n v="12.000000000000002"/>
  </r>
  <r>
    <x v="299"/>
    <s v="19V01296"/>
    <s v="REMY BREGE"/>
    <s v="LA MOTTE BEUVRON"/>
    <m/>
    <m/>
    <s v="GROS"/>
    <s v="Boisson_Soft"/>
    <x v="8"/>
    <x v="22"/>
    <n v="20"/>
    <n v="4260310553849"/>
    <n v="0.81"/>
    <n v="0.85455000000000003"/>
    <n v="144"/>
    <n v="116.64000000000001"/>
    <n v="122.39999999999999"/>
    <n v="41.14"/>
    <n v="41.142857142857146"/>
  </r>
  <r>
    <x v="299"/>
    <s v="19V01296"/>
    <s v="REMY BREGE"/>
    <s v="LA MOTTE BEUVRON"/>
    <m/>
    <m/>
    <s v="GROS"/>
    <s v="Boisson_Soft"/>
    <x v="8"/>
    <x v="25"/>
    <n v="20"/>
    <n v="4260310553818"/>
    <n v="0.81"/>
    <n v="0.85455000000000003"/>
    <n v="192"/>
    <n v="155.52000000000001"/>
    <n v="163.19999999999999"/>
    <n v="54.86"/>
    <n v="54.857142857142861"/>
  </r>
  <r>
    <x v="300"/>
    <s v="19V01317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300"/>
    <s v="19V01225"/>
    <s v="WINE &amp; COF"/>
    <s v="POITIERS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300"/>
    <s v="19V01225"/>
    <s v="WINE &amp; COF"/>
    <s v="POITIERS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300"/>
    <s v="19V01225"/>
    <s v="WINE &amp; COF"/>
    <s v="POITIERS"/>
    <m/>
    <m/>
    <s v="CHR"/>
    <s v="Boisson_Spirit"/>
    <x v="10"/>
    <x v="17"/>
    <n v="70"/>
    <n v="3257150100167"/>
    <n v="29.948644000000002"/>
    <n v="35.938372800000003"/>
    <n v="12"/>
    <n v="359.4"/>
    <n v="431.28"/>
    <n v="12"/>
    <n v="12.000000000000002"/>
  </r>
  <r>
    <x v="300"/>
    <s v="19V01225"/>
    <s v="WINE &amp; COF"/>
    <s v="POITIERS"/>
    <m/>
    <m/>
    <s v="CHR"/>
    <s v="Boisson_Spirit"/>
    <x v="10"/>
    <x v="18"/>
    <n v="70"/>
    <n v="3257150102017"/>
    <n v="16.854322"/>
    <n v="20.225186399999998"/>
    <n v="12"/>
    <n v="202.20000000000002"/>
    <n v="242.76"/>
    <n v="12"/>
    <n v="12.000000000000002"/>
  </r>
  <r>
    <x v="300"/>
    <s v="19V01225"/>
    <s v="WINE &amp; COF"/>
    <s v="POITIERS"/>
    <m/>
    <m/>
    <s v="CHR"/>
    <s v="Boisson_Spirit"/>
    <x v="11"/>
    <x v="32"/>
    <n v="50"/>
    <n v="4260270192645"/>
    <n v="28.052506000000001"/>
    <n v="33.663007200000003"/>
    <n v="12"/>
    <n v="336.6"/>
    <n v="403.91999999999996"/>
    <n v="8.57"/>
    <n v="8.5714285714285712"/>
  </r>
  <r>
    <x v="301"/>
    <s v="19V01339"/>
    <s v="SCHOEN"/>
    <s v="CHATEAUROUX"/>
    <m/>
    <m/>
    <s v="GROS"/>
    <s v="Boisson_Spirit"/>
    <x v="2"/>
    <x v="2"/>
    <n v="175"/>
    <n v="4067700013835"/>
    <n v="28.916408750000002"/>
    <n v="34.699690500000003"/>
    <n v="96"/>
    <n v="2776.32"/>
    <n v="3331.2000000000003"/>
    <n v="240"/>
    <n v="240.00000000000003"/>
  </r>
  <r>
    <x v="302"/>
    <s v="19V01346"/>
    <s v="LGS"/>
    <s v="BOURGES"/>
    <m/>
    <m/>
    <s v="GROS"/>
    <s v="Boisson_Spirit"/>
    <x v="10"/>
    <x v="40"/>
    <n v="70"/>
    <n v="3257150107012"/>
    <n v="29.828643999999997"/>
    <n v="35.794372799999998"/>
    <n v="12"/>
    <n v="357.96"/>
    <n v="429.48"/>
    <n v="12"/>
    <n v="12.000000000000002"/>
  </r>
  <r>
    <x v="302"/>
    <s v="19V01346"/>
    <s v="LGS"/>
    <s v="BOURGES"/>
    <m/>
    <m/>
    <s v="GROS"/>
    <s v="Boisson_Spirit"/>
    <x v="10"/>
    <x v="16"/>
    <n v="70"/>
    <n v="3257150101904"/>
    <n v="16.346482999999999"/>
    <n v="19.6157796"/>
    <n v="12"/>
    <n v="196.20000000000002"/>
    <n v="235.44"/>
    <n v="12"/>
    <n v="12.000000000000002"/>
  </r>
  <r>
    <x v="302"/>
    <s v="19V01346"/>
    <s v="LGS"/>
    <s v="BOURGES"/>
    <m/>
    <m/>
    <s v="GROS"/>
    <s v="Boisson_Spirit"/>
    <x v="10"/>
    <x v="18"/>
    <n v="70"/>
    <n v="3257150102017"/>
    <n v="14.694322"/>
    <n v="17.6331864"/>
    <n v="12"/>
    <n v="176.28"/>
    <n v="211.56"/>
    <n v="12"/>
    <n v="12.000000000000002"/>
  </r>
  <r>
    <x v="302"/>
    <s v="19V01346"/>
    <s v="LGS"/>
    <s v="BOURGES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302"/>
    <s v="19V01346"/>
    <s v="LGS"/>
    <s v="BOURGES"/>
    <m/>
    <m/>
    <s v="GROS"/>
    <s v="Boisson_Spirit"/>
    <x v="11"/>
    <x v="32"/>
    <n v="50"/>
    <n v="4260270192645"/>
    <n v="25.192506000000002"/>
    <n v="30.231007200000001"/>
    <n v="18"/>
    <n v="453.42"/>
    <n v="544.14"/>
    <n v="12.86"/>
    <n v="12.857142857142858"/>
  </r>
  <r>
    <x v="303"/>
    <s v="19V01415"/>
    <s v="POITOU"/>
    <s v="CHASSENEUIL DU POITOU"/>
    <m/>
    <m/>
    <s v="GROS"/>
    <s v="Boisson_Spirit"/>
    <x v="2"/>
    <x v="2"/>
    <n v="70"/>
    <n v="4067700013859"/>
    <n v="12.532563499999998"/>
    <n v="15.039076199999998"/>
    <n v="120"/>
    <n v="1503.6"/>
    <n v="1804.8"/>
    <n v="120"/>
    <n v="120.00000000000001"/>
  </r>
  <r>
    <x v="304"/>
    <s v="19V01358"/>
    <s v="ANJOU BOIS"/>
    <s v="AVRILLE"/>
    <m/>
    <m/>
    <s v="GROS"/>
    <s v="Boisson_Soft"/>
    <x v="8"/>
    <x v="21"/>
    <n v="20"/>
    <n v="4260310553832"/>
    <n v="0.81"/>
    <n v="0.85455000000000003"/>
    <n v="48"/>
    <n v="38.880000000000003"/>
    <n v="40.799999999999997"/>
    <n v="13.71"/>
    <n v="13.714285714285715"/>
  </r>
  <r>
    <x v="304"/>
    <s v="19V01358"/>
    <s v="ANJOU BOIS"/>
    <s v="AVRILLE"/>
    <m/>
    <m/>
    <s v="GROS"/>
    <s v="Boisson_Spirit"/>
    <x v="2"/>
    <x v="2"/>
    <n v="70"/>
    <n v="4067700013859"/>
    <n v="12.532563499999998"/>
    <n v="15.039076199999998"/>
    <n v="6"/>
    <n v="75.179999999999993"/>
    <n v="90.24"/>
    <n v="6"/>
    <n v="6.0000000000000009"/>
  </r>
  <r>
    <x v="304"/>
    <s v="19V01358"/>
    <s v="ANJOU BOIS"/>
    <s v="AVRILLE"/>
    <m/>
    <m/>
    <s v="GROS"/>
    <s v="Boisson_Spirit"/>
    <x v="2"/>
    <x v="2"/>
    <n v="70"/>
    <n v="4067700013859"/>
    <n v="12.532563499999998"/>
    <n v="15.039076199999998"/>
    <n v="234"/>
    <n v="2932.02"/>
    <n v="3519.3599999999997"/>
    <n v="234"/>
    <n v="234.00000000000003"/>
  </r>
  <r>
    <x v="304"/>
    <s v="19V01358"/>
    <s v="ANJOU BOIS"/>
    <s v="AVRILLE"/>
    <m/>
    <m/>
    <s v="GROS"/>
    <s v="Boisson_Spirit"/>
    <x v="1"/>
    <x v="19"/>
    <n v="70"/>
    <n v="8500000917008"/>
    <n v="11.028211800000001"/>
    <n v="13.233854160000002"/>
    <n v="12"/>
    <n v="132.35999999999999"/>
    <n v="158.76"/>
    <n v="12"/>
    <n v="12.000000000000002"/>
  </r>
  <r>
    <x v="305"/>
    <s v="19V02004"/>
    <s v="PLUMEJEAU"/>
    <s v="LA POMMERAYE"/>
    <m/>
    <m/>
    <s v="GROS"/>
    <s v="Boisson_Spirit"/>
    <x v="6"/>
    <x v="9"/>
    <n v="70"/>
    <n v="4055800060200"/>
    <n v="17.408644000000002"/>
    <n v="20.890372800000002"/>
    <n v="12"/>
    <n v="208.92000000000002"/>
    <n v="250.68"/>
    <n v="12"/>
    <n v="12.000000000000002"/>
  </r>
  <r>
    <x v="305"/>
    <s v="19V01413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05"/>
    <s v="19V01404"/>
    <s v="CODIFRANCE"/>
    <s v="CHATEAUNEUF LOIRE"/>
    <m/>
    <m/>
    <s v="GROS"/>
    <s v="Boisson_Spirit"/>
    <x v="2"/>
    <x v="2"/>
    <n v="70"/>
    <n v="4067700013859"/>
    <n v="12.532563499999998"/>
    <n v="15.039076199999998"/>
    <n v="480"/>
    <n v="6014.4"/>
    <n v="7219.2"/>
    <n v="480"/>
    <n v="480.00000000000006"/>
  </r>
  <r>
    <x v="305"/>
    <s v="19V02004"/>
    <s v="PLUMEJEAU"/>
    <s v="LA POMMERAYE"/>
    <m/>
    <m/>
    <s v="GROS"/>
    <s v="Boisson_Spirit"/>
    <x v="2"/>
    <x v="2"/>
    <n v="100"/>
    <n v="4067700013842"/>
    <n v="17.100804999999998"/>
    <n v="20.520965999999998"/>
    <n v="306"/>
    <n v="5232.6000000000004"/>
    <n v="6279.12"/>
    <n v="437.14"/>
    <n v="437.14285714285717"/>
  </r>
  <r>
    <x v="305"/>
    <s v="19V01413"/>
    <s v="ANJOU BOIS"/>
    <s v="AVRILLE"/>
    <m/>
    <m/>
    <s v="GROS"/>
    <s v="Boisson_Soft"/>
    <x v="8"/>
    <x v="22"/>
    <n v="20"/>
    <n v="4260310553849"/>
    <n v="0.81"/>
    <n v="0.85455000000000003"/>
    <n v="120"/>
    <n v="97.2"/>
    <n v="102"/>
    <n v="34.29"/>
    <n v="34.285714285714285"/>
  </r>
  <r>
    <x v="305"/>
    <s v="19V01413"/>
    <s v="ANJOU BOIS"/>
    <s v="AVRILLE"/>
    <m/>
    <m/>
    <s v="GROS"/>
    <s v="Boisson_Soft"/>
    <x v="8"/>
    <x v="25"/>
    <n v="20"/>
    <n v="4260310553818"/>
    <n v="0.81"/>
    <n v="0.85455000000000003"/>
    <n v="120"/>
    <n v="97.2"/>
    <n v="102"/>
    <n v="34.29"/>
    <n v="34.285714285714285"/>
  </r>
  <r>
    <x v="306"/>
    <s v="19V02038"/>
    <s v="ROSE BONBO"/>
    <s v="TOURS"/>
    <m/>
    <m/>
    <s v="GROS"/>
    <s v="Boisson_Spirit"/>
    <x v="2"/>
    <x v="2"/>
    <n v="70"/>
    <n v="4067700013859"/>
    <n v="12.532563499999998"/>
    <n v="15.039076199999998"/>
    <n v="66"/>
    <n v="826.9799999999999"/>
    <n v="992.64"/>
    <n v="66"/>
    <n v="66.000000000000014"/>
  </r>
  <r>
    <x v="306"/>
    <s v="19V02038"/>
    <s v="ROSE BONBO"/>
    <s v="TOURS"/>
    <m/>
    <m/>
    <s v="GROS"/>
    <s v="Boisson_Spirit"/>
    <x v="10"/>
    <x v="16"/>
    <n v="70"/>
    <n v="3257150101904"/>
    <n v="16.346482999999999"/>
    <n v="19.6157796"/>
    <n v="12"/>
    <n v="196.20000000000002"/>
    <n v="235.44"/>
    <n v="12"/>
    <n v="12.000000000000002"/>
  </r>
  <r>
    <x v="306"/>
    <s v="19V02038"/>
    <s v="ROSE BONBO"/>
    <s v="TOURS"/>
    <m/>
    <m/>
    <s v="GROS"/>
    <s v="Boisson_Spirit"/>
    <x v="10"/>
    <x v="18"/>
    <n v="70"/>
    <n v="3257150102017"/>
    <n v="14.694322"/>
    <n v="17.6331864"/>
    <n v="12"/>
    <n v="176.28"/>
    <n v="211.56"/>
    <n v="12"/>
    <n v="12.000000000000002"/>
  </r>
  <r>
    <x v="307"/>
    <s v="19V02071"/>
    <s v="FIGUEIREDO"/>
    <s v="SAINT ROCH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307"/>
    <s v="19V02070"/>
    <s v="POITOU"/>
    <s v="CHASSENEUIL DU POITOU"/>
    <m/>
    <m/>
    <s v="GROS"/>
    <s v="Boisson_Spirit"/>
    <x v="2"/>
    <x v="2"/>
    <n v="70"/>
    <n v="4067700013859"/>
    <n v="12.532563499999998"/>
    <n v="15.039076199999998"/>
    <n v="174"/>
    <n v="2180.2199999999998"/>
    <n v="2616.96"/>
    <n v="174"/>
    <n v="174"/>
  </r>
  <r>
    <x v="307"/>
    <s v="19V02070"/>
    <s v="POITOU"/>
    <s v="CHASSENEUIL DU POITOU"/>
    <m/>
    <m/>
    <s v="GROS"/>
    <s v="Boisson_Spirit"/>
    <x v="2"/>
    <x v="2"/>
    <n v="70"/>
    <n v="4067700013859"/>
    <n v="12.532563499999998"/>
    <n v="15.039076199999998"/>
    <n v="66"/>
    <n v="826.9799999999999"/>
    <n v="992.64"/>
    <n v="66"/>
    <n v="66.000000000000014"/>
  </r>
  <r>
    <x v="307"/>
    <s v="19V02071"/>
    <s v="FIGUEIREDO"/>
    <s v="SAINT ROCH"/>
    <m/>
    <m/>
    <s v="GROS"/>
    <s v="Boisson_Spirit"/>
    <x v="2"/>
    <x v="2"/>
    <n v="175"/>
    <n v="4067700013835"/>
    <n v="28.916408750000002"/>
    <n v="34.699690500000003"/>
    <n v="90"/>
    <n v="2602.8000000000002"/>
    <n v="3123.0000000000005"/>
    <n v="225"/>
    <n v="225.00000000000003"/>
  </r>
  <r>
    <x v="308"/>
    <s v="19V02026"/>
    <s v="LE BAR DES"/>
    <s v="POITIERS"/>
    <m/>
    <m/>
    <s v="GROS"/>
    <s v="Boisson_Soft"/>
    <x v="8"/>
    <x v="29"/>
    <n v="20"/>
    <n v="4260310552941"/>
    <n v="0.81"/>
    <n v="0.85455000000000003"/>
    <n v="48"/>
    <n v="38.880000000000003"/>
    <n v="40.799999999999997"/>
    <n v="13.71"/>
    <n v="13.714285714285715"/>
  </r>
  <r>
    <x v="308"/>
    <s v="19V02026"/>
    <s v="LE BAR DES"/>
    <s v="POITIERS"/>
    <m/>
    <m/>
    <s v="GROS"/>
    <s v="Boisson_Spirit"/>
    <x v="10"/>
    <x v="40"/>
    <n v="70"/>
    <n v="3257150107012"/>
    <n v="29.828643999999997"/>
    <n v="35.794372799999998"/>
    <n v="12"/>
    <n v="357.96"/>
    <n v="429.48"/>
    <n v="12"/>
    <n v="12.000000000000002"/>
  </r>
  <r>
    <x v="308"/>
    <s v="19V02026"/>
    <s v="LE BAR DES"/>
    <s v="POITIERS"/>
    <m/>
    <m/>
    <s v="GROS"/>
    <s v="Boisson_Soft"/>
    <x v="8"/>
    <x v="21"/>
    <n v="20"/>
    <n v="4260310553832"/>
    <n v="0.81"/>
    <n v="0.85455000000000003"/>
    <n v="24"/>
    <n v="19.440000000000001"/>
    <n v="20.399999999999999"/>
    <n v="6.86"/>
    <n v="6.8571428571428577"/>
  </r>
  <r>
    <x v="308"/>
    <s v="19V02026"/>
    <s v="LE BAR DES"/>
    <s v="POITIERS"/>
    <m/>
    <m/>
    <s v="GROS"/>
    <s v="Boisson_Spirit"/>
    <x v="12"/>
    <x v="42"/>
    <n v="70"/>
    <n v="3257150673005"/>
    <n v="20.158644000000002"/>
    <n v="24.190372800000002"/>
    <n v="12"/>
    <n v="241.92000000000002"/>
    <n v="290.28000000000003"/>
    <n v="12"/>
    <n v="12.000000000000002"/>
  </r>
  <r>
    <x v="308"/>
    <s v="19V02026"/>
    <s v="LE BAR DES"/>
    <s v="POITIERS"/>
    <m/>
    <m/>
    <s v="GROS"/>
    <s v="Boisson_Spirit"/>
    <x v="2"/>
    <x v="2"/>
    <n v="70"/>
    <n v="4067700013859"/>
    <n v="12.532563499999998"/>
    <n v="15.039076199999998"/>
    <n v="60"/>
    <n v="751.8"/>
    <n v="902.4"/>
    <n v="60"/>
    <n v="60.000000000000007"/>
  </r>
  <r>
    <x v="308"/>
    <s v="19V02026"/>
    <s v="LE BAR DES"/>
    <s v="POITIERS"/>
    <m/>
    <m/>
    <s v="GROS"/>
    <s v="Boisson_Spirit"/>
    <x v="10"/>
    <x v="16"/>
    <n v="70"/>
    <n v="3257150101904"/>
    <n v="16.346482999999999"/>
    <n v="19.6157796"/>
    <n v="12"/>
    <n v="196.20000000000002"/>
    <n v="235.44"/>
    <n v="12"/>
    <n v="12.000000000000002"/>
  </r>
  <r>
    <x v="308"/>
    <s v="19V02026"/>
    <s v="LE BAR DES"/>
    <s v="POITIERS"/>
    <m/>
    <m/>
    <s v="GROS"/>
    <s v="Boisson_Spirit"/>
    <x v="10"/>
    <x v="20"/>
    <n v="70"/>
    <n v="3257150100228"/>
    <n v="19.998643999999999"/>
    <n v="23.998372799999999"/>
    <n v="18"/>
    <n v="360"/>
    <n v="432"/>
    <n v="18"/>
    <n v="18"/>
  </r>
  <r>
    <x v="308"/>
    <s v="19V02026"/>
    <s v="LE BAR DES"/>
    <s v="POITIERS"/>
    <m/>
    <m/>
    <s v="GROS"/>
    <s v="Boisson_Spirit"/>
    <x v="10"/>
    <x v="39"/>
    <n v="70"/>
    <n v="3257150100792"/>
    <n v="71.40864400000001"/>
    <n v="85.690372800000006"/>
    <n v="6"/>
    <n v="428.46"/>
    <n v="514.14"/>
    <n v="6"/>
    <n v="6.0000000000000009"/>
  </r>
  <r>
    <x v="308"/>
    <s v="19V02026"/>
    <s v="LE BAR DES"/>
    <s v="POITIERS"/>
    <m/>
    <m/>
    <s v="GROS"/>
    <s v="Boisson_Soft"/>
    <x v="8"/>
    <x v="22"/>
    <n v="20"/>
    <n v="4260310553849"/>
    <n v="0.81"/>
    <n v="0.85455000000000003"/>
    <n v="48"/>
    <n v="38.880000000000003"/>
    <n v="40.799999999999997"/>
    <n v="13.71"/>
    <n v="13.714285714285715"/>
  </r>
  <r>
    <x v="309"/>
    <s v="19V02205"/>
    <s v="REMY BREGE"/>
    <s v="LA MOTTE BEUVRON"/>
    <m/>
    <m/>
    <s v="GROS"/>
    <s v="Boisson_Soft"/>
    <x v="8"/>
    <x v="23"/>
    <n v="20"/>
    <n v="4260310550305"/>
    <n v="0.81"/>
    <n v="0.85455000000000003"/>
    <n v="48"/>
    <n v="38.880000000000003"/>
    <n v="40.799999999999997"/>
    <n v="13.71"/>
    <n v="13.714285714285715"/>
  </r>
  <r>
    <x v="309"/>
    <s v="19V02205"/>
    <s v="REMY BREGE"/>
    <s v="LA MOTTE BEUVRON"/>
    <m/>
    <m/>
    <s v="GROS"/>
    <s v="Boisson_Soft"/>
    <x v="8"/>
    <x v="29"/>
    <n v="20"/>
    <n v="4260310552941"/>
    <n v="0.81"/>
    <n v="0.85455000000000003"/>
    <n v="24"/>
    <n v="19.440000000000001"/>
    <n v="20.399999999999999"/>
    <n v="6.86"/>
    <n v="6.8571428571428577"/>
  </r>
  <r>
    <x v="309"/>
    <s v="19V02205"/>
    <s v="REMY BREGE"/>
    <s v="LA MOTTE BEUVRON"/>
    <m/>
    <m/>
    <s v="GROS"/>
    <s v="Boisson_Soft"/>
    <x v="8"/>
    <x v="24"/>
    <n v="20"/>
    <n v="4260310553863"/>
    <n v="0.81"/>
    <n v="0.85455000000000003"/>
    <n v="24"/>
    <n v="19.440000000000001"/>
    <n v="20.399999999999999"/>
    <n v="6.86"/>
    <n v="6.8571428571428577"/>
  </r>
  <r>
    <x v="309"/>
    <s v="19V02205"/>
    <s v="REMY BREGE"/>
    <s v="LA MOTTE BEUVRON"/>
    <m/>
    <m/>
    <s v="GROS"/>
    <s v="Boisson_Soft"/>
    <x v="8"/>
    <x v="21"/>
    <n v="20"/>
    <n v="4260310553832"/>
    <n v="0.81"/>
    <n v="0.85455000000000003"/>
    <n v="48"/>
    <n v="38.880000000000003"/>
    <n v="40.799999999999997"/>
    <n v="13.71"/>
    <n v="13.714285714285715"/>
  </r>
  <r>
    <x v="309"/>
    <s v="19V02202"/>
    <s v="OUTBACK"/>
    <s v="TOURS"/>
    <m/>
    <m/>
    <s v="GROS"/>
    <s v="Boisson_Spirit"/>
    <x v="2"/>
    <x v="2"/>
    <n v="175"/>
    <n v="4067700013835"/>
    <n v="28.916408750000002"/>
    <n v="34.699690500000003"/>
    <n v="12"/>
    <n v="347.04"/>
    <n v="416.40000000000003"/>
    <n v="30"/>
    <n v="30.000000000000004"/>
  </r>
  <r>
    <x v="309"/>
    <s v="19V02205"/>
    <s v="REMY BREGE"/>
    <s v="LA MOTTE BEUVRON"/>
    <m/>
    <m/>
    <s v="CHR"/>
    <s v="Boisson_Soft"/>
    <x v="8"/>
    <x v="11"/>
    <n v="20"/>
    <n v="4260310554785"/>
    <n v="0.89"/>
    <n v="0.93895000000000006"/>
    <n v="48"/>
    <n v="42.72"/>
    <n v="45.12"/>
    <n v="13.71"/>
    <n v="13.714285714285715"/>
  </r>
  <r>
    <x v="309"/>
    <s v="19V02202"/>
    <s v="OUTBACK"/>
    <s v="TOURS"/>
    <m/>
    <m/>
    <s v="CHR"/>
    <s v="Boisson_Spirit"/>
    <x v="4"/>
    <x v="8"/>
    <n v="100"/>
    <n v="0"/>
    <n v="0"/>
    <n v="0"/>
    <n v="36"/>
    <n v="0"/>
    <n v="0"/>
    <n v="51.43"/>
    <n v="51.428571428571431"/>
  </r>
  <r>
    <x v="309"/>
    <s v="19V02205"/>
    <s v="REMY BREGE"/>
    <s v="LA MOTTE BEUVRON"/>
    <m/>
    <m/>
    <s v="GROS"/>
    <s v="Boisson_Soft"/>
    <x v="8"/>
    <x v="22"/>
    <n v="20"/>
    <n v="4260310553849"/>
    <n v="0.81"/>
    <n v="0.85455000000000003"/>
    <n v="120"/>
    <n v="97.2"/>
    <n v="102"/>
    <n v="34.29"/>
    <n v="34.285714285714285"/>
  </r>
  <r>
    <x v="309"/>
    <s v="19V02205"/>
    <s v="REMY BREGE"/>
    <s v="LA MOTTE BEUVRON"/>
    <m/>
    <m/>
    <s v="GROS"/>
    <s v="Boisson_Soft"/>
    <x v="8"/>
    <x v="25"/>
    <n v="20"/>
    <n v="4260310553818"/>
    <n v="0.81"/>
    <n v="0.85455000000000003"/>
    <n v="192"/>
    <n v="155.52000000000001"/>
    <n v="163.19999999999999"/>
    <n v="54.86"/>
    <n v="54.857142857142861"/>
  </r>
  <r>
    <x v="310"/>
    <s v="19V02220"/>
    <s v="ANJOU BOIS"/>
    <s v="AVRILLE"/>
    <m/>
    <m/>
    <s v="GROS"/>
    <s v="Boisson_Soft"/>
    <x v="8"/>
    <x v="29"/>
    <n v="20"/>
    <n v="4260310552941"/>
    <n v="0.81"/>
    <n v="0.85455000000000003"/>
    <n v="96"/>
    <n v="77.760000000000005"/>
    <n v="81.599999999999994"/>
    <n v="27.43"/>
    <n v="27.428571428571431"/>
  </r>
  <r>
    <x v="310"/>
    <s v="19V02220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11"/>
    <s v="19V03057"/>
    <s v="CLIPPER"/>
    <s v="BLOIS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311"/>
    <s v="19V03057"/>
    <s v="CLIPPER"/>
    <s v="BLOIS"/>
    <m/>
    <m/>
    <s v="GROS"/>
    <s v="Boisson_Spirit"/>
    <x v="12"/>
    <x v="42"/>
    <n v="70"/>
    <n v="3257150673005"/>
    <n v="20.158644000000002"/>
    <n v="24.190372800000002"/>
    <n v="6"/>
    <n v="120.96000000000001"/>
    <n v="145.14000000000001"/>
    <n v="6"/>
    <n v="6.0000000000000009"/>
  </r>
  <r>
    <x v="311"/>
    <s v="19V03057"/>
    <s v="CLIPPER"/>
    <s v="BLOIS"/>
    <m/>
    <m/>
    <s v="GROS"/>
    <s v="Boisson_Spirit"/>
    <x v="2"/>
    <x v="2"/>
    <n v="100"/>
    <n v="4067700013842"/>
    <n v="17.100804999999998"/>
    <n v="20.520965999999998"/>
    <n v="108"/>
    <n v="1846.8000000000002"/>
    <n v="2216.16"/>
    <n v="154.29"/>
    <n v="154.28571428571431"/>
  </r>
  <r>
    <x v="311"/>
    <s v="19V03057"/>
    <s v="CLIPPER"/>
    <s v="BLOIS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311"/>
    <s v="19V03057"/>
    <s v="CLIPPER"/>
    <s v="BLOIS"/>
    <m/>
    <m/>
    <s v="GROS"/>
    <s v="Boisson_Spirit"/>
    <x v="1"/>
    <x v="1"/>
    <n v="100"/>
    <n v="3257150410167"/>
    <n v="15.778874"/>
    <n v="18.934648800000002"/>
    <n v="114"/>
    <n v="1798.9199999999998"/>
    <n v="2158.02"/>
    <n v="162.86000000000001"/>
    <n v="162.85714285714286"/>
  </r>
  <r>
    <x v="312"/>
    <s v="19V03095"/>
    <s v="REMY BREGE"/>
    <s v="LA MOTTE BEUVRON"/>
    <m/>
    <m/>
    <s v="GROS"/>
    <s v="Boisson_Soft"/>
    <x v="8"/>
    <x v="29"/>
    <n v="20"/>
    <n v="4260310552941"/>
    <n v="0.81"/>
    <n v="0.85455000000000003"/>
    <n v="24"/>
    <n v="19.440000000000001"/>
    <n v="20.399999999999999"/>
    <n v="6.86"/>
    <n v="6.8571428571428577"/>
  </r>
  <r>
    <x v="312"/>
    <s v="19V03095"/>
    <s v="REMY BREGE"/>
    <s v="LA MOTTE BEUVRON"/>
    <m/>
    <m/>
    <s v="GROS"/>
    <s v="Boisson_Soft"/>
    <x v="8"/>
    <x v="24"/>
    <n v="20"/>
    <n v="4260310553863"/>
    <n v="0.81"/>
    <n v="0.85455000000000003"/>
    <n v="120"/>
    <n v="97.2"/>
    <n v="102"/>
    <n v="34.29"/>
    <n v="34.285714285714285"/>
  </r>
  <r>
    <x v="312"/>
    <s v="19V03095"/>
    <s v="REMY BREGE"/>
    <s v="LA MOTTE BEUVRON"/>
    <m/>
    <m/>
    <s v="GROS"/>
    <s v="Boisson_Soft"/>
    <x v="8"/>
    <x v="21"/>
    <n v="20"/>
    <n v="4260310553832"/>
    <n v="0.81"/>
    <n v="0.85455000000000003"/>
    <n v="72"/>
    <n v="58.320000000000007"/>
    <n v="61.199999999999996"/>
    <n v="20.57"/>
    <n v="20.571428571428573"/>
  </r>
  <r>
    <x v="312"/>
    <s v="19V03095"/>
    <s v="REMY BREGE"/>
    <s v="LA MOTTE BEUVRON"/>
    <m/>
    <m/>
    <s v="GROS"/>
    <s v="Boisson_Soft"/>
    <x v="8"/>
    <x v="22"/>
    <n v="20"/>
    <n v="4260310553849"/>
    <n v="0.81"/>
    <n v="0.85455000000000003"/>
    <n v="168"/>
    <n v="136.08000000000001"/>
    <n v="142.79999999999998"/>
    <n v="48"/>
    <n v="48.000000000000007"/>
  </r>
  <r>
    <x v="312"/>
    <s v="19V03095"/>
    <s v="REMY BREGE"/>
    <s v="LA MOTTE BEUVRON"/>
    <m/>
    <m/>
    <s v="GROS"/>
    <s v="Boisson_Soft"/>
    <x v="8"/>
    <x v="25"/>
    <n v="20"/>
    <n v="4260310553818"/>
    <n v="0.81"/>
    <n v="0.85455000000000003"/>
    <n v="96"/>
    <n v="77.760000000000005"/>
    <n v="81.599999999999994"/>
    <n v="27.43"/>
    <n v="27.428571428571431"/>
  </r>
  <r>
    <x v="313"/>
    <s v="19V03172"/>
    <s v="BP SASU"/>
    <s v="MONTARGIS"/>
    <m/>
    <m/>
    <s v="CHR"/>
    <s v="JGR_TM"/>
    <x v="0"/>
    <x v="0"/>
    <n v="3"/>
    <n v="121"/>
    <n v="299"/>
    <n v="358.8"/>
    <n v="1"/>
    <n v="299"/>
    <n v="358.8"/>
    <n v="1"/>
    <n v="1"/>
  </r>
  <r>
    <x v="313"/>
    <s v="19V03171"/>
    <s v="LE DANDY"/>
    <s v="MONTARGIS"/>
    <m/>
    <m/>
    <s v="CHR"/>
    <s v="JGR_TM"/>
    <x v="0"/>
    <x v="0"/>
    <n v="3"/>
    <n v="121"/>
    <n v="299"/>
    <n v="358.8"/>
    <n v="1"/>
    <n v="299"/>
    <n v="358.8"/>
    <n v="1"/>
    <n v="1"/>
  </r>
  <r>
    <x v="313"/>
    <s v="19V03174"/>
    <s v="PUB ORIAN'"/>
    <s v="BOURGES"/>
    <m/>
    <m/>
    <s v="CHR"/>
    <s v="JGR_TM"/>
    <x v="0"/>
    <x v="0"/>
    <n v="3"/>
    <n v="121"/>
    <n v="299"/>
    <n v="358.8"/>
    <n v="1"/>
    <n v="299"/>
    <n v="358.8"/>
    <n v="1"/>
    <n v="1"/>
  </r>
  <r>
    <x v="313"/>
    <s v="19V03173"/>
    <s v="LE NOCTURN"/>
    <s v="LA BREILLE LES PINS"/>
    <m/>
    <m/>
    <s v="CHR"/>
    <s v="JGR_TM"/>
    <x v="0"/>
    <x v="45"/>
    <n v="1"/>
    <n v="122"/>
    <n v="299"/>
    <n v="358.8"/>
    <n v="1"/>
    <n v="299"/>
    <n v="358.8"/>
    <n v="1"/>
    <n v="1"/>
  </r>
  <r>
    <x v="314"/>
    <s v="19V03101"/>
    <s v="OUTBACK"/>
    <s v="TOURS"/>
    <m/>
    <m/>
    <s v="CHR"/>
    <s v="Boisson_Spirit"/>
    <x v="2"/>
    <x v="2"/>
    <n v="175"/>
    <n v="4067700013835"/>
    <n v="32.266408749999997"/>
    <n v="38.719690499999999"/>
    <n v="12"/>
    <n v="387.24"/>
    <n v="464.64"/>
    <n v="30"/>
    <n v="30.000000000000004"/>
  </r>
  <r>
    <x v="314"/>
    <s v="19V03101"/>
    <s v="OUTBACK"/>
    <s v="TOURS"/>
    <m/>
    <m/>
    <s v="GROS"/>
    <s v="Boisson_Spirit"/>
    <x v="1"/>
    <x v="1"/>
    <n v="70"/>
    <n v="8500000917015"/>
    <n v="11.8982118"/>
    <n v="14.27785416"/>
    <n v="12"/>
    <n v="142.80000000000001"/>
    <n v="171.35999999999999"/>
    <n v="12"/>
    <n v="12.000000000000002"/>
  </r>
  <r>
    <x v="314"/>
    <s v="19V03101"/>
    <s v="OUTBACK"/>
    <s v="TOURS"/>
    <m/>
    <m/>
    <s v="CHR"/>
    <s v="Boisson_Spirit"/>
    <x v="4"/>
    <x v="8"/>
    <n v="100"/>
    <n v="0"/>
    <n v="0"/>
    <n v="0"/>
    <n v="24"/>
    <n v="0"/>
    <n v="0"/>
    <n v="34.29"/>
    <n v="34.285714285714285"/>
  </r>
  <r>
    <x v="315"/>
    <s v="19V03136"/>
    <s v="POITOU"/>
    <s v="CHASSENEUIL DU POITOU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16"/>
    <s v="19V03374"/>
    <s v="IRLANDAIS"/>
    <s v="ANGERS"/>
    <m/>
    <m/>
    <s v="GROS"/>
    <s v="Boisson_Soft"/>
    <x v="8"/>
    <x v="23"/>
    <n v="20"/>
    <n v="4260310550305"/>
    <n v="0.81"/>
    <n v="0.85455000000000003"/>
    <n v="96"/>
    <n v="77.760000000000005"/>
    <n v="81.599999999999994"/>
    <n v="27.43"/>
    <n v="27.428571428571431"/>
  </r>
  <r>
    <x v="316"/>
    <s v="19V03374"/>
    <s v="IRLANDAIS"/>
    <s v="ANGERS"/>
    <m/>
    <m/>
    <s v="GROS"/>
    <s v="Boisson_Soft"/>
    <x v="8"/>
    <x v="29"/>
    <n v="20"/>
    <n v="4260310552941"/>
    <n v="0.81"/>
    <n v="0.85455000000000003"/>
    <n v="48"/>
    <n v="38.880000000000003"/>
    <n v="40.799999999999997"/>
    <n v="13.71"/>
    <n v="13.714285714285715"/>
  </r>
  <r>
    <x v="316"/>
    <s v="19V03374"/>
    <s v="IRLANDAIS"/>
    <s v="ANGERS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316"/>
    <s v="19V03374"/>
    <s v="IRLANDAIS"/>
    <s v="ANGERS"/>
    <m/>
    <m/>
    <s v="GROS"/>
    <s v="Boisson_Spirit"/>
    <x v="2"/>
    <x v="2"/>
    <n v="175"/>
    <n v="4067700013835"/>
    <n v="28.916408750000002"/>
    <n v="34.699690500000003"/>
    <n v="48"/>
    <n v="1388.16"/>
    <n v="1665.6000000000001"/>
    <n v="120"/>
    <n v="120.00000000000001"/>
  </r>
  <r>
    <x v="316"/>
    <s v="19V03376"/>
    <s v="ROSE BONBO"/>
    <s v="TOURS"/>
    <m/>
    <m/>
    <s v="GROS"/>
    <s v="Boisson_Spirit"/>
    <x v="2"/>
    <x v="2"/>
    <n v="70"/>
    <n v="4067700013859"/>
    <n v="12.532563499999998"/>
    <n v="15.039076199999998"/>
    <n v="42"/>
    <n v="526.26"/>
    <n v="631.67999999999995"/>
    <n v="42"/>
    <n v="42"/>
  </r>
  <r>
    <x v="316"/>
    <s v="19V03376"/>
    <s v="ROSE BONBO"/>
    <s v="TOURS"/>
    <m/>
    <m/>
    <s v="GROS"/>
    <s v="Boisson_Spirit"/>
    <x v="2"/>
    <x v="2"/>
    <n v="70"/>
    <n v="4067700013859"/>
    <n v="12.532563499999998"/>
    <n v="15.039076199999998"/>
    <n v="138"/>
    <n v="1729.1399999999999"/>
    <n v="2075.52"/>
    <n v="138"/>
    <n v="138"/>
  </r>
  <r>
    <x v="316"/>
    <s v="19V03374"/>
    <s v="IRLANDAIS"/>
    <s v="ANGERS"/>
    <m/>
    <m/>
    <s v="CHR"/>
    <s v="Boisson_Soft"/>
    <x v="8"/>
    <x v="11"/>
    <n v="20"/>
    <n v="4260310554785"/>
    <n v="0.89"/>
    <n v="0.93895000000000006"/>
    <n v="144"/>
    <n v="128.16"/>
    <n v="135.35999999999999"/>
    <n v="41.14"/>
    <n v="41.142857142857146"/>
  </r>
  <r>
    <x v="316"/>
    <s v="19V03376"/>
    <s v="ROSE BONBO"/>
    <s v="TOURS"/>
    <m/>
    <m/>
    <s v="GROS"/>
    <s v="Boisson_Spirit"/>
    <x v="10"/>
    <x v="16"/>
    <n v="70"/>
    <n v="3257150101904"/>
    <n v="16.346482999999999"/>
    <n v="19.6157796"/>
    <n v="18"/>
    <n v="294.3"/>
    <n v="353.16"/>
    <n v="18"/>
    <n v="18"/>
  </r>
  <r>
    <x v="316"/>
    <s v="19V03374"/>
    <s v="IRLANDAIS"/>
    <s v="ANGERS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316"/>
    <s v="19V03374"/>
    <s v="IRLANDAIS"/>
    <s v="ANGER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316"/>
    <s v="19V03374"/>
    <s v="IRLANDAIS"/>
    <s v="ANGERS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316"/>
    <s v="19V03374"/>
    <s v="IRLANDAIS"/>
    <s v="ANGERS"/>
    <m/>
    <m/>
    <s v="GROS"/>
    <s v="Boisson_Spirit"/>
    <x v="1"/>
    <x v="1"/>
    <n v="100"/>
    <n v="3257150410167"/>
    <n v="15.778874"/>
    <n v="18.934648800000002"/>
    <n v="72"/>
    <n v="1136.1599999999999"/>
    <n v="1362.96"/>
    <n v="102.86"/>
    <n v="102.85714285714286"/>
  </r>
  <r>
    <x v="316"/>
    <s v="19V03374"/>
    <s v="IRLANDAIS"/>
    <s v="ANGERS"/>
    <m/>
    <m/>
    <s v="GROS"/>
    <s v="Boisson_Soft"/>
    <x v="8"/>
    <x v="22"/>
    <n v="20"/>
    <n v="4260310553849"/>
    <n v="0.81"/>
    <n v="0.85455000000000003"/>
    <n v="144"/>
    <n v="116.64000000000001"/>
    <n v="122.39999999999999"/>
    <n v="41.14"/>
    <n v="41.142857142857146"/>
  </r>
  <r>
    <x v="316"/>
    <s v="19V03374"/>
    <s v="IRLANDAIS"/>
    <s v="ANGERS"/>
    <m/>
    <m/>
    <s v="GROS"/>
    <s v="Boisson_Soft"/>
    <x v="8"/>
    <x v="25"/>
    <n v="20"/>
    <n v="4260310553818"/>
    <n v="0.81"/>
    <n v="0.85455000000000003"/>
    <n v="288"/>
    <n v="233.28000000000003"/>
    <n v="244.79999999999998"/>
    <n v="82.29"/>
    <n v="82.285714285714292"/>
  </r>
  <r>
    <x v="317"/>
    <s v="19V03098"/>
    <s v="ANJOU BOIS"/>
    <s v="AVRILLE"/>
    <m/>
    <m/>
    <s v="GROS"/>
    <s v="Boisson_Soft"/>
    <x v="8"/>
    <x v="29"/>
    <n v="20"/>
    <n v="4260310552941"/>
    <n v="0.81"/>
    <n v="0.85455000000000003"/>
    <n v="96"/>
    <n v="77.760000000000005"/>
    <n v="81.599999999999994"/>
    <n v="27.43"/>
    <n v="27.428571428571431"/>
  </r>
  <r>
    <x v="317"/>
    <s v="19V03098"/>
    <s v="ANJOU BOIS"/>
    <s v="AVRILLE"/>
    <m/>
    <m/>
    <s v="GROS"/>
    <s v="Boisson_Soft"/>
    <x v="8"/>
    <x v="21"/>
    <n v="20"/>
    <n v="4260310553832"/>
    <n v="0.81"/>
    <n v="0.85455000000000003"/>
    <n v="72"/>
    <n v="58.320000000000007"/>
    <n v="61.199999999999996"/>
    <n v="20.57"/>
    <n v="20.571428571428573"/>
  </r>
  <r>
    <x v="317"/>
    <s v="19V03430"/>
    <s v="ANJOU BOIS"/>
    <s v="AVRILLE"/>
    <m/>
    <m/>
    <s v="GROS"/>
    <s v="Boisson_Soft"/>
    <x v="8"/>
    <x v="21"/>
    <n v="20"/>
    <n v="4260310553832"/>
    <n v="0.81"/>
    <n v="0.85455000000000003"/>
    <n v="120"/>
    <n v="97.2"/>
    <n v="102"/>
    <n v="34.29"/>
    <n v="34.285714285714285"/>
  </r>
  <r>
    <x v="317"/>
    <s v="19V03098"/>
    <s v="ANJOU BOIS"/>
    <s v="AVRILLE"/>
    <m/>
    <m/>
    <s v="GROS"/>
    <s v="Boisson_Soft"/>
    <x v="8"/>
    <x v="21"/>
    <n v="20"/>
    <n v="4260310553832"/>
    <n v="0.81"/>
    <n v="0.85455000000000003"/>
    <n v="120"/>
    <n v="97.2"/>
    <n v="102"/>
    <n v="34.29"/>
    <n v="34.285714285714285"/>
  </r>
  <r>
    <x v="317"/>
    <s v="19V03098"/>
    <s v="ANJOU BOIS"/>
    <s v="AVRILLE"/>
    <m/>
    <m/>
    <s v="GROS"/>
    <s v="Boisson_Spirit"/>
    <x v="2"/>
    <x v="2"/>
    <n v="70"/>
    <n v="4067700013859"/>
    <n v="12.532563499999998"/>
    <n v="15.039076199999998"/>
    <n v="138"/>
    <n v="1729.1399999999999"/>
    <n v="2075.52"/>
    <n v="138"/>
    <n v="138"/>
  </r>
  <r>
    <x v="317"/>
    <s v="19V03430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17"/>
    <s v="19V03098"/>
    <s v="ANJOU BOIS"/>
    <s v="AVRILLE"/>
    <m/>
    <m/>
    <s v="GROS"/>
    <s v="Boisson_Spirit"/>
    <x v="2"/>
    <x v="2"/>
    <n v="70"/>
    <n v="4067700013859"/>
    <n v="12.532563499999998"/>
    <n v="15.039076199999998"/>
    <n v="102"/>
    <n v="1278.06"/>
    <n v="1534.08"/>
    <n v="102"/>
    <n v="102.00000000000001"/>
  </r>
  <r>
    <x v="317"/>
    <s v="19V03432"/>
    <s v="PLUMEJEAU"/>
    <s v="LA POMMERAYE"/>
    <m/>
    <m/>
    <s v="GROS"/>
    <s v="Boisson_Spirit"/>
    <x v="2"/>
    <x v="2"/>
    <n v="100"/>
    <n v="4067700013842"/>
    <n v="17.100804999999998"/>
    <n v="20.520965999999998"/>
    <n v="306"/>
    <n v="5232.6000000000004"/>
    <n v="6279.12"/>
    <n v="437.14"/>
    <n v="437.14285714285717"/>
  </r>
  <r>
    <x v="317"/>
    <s v="19V03430"/>
    <s v="ANJOU BOIS"/>
    <s v="AVRILLE"/>
    <m/>
    <m/>
    <s v="CHR"/>
    <s v="Boisson_Soft"/>
    <x v="8"/>
    <x v="11"/>
    <n v="20"/>
    <n v="4260310554785"/>
    <n v="0.89"/>
    <n v="0.93895000000000006"/>
    <n v="24"/>
    <n v="21.36"/>
    <n v="22.56"/>
    <n v="6.86"/>
    <n v="6.8571428571428577"/>
  </r>
  <r>
    <x v="317"/>
    <s v="19V03430"/>
    <s v="ANJOU BOIS"/>
    <s v="AVRILLE"/>
    <m/>
    <m/>
    <s v="GROS"/>
    <s v="Boisson_Soft"/>
    <x v="8"/>
    <x v="22"/>
    <n v="20"/>
    <n v="4260310553849"/>
    <n v="0.81"/>
    <n v="0.85455000000000003"/>
    <n v="144"/>
    <n v="116.64000000000001"/>
    <n v="122.39999999999999"/>
    <n v="41.14"/>
    <n v="41.142857142857146"/>
  </r>
  <r>
    <x v="317"/>
    <s v="19V03470"/>
    <s v="LA VILLA"/>
    <s v="TOURS"/>
    <m/>
    <m/>
    <s v="CHR"/>
    <s v="JGR_TM"/>
    <x v="0"/>
    <x v="45"/>
    <n v="1"/>
    <n v="122"/>
    <n v="299"/>
    <n v="358.8"/>
    <n v="1"/>
    <n v="299"/>
    <n v="358.8"/>
    <n v="1"/>
    <n v="1"/>
  </r>
  <r>
    <x v="318"/>
    <s v="19V03409"/>
    <s v="POITOU"/>
    <s v="CHASSENEUIL DU POITOU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19"/>
    <s v="19V03478"/>
    <s v="CODIFRANCE"/>
    <s v="CHATEAUNEUF LOIRE"/>
    <m/>
    <m/>
    <s v="GROS"/>
    <s v="Boisson_Spirit"/>
    <x v="2"/>
    <x v="2"/>
    <n v="70"/>
    <n v="4067700013859"/>
    <n v="12.532563499999998"/>
    <n v="15.039076199999998"/>
    <n v="480"/>
    <n v="6014.4"/>
    <n v="7219.2"/>
    <n v="480"/>
    <n v="480.00000000000006"/>
  </r>
  <r>
    <x v="319"/>
    <s v="19V04030"/>
    <s v="LE SAINT"/>
    <s v="BLOIS"/>
    <m/>
    <m/>
    <s v="CHR"/>
    <s v="JGR_TM"/>
    <x v="0"/>
    <x v="45"/>
    <n v="1"/>
    <n v="122"/>
    <n v="299"/>
    <n v="358.8"/>
    <n v="1"/>
    <n v="299"/>
    <n v="358.8"/>
    <n v="1"/>
    <n v="1"/>
  </r>
  <r>
    <x v="320"/>
    <s v="19V04015"/>
    <s v="FAYETTE"/>
    <s v="AMBOISE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320"/>
    <s v="19V04015"/>
    <s v="FAYETTE"/>
    <s v="AMBOISE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320"/>
    <s v="19V04015"/>
    <s v="FAYETTE"/>
    <s v="AMBOISE"/>
    <m/>
    <m/>
    <s v="GROS"/>
    <s v="Boisson_Spirit"/>
    <x v="2"/>
    <x v="2"/>
    <n v="100"/>
    <n v="4067700013842"/>
    <n v="17.100804999999998"/>
    <n v="20.520965999999998"/>
    <n v="120"/>
    <n v="2052"/>
    <n v="2462.4"/>
    <n v="171.43"/>
    <n v="171.42857142857144"/>
  </r>
  <r>
    <x v="320"/>
    <s v="19V04015"/>
    <s v="FAYETTE"/>
    <s v="AMBOISE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320"/>
    <s v="19V04015"/>
    <s v="FAYETTE"/>
    <s v="AMBOISE"/>
    <m/>
    <m/>
    <s v="GROS"/>
    <s v="Boisson_Spirit"/>
    <x v="1"/>
    <x v="1"/>
    <n v="70"/>
    <n v="8500000917015"/>
    <n v="11.8982118"/>
    <n v="14.27785416"/>
    <n v="6"/>
    <n v="71.400000000000006"/>
    <n v="85.679999999999993"/>
    <n v="6"/>
    <n v="6.0000000000000009"/>
  </r>
  <r>
    <x v="320"/>
    <s v="19V04015"/>
    <s v="FAYETTE"/>
    <s v="AMBOISE"/>
    <m/>
    <m/>
    <s v="GROS"/>
    <s v="Boisson_Spirit"/>
    <x v="3"/>
    <x v="3"/>
    <n v="70"/>
    <n v="3257150688009"/>
    <n v="12.556915199999999"/>
    <n v="15.068298239999999"/>
    <n v="36"/>
    <n v="452.16"/>
    <n v="542.52"/>
    <n v="36"/>
    <n v="36"/>
  </r>
  <r>
    <x v="320"/>
    <s v="19V04015"/>
    <s v="FAYETTE"/>
    <s v="AMBOISE"/>
    <m/>
    <m/>
    <s v="GROS"/>
    <s v="Boisson_Soft"/>
    <x v="8"/>
    <x v="22"/>
    <n v="20"/>
    <n v="4260310553849"/>
    <n v="0.81"/>
    <n v="0.85455000000000003"/>
    <n v="240"/>
    <n v="194.4"/>
    <n v="204"/>
    <n v="68.569999999999993"/>
    <n v="68.571428571428569"/>
  </r>
  <r>
    <x v="321"/>
    <s v="19V04170"/>
    <s v="SCHOEN"/>
    <s v="CHATEAUROUX"/>
    <m/>
    <m/>
    <s v="GROS"/>
    <s v="Boisson_Spirit"/>
    <x v="2"/>
    <x v="2"/>
    <n v="175"/>
    <n v="4067700013835"/>
    <n v="28.916408750000002"/>
    <n v="34.699690500000003"/>
    <n v="96"/>
    <n v="2776.32"/>
    <n v="3331.2000000000003"/>
    <n v="240"/>
    <n v="240.00000000000003"/>
  </r>
  <r>
    <x v="321"/>
    <s v="19V04016"/>
    <s v="FAYETTE"/>
    <s v="AMBOISE"/>
    <m/>
    <m/>
    <s v="GROS"/>
    <s v="Boisson_Soft"/>
    <x v="8"/>
    <x v="25"/>
    <n v="20"/>
    <n v="4260310553818"/>
    <n v="0.81"/>
    <n v="0.85455000000000003"/>
    <n v="240"/>
    <n v="194.4"/>
    <n v="204"/>
    <n v="68.569999999999993"/>
    <n v="68.571428571428569"/>
  </r>
  <r>
    <x v="322"/>
    <s v="19V04191"/>
    <s v="POITOU"/>
    <s v="CHASSENEUIL DU POITOU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23"/>
    <s v="19V04182"/>
    <s v="CHAUVES SO"/>
    <s v="POITIERS"/>
    <m/>
    <m/>
    <s v="CHR"/>
    <s v="Boisson_Soft"/>
    <x v="8"/>
    <x v="23"/>
    <n v="20"/>
    <n v="4260310550305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oft"/>
    <x v="8"/>
    <x v="29"/>
    <n v="20"/>
    <n v="4260310552941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oft"/>
    <x v="8"/>
    <x v="24"/>
    <n v="20"/>
    <n v="4260310553863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pirit"/>
    <x v="10"/>
    <x v="40"/>
    <n v="70"/>
    <n v="3257150107012"/>
    <n v="32.408644000000002"/>
    <n v="38.890372800000002"/>
    <n v="6"/>
    <n v="194.45999999999998"/>
    <n v="233.34"/>
    <n v="6"/>
    <n v="6.0000000000000009"/>
  </r>
  <r>
    <x v="323"/>
    <s v="19V04182"/>
    <s v="CHAUVES SO"/>
    <s v="POITIERS"/>
    <m/>
    <m/>
    <s v="CHR"/>
    <s v="Boisson_Soft"/>
    <x v="8"/>
    <x v="21"/>
    <n v="20"/>
    <n v="4260310553832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oft"/>
    <x v="8"/>
    <x v="11"/>
    <n v="20"/>
    <n v="4260310554785"/>
    <n v="0.89"/>
    <n v="0.93895000000000006"/>
    <n v="48"/>
    <n v="42.72"/>
    <n v="45.12"/>
    <n v="13.71"/>
    <n v="13.714285714285715"/>
  </r>
  <r>
    <x v="323"/>
    <s v="19V04182"/>
    <s v="CHAUVES SO"/>
    <s v="POITIERS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323"/>
    <s v="19V04182"/>
    <s v="CHAUVES SO"/>
    <s v="POITIERS"/>
    <m/>
    <m/>
    <s v="CHR"/>
    <s v="Boisson_Spirit"/>
    <x v="10"/>
    <x v="18"/>
    <n v="70"/>
    <n v="3257150102017"/>
    <n v="16.854322"/>
    <n v="20.225186399999998"/>
    <n v="18"/>
    <n v="303.3"/>
    <n v="364.14"/>
    <n v="18"/>
    <n v="18"/>
  </r>
  <r>
    <x v="323"/>
    <s v="19V04182"/>
    <s v="CHAUVES SO"/>
    <s v="POITIERS"/>
    <m/>
    <m/>
    <s v="CHR"/>
    <s v="Boisson_Spirit"/>
    <x v="11"/>
    <x v="32"/>
    <n v="50"/>
    <n v="4260270192645"/>
    <n v="28.052506000000001"/>
    <n v="33.663007200000003"/>
    <n v="12"/>
    <n v="336.6"/>
    <n v="403.91999999999996"/>
    <n v="8.57"/>
    <n v="8.5714285714285712"/>
  </r>
  <r>
    <x v="323"/>
    <s v="19V04182"/>
    <s v="CHAUVES SO"/>
    <s v="POITIERS"/>
    <m/>
    <m/>
    <s v="CHR"/>
    <s v="Boisson_Soft"/>
    <x v="8"/>
    <x v="22"/>
    <n v="20"/>
    <n v="4260310553849"/>
    <n v="0.89"/>
    <n v="0.93895000000000006"/>
    <n v="48"/>
    <n v="42.72"/>
    <n v="45.12"/>
    <n v="13.71"/>
    <n v="13.714285714285715"/>
  </r>
  <r>
    <x v="323"/>
    <s v="19V04182"/>
    <s v="CHAUVES SO"/>
    <s v="POITIERS"/>
    <m/>
    <m/>
    <s v="CHR"/>
    <s v="Boisson_Soft"/>
    <x v="8"/>
    <x v="25"/>
    <n v="20"/>
    <n v="4260310553818"/>
    <n v="0.89"/>
    <n v="0.93895000000000006"/>
    <n v="72"/>
    <n v="64.08"/>
    <n v="67.679999999999993"/>
    <n v="20.57"/>
    <n v="20.571428571428573"/>
  </r>
  <r>
    <x v="324"/>
    <s v="19V04423"/>
    <s v="CODIFRANCE"/>
    <s v="CHATEAUNEUF LOIRE"/>
    <m/>
    <m/>
    <s v="GROS"/>
    <s v="Boisson_Spirit"/>
    <x v="2"/>
    <x v="2"/>
    <n v="70"/>
    <n v="4067700013859"/>
    <n v="12.532563499999998"/>
    <n v="15.039076199999998"/>
    <n v="0"/>
    <n v="0"/>
    <n v="0"/>
    <n v="0"/>
    <n v="0"/>
  </r>
  <r>
    <x v="325"/>
    <s v="19V05040"/>
    <s v="FIGUEIREDO"/>
    <s v="SAINT ROCH"/>
    <m/>
    <m/>
    <s v="GROS"/>
    <s v="Boisson_Soft"/>
    <x v="8"/>
    <x v="23"/>
    <n v="20"/>
    <n v="4260310550305"/>
    <n v="0.81"/>
    <n v="0.85455000000000003"/>
    <n v="96"/>
    <n v="77.760000000000005"/>
    <n v="81.599999999999994"/>
    <n v="27.43"/>
    <n v="27.428571428571431"/>
  </r>
  <r>
    <x v="325"/>
    <s v="19V05040"/>
    <s v="FIGUEIREDO"/>
    <s v="SAINT ROCH"/>
    <m/>
    <m/>
    <s v="GROS"/>
    <s v="Boisson_Spirit"/>
    <x v="6"/>
    <x v="9"/>
    <n v="70"/>
    <n v="4055800060200"/>
    <n v="17.408644000000002"/>
    <n v="20.890372800000002"/>
    <n v="24"/>
    <n v="417.84000000000003"/>
    <n v="501.36"/>
    <n v="24"/>
    <n v="24.000000000000004"/>
  </r>
  <r>
    <x v="325"/>
    <s v="19V05049"/>
    <s v="ANJOU BOIS"/>
    <s v="AVRILLE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325"/>
    <s v="19V04218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25"/>
    <s v="19V05049"/>
    <s v="ANJOU BOIS"/>
    <s v="AVRILLE"/>
    <m/>
    <m/>
    <s v="GROS"/>
    <s v="Boisson_Spirit"/>
    <x v="2"/>
    <x v="2"/>
    <n v="70"/>
    <n v="4067700013859"/>
    <n v="12.532563499999998"/>
    <n v="15.039076199999998"/>
    <n v="222"/>
    <n v="2781.66"/>
    <n v="3338.8799999999997"/>
    <n v="222"/>
    <n v="222.00000000000003"/>
  </r>
  <r>
    <x v="325"/>
    <s v="19V05049"/>
    <s v="ANJOU BOIS"/>
    <s v="AVRILLE"/>
    <m/>
    <m/>
    <s v="GROS"/>
    <s v="Boisson_Spirit"/>
    <x v="2"/>
    <x v="2"/>
    <n v="70"/>
    <n v="4067700013859"/>
    <n v="12.532563499999998"/>
    <n v="15.039076199999998"/>
    <n v="18"/>
    <n v="225.54"/>
    <n v="270.71999999999997"/>
    <n v="18"/>
    <n v="18"/>
  </r>
  <r>
    <x v="325"/>
    <s v="19V05044"/>
    <s v="PLUMEJEAU"/>
    <s v="LA POMMERAYE"/>
    <m/>
    <m/>
    <s v="GROS"/>
    <s v="Boisson_Spirit"/>
    <x v="2"/>
    <x v="2"/>
    <n v="100"/>
    <n v="4067700013842"/>
    <n v="17.100804999999998"/>
    <n v="20.520965999999998"/>
    <n v="306"/>
    <n v="5232.6000000000004"/>
    <n v="6279.12"/>
    <n v="437.14"/>
    <n v="437.14285714285717"/>
  </r>
  <r>
    <x v="325"/>
    <s v="19V05040"/>
    <s v="FIGUEIREDO"/>
    <s v="SAINT ROCH"/>
    <m/>
    <m/>
    <s v="GROS"/>
    <s v="Boisson_Spirit"/>
    <x v="2"/>
    <x v="2"/>
    <n v="175"/>
    <n v="4067700013835"/>
    <n v="28.916408750000002"/>
    <n v="34.699690500000003"/>
    <n v="48"/>
    <n v="1388.16"/>
    <n v="1665.6000000000001"/>
    <n v="120"/>
    <n v="120.00000000000001"/>
  </r>
  <r>
    <x v="325"/>
    <s v="19V04218"/>
    <s v="ANJOU BOIS"/>
    <s v="AVRILLE"/>
    <m/>
    <m/>
    <s v="CHR"/>
    <s v="Boisson_Soft"/>
    <x v="8"/>
    <x v="11"/>
    <n v="20"/>
    <n v="4260310554785"/>
    <n v="0.89"/>
    <n v="0.93895000000000006"/>
    <n v="48"/>
    <n v="42.72"/>
    <n v="45.12"/>
    <n v="13.71"/>
    <n v="13.714285714285715"/>
  </r>
  <r>
    <x v="325"/>
    <s v="19V05049"/>
    <s v="ANJOU BOIS"/>
    <s v="AVRILLE"/>
    <m/>
    <m/>
    <s v="CHR"/>
    <s v="Boisson_Soft"/>
    <x v="8"/>
    <x v="11"/>
    <n v="20"/>
    <n v="4260310554785"/>
    <n v="0.89"/>
    <n v="0.93895000000000006"/>
    <n v="72"/>
    <n v="64.08"/>
    <n v="67.679999999999993"/>
    <n v="20.57"/>
    <n v="20.571428571428573"/>
  </r>
  <r>
    <x v="325"/>
    <s v="19V05049"/>
    <s v="ANJOU BOIS"/>
    <s v="AVRILLE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325"/>
    <s v="19V05049"/>
    <s v="ANJOU BOIS"/>
    <s v="AVRILLE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325"/>
    <s v="19V05042"/>
    <s v="MESPOULET"/>
    <s v="ARGENTAT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325"/>
    <s v="19V05049"/>
    <s v="ANJOU BOIS"/>
    <s v="AVRILLE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325"/>
    <s v="19V04218"/>
    <s v="ANJOU BOIS"/>
    <s v="AVRILLE"/>
    <m/>
    <m/>
    <s v="GROS"/>
    <s v="Boisson_Soft"/>
    <x v="8"/>
    <x v="22"/>
    <n v="20"/>
    <n v="4260310553849"/>
    <n v="0.81"/>
    <n v="0.85455000000000003"/>
    <n v="480"/>
    <n v="388.8"/>
    <n v="408"/>
    <n v="137.13999999999999"/>
    <n v="137.14285714285714"/>
  </r>
  <r>
    <x v="325"/>
    <s v="19V05049"/>
    <s v="ANJOU BOIS"/>
    <s v="AVRILLE"/>
    <m/>
    <m/>
    <s v="GROS"/>
    <s v="Boisson_Soft"/>
    <x v="8"/>
    <x v="22"/>
    <n v="20"/>
    <n v="4260310553849"/>
    <n v="0.81"/>
    <n v="0.85455000000000003"/>
    <n v="240"/>
    <n v="194.4"/>
    <n v="204"/>
    <n v="68.569999999999993"/>
    <n v="68.571428571428569"/>
  </r>
  <r>
    <x v="325"/>
    <s v="19V05040"/>
    <s v="FIGUEIREDO"/>
    <s v="SAINT ROCH"/>
    <m/>
    <m/>
    <s v="GROS"/>
    <s v="Boisson_Soft"/>
    <x v="8"/>
    <x v="22"/>
    <n v="20"/>
    <n v="4260310553849"/>
    <n v="0.81"/>
    <n v="0.85455000000000003"/>
    <n v="720"/>
    <n v="583.20000000000005"/>
    <n v="612"/>
    <n v="205.71"/>
    <n v="205.71428571428572"/>
  </r>
  <r>
    <x v="325"/>
    <s v="19V05077"/>
    <s v="DO RE MI"/>
    <s v="SAINT REMY EN MAUGES"/>
    <m/>
    <m/>
    <s v="CHR"/>
    <s v="JGR_TM"/>
    <x v="0"/>
    <x v="0"/>
    <n v="3"/>
    <n v="121"/>
    <n v="299"/>
    <n v="358.8"/>
    <n v="1"/>
    <n v="299"/>
    <n v="358.8"/>
    <n v="1"/>
    <n v="1"/>
  </r>
  <r>
    <x v="325"/>
    <s v="19V05109"/>
    <s v="MESPOULET"/>
    <s v="ARGENTAT"/>
    <m/>
    <m/>
    <s v="CHR"/>
    <s v="JGR_TM"/>
    <x v="0"/>
    <x v="0"/>
    <n v="3"/>
    <n v="121"/>
    <n v="299"/>
    <n v="358.8"/>
    <n v="1"/>
    <n v="299"/>
    <n v="358.8"/>
    <n v="1"/>
    <n v="1"/>
  </r>
  <r>
    <x v="325"/>
    <s v="19V05075"/>
    <s v="DROP N SHO"/>
    <s v="POITIERS"/>
    <m/>
    <m/>
    <s v="CHR"/>
    <s v="JGR_TM"/>
    <x v="0"/>
    <x v="45"/>
    <n v="1"/>
    <n v="122"/>
    <n v="299"/>
    <n v="358.8"/>
    <n v="2"/>
    <n v="598"/>
    <n v="717.6"/>
    <n v="2"/>
    <n v="2"/>
  </r>
  <r>
    <x v="325"/>
    <s v="19V05076"/>
    <s v="LE NOCTURN"/>
    <s v="LA BREILLE LES PINS"/>
    <m/>
    <m/>
    <s v="CHR"/>
    <s v="JGR_TM"/>
    <x v="0"/>
    <x v="45"/>
    <n v="1"/>
    <n v="122"/>
    <n v="299"/>
    <n v="358.8"/>
    <n v="1"/>
    <n v="299"/>
    <n v="358.8"/>
    <n v="1"/>
    <n v="1"/>
  </r>
  <r>
    <x v="325"/>
    <s v="19V05078"/>
    <s v="RESTAURANT"/>
    <s v="CHASSENEUIL DU POITOU"/>
    <m/>
    <m/>
    <s v="CHR"/>
    <s v="JGR_TM"/>
    <x v="0"/>
    <x v="45"/>
    <n v="1"/>
    <n v="122"/>
    <n v="299"/>
    <n v="358.8"/>
    <n v="1"/>
    <n v="299"/>
    <n v="358.8"/>
    <n v="1"/>
    <n v="1"/>
  </r>
  <r>
    <x v="326"/>
    <s v="19V05120"/>
    <s v="L'APPART"/>
    <s v="POITIERS"/>
    <m/>
    <m/>
    <s v="CHR"/>
    <s v="Boisson_Soft"/>
    <x v="8"/>
    <x v="23"/>
    <n v="20"/>
    <n v="4260310550305"/>
    <n v="0.89"/>
    <n v="0.93895000000000006"/>
    <n v="24"/>
    <n v="21.36"/>
    <n v="22.56"/>
    <n v="6.86"/>
    <n v="6.8571428571428577"/>
  </r>
  <r>
    <x v="326"/>
    <s v="19V05120"/>
    <s v="L'APPART"/>
    <s v="POITIERS"/>
    <m/>
    <m/>
    <s v="CHR"/>
    <s v="Boisson_Soft"/>
    <x v="8"/>
    <x v="29"/>
    <n v="20"/>
    <n v="4260310552941"/>
    <n v="0.89"/>
    <n v="0.93895000000000006"/>
    <n v="24"/>
    <n v="21.36"/>
    <n v="22.56"/>
    <n v="6.86"/>
    <n v="6.8571428571428577"/>
  </r>
  <r>
    <x v="326"/>
    <s v="19V05120"/>
    <s v="L'APPART"/>
    <s v="POITIERS"/>
    <m/>
    <m/>
    <s v="CHR"/>
    <s v="Boisson_Spirit"/>
    <x v="10"/>
    <x v="40"/>
    <n v="70"/>
    <n v="3257150107012"/>
    <n v="32.408644000000002"/>
    <n v="38.890372800000002"/>
    <n v="6"/>
    <n v="194.45999999999998"/>
    <n v="233.34"/>
    <n v="6"/>
    <n v="6.0000000000000009"/>
  </r>
  <r>
    <x v="326"/>
    <s v="19V05120"/>
    <s v="L'APPART"/>
    <s v="POITIERS"/>
    <m/>
    <m/>
    <s v="CHR"/>
    <s v="Boisson_Spirit"/>
    <x v="2"/>
    <x v="2"/>
    <n v="70"/>
    <n v="4067700013859"/>
    <n v="13.942563499999999"/>
    <n v="16.731076199999997"/>
    <n v="12"/>
    <n v="167.28"/>
    <n v="200.76"/>
    <n v="12"/>
    <n v="12.000000000000002"/>
  </r>
  <r>
    <x v="326"/>
    <s v="19V05120"/>
    <s v="L'APPART"/>
    <s v="POITIERS"/>
    <m/>
    <m/>
    <s v="CHR"/>
    <s v="Boisson_Spirit"/>
    <x v="12"/>
    <x v="44"/>
    <n v="70"/>
    <n v="3257150673029"/>
    <n v="23.269508399999999"/>
    <n v="27.92341008"/>
    <n v="6"/>
    <n v="139.62"/>
    <n v="167.52"/>
    <n v="6"/>
    <n v="6.0000000000000009"/>
  </r>
  <r>
    <x v="326"/>
    <s v="19V05120"/>
    <s v="L'APPART"/>
    <s v="POITIERS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326"/>
    <s v="19V05120"/>
    <s v="L'APPART"/>
    <s v="POITIERS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326"/>
    <s v="19V05120"/>
    <s v="L'APPART"/>
    <s v="POITIERS"/>
    <m/>
    <m/>
    <s v="CHR"/>
    <s v="Boisson_Soft"/>
    <x v="8"/>
    <x v="22"/>
    <n v="20"/>
    <n v="4260310553849"/>
    <n v="0.89"/>
    <n v="0.93895000000000006"/>
    <n v="72"/>
    <n v="64.08"/>
    <n v="67.679999999999993"/>
    <n v="20.57"/>
    <n v="20.571428571428573"/>
  </r>
  <r>
    <x v="327"/>
    <s v="19V05175"/>
    <s v="MR WRAPS"/>
    <s v="TOURS"/>
    <m/>
    <m/>
    <s v="CHR"/>
    <s v="Boisson_Soft"/>
    <x v="8"/>
    <x v="11"/>
    <n v="20"/>
    <n v="4260310554785"/>
    <n v="0.89"/>
    <n v="0.93895000000000006"/>
    <n v="144"/>
    <n v="128.16"/>
    <n v="135.35999999999999"/>
    <n v="41.14"/>
    <n v="41.142857142857146"/>
  </r>
  <r>
    <x v="327"/>
    <s v="19V05175"/>
    <s v="MR WRAPS"/>
    <s v="TOURS"/>
    <m/>
    <m/>
    <s v="CHR"/>
    <s v="Boisson_Soft"/>
    <x v="8"/>
    <x v="11"/>
    <n v="20"/>
    <n v="4260310554785"/>
    <n v="0.89"/>
    <n v="0.93895000000000006"/>
    <n v="24"/>
    <n v="21.36"/>
    <n v="22.56"/>
    <n v="6.86"/>
    <n v="6.8571428571428577"/>
  </r>
  <r>
    <x v="328"/>
    <s v="19V05119"/>
    <s v="LE BAR DES"/>
    <s v="POITIERS"/>
    <m/>
    <m/>
    <s v="GROS"/>
    <s v="Boisson_Spirit"/>
    <x v="12"/>
    <x v="42"/>
    <n v="70"/>
    <n v="3257150673005"/>
    <n v="20.158644000000002"/>
    <n v="24.190372800000002"/>
    <n v="12"/>
    <n v="241.92000000000002"/>
    <n v="290.28000000000003"/>
    <n v="12"/>
    <n v="12.000000000000002"/>
  </r>
  <r>
    <x v="328"/>
    <s v="19V05278"/>
    <s v="CLIPPER"/>
    <s v="BLOIS"/>
    <m/>
    <m/>
    <s v="GROS"/>
    <s v="Boisson_Spirit"/>
    <x v="2"/>
    <x v="2"/>
    <n v="100"/>
    <n v="4067700013842"/>
    <n v="17.100804999999998"/>
    <n v="20.520965999999998"/>
    <n v="102"/>
    <n v="1744.2"/>
    <n v="2093.04"/>
    <n v="145.71"/>
    <n v="145.71428571428572"/>
  </r>
  <r>
    <x v="328"/>
    <s v="19V05119"/>
    <s v="LE BAR DES"/>
    <s v="POITIERS"/>
    <m/>
    <m/>
    <s v="GROS"/>
    <s v="Boisson_Spirit"/>
    <x v="2"/>
    <x v="2"/>
    <n v="70"/>
    <n v="4067700013859"/>
    <n v="12.532563499999998"/>
    <n v="15.039076199999998"/>
    <n v="90"/>
    <n v="1127.7"/>
    <n v="1353.6"/>
    <n v="90"/>
    <n v="90"/>
  </r>
  <r>
    <x v="328"/>
    <s v="19V05278"/>
    <s v="CLIPPER"/>
    <s v="BLOIS"/>
    <m/>
    <m/>
    <s v="GROS"/>
    <s v="Boisson_Spirit"/>
    <x v="12"/>
    <x v="44"/>
    <n v="70"/>
    <n v="3257150673029"/>
    <n v="17.769508399999999"/>
    <n v="21.323410079999999"/>
    <n v="6"/>
    <n v="106.62"/>
    <n v="127.92"/>
    <n v="6"/>
    <n v="6.0000000000000009"/>
  </r>
  <r>
    <x v="328"/>
    <s v="19V05278"/>
    <s v="CLIPPER"/>
    <s v="BLOIS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328"/>
    <s v="19V05278"/>
    <s v="CLIPPER"/>
    <s v="BLOI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328"/>
    <s v="19V05278"/>
    <s v="CLIPPER"/>
    <s v="BLOIS"/>
    <m/>
    <m/>
    <s v="GROS"/>
    <s v="Boisson_Spirit"/>
    <x v="1"/>
    <x v="1"/>
    <n v="70"/>
    <n v="8500000917015"/>
    <n v="11.8982118"/>
    <n v="14.27785416"/>
    <n v="174"/>
    <n v="2070.6"/>
    <n v="2484.7199999999998"/>
    <n v="174"/>
    <n v="174"/>
  </r>
  <r>
    <x v="328"/>
    <s v="19V05119"/>
    <s v="LE BAR DES"/>
    <s v="POITIERS"/>
    <m/>
    <m/>
    <s v="GROS"/>
    <s v="Boisson_Spirit"/>
    <x v="1"/>
    <x v="1"/>
    <n v="70"/>
    <n v="8500000917015"/>
    <n v="11.8982118"/>
    <n v="14.27785416"/>
    <n v="6"/>
    <n v="71.400000000000006"/>
    <n v="85.679999999999993"/>
    <n v="6"/>
    <n v="6.0000000000000009"/>
  </r>
  <r>
    <x v="328"/>
    <s v="19V05119"/>
    <s v="LE BAR DES"/>
    <s v="POITIERS"/>
    <m/>
    <m/>
    <s v="GROS"/>
    <s v="Boisson_Soft"/>
    <x v="8"/>
    <x v="22"/>
    <n v="20"/>
    <n v="4260310553849"/>
    <n v="0.81"/>
    <n v="0.85455000000000003"/>
    <n v="24"/>
    <n v="19.440000000000001"/>
    <n v="20.399999999999999"/>
    <n v="6.86"/>
    <n v="6.8571428571428577"/>
  </r>
  <r>
    <x v="329"/>
    <s v="19V05365"/>
    <s v="POITOU"/>
    <s v="CHASSENEUIL DU POITOU"/>
    <m/>
    <m/>
    <s v="GROS"/>
    <s v="Boisson_Spirit"/>
    <x v="2"/>
    <x v="2"/>
    <n v="70"/>
    <n v="4067700013859"/>
    <n v="12.532563499999998"/>
    <n v="15.039076199999998"/>
    <n v="222"/>
    <n v="2781.66"/>
    <n v="3338.8799999999997"/>
    <n v="222"/>
    <n v="222.00000000000003"/>
  </r>
  <r>
    <x v="329"/>
    <s v="19V05365"/>
    <s v="POITOU"/>
    <s v="CHASSENEUIL DU POITOU"/>
    <m/>
    <m/>
    <s v="GROS"/>
    <s v="Boisson_Spirit"/>
    <x v="2"/>
    <x v="2"/>
    <n v="70"/>
    <n v="4067700013859"/>
    <n v="12.532563499999998"/>
    <n v="15.039076199999998"/>
    <n v="18"/>
    <n v="225.54"/>
    <n v="270.71999999999997"/>
    <n v="18"/>
    <n v="18"/>
  </r>
  <r>
    <x v="330"/>
    <s v="19V05463"/>
    <s v="EPEE ROYALE"/>
    <s v="TOURS"/>
    <m/>
    <m/>
    <s v="GROS"/>
    <s v="JGR_TM"/>
    <x v="0"/>
    <x v="46"/>
    <n v="2"/>
    <n v="124"/>
    <n v="249"/>
    <n v="298.8"/>
    <n v="1"/>
    <n v="249"/>
    <n v="298.8"/>
    <n v="1"/>
    <n v="1"/>
  </r>
  <r>
    <x v="330"/>
    <s v="19V05471"/>
    <s v="LE VIP"/>
    <s v="BRIVE LA GAILLARDE"/>
    <m/>
    <m/>
    <s v="CHR"/>
    <s v="JGR_TM"/>
    <x v="0"/>
    <x v="0"/>
    <n v="3"/>
    <n v="121"/>
    <n v="299"/>
    <n v="358.8"/>
    <n v="4"/>
    <n v="1196"/>
    <n v="1435.2"/>
    <n v="4"/>
    <n v="4"/>
  </r>
  <r>
    <x v="330"/>
    <s v="19V05470"/>
    <s v="AU FUT ET"/>
    <s v="ANGERS"/>
    <m/>
    <m/>
    <s v="CHR"/>
    <s v="JGR_TM"/>
    <x v="0"/>
    <x v="45"/>
    <n v="1"/>
    <n v="122"/>
    <n v="299"/>
    <n v="358.8"/>
    <n v="2"/>
    <n v="598"/>
    <n v="717.6"/>
    <n v="2"/>
    <n v="2"/>
  </r>
  <r>
    <x v="330"/>
    <s v="19V05468"/>
    <s v="LE LYS D'O"/>
    <s v="TOURS"/>
    <m/>
    <m/>
    <s v="CHR"/>
    <s v="JGR_TM"/>
    <x v="0"/>
    <x v="45"/>
    <n v="1"/>
    <n v="122"/>
    <n v="299"/>
    <n v="358.8"/>
    <n v="1"/>
    <n v="299"/>
    <n v="358.8"/>
    <n v="1"/>
    <n v="1"/>
  </r>
  <r>
    <x v="330"/>
    <s v="19V05469"/>
    <s v="LE SHELTER"/>
    <s v="TOURS"/>
    <m/>
    <m/>
    <s v="CHR"/>
    <s v="JGR_TM"/>
    <x v="0"/>
    <x v="45"/>
    <n v="1"/>
    <n v="122"/>
    <n v="299"/>
    <n v="358.8"/>
    <n v="1"/>
    <n v="299"/>
    <n v="358.8"/>
    <n v="1"/>
    <n v="1"/>
  </r>
  <r>
    <x v="330"/>
    <s v="19V05465"/>
    <s v="MCLG"/>
    <s v="BOURGES"/>
    <m/>
    <m/>
    <s v="CHR"/>
    <s v="JGR_TM"/>
    <x v="0"/>
    <x v="45"/>
    <n v="1"/>
    <n v="122"/>
    <n v="299"/>
    <n v="358.8"/>
    <n v="6"/>
    <n v="1794"/>
    <n v="2152.8000000000002"/>
    <n v="6"/>
    <n v="6"/>
  </r>
  <r>
    <x v="330"/>
    <s v="19V05467"/>
    <s v="FMDM"/>
    <s v="ANGERS"/>
    <m/>
    <m/>
    <s v="CHR"/>
    <s v="JGR_TM"/>
    <x v="0"/>
    <x v="45"/>
    <n v="1"/>
    <n v="122"/>
    <n v="299"/>
    <n v="358.8"/>
    <n v="1"/>
    <n v="299"/>
    <n v="358.8"/>
    <n v="1"/>
    <n v="1"/>
  </r>
  <r>
    <x v="330"/>
    <s v="19V05466"/>
    <s v="ENTREPOTES"/>
    <s v="CHOLET"/>
    <m/>
    <m/>
    <s v="CHR"/>
    <s v="JGR_TM"/>
    <x v="0"/>
    <x v="45"/>
    <n v="1"/>
    <n v="122"/>
    <n v="299"/>
    <n v="358.8"/>
    <n v="6"/>
    <n v="1794"/>
    <n v="2152.8000000000002"/>
    <n v="6"/>
    <n v="6"/>
  </r>
  <r>
    <x v="331"/>
    <s v="19V05501"/>
    <s v="LE CARA"/>
    <s v="BEAUPREAU EN MAUGES"/>
    <m/>
    <m/>
    <s v="CHR"/>
    <s v="JGR_TM"/>
    <x v="0"/>
    <x v="0"/>
    <n v="3"/>
    <n v="121"/>
    <n v="299"/>
    <n v="358.8"/>
    <n v="1"/>
    <n v="299"/>
    <n v="358.8"/>
    <n v="1"/>
    <n v="1"/>
  </r>
  <r>
    <x v="331"/>
    <s v="19V05504"/>
    <s v="ENVOL"/>
    <s v="VIERZON"/>
    <m/>
    <m/>
    <s v="CHR"/>
    <s v="JGR_TM"/>
    <x v="0"/>
    <x v="45"/>
    <n v="1"/>
    <n v="122"/>
    <n v="299"/>
    <n v="358.8"/>
    <n v="4"/>
    <n v="1196"/>
    <n v="1435.2"/>
    <n v="4"/>
    <n v="4"/>
  </r>
  <r>
    <x v="331"/>
    <s v="19V05507"/>
    <s v="L'ARCHANGE"/>
    <s v="BOURGES"/>
    <m/>
    <m/>
    <s v="CHR"/>
    <s v="JGR_TM"/>
    <x v="0"/>
    <x v="45"/>
    <n v="1"/>
    <n v="122"/>
    <n v="299"/>
    <n v="358.8"/>
    <n v="1"/>
    <n v="299"/>
    <n v="358.8"/>
    <n v="1"/>
    <n v="1"/>
  </r>
  <r>
    <x v="331"/>
    <s v="19V05506"/>
    <s v="LE NAUTILU"/>
    <s v="VAUDELNAY"/>
    <m/>
    <m/>
    <s v="CHR"/>
    <s v="JGR_TM"/>
    <x v="0"/>
    <x v="45"/>
    <n v="1"/>
    <n v="122"/>
    <n v="299"/>
    <n v="358.8"/>
    <n v="6"/>
    <n v="1794"/>
    <n v="2152.8000000000002"/>
    <n v="6"/>
    <n v="6"/>
  </r>
  <r>
    <x v="331"/>
    <s v="19V05505"/>
    <s v="LES BONS"/>
    <s v="SAINT PIERRE LES ETIEUX"/>
    <m/>
    <m/>
    <s v="CHR"/>
    <s v="JGR_TM"/>
    <x v="0"/>
    <x v="45"/>
    <n v="1"/>
    <n v="122"/>
    <n v="299"/>
    <n v="358.8"/>
    <n v="3"/>
    <n v="897"/>
    <n v="1076.4000000000001"/>
    <n v="3"/>
    <n v="3"/>
  </r>
  <r>
    <x v="331"/>
    <s v="19V05503"/>
    <s v="VALYANIS"/>
    <s v="ANGERS"/>
    <m/>
    <m/>
    <s v="CHR"/>
    <s v="JGR_TM"/>
    <x v="0"/>
    <x v="45"/>
    <n v="1"/>
    <n v="122"/>
    <n v="299"/>
    <n v="358.8"/>
    <n v="1"/>
    <n v="299"/>
    <n v="358.8"/>
    <n v="1"/>
    <n v="1"/>
  </r>
  <r>
    <x v="332"/>
    <s v="19V06007"/>
    <s v="REMY BREGE"/>
    <s v="LA MOTTE BEUVRON"/>
    <m/>
    <m/>
    <s v="GROS"/>
    <s v="Boisson_Soft"/>
    <x v="8"/>
    <x v="23"/>
    <n v="20"/>
    <n v="4260310550305"/>
    <n v="0.81"/>
    <n v="0.85455000000000003"/>
    <n v="48"/>
    <n v="38.880000000000003"/>
    <n v="40.799999999999997"/>
    <n v="13.71"/>
    <n v="13.714285714285715"/>
  </r>
  <r>
    <x v="332"/>
    <s v="19V06007"/>
    <s v="REMY BREGE"/>
    <s v="LA MOTTE BEUVRON"/>
    <m/>
    <m/>
    <s v="GROS"/>
    <s v="Boisson_Soft"/>
    <x v="8"/>
    <x v="29"/>
    <n v="20"/>
    <n v="4260310552941"/>
    <n v="0.81"/>
    <n v="0.85455000000000003"/>
    <n v="48"/>
    <n v="38.880000000000003"/>
    <n v="40.799999999999997"/>
    <n v="13.71"/>
    <n v="13.714285714285715"/>
  </r>
  <r>
    <x v="332"/>
    <s v="19V06007"/>
    <s v="REMY BREGE"/>
    <s v="LA MOTTE BEUVRON"/>
    <m/>
    <m/>
    <s v="GROS"/>
    <s v="Boisson_Soft"/>
    <x v="8"/>
    <x v="24"/>
    <n v="20"/>
    <n v="4260310553863"/>
    <n v="0.81"/>
    <n v="0.85455000000000003"/>
    <n v="120"/>
    <n v="97.2"/>
    <n v="102"/>
    <n v="34.29"/>
    <n v="34.285714285714285"/>
  </r>
  <r>
    <x v="332"/>
    <s v="19V06007"/>
    <s v="REMY BREGE"/>
    <s v="LA MOTTE BEUVRON"/>
    <m/>
    <m/>
    <s v="GROS"/>
    <s v="Boisson_Soft"/>
    <x v="8"/>
    <x v="21"/>
    <n v="20"/>
    <n v="4260310553832"/>
    <n v="0.81"/>
    <n v="0.85455000000000003"/>
    <n v="120"/>
    <n v="97.2"/>
    <n v="102"/>
    <n v="34.29"/>
    <n v="34.285714285714285"/>
  </r>
  <r>
    <x v="332"/>
    <s v="19V06007"/>
    <s v="REMY BREGE"/>
    <s v="LA MOTTE BEUVRON"/>
    <m/>
    <m/>
    <s v="GROS"/>
    <s v="Boisson_Spirit"/>
    <x v="7"/>
    <x v="10"/>
    <n v="70"/>
    <n v="8017450002104"/>
    <n v="14.266482999999999"/>
    <n v="17.119779600000001"/>
    <n v="24"/>
    <n v="342.48"/>
    <n v="410.88"/>
    <n v="24"/>
    <n v="24.000000000000004"/>
  </r>
  <r>
    <x v="332"/>
    <s v="19V06007"/>
    <s v="REMY BREGE"/>
    <s v="LA MOTTE BEUVRON"/>
    <m/>
    <m/>
    <s v="CHR"/>
    <s v="Boisson_Soft"/>
    <x v="8"/>
    <x v="11"/>
    <n v="20"/>
    <n v="4260310554785"/>
    <n v="0.89"/>
    <n v="0.93895000000000006"/>
    <n v="48"/>
    <n v="42.72"/>
    <n v="45.12"/>
    <n v="13.71"/>
    <n v="13.714285714285715"/>
  </r>
  <r>
    <x v="332"/>
    <s v="19V06007"/>
    <s v="REMY BREGE"/>
    <s v="LA MOTTE BEUVRON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332"/>
    <s v="19V06007"/>
    <s v="REMY BREGE"/>
    <s v="LA MOTTE BEUVRON"/>
    <m/>
    <m/>
    <s v="GROS"/>
    <s v="Boisson_Spirit"/>
    <x v="9"/>
    <x v="12"/>
    <n v="70"/>
    <n v="8002095100001"/>
    <n v="16.028644"/>
    <n v="19.234372799999999"/>
    <n v="6"/>
    <n v="96.18"/>
    <n v="115.38"/>
    <n v="6"/>
    <n v="6.0000000000000009"/>
  </r>
  <r>
    <x v="332"/>
    <s v="19V06007"/>
    <s v="REMY BREGE"/>
    <s v="LA MOTTE BEUVRON"/>
    <m/>
    <m/>
    <s v="GROS"/>
    <s v="Boisson_Soft"/>
    <x v="8"/>
    <x v="22"/>
    <n v="20"/>
    <n v="4260310553849"/>
    <n v="0.81"/>
    <n v="0.85455000000000003"/>
    <n v="360"/>
    <n v="291.60000000000002"/>
    <n v="306"/>
    <n v="102.86"/>
    <n v="102.85714285714286"/>
  </r>
  <r>
    <x v="332"/>
    <s v="19V06007"/>
    <s v="REMY BREGE"/>
    <s v="LA MOTTE BEUVRON"/>
    <m/>
    <m/>
    <s v="GROS"/>
    <s v="Boisson_Soft"/>
    <x v="8"/>
    <x v="25"/>
    <n v="20"/>
    <n v="4260310553818"/>
    <n v="0.81"/>
    <n v="0.85455000000000003"/>
    <n v="480"/>
    <n v="388.8"/>
    <n v="408"/>
    <n v="137.13999999999999"/>
    <n v="137.14285714285714"/>
  </r>
  <r>
    <x v="333"/>
    <s v="19V05451"/>
    <s v="ANJOU BOIS"/>
    <s v="AVRILLE"/>
    <m/>
    <m/>
    <s v="GROS"/>
    <s v="Boisson_Spirit"/>
    <x v="10"/>
    <x v="40"/>
    <n v="70"/>
    <n v="3257150107012"/>
    <n v="29.828643999999997"/>
    <n v="35.794372799999998"/>
    <n v="4"/>
    <n v="119.32"/>
    <n v="143.16"/>
    <n v="4"/>
    <n v="4"/>
  </r>
  <r>
    <x v="333"/>
    <s v="19V05451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33"/>
    <s v="19V05451"/>
    <s v="ANJOU BOIS"/>
    <s v="AVRILLE"/>
    <m/>
    <m/>
    <s v="CHR"/>
    <s v="Boisson_Soft"/>
    <x v="8"/>
    <x v="11"/>
    <n v="20"/>
    <n v="4260310554785"/>
    <n v="0.89"/>
    <n v="0.93895000000000006"/>
    <n v="24"/>
    <n v="21.36"/>
    <n v="22.56"/>
    <n v="6.86"/>
    <n v="6.8571428571428577"/>
  </r>
  <r>
    <x v="333"/>
    <s v="19V06073"/>
    <s v="FIGUEIREDO"/>
    <s v="SAINT ROCH"/>
    <m/>
    <m/>
    <s v="CHR"/>
    <s v="Boisson_Soft"/>
    <x v="8"/>
    <x v="11"/>
    <n v="20"/>
    <n v="4260310554785"/>
    <n v="0.89"/>
    <n v="0.93895000000000006"/>
    <n v="240"/>
    <n v="213.6"/>
    <n v="225.6"/>
    <n v="68.569999999999993"/>
    <n v="68.571428571428569"/>
  </r>
  <r>
    <x v="333"/>
    <s v="19V06073"/>
    <s v="FIGUEIREDO"/>
    <s v="SAINT ROCH"/>
    <m/>
    <m/>
    <s v="CHR"/>
    <s v="Boisson_Soft"/>
    <x v="8"/>
    <x v="11"/>
    <n v="20"/>
    <n v="4260310554785"/>
    <n v="0.89"/>
    <n v="0.93895000000000006"/>
    <n v="24"/>
    <n v="21.36"/>
    <n v="22.56"/>
    <n v="6.86"/>
    <n v="6.8571428571428577"/>
  </r>
  <r>
    <x v="333"/>
    <s v="19V06067"/>
    <s v="COMEVENTS"/>
    <s v="BRIVE LA GAILLARDE"/>
    <m/>
    <m/>
    <s v="CHR"/>
    <s v="Boisson_Spirit"/>
    <x v="10"/>
    <x v="47"/>
    <n v="5"/>
    <n v="3257150100821"/>
    <n v="7.872046000000001"/>
    <n v="9.4464552000000008"/>
    <n v="30"/>
    <n v="236.1"/>
    <n v="283.5"/>
    <n v="2.14"/>
    <n v="2.1428571428571428"/>
  </r>
  <r>
    <x v="333"/>
    <s v="19V05451"/>
    <s v="ANJOU BOIS"/>
    <s v="AVRILLE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333"/>
    <s v="19V05451"/>
    <s v="ANJOU BOIS"/>
    <s v="AVRILLE"/>
    <m/>
    <m/>
    <s v="GROS"/>
    <s v="Boisson_Soft"/>
    <x v="8"/>
    <x v="22"/>
    <n v="20"/>
    <n v="4260310553849"/>
    <n v="0.81"/>
    <n v="0.85455000000000003"/>
    <n v="240"/>
    <n v="194.4"/>
    <n v="204"/>
    <n v="68.569999999999993"/>
    <n v="68.571428571428569"/>
  </r>
  <r>
    <x v="333"/>
    <s v="19V06073"/>
    <s v="FIGUEIREDO"/>
    <s v="SAINT ROCH"/>
    <m/>
    <m/>
    <s v="GROS"/>
    <s v="Boisson_Soft"/>
    <x v="8"/>
    <x v="22"/>
    <n v="20"/>
    <n v="4260310553849"/>
    <n v="0.81"/>
    <n v="0.85455000000000003"/>
    <n v="360"/>
    <n v="291.60000000000002"/>
    <n v="306"/>
    <n v="102.86"/>
    <n v="102.85714285714286"/>
  </r>
  <r>
    <x v="333"/>
    <s v="19V05451"/>
    <s v="ANJOU BOIS"/>
    <s v="AVRILLE"/>
    <m/>
    <m/>
    <s v="GROS"/>
    <s v="Boisson_Soft"/>
    <x v="8"/>
    <x v="25"/>
    <n v="20"/>
    <n v="4260310553818"/>
    <n v="0.81"/>
    <n v="0.85455000000000003"/>
    <n v="192"/>
    <n v="155.52000000000001"/>
    <n v="163.19999999999999"/>
    <n v="54.86"/>
    <n v="54.857142857142861"/>
  </r>
  <r>
    <x v="333"/>
    <s v="19V06067"/>
    <s v="COMEVENTS"/>
    <s v="BRIVE LA GAILLARDE"/>
    <m/>
    <m/>
    <s v="CHR"/>
    <m/>
    <x v="4"/>
    <x v="28"/>
    <s v="   "/>
    <n v="0"/>
    <n v="0"/>
    <n v="0"/>
    <n v="1"/>
    <n v="0"/>
    <n v="0"/>
    <n v="1"/>
    <n v="0"/>
  </r>
  <r>
    <x v="334"/>
    <s v="19V06083"/>
    <s v="CHAUVES SO"/>
    <s v="POITIERS"/>
    <m/>
    <m/>
    <s v="CHR"/>
    <s v="Boisson_Soft"/>
    <x v="8"/>
    <x v="23"/>
    <n v="20"/>
    <n v="4260310550305"/>
    <n v="0.89"/>
    <n v="0.93895000000000006"/>
    <n v="72"/>
    <n v="64.08"/>
    <n v="67.679999999999993"/>
    <n v="20.57"/>
    <n v="20.571428571428573"/>
  </r>
  <r>
    <x v="334"/>
    <s v="19V06083"/>
    <s v="CHAUVES SO"/>
    <s v="POITIERS"/>
    <m/>
    <m/>
    <s v="CHR"/>
    <s v="Boisson_Soft"/>
    <x v="8"/>
    <x v="29"/>
    <n v="20"/>
    <n v="4260310552941"/>
    <n v="0.89"/>
    <n v="0.93895000000000006"/>
    <n v="72"/>
    <n v="64.08"/>
    <n v="67.679999999999993"/>
    <n v="20.57"/>
    <n v="20.571428571428573"/>
  </r>
  <r>
    <x v="334"/>
    <s v="19V06083"/>
    <s v="CHAUVES SO"/>
    <s v="POITIERS"/>
    <m/>
    <m/>
    <s v="CHR"/>
    <s v="Boisson_Soft"/>
    <x v="8"/>
    <x v="24"/>
    <n v="20"/>
    <n v="4260310553863"/>
    <n v="0.89"/>
    <n v="0.93895000000000006"/>
    <n v="48"/>
    <n v="42.72"/>
    <n v="45.12"/>
    <n v="13.71"/>
    <n v="13.714285714285715"/>
  </r>
  <r>
    <x v="334"/>
    <s v="19V06083"/>
    <s v="CHAUVES SO"/>
    <s v="POITIERS"/>
    <m/>
    <m/>
    <s v="CHR"/>
    <s v="Boisson_Soft"/>
    <x v="8"/>
    <x v="21"/>
    <n v="20"/>
    <n v="4260310553832"/>
    <n v="0.89"/>
    <n v="0.93895000000000006"/>
    <n v="96"/>
    <n v="85.44"/>
    <n v="90.24"/>
    <n v="27.43"/>
    <n v="27.428571428571431"/>
  </r>
  <r>
    <x v="334"/>
    <s v="19V06083"/>
    <s v="CHAUVES SO"/>
    <s v="POITIERS"/>
    <m/>
    <m/>
    <s v="CHR"/>
    <s v="Boisson_Soft"/>
    <x v="8"/>
    <x v="11"/>
    <n v="20"/>
    <n v="4260310554785"/>
    <n v="0.89"/>
    <n v="0.93895000000000006"/>
    <n v="24"/>
    <n v="21.36"/>
    <n v="22.56"/>
    <n v="6.86"/>
    <n v="6.8571428571428577"/>
  </r>
  <r>
    <x v="334"/>
    <s v="19V06083"/>
    <s v="CHAUVES SO"/>
    <s v="POITIERS"/>
    <m/>
    <m/>
    <s v="CHR"/>
    <s v="Boisson_Soft"/>
    <x v="8"/>
    <x v="22"/>
    <n v="20"/>
    <n v="4260310553849"/>
    <n v="0.89"/>
    <n v="0.93895000000000006"/>
    <n v="48"/>
    <n v="42.72"/>
    <n v="45.12"/>
    <n v="13.71"/>
    <n v="13.714285714285715"/>
  </r>
  <r>
    <x v="334"/>
    <s v="19V06083"/>
    <s v="CHAUVES SO"/>
    <s v="POITIERS"/>
    <m/>
    <m/>
    <s v="CHR"/>
    <s v="Boisson_Soft"/>
    <x v="8"/>
    <x v="25"/>
    <n v="20"/>
    <n v="4260310553818"/>
    <n v="0.89"/>
    <n v="0.93895000000000006"/>
    <n v="120"/>
    <n v="106.8"/>
    <n v="112.8"/>
    <n v="34.29"/>
    <n v="34.285714285714285"/>
  </r>
  <r>
    <x v="335"/>
    <s v="19V06119"/>
    <s v="CODIFRANCE"/>
    <s v="CHATEAUNEUF LOIRE"/>
    <m/>
    <m/>
    <s v="GROS"/>
    <s v="Boisson_Spirit"/>
    <x v="2"/>
    <x v="2"/>
    <n v="70"/>
    <n v="4067700013859"/>
    <n v="12.532563499999998"/>
    <n v="15.039076199999998"/>
    <n v="480"/>
    <n v="6014.4"/>
    <n v="7219.2"/>
    <n v="480"/>
    <n v="480.00000000000006"/>
  </r>
  <r>
    <x v="336"/>
    <s v="19V06174"/>
    <s v="FIGUEIREDO"/>
    <s v="SAINT ROCH"/>
    <m/>
    <m/>
    <s v="CHR"/>
    <s v="Boisson_Soft"/>
    <x v="8"/>
    <x v="11"/>
    <n v="20"/>
    <n v="4260310554785"/>
    <n v="0.89"/>
    <n v="0.93895000000000006"/>
    <n v="480"/>
    <n v="427.2"/>
    <n v="451.2"/>
    <n v="137.13999999999999"/>
    <n v="137.14285714285714"/>
  </r>
  <r>
    <x v="336"/>
    <s v="19V06174"/>
    <s v="FIGUEIREDO"/>
    <s v="SAINT ROCH"/>
    <m/>
    <m/>
    <s v="CHR"/>
    <s v="Boisson_Soft"/>
    <x v="8"/>
    <x v="11"/>
    <n v="20"/>
    <n v="4260310554785"/>
    <n v="0.89"/>
    <n v="0.93895000000000006"/>
    <n v="48"/>
    <n v="42.72"/>
    <n v="45.12"/>
    <n v="13.71"/>
    <n v="13.714285714285715"/>
  </r>
  <r>
    <x v="336"/>
    <s v="19V06174"/>
    <s v="FIGUEIREDO"/>
    <s v="SAINT ROCH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336"/>
    <s v="19V06174"/>
    <s v="FIGUEIREDO"/>
    <s v="SAINT ROCH"/>
    <m/>
    <m/>
    <s v="GROS"/>
    <s v="Boisson_Soft"/>
    <x v="8"/>
    <x v="22"/>
    <n v="20"/>
    <n v="4260310553849"/>
    <n v="0.81"/>
    <n v="0.85455000000000003"/>
    <n v="360"/>
    <n v="291.60000000000002"/>
    <n v="306"/>
    <n v="102.86"/>
    <n v="102.85714285714286"/>
  </r>
  <r>
    <x v="336"/>
    <s v="19V06199"/>
    <s v="COLIBOWL"/>
    <s v="ANGERS"/>
    <m/>
    <m/>
    <s v="CHR"/>
    <s v="JGR_TM"/>
    <x v="0"/>
    <x v="45"/>
    <n v="1"/>
    <n v="122"/>
    <n v="299"/>
    <n v="358.8"/>
    <n v="1"/>
    <n v="299"/>
    <n v="358.8"/>
    <n v="1"/>
    <n v="1"/>
  </r>
  <r>
    <x v="337"/>
    <s v="19V06237"/>
    <s v="FIGUEIREDO"/>
    <s v="SAINT ROCH"/>
    <m/>
    <m/>
    <s v="CHR"/>
    <s v="Boisson_Soft"/>
    <x v="8"/>
    <x v="11"/>
    <n v="20"/>
    <n v="4260310554785"/>
    <n v="0.89"/>
    <n v="0.93895000000000006"/>
    <n v="0"/>
    <n v="0"/>
    <n v="0"/>
    <n v="0"/>
    <n v="0"/>
  </r>
  <r>
    <x v="337"/>
    <s v="19V06236"/>
    <s v="FIGUEIREDO"/>
    <s v="SAINT ROCH"/>
    <m/>
    <m/>
    <s v="CHR"/>
    <s v="Boisson_Soft"/>
    <x v="8"/>
    <x v="11"/>
    <n v="50"/>
    <n v="4260310553382"/>
    <n v="1.1000000000000001"/>
    <n v="1.1605000000000001"/>
    <n v="0"/>
    <n v="0"/>
    <n v="0"/>
    <n v="0"/>
    <n v="0"/>
  </r>
  <r>
    <x v="338"/>
    <s v="19V06006"/>
    <s v="TIA GOURME"/>
    <s v="TOURS"/>
    <m/>
    <m/>
    <s v="CHR"/>
    <s v="Boisson_Spirit"/>
    <x v="10"/>
    <x v="40"/>
    <n v="70"/>
    <n v="3257150107012"/>
    <n v="32.408644000000002"/>
    <n v="38.890372800000002"/>
    <n v="12"/>
    <n v="388.91999999999996"/>
    <n v="466.68"/>
    <n v="12"/>
    <n v="12.000000000000002"/>
  </r>
  <r>
    <x v="338"/>
    <s v="19V06006"/>
    <s v="TIA GOURME"/>
    <s v="TOURS"/>
    <m/>
    <m/>
    <s v="CHR"/>
    <s v="Boisson_Spirit"/>
    <x v="7"/>
    <x v="10"/>
    <n v="70"/>
    <n v="8017450002104"/>
    <n v="14.266482999999999"/>
    <n v="17.119779600000001"/>
    <n v="18"/>
    <n v="256.86"/>
    <n v="308.16000000000003"/>
    <n v="18"/>
    <n v="18"/>
  </r>
  <r>
    <x v="338"/>
    <s v="19V06006"/>
    <s v="TIA GOURME"/>
    <s v="TOURS"/>
    <m/>
    <m/>
    <s v="CHR"/>
    <s v="Boisson_Spirit"/>
    <x v="12"/>
    <x v="44"/>
    <n v="70"/>
    <n v="3257150673029"/>
    <n v="23.269508399999999"/>
    <n v="27.92341008"/>
    <n v="12"/>
    <n v="279.24"/>
    <n v="335.04"/>
    <n v="12"/>
    <n v="12.000000000000002"/>
  </r>
  <r>
    <x v="338"/>
    <s v="19V06006"/>
    <s v="TIA GOURME"/>
    <s v="TOURS"/>
    <m/>
    <m/>
    <s v="CHR"/>
    <s v="Boisson_Spirit"/>
    <x v="10"/>
    <x v="17"/>
    <n v="70"/>
    <n v="3257150100167"/>
    <n v="29.948644000000002"/>
    <n v="35.938372800000003"/>
    <n v="12"/>
    <n v="359.4"/>
    <n v="431.28"/>
    <n v="12"/>
    <n v="12.000000000000002"/>
  </r>
  <r>
    <x v="338"/>
    <s v="19V06006"/>
    <s v="TIA GOURME"/>
    <s v="TOURS"/>
    <m/>
    <m/>
    <s v="CHR"/>
    <s v="Boisson_Spirit"/>
    <x v="10"/>
    <x v="39"/>
    <n v="70"/>
    <n v="3257150100792"/>
    <n v="78.608643999999998"/>
    <n v="94.330372799999992"/>
    <n v="3"/>
    <n v="235.82999999999998"/>
    <n v="282.99"/>
    <n v="3"/>
    <n v="3.0000000000000004"/>
  </r>
  <r>
    <x v="338"/>
    <s v="19V06006"/>
    <s v="TIA GOURME"/>
    <s v="TOURS"/>
    <m/>
    <m/>
    <s v="CHR"/>
    <s v="Boisson_Spirit"/>
    <x v="11"/>
    <x v="32"/>
    <n v="50"/>
    <n v="4260270192645"/>
    <n v="28.052506000000001"/>
    <n v="33.663007200000003"/>
    <n v="12"/>
    <n v="336.6"/>
    <n v="403.91999999999996"/>
    <n v="8.57"/>
    <n v="8.5714285714285712"/>
  </r>
  <r>
    <x v="338"/>
    <s v="19V06006"/>
    <s v="TIA GOURME"/>
    <s v="TOURS"/>
    <m/>
    <m/>
    <s v="CHR"/>
    <s v="Boisson_Spirit"/>
    <x v="1"/>
    <x v="19"/>
    <n v="70"/>
    <n v="8500000917008"/>
    <n v="11.528211800000001"/>
    <n v="13.833854160000001"/>
    <n v="24"/>
    <n v="276.71999999999997"/>
    <n v="331.92"/>
    <n v="24"/>
    <n v="24.000000000000004"/>
  </r>
  <r>
    <x v="338"/>
    <s v="19V06242"/>
    <s v="CUTTY SARK"/>
    <s v="AUBIGNY SUR NERE"/>
    <m/>
    <m/>
    <s v="CHR"/>
    <s v="JGR_TM"/>
    <x v="0"/>
    <x v="45"/>
    <n v="1"/>
    <n v="122"/>
    <n v="299"/>
    <n v="358.8"/>
    <n v="6"/>
    <n v="1794"/>
    <n v="2152.8000000000002"/>
    <n v="6"/>
    <n v="6"/>
  </r>
  <r>
    <x v="338"/>
    <s v="19V06244"/>
    <s v="DROP N SHO"/>
    <s v="POITIERS"/>
    <m/>
    <m/>
    <s v="CHR"/>
    <s v="JGR_TM"/>
    <x v="0"/>
    <x v="45"/>
    <n v="1"/>
    <n v="122"/>
    <n v="299"/>
    <n v="358.8"/>
    <n v="3"/>
    <n v="897"/>
    <n v="1076.4000000000001"/>
    <n v="3"/>
    <n v="3"/>
  </r>
  <r>
    <x v="338"/>
    <s v="19V06241"/>
    <s v="FACTORY"/>
    <s v="SAINT DENIS EN VAL"/>
    <m/>
    <m/>
    <s v="CHR"/>
    <s v="JGR_TM"/>
    <x v="0"/>
    <x v="45"/>
    <n v="1"/>
    <n v="122"/>
    <n v="299"/>
    <n v="358.8"/>
    <n v="2"/>
    <n v="598"/>
    <n v="717.6"/>
    <n v="2"/>
    <n v="2"/>
  </r>
  <r>
    <x v="338"/>
    <s v="19V06243"/>
    <s v="LA TAVERNE"/>
    <s v="BELLEVILLE SUR LOIRE"/>
    <m/>
    <m/>
    <s v="CHR"/>
    <s v="JGR_TM"/>
    <x v="0"/>
    <x v="45"/>
    <n v="1"/>
    <n v="122"/>
    <n v="299"/>
    <n v="358.8"/>
    <n v="6"/>
    <n v="1794"/>
    <n v="2152.8000000000002"/>
    <n v="6"/>
    <n v="6"/>
  </r>
  <r>
    <x v="338"/>
    <s v="19V06245"/>
    <s v="L'APPART"/>
    <s v="POITIERS"/>
    <m/>
    <m/>
    <s v="CHR"/>
    <s v="JGR_TM"/>
    <x v="0"/>
    <x v="45"/>
    <n v="1"/>
    <n v="122"/>
    <n v="299"/>
    <n v="358.8"/>
    <n v="1"/>
    <n v="299"/>
    <n v="358.8"/>
    <n v="1"/>
    <n v="1"/>
  </r>
  <r>
    <x v="338"/>
    <s v="19V06240"/>
    <s v="MEX CAFE"/>
    <s v="ORLEANS"/>
    <m/>
    <m/>
    <s v="CHR"/>
    <s v="JGR_TM"/>
    <x v="0"/>
    <x v="45"/>
    <n v="1"/>
    <n v="122"/>
    <n v="299"/>
    <n v="358.8"/>
    <n v="1"/>
    <n v="299"/>
    <n v="358.8"/>
    <n v="1"/>
    <n v="1"/>
  </r>
  <r>
    <x v="338"/>
    <s v="19V06239"/>
    <s v="PUB LE WAT"/>
    <s v="BRIVE"/>
    <m/>
    <m/>
    <s v="CHR"/>
    <s v="JGR_TM"/>
    <x v="0"/>
    <x v="45"/>
    <n v="1"/>
    <n v="122"/>
    <n v="299"/>
    <n v="358.8"/>
    <n v="1"/>
    <n v="299"/>
    <n v="358.8"/>
    <n v="1"/>
    <n v="1"/>
  </r>
  <r>
    <x v="339"/>
    <s v="19V06286"/>
    <s v="POITOU"/>
    <s v="CHASSENEUIL DU POITOU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339"/>
    <s v="19V06286"/>
    <s v="POITOU"/>
    <s v="CHASSENEUIL DU POITOU"/>
    <m/>
    <m/>
    <s v="GROS"/>
    <s v="Boisson_Spirit"/>
    <x v="2"/>
    <x v="2"/>
    <n v="70"/>
    <n v="4067700013859"/>
    <n v="12.532563499999998"/>
    <n v="15.039076199999998"/>
    <n v="90"/>
    <n v="1127.7"/>
    <n v="1353.6"/>
    <n v="90"/>
    <n v="90"/>
  </r>
  <r>
    <x v="340"/>
    <s v="19V06336"/>
    <s v="AU BUREAU"/>
    <s v="TOURS"/>
    <m/>
    <m/>
    <s v="GROS"/>
    <s v="Boisson_Spirit"/>
    <x v="2"/>
    <x v="2"/>
    <n v="100"/>
    <n v="4067700013842"/>
    <n v="17.100804999999998"/>
    <n v="20.520965999999998"/>
    <n v="90"/>
    <n v="1539.0000000000002"/>
    <n v="1846.8"/>
    <n v="128.57"/>
    <n v="128.57142857142858"/>
  </r>
  <r>
    <x v="340"/>
    <s v="19V06336"/>
    <s v="AU BUREAU"/>
    <s v="TOURS"/>
    <m/>
    <m/>
    <s v="GROS"/>
    <s v="Boisson_Spirit"/>
    <x v="12"/>
    <x v="44"/>
    <n v="70"/>
    <n v="3257150673029"/>
    <n v="17.769508399999999"/>
    <n v="21.323410079999999"/>
    <n v="6"/>
    <n v="106.62"/>
    <n v="127.92"/>
    <n v="6"/>
    <n v="6.0000000000000009"/>
  </r>
  <r>
    <x v="340"/>
    <s v="19V06336"/>
    <s v="AU BUREAU"/>
    <s v="TOURS"/>
    <m/>
    <m/>
    <s v="GROS"/>
    <s v="Boisson_Spirit"/>
    <x v="10"/>
    <x v="20"/>
    <n v="70"/>
    <n v="3257150100228"/>
    <n v="19.998643999999999"/>
    <n v="23.998372799999999"/>
    <n v="12"/>
    <n v="240"/>
    <n v="288"/>
    <n v="12"/>
    <n v="12.000000000000002"/>
  </r>
  <r>
    <x v="340"/>
    <s v="19V06336"/>
    <s v="AU BUREAU"/>
    <s v="TOURS"/>
    <m/>
    <m/>
    <s v="GROS"/>
    <s v="Boisson_Spirit"/>
    <x v="1"/>
    <x v="1"/>
    <n v="70"/>
    <n v="8500000917015"/>
    <n v="11.8982118"/>
    <n v="14.27785416"/>
    <n v="180"/>
    <n v="2142"/>
    <n v="2570.4"/>
    <n v="180"/>
    <n v="180"/>
  </r>
  <r>
    <x v="340"/>
    <s v="19V06328"/>
    <s v="FIGUEIREDO"/>
    <s v="SAINT ROCH"/>
    <m/>
    <m/>
    <s v="GROS"/>
    <s v="Boisson_Soft"/>
    <x v="8"/>
    <x v="22"/>
    <n v="20"/>
    <n v="4260310553849"/>
    <n v="0.81"/>
    <n v="0.85455000000000003"/>
    <n v="720"/>
    <n v="583.20000000000005"/>
    <n v="612"/>
    <n v="205.71"/>
    <n v="205.71428571428572"/>
  </r>
  <r>
    <x v="341"/>
    <s v="19V06427"/>
    <s v="FIGUEIREDO"/>
    <s v="SAINT ROCH"/>
    <m/>
    <m/>
    <s v="CHR"/>
    <s v="Boisson_Soft"/>
    <x v="8"/>
    <x v="11"/>
    <n v="20"/>
    <n v="4260310554785"/>
    <n v="0.89"/>
    <n v="0.93895000000000006"/>
    <n v="720"/>
    <n v="640.79999999999995"/>
    <n v="676.8"/>
    <n v="205.71"/>
    <n v="205.71428571428572"/>
  </r>
  <r>
    <x v="341"/>
    <s v="19V06427"/>
    <s v="FIGUEIREDO"/>
    <s v="SAINT ROCH"/>
    <m/>
    <m/>
    <s v="CHR"/>
    <s v="Boisson_Soft"/>
    <x v="8"/>
    <x v="11"/>
    <n v="20"/>
    <n v="4260310554785"/>
    <n v="0.89"/>
    <n v="0.93895000000000006"/>
    <n v="72"/>
    <n v="64.08"/>
    <n v="67.679999999999993"/>
    <n v="20.57"/>
    <n v="20.571428571428573"/>
  </r>
  <r>
    <x v="341"/>
    <s v="19V07015"/>
    <s v="FIGUEIREDO"/>
    <s v="SAINT ROCH"/>
    <m/>
    <m/>
    <s v="CHR"/>
    <s v="Boisson_Soft"/>
    <x v="8"/>
    <x v="11"/>
    <n v="20"/>
    <n v="4260310554785"/>
    <n v="0.89"/>
    <n v="0.93895000000000006"/>
    <n v="0"/>
    <n v="0"/>
    <n v="0"/>
    <n v="0"/>
    <n v="0"/>
  </r>
  <r>
    <x v="342"/>
    <s v="19V06441"/>
    <s v="FAYETTE"/>
    <s v="AMBOISE"/>
    <m/>
    <m/>
    <s v="GROS"/>
    <s v="Boisson_Soft"/>
    <x v="8"/>
    <x v="24"/>
    <n v="20"/>
    <n v="4260310553863"/>
    <n v="0.81"/>
    <n v="0.85455000000000003"/>
    <n v="144"/>
    <n v="116.64000000000001"/>
    <n v="122.39999999999999"/>
    <n v="41.14"/>
    <n v="41.142857142857146"/>
  </r>
  <r>
    <x v="342"/>
    <s v="19V06441"/>
    <s v="FAYETTE"/>
    <s v="AMBOISE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342"/>
    <s v="19V06441"/>
    <s v="FAYETTE"/>
    <s v="AMBOISE"/>
    <m/>
    <m/>
    <s v="GROS"/>
    <s v="Boisson_Spirit"/>
    <x v="2"/>
    <x v="2"/>
    <n v="100"/>
    <n v="4067700013842"/>
    <n v="17.100804999999998"/>
    <n v="20.520965999999998"/>
    <n v="90"/>
    <n v="1539.0000000000002"/>
    <n v="1846.8"/>
    <n v="128.57"/>
    <n v="128.57142857142858"/>
  </r>
  <r>
    <x v="342"/>
    <s v="19V06441"/>
    <s v="FAYETTE"/>
    <s v="AMBOISE"/>
    <m/>
    <m/>
    <s v="GROS"/>
    <s v="Boisson_Spirit"/>
    <x v="1"/>
    <x v="19"/>
    <n v="70"/>
    <n v="8500000917008"/>
    <n v="11.028211800000001"/>
    <n v="13.233854160000002"/>
    <n v="36"/>
    <n v="397.08"/>
    <n v="476.28000000000003"/>
    <n v="36"/>
    <n v="36"/>
  </r>
  <r>
    <x v="342"/>
    <s v="19V06441"/>
    <s v="FAYETTE"/>
    <s v="AMBOISE"/>
    <m/>
    <m/>
    <s v="GROS"/>
    <s v="Boisson_Spirit"/>
    <x v="3"/>
    <x v="3"/>
    <n v="70"/>
    <n v="3257150688009"/>
    <n v="12.556915199999999"/>
    <n v="15.068298239999999"/>
    <n v="12"/>
    <n v="150.72"/>
    <n v="180.84"/>
    <n v="12"/>
    <n v="12.000000000000002"/>
  </r>
  <r>
    <x v="342"/>
    <s v="19V06441"/>
    <s v="FAYETTE"/>
    <s v="AMBOISE"/>
    <m/>
    <m/>
    <s v="GROS"/>
    <s v="Boisson_Soft"/>
    <x v="8"/>
    <x v="22"/>
    <n v="20"/>
    <n v="4260310553849"/>
    <n v="0.81"/>
    <n v="0.85455000000000003"/>
    <n v="192"/>
    <n v="155.52000000000001"/>
    <n v="163.19999999999999"/>
    <n v="54.86"/>
    <n v="54.857142857142861"/>
  </r>
  <r>
    <x v="342"/>
    <s v="19V07116"/>
    <s v="MAKINA"/>
    <s v="NALLIERS"/>
    <m/>
    <m/>
    <s v="CHR"/>
    <s v="JGR_TM"/>
    <x v="0"/>
    <x v="0"/>
    <n v="3"/>
    <n v="121"/>
    <n v="299"/>
    <n v="358.8"/>
    <n v="1"/>
    <n v="299"/>
    <n v="358.8"/>
    <n v="1"/>
    <n v="1"/>
  </r>
  <r>
    <x v="342"/>
    <s v="19V07113"/>
    <s v="FAUSTO"/>
    <s v="ANGERS"/>
    <m/>
    <m/>
    <s v="CHR"/>
    <s v="JGR_TM"/>
    <x v="0"/>
    <x v="45"/>
    <n v="1"/>
    <n v="122"/>
    <n v="299"/>
    <n v="358.8"/>
    <n v="8"/>
    <n v="2392"/>
    <n v="2870.4"/>
    <n v="8"/>
    <n v="8"/>
  </r>
  <r>
    <x v="342"/>
    <s v="19V07116"/>
    <s v="MAKINA"/>
    <s v="NALLIERS"/>
    <m/>
    <m/>
    <s v="CHR"/>
    <s v="JGR_TM"/>
    <x v="0"/>
    <x v="45"/>
    <n v="1"/>
    <n v="122"/>
    <n v="299"/>
    <n v="358.8"/>
    <n v="2"/>
    <n v="598"/>
    <n v="717.6"/>
    <n v="2"/>
    <n v="2"/>
  </r>
  <r>
    <x v="342"/>
    <s v="19V07112"/>
    <s v="IRLANDAIS"/>
    <s v="ANGERS"/>
    <m/>
    <m/>
    <s v="CHR"/>
    <s v="JGR_TM"/>
    <x v="0"/>
    <x v="45"/>
    <n v="1"/>
    <n v="122"/>
    <n v="299"/>
    <n v="358.8"/>
    <n v="1"/>
    <n v="299"/>
    <n v="358.8"/>
    <n v="1"/>
    <n v="1"/>
  </r>
  <r>
    <x v="342"/>
    <s v="19V07114"/>
    <s v="0000003624"/>
    <s v="ORLEANS"/>
    <m/>
    <m/>
    <s v="CHR"/>
    <s v="JGR_TM"/>
    <x v="0"/>
    <x v="45"/>
    <n v="1"/>
    <n v="122"/>
    <n v="299"/>
    <n v="358.8"/>
    <n v="1"/>
    <n v="299"/>
    <n v="358.8"/>
    <n v="1"/>
    <n v="1"/>
  </r>
  <r>
    <x v="342"/>
    <s v="19V07115"/>
    <s v="VICTORIA"/>
    <s v="ORLEANS"/>
    <m/>
    <m/>
    <s v="CHR"/>
    <s v="JGR_TM"/>
    <x v="0"/>
    <x v="45"/>
    <n v="1"/>
    <n v="122"/>
    <n v="299"/>
    <n v="358.8"/>
    <n v="1"/>
    <n v="299"/>
    <n v="358.8"/>
    <n v="1"/>
    <n v="1"/>
  </r>
  <r>
    <x v="342"/>
    <s v="19V06441"/>
    <s v="FAYETTE"/>
    <s v="AMBOISE"/>
    <m/>
    <m/>
    <s v="GROS"/>
    <s v="Boisson_Soft"/>
    <x v="8"/>
    <x v="25"/>
    <n v="20"/>
    <n v="4260310553818"/>
    <n v="0.81"/>
    <n v="0.85455000000000003"/>
    <n v="144"/>
    <n v="116.64000000000001"/>
    <n v="122.39999999999999"/>
    <n v="41.14"/>
    <n v="41.142857142857146"/>
  </r>
  <r>
    <x v="343"/>
    <s v="19V06313"/>
    <s v="ANJOU BOIS"/>
    <s v="AVRILLE"/>
    <m/>
    <m/>
    <s v="GROS"/>
    <s v="Boisson_Soft"/>
    <x v="8"/>
    <x v="24"/>
    <n v="20"/>
    <n v="4260310553863"/>
    <n v="0.81"/>
    <n v="0.85455000000000003"/>
    <n v="24"/>
    <n v="19.440000000000001"/>
    <n v="20.399999999999999"/>
    <n v="6.86"/>
    <n v="6.8571428571428577"/>
  </r>
  <r>
    <x v="343"/>
    <s v="19V06313"/>
    <s v="ANJOU BOIS"/>
    <s v="AVRILLE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343"/>
    <s v="19V06313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43"/>
    <s v="19V07159"/>
    <s v="OUTBACK"/>
    <s v="TOURS"/>
    <m/>
    <m/>
    <s v="GROS"/>
    <s v="Boisson_Spirit"/>
    <x v="2"/>
    <x v="2"/>
    <n v="175"/>
    <n v="4067700013835"/>
    <n v="28.916408750000002"/>
    <n v="34.699690500000003"/>
    <n v="12"/>
    <n v="347.04"/>
    <n v="416.40000000000003"/>
    <n v="30"/>
    <n v="30.000000000000004"/>
  </r>
  <r>
    <x v="343"/>
    <s v="19V06313"/>
    <s v="ANJOU BOIS"/>
    <s v="AVRILLE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343"/>
    <s v="19V06313"/>
    <s v="ANJOU BOIS"/>
    <s v="AVRILLE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343"/>
    <s v="19V07159"/>
    <s v="OUTBACK"/>
    <s v="TOURS"/>
    <m/>
    <m/>
    <s v="CHR"/>
    <s v="Boisson_Spirit"/>
    <x v="1"/>
    <x v="35"/>
    <n v="70"/>
    <n v="8500000916445"/>
    <n v="43.608643999999998"/>
    <n v="52.330372799999999"/>
    <n v="1"/>
    <n v="43.61"/>
    <n v="52.33"/>
    <n v="1"/>
    <n v="1"/>
  </r>
  <r>
    <x v="343"/>
    <s v="19V07159"/>
    <s v="OUTBACK"/>
    <s v="TOURS"/>
    <m/>
    <m/>
    <s v="CHR"/>
    <s v="Boisson_Spirit"/>
    <x v="1"/>
    <x v="19"/>
    <n v="70"/>
    <n v="8500000917008"/>
    <n v="11.528211800000001"/>
    <n v="13.833854160000001"/>
    <n v="60"/>
    <n v="691.8"/>
    <n v="829.8"/>
    <n v="60"/>
    <n v="60.000000000000007"/>
  </r>
  <r>
    <x v="343"/>
    <s v="19V06313"/>
    <s v="ANJOU BOIS"/>
    <s v="AVRILLE"/>
    <m/>
    <m/>
    <s v="GROS"/>
    <s v="Boisson_Soft"/>
    <x v="8"/>
    <x v="25"/>
    <n v="20"/>
    <n v="4260310553818"/>
    <n v="0.81"/>
    <n v="0.85455000000000003"/>
    <n v="144"/>
    <n v="116.64000000000001"/>
    <n v="122.39999999999999"/>
    <n v="41.14"/>
    <n v="41.142857142857146"/>
  </r>
  <r>
    <x v="344"/>
    <s v="19V07166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44"/>
    <s v="19V07166"/>
    <s v="ANJOU BOIS"/>
    <s v="AVRILLE"/>
    <m/>
    <m/>
    <s v="CHR"/>
    <s v="Boisson_Soft"/>
    <x v="8"/>
    <x v="11"/>
    <n v="20"/>
    <n v="4260310554785"/>
    <n v="0.89"/>
    <n v="0.93895000000000006"/>
    <n v="48"/>
    <n v="42.72"/>
    <n v="45.12"/>
    <n v="13.71"/>
    <n v="13.714285714285715"/>
  </r>
  <r>
    <x v="344"/>
    <s v="19V07166"/>
    <s v="ANJOU BOIS"/>
    <s v="AVRILLE"/>
    <m/>
    <m/>
    <s v="GROS"/>
    <s v="Boisson_Soft"/>
    <x v="8"/>
    <x v="25"/>
    <n v="20"/>
    <n v="4260310553818"/>
    <n v="0.81"/>
    <n v="0.85455000000000003"/>
    <n v="240"/>
    <n v="194.4"/>
    <n v="204"/>
    <n v="68.569999999999993"/>
    <n v="68.571428571428569"/>
  </r>
  <r>
    <x v="345"/>
    <s v="19V07225"/>
    <s v="FAYETTE"/>
    <s v="AMBOISE"/>
    <m/>
    <m/>
    <s v="GROS"/>
    <s v="Boisson_Soft"/>
    <x v="8"/>
    <x v="29"/>
    <n v="20"/>
    <n v="4260310552941"/>
    <n v="0.81"/>
    <n v="0.85455000000000003"/>
    <n v="144"/>
    <n v="116.64000000000001"/>
    <n v="122.39999999999999"/>
    <n v="41.14"/>
    <n v="41.142857142857146"/>
  </r>
  <r>
    <x v="345"/>
    <s v="19V07225"/>
    <s v="FAYETTE"/>
    <s v="AMBOISE"/>
    <m/>
    <m/>
    <s v="GROS"/>
    <s v="Boisson_Spirit"/>
    <x v="1"/>
    <x v="1"/>
    <n v="70"/>
    <n v="8500000917015"/>
    <n v="11.8982118"/>
    <n v="14.27785416"/>
    <n v="36"/>
    <n v="428.40000000000003"/>
    <n v="514.07999999999993"/>
    <n v="36"/>
    <n v="36"/>
  </r>
  <r>
    <x v="346"/>
    <s v="19V07345"/>
    <s v="FAYETTE"/>
    <s v="AMBOISE"/>
    <m/>
    <m/>
    <s v="GROS"/>
    <s v="Boisson_Spirit"/>
    <x v="1"/>
    <x v="19"/>
    <n v="70"/>
    <n v="8500000917008"/>
    <n v="11.028211800000001"/>
    <n v="13.233854160000002"/>
    <n v="-36"/>
    <n v="-397.08"/>
    <n v="-476.28000000000003"/>
    <n v="-36"/>
    <n v="-36"/>
  </r>
  <r>
    <x v="347"/>
    <s v="19V07361"/>
    <s v="FAUBOURG"/>
    <s v="SAINT HILAIRE ST FLORENT"/>
    <m/>
    <m/>
    <s v="CHR"/>
    <s v="JGR_TM"/>
    <x v="0"/>
    <x v="45"/>
    <n v="1"/>
    <n v="122"/>
    <n v="299"/>
    <n v="358.8"/>
    <n v="1"/>
    <n v="299"/>
    <n v="358.8"/>
    <n v="1"/>
    <n v="1"/>
  </r>
  <r>
    <x v="347"/>
    <s v="19V07360"/>
    <s v="LE MANOIR"/>
    <s v="DRACHE"/>
    <m/>
    <m/>
    <s v="CHR"/>
    <s v="JGR_TM"/>
    <x v="0"/>
    <x v="45"/>
    <n v="1"/>
    <n v="122"/>
    <n v="299"/>
    <n v="358.8"/>
    <n v="2"/>
    <n v="598"/>
    <n v="717.6"/>
    <n v="2"/>
    <n v="2"/>
  </r>
  <r>
    <x v="348"/>
    <s v="19V07296"/>
    <s v="REMY BREGE"/>
    <s v="LA MOTTE BEUVRON"/>
    <m/>
    <m/>
    <s v="GROS"/>
    <s v="Boisson_Soft"/>
    <x v="8"/>
    <x v="23"/>
    <n v="20"/>
    <n v="4260310550305"/>
    <n v="0.81"/>
    <n v="0.85455000000000003"/>
    <n v="24"/>
    <n v="19.440000000000001"/>
    <n v="20.399999999999999"/>
    <n v="6.86"/>
    <n v="6.8571428571428577"/>
  </r>
  <r>
    <x v="348"/>
    <s v="19V07436"/>
    <s v="MANHATTAN"/>
    <s v="POITIERS"/>
    <m/>
    <m/>
    <s v="CHR"/>
    <s v="Boisson_Spirit"/>
    <x v="10"/>
    <x v="40"/>
    <n v="70"/>
    <n v="3257150107012"/>
    <n v="32.408644000000002"/>
    <n v="38.890372800000002"/>
    <n v="2"/>
    <n v="64.819999999999993"/>
    <n v="77.78"/>
    <n v="2"/>
    <n v="2"/>
  </r>
  <r>
    <x v="348"/>
    <s v="19V07296"/>
    <s v="REMY BREGE"/>
    <s v="LA MOTTE BEUVRON"/>
    <m/>
    <m/>
    <s v="GROS"/>
    <s v="Boisson_Spirit"/>
    <x v="7"/>
    <x v="10"/>
    <n v="70"/>
    <n v="8017450002104"/>
    <n v="14.266482999999999"/>
    <n v="17.119779600000001"/>
    <n v="36"/>
    <n v="513.72"/>
    <n v="616.32000000000005"/>
    <n v="36"/>
    <n v="36"/>
  </r>
  <r>
    <x v="348"/>
    <s v="19V07296"/>
    <s v="REMY BREGE"/>
    <s v="LA MOTTE BEUVRON"/>
    <m/>
    <m/>
    <s v="CHR"/>
    <s v="Boisson_Soft"/>
    <x v="8"/>
    <x v="11"/>
    <n v="20"/>
    <n v="4260310554785"/>
    <n v="0.89"/>
    <n v="0.93895000000000006"/>
    <n v="48"/>
    <n v="42.72"/>
    <n v="45.12"/>
    <n v="13.71"/>
    <n v="13.714285714285715"/>
  </r>
  <r>
    <x v="348"/>
    <s v="19V07429"/>
    <s v="LA TAB"/>
    <s v="SAINT BENOIT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348"/>
    <s v="19V07428"/>
    <s v="LE MERLE M"/>
    <s v="CHATELLERAULT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348"/>
    <s v="19V07450"/>
    <s v="RICHELIEU"/>
    <s v="RICHELIEU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348"/>
    <s v="19V07451"/>
    <s v="LE JEU DU"/>
    <s v="TOURS"/>
    <m/>
    <m/>
    <s v="CHR"/>
    <s v="Boisson_Spirit"/>
    <x v="12"/>
    <x v="48"/>
    <n v="70"/>
    <n v="3257150673043"/>
    <n v="23.434724499999998"/>
    <n v="28.121669399999998"/>
    <n v="6"/>
    <n v="140.57999999999998"/>
    <n v="168.72"/>
    <n v="6"/>
    <n v="6.0000000000000009"/>
  </r>
  <r>
    <x v="348"/>
    <s v="19V07296"/>
    <s v="REMY BREGE"/>
    <s v="LA MOTTE BEUVRON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348"/>
    <s v="19V07449"/>
    <s v="WINE &amp; COF"/>
    <s v="POITIERS"/>
    <m/>
    <m/>
    <s v="CHR"/>
    <s v="Boisson_Spirit"/>
    <x v="11"/>
    <x v="32"/>
    <n v="50"/>
    <n v="4260270192645"/>
    <n v="28.052506000000001"/>
    <n v="33.663007200000003"/>
    <n v="18"/>
    <n v="504.90000000000003"/>
    <n v="605.87999999999988"/>
    <n v="12.86"/>
    <n v="12.857142857142858"/>
  </r>
  <r>
    <x v="348"/>
    <s v="19V07296"/>
    <s v="REMY BREGE"/>
    <s v="LA MOTTE BEUVRON"/>
    <m/>
    <m/>
    <s v="GROS"/>
    <s v="Boisson_Soft"/>
    <x v="8"/>
    <x v="22"/>
    <n v="20"/>
    <n v="4260310553849"/>
    <n v="0.81"/>
    <n v="0.85455000000000003"/>
    <n v="240"/>
    <n v="194.4"/>
    <n v="204"/>
    <n v="68.569999999999993"/>
    <n v="68.571428571428569"/>
  </r>
  <r>
    <x v="348"/>
    <s v="19V07296"/>
    <s v="REMY BREGE"/>
    <s v="LA MOTTE BEUVRON"/>
    <m/>
    <m/>
    <s v="GROS"/>
    <s v="Boisson_Soft"/>
    <x v="8"/>
    <x v="25"/>
    <n v="20"/>
    <n v="4260310553818"/>
    <n v="0.81"/>
    <n v="0.85455000000000003"/>
    <n v="240"/>
    <n v="194.4"/>
    <n v="204"/>
    <n v="68.569999999999993"/>
    <n v="68.571428571428569"/>
  </r>
  <r>
    <x v="349"/>
    <s v="19V08034"/>
    <s v="REMY BREGE"/>
    <s v="LA MOTTE BEUVRON"/>
    <m/>
    <m/>
    <s v="GROS"/>
    <s v="Boisson_Spirit"/>
    <x v="11"/>
    <x v="32"/>
    <n v="50"/>
    <n v="4260270192645"/>
    <n v="25.192506000000002"/>
    <n v="30.231007200000001"/>
    <n v="0"/>
    <n v="0"/>
    <n v="0"/>
    <n v="0"/>
    <n v="0"/>
  </r>
  <r>
    <x v="350"/>
    <s v="19V08043"/>
    <s v="MESPOULET"/>
    <s v="ARGENTAT"/>
    <m/>
    <m/>
    <s v="GROS"/>
    <s v="Boisson_Soft"/>
    <x v="8"/>
    <x v="23"/>
    <n v="20"/>
    <n v="4260310550305"/>
    <n v="0.81"/>
    <n v="0.85455000000000003"/>
    <n v="24"/>
    <n v="19.440000000000001"/>
    <n v="20.399999999999999"/>
    <n v="6.86"/>
    <n v="6.8571428571428577"/>
  </r>
  <r>
    <x v="350"/>
    <s v="19V08026"/>
    <s v="ANJOU BOIS"/>
    <s v="AVRILLE"/>
    <m/>
    <m/>
    <s v="GROS"/>
    <s v="Boisson_Soft"/>
    <x v="8"/>
    <x v="29"/>
    <n v="20"/>
    <n v="4260310552941"/>
    <n v="0.81"/>
    <n v="0.85455000000000003"/>
    <n v="144"/>
    <n v="116.64000000000001"/>
    <n v="122.39999999999999"/>
    <n v="41.14"/>
    <n v="41.142857142857146"/>
  </r>
  <r>
    <x v="350"/>
    <s v="19V08027"/>
    <s v="ANJOU BOIS"/>
    <s v="AVRILLE"/>
    <m/>
    <m/>
    <s v="GROS"/>
    <s v="Boisson_Soft"/>
    <x v="8"/>
    <x v="29"/>
    <n v="20"/>
    <n v="4260310552941"/>
    <n v="0.81"/>
    <n v="0.85455000000000003"/>
    <n v="144"/>
    <n v="116.64000000000001"/>
    <n v="122.39999999999999"/>
    <n v="41.14"/>
    <n v="41.142857142857146"/>
  </r>
  <r>
    <x v="350"/>
    <s v="19V05111"/>
    <s v="DROP N SHO"/>
    <s v="POITIERS"/>
    <m/>
    <m/>
    <s v="CHR"/>
    <s v="Boisson_Spirit"/>
    <x v="10"/>
    <x v="40"/>
    <n v="70"/>
    <n v="3257150107012"/>
    <n v="32.408644000000002"/>
    <n v="38.890372800000002"/>
    <n v="6"/>
    <n v="194.45999999999998"/>
    <n v="233.34"/>
    <n v="6"/>
    <n v="6.0000000000000009"/>
  </r>
  <r>
    <x v="350"/>
    <s v="19V05111"/>
    <s v="DROP N SHO"/>
    <s v="POITIERS"/>
    <m/>
    <m/>
    <s v="CHR"/>
    <s v="Boisson_Spirit"/>
    <x v="12"/>
    <x v="42"/>
    <n v="70"/>
    <n v="3257150673005"/>
    <n v="26.848644"/>
    <n v="32.218372799999997"/>
    <n v="6"/>
    <n v="161.10000000000002"/>
    <n v="193.32"/>
    <n v="6"/>
    <n v="6.0000000000000009"/>
  </r>
  <r>
    <x v="350"/>
    <s v="19V05111"/>
    <s v="DROP N SHO"/>
    <s v="POITIERS"/>
    <m/>
    <m/>
    <s v="CHR"/>
    <s v="Boisson_Spirit"/>
    <x v="2"/>
    <x v="2"/>
    <n v="70"/>
    <n v="4067700013859"/>
    <n v="13.942563499999999"/>
    <n v="16.731076199999997"/>
    <n v="12"/>
    <n v="167.28"/>
    <n v="200.76"/>
    <n v="12"/>
    <n v="12.000000000000002"/>
  </r>
  <r>
    <x v="350"/>
    <s v="19V08043"/>
    <s v="MESPOULET"/>
    <s v="ARGENTAT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50"/>
    <s v="19V08026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50"/>
    <s v="19V08027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50"/>
    <s v="19V05111"/>
    <s v="DROP N SHO"/>
    <s v="POITIERS"/>
    <m/>
    <m/>
    <s v="CHR"/>
    <s v="Boisson_Spirit"/>
    <x v="12"/>
    <x v="44"/>
    <n v="70"/>
    <n v="3257150673029"/>
    <n v="23.269508399999999"/>
    <n v="27.92341008"/>
    <n v="12"/>
    <n v="279.24"/>
    <n v="335.04"/>
    <n v="12"/>
    <n v="12.000000000000002"/>
  </r>
  <r>
    <x v="350"/>
    <s v="19V05111"/>
    <s v="DROP N SHO"/>
    <s v="POITIERS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350"/>
    <s v="19V05111"/>
    <s v="DROP N SHO"/>
    <s v="POITIERS"/>
    <m/>
    <m/>
    <s v="CHR"/>
    <s v="Boisson_Spirit"/>
    <x v="10"/>
    <x v="20"/>
    <n v="70"/>
    <n v="3257150100228"/>
    <n v="21.488644000000001"/>
    <n v="25.786372800000002"/>
    <n v="6"/>
    <n v="128.94"/>
    <n v="154.74"/>
    <n v="6"/>
    <n v="6.0000000000000009"/>
  </r>
  <r>
    <x v="350"/>
    <s v="19V05111"/>
    <s v="DROP N SHO"/>
    <s v="POITIERS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350"/>
    <s v="19V05111"/>
    <s v="DROP N SHO"/>
    <s v="POITIERS"/>
    <m/>
    <m/>
    <s v="CHR"/>
    <s v="Boisson_Spirit"/>
    <x v="1"/>
    <x v="1"/>
    <n v="70"/>
    <n v="8500000917015"/>
    <n v="12.7382118"/>
    <n v="15.28585416"/>
    <n v="6"/>
    <n v="76.44"/>
    <n v="91.74"/>
    <n v="6"/>
    <n v="6.0000000000000009"/>
  </r>
  <r>
    <x v="351"/>
    <s v="19V08013"/>
    <s v="POITOU"/>
    <s v="CHASSENEUIL DU POITOU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52"/>
    <s v="19V08069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52"/>
    <s v="19V08069"/>
    <s v="ANJOU BOIS"/>
    <s v="AVRILLE"/>
    <m/>
    <m/>
    <s v="CHR"/>
    <s v="Boisson_Soft"/>
    <x v="8"/>
    <x v="11"/>
    <n v="20"/>
    <n v="4260310554785"/>
    <n v="0.89"/>
    <n v="0.93895000000000006"/>
    <n v="24"/>
    <n v="21.36"/>
    <n v="22.56"/>
    <n v="6.86"/>
    <n v="6.8571428571428577"/>
  </r>
  <r>
    <x v="352"/>
    <s v="19V08069"/>
    <s v="ANJOU BOIS"/>
    <s v="AVRILLE"/>
    <m/>
    <m/>
    <s v="GROS"/>
    <s v="Boisson_Soft"/>
    <x v="8"/>
    <x v="25"/>
    <n v="20"/>
    <n v="4260310553818"/>
    <n v="0.81"/>
    <n v="0.85455000000000003"/>
    <n v="192"/>
    <n v="155.52000000000001"/>
    <n v="163.19999999999999"/>
    <n v="54.86"/>
    <n v="54.857142857142861"/>
  </r>
  <r>
    <x v="353"/>
    <s v="19V08096"/>
    <s v="CODIFRANCE"/>
    <s v="CHATEAUNEUF LOIRE"/>
    <m/>
    <m/>
    <s v="GROS"/>
    <s v="Boisson_Spirit"/>
    <x v="2"/>
    <x v="2"/>
    <n v="70"/>
    <n v="4067700013859"/>
    <n v="12.532563499999998"/>
    <n v="15.039076199999998"/>
    <n v="480"/>
    <n v="6014.4"/>
    <n v="7219.2"/>
    <n v="480"/>
    <n v="480.00000000000006"/>
  </r>
  <r>
    <x v="354"/>
    <s v="19V08206"/>
    <s v="EST OUEST"/>
    <s v="POITIERS"/>
    <m/>
    <m/>
    <s v="CHR"/>
    <s v="JGR_TM"/>
    <x v="0"/>
    <x v="45"/>
    <n v="1"/>
    <n v="122"/>
    <n v="299"/>
    <n v="358.8"/>
    <n v="1"/>
    <n v="299"/>
    <n v="358.8"/>
    <n v="1"/>
    <n v="1"/>
  </r>
  <r>
    <x v="355"/>
    <s v="19V08189"/>
    <s v="SCHOEN"/>
    <s v="CHATEAUROUX"/>
    <m/>
    <m/>
    <s v="GROS"/>
    <s v="Boisson_Spirit"/>
    <x v="6"/>
    <x v="9"/>
    <n v="70"/>
    <n v="4055800060200"/>
    <n v="17.408644000000002"/>
    <n v="20.890372800000002"/>
    <n v="12"/>
    <n v="208.92000000000002"/>
    <n v="250.68"/>
    <n v="12"/>
    <n v="12.000000000000002"/>
  </r>
  <r>
    <x v="355"/>
    <s v="19V08189"/>
    <s v="SCHOEN"/>
    <s v="CHATEAUROUX"/>
    <m/>
    <m/>
    <s v="GROS"/>
    <s v="Boisson_Spirit"/>
    <x v="2"/>
    <x v="2"/>
    <n v="175"/>
    <n v="4067700013835"/>
    <n v="28.916408750000002"/>
    <n v="34.699690500000003"/>
    <n v="96"/>
    <n v="2776.32"/>
    <n v="3331.2000000000003"/>
    <n v="240"/>
    <n v="240.00000000000003"/>
  </r>
  <r>
    <x v="356"/>
    <s v="19V08262"/>
    <s v="ROSE BONBO"/>
    <s v="TOURS"/>
    <m/>
    <m/>
    <s v="GROS"/>
    <s v="Boisson_Spirit"/>
    <x v="2"/>
    <x v="2"/>
    <n v="70"/>
    <n v="4067700013859"/>
    <n v="12.532563499999998"/>
    <n v="15.039076199999998"/>
    <n v="180"/>
    <n v="2255.4"/>
    <n v="2707.2"/>
    <n v="180"/>
    <n v="180"/>
  </r>
  <r>
    <x v="356"/>
    <s v="19V08262"/>
    <s v="ROSE BONBO"/>
    <s v="TOURS"/>
    <m/>
    <m/>
    <s v="GROS"/>
    <s v="Boisson_Spirit"/>
    <x v="10"/>
    <x v="16"/>
    <n v="70"/>
    <n v="3257150101904"/>
    <n v="16.346482999999999"/>
    <n v="19.6157796"/>
    <n v="18"/>
    <n v="294.3"/>
    <n v="353.16"/>
    <n v="18"/>
    <n v="18"/>
  </r>
  <r>
    <x v="357"/>
    <s v="19V08291"/>
    <s v="CARAVAGE"/>
    <s v="LOCHES"/>
    <m/>
    <m/>
    <s v="CHR"/>
    <s v="JGR_TM"/>
    <x v="0"/>
    <x v="45"/>
    <n v="1"/>
    <n v="122"/>
    <n v="299"/>
    <n v="358.8"/>
    <n v="1"/>
    <n v="299"/>
    <n v="358.8"/>
    <n v="1"/>
    <n v="1"/>
  </r>
  <r>
    <x v="357"/>
    <s v="19V08292"/>
    <s v="BISSON"/>
    <s v="LOCHES"/>
    <m/>
    <m/>
    <s v="CHR"/>
    <s v="JGR_TM"/>
    <x v="0"/>
    <x v="45"/>
    <n v="1"/>
    <n v="122"/>
    <n v="299"/>
    <n v="358.8"/>
    <n v="1"/>
    <n v="299"/>
    <n v="358.8"/>
    <n v="1"/>
    <n v="1"/>
  </r>
  <r>
    <x v="358"/>
    <s v="19V08265"/>
    <s v="FIGUEIREDO"/>
    <s v="SAINT ROCH"/>
    <m/>
    <m/>
    <s v="GROS"/>
    <s v="Boisson_Spirit"/>
    <x v="6"/>
    <x v="9"/>
    <n v="70"/>
    <n v="4055800060200"/>
    <n v="17.408644000000002"/>
    <n v="20.890372800000002"/>
    <n v="24"/>
    <n v="417.84000000000003"/>
    <n v="501.36"/>
    <n v="24"/>
    <n v="24.000000000000004"/>
  </r>
  <r>
    <x v="358"/>
    <s v="19V08265"/>
    <s v="FIGUEIREDO"/>
    <s v="SAINT ROCH"/>
    <m/>
    <m/>
    <s v="GROS"/>
    <s v="Boisson_Spirit"/>
    <x v="2"/>
    <x v="2"/>
    <n v="175"/>
    <n v="4067700013835"/>
    <n v="28.916408750000002"/>
    <n v="34.699690500000003"/>
    <n v="48"/>
    <n v="1388.16"/>
    <n v="1665.6000000000001"/>
    <n v="120"/>
    <n v="120.00000000000001"/>
  </r>
  <r>
    <x v="358"/>
    <s v="19V08265"/>
    <s v="FIGUEIREDO"/>
    <s v="SAINT ROCH"/>
    <m/>
    <m/>
    <s v="GROS"/>
    <s v="Boisson_Spirit"/>
    <x v="10"/>
    <x v="39"/>
    <n v="70"/>
    <n v="3257150100792"/>
    <n v="71.40864400000001"/>
    <n v="85.690372800000006"/>
    <n v="2"/>
    <n v="142.82"/>
    <n v="171.38"/>
    <n v="2"/>
    <n v="2"/>
  </r>
  <r>
    <x v="358"/>
    <s v="19V08265"/>
    <s v="FIGUEIREDO"/>
    <s v="SAINT ROCH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359"/>
    <s v="19V08336"/>
    <s v="PLUMEJEAU"/>
    <s v="LA POMMERAYE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359"/>
    <s v="19V08370"/>
    <s v="L'ANNEXE"/>
    <s v="SAUMUR"/>
    <m/>
    <m/>
    <s v="CHR"/>
    <s v="Boisson_Spirit"/>
    <x v="10"/>
    <x v="40"/>
    <n v="70"/>
    <n v="3257150107012"/>
    <n v="32.408644000000002"/>
    <n v="38.890372800000002"/>
    <n v="6"/>
    <n v="194.45999999999998"/>
    <n v="233.34"/>
    <n v="6"/>
    <n v="6.0000000000000009"/>
  </r>
  <r>
    <x v="359"/>
    <s v="19V08336"/>
    <s v="PLUMEJEAU"/>
    <s v="LA POMMERAYE"/>
    <m/>
    <m/>
    <s v="GROS"/>
    <s v="Boisson_Spirit"/>
    <x v="2"/>
    <x v="2"/>
    <n v="100"/>
    <n v="4067700013842"/>
    <n v="17.100804999999998"/>
    <n v="20.520965999999998"/>
    <n v="306"/>
    <n v="5232.6000000000004"/>
    <n v="6279.12"/>
    <n v="437.14"/>
    <n v="437.14285714285717"/>
  </r>
  <r>
    <x v="359"/>
    <s v="19V08370"/>
    <s v="L'ANNEXE"/>
    <s v="SAUMUR"/>
    <m/>
    <m/>
    <s v="CHR"/>
    <s v="Boisson_Spirit"/>
    <x v="10"/>
    <x v="16"/>
    <n v="70"/>
    <n v="3257150101904"/>
    <n v="18.506483000000003"/>
    <n v="22.207779600000002"/>
    <n v="3"/>
    <n v="55.53"/>
    <n v="66.63"/>
    <n v="3"/>
    <n v="3.0000000000000004"/>
  </r>
  <r>
    <x v="359"/>
    <s v="19V08369"/>
    <s v="SAULAIE"/>
    <s v="DESCARTES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359"/>
    <s v="19V09007"/>
    <s v="FAYETTE"/>
    <s v="AMBOISE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359"/>
    <s v="19V08370"/>
    <s v="L'ANNEXE"/>
    <s v="SAUMUR"/>
    <m/>
    <m/>
    <s v="CHR"/>
    <s v="Boisson_Spirit"/>
    <x v="10"/>
    <x v="20"/>
    <n v="70"/>
    <n v="3257150100228"/>
    <n v="21.488644000000001"/>
    <n v="25.786372800000002"/>
    <n v="3"/>
    <n v="64.47"/>
    <n v="77.37"/>
    <n v="3"/>
    <n v="3.0000000000000004"/>
  </r>
  <r>
    <x v="359"/>
    <s v="19V08369"/>
    <s v="SAULAIE"/>
    <s v="DESCARTES"/>
    <m/>
    <m/>
    <s v="CHR"/>
    <s v="Boisson_Spirit"/>
    <x v="10"/>
    <x v="20"/>
    <n v="70"/>
    <n v="3257150100228"/>
    <n v="21.488644000000001"/>
    <n v="25.786372800000002"/>
    <n v="6"/>
    <n v="128.94"/>
    <n v="154.74"/>
    <n v="6"/>
    <n v="6.0000000000000009"/>
  </r>
  <r>
    <x v="359"/>
    <s v="19V09007"/>
    <s v="FAYETTE"/>
    <s v="AMBOISE"/>
    <m/>
    <m/>
    <s v="GROS"/>
    <s v="Boisson_Spirit"/>
    <x v="10"/>
    <x v="39"/>
    <n v="70"/>
    <n v="3257150100792"/>
    <n v="71.40864400000001"/>
    <n v="85.690372800000006"/>
    <n v="6"/>
    <n v="428.46"/>
    <n v="514.14"/>
    <n v="6"/>
    <n v="6.0000000000000009"/>
  </r>
  <r>
    <x v="359"/>
    <s v="19V09007"/>
    <s v="FAYETTE"/>
    <s v="AMBOISE"/>
    <m/>
    <m/>
    <s v="GROS"/>
    <s v="Boisson_Soft"/>
    <x v="8"/>
    <x v="22"/>
    <n v="20"/>
    <n v="4260310553849"/>
    <n v="0.81"/>
    <n v="0.85455000000000003"/>
    <n v="48"/>
    <n v="38.880000000000003"/>
    <n v="40.799999999999997"/>
    <n v="13.71"/>
    <n v="13.714285714285715"/>
  </r>
  <r>
    <x v="359"/>
    <s v="19V08370"/>
    <s v="L'ANNEXE"/>
    <s v="SAUMUR"/>
    <m/>
    <m/>
    <s v="CHR"/>
    <s v="Boisson_Soft"/>
    <x v="8"/>
    <x v="22"/>
    <n v="20"/>
    <n v="4260310553849"/>
    <n v="0.89"/>
    <n v="0.93895000000000006"/>
    <n v="24"/>
    <n v="21.36"/>
    <n v="22.56"/>
    <n v="6.86"/>
    <n v="6.8571428571428577"/>
  </r>
  <r>
    <x v="360"/>
    <s v="19V09087"/>
    <s v="LE MERLE M"/>
    <s v="CHATELLERAULT"/>
    <m/>
    <m/>
    <s v="CHR"/>
    <s v="JGR_TM"/>
    <x v="0"/>
    <x v="45"/>
    <n v="1"/>
    <n v="122"/>
    <n v="299"/>
    <n v="358.8"/>
    <n v="1"/>
    <n v="299"/>
    <n v="358.8"/>
    <n v="1"/>
    <n v="1"/>
  </r>
  <r>
    <x v="360"/>
    <s v="19V09085"/>
    <s v="LE SAFARI"/>
    <s v="BLOIS"/>
    <m/>
    <m/>
    <s v="CHR"/>
    <s v="JGR_TM"/>
    <x v="0"/>
    <x v="45"/>
    <n v="1"/>
    <n v="122"/>
    <n v="299"/>
    <n v="358.8"/>
    <n v="2"/>
    <n v="598"/>
    <n v="717.6"/>
    <n v="2"/>
    <n v="2"/>
  </r>
  <r>
    <x v="360"/>
    <s v="19V09088"/>
    <s v="LE BAR DES"/>
    <s v="POITIERS"/>
    <m/>
    <m/>
    <s v="CHR"/>
    <s v="JGR_TM"/>
    <x v="0"/>
    <x v="45"/>
    <n v="1"/>
    <n v="122"/>
    <n v="299"/>
    <n v="358.8"/>
    <n v="1"/>
    <n v="299"/>
    <n v="358.8"/>
    <n v="1"/>
    <n v="1"/>
  </r>
  <r>
    <x v="360"/>
    <s v="19V09086"/>
    <s v="UNI VINS"/>
    <s v="TOURS"/>
    <m/>
    <m/>
    <s v="CHR"/>
    <s v="JGR_TM"/>
    <x v="0"/>
    <x v="45"/>
    <n v="1"/>
    <n v="122"/>
    <n v="299"/>
    <n v="358.8"/>
    <n v="1"/>
    <n v="299"/>
    <n v="358.8"/>
    <n v="1"/>
    <n v="1"/>
  </r>
  <r>
    <x v="361"/>
    <s v="19V09074"/>
    <s v="POITOU"/>
    <s v="CHASSENEUIL DU POITOU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62"/>
    <s v="19V09199"/>
    <s v="TIA GOURME"/>
    <s v="TOURS"/>
    <m/>
    <m/>
    <s v="CHR"/>
    <s v="Boisson_Spirit"/>
    <x v="7"/>
    <x v="10"/>
    <n v="70"/>
    <n v="8017450002104"/>
    <n v="14.266482999999999"/>
    <n v="17.119779600000001"/>
    <n v="6"/>
    <n v="85.62"/>
    <n v="102.72"/>
    <n v="6"/>
    <n v="6.0000000000000009"/>
  </r>
  <r>
    <x v="362"/>
    <s v="19V09199"/>
    <s v="TIA GOURME"/>
    <s v="TOURS"/>
    <m/>
    <m/>
    <s v="CHR"/>
    <s v="Boisson_Spirit"/>
    <x v="12"/>
    <x v="44"/>
    <n v="70"/>
    <n v="3257150673029"/>
    <n v="23.269508399999999"/>
    <n v="27.92341008"/>
    <n v="6"/>
    <n v="139.62"/>
    <n v="167.52"/>
    <n v="6"/>
    <n v="6.0000000000000009"/>
  </r>
  <r>
    <x v="362"/>
    <s v="19V09199"/>
    <s v="TIA GOURME"/>
    <s v="TOURS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362"/>
    <s v="19V09199"/>
    <s v="TIA GOURME"/>
    <s v="TOURS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362"/>
    <s v="19V09199"/>
    <s v="TIA GOURME"/>
    <s v="TOURS"/>
    <m/>
    <m/>
    <s v="CHR"/>
    <s v="Boisson_Spirit"/>
    <x v="1"/>
    <x v="19"/>
    <n v="70"/>
    <n v="8500000917008"/>
    <n v="11.528211800000001"/>
    <n v="13.833854160000001"/>
    <n v="36"/>
    <n v="415.08"/>
    <n v="497.88"/>
    <n v="36"/>
    <n v="36"/>
  </r>
  <r>
    <x v="362"/>
    <s v="19V09199"/>
    <s v="TIA GOURME"/>
    <s v="TOURS"/>
    <m/>
    <m/>
    <s v="CHR"/>
    <s v="Boisson_Spirit"/>
    <x v="5"/>
    <x v="7"/>
    <n v="100"/>
    <n v="4603514006849"/>
    <n v="17.370920000000002"/>
    <n v="20.845104000000003"/>
    <n v="24"/>
    <n v="416.88"/>
    <n v="500.40000000000003"/>
    <n v="34.29"/>
    <n v="34.285714285714285"/>
  </r>
  <r>
    <x v="363"/>
    <s v="19V09301"/>
    <s v="REMY BREGE"/>
    <s v="LA MOTTE BEUVRON"/>
    <m/>
    <m/>
    <s v="GROS"/>
    <s v="Boisson_Soft"/>
    <x v="8"/>
    <x v="23"/>
    <n v="20"/>
    <n v="4260310550305"/>
    <n v="0.81"/>
    <n v="0.85455000000000003"/>
    <n v="120"/>
    <n v="97.2"/>
    <n v="102"/>
    <n v="34.29"/>
    <n v="34.285714285714285"/>
  </r>
  <r>
    <x v="363"/>
    <s v="19V09232"/>
    <s v="IRLANDAIS"/>
    <s v="ANGERS"/>
    <m/>
    <m/>
    <s v="GROS"/>
    <s v="Boisson_Soft"/>
    <x v="8"/>
    <x v="29"/>
    <n v="20"/>
    <n v="4260310552941"/>
    <n v="0.81"/>
    <n v="0.85455000000000003"/>
    <n v="24"/>
    <n v="19.440000000000001"/>
    <n v="20.399999999999999"/>
    <n v="6.86"/>
    <n v="6.8571428571428577"/>
  </r>
  <r>
    <x v="363"/>
    <s v="19V09301"/>
    <s v="REMY BREGE"/>
    <s v="LA MOTTE BEUVRON"/>
    <m/>
    <m/>
    <s v="GROS"/>
    <s v="Boisson_Soft"/>
    <x v="8"/>
    <x v="29"/>
    <n v="20"/>
    <n v="4260310552941"/>
    <n v="0.81"/>
    <n v="0.85455000000000003"/>
    <n v="96"/>
    <n v="77.760000000000005"/>
    <n v="81.599999999999994"/>
    <n v="27.43"/>
    <n v="27.428571428571431"/>
  </r>
  <r>
    <x v="363"/>
    <s v="19V09301"/>
    <s v="REMY BREGE"/>
    <s v="LA MOTTE BEUVRON"/>
    <m/>
    <m/>
    <s v="GROS"/>
    <s v="Boisson_Soft"/>
    <x v="8"/>
    <x v="24"/>
    <n v="20"/>
    <n v="4260310553863"/>
    <n v="0.81"/>
    <n v="0.85455000000000003"/>
    <n v="144"/>
    <n v="116.64000000000001"/>
    <n v="122.39999999999999"/>
    <n v="41.14"/>
    <n v="41.142857142857146"/>
  </r>
  <r>
    <x v="363"/>
    <s v="19V09301"/>
    <s v="REMY BREGE"/>
    <s v="LA MOTTE BEUVRON"/>
    <m/>
    <m/>
    <s v="GROS"/>
    <s v="Boisson_Soft"/>
    <x v="8"/>
    <x v="21"/>
    <n v="20"/>
    <n v="4260310553832"/>
    <n v="0.81"/>
    <n v="0.85455000000000003"/>
    <n v="120"/>
    <n v="97.2"/>
    <n v="102"/>
    <n v="34.29"/>
    <n v="34.285714285714285"/>
  </r>
  <r>
    <x v="363"/>
    <s v="19V09232"/>
    <s v="IRLANDAIS"/>
    <s v="ANGERS"/>
    <m/>
    <m/>
    <s v="GROS"/>
    <s v="Boisson_Spirit"/>
    <x v="2"/>
    <x v="2"/>
    <n v="175"/>
    <n v="4067700013835"/>
    <n v="28.916408750000002"/>
    <n v="34.699690500000003"/>
    <n v="48"/>
    <n v="1388.16"/>
    <n v="1665.6000000000001"/>
    <n v="120"/>
    <n v="120.00000000000001"/>
  </r>
  <r>
    <x v="363"/>
    <s v="19V09102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63"/>
    <s v="19V09232"/>
    <s v="IRLANDAIS"/>
    <s v="ANGERS"/>
    <m/>
    <m/>
    <s v="CHR"/>
    <s v="Boisson_Soft"/>
    <x v="8"/>
    <x v="11"/>
    <n v="20"/>
    <n v="4260310554785"/>
    <n v="0.89"/>
    <n v="0.93895000000000006"/>
    <n v="192"/>
    <n v="170.88"/>
    <n v="180.48"/>
    <n v="54.86"/>
    <n v="54.857142857142861"/>
  </r>
  <r>
    <x v="363"/>
    <s v="19V09102"/>
    <s v="ANJOU BOIS"/>
    <s v="AVRILLE"/>
    <m/>
    <m/>
    <s v="CHR"/>
    <s v="Boisson_Soft"/>
    <x v="8"/>
    <x v="11"/>
    <n v="20"/>
    <n v="4260310554785"/>
    <n v="0.89"/>
    <n v="0.93895000000000006"/>
    <n v="96"/>
    <n v="85.44"/>
    <n v="90.24"/>
    <n v="27.43"/>
    <n v="27.428571428571431"/>
  </r>
  <r>
    <x v="363"/>
    <s v="19V09301"/>
    <s v="REMY BREGE"/>
    <s v="LA MOTTE BEUVRON"/>
    <m/>
    <m/>
    <s v="CHR"/>
    <s v="Boisson_Soft"/>
    <x v="8"/>
    <x v="11"/>
    <n v="20"/>
    <n v="4260310554785"/>
    <n v="0.89"/>
    <n v="0.93895000000000006"/>
    <n v="24"/>
    <n v="21.36"/>
    <n v="22.56"/>
    <n v="6.86"/>
    <n v="6.8571428571428577"/>
  </r>
  <r>
    <x v="363"/>
    <s v="19V09232"/>
    <s v="IRLANDAIS"/>
    <s v="ANGERS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363"/>
    <s v="19V09262"/>
    <s v="AUCHAN"/>
    <s v="AVRILLE CEDEX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363"/>
    <s v="19V09232"/>
    <s v="IRLANDAIS"/>
    <s v="ANGERS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363"/>
    <s v="19V09263"/>
    <s v="BISTROT"/>
    <s v="ESVRES SUR INDRE"/>
    <m/>
    <m/>
    <s v="CHR"/>
    <s v="Boisson_Spirit"/>
    <x v="10"/>
    <x v="20"/>
    <n v="70"/>
    <n v="3257150100228"/>
    <n v="21.488644000000001"/>
    <n v="25.786372800000002"/>
    <n v="6"/>
    <n v="128.94"/>
    <n v="154.74"/>
    <n v="6"/>
    <n v="6.0000000000000009"/>
  </r>
  <r>
    <x v="363"/>
    <s v="19V09261"/>
    <s v="LES SAVEUR"/>
    <s v="SAUMUR"/>
    <m/>
    <m/>
    <s v="CHR"/>
    <s v="Boisson_Spirit"/>
    <x v="10"/>
    <x v="20"/>
    <n v="70"/>
    <n v="3257150100228"/>
    <n v="21.488644000000001"/>
    <n v="25.786372800000002"/>
    <n v="12"/>
    <n v="257.88"/>
    <n v="309.48"/>
    <n v="12"/>
    <n v="12.000000000000002"/>
  </r>
  <r>
    <x v="363"/>
    <s v="19V09232"/>
    <s v="IRLANDAIS"/>
    <s v="ANGERS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363"/>
    <s v="19V09262"/>
    <s v="AUCHAN"/>
    <s v="AVRILLE CEDEX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363"/>
    <s v="19V09301"/>
    <s v="REMY BREGE"/>
    <s v="LA MOTTE BEUVRON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363"/>
    <s v="19V09232"/>
    <s v="IRLANDAIS"/>
    <s v="ANGERS"/>
    <m/>
    <m/>
    <s v="GROS"/>
    <s v="Boisson_Spirit"/>
    <x v="1"/>
    <x v="1"/>
    <n v="70"/>
    <n v="8500000917015"/>
    <n v="11.8982118"/>
    <n v="14.27785416"/>
    <n v="24"/>
    <n v="285.60000000000002"/>
    <n v="342.71999999999997"/>
    <n v="24"/>
    <n v="24.000000000000004"/>
  </r>
  <r>
    <x v="363"/>
    <s v="19V09232"/>
    <s v="IRLANDAIS"/>
    <s v="ANGERS"/>
    <m/>
    <m/>
    <s v="GROS"/>
    <s v="Boisson_Soft"/>
    <x v="8"/>
    <x v="22"/>
    <n v="20"/>
    <n v="4260310553849"/>
    <n v="0.81"/>
    <n v="0.85455000000000003"/>
    <n v="192"/>
    <n v="155.52000000000001"/>
    <n v="163.19999999999999"/>
    <n v="54.86"/>
    <n v="54.857142857142861"/>
  </r>
  <r>
    <x v="363"/>
    <s v="19V09102"/>
    <s v="ANJOU BOIS"/>
    <s v="AVRILLE"/>
    <m/>
    <m/>
    <s v="GROS"/>
    <s v="Boisson_Soft"/>
    <x v="8"/>
    <x v="22"/>
    <n v="20"/>
    <n v="4260310553849"/>
    <n v="0.81"/>
    <n v="0.85455000000000003"/>
    <n v="240"/>
    <n v="194.4"/>
    <n v="204"/>
    <n v="68.569999999999993"/>
    <n v="68.571428571428569"/>
  </r>
  <r>
    <x v="363"/>
    <s v="19V09301"/>
    <s v="REMY BREGE"/>
    <s v="LA MOTTE BEUVRON"/>
    <m/>
    <m/>
    <s v="GROS"/>
    <s v="Boisson_Soft"/>
    <x v="8"/>
    <x v="22"/>
    <n v="20"/>
    <n v="4260310553849"/>
    <n v="0.81"/>
    <n v="0.85455000000000003"/>
    <n v="480"/>
    <n v="388.8"/>
    <n v="408"/>
    <n v="137.13999999999999"/>
    <n v="137.14285714285714"/>
  </r>
  <r>
    <x v="363"/>
    <s v="19V09333"/>
    <s v="COLIBOWL"/>
    <s v="ANGERS"/>
    <m/>
    <m/>
    <s v="CHR"/>
    <s v="JGR_TM"/>
    <x v="0"/>
    <x v="45"/>
    <n v="1"/>
    <n v="122"/>
    <n v="299"/>
    <n v="358.8"/>
    <n v="1"/>
    <n v="299"/>
    <n v="358.8"/>
    <n v="1"/>
    <n v="1"/>
  </r>
  <r>
    <x v="363"/>
    <s v="19V09334"/>
    <s v="EURL GIA"/>
    <s v="BLOIS"/>
    <m/>
    <m/>
    <s v="CHR"/>
    <s v="JGR_TM"/>
    <x v="0"/>
    <x v="45"/>
    <n v="1"/>
    <n v="122"/>
    <n v="299"/>
    <n v="358.8"/>
    <n v="1"/>
    <n v="299"/>
    <n v="358.8"/>
    <n v="1"/>
    <n v="1"/>
  </r>
  <r>
    <x v="363"/>
    <s v="19V09330"/>
    <s v="HABANA"/>
    <s v="SAUMUR"/>
    <m/>
    <m/>
    <s v="CHR"/>
    <s v="JGR_TM"/>
    <x v="0"/>
    <x v="45"/>
    <n v="1"/>
    <n v="122"/>
    <n v="299"/>
    <n v="358.8"/>
    <n v="1"/>
    <n v="299"/>
    <n v="358.8"/>
    <n v="1"/>
    <n v="1"/>
  </r>
  <r>
    <x v="363"/>
    <s v="19V09331"/>
    <s v="L'ANNEXE"/>
    <s v="SAUMUR"/>
    <m/>
    <m/>
    <s v="CHR"/>
    <s v="JGR_TM"/>
    <x v="0"/>
    <x v="45"/>
    <n v="1"/>
    <n v="122"/>
    <n v="299"/>
    <n v="358.8"/>
    <n v="1"/>
    <n v="299"/>
    <n v="358.8"/>
    <n v="1"/>
    <n v="1"/>
  </r>
  <r>
    <x v="363"/>
    <s v="19V09336"/>
    <s v="TROPI'K"/>
    <s v="BLOIS"/>
    <m/>
    <m/>
    <s v="CHR"/>
    <s v="JGR_TM"/>
    <x v="0"/>
    <x v="45"/>
    <n v="1"/>
    <n v="122"/>
    <n v="299"/>
    <n v="358.8"/>
    <n v="1"/>
    <n v="299"/>
    <n v="358.8"/>
    <n v="1"/>
    <n v="1"/>
  </r>
  <r>
    <x v="363"/>
    <s v="19V09332"/>
    <s v="STEIB"/>
    <s v="REIGNAC / INDRE"/>
    <m/>
    <m/>
    <s v="CHR"/>
    <s v="JGR_TM"/>
    <x v="0"/>
    <x v="45"/>
    <n v="1"/>
    <n v="122"/>
    <n v="299"/>
    <n v="358.8"/>
    <n v="1"/>
    <n v="299"/>
    <n v="358.8"/>
    <n v="1"/>
    <n v="1"/>
  </r>
  <r>
    <x v="363"/>
    <s v="19V09335"/>
    <s v="VICTORIA"/>
    <s v="ORLEANS"/>
    <m/>
    <m/>
    <s v="CHR"/>
    <s v="JGR_TM"/>
    <x v="0"/>
    <x v="45"/>
    <n v="1"/>
    <n v="122"/>
    <n v="299"/>
    <n v="358.8"/>
    <n v="1"/>
    <n v="299"/>
    <n v="358.8"/>
    <n v="1"/>
    <n v="1"/>
  </r>
  <r>
    <x v="363"/>
    <s v="19V09232"/>
    <s v="IRLANDAIS"/>
    <s v="ANGERS"/>
    <m/>
    <m/>
    <s v="GROS"/>
    <s v="Boisson_Soft"/>
    <x v="8"/>
    <x v="25"/>
    <n v="20"/>
    <n v="4260310553818"/>
    <n v="0.81"/>
    <n v="0.85455000000000003"/>
    <n v="480"/>
    <n v="388.8"/>
    <n v="408"/>
    <n v="137.13999999999999"/>
    <n v="137.14285714285714"/>
  </r>
  <r>
    <x v="363"/>
    <s v="19V09102"/>
    <s v="ANJOU BOIS"/>
    <s v="AVRILLE"/>
    <m/>
    <m/>
    <s v="GROS"/>
    <s v="Boisson_Soft"/>
    <x v="8"/>
    <x v="25"/>
    <n v="20"/>
    <n v="4260310553818"/>
    <n v="0.81"/>
    <n v="0.85455000000000003"/>
    <n v="144"/>
    <n v="116.64000000000001"/>
    <n v="122.39999999999999"/>
    <n v="41.14"/>
    <n v="41.142857142857146"/>
  </r>
  <r>
    <x v="363"/>
    <s v="19V09301"/>
    <s v="REMY BREGE"/>
    <s v="LA MOTTE BEUVRON"/>
    <m/>
    <m/>
    <s v="GROS"/>
    <s v="Boisson_Soft"/>
    <x v="8"/>
    <x v="25"/>
    <n v="20"/>
    <n v="4260310553818"/>
    <n v="0.81"/>
    <n v="0.85455000000000003"/>
    <n v="240"/>
    <n v="194.4"/>
    <n v="204"/>
    <n v="68.569999999999993"/>
    <n v="68.571428571428569"/>
  </r>
  <r>
    <x v="363"/>
    <s v="19V09301"/>
    <s v="REMY BREGE"/>
    <s v="LA MOTTE BEUVRON"/>
    <m/>
    <m/>
    <s v="GROS"/>
    <s v="Boisson_Soft"/>
    <x v="8"/>
    <x v="25"/>
    <n v="20"/>
    <n v="4260310553818"/>
    <n v="0.81"/>
    <n v="0.85455000000000003"/>
    <n v="240"/>
    <n v="194.4"/>
    <n v="204"/>
    <n v="68.569999999999993"/>
    <n v="68.571428571428569"/>
  </r>
  <r>
    <x v="364"/>
    <s v="19V09298"/>
    <s v="POITOU"/>
    <s v="CHASSENEUIL DU POITOU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65"/>
    <s v="19V09412"/>
    <s v="MESPOULET"/>
    <s v="ARGENTAT"/>
    <m/>
    <m/>
    <s v="CHR"/>
    <s v="JGR_TM"/>
    <x v="0"/>
    <x v="45"/>
    <n v="1"/>
    <n v="122"/>
    <n v="299"/>
    <n v="358.8"/>
    <n v="1"/>
    <n v="299"/>
    <n v="358.8"/>
    <n v="1"/>
    <n v="1"/>
  </r>
  <r>
    <x v="366"/>
    <s v="19V09388"/>
    <s v="ANJOU BOIS"/>
    <s v="AVRILLE"/>
    <m/>
    <m/>
    <s v="GROS"/>
    <s v="Boisson_Spirit"/>
    <x v="2"/>
    <x v="2"/>
    <n v="70"/>
    <n v="4067700013859"/>
    <n v="12.532563499999998"/>
    <n v="15.039076199999998"/>
    <n v="90"/>
    <n v="1127.7"/>
    <n v="1353.6"/>
    <n v="90"/>
    <n v="90"/>
  </r>
  <r>
    <x v="366"/>
    <s v="19V09388"/>
    <s v="ANJOU BOIS"/>
    <s v="AVRILLE"/>
    <m/>
    <m/>
    <s v="GROS"/>
    <s v="Boisson_Spirit"/>
    <x v="2"/>
    <x v="2"/>
    <n v="70"/>
    <n v="4067700013859"/>
    <n v="12.532563499999998"/>
    <n v="15.039076199999998"/>
    <n v="150"/>
    <n v="1879.5"/>
    <n v="2256"/>
    <n v="150"/>
    <n v="150"/>
  </r>
  <r>
    <x v="366"/>
    <s v="19V09388"/>
    <s v="ANJOU BOIS"/>
    <s v="AVRILLE"/>
    <m/>
    <m/>
    <s v="GROS"/>
    <s v="Boisson_Soft"/>
    <x v="8"/>
    <x v="22"/>
    <n v="20"/>
    <n v="4260310553849"/>
    <n v="0.81"/>
    <n v="0.85455000000000003"/>
    <n v="240"/>
    <n v="194.4"/>
    <n v="204"/>
    <n v="68.569999999999993"/>
    <n v="68.571428571428569"/>
  </r>
  <r>
    <x v="366"/>
    <s v="19V09388"/>
    <s v="ANJOU BOIS"/>
    <s v="AVRILLE"/>
    <m/>
    <m/>
    <s v="GROS"/>
    <s v="Boisson_Soft"/>
    <x v="8"/>
    <x v="25"/>
    <n v="20"/>
    <n v="4260310553818"/>
    <n v="0.81"/>
    <n v="0.85455000000000003"/>
    <n v="240"/>
    <n v="194.4"/>
    <n v="204"/>
    <n v="68.569999999999993"/>
    <n v="68.571428571428569"/>
  </r>
  <r>
    <x v="367"/>
    <s v="19V10025"/>
    <s v="PLUMEJEAU"/>
    <s v="LA POMMERAYE"/>
    <m/>
    <m/>
    <s v="CHR"/>
    <s v="JGR_TM"/>
    <x v="0"/>
    <x v="45"/>
    <n v="1"/>
    <n v="122"/>
    <n v="299"/>
    <n v="358.8"/>
    <n v="2"/>
    <n v="598"/>
    <n v="717.6"/>
    <n v="2"/>
    <n v="2"/>
  </r>
  <r>
    <x v="368"/>
    <s v="19V10001"/>
    <s v="FAYETTE"/>
    <s v="AMBOISE"/>
    <m/>
    <m/>
    <s v="GROS"/>
    <s v="Boisson_Soft"/>
    <x v="8"/>
    <x v="29"/>
    <n v="20"/>
    <n v="4260310552941"/>
    <n v="0.81"/>
    <n v="0.85455000000000003"/>
    <n v="120"/>
    <n v="97.2"/>
    <n v="102"/>
    <n v="34.29"/>
    <n v="34.285714285714285"/>
  </r>
  <r>
    <x v="368"/>
    <s v="19V10016"/>
    <s v="PLUMEJEAU"/>
    <s v="LA POMMERAYE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368"/>
    <s v="19V10001"/>
    <s v="FAYETTE"/>
    <s v="AMBOISE"/>
    <m/>
    <m/>
    <s v="GROS"/>
    <s v="Boisson_Spirit"/>
    <x v="2"/>
    <x v="2"/>
    <n v="100"/>
    <n v="4067700013842"/>
    <n v="17.100804999999998"/>
    <n v="20.520965999999998"/>
    <n v="180"/>
    <n v="3078.0000000000005"/>
    <n v="3693.6"/>
    <n v="257.14"/>
    <n v="257.14285714285717"/>
  </r>
  <r>
    <x v="368"/>
    <s v="19V10016"/>
    <s v="PLUMEJEAU"/>
    <s v="LA POMMERAYE"/>
    <m/>
    <m/>
    <s v="GROS"/>
    <s v="Boisson_Spirit"/>
    <x v="2"/>
    <x v="2"/>
    <n v="100"/>
    <n v="4067700013842"/>
    <n v="17.100804999999998"/>
    <n v="20.520965999999998"/>
    <n v="306"/>
    <n v="5232.6000000000004"/>
    <n v="6279.12"/>
    <n v="437.14"/>
    <n v="437.14285714285717"/>
  </r>
  <r>
    <x v="368"/>
    <s v="19V10002"/>
    <s v="OUTBACK"/>
    <s v="TOURS"/>
    <m/>
    <m/>
    <s v="CHR"/>
    <s v="Boisson_Spirit"/>
    <x v="2"/>
    <x v="2"/>
    <n v="175"/>
    <n v="4067700013835"/>
    <n v="32.266408749999997"/>
    <n v="38.719690499999999"/>
    <n v="18"/>
    <n v="580.86"/>
    <n v="696.96"/>
    <n v="45"/>
    <n v="45"/>
  </r>
  <r>
    <x v="368"/>
    <s v="19V10001"/>
    <s v="FAYETTE"/>
    <s v="AMBOISE"/>
    <m/>
    <m/>
    <s v="GROS"/>
    <s v="Boisson_Spirit"/>
    <x v="2"/>
    <x v="49"/>
    <n v="2"/>
    <n v="4067700015884"/>
    <n v="0.63521610000000006"/>
    <n v="0.76225932000000007"/>
    <n v="120"/>
    <n v="76.8"/>
    <n v="91.2"/>
    <n v="3.43"/>
    <n v="3.4285714285714288"/>
  </r>
  <r>
    <x v="368"/>
    <s v="19V10001"/>
    <s v="FAYETTE"/>
    <s v="AMBOISE"/>
    <m/>
    <m/>
    <s v="GROS"/>
    <s v="Boisson_Spirit"/>
    <x v="2"/>
    <x v="50"/>
    <n v="70"/>
    <n v="4067700012085"/>
    <n v="12.2021313"/>
    <n v="14.64255756"/>
    <n v="24"/>
    <n v="292.79999999999995"/>
    <n v="351.36"/>
    <n v="24"/>
    <n v="24.000000000000004"/>
  </r>
  <r>
    <x v="368"/>
    <s v="19V10001"/>
    <s v="FAYETTE"/>
    <s v="AMBOISE"/>
    <m/>
    <m/>
    <s v="GROS"/>
    <s v="Boisson_Spirit"/>
    <x v="10"/>
    <x v="20"/>
    <n v="70"/>
    <n v="3257150100228"/>
    <n v="19.998643999999999"/>
    <n v="23.998372799999999"/>
    <n v="12"/>
    <n v="240"/>
    <n v="288"/>
    <n v="12"/>
    <n v="12.000000000000002"/>
  </r>
  <r>
    <x v="368"/>
    <s v="19V10002"/>
    <s v="OUTBACK"/>
    <s v="TOURS"/>
    <m/>
    <m/>
    <s v="CHR"/>
    <s v="Boisson_Spirit"/>
    <x v="4"/>
    <x v="8"/>
    <n v="100"/>
    <n v="0"/>
    <n v="0"/>
    <n v="0"/>
    <n v="24"/>
    <n v="0"/>
    <n v="0"/>
    <n v="34.29"/>
    <n v="34.285714285714285"/>
  </r>
  <r>
    <x v="368"/>
    <s v="19V10001"/>
    <s v="FAYETTE"/>
    <s v="AMBOISE"/>
    <m/>
    <m/>
    <s v="GROS"/>
    <s v="Boisson_Spirit"/>
    <x v="3"/>
    <x v="3"/>
    <n v="70"/>
    <n v="3257150688009"/>
    <n v="12.556915199999999"/>
    <n v="15.068298239999999"/>
    <n v="72"/>
    <n v="904.32"/>
    <n v="1085.04"/>
    <n v="72"/>
    <n v="72"/>
  </r>
  <r>
    <x v="368"/>
    <s v="19V10001"/>
    <s v="FAYETTE"/>
    <s v="AMBOISE"/>
    <m/>
    <m/>
    <s v="GROS"/>
    <s v="Boisson_Soft"/>
    <x v="8"/>
    <x v="22"/>
    <n v="20"/>
    <n v="4260310553849"/>
    <n v="0.81"/>
    <n v="0.85455000000000003"/>
    <n v="120"/>
    <n v="97.2"/>
    <n v="102"/>
    <n v="34.29"/>
    <n v="34.285714285714285"/>
  </r>
  <r>
    <x v="368"/>
    <s v="19V10001"/>
    <s v="FAYETTE"/>
    <s v="AMBOISE"/>
    <m/>
    <m/>
    <s v="GROS"/>
    <s v="Boisson_Soft"/>
    <x v="8"/>
    <x v="25"/>
    <n v="20"/>
    <n v="4260310553818"/>
    <n v="0.81"/>
    <n v="0.85455000000000003"/>
    <n v="192"/>
    <n v="155.52000000000001"/>
    <n v="163.19999999999999"/>
    <n v="54.86"/>
    <n v="54.857142857142861"/>
  </r>
  <r>
    <x v="369"/>
    <s v="19V09233"/>
    <s v="BAR N CO"/>
    <s v="ANGERS"/>
    <m/>
    <m/>
    <s v="CHR"/>
    <s v="Boisson_Soft"/>
    <x v="8"/>
    <x v="23"/>
    <n v="20"/>
    <n v="4260310550305"/>
    <n v="0.89"/>
    <n v="0.93895000000000006"/>
    <n v="48"/>
    <n v="42.72"/>
    <n v="45.12"/>
    <n v="13.71"/>
    <n v="13.714285714285715"/>
  </r>
  <r>
    <x v="369"/>
    <s v="19V09233"/>
    <s v="BAR N CO"/>
    <s v="ANGERS"/>
    <m/>
    <m/>
    <s v="CHR"/>
    <s v="Boisson_Soft"/>
    <x v="8"/>
    <x v="29"/>
    <n v="20"/>
    <n v="4260310552941"/>
    <n v="0.89"/>
    <n v="0.93895000000000006"/>
    <n v="48"/>
    <n v="42.72"/>
    <n v="45.12"/>
    <n v="13.71"/>
    <n v="13.714285714285715"/>
  </r>
  <r>
    <x v="369"/>
    <s v="19V09233"/>
    <s v="BAR N CO"/>
    <s v="ANGERS"/>
    <m/>
    <m/>
    <s v="CHR"/>
    <s v="Boisson_Spirit"/>
    <x v="10"/>
    <x v="40"/>
    <n v="70"/>
    <n v="3257150107012"/>
    <n v="32.408644000000002"/>
    <n v="38.890372800000002"/>
    <n v="6"/>
    <n v="194.45999999999998"/>
    <n v="233.34"/>
    <n v="6"/>
    <n v="6.0000000000000009"/>
  </r>
  <r>
    <x v="369"/>
    <s v="19V09233"/>
    <s v="BAR N CO"/>
    <s v="ANGERS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369"/>
    <s v="19V09233"/>
    <s v="BAR N CO"/>
    <s v="ANGERS"/>
    <m/>
    <m/>
    <s v="CHR"/>
    <s v="Boisson_Spirit"/>
    <x v="10"/>
    <x v="20"/>
    <n v="70"/>
    <n v="3257150100228"/>
    <n v="21.488644000000001"/>
    <n v="25.786372800000002"/>
    <n v="6"/>
    <n v="128.94"/>
    <n v="154.74"/>
    <n v="6"/>
    <n v="6.0000000000000009"/>
  </r>
  <r>
    <x v="369"/>
    <s v="19V09233"/>
    <s v="BAR N CO"/>
    <s v="ANGERS"/>
    <m/>
    <m/>
    <s v="CHR"/>
    <s v="Boisson_Spirit"/>
    <x v="10"/>
    <x v="17"/>
    <n v="70"/>
    <n v="3257150100167"/>
    <n v="29.948644000000002"/>
    <n v="35.938372800000003"/>
    <n v="6"/>
    <n v="179.7"/>
    <n v="215.64"/>
    <n v="6"/>
    <n v="6.0000000000000009"/>
  </r>
  <r>
    <x v="369"/>
    <s v="19V09233"/>
    <s v="BAR N CO"/>
    <s v="ANGERS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369"/>
    <s v="19V09233"/>
    <s v="BAR N CO"/>
    <s v="ANGERS"/>
    <m/>
    <m/>
    <s v="CHR"/>
    <s v="Boisson_Soft"/>
    <x v="8"/>
    <x v="22"/>
    <n v="20"/>
    <n v="4260310553849"/>
    <n v="0.89"/>
    <n v="0.93895000000000006"/>
    <n v="24"/>
    <n v="21.36"/>
    <n v="22.56"/>
    <n v="6.86"/>
    <n v="6.8571428571428577"/>
  </r>
  <r>
    <x v="370"/>
    <s v="19V10038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70"/>
    <s v="19V10038"/>
    <s v="ANJOU BOIS"/>
    <s v="AVRILLE"/>
    <m/>
    <m/>
    <s v="CHR"/>
    <s v="Boisson_Soft"/>
    <x v="8"/>
    <x v="11"/>
    <n v="20"/>
    <n v="4260310554785"/>
    <n v="0.89"/>
    <n v="0.93895000000000006"/>
    <n v="240"/>
    <n v="213.6"/>
    <n v="225.6"/>
    <n v="68.569999999999993"/>
    <n v="68.571428571428569"/>
  </r>
  <r>
    <x v="371"/>
    <s v="19V10181"/>
    <s v="POITOU"/>
    <s v="CHASSENEUIL DU POITOU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71"/>
    <s v="19V10237"/>
    <s v="LA CHAUMIE"/>
    <s v="LE BLANC"/>
    <m/>
    <m/>
    <s v="CHR"/>
    <s v="JGR_TM"/>
    <x v="0"/>
    <x v="45"/>
    <n v="1"/>
    <n v="122"/>
    <n v="299"/>
    <n v="358.8"/>
    <n v="1"/>
    <n v="299"/>
    <n v="358.8"/>
    <n v="1"/>
    <n v="1"/>
  </r>
  <r>
    <x v="371"/>
    <s v="19V10236"/>
    <s v="LA TABERNE"/>
    <s v="POITIERS"/>
    <m/>
    <m/>
    <s v="CHR"/>
    <s v="JGR_TM"/>
    <x v="0"/>
    <x v="45"/>
    <n v="1"/>
    <n v="122"/>
    <n v="299"/>
    <n v="358.8"/>
    <n v="1"/>
    <n v="299"/>
    <n v="358.8"/>
    <n v="1"/>
    <n v="1"/>
  </r>
  <r>
    <x v="371"/>
    <s v="19V10231"/>
    <s v="MAPICO"/>
    <s v="AMBOISE"/>
    <m/>
    <m/>
    <s v="CHR"/>
    <s v="JGR_TM"/>
    <x v="0"/>
    <x v="45"/>
    <n v="1"/>
    <n v="122"/>
    <n v="299"/>
    <n v="358.8"/>
    <n v="1"/>
    <n v="299"/>
    <n v="358.8"/>
    <n v="1"/>
    <n v="1"/>
  </r>
  <r>
    <x v="371"/>
    <s v="19V10235"/>
    <s v="TCHICO"/>
    <s v="CENON SUR VIENNE"/>
    <m/>
    <m/>
    <s v="CHR"/>
    <s v="JGR_TM"/>
    <x v="0"/>
    <x v="45"/>
    <n v="1"/>
    <n v="122"/>
    <n v="299"/>
    <n v="358.8"/>
    <n v="1"/>
    <n v="299"/>
    <n v="358.8"/>
    <n v="1"/>
    <n v="1"/>
  </r>
  <r>
    <x v="371"/>
    <s v="19V10234"/>
    <s v="SARL MOCA"/>
    <s v="ANGERS"/>
    <m/>
    <m/>
    <s v="CHR"/>
    <s v="JGR_TM"/>
    <x v="0"/>
    <x v="45"/>
    <n v="1"/>
    <n v="122"/>
    <n v="299"/>
    <n v="358.8"/>
    <n v="1"/>
    <n v="299"/>
    <n v="358.8"/>
    <n v="1"/>
    <n v="1"/>
  </r>
  <r>
    <x v="371"/>
    <s v="19V10233"/>
    <s v="ODKA"/>
    <s v="MONTBAZON"/>
    <m/>
    <m/>
    <s v="CHR"/>
    <s v="JGR_TM"/>
    <x v="0"/>
    <x v="45"/>
    <n v="1"/>
    <n v="122"/>
    <n v="299"/>
    <n v="358.8"/>
    <n v="1"/>
    <n v="299"/>
    <n v="358.8"/>
    <n v="1"/>
    <n v="1"/>
  </r>
  <r>
    <x v="372"/>
    <s v="19V10219"/>
    <s v="AUCHAN"/>
    <s v="AVRILLE CEDEX"/>
    <m/>
    <m/>
    <s v="CHR"/>
    <s v="Boisson_Spirit"/>
    <x v="10"/>
    <x v="40"/>
    <n v="70"/>
    <n v="3257150107012"/>
    <n v="32.408644000000002"/>
    <n v="38.890372800000002"/>
    <n v="12"/>
    <n v="388.91999999999996"/>
    <n v="466.68"/>
    <n v="12"/>
    <n v="12.000000000000002"/>
  </r>
  <r>
    <x v="372"/>
    <s v="19V10224"/>
    <s v="LE MERLE M"/>
    <s v="CHATELLERAULT"/>
    <m/>
    <m/>
    <s v="CHR"/>
    <s v="Boisson_Spirit"/>
    <x v="2"/>
    <x v="2"/>
    <n v="175"/>
    <n v="4067700013835"/>
    <n v="32.266408749999997"/>
    <n v="38.719690499999999"/>
    <n v="6"/>
    <n v="193.62"/>
    <n v="232.32"/>
    <n v="15"/>
    <n v="15.000000000000002"/>
  </r>
  <r>
    <x v="372"/>
    <s v="19V10217"/>
    <s v="AROUND THE"/>
    <s v="TOURS"/>
    <m/>
    <m/>
    <s v="CHR"/>
    <s v="Boisson_Soft"/>
    <x v="8"/>
    <x v="11"/>
    <n v="20"/>
    <n v="4260310554785"/>
    <n v="0.89"/>
    <n v="0.93895000000000006"/>
    <n v="72"/>
    <n v="64.08"/>
    <n v="67.679999999999993"/>
    <n v="20.57"/>
    <n v="20.571428571428573"/>
  </r>
  <r>
    <x v="372"/>
    <s v="19V10219"/>
    <s v="AUCHAN"/>
    <s v="AVRILLE CEDEX"/>
    <m/>
    <m/>
    <s v="CHR"/>
    <s v="Boisson_Spirit"/>
    <x v="10"/>
    <x v="16"/>
    <n v="70"/>
    <n v="3257150101904"/>
    <n v="18.506483000000003"/>
    <n v="22.207779600000002"/>
    <n v="12"/>
    <n v="222.12"/>
    <n v="266.52"/>
    <n v="12"/>
    <n v="12.000000000000002"/>
  </r>
  <r>
    <x v="372"/>
    <s v="19V10218"/>
    <s v="PRAIRIE"/>
    <s v="BOURGUEIL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372"/>
    <s v="19V10224"/>
    <s v="LE MERLE M"/>
    <s v="CHATELLERAULT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372"/>
    <s v="19V10219"/>
    <s v="AUCHAN"/>
    <s v="AVRILLE CEDEX"/>
    <m/>
    <m/>
    <s v="CHR"/>
    <s v="Boisson_Spirit"/>
    <x v="10"/>
    <x v="18"/>
    <n v="70"/>
    <n v="3257150102017"/>
    <n v="16.854322"/>
    <n v="20.225186399999998"/>
    <n v="12"/>
    <n v="202.20000000000002"/>
    <n v="242.76"/>
    <n v="12"/>
    <n v="12.000000000000002"/>
  </r>
  <r>
    <x v="372"/>
    <s v="19V10218"/>
    <s v="PRAIRIE"/>
    <s v="BOURGUEIL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373"/>
    <s v="19V10239"/>
    <s v="CAVE DES B"/>
    <s v="VIERZON"/>
    <m/>
    <m/>
    <s v="CHR"/>
    <s v="Boisson_Spirit"/>
    <x v="12"/>
    <x v="42"/>
    <n v="70"/>
    <n v="3257150673005"/>
    <n v="26.848644"/>
    <n v="32.218372799999997"/>
    <n v="2"/>
    <n v="53.7"/>
    <n v="64.44"/>
    <n v="2"/>
    <n v="2"/>
  </r>
  <r>
    <x v="373"/>
    <s v="19V10416"/>
    <s v="CAVE DES B"/>
    <s v="VIERZON"/>
    <m/>
    <m/>
    <s v="CHR"/>
    <s v="Boisson_Spirit"/>
    <x v="12"/>
    <x v="42"/>
    <n v="70"/>
    <n v="3257150673005"/>
    <n v="26.848644"/>
    <n v="32.218372799999997"/>
    <n v="-2"/>
    <n v="-53.7"/>
    <n v="-64.44"/>
    <n v="-2"/>
    <n v="-2"/>
  </r>
  <r>
    <x v="373"/>
    <s v="19V10239"/>
    <s v="CAVE DES B"/>
    <s v="VIERZON"/>
    <m/>
    <m/>
    <s v="CHR"/>
    <s v="Boisson_Spirit"/>
    <x v="12"/>
    <x v="44"/>
    <n v="70"/>
    <n v="3257150673029"/>
    <n v="23.269508399999999"/>
    <n v="27.92341008"/>
    <n v="2"/>
    <n v="46.54"/>
    <n v="55.84"/>
    <n v="2"/>
    <n v="2"/>
  </r>
  <r>
    <x v="373"/>
    <s v="19V10416"/>
    <s v="CAVE DES B"/>
    <s v="VIERZON"/>
    <m/>
    <m/>
    <s v="CHR"/>
    <s v="Boisson_Spirit"/>
    <x v="12"/>
    <x v="44"/>
    <n v="70"/>
    <n v="3257150673029"/>
    <n v="23.269508399999999"/>
    <n v="27.92341008"/>
    <n v="-2"/>
    <n v="-46.54"/>
    <n v="-55.84"/>
    <n v="-2"/>
    <n v="-2"/>
  </r>
  <r>
    <x v="373"/>
    <s v="19V10239"/>
    <s v="CAVE DES B"/>
    <s v="VIERZON"/>
    <m/>
    <m/>
    <s v="CHR"/>
    <s v="Boisson_Spirit"/>
    <x v="10"/>
    <x v="20"/>
    <n v="70"/>
    <n v="3257150100228"/>
    <n v="21.488644000000001"/>
    <n v="25.786372800000002"/>
    <n v="6"/>
    <n v="128.94"/>
    <n v="154.74"/>
    <n v="6"/>
    <n v="6.0000000000000009"/>
  </r>
  <r>
    <x v="373"/>
    <s v="19V10416"/>
    <s v="CAVE DES B"/>
    <s v="VIERZON"/>
    <m/>
    <m/>
    <s v="CHR"/>
    <s v="Boisson_Spirit"/>
    <x v="10"/>
    <x v="20"/>
    <n v="70"/>
    <n v="3257150100228"/>
    <n v="21.488644000000001"/>
    <n v="25.786372800000002"/>
    <n v="-6"/>
    <n v="-128.94"/>
    <n v="-154.74"/>
    <n v="-6"/>
    <n v="-6.0000000000000009"/>
  </r>
  <r>
    <x v="373"/>
    <s v="19V10239"/>
    <s v="CAVE DES B"/>
    <s v="VIERZON"/>
    <m/>
    <m/>
    <s v="CHR"/>
    <s v="Boisson_Spirit"/>
    <x v="10"/>
    <x v="39"/>
    <n v="70"/>
    <n v="3257150100792"/>
    <n v="78.608643999999998"/>
    <n v="94.330372799999992"/>
    <n v="2"/>
    <n v="157.22"/>
    <n v="188.66"/>
    <n v="2"/>
    <n v="2"/>
  </r>
  <r>
    <x v="373"/>
    <s v="19V10416"/>
    <s v="CAVE DES B"/>
    <s v="VIERZON"/>
    <m/>
    <m/>
    <s v="CHR"/>
    <s v="Boisson_Spirit"/>
    <x v="10"/>
    <x v="39"/>
    <n v="70"/>
    <n v="3257150100792"/>
    <n v="78.608643999999998"/>
    <n v="94.330372799999992"/>
    <n v="-2"/>
    <n v="-157.22"/>
    <n v="-188.66"/>
    <n v="-2"/>
    <n v="-2"/>
  </r>
  <r>
    <x v="373"/>
    <s v="19V10239"/>
    <s v="CAVE DES B"/>
    <s v="VIERZON"/>
    <m/>
    <m/>
    <s v="CHR"/>
    <s v="Boisson_Spirit"/>
    <x v="12"/>
    <x v="48"/>
    <n v="70"/>
    <n v="3257150673043"/>
    <n v="23.434724499999998"/>
    <n v="28.121669399999998"/>
    <n v="2"/>
    <n v="46.86"/>
    <n v="56.24"/>
    <n v="2"/>
    <n v="2"/>
  </r>
  <r>
    <x v="373"/>
    <s v="19V10416"/>
    <s v="CAVE DES B"/>
    <s v="VIERZON"/>
    <m/>
    <m/>
    <s v="CHR"/>
    <s v="Boisson_Spirit"/>
    <x v="12"/>
    <x v="48"/>
    <n v="70"/>
    <n v="3257150673043"/>
    <n v="23.434724499999998"/>
    <n v="28.121669399999998"/>
    <n v="-2"/>
    <n v="-46.86"/>
    <n v="-56.24"/>
    <n v="-2"/>
    <n v="-2"/>
  </r>
  <r>
    <x v="374"/>
    <s v="19V10253"/>
    <s v="ANJOU BOIS"/>
    <s v="AVRILLE"/>
    <m/>
    <m/>
    <s v="GROS"/>
    <s v="Boisson_Spirit"/>
    <x v="2"/>
    <x v="2"/>
    <n v="70"/>
    <n v="4067700013859"/>
    <n v="12.532563499999998"/>
    <n v="15.039076199999998"/>
    <n v="480"/>
    <n v="6014.4"/>
    <n v="7219.2"/>
    <n v="480"/>
    <n v="480.00000000000006"/>
  </r>
  <r>
    <x v="374"/>
    <s v="19V10198"/>
    <s v="CODIFRANCE"/>
    <s v="CHATEAUNEUF LOIR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74"/>
    <s v="19V10198"/>
    <s v="CODIFRANCE"/>
    <s v="CHATEAUNEUF LOIRE"/>
    <m/>
    <m/>
    <s v="GROS"/>
    <s v="Boisson_Spirit"/>
    <x v="2"/>
    <x v="2"/>
    <n v="70"/>
    <n v="4067700013859"/>
    <n v="12.532563499999998"/>
    <n v="15.039076199999998"/>
    <n v="60"/>
    <n v="751.8"/>
    <n v="902.4"/>
    <n v="60"/>
    <n v="60.000000000000007"/>
  </r>
  <r>
    <x v="374"/>
    <s v="19V10198"/>
    <s v="CODIFRANCE"/>
    <s v="CHATEAUNEUF LOIRE"/>
    <m/>
    <m/>
    <s v="GROS"/>
    <s v="Boisson_Spirit"/>
    <x v="2"/>
    <x v="2"/>
    <n v="70"/>
    <n v="4067700013859"/>
    <n v="12.532563499999998"/>
    <n v="15.039076199999998"/>
    <n v="48"/>
    <n v="601.43999999999994"/>
    <n v="721.92"/>
    <n v="48"/>
    <n v="48.000000000000007"/>
  </r>
  <r>
    <x v="374"/>
    <s v="19V10253"/>
    <s v="ANJOU BOIS"/>
    <s v="AVRILLE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374"/>
    <s v="19V10253"/>
    <s v="ANJOU BOIS"/>
    <s v="AVRILLE"/>
    <m/>
    <m/>
    <s v="GROS"/>
    <s v="Boisson_Soft"/>
    <x v="8"/>
    <x v="22"/>
    <n v="20"/>
    <n v="4260310553849"/>
    <n v="0.81"/>
    <n v="0.85455000000000003"/>
    <n v="120"/>
    <n v="97.2"/>
    <n v="102"/>
    <n v="34.29"/>
    <n v="34.285714285714285"/>
  </r>
  <r>
    <x v="374"/>
    <s v="19V10253"/>
    <s v="ANJOU BOIS"/>
    <s v="AVRILLE"/>
    <m/>
    <m/>
    <s v="GROS"/>
    <s v="Boisson_Soft"/>
    <x v="8"/>
    <x v="25"/>
    <n v="20"/>
    <n v="4260310553818"/>
    <n v="0.81"/>
    <n v="0.85455000000000003"/>
    <n v="120"/>
    <n v="97.2"/>
    <n v="102"/>
    <n v="34.29"/>
    <n v="34.285714285714285"/>
  </r>
  <r>
    <x v="375"/>
    <s v="19V10302"/>
    <s v="SCHOEN"/>
    <s v="CHATEAUROUX"/>
    <m/>
    <m/>
    <s v="GROS"/>
    <s v="Boisson_Spirit"/>
    <x v="2"/>
    <x v="2"/>
    <n v="175"/>
    <n v="4067700013835"/>
    <n v="28.916408750000002"/>
    <n v="34.699690500000003"/>
    <n v="96"/>
    <n v="2776.32"/>
    <n v="3331.2000000000003"/>
    <n v="240"/>
    <n v="240.00000000000003"/>
  </r>
  <r>
    <x v="375"/>
    <s v="19V10320"/>
    <s v="MESPOULET"/>
    <s v="ARGENTAT"/>
    <m/>
    <m/>
    <s v="CHR"/>
    <s v="JGR_TM"/>
    <x v="0"/>
    <x v="45"/>
    <n v="1"/>
    <n v="122"/>
    <n v="299"/>
    <n v="358.8"/>
    <n v="1"/>
    <n v="299"/>
    <n v="358.8"/>
    <n v="1"/>
    <n v="1"/>
  </r>
  <r>
    <x v="376"/>
    <s v="19V10354"/>
    <s v="CODIFRANCE"/>
    <s v="CHATEAUNEUF LOIRE"/>
    <m/>
    <m/>
    <s v="GROS"/>
    <s v="Boisson_Spirit"/>
    <x v="2"/>
    <x v="2"/>
    <n v="70"/>
    <n v="4067700013859"/>
    <n v="12.532563499999998"/>
    <n v="15.039076199999998"/>
    <n v="480"/>
    <n v="6014.4"/>
    <n v="7219.2"/>
    <n v="480"/>
    <n v="480.00000000000006"/>
  </r>
  <r>
    <x v="376"/>
    <s v="19V10354"/>
    <s v="CODIFRANCE"/>
    <s v="CHATEAUNEUF LOIRE"/>
    <m/>
    <m/>
    <s v="GROS"/>
    <s v="Boisson_Spirit"/>
    <x v="2"/>
    <x v="2"/>
    <n v="70"/>
    <n v="4067700013859"/>
    <n v="12.532563499999998"/>
    <n v="15.039076199999998"/>
    <n v="12"/>
    <n v="150.35999999999999"/>
    <n v="180.48"/>
    <n v="12"/>
    <n v="12.000000000000002"/>
  </r>
  <r>
    <x v="377"/>
    <s v="19V10429"/>
    <s v="ANJOU BOIS"/>
    <s v="AVRILLE"/>
    <m/>
    <m/>
    <s v="GROS"/>
    <s v="Boisson_Spirit"/>
    <x v="2"/>
    <x v="2"/>
    <n v="70"/>
    <n v="4067700013859"/>
    <n v="12.532563499999998"/>
    <n v="15.039076199999998"/>
    <n v="480"/>
    <n v="6014.4"/>
    <n v="7219.2"/>
    <n v="480"/>
    <n v="480.00000000000006"/>
  </r>
  <r>
    <x v="377"/>
    <s v="19V10429"/>
    <s v="ANJOU BOIS"/>
    <s v="AVRILLE"/>
    <m/>
    <m/>
    <s v="GROS"/>
    <s v="Boisson_Soft"/>
    <x v="8"/>
    <x v="22"/>
    <n v="20"/>
    <n v="4260310553849"/>
    <n v="0.81"/>
    <n v="0.85455000000000003"/>
    <n v="240"/>
    <n v="194.4"/>
    <n v="204"/>
    <n v="68.569999999999993"/>
    <n v="68.571428571428569"/>
  </r>
  <r>
    <x v="377"/>
    <s v="19V10429"/>
    <s v="ANJOU BOIS"/>
    <s v="AVRILLE"/>
    <m/>
    <m/>
    <s v="GROS"/>
    <s v="Boisson_Soft"/>
    <x v="8"/>
    <x v="25"/>
    <n v="20"/>
    <n v="4260310553818"/>
    <n v="0.81"/>
    <n v="0.85455000000000003"/>
    <n v="240"/>
    <n v="194.4"/>
    <n v="204"/>
    <n v="68.569999999999993"/>
    <n v="68.571428571428569"/>
  </r>
  <r>
    <x v="378"/>
    <s v="19V11048"/>
    <s v="LA TAB"/>
    <s v="SAINT BENOIT"/>
    <m/>
    <m/>
    <s v="CHR"/>
    <m/>
    <x v="4"/>
    <x v="51"/>
    <s v="   "/>
    <n v="0"/>
    <n v="0"/>
    <n v="0"/>
    <n v="1"/>
    <n v="0"/>
    <n v="0"/>
    <n v="1"/>
    <n v="0"/>
  </r>
  <r>
    <x v="379"/>
    <s v="19V11004"/>
    <s v="POITOU"/>
    <s v="CHASSENEUIL DU POITOU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80"/>
    <s v="19V11073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80"/>
    <s v="19V11073"/>
    <s v="ANJOU BOIS"/>
    <s v="AVRILLE"/>
    <m/>
    <m/>
    <s v="GROS"/>
    <s v="Boisson_Spirit"/>
    <x v="1"/>
    <x v="19"/>
    <n v="70"/>
    <n v="8500000917008"/>
    <n v="11.028211800000001"/>
    <n v="13.233854160000002"/>
    <n v="12"/>
    <n v="132.35999999999999"/>
    <n v="158.76"/>
    <n v="12"/>
    <n v="12.000000000000002"/>
  </r>
  <r>
    <x v="380"/>
    <s v="19V11073"/>
    <s v="ANJOU BOIS"/>
    <s v="AVRILLE"/>
    <m/>
    <m/>
    <s v="GROS"/>
    <s v="Boisson_Soft"/>
    <x v="8"/>
    <x v="25"/>
    <n v="20"/>
    <n v="4260310553818"/>
    <n v="0.81"/>
    <n v="0.85455000000000003"/>
    <n v="48"/>
    <n v="38.880000000000003"/>
    <n v="40.799999999999997"/>
    <n v="13.71"/>
    <n v="13.714285714285715"/>
  </r>
  <r>
    <x v="381"/>
    <s v="19V10348"/>
    <s v="HYPER U"/>
    <s v="BAULE"/>
    <m/>
    <m/>
    <s v="GROS"/>
    <s v="Boisson_Spirit"/>
    <x v="6"/>
    <x v="9"/>
    <n v="70"/>
    <n v="4055800060200"/>
    <n v="17.408644000000002"/>
    <n v="20.890372800000002"/>
    <n v="6"/>
    <n v="104.46000000000001"/>
    <n v="125.34"/>
    <n v="6"/>
    <n v="6.0000000000000009"/>
  </r>
  <r>
    <x v="381"/>
    <s v="19V10348"/>
    <s v="HYPER U"/>
    <s v="BAULE"/>
    <m/>
    <m/>
    <s v="GROS"/>
    <s v="Boisson_Spirit"/>
    <x v="10"/>
    <x v="40"/>
    <n v="70"/>
    <n v="3257150107012"/>
    <n v="29.828643999999997"/>
    <n v="35.794372799999998"/>
    <n v="12"/>
    <n v="357.96"/>
    <n v="429.48"/>
    <n v="12"/>
    <n v="12.000000000000002"/>
  </r>
  <r>
    <x v="381"/>
    <s v="19V11045"/>
    <s v="SUPER U VE"/>
    <s v="VERNOU SUR BRENNE"/>
    <m/>
    <m/>
    <s v="GROS"/>
    <s v="Boisson_Spirit"/>
    <x v="10"/>
    <x v="40"/>
    <n v="70"/>
    <n v="3257150107012"/>
    <n v="29.828643999999997"/>
    <n v="35.794372799999998"/>
    <n v="12"/>
    <n v="357.96"/>
    <n v="429.48"/>
    <n v="12"/>
    <n v="12.000000000000002"/>
  </r>
  <r>
    <x v="381"/>
    <s v="19V10348"/>
    <s v="HYPER U"/>
    <s v="BAULE"/>
    <m/>
    <m/>
    <s v="GROS"/>
    <s v="Boisson_Spirit"/>
    <x v="12"/>
    <x v="42"/>
    <n v="70"/>
    <n v="3257150673005"/>
    <n v="20.158644000000002"/>
    <n v="24.190372800000002"/>
    <n v="12"/>
    <n v="241.92000000000002"/>
    <n v="290.28000000000003"/>
    <n v="12"/>
    <n v="12.000000000000002"/>
  </r>
  <r>
    <x v="381"/>
    <s v="19V10348"/>
    <s v="HYPER U"/>
    <s v="BAULE"/>
    <m/>
    <m/>
    <s v="GROS"/>
    <s v="Boisson_Spirit"/>
    <x v="7"/>
    <x v="10"/>
    <n v="70"/>
    <n v="8017450002104"/>
    <n v="14.266482999999999"/>
    <n v="17.119779600000001"/>
    <n v="12"/>
    <n v="171.24"/>
    <n v="205.44"/>
    <n v="12"/>
    <n v="12.000000000000002"/>
  </r>
  <r>
    <x v="381"/>
    <s v="19V11045"/>
    <s v="SUPER U VE"/>
    <s v="VERNOU SUR BRENNE"/>
    <m/>
    <m/>
    <s v="GROS"/>
    <s v="Boisson_Spirit"/>
    <x v="12"/>
    <x v="44"/>
    <n v="70"/>
    <n v="3257150673029"/>
    <n v="17.769508399999999"/>
    <n v="21.323410079999999"/>
    <n v="12"/>
    <n v="213.24"/>
    <n v="255.84"/>
    <n v="12"/>
    <n v="12.000000000000002"/>
  </r>
  <r>
    <x v="381"/>
    <s v="19V10348"/>
    <s v="HYPER U"/>
    <s v="BAULE"/>
    <m/>
    <m/>
    <s v="GROS"/>
    <s v="Boisson_Spirit"/>
    <x v="10"/>
    <x v="16"/>
    <n v="70"/>
    <n v="3257150101904"/>
    <n v="16.346482999999999"/>
    <n v="19.6157796"/>
    <n v="12"/>
    <n v="196.20000000000002"/>
    <n v="235.44"/>
    <n v="12"/>
    <n v="12.000000000000002"/>
  </r>
  <r>
    <x v="381"/>
    <s v="19V11045"/>
    <s v="SUPER U VE"/>
    <s v="VERNOU SUR BRENNE"/>
    <m/>
    <m/>
    <s v="GROS"/>
    <s v="Boisson_Spirit"/>
    <x v="10"/>
    <x v="16"/>
    <n v="70"/>
    <n v="3257150101904"/>
    <n v="16.346482999999999"/>
    <n v="19.6157796"/>
    <n v="12"/>
    <n v="196.20000000000002"/>
    <n v="235.44"/>
    <n v="12"/>
    <n v="12.000000000000002"/>
  </r>
  <r>
    <x v="381"/>
    <s v="19V10348"/>
    <s v="HYPER U"/>
    <s v="BAULE"/>
    <m/>
    <m/>
    <s v="GROS"/>
    <s v="Boisson_Spirit"/>
    <x v="10"/>
    <x v="20"/>
    <n v="70"/>
    <n v="3257150100228"/>
    <n v="19.998643999999999"/>
    <n v="23.998372799999999"/>
    <n v="18"/>
    <n v="360"/>
    <n v="432"/>
    <n v="18"/>
    <n v="18"/>
  </r>
  <r>
    <x v="381"/>
    <s v="19V11045"/>
    <s v="SUPER U VE"/>
    <s v="VERNOU SUR BRENNE"/>
    <m/>
    <m/>
    <s v="GROS"/>
    <s v="Boisson_Spirit"/>
    <x v="10"/>
    <x v="20"/>
    <n v="70"/>
    <n v="3257150100228"/>
    <n v="19.998643999999999"/>
    <n v="23.998372799999999"/>
    <n v="12"/>
    <n v="240"/>
    <n v="288"/>
    <n v="12"/>
    <n v="12.000000000000002"/>
  </r>
  <r>
    <x v="381"/>
    <s v="19V10348"/>
    <s v="HYPER U"/>
    <s v="BAULE"/>
    <m/>
    <m/>
    <s v="GROS"/>
    <s v="Boisson_Spirit"/>
    <x v="10"/>
    <x v="17"/>
    <n v="70"/>
    <n v="3257150100167"/>
    <n v="27.618644000000003"/>
    <n v="33.142372800000004"/>
    <n v="12"/>
    <n v="331.44"/>
    <n v="397.68"/>
    <n v="12"/>
    <n v="12.000000000000002"/>
  </r>
  <r>
    <x v="381"/>
    <s v="19V11045"/>
    <s v="SUPER U VE"/>
    <s v="VERNOU SUR BRENNE"/>
    <m/>
    <m/>
    <s v="GROS"/>
    <s v="Boisson_Spirit"/>
    <x v="10"/>
    <x v="39"/>
    <n v="70"/>
    <n v="3257150100792"/>
    <n v="71.40864400000001"/>
    <n v="85.690372800000006"/>
    <n v="6"/>
    <n v="428.46"/>
    <n v="514.14"/>
    <n v="6"/>
    <n v="6.0000000000000009"/>
  </r>
  <r>
    <x v="381"/>
    <s v="19V10348"/>
    <s v="HYPER U"/>
    <s v="BAULE"/>
    <m/>
    <m/>
    <s v="GROS"/>
    <s v="Boisson_Spirit"/>
    <x v="10"/>
    <x v="52"/>
    <n v="70"/>
    <n v="3257150101300"/>
    <n v="82.208643999999993"/>
    <n v="98.650372799999985"/>
    <n v="6"/>
    <n v="493.26"/>
    <n v="591.90000000000009"/>
    <n v="6"/>
    <n v="6.0000000000000009"/>
  </r>
  <r>
    <x v="381"/>
    <s v="19V10348"/>
    <s v="HYPER U"/>
    <s v="BAULE"/>
    <m/>
    <m/>
    <s v="GROS"/>
    <s v="Boisson_Spirit"/>
    <x v="10"/>
    <x v="18"/>
    <n v="70"/>
    <n v="3257150102017"/>
    <n v="14.694322"/>
    <n v="17.6331864"/>
    <n v="12"/>
    <n v="176.28"/>
    <n v="211.56"/>
    <n v="12"/>
    <n v="12.000000000000002"/>
  </r>
  <r>
    <x v="381"/>
    <s v="19V11045"/>
    <s v="SUPER U VE"/>
    <s v="VERNOU SUR BRENNE"/>
    <m/>
    <m/>
    <s v="GROS"/>
    <s v="Boisson_Spirit"/>
    <x v="10"/>
    <x v="18"/>
    <n v="70"/>
    <n v="3257150102017"/>
    <n v="14.694322"/>
    <n v="17.6331864"/>
    <n v="12"/>
    <n v="176.28"/>
    <n v="211.56"/>
    <n v="12"/>
    <n v="12.000000000000002"/>
  </r>
  <r>
    <x v="381"/>
    <s v="19V10348"/>
    <s v="HYPER U"/>
    <s v="BAULE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381"/>
    <s v="19V11045"/>
    <s v="SUPER U VE"/>
    <s v="VERNOU SUR BRENNE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381"/>
    <s v="19V11045"/>
    <s v="SUPER U VE"/>
    <s v="VERNOU SUR BRENNE"/>
    <m/>
    <m/>
    <s v="GROS"/>
    <s v="Boisson_Spirit"/>
    <x v="11"/>
    <x v="32"/>
    <n v="50"/>
    <n v="4260270192645"/>
    <n v="25.192506000000002"/>
    <n v="30.231007200000001"/>
    <n v="6"/>
    <n v="151.14000000000001"/>
    <n v="181.38"/>
    <n v="4.29"/>
    <n v="4.2857142857142856"/>
  </r>
  <r>
    <x v="381"/>
    <s v="19V11045"/>
    <s v="SUPER U VE"/>
    <s v="VERNOU SUR BRENNE"/>
    <m/>
    <m/>
    <s v="GROS"/>
    <s v="Boisson_Soft"/>
    <x v="8"/>
    <x v="22"/>
    <n v="20"/>
    <n v="4260310553849"/>
    <n v="0.81"/>
    <n v="0.85455000000000003"/>
    <n v="24"/>
    <n v="19.440000000000001"/>
    <n v="20.399999999999999"/>
    <n v="6.86"/>
    <n v="6.8571428571428577"/>
  </r>
  <r>
    <x v="381"/>
    <s v="19V11210"/>
    <s v="LA MI TEMP"/>
    <s v="ANGERS"/>
    <m/>
    <m/>
    <s v="CHR"/>
    <s v="JGR_TM"/>
    <x v="0"/>
    <x v="45"/>
    <n v="1"/>
    <n v="122"/>
    <n v="299"/>
    <n v="358.8"/>
    <n v="1"/>
    <n v="299"/>
    <n v="358.8"/>
    <n v="1"/>
    <n v="1"/>
  </r>
  <r>
    <x v="381"/>
    <s v="19V11208"/>
    <s v="SKYNIGHT"/>
    <s v="NOTRE DAME D'OE"/>
    <m/>
    <m/>
    <s v="CHR"/>
    <s v="JGR_TM"/>
    <x v="0"/>
    <x v="45"/>
    <n v="1"/>
    <n v="122"/>
    <n v="299"/>
    <n v="358.8"/>
    <n v="1"/>
    <n v="299"/>
    <n v="358.8"/>
    <n v="1"/>
    <n v="1"/>
  </r>
  <r>
    <x v="381"/>
    <s v="19V11209"/>
    <s v="IRLANDAIS"/>
    <s v="ANGERS"/>
    <m/>
    <m/>
    <s v="CHR"/>
    <s v="JGR_TM"/>
    <x v="0"/>
    <x v="45"/>
    <n v="1"/>
    <n v="122"/>
    <n v="299"/>
    <n v="358.8"/>
    <n v="1"/>
    <n v="299"/>
    <n v="358.8"/>
    <n v="1"/>
    <n v="1"/>
  </r>
  <r>
    <x v="381"/>
    <s v="19V11211"/>
    <s v="CLIPPER"/>
    <s v="BLOIS"/>
    <m/>
    <m/>
    <s v="CHR"/>
    <s v="JGR_TM"/>
    <x v="0"/>
    <x v="45"/>
    <n v="1"/>
    <n v="122"/>
    <n v="299"/>
    <n v="358.8"/>
    <n v="1"/>
    <n v="299"/>
    <n v="358.8"/>
    <n v="1"/>
    <n v="1"/>
  </r>
  <r>
    <x v="381"/>
    <s v="19V11045"/>
    <s v="SUPER U VE"/>
    <s v="VERNOU SUR BRENNE"/>
    <m/>
    <m/>
    <s v="GROS"/>
    <s v="Boisson_Soft"/>
    <x v="8"/>
    <x v="25"/>
    <n v="20"/>
    <n v="4260310553818"/>
    <n v="0.81"/>
    <n v="0.85455000000000003"/>
    <n v="24"/>
    <n v="19.440000000000001"/>
    <n v="20.399999999999999"/>
    <n v="6.86"/>
    <n v="6.8571428571428577"/>
  </r>
  <r>
    <x v="382"/>
    <s v="19V11182"/>
    <s v="FIGUEIREDO"/>
    <s v="SAINT ROCH"/>
    <m/>
    <m/>
    <s v="GROS"/>
    <s v="Boisson_Spirit"/>
    <x v="6"/>
    <x v="9"/>
    <n v="70"/>
    <n v="4055800060200"/>
    <n v="17.408644000000002"/>
    <n v="20.890372800000002"/>
    <n v="24"/>
    <n v="417.84000000000003"/>
    <n v="501.36"/>
    <n v="24"/>
    <n v="24.000000000000004"/>
  </r>
  <r>
    <x v="382"/>
    <s v="19V11182"/>
    <s v="FIGUEIREDO"/>
    <s v="SAINT ROCH"/>
    <m/>
    <m/>
    <s v="GROS"/>
    <s v="Boisson_Soft"/>
    <x v="8"/>
    <x v="21"/>
    <n v="20"/>
    <n v="4260310553832"/>
    <n v="0.81"/>
    <n v="0.85455000000000003"/>
    <n v="96"/>
    <n v="77.760000000000005"/>
    <n v="81.599999999999994"/>
    <n v="27.43"/>
    <n v="27.428571428571431"/>
  </r>
  <r>
    <x v="382"/>
    <s v="19V11186"/>
    <s v="CLIPPER"/>
    <s v="BLOIS"/>
    <m/>
    <m/>
    <s v="GROS"/>
    <s v="Boisson_Spirit"/>
    <x v="2"/>
    <x v="2"/>
    <n v="100"/>
    <n v="4067700013842"/>
    <n v="17.100804999999998"/>
    <n v="20.520965999999998"/>
    <n v="120"/>
    <n v="2052"/>
    <n v="2462.4"/>
    <n v="171.43"/>
    <n v="171.42857142857144"/>
  </r>
  <r>
    <x v="382"/>
    <s v="19V11166"/>
    <s v="PLUMEJEAU"/>
    <s v="LA POMMERAYE"/>
    <m/>
    <m/>
    <s v="GROS"/>
    <s v="Boisson_Spirit"/>
    <x v="2"/>
    <x v="2"/>
    <n v="100"/>
    <n v="4067700013842"/>
    <n v="17.100804999999998"/>
    <n v="20.520965999999998"/>
    <n v="306"/>
    <n v="5232.6000000000004"/>
    <n v="6279.12"/>
    <n v="437.14"/>
    <n v="437.14285714285717"/>
  </r>
  <r>
    <x v="382"/>
    <s v="19V11190"/>
    <s v="ODAIN"/>
    <s v="TOURS"/>
    <m/>
    <m/>
    <s v="CHR"/>
    <s v="Boisson_Spirit"/>
    <x v="2"/>
    <x v="2"/>
    <n v="175"/>
    <n v="4067700013835"/>
    <n v="32.266408749999997"/>
    <n v="38.719690499999999"/>
    <n v="60"/>
    <n v="1936.2000000000003"/>
    <n v="2323.1999999999998"/>
    <n v="150"/>
    <n v="150"/>
  </r>
  <r>
    <x v="382"/>
    <s v="19V11186"/>
    <s v="CLIPPER"/>
    <s v="BLOIS"/>
    <m/>
    <m/>
    <s v="GROS"/>
    <s v="Boisson_Spirit"/>
    <x v="2"/>
    <x v="50"/>
    <n v="70"/>
    <n v="4067700012085"/>
    <n v="12.2021313"/>
    <n v="14.64255756"/>
    <n v="6"/>
    <n v="73.199999999999989"/>
    <n v="87.84"/>
    <n v="6"/>
    <n v="6.0000000000000009"/>
  </r>
  <r>
    <x v="382"/>
    <s v="19V11190"/>
    <s v="ODAIN"/>
    <s v="TOURS"/>
    <m/>
    <m/>
    <s v="CHR"/>
    <s v="Boisson_Spirit"/>
    <x v="12"/>
    <x v="44"/>
    <n v="70"/>
    <n v="3257150673029"/>
    <n v="23.269508399999999"/>
    <n v="27.92341008"/>
    <n v="6"/>
    <n v="139.62"/>
    <n v="167.52"/>
    <n v="6"/>
    <n v="6.0000000000000009"/>
  </r>
  <r>
    <x v="382"/>
    <s v="19V11190"/>
    <s v="ODAIN"/>
    <s v="TOURS"/>
    <m/>
    <m/>
    <s v="CHR"/>
    <s v="Boisson_Spirit"/>
    <x v="12"/>
    <x v="44"/>
    <n v="70"/>
    <n v="3257150673029"/>
    <n v="23.269508399999999"/>
    <n v="27.92341008"/>
    <n v="3"/>
    <n v="69.81"/>
    <n v="83.76"/>
    <n v="3"/>
    <n v="3.0000000000000004"/>
  </r>
  <r>
    <x v="382"/>
    <s v="19V11182"/>
    <s v="FIGUEIREDO"/>
    <s v="SAINT ROCH"/>
    <m/>
    <m/>
    <s v="GROS"/>
    <s v="Boisson_Spirit"/>
    <x v="10"/>
    <x v="16"/>
    <n v="70"/>
    <n v="3257150101904"/>
    <n v="16.346482999999999"/>
    <n v="19.6157796"/>
    <n v="6"/>
    <n v="98.100000000000009"/>
    <n v="117.72"/>
    <n v="6"/>
    <n v="6.0000000000000009"/>
  </r>
  <r>
    <x v="382"/>
    <s v="19V11186"/>
    <s v="CLIPPER"/>
    <s v="BLOIS"/>
    <m/>
    <m/>
    <s v="GROS"/>
    <s v="Boisson_Spirit"/>
    <x v="10"/>
    <x v="20"/>
    <n v="70"/>
    <n v="3257150100228"/>
    <n v="19.998643999999999"/>
    <n v="23.998372799999999"/>
    <n v="18"/>
    <n v="360"/>
    <n v="432"/>
    <n v="18"/>
    <n v="18"/>
  </r>
  <r>
    <x v="382"/>
    <s v="19V11190"/>
    <s v="ODAIN"/>
    <s v="TOURS"/>
    <m/>
    <m/>
    <s v="CHR"/>
    <s v="Boisson_Spirit"/>
    <x v="12"/>
    <x v="48"/>
    <n v="70"/>
    <n v="3257150673043"/>
    <n v="23.434724499999998"/>
    <n v="28.121669399999998"/>
    <n v="3"/>
    <n v="70.289999999999992"/>
    <n v="84.36"/>
    <n v="3"/>
    <n v="3.0000000000000004"/>
  </r>
  <r>
    <x v="382"/>
    <s v="19V11186"/>
    <s v="CLIPPER"/>
    <s v="BLOIS"/>
    <m/>
    <m/>
    <s v="GROS"/>
    <s v="Boisson_Spirit"/>
    <x v="1"/>
    <x v="1"/>
    <n v="100"/>
    <n v="3257150410167"/>
    <n v="15.778874"/>
    <n v="18.934648800000002"/>
    <n v="60"/>
    <n v="946.8"/>
    <n v="1135.8"/>
    <n v="85.71"/>
    <n v="85.714285714285722"/>
  </r>
  <r>
    <x v="382"/>
    <s v="19V11182"/>
    <s v="FIGUEIREDO"/>
    <s v="SAINT ROCH"/>
    <m/>
    <m/>
    <s v="GROS"/>
    <s v="Boisson_Soft"/>
    <x v="8"/>
    <x v="22"/>
    <n v="20"/>
    <n v="4260310553849"/>
    <n v="0.81"/>
    <n v="0.85455000000000003"/>
    <n v="96"/>
    <n v="77.760000000000005"/>
    <n v="81.599999999999994"/>
    <n v="27.43"/>
    <n v="27.428571428571431"/>
  </r>
  <r>
    <x v="383"/>
    <s v="19V11188"/>
    <s v="AUBERGE DE"/>
    <s v="NEUILLÉ-LE-LIERRE"/>
    <m/>
    <m/>
    <s v="CHR"/>
    <s v="Boisson_Spirit"/>
    <x v="14"/>
    <x v="53"/>
    <n v="75"/>
    <n v="3242890008026"/>
    <n v="11.342975000000001"/>
    <n v="13.61157"/>
    <n v="6"/>
    <n v="68.039999999999992"/>
    <n v="81.66"/>
    <n v="6.43"/>
    <n v="6.4285714285714288"/>
  </r>
  <r>
    <x v="383"/>
    <s v="19V11188"/>
    <s v="AUBERGE DE"/>
    <s v="NEUILLÉ-LE-LIERRE"/>
    <m/>
    <m/>
    <s v="CHR"/>
    <s v="Boisson_Spirit"/>
    <x v="14"/>
    <x v="53"/>
    <n v="75"/>
    <n v="3242890008026"/>
    <n v="11.342975000000001"/>
    <n v="13.61157"/>
    <n v="6"/>
    <n v="68.039999999999992"/>
    <n v="81.66"/>
    <n v="6.43"/>
    <n v="6.4285714285714288"/>
  </r>
  <r>
    <x v="383"/>
    <s v="19V11189"/>
    <s v="AUBERGE DE"/>
    <s v="NEUILLÉ-LE-LIERRE"/>
    <m/>
    <m/>
    <s v="CHR"/>
    <s v="Boisson_Spirit"/>
    <x v="14"/>
    <x v="53"/>
    <n v="75"/>
    <n v="3242890008026"/>
    <n v="11.342975000000001"/>
    <n v="13.61157"/>
    <n v="6"/>
    <n v="68.039999999999992"/>
    <n v="81.66"/>
    <n v="6.43"/>
    <n v="6.4285714285714288"/>
  </r>
  <r>
    <x v="383"/>
    <s v="19V11189"/>
    <s v="AUBERGE DE"/>
    <s v="NEUILLÉ-LE-LIERRE"/>
    <m/>
    <m/>
    <s v="CHR"/>
    <s v="Boisson_Spirit"/>
    <x v="7"/>
    <x v="10"/>
    <n v="70"/>
    <n v="8017450002104"/>
    <n v="14.266482999999999"/>
    <n v="17.119779600000001"/>
    <n v="6"/>
    <n v="85.62"/>
    <n v="102.72"/>
    <n v="6"/>
    <n v="6.0000000000000009"/>
  </r>
  <r>
    <x v="383"/>
    <s v="19V11184"/>
    <s v="LGS"/>
    <s v="BOURGES"/>
    <m/>
    <m/>
    <s v="GROS"/>
    <s v="Boisson_Spirit"/>
    <x v="10"/>
    <x v="20"/>
    <n v="70"/>
    <n v="3257150100228"/>
    <n v="19.998643999999999"/>
    <n v="23.998372799999999"/>
    <n v="6"/>
    <n v="120"/>
    <n v="144"/>
    <n v="6"/>
    <n v="6.0000000000000009"/>
  </r>
  <r>
    <x v="383"/>
    <s v="19V11188"/>
    <s v="AUBERGE DE"/>
    <s v="NEUILLÉ-LE-LIERRE"/>
    <m/>
    <m/>
    <s v="CHR"/>
    <s v="Boisson_Spirit"/>
    <x v="10"/>
    <x v="17"/>
    <n v="70"/>
    <n v="3257150100167"/>
    <n v="29.948644000000002"/>
    <n v="35.938372800000003"/>
    <n v="6"/>
    <n v="179.7"/>
    <n v="215.64"/>
    <n v="6"/>
    <n v="6.0000000000000009"/>
  </r>
  <r>
    <x v="383"/>
    <s v="19V11184"/>
    <s v="LGS"/>
    <s v="BOURGES"/>
    <m/>
    <m/>
    <s v="GROS"/>
    <s v="Boisson_Spirit"/>
    <x v="10"/>
    <x v="17"/>
    <n v="70"/>
    <n v="3257150100167"/>
    <n v="27.618644000000003"/>
    <n v="33.142372800000004"/>
    <n v="6"/>
    <n v="165.72"/>
    <n v="198.84"/>
    <n v="6"/>
    <n v="6.0000000000000009"/>
  </r>
  <r>
    <x v="383"/>
    <s v="19V11233"/>
    <s v="WINE &amp; COF"/>
    <s v="POITIERS"/>
    <m/>
    <m/>
    <s v="CHR"/>
    <s v="Boisson_Spirit"/>
    <x v="10"/>
    <x v="17"/>
    <n v="70"/>
    <n v="3257150100167"/>
    <n v="29.948644000000002"/>
    <n v="35.938372800000003"/>
    <n v="12"/>
    <n v="359.4"/>
    <n v="431.28"/>
    <n v="12"/>
    <n v="12.000000000000002"/>
  </r>
  <r>
    <x v="383"/>
    <s v="19V11185"/>
    <s v="LA TETE DA"/>
    <s v="JOUE LES TOURS"/>
    <m/>
    <m/>
    <s v="CHR"/>
    <s v="Boisson_Spirit"/>
    <x v="10"/>
    <x v="18"/>
    <n v="70"/>
    <n v="3257150102017"/>
    <n v="16.854322"/>
    <n v="20.225186399999998"/>
    <n v="12"/>
    <n v="202.20000000000002"/>
    <n v="242.76"/>
    <n v="12"/>
    <n v="12.000000000000002"/>
  </r>
  <r>
    <x v="383"/>
    <s v="19V11196"/>
    <s v="LES SAVEUR"/>
    <s v="ROMORANTIN LANTHENAY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383"/>
    <s v="19V11233"/>
    <s v="WINE &amp; COF"/>
    <s v="POITIERS"/>
    <m/>
    <m/>
    <s v="CHR"/>
    <s v="Boisson_Spirit"/>
    <x v="10"/>
    <x v="18"/>
    <n v="70"/>
    <n v="3257150102017"/>
    <n v="16.854322"/>
    <n v="20.225186399999998"/>
    <n v="12"/>
    <n v="202.20000000000002"/>
    <n v="242.76"/>
    <n v="12"/>
    <n v="12.000000000000002"/>
  </r>
  <r>
    <x v="383"/>
    <s v="19V11171"/>
    <s v="MESPOULET"/>
    <s v="ARGENTAT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384"/>
    <s v="19V11187"/>
    <s v="JONADIS"/>
    <s v="NEUILLE PONT PIERRE"/>
    <m/>
    <m/>
    <s v="GROS"/>
    <s v="Boisson_Spirit"/>
    <x v="10"/>
    <x v="40"/>
    <n v="70"/>
    <n v="3257150107012"/>
    <n v="29.828643999999997"/>
    <n v="35.794372799999998"/>
    <n v="6"/>
    <n v="178.98"/>
    <n v="214.74"/>
    <n v="6"/>
    <n v="6.0000000000000009"/>
  </r>
  <r>
    <x v="384"/>
    <s v="19V11187"/>
    <s v="JONADIS"/>
    <s v="NEUILLE PONT PIERRE"/>
    <m/>
    <m/>
    <s v="GROS"/>
    <s v="Boisson_Soft"/>
    <x v="8"/>
    <x v="21"/>
    <n v="20"/>
    <n v="4260310553832"/>
    <n v="0.81"/>
    <n v="0.85455000000000003"/>
    <n v="24"/>
    <n v="19.440000000000001"/>
    <n v="20.399999999999999"/>
    <n v="6.86"/>
    <n v="6.8571428571428577"/>
  </r>
  <r>
    <x v="384"/>
    <s v="19V11187"/>
    <s v="JONADIS"/>
    <s v="NEUILLE PONT PIERRE"/>
    <m/>
    <m/>
    <s v="GROS"/>
    <s v="Boisson_Spirit"/>
    <x v="12"/>
    <x v="44"/>
    <n v="70"/>
    <n v="3257150673029"/>
    <n v="17.769508399999999"/>
    <n v="21.323410079999999"/>
    <n v="12"/>
    <n v="213.24"/>
    <n v="255.84"/>
    <n v="12"/>
    <n v="12.000000000000002"/>
  </r>
  <r>
    <x v="384"/>
    <s v="19V11187"/>
    <s v="JONADIS"/>
    <s v="NEUILLE PONT PIERRE"/>
    <m/>
    <m/>
    <s v="GROS"/>
    <s v="Boisson_Spirit"/>
    <x v="10"/>
    <x v="16"/>
    <n v="70"/>
    <n v="3257150101904"/>
    <n v="16.346482999999999"/>
    <n v="19.6157796"/>
    <n v="12"/>
    <n v="196.20000000000002"/>
    <n v="235.44"/>
    <n v="12"/>
    <n v="12.000000000000002"/>
  </r>
  <r>
    <x v="384"/>
    <s v="19V11187"/>
    <s v="JONADIS"/>
    <s v="NEUILLE PONT PIERRE"/>
    <m/>
    <m/>
    <s v="GROS"/>
    <s v="Boisson_Spirit"/>
    <x v="10"/>
    <x v="20"/>
    <n v="70"/>
    <n v="3257150100228"/>
    <n v="19.998643999999999"/>
    <n v="23.998372799999999"/>
    <n v="12"/>
    <n v="240"/>
    <n v="288"/>
    <n v="12"/>
    <n v="12.000000000000002"/>
  </r>
  <r>
    <x v="384"/>
    <s v="19V11187"/>
    <s v="JONADIS"/>
    <s v="NEUILLE PONT PIERRE"/>
    <m/>
    <m/>
    <s v="GROS"/>
    <s v="Boisson_Spirit"/>
    <x v="10"/>
    <x v="17"/>
    <n v="70"/>
    <n v="3257150100167"/>
    <n v="27.618644000000003"/>
    <n v="33.142372800000004"/>
    <n v="6"/>
    <n v="165.72"/>
    <n v="198.84"/>
    <n v="6"/>
    <n v="6.0000000000000009"/>
  </r>
  <r>
    <x v="384"/>
    <s v="19V11187"/>
    <s v="JONADIS"/>
    <s v="NEUILLE PONT PIERRE"/>
    <m/>
    <m/>
    <s v="GROS"/>
    <s v="Boisson_Spirit"/>
    <x v="10"/>
    <x v="18"/>
    <n v="70"/>
    <n v="3257150102017"/>
    <n v="14.694322"/>
    <n v="17.6331864"/>
    <n v="12"/>
    <n v="176.28"/>
    <n v="211.56"/>
    <n v="12"/>
    <n v="12.000000000000002"/>
  </r>
  <r>
    <x v="384"/>
    <s v="19V11187"/>
    <s v="JONADIS"/>
    <s v="NEUILLE PONT PIERRE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384"/>
    <s v="19V11187"/>
    <s v="JONADIS"/>
    <s v="NEUILLE PONT PIERRE"/>
    <m/>
    <m/>
    <s v="GROS"/>
    <s v="Boisson_Soft"/>
    <x v="8"/>
    <x v="22"/>
    <n v="20"/>
    <n v="4260310553849"/>
    <n v="0.81"/>
    <n v="0.85455000000000003"/>
    <n v="24"/>
    <n v="19.440000000000001"/>
    <n v="20.399999999999999"/>
    <n v="6.86"/>
    <n v="6.8571428571428577"/>
  </r>
  <r>
    <x v="384"/>
    <s v="19V11187"/>
    <s v="JONADIS"/>
    <s v="NEUILLE PONT PIERRE"/>
    <m/>
    <m/>
    <s v="GROS"/>
    <s v="Boisson_Soft"/>
    <x v="8"/>
    <x v="25"/>
    <n v="20"/>
    <n v="4260310553818"/>
    <n v="0.81"/>
    <n v="0.85455000000000003"/>
    <n v="24"/>
    <n v="19.440000000000001"/>
    <n v="20.399999999999999"/>
    <n v="6.86"/>
    <n v="6.8571428571428577"/>
  </r>
  <r>
    <x v="385"/>
    <s v="19V11368"/>
    <s v="POITOU"/>
    <s v="CHASSENEUIL DU POITOU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86"/>
    <s v="19V11232"/>
    <s v="AUCHAN"/>
    <s v="CHATELLERAULT"/>
    <m/>
    <m/>
    <s v="GROS"/>
    <s v="Boisson_Spirit"/>
    <x v="10"/>
    <x v="40"/>
    <n v="70"/>
    <n v="3257150107012"/>
    <n v="29.828643999999997"/>
    <n v="35.794372799999998"/>
    <n v="18"/>
    <n v="536.93999999999994"/>
    <n v="644.22"/>
    <n v="18"/>
    <n v="18"/>
  </r>
  <r>
    <x v="386"/>
    <s v="19V11387"/>
    <s v="ANJOU BOIS"/>
    <s v="AVRILLE"/>
    <m/>
    <m/>
    <s v="GROS"/>
    <s v="Boisson_Soft"/>
    <x v="8"/>
    <x v="21"/>
    <n v="20"/>
    <n v="4260310553832"/>
    <n v="0.81"/>
    <n v="0.85455000000000003"/>
    <n v="96"/>
    <n v="77.760000000000005"/>
    <n v="81.599999999999994"/>
    <n v="27.43"/>
    <n v="27.428571428571431"/>
  </r>
  <r>
    <x v="386"/>
    <s v="19V11387"/>
    <s v="ANJOU BOIS"/>
    <s v="AVRILLE"/>
    <m/>
    <m/>
    <s v="GROS"/>
    <s v="Boisson_Spirit"/>
    <x v="2"/>
    <x v="2"/>
    <n v="70"/>
    <n v="4067700013859"/>
    <n v="12.532563499999998"/>
    <n v="15.039076199999998"/>
    <n v="42"/>
    <n v="526.26"/>
    <n v="631.67999999999995"/>
    <n v="42"/>
    <n v="42"/>
  </r>
  <r>
    <x v="386"/>
    <s v="19V11387"/>
    <s v="ANJOU BOIS"/>
    <s v="AVRILLE"/>
    <m/>
    <m/>
    <s v="GROS"/>
    <s v="Boisson_Spirit"/>
    <x v="2"/>
    <x v="2"/>
    <n v="70"/>
    <n v="4067700013859"/>
    <n v="12.532563499999998"/>
    <n v="15.039076199999998"/>
    <n v="198"/>
    <n v="2480.94"/>
    <n v="2977.9199999999996"/>
    <n v="198"/>
    <n v="198"/>
  </r>
  <r>
    <x v="386"/>
    <s v="19V11232"/>
    <s v="AUCHAN"/>
    <s v="CHATELLERAULT"/>
    <m/>
    <m/>
    <s v="GROS"/>
    <s v="Boisson_Spirit"/>
    <x v="12"/>
    <x v="44"/>
    <n v="70"/>
    <n v="3257150673029"/>
    <n v="17.769508399999999"/>
    <n v="21.323410079999999"/>
    <n v="6"/>
    <n v="106.62"/>
    <n v="127.92"/>
    <n v="6"/>
    <n v="6.0000000000000009"/>
  </r>
  <r>
    <x v="386"/>
    <s v="19V11387"/>
    <s v="ANJOU BOIS"/>
    <s v="AVRILLE"/>
    <m/>
    <m/>
    <s v="CHR"/>
    <s v="Boisson_Soft"/>
    <x v="8"/>
    <x v="11"/>
    <n v="20"/>
    <n v="4260310554785"/>
    <n v="0.89"/>
    <n v="0.93895000000000006"/>
    <n v="192"/>
    <n v="170.88"/>
    <n v="180.48"/>
    <n v="54.86"/>
    <n v="54.857142857142861"/>
  </r>
  <r>
    <x v="386"/>
    <s v="19V11232"/>
    <s v="AUCHAN"/>
    <s v="CHATELLERAULT"/>
    <m/>
    <m/>
    <s v="GROS"/>
    <s v="Boisson_Spirit"/>
    <x v="10"/>
    <x v="16"/>
    <n v="70"/>
    <n v="3257150101904"/>
    <n v="16.346482999999999"/>
    <n v="19.6157796"/>
    <n v="18"/>
    <n v="294.3"/>
    <n v="353.16"/>
    <n v="18"/>
    <n v="18"/>
  </r>
  <r>
    <x v="386"/>
    <s v="19V11387"/>
    <s v="ANJOU BOIS"/>
    <s v="AVRILLE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386"/>
    <s v="19V11232"/>
    <s v="AUCHAN"/>
    <s v="CHATELLERAULT"/>
    <m/>
    <m/>
    <s v="GROS"/>
    <s v="Boisson_Spirit"/>
    <x v="10"/>
    <x v="18"/>
    <n v="70"/>
    <n v="3257150102017"/>
    <n v="14.694322"/>
    <n v="17.6331864"/>
    <n v="18"/>
    <n v="264.42"/>
    <n v="317.33999999999997"/>
    <n v="18"/>
    <n v="18"/>
  </r>
  <r>
    <x v="386"/>
    <s v="19V11387"/>
    <s v="ANJOU BOIS"/>
    <s v="AVRILLE"/>
    <m/>
    <m/>
    <s v="GROS"/>
    <s v="Boisson_Soft"/>
    <x v="8"/>
    <x v="25"/>
    <n v="20"/>
    <n v="4260310553818"/>
    <n v="0.81"/>
    <n v="0.85455000000000003"/>
    <n v="240"/>
    <n v="194.4"/>
    <n v="204"/>
    <n v="68.569999999999993"/>
    <n v="68.571428571428569"/>
  </r>
  <r>
    <x v="387"/>
    <s v="19V11463"/>
    <s v="ROSE BONBO"/>
    <s v="TOURS"/>
    <m/>
    <m/>
    <s v="GROS"/>
    <s v="Boisson_Spirit"/>
    <x v="2"/>
    <x v="2"/>
    <n v="70"/>
    <n v="4067700013859"/>
    <n v="12.532563499999998"/>
    <n v="15.039076199999998"/>
    <n v="180"/>
    <n v="2255.4"/>
    <n v="2707.2"/>
    <n v="180"/>
    <n v="180"/>
  </r>
  <r>
    <x v="387"/>
    <s v="19V11463"/>
    <s v="ROSE BONBO"/>
    <s v="TOURS"/>
    <m/>
    <m/>
    <s v="GROS"/>
    <s v="Boisson_Spirit"/>
    <x v="2"/>
    <x v="2"/>
    <n v="100"/>
    <n v="4067700013842"/>
    <n v="17.100804999999998"/>
    <n v="20.520965999999998"/>
    <n v="24"/>
    <n v="410.40000000000003"/>
    <n v="492.48"/>
    <n v="34.29"/>
    <n v="34.285714285714285"/>
  </r>
  <r>
    <x v="387"/>
    <s v="19V11463"/>
    <s v="ROSE BONBO"/>
    <s v="TOURS"/>
    <m/>
    <m/>
    <s v="GROS"/>
    <s v="Boisson_Spirit"/>
    <x v="10"/>
    <x v="16"/>
    <n v="70"/>
    <n v="3257150101904"/>
    <n v="16.346482999999999"/>
    <n v="19.6157796"/>
    <n v="18"/>
    <n v="294.3"/>
    <n v="353.16"/>
    <n v="18"/>
    <n v="18"/>
  </r>
  <r>
    <x v="388"/>
    <s v="19V11482"/>
    <s v="COMEVENTS"/>
    <s v="BRIVE LA GAILLARDE"/>
    <m/>
    <m/>
    <s v="CHR"/>
    <s v="Boisson_Spirit"/>
    <x v="10"/>
    <x v="47"/>
    <n v="5"/>
    <n v="3257150100821"/>
    <n v="7.872046000000001"/>
    <n v="9.4464552000000008"/>
    <n v="31"/>
    <n v="243.97"/>
    <n v="292.95"/>
    <n v="2.21"/>
    <n v="2.2142857142857144"/>
  </r>
  <r>
    <x v="388"/>
    <s v="19V12040"/>
    <s v="LGS"/>
    <s v="BOURGES"/>
    <m/>
    <m/>
    <s v="CHR"/>
    <s v="JGR_TM"/>
    <x v="0"/>
    <x v="45"/>
    <n v="1"/>
    <n v="122"/>
    <n v="299"/>
    <n v="358.8"/>
    <n v="5"/>
    <n v="1495"/>
    <n v="1794"/>
    <n v="5"/>
    <n v="5"/>
  </r>
  <r>
    <x v="388"/>
    <s v="19V11482"/>
    <s v="COMEVENTS"/>
    <s v="BRIVE LA GAILLARDE"/>
    <m/>
    <m/>
    <s v="CHR"/>
    <m/>
    <x v="4"/>
    <x v="28"/>
    <s v="   "/>
    <n v="0"/>
    <n v="0"/>
    <n v="0"/>
    <n v="1"/>
    <n v="0"/>
    <n v="0"/>
    <n v="1"/>
    <n v="0"/>
  </r>
  <r>
    <x v="389"/>
    <s v="19V12163"/>
    <s v="ANJOU BOIS"/>
    <s v="AVRILLE"/>
    <m/>
    <m/>
    <s v="GROS"/>
    <s v="Boisson_Spirit"/>
    <x v="2"/>
    <x v="2"/>
    <n v="70"/>
    <n v="4067700013859"/>
    <n v="12.532563499999998"/>
    <n v="15.039076199999998"/>
    <n v="240"/>
    <n v="3007.2"/>
    <n v="3609.6"/>
    <n v="240"/>
    <n v="240.00000000000003"/>
  </r>
  <r>
    <x v="389"/>
    <s v="19V11456"/>
    <s v="LECLERC"/>
    <s v="POITIERS"/>
    <m/>
    <m/>
    <s v="CHR"/>
    <s v="Boisson_Spirit"/>
    <x v="7"/>
    <x v="10"/>
    <n v="70"/>
    <n v="8017450002104"/>
    <n v="14.266482999999999"/>
    <n v="17.119779600000001"/>
    <n v="24"/>
    <n v="342.48"/>
    <n v="410.88"/>
    <n v="24"/>
    <n v="24.000000000000004"/>
  </r>
  <r>
    <x v="389"/>
    <s v="19V11456"/>
    <s v="LECLERC"/>
    <s v="POITIERS"/>
    <m/>
    <m/>
    <s v="CHR"/>
    <s v="Boisson_Spirit"/>
    <x v="10"/>
    <x v="20"/>
    <n v="70"/>
    <n v="3257150100228"/>
    <n v="21.488644000000001"/>
    <n v="25.786372800000002"/>
    <n v="12"/>
    <n v="257.88"/>
    <n v="309.48"/>
    <n v="12"/>
    <n v="12.000000000000002"/>
  </r>
  <r>
    <x v="389"/>
    <s v="19V11456"/>
    <s v="LECLERC"/>
    <s v="POITIERS"/>
    <m/>
    <m/>
    <s v="CHR"/>
    <s v="Boisson_Spirit"/>
    <x v="10"/>
    <x v="17"/>
    <n v="70"/>
    <n v="3257150100167"/>
    <n v="29.948644000000002"/>
    <n v="35.938372800000003"/>
    <n v="12"/>
    <n v="359.4"/>
    <n v="431.28"/>
    <n v="12"/>
    <n v="12.000000000000002"/>
  </r>
  <r>
    <x v="389"/>
    <s v="19V11456"/>
    <s v="LECLERC"/>
    <s v="POITIERS"/>
    <m/>
    <m/>
    <s v="CHR"/>
    <s v="Boisson_Spirit"/>
    <x v="10"/>
    <x v="18"/>
    <n v="70"/>
    <n v="3257150102017"/>
    <n v="16.854322"/>
    <n v="20.225186399999998"/>
    <n v="12"/>
    <n v="202.20000000000002"/>
    <n v="242.76"/>
    <n v="12"/>
    <n v="12.000000000000002"/>
  </r>
  <r>
    <x v="389"/>
    <s v="19V12198"/>
    <s v="LE 130"/>
    <s v="TOURS"/>
    <m/>
    <m/>
    <s v="CHR"/>
    <s v="JGR_TM"/>
    <x v="0"/>
    <x v="45"/>
    <n v="1"/>
    <n v="122"/>
    <n v="299"/>
    <n v="358.8"/>
    <n v="1"/>
    <n v="299"/>
    <n v="358.8"/>
    <n v="1"/>
    <n v="1"/>
  </r>
  <r>
    <x v="389"/>
    <s v="19V12197"/>
    <s v="LE GRAND C"/>
    <s v="ECUEILLE"/>
    <m/>
    <m/>
    <s v="CHR"/>
    <s v="JGR_TM"/>
    <x v="0"/>
    <x v="45"/>
    <n v="1"/>
    <n v="122"/>
    <n v="299"/>
    <n v="358.8"/>
    <n v="1"/>
    <n v="299"/>
    <n v="358.8"/>
    <n v="1"/>
    <n v="1"/>
  </r>
  <r>
    <x v="389"/>
    <s v="19V12194"/>
    <s v="LE PACIO"/>
    <s v="TOURS"/>
    <m/>
    <m/>
    <s v="CHR"/>
    <s v="JGR_TM"/>
    <x v="0"/>
    <x v="45"/>
    <n v="1"/>
    <n v="122"/>
    <n v="299"/>
    <n v="358.8"/>
    <n v="1"/>
    <n v="299"/>
    <n v="358.8"/>
    <n v="1"/>
    <n v="1"/>
  </r>
  <r>
    <x v="389"/>
    <s v="19V12196"/>
    <s v="SOPHIA"/>
    <s v="CHATEAUROUX"/>
    <m/>
    <m/>
    <s v="CHR"/>
    <s v="JGR_TM"/>
    <x v="0"/>
    <x v="45"/>
    <n v="1"/>
    <n v="122"/>
    <n v="299"/>
    <n v="358.8"/>
    <n v="1"/>
    <n v="299"/>
    <n v="358.8"/>
    <n v="1"/>
    <n v="1"/>
  </r>
  <r>
    <x v="389"/>
    <s v="19V12195"/>
    <s v="VICTORIA"/>
    <s v="ORLEANS"/>
    <m/>
    <m/>
    <s v="CHR"/>
    <s v="JGR_TM"/>
    <x v="0"/>
    <x v="45"/>
    <n v="1"/>
    <n v="122"/>
    <n v="299"/>
    <n v="358.8"/>
    <n v="1"/>
    <n v="299"/>
    <n v="358.8"/>
    <n v="1"/>
    <n v="1"/>
  </r>
  <r>
    <x v="390"/>
    <s v="19V11410"/>
    <s v="LECLERC BR"/>
    <s v="BRISSAC QUINCE"/>
    <m/>
    <m/>
    <s v="CHR"/>
    <s v="Boisson_Spirit"/>
    <x v="2"/>
    <x v="2"/>
    <n v="175"/>
    <n v="4067700013835"/>
    <n v="32.266408749999997"/>
    <n v="38.719690499999999"/>
    <n v="42"/>
    <n v="1355.3400000000001"/>
    <n v="1626.24"/>
    <n v="105"/>
    <n v="105"/>
  </r>
  <r>
    <x v="390"/>
    <s v="19V11410"/>
    <s v="LECLERC BR"/>
    <s v="BRISSAC QUINCE"/>
    <m/>
    <m/>
    <s v="CHR"/>
    <s v="Boisson_Spirit"/>
    <x v="2"/>
    <x v="2"/>
    <n v="175"/>
    <n v="4067700013835"/>
    <n v="32.266408749999997"/>
    <n v="38.719690499999999"/>
    <n v="6"/>
    <n v="193.62"/>
    <n v="232.32"/>
    <n v="15"/>
    <n v="15.000000000000002"/>
  </r>
  <r>
    <x v="390"/>
    <s v="19V11410"/>
    <s v="LECLERC BR"/>
    <s v="BRISSAC QUINCE"/>
    <m/>
    <m/>
    <s v="CHR"/>
    <s v="Boisson_Spirit"/>
    <x v="10"/>
    <x v="16"/>
    <n v="70"/>
    <n v="3257150101904"/>
    <n v="18.506483000000003"/>
    <n v="22.207779600000002"/>
    <n v="6"/>
    <n v="111.06"/>
    <n v="133.26"/>
    <n v="6"/>
    <n v="6.0000000000000009"/>
  </r>
  <r>
    <x v="390"/>
    <s v="19V11410"/>
    <s v="LECLERC BR"/>
    <s v="BRISSAC QUINCE"/>
    <m/>
    <m/>
    <s v="CHR"/>
    <s v="Boisson_Spirit"/>
    <x v="10"/>
    <x v="18"/>
    <n v="70"/>
    <n v="3257150102017"/>
    <n v="16.854322"/>
    <n v="20.225186399999998"/>
    <n v="6"/>
    <n v="101.10000000000001"/>
    <n v="121.38"/>
    <n v="6"/>
    <n v="6.0000000000000009"/>
  </r>
  <r>
    <x v="391"/>
    <s v="19V12286"/>
    <s v="LECLERC LE"/>
    <s v="LA VILLE AUX DAMES"/>
    <m/>
    <m/>
    <s v="GROS"/>
    <s v="Boisson_Soft"/>
    <x v="8"/>
    <x v="24"/>
    <n v="20"/>
    <n v="4260310553863"/>
    <n v="0.81"/>
    <n v="0.85455000000000003"/>
    <n v="96"/>
    <n v="77.760000000000005"/>
    <n v="81.599999999999994"/>
    <n v="27.43"/>
    <n v="27.428571428571431"/>
  </r>
  <r>
    <x v="391"/>
    <s v="19V12151"/>
    <s v="LECLERC LE"/>
    <s v="LA VILLE AUX DAMES"/>
    <m/>
    <m/>
    <s v="GROS"/>
    <s v="Boisson_Spirit"/>
    <x v="10"/>
    <x v="40"/>
    <n v="70"/>
    <n v="3257150107012"/>
    <n v="29.828643999999997"/>
    <n v="35.794372799999998"/>
    <n v="24"/>
    <n v="715.92"/>
    <n v="858.96"/>
    <n v="24"/>
    <n v="24.000000000000004"/>
  </r>
  <r>
    <x v="391"/>
    <s v="19V12151"/>
    <s v="LECLERC LE"/>
    <s v="LA VILLE AUX DAMES"/>
    <m/>
    <m/>
    <s v="GROS"/>
    <s v="Boisson_Spirit"/>
    <x v="10"/>
    <x v="54"/>
    <n v="70"/>
    <n v="3257150101485"/>
    <n v="30.474724499999997"/>
    <n v="36.569669399999995"/>
    <n v="24"/>
    <n v="731.28"/>
    <n v="877.68000000000006"/>
    <n v="24"/>
    <n v="24.000000000000004"/>
  </r>
  <r>
    <x v="391"/>
    <s v="19V12151"/>
    <s v="LECLERC LE"/>
    <s v="LA VILLE AUX DAMES"/>
    <m/>
    <m/>
    <s v="GROS"/>
    <s v="Boisson_Spirit"/>
    <x v="10"/>
    <x v="20"/>
    <n v="70"/>
    <n v="3257150100228"/>
    <n v="19.998643999999999"/>
    <n v="23.998372799999999"/>
    <n v="30"/>
    <n v="600"/>
    <n v="720"/>
    <n v="30"/>
    <n v="30.000000000000004"/>
  </r>
  <r>
    <x v="391"/>
    <s v="19V12151"/>
    <s v="LECLERC LE"/>
    <s v="LA VILLE AUX DAMES"/>
    <m/>
    <m/>
    <s v="GROS"/>
    <s v="Boisson_Spirit"/>
    <x v="10"/>
    <x v="18"/>
    <n v="70"/>
    <n v="3257150102017"/>
    <n v="14.694322"/>
    <n v="17.6331864"/>
    <n v="12"/>
    <n v="176.28"/>
    <n v="211.56"/>
    <n v="12"/>
    <n v="12.000000000000002"/>
  </r>
  <r>
    <x v="391"/>
    <s v="19V12151"/>
    <s v="LECLERC LE"/>
    <s v="LA VILLE AUX DAMES"/>
    <m/>
    <m/>
    <s v="GROS"/>
    <s v="Boisson_Spirit"/>
    <x v="11"/>
    <x v="32"/>
    <n v="50"/>
    <n v="4260270192645"/>
    <n v="25.192506000000002"/>
    <n v="30.231007200000001"/>
    <n v="12"/>
    <n v="302.28000000000003"/>
    <n v="362.76"/>
    <n v="8.57"/>
    <n v="8.5714285714285712"/>
  </r>
  <r>
    <x v="391"/>
    <s v="19V12286"/>
    <s v="LECLERC LE"/>
    <s v="LA VILLE AUX DAMES"/>
    <m/>
    <m/>
    <s v="GROS"/>
    <s v="Boisson_Soft"/>
    <x v="8"/>
    <x v="25"/>
    <n v="20"/>
    <n v="4260310553818"/>
    <n v="0.81"/>
    <n v="0.85455000000000003"/>
    <n v="96"/>
    <n v="77.760000000000005"/>
    <n v="81.599999999999994"/>
    <n v="27.43"/>
    <n v="27.428571428571431"/>
  </r>
  <r>
    <x v="392"/>
    <s v="19V12292"/>
    <s v="HAUGMARD"/>
    <s v="TOURS"/>
    <m/>
    <m/>
    <s v="GMS"/>
    <s v="Boisson_Spirit"/>
    <x v="10"/>
    <x v="40"/>
    <n v="70"/>
    <n v="3257150107012"/>
    <n v="24.608643999999998"/>
    <n v="29.530372799999999"/>
    <n v="1"/>
    <n v="24.61"/>
    <n v="29.53"/>
    <n v="1"/>
    <n v="1"/>
  </r>
  <r>
    <x v="392"/>
    <s v="19V12182"/>
    <s v="FAYETTE"/>
    <s v="AMBOISE"/>
    <m/>
    <m/>
    <s v="GROS"/>
    <s v="Boisson_Spirit"/>
    <x v="2"/>
    <x v="49"/>
    <n v="2"/>
    <n v="4067700015884"/>
    <n v="0.63521610000000006"/>
    <n v="0.76225932000000007"/>
    <n v="600"/>
    <n v="384"/>
    <n v="456"/>
    <n v="17.14"/>
    <n v="17.142857142857142"/>
  </r>
  <r>
    <x v="392"/>
    <s v="19V12182"/>
    <s v="FAYETTE"/>
    <s v="AMBOISE"/>
    <m/>
    <m/>
    <s v="GROS"/>
    <s v="Boisson_Spirit"/>
    <x v="2"/>
    <x v="50"/>
    <n v="70"/>
    <n v="4067700012085"/>
    <n v="12.2021313"/>
    <n v="14.64255756"/>
    <n v="12"/>
    <n v="146.39999999999998"/>
    <n v="175.68"/>
    <n v="12"/>
    <n v="12.000000000000002"/>
  </r>
  <r>
    <x v="392"/>
    <s v="19V12223"/>
    <s v="PROMOCASH"/>
    <s v="BRIVE LA GAILLARDE"/>
    <m/>
    <m/>
    <s v="CHR"/>
    <s v="Boisson_Spirit"/>
    <x v="10"/>
    <x v="39"/>
    <n v="70"/>
    <n v="3257150100792"/>
    <n v="78.608643999999998"/>
    <n v="94.330372799999992"/>
    <n v="6"/>
    <n v="471.65999999999997"/>
    <n v="565.98"/>
    <n v="6"/>
    <n v="6.0000000000000009"/>
  </r>
  <r>
    <x v="392"/>
    <s v="19V12111"/>
    <s v="ROSE BONBO"/>
    <s v="TOURS"/>
    <m/>
    <m/>
    <s v="GROS"/>
    <s v="Boisson_Spirit"/>
    <x v="10"/>
    <x v="39"/>
    <n v="70"/>
    <n v="3257150100792"/>
    <n v="71.40864400000001"/>
    <n v="85.690372800000006"/>
    <n v="3"/>
    <n v="214.23"/>
    <n v="257.07"/>
    <n v="3"/>
    <n v="3.0000000000000004"/>
  </r>
  <r>
    <x v="392"/>
    <s v="19V12111"/>
    <s v="ROSE BONBO"/>
    <s v="TOURS"/>
    <m/>
    <m/>
    <s v="GROS"/>
    <s v="Boisson_Spirit"/>
    <x v="10"/>
    <x v="52"/>
    <n v="70"/>
    <n v="3257150101300"/>
    <n v="82.208643999999993"/>
    <n v="98.650372799999985"/>
    <n v="3"/>
    <n v="246.63"/>
    <n v="295.95000000000005"/>
    <n v="3"/>
    <n v="3.0000000000000004"/>
  </r>
  <r>
    <x v="392"/>
    <s v="19V12182"/>
    <s v="FAYETTE"/>
    <s v="AMBOISE"/>
    <m/>
    <m/>
    <s v="GROS"/>
    <s v="Boisson_Spirit"/>
    <x v="10"/>
    <x v="18"/>
    <n v="70"/>
    <n v="3257150102017"/>
    <n v="14.694322"/>
    <n v="17.6331864"/>
    <n v="6"/>
    <n v="88.14"/>
    <n v="105.78"/>
    <n v="6"/>
    <n v="6.0000000000000009"/>
  </r>
  <r>
    <x v="392"/>
    <s v="19V12283"/>
    <s v="HAUGMARD"/>
    <s v="TOURS"/>
    <m/>
    <m/>
    <s v="GMS"/>
    <s v="Boisson_Spirit"/>
    <x v="11"/>
    <x v="32"/>
    <n v="50"/>
    <n v="4260270192645"/>
    <n v="25.192506000000002"/>
    <n v="30.231007200000001"/>
    <n v="1"/>
    <n v="25.19"/>
    <n v="30.23"/>
    <n v="0.71"/>
    <n v="0.7142857142857143"/>
  </r>
  <r>
    <x v="392"/>
    <s v="19V12178"/>
    <s v="WINE &amp; COF"/>
    <s v="POITIERS"/>
    <m/>
    <m/>
    <s v="CHR"/>
    <s v="Boisson_Spirit"/>
    <x v="11"/>
    <x v="32"/>
    <n v="50"/>
    <n v="4260270192645"/>
    <n v="28.052506000000001"/>
    <n v="33.663007200000003"/>
    <n v="12"/>
    <n v="336.6"/>
    <n v="403.91999999999996"/>
    <n v="8.57"/>
    <n v="8.5714285714285712"/>
  </r>
  <r>
    <x v="392"/>
    <s v="19V12182"/>
    <s v="FAYETTE"/>
    <s v="AMBOISE"/>
    <m/>
    <m/>
    <s v="GROS"/>
    <s v="Boisson_Spirit"/>
    <x v="3"/>
    <x v="3"/>
    <n v="70"/>
    <n v="3257150688009"/>
    <n v="12.556915199999999"/>
    <n v="15.068298239999999"/>
    <n v="36"/>
    <n v="452.16"/>
    <n v="542.52"/>
    <n v="36"/>
    <n v="36"/>
  </r>
  <r>
    <x v="393"/>
    <s v="19V12221"/>
    <s v="INTERMARCHE"/>
    <s v="BRIVE LA GAILLARDE"/>
    <m/>
    <m/>
    <s v="CHR"/>
    <s v="Boisson_Spirit"/>
    <x v="10"/>
    <x v="20"/>
    <n v="70"/>
    <n v="3257150100228"/>
    <n v="21.488644000000001"/>
    <n v="25.786372800000002"/>
    <n v="3"/>
    <n v="64.47"/>
    <n v="77.37"/>
    <n v="3"/>
    <n v="3.0000000000000004"/>
  </r>
  <r>
    <x v="393"/>
    <s v="19V12221"/>
    <s v="INTERMARCHE"/>
    <s v="BRIVE LA GAILLARDE"/>
    <m/>
    <m/>
    <s v="CHR"/>
    <s v="Boisson_Spirit"/>
    <x v="10"/>
    <x v="17"/>
    <n v="70"/>
    <n v="3257150100167"/>
    <n v="29.948644000000002"/>
    <n v="35.938372800000003"/>
    <n v="3"/>
    <n v="89.85"/>
    <n v="107.82"/>
    <n v="3"/>
    <n v="3.0000000000000004"/>
  </r>
  <r>
    <x v="394"/>
    <s v="19V12335"/>
    <s v="POITOU"/>
    <s v="CHASSENEUIL DU POITOU"/>
    <m/>
    <m/>
    <s v="GROS"/>
    <s v="Boisson_Spirit"/>
    <x v="2"/>
    <x v="2"/>
    <n v="70"/>
    <n v="4067700013859"/>
    <n v="12.532563499999998"/>
    <n v="15.039076199999998"/>
    <n v="102"/>
    <n v="1278.06"/>
    <n v="1534.08"/>
    <n v="102"/>
    <n v="102.00000000000001"/>
  </r>
  <r>
    <x v="394"/>
    <s v="19V12335"/>
    <s v="POITOU"/>
    <s v="CHASSENEUIL DU POITOU"/>
    <m/>
    <m/>
    <s v="GROS"/>
    <s v="Boisson_Spirit"/>
    <x v="2"/>
    <x v="2"/>
    <n v="70"/>
    <n v="4067700013859"/>
    <n v="12.532563499999998"/>
    <n v="15.039076199999998"/>
    <n v="138"/>
    <n v="1729.1399999999999"/>
    <n v="2075.52"/>
    <n v="138"/>
    <n v="138"/>
  </r>
  <r>
    <x v="394"/>
    <s v="19V37373"/>
    <s v="METRO"/>
    <s v="TOURS"/>
    <m/>
    <m/>
    <s v="GMS"/>
    <s v="Boisson_Spirit"/>
    <x v="10"/>
    <x v="20"/>
    <n v="70"/>
    <n v="3257150100228"/>
    <n v="19.008644"/>
    <n v="22.8103728"/>
    <n v="78"/>
    <n v="1482.7800000000002"/>
    <n v="1779.1799999999998"/>
    <n v="78"/>
    <n v="78"/>
  </r>
  <r>
    <x v="394"/>
    <s v="19V37373"/>
    <s v="METRO"/>
    <s v="TOURS"/>
    <m/>
    <m/>
    <s v="GMS"/>
    <s v="Boisson_Spirit"/>
    <x v="11"/>
    <x v="32"/>
    <n v="50"/>
    <n v="4260270192645"/>
    <n v="25.192506000000002"/>
    <n v="30.231007200000001"/>
    <n v="43"/>
    <n v="1083.17"/>
    <n v="1299.8900000000001"/>
    <n v="30.71"/>
    <n v="30.714285714285715"/>
  </r>
  <r>
    <x v="394"/>
    <s v="19V12430"/>
    <s v="DO RE MI"/>
    <s v="SAINT REMY EN MAUGES"/>
    <m/>
    <m/>
    <s v="CHR"/>
    <s v="JGR_TM"/>
    <x v="0"/>
    <x v="0"/>
    <n v="3"/>
    <n v="121"/>
    <n v="299"/>
    <n v="358.8"/>
    <n v="1"/>
    <n v="299"/>
    <n v="358.8"/>
    <n v="1"/>
    <n v="1"/>
  </r>
  <r>
    <x v="394"/>
    <s v="19V12431"/>
    <s v="PLUMEJEAU"/>
    <s v="LA POMMERAYE"/>
    <m/>
    <m/>
    <s v="CHR"/>
    <s v="JGR_TM"/>
    <x v="0"/>
    <x v="0"/>
    <n v="3"/>
    <n v="121"/>
    <n v="299"/>
    <n v="358.8"/>
    <n v="1"/>
    <n v="299"/>
    <n v="358.8"/>
    <n v="1"/>
    <n v="1"/>
  </r>
  <r>
    <x v="394"/>
    <s v="19V12429"/>
    <s v="SARL DJ"/>
    <s v="MONTREUIL BELAY"/>
    <m/>
    <m/>
    <s v="CHR"/>
    <s v="JGR_TM"/>
    <x v="0"/>
    <x v="0"/>
    <n v="3"/>
    <n v="121"/>
    <n v="299"/>
    <n v="358.8"/>
    <n v="1"/>
    <n v="299"/>
    <n v="358.8"/>
    <n v="1"/>
    <n v="1"/>
  </r>
  <r>
    <x v="394"/>
    <s v="19V12432"/>
    <s v="ALPHONSE"/>
    <s v="POITIERS"/>
    <m/>
    <m/>
    <s v="CHR"/>
    <s v="JGR_TM"/>
    <x v="0"/>
    <x v="45"/>
    <n v="1"/>
    <n v="122"/>
    <n v="299"/>
    <n v="358.8"/>
    <n v="1"/>
    <n v="299"/>
    <n v="358.8"/>
    <n v="1"/>
    <n v="1"/>
  </r>
  <r>
    <x v="394"/>
    <s v="19V12431"/>
    <s v="PLUMEJEAU"/>
    <s v="LA POMMERAYE"/>
    <m/>
    <m/>
    <s v="CHR"/>
    <s v="JGR_TM"/>
    <x v="0"/>
    <x v="45"/>
    <n v="1"/>
    <n v="122"/>
    <n v="299"/>
    <n v="358.8"/>
    <n v="1"/>
    <n v="299"/>
    <n v="358.8"/>
    <n v="1"/>
    <n v="1"/>
  </r>
  <r>
    <x v="395"/>
    <s v="20V01151"/>
    <s v="FAYETTE"/>
    <s v="AMBOISE"/>
    <m/>
    <s v="GROSSISTE"/>
    <s v="GROS"/>
    <s v="Boisson_Spirit"/>
    <x v="2"/>
    <x v="2"/>
    <n v="100"/>
    <n v="4067700013842"/>
    <n v="17.100804999999998"/>
    <n v="20.520965999999998"/>
    <n v="120"/>
    <n v="2052"/>
    <n v="2462.4"/>
    <m/>
    <n v="171.42857142857144"/>
  </r>
  <r>
    <x v="395"/>
    <s v="20V01151"/>
    <s v="FAYETTE"/>
    <s v="AMBOISE"/>
    <m/>
    <s v="GROSSISTE"/>
    <s v="GROS"/>
    <s v="Boisson_Spirit"/>
    <x v="2"/>
    <x v="49"/>
    <n v="2"/>
    <n v="4067700015884"/>
    <n v="0.63521610000000006"/>
    <n v="0.76225932000000007"/>
    <n v="2400"/>
    <n v="1536"/>
    <n v="1824"/>
    <m/>
    <n v="68.571428571428569"/>
  </r>
  <r>
    <x v="395"/>
    <s v="20V01151"/>
    <s v="FAYETTE"/>
    <s v="AMBOISE"/>
    <m/>
    <s v="GROSSISTE"/>
    <s v="GROS"/>
    <s v="Boisson_Spirit"/>
    <x v="2"/>
    <x v="50"/>
    <n v="70"/>
    <n v="4067700012085"/>
    <n v="12.2021313"/>
    <n v="14.64255756"/>
    <n v="18"/>
    <n v="219.6"/>
    <n v="263.52"/>
    <m/>
    <n v="18"/>
  </r>
  <r>
    <x v="395"/>
    <s v="20V01151"/>
    <s v="FAYETTE"/>
    <s v="AMBOISE"/>
    <m/>
    <s v="GROSSISTE"/>
    <s v="GROS"/>
    <s v="Boisson_Spirit"/>
    <x v="10"/>
    <x v="20"/>
    <n v="70"/>
    <n v="3257150100228"/>
    <n v="19.998643999999999"/>
    <n v="23.998372799999999"/>
    <n v="12"/>
    <n v="240"/>
    <n v="288"/>
    <m/>
    <n v="12.000000000000002"/>
  </r>
  <r>
    <x v="395"/>
    <s v="20V01151"/>
    <s v="FAYETTE"/>
    <s v="AMBOISE"/>
    <m/>
    <s v="GROSSISTE"/>
    <s v="GROS"/>
    <s v="Boisson_Spirit"/>
    <x v="11"/>
    <x v="32"/>
    <n v="50"/>
    <n v="4260270192645"/>
    <n v="25.192506000000002"/>
    <n v="30.231007200000001"/>
    <n v="18"/>
    <n v="453.42"/>
    <n v="544.14"/>
    <m/>
    <n v="12.857142857142858"/>
  </r>
  <r>
    <x v="395"/>
    <s v="20V01151"/>
    <s v="FAYETTE"/>
    <s v="AMBOISE"/>
    <m/>
    <s v="GROSSISTE"/>
    <s v="GROS"/>
    <s v="Boisson_Spirit"/>
    <x v="3"/>
    <x v="3"/>
    <n v="70"/>
    <n v="3257150688009"/>
    <n v="12.556915199999999"/>
    <n v="15.068298239999999"/>
    <n v="48"/>
    <n v="602.88"/>
    <n v="723.36"/>
    <m/>
    <n v="48.000000000000007"/>
  </r>
  <r>
    <x v="395"/>
    <s v="20V01151"/>
    <s v="FAYETTE"/>
    <s v="AMBOISE"/>
    <m/>
    <s v="GROSSISTE"/>
    <s v="GROS"/>
    <s v="Boisson_Soft"/>
    <x v="8"/>
    <x v="25"/>
    <n v="20"/>
    <n v="4260310553818"/>
    <n v="0.81"/>
    <n v="0.85455000000000003"/>
    <n v="240"/>
    <n v="194.4"/>
    <n v="204"/>
    <m/>
    <n v="68.571428571428569"/>
  </r>
  <r>
    <x v="395"/>
    <s v="20V01151"/>
    <s v="FAYETTE"/>
    <s v="AMBOISE"/>
    <m/>
    <s v="GROSSISTE"/>
    <s v="GROS"/>
    <s v="Boisson_Soft"/>
    <x v="8"/>
    <x v="22"/>
    <n v="20"/>
    <n v="4260310553849"/>
    <n v="0.81"/>
    <n v="0.85455000000000003"/>
    <n v="240"/>
    <n v="194.4"/>
    <n v="204"/>
    <m/>
    <n v="68.571428571428569"/>
  </r>
  <r>
    <x v="396"/>
    <s v="20V01113"/>
    <s v="SUPER U VE"/>
    <s v="VERNOU SUR BRENNE"/>
    <m/>
    <s v="GD_SM"/>
    <s v="GROS"/>
    <s v="Boisson_Spirit"/>
    <x v="12"/>
    <x v="48"/>
    <n v="70"/>
    <n v="3257150673043"/>
    <n v="19.934724499999998"/>
    <n v="23.921669399999999"/>
    <n v="6"/>
    <n v="119.64000000000001"/>
    <n v="143.52000000000001"/>
    <m/>
    <n v="6.0000000000000009"/>
  </r>
  <r>
    <x v="396"/>
    <s v="20V01113"/>
    <s v="SUPER U VE"/>
    <s v="VERNOU SUR BRENNE"/>
    <m/>
    <s v="GD_SM"/>
    <s v="GROS"/>
    <s v="Boisson_Soft"/>
    <x v="8"/>
    <x v="22"/>
    <n v="20"/>
    <n v="4260310553849"/>
    <n v="0.81"/>
    <n v="0.85455000000000003"/>
    <n v="24"/>
    <n v="19.440000000000001"/>
    <n v="20.399999999999999"/>
    <m/>
    <n v="6.8571428571428577"/>
  </r>
  <r>
    <x v="397"/>
    <s v="20V01286"/>
    <s v="IRLANDAIS"/>
    <s v="ANGERS"/>
    <m/>
    <s v="CHR_BAR"/>
    <s v="GROS"/>
    <s v="Boisson_Spirit"/>
    <x v="12"/>
    <x v="44"/>
    <n v="70"/>
    <n v="3257150673029"/>
    <n v="17.769508399999999"/>
    <n v="21.323410079999999"/>
    <n v="48"/>
    <n v="852.96"/>
    <n v="1023.36"/>
    <m/>
    <n v="48.000000000000007"/>
  </r>
  <r>
    <x v="397"/>
    <s v="20V01286"/>
    <s v="IRLANDAIS"/>
    <s v="ANGERS"/>
    <m/>
    <s v="CHR_BAR"/>
    <s v="GROS"/>
    <s v="Boisson_Spirit"/>
    <x v="2"/>
    <x v="2"/>
    <n v="175"/>
    <n v="4067700013835"/>
    <n v="28.916408750000002"/>
    <n v="34.699690500000003"/>
    <n v="48"/>
    <n v="1388.16"/>
    <n v="1665.6000000000001"/>
    <m/>
    <n v="120.00000000000001"/>
  </r>
  <r>
    <x v="397"/>
    <s v="20V01286"/>
    <s v="IRLANDAIS"/>
    <s v="ANGERS"/>
    <m/>
    <s v="CHR_BAR"/>
    <s v="GROS"/>
    <s v="Boisson_Spirit"/>
    <x v="6"/>
    <x v="9"/>
    <n v="70"/>
    <n v="4055800060200"/>
    <n v="17.408644000000002"/>
    <n v="20.890372800000002"/>
    <n v="3"/>
    <n v="52.230000000000004"/>
    <n v="62.67"/>
    <m/>
    <n v="3.0000000000000004"/>
  </r>
  <r>
    <x v="397"/>
    <s v="20V01286"/>
    <s v="IRLANDAIS"/>
    <s v="ANGERS"/>
    <m/>
    <s v="CHR_BAR"/>
    <s v="GROS"/>
    <s v="Boisson_Spirit"/>
    <x v="1"/>
    <x v="1"/>
    <n v="70"/>
    <n v="8500000917015"/>
    <n v="11.8982118"/>
    <n v="14.27785416"/>
    <n v="36"/>
    <n v="428.40000000000003"/>
    <n v="514.07999999999993"/>
    <m/>
    <n v="36"/>
  </r>
  <r>
    <x v="397"/>
    <s v="20V01286"/>
    <s v="IRLANDAIS"/>
    <s v="ANGERS"/>
    <m/>
    <s v="CHR_BAR"/>
    <s v="GROS"/>
    <s v="Boisson_Soft"/>
    <x v="8"/>
    <x v="25"/>
    <n v="20"/>
    <n v="4260310553818"/>
    <n v="0.81"/>
    <n v="0.85455000000000003"/>
    <n v="48"/>
    <n v="38.880000000000003"/>
    <n v="40.799999999999997"/>
    <m/>
    <n v="13.714285714285715"/>
  </r>
  <r>
    <x v="397"/>
    <s v="20V01286"/>
    <s v="IRLANDAIS"/>
    <s v="ANGERS"/>
    <m/>
    <s v="CHR_BAR"/>
    <s v="GROS"/>
    <s v="Boisson_Soft"/>
    <x v="8"/>
    <x v="22"/>
    <n v="20"/>
    <n v="4260310553849"/>
    <n v="0.81"/>
    <n v="0.85455000000000003"/>
    <n v="72"/>
    <n v="58.320000000000007"/>
    <n v="61.199999999999996"/>
    <m/>
    <n v="20.571428571428573"/>
  </r>
  <r>
    <x v="397"/>
    <s v="20V01286"/>
    <s v="IRLANDAIS"/>
    <s v="ANGERS"/>
    <m/>
    <s v="CHR_BAR"/>
    <s v="GROS"/>
    <s v="Boisson_Soft"/>
    <x v="8"/>
    <x v="23"/>
    <n v="20"/>
    <n v="4260310550305"/>
    <n v="0.81"/>
    <n v="0.85455000000000003"/>
    <n v="72"/>
    <n v="58.320000000000007"/>
    <n v="61.199999999999996"/>
    <m/>
    <n v="20.571428571428573"/>
  </r>
  <r>
    <x v="398"/>
    <s v="20V01165"/>
    <s v="TIA GOURME"/>
    <s v="TOURS"/>
    <m/>
    <s v="CHR_BRASS_CAV"/>
    <s v="GROS"/>
    <s v="Boisson_Spirit"/>
    <x v="12"/>
    <x v="44"/>
    <n v="70"/>
    <n v="3257150673029"/>
    <n v="17.769508399999999"/>
    <n v="21.323410079999999"/>
    <n v="12"/>
    <n v="213.24"/>
    <n v="255.84"/>
    <m/>
    <n v="12.000000000000002"/>
  </r>
  <r>
    <x v="398"/>
    <s v="20V01165"/>
    <s v="TIA GOURME"/>
    <s v="TOURS"/>
    <m/>
    <s v="CHR_BRASS_CAV"/>
    <s v="GROS"/>
    <s v="Boisson_Spirit"/>
    <x v="12"/>
    <x v="48"/>
    <n v="70"/>
    <n v="3257150673043"/>
    <n v="19.934724499999998"/>
    <n v="23.921669399999999"/>
    <n v="12"/>
    <n v="239.16"/>
    <n v="287.04000000000002"/>
    <m/>
    <n v="12.000000000000002"/>
  </r>
  <r>
    <x v="398"/>
    <s v="20V01165"/>
    <s v="TIA GOURME"/>
    <s v="TOURS"/>
    <m/>
    <s v="CHR_BRASS_CAV"/>
    <s v="GROS"/>
    <s v="Boisson_Spirit"/>
    <x v="10"/>
    <x v="20"/>
    <n v="70"/>
    <n v="3257150100228"/>
    <n v="19.998643999999999"/>
    <n v="23.998372799999999"/>
    <n v="6"/>
    <n v="120"/>
    <n v="144"/>
    <m/>
    <n v="6.0000000000000009"/>
  </r>
  <r>
    <x v="398"/>
    <s v="20V01165"/>
    <s v="TIA GOURME"/>
    <s v="TOURS"/>
    <m/>
    <s v="CHR_BRASS_CAV"/>
    <s v="GROS"/>
    <s v="Boisson_Spirit"/>
    <x v="11"/>
    <x v="32"/>
    <n v="50"/>
    <n v="4260270192645"/>
    <n v="25.192506000000002"/>
    <n v="30.231007200000001"/>
    <n v="6"/>
    <n v="151.14000000000001"/>
    <n v="181.38"/>
    <m/>
    <n v="4.2857142857142856"/>
  </r>
  <r>
    <x v="398"/>
    <s v="20V01165"/>
    <s v="TIA GOURME"/>
    <s v="TOURS"/>
    <m/>
    <s v="CHR_BRASS_CAV"/>
    <s v="GROS"/>
    <s v="Boisson_Spirit"/>
    <x v="1"/>
    <x v="19"/>
    <n v="100"/>
    <n v="3257150410068"/>
    <n v="14.188874"/>
    <n v="17.0266488"/>
    <n v="18"/>
    <n v="255.42"/>
    <n v="306.54000000000002"/>
    <m/>
    <n v="25.714285714285715"/>
  </r>
  <r>
    <x v="398"/>
    <s v="20V01165"/>
    <s v="TIA GOURME"/>
    <s v="TOURS"/>
    <m/>
    <s v="CHR_BRASS_CAV"/>
    <s v="GROS"/>
    <s v="Boisson_Spirit"/>
    <x v="5"/>
    <x v="7"/>
    <n v="100"/>
    <n v="4603514006849"/>
    <n v="17.370920000000002"/>
    <n v="20.845104000000003"/>
    <n v="6"/>
    <n v="104.22"/>
    <n v="125.10000000000001"/>
    <m/>
    <n v="8.5714285714285712"/>
  </r>
  <r>
    <x v="399"/>
    <s v="20V02072"/>
    <s v="FIGUEIREDO"/>
    <s v="SAINT ROCH"/>
    <m/>
    <s v="GROSSISTE"/>
    <s v="GROS"/>
    <s v="Boisson_Spirit"/>
    <x v="10"/>
    <x v="16"/>
    <n v="70"/>
    <n v="3257150101904"/>
    <n v="16.346482999999999"/>
    <n v="19.6157796"/>
    <n v="12"/>
    <n v="196.20000000000002"/>
    <n v="235.44"/>
    <m/>
    <n v="12.000000000000002"/>
  </r>
  <r>
    <x v="399"/>
    <s v="20V02072"/>
    <s v="FIGUEIREDO"/>
    <s v="SAINT ROCH"/>
    <m/>
    <s v="GROSSISTE"/>
    <s v="GROS"/>
    <s v="Boisson_Spirit"/>
    <x v="6"/>
    <x v="9"/>
    <n v="70"/>
    <n v="4055800060200"/>
    <n v="17.408644000000002"/>
    <n v="20.890372800000002"/>
    <n v="48"/>
    <n v="835.68000000000006"/>
    <n v="1002.72"/>
    <m/>
    <n v="48.000000000000007"/>
  </r>
  <r>
    <x v="399"/>
    <s v="20V02072"/>
    <s v="FIGUEIREDO"/>
    <s v="SAINT ROCH"/>
    <m/>
    <s v="GROSSISTE"/>
    <s v="GROS"/>
    <s v="Boisson_Soft"/>
    <x v="8"/>
    <x v="25"/>
    <n v="20"/>
    <n v="4260310553818"/>
    <n v="0.81"/>
    <n v="0.85455000000000003"/>
    <n v="96"/>
    <n v="77.760000000000005"/>
    <n v="81.599999999999994"/>
    <m/>
    <n v="27.428571428571431"/>
  </r>
  <r>
    <x v="399"/>
    <s v="20V02072"/>
    <s v="FIGUEIREDO"/>
    <s v="SAINT ROCH"/>
    <m/>
    <s v="GROSSISTE"/>
    <s v="GROS"/>
    <s v="Boisson_Soft"/>
    <x v="8"/>
    <x v="22"/>
    <n v="20"/>
    <n v="4260310553849"/>
    <n v="0.81"/>
    <n v="0.85455000000000003"/>
    <n v="96"/>
    <n v="77.760000000000005"/>
    <n v="81.599999999999994"/>
    <m/>
    <n v="27.428571428571431"/>
  </r>
  <r>
    <x v="399"/>
    <s v="20V02072"/>
    <s v="FIGUEIREDO"/>
    <s v="SAINT ROCH"/>
    <m/>
    <s v="GROSSISTE"/>
    <s v="GROS"/>
    <s v="Boisson_Soft"/>
    <x v="8"/>
    <x v="21"/>
    <n v="20"/>
    <n v="4260310553832"/>
    <n v="0.81"/>
    <n v="0.85455000000000003"/>
    <n v="96"/>
    <n v="77.760000000000005"/>
    <n v="81.599999999999994"/>
    <m/>
    <n v="27.428571428571431"/>
  </r>
  <r>
    <x v="400"/>
    <s v="19V12523"/>
    <s v="METRO"/>
    <s v="ANGERS"/>
    <m/>
    <s v="CASH&amp;CARRY"/>
    <s v="GROS"/>
    <s v="Boisson_Spirit"/>
    <x v="10"/>
    <x v="20"/>
    <n v="70"/>
    <n v="3257150100228"/>
    <n v="19.998643999999999"/>
    <n v="23.998372799999999"/>
    <n v="60"/>
    <n v="1200"/>
    <n v="1440"/>
    <m/>
    <n v="60.000000000000007"/>
  </r>
  <r>
    <x v="400"/>
    <s v="19V12523"/>
    <s v="METRO"/>
    <s v="ANGERS"/>
    <m/>
    <s v="CASH&amp;CARRY"/>
    <s v="GROS"/>
    <s v="Boisson_Spirit"/>
    <x v="2"/>
    <x v="2"/>
    <n v="70"/>
    <n v="4067700013859"/>
    <n v="12.532563499999998"/>
    <n v="15.039076199999998"/>
    <n v="480"/>
    <n v="6014.4"/>
    <n v="7219.2"/>
    <m/>
    <n v="480.00000000000006"/>
  </r>
  <r>
    <x v="400"/>
    <s v="19V12523"/>
    <s v="METRO"/>
    <s v="ANGERS"/>
    <m/>
    <s v="CASH&amp;CARRY"/>
    <s v="GROS"/>
    <s v="Boisson_Spirit"/>
    <x v="2"/>
    <x v="2"/>
    <n v="35"/>
    <n v="4067700013866"/>
    <n v="6.27128175"/>
    <n v="7.5255381000000003"/>
    <n v="18"/>
    <n v="112.85999999999999"/>
    <n v="135.54"/>
    <m/>
    <n v="9"/>
  </r>
  <r>
    <x v="400"/>
    <s v="19V12523"/>
    <s v="METRO"/>
    <s v="ANGERS"/>
    <m/>
    <s v="CASH&amp;CARRY"/>
    <s v="GROS"/>
    <s v="Boisson_Spirit"/>
    <x v="2"/>
    <x v="2"/>
    <n v="100"/>
    <n v="4067700013842"/>
    <n v="17.100804999999998"/>
    <n v="20.520965999999998"/>
    <n v="306"/>
    <n v="5232.6000000000004"/>
    <n v="6279.12"/>
    <m/>
    <n v="437.14285714285717"/>
  </r>
  <r>
    <x v="401"/>
    <s v="20V01087"/>
    <s v="AUCHAN"/>
    <s v="SAINT PIERRE DES CORPS"/>
    <m/>
    <s v="GD_HM"/>
    <s v="GROS"/>
    <s v="Boisson_Spirit"/>
    <x v="2"/>
    <x v="2"/>
    <n v="35"/>
    <n v="4067700013866"/>
    <n v="6.27128175"/>
    <n v="7.5255381000000003"/>
    <n v="216"/>
    <n v="1354.32"/>
    <n v="1626.48"/>
    <m/>
    <n v="108"/>
  </r>
  <r>
    <x v="401"/>
    <s v="20V01087"/>
    <s v="AUCHAN"/>
    <s v="SAINT PIERRE DES CORPS"/>
    <m/>
    <s v="GD_HM"/>
    <s v="GROS"/>
    <s v="Boisson_Spirit"/>
    <x v="2"/>
    <x v="50"/>
    <n v="70"/>
    <n v="4067700012085"/>
    <n v="12.2021313"/>
    <n v="14.64255756"/>
    <n v="30"/>
    <n v="366"/>
    <n v="439.20000000000005"/>
    <m/>
    <n v="30.000000000000004"/>
  </r>
  <r>
    <x v="401"/>
    <s v="20V01087"/>
    <s v="AUCHAN"/>
    <s v="SAINT PIERRE DES CORPS"/>
    <m/>
    <s v="GD_HM"/>
    <s v="GROS"/>
    <s v="Boisson_Spirit"/>
    <x v="10"/>
    <x v="20"/>
    <n v="70"/>
    <n v="3257150100228"/>
    <n v="19.998643999999999"/>
    <n v="23.998372799999999"/>
    <n v="78"/>
    <n v="1560"/>
    <n v="1872"/>
    <m/>
    <n v="78"/>
  </r>
  <r>
    <x v="402"/>
    <s v="20V02106"/>
    <s v="OUTBACK"/>
    <s v="TOURS"/>
    <m/>
    <s v="CHR_BAR"/>
    <s v="CHR"/>
    <s v="Boisson_Spirit"/>
    <x v="1"/>
    <x v="19"/>
    <n v="100"/>
    <n v="3257150410068"/>
    <n v="14.738873999999999"/>
    <n v="17.6866488"/>
    <n v="36"/>
    <n v="530.64"/>
    <n v="636.84"/>
    <m/>
    <n v="51.428571428571431"/>
  </r>
  <r>
    <x v="402"/>
    <s v="20V02106"/>
    <s v="OUTBACK"/>
    <s v="TOURS"/>
    <m/>
    <s v="CHR_BAR"/>
    <s v="CHR"/>
    <s v="Boisson_Spirit"/>
    <x v="2"/>
    <x v="2"/>
    <n v="175"/>
    <n v="4067700013835"/>
    <n v="32.266408749999997"/>
    <n v="38.719690499999999"/>
    <n v="18"/>
    <n v="580.86"/>
    <n v="696.96"/>
    <m/>
    <n v="45"/>
  </r>
  <r>
    <x v="402"/>
    <s v="20V02107"/>
    <s v="L'ANT'HIC"/>
    <s v="ORLEANS"/>
    <m/>
    <s v="CHR_BAR"/>
    <s v="CHR"/>
    <s v="Boisson_Spirit"/>
    <x v="10"/>
    <x v="20"/>
    <n v="70"/>
    <n v="3257150100228"/>
    <n v="21.488644000000001"/>
    <n v="25.786372800000002"/>
    <n v="6"/>
    <n v="128.94"/>
    <n v="154.74"/>
    <m/>
    <n v="6.0000000000000009"/>
  </r>
  <r>
    <x v="402"/>
    <s v="20V02107"/>
    <s v="L'ANT'HIC"/>
    <s v="ORLEANS"/>
    <m/>
    <s v="CHR_BAR"/>
    <s v="CHR"/>
    <s v="Boisson_Spirit"/>
    <x v="10"/>
    <x v="40"/>
    <n v="70"/>
    <n v="3257150107012"/>
    <n v="32.408644000000002"/>
    <n v="38.890372800000002"/>
    <n v="2"/>
    <n v="64.819999999999993"/>
    <n v="77.78"/>
    <m/>
    <n v="2"/>
  </r>
  <r>
    <x v="402"/>
    <s v="20V02107"/>
    <s v="L'ANT'HIC"/>
    <s v="ORLEANS"/>
    <m/>
    <s v="CHR_BAR"/>
    <s v="CHR"/>
    <s v="Boisson_Spirit"/>
    <x v="12"/>
    <x v="42"/>
    <n v="70"/>
    <n v="3257150673005"/>
    <n v="26.848644"/>
    <n v="32.218372799999997"/>
    <n v="6"/>
    <n v="161.10000000000002"/>
    <n v="193.32"/>
    <m/>
    <n v="6.0000000000000009"/>
  </r>
  <r>
    <x v="402"/>
    <s v="20V02110"/>
    <s v="AU JARDIN"/>
    <s v="VOUVRAY"/>
    <m/>
    <s v="CAVISTE"/>
    <s v="GROS"/>
    <s v="Boisson_Spirit"/>
    <x v="10"/>
    <x v="55"/>
    <n v="70"/>
    <n v="3257150100945"/>
    <n v="123.608644"/>
    <n v="148.33037279999999"/>
    <n v="2"/>
    <n v="247.22"/>
    <n v="296.66000000000003"/>
    <m/>
    <n v="2"/>
  </r>
  <r>
    <x v="402"/>
    <s v="20V02110"/>
    <s v="AU JARDIN"/>
    <s v="VOUVRAY"/>
    <m/>
    <s v="CAVISTE"/>
    <s v="GROS"/>
    <s v="Boisson_Spirit"/>
    <x v="10"/>
    <x v="52"/>
    <n v="70"/>
    <n v="3257150101300"/>
    <n v="82.208643999999993"/>
    <n v="98.650372799999985"/>
    <n v="3"/>
    <n v="246.63"/>
    <n v="295.95000000000005"/>
    <m/>
    <n v="3.0000000000000004"/>
  </r>
  <r>
    <x v="402"/>
    <s v="20V02110"/>
    <s v="AU JARDIN"/>
    <s v="VOUVRAY"/>
    <m/>
    <s v="CAVISTE"/>
    <s v="GROS"/>
    <s v="Boisson_Spirit"/>
    <x v="10"/>
    <x v="20"/>
    <n v="70"/>
    <n v="3257150100228"/>
    <n v="19.998643999999999"/>
    <n v="23.998372799999999"/>
    <n v="12"/>
    <n v="240"/>
    <n v="288"/>
    <m/>
    <n v="12.000000000000002"/>
  </r>
  <r>
    <x v="402"/>
    <s v="20V02110"/>
    <s v="AU JARDIN"/>
    <s v="VOUVRAY"/>
    <m/>
    <s v="CAVISTE"/>
    <s v="GROS"/>
    <s v="Boisson_Spirit"/>
    <x v="10"/>
    <x v="17"/>
    <n v="70"/>
    <n v="3257150100167"/>
    <n v="27.618644000000003"/>
    <n v="33.142372800000004"/>
    <n v="12"/>
    <n v="331.44"/>
    <n v="397.68"/>
    <m/>
    <n v="12.000000000000002"/>
  </r>
  <r>
    <x v="402"/>
    <s v="20V02110"/>
    <s v="AU JARDIN"/>
    <s v="VOUVRAY"/>
    <m/>
    <s v="CAVISTE"/>
    <s v="GROS"/>
    <s v="Boisson_Spirit"/>
    <x v="12"/>
    <x v="44"/>
    <n v="70"/>
    <n v="3257150673029"/>
    <n v="17.769508399999999"/>
    <n v="21.323410079999999"/>
    <n v="12"/>
    <n v="213.24"/>
    <n v="255.84"/>
    <m/>
    <n v="12.000000000000002"/>
  </r>
  <r>
    <x v="402"/>
    <s v="20V02110"/>
    <s v="AU JARDIN"/>
    <s v="VOUVRAY"/>
    <m/>
    <s v="CAVISTE"/>
    <s v="GROS"/>
    <s v="Boisson_Spirit"/>
    <x v="12"/>
    <x v="42"/>
    <n v="70"/>
    <n v="3257150673005"/>
    <n v="20.158644000000002"/>
    <n v="24.190372800000002"/>
    <n v="12"/>
    <n v="241.92000000000002"/>
    <n v="290.28000000000003"/>
    <m/>
    <n v="12.000000000000002"/>
  </r>
  <r>
    <x v="402"/>
    <s v="20V02110"/>
    <s v="AU JARDIN"/>
    <s v="VOUVRAY"/>
    <m/>
    <s v="CAVISTE"/>
    <s v="GROS"/>
    <s v="Boisson_Spirit"/>
    <x v="12"/>
    <x v="48"/>
    <n v="70"/>
    <n v="3257150673043"/>
    <n v="19.934724499999998"/>
    <n v="23.921669399999999"/>
    <n v="24"/>
    <n v="478.32"/>
    <n v="574.08000000000004"/>
    <m/>
    <n v="24.000000000000004"/>
  </r>
  <r>
    <x v="402"/>
    <s v="20V02110"/>
    <s v="AU JARDIN"/>
    <s v="VOUVRAY"/>
    <m/>
    <s v="CAVISTE"/>
    <s v="GROS"/>
    <s v="Boisson_Spirit"/>
    <x v="14"/>
    <x v="56"/>
    <n v="75"/>
    <n v="3242890008019"/>
    <n v="9.1929750000000006"/>
    <n v="11.03157"/>
    <n v="6"/>
    <n v="55.14"/>
    <n v="66.179999999999993"/>
    <m/>
    <n v="6.4285714285714288"/>
  </r>
  <r>
    <x v="402"/>
    <s v="20V02110"/>
    <s v="AU JARDIN"/>
    <s v="VOUVRAY"/>
    <m/>
    <s v="CAVISTE"/>
    <s v="GROS"/>
    <s v="Boisson_Spirit"/>
    <x v="14"/>
    <x v="53"/>
    <n v="75"/>
    <n v="3242890008026"/>
    <n v="9.1929750000000006"/>
    <n v="11.03157"/>
    <n v="6"/>
    <n v="55.14"/>
    <n v="66.179999999999993"/>
    <m/>
    <n v="6.4285714285714288"/>
  </r>
  <r>
    <x v="402"/>
    <s v="20V02110"/>
    <s v="AU JARDIN"/>
    <s v="VOUVRAY"/>
    <m/>
    <s v="CAVISTE"/>
    <s v="GROS"/>
    <s v="Boisson_Spirit"/>
    <x v="11"/>
    <x v="32"/>
    <n v="50"/>
    <n v="4260270192645"/>
    <n v="25.192506000000002"/>
    <n v="30.231007200000001"/>
    <n v="12"/>
    <n v="302.28000000000003"/>
    <n v="362.76"/>
    <m/>
    <n v="8.5714285714285712"/>
  </r>
  <r>
    <x v="402"/>
    <s v="20V02108"/>
    <s v="LA GRAPPE D'OR"/>
    <s v="ANGERS"/>
    <n v="82145"/>
    <s v="CHR_BAR"/>
    <s v="CHR"/>
    <s v="Boisson_Spirit"/>
    <x v="10"/>
    <x v="20"/>
    <n v="70"/>
    <n v="3257150100228"/>
    <n v="21.488644000000001"/>
    <n v="25.786372800000002"/>
    <n v="3"/>
    <n v="64.47"/>
    <n v="77.37"/>
    <m/>
    <n v="3.0000000000000004"/>
  </r>
  <r>
    <x v="402"/>
    <s v="20V02108"/>
    <s v="LA GRAPPE D'OR"/>
    <s v="ANGERS"/>
    <n v="82145"/>
    <s v="CHR_BAR"/>
    <s v="CHR"/>
    <s v="Boisson_Spirit"/>
    <x v="10"/>
    <x v="40"/>
    <n v="70"/>
    <n v="3257150107012"/>
    <n v="32.408644000000002"/>
    <n v="38.890372800000002"/>
    <n v="3"/>
    <n v="97.22999999999999"/>
    <n v="116.67"/>
    <m/>
    <n v="3.0000000000000004"/>
  </r>
  <r>
    <x v="402"/>
    <s v="20V02108"/>
    <s v="LA GRAPPE D'OR"/>
    <s v="ANGERS"/>
    <n v="82145"/>
    <s v="CHR_BAR"/>
    <s v="CHR"/>
    <s v="Boisson_Spirit"/>
    <x v="14"/>
    <x v="56"/>
    <n v="75"/>
    <n v="3242890008019"/>
    <n v="11.342975000000001"/>
    <n v="13.61157"/>
    <n v="3"/>
    <n v="34.019999999999996"/>
    <n v="40.83"/>
    <m/>
    <n v="3.2142857142857144"/>
  </r>
  <r>
    <x v="402"/>
    <s v="20V02108"/>
    <s v="LA GRAPPE D'OR"/>
    <s v="ANGERS"/>
    <n v="82145"/>
    <s v="CHR_BAR"/>
    <s v="CHR"/>
    <s v="Boisson_Spirit"/>
    <x v="14"/>
    <x v="53"/>
    <n v="75"/>
    <n v="3242890008026"/>
    <n v="11.342975000000001"/>
    <n v="13.61157"/>
    <n v="3"/>
    <n v="34.019999999999996"/>
    <n v="40.83"/>
    <m/>
    <n v="3.2142857142857144"/>
  </r>
  <r>
    <x v="402"/>
    <s v="20V02108"/>
    <s v="LA GRAPPE D'OR"/>
    <s v="ANGERS"/>
    <n v="82145"/>
    <s v="CHR_BAR"/>
    <s v="CHR"/>
    <s v="Boisson_Spirit"/>
    <x v="11"/>
    <x v="32"/>
    <n v="50"/>
    <n v="4260270192645"/>
    <n v="28.052506000000001"/>
    <n v="33.663007200000003"/>
    <n v="6"/>
    <n v="168.3"/>
    <n v="201.95999999999998"/>
    <m/>
    <n v="4.2857142857142856"/>
  </r>
  <r>
    <x v="402"/>
    <s v="20V02108"/>
    <s v="LA GRAPPE D'OR"/>
    <s v="ANGERS"/>
    <n v="82145"/>
    <s v="CHR_BAR"/>
    <s v="CHR"/>
    <s v="Boisson_Soft"/>
    <x v="8"/>
    <x v="22"/>
    <n v="20"/>
    <n v="4260310553849"/>
    <n v="0.89"/>
    <n v="0.93895000000000006"/>
    <n v="24"/>
    <n v="21.36"/>
    <n v="22.56"/>
    <m/>
    <n v="6.8571428571428577"/>
  </r>
  <r>
    <x v="402"/>
    <s v="20V02108"/>
    <s v="LA GRAPPE D'OR"/>
    <s v="ANGERS"/>
    <n v="82145"/>
    <s v="CHR_BAR"/>
    <s v="CHR"/>
    <s v="Boisson_Soft"/>
    <x v="8"/>
    <x v="25"/>
    <n v="20"/>
    <n v="4260310553818"/>
    <n v="0.89"/>
    <n v="0.93895000000000006"/>
    <n v="24"/>
    <n v="21.36"/>
    <n v="22.56"/>
    <m/>
    <n v="6.8571428571428577"/>
  </r>
  <r>
    <x v="403"/>
    <s v="20V02207"/>
    <s v="LE MERLE M"/>
    <s v="CHATELLERAULT"/>
    <n v="88069"/>
    <s v="CHR_BAR"/>
    <s v="CHR"/>
    <s v="Boisson_Spirit"/>
    <x v="10"/>
    <x v="20"/>
    <n v="70"/>
    <n v="3257150100228"/>
    <n v="21.488644000000001"/>
    <n v="25.786372800000002"/>
    <n v="6"/>
    <n v="128.94"/>
    <n v="154.74"/>
    <m/>
    <n v="6.0000000000000009"/>
  </r>
  <r>
    <x v="403"/>
    <s v="20V02207"/>
    <s v="LE MERLE M"/>
    <s v="CHATELLERAULT"/>
    <n v="88069"/>
    <s v="CHR_BAR"/>
    <s v="CHR"/>
    <s v="Boisson_Spirit"/>
    <x v="11"/>
    <x v="32"/>
    <n v="50"/>
    <n v="4260270192645"/>
    <n v="28.052506000000001"/>
    <n v="33.663007200000003"/>
    <n v="6"/>
    <n v="168.3"/>
    <n v="201.95999999999998"/>
    <m/>
    <n v="4.2857142857142856"/>
  </r>
  <r>
    <x v="404"/>
    <n v="79858"/>
    <s v="LE ORLEANS"/>
    <s v="ORLEANS"/>
    <n v="89920"/>
    <s v="CHR_BAR"/>
    <s v="CHR"/>
    <s v="JGR_TM"/>
    <x v="0"/>
    <x v="0"/>
    <n v="3"/>
    <n v="121"/>
    <n v="299"/>
    <n v="358.8"/>
    <n v="1"/>
    <n v="299"/>
    <n v="358.8"/>
    <m/>
    <n v="1"/>
  </r>
  <r>
    <x v="399"/>
    <n v="79851"/>
    <s v="LE LUCIFER"/>
    <s v="ST HILAIRE ST FLORENT"/>
    <n v="89962"/>
    <s v="CHR_CLUB"/>
    <s v="CHR"/>
    <s v="JGR_TM"/>
    <x v="0"/>
    <x v="0"/>
    <n v="3"/>
    <n v="121"/>
    <n v="299"/>
    <n v="358.8"/>
    <n v="1"/>
    <n v="299"/>
    <n v="358.8"/>
    <m/>
    <n v="1"/>
  </r>
  <r>
    <x v="405"/>
    <n v="79855"/>
    <s v="EIRL LA SOURCE"/>
    <s v="ST AIGNY"/>
    <n v="89998"/>
    <s v="CHR_BRASS"/>
    <s v="CHR"/>
    <s v="JGR_TM"/>
    <x v="0"/>
    <x v="0"/>
    <n v="3"/>
    <n v="121"/>
    <n v="299"/>
    <n v="358.8"/>
    <n v="1"/>
    <n v="299"/>
    <n v="358.8"/>
    <m/>
    <n v="1"/>
  </r>
  <r>
    <x v="405"/>
    <n v="79850"/>
    <s v="EIRL DESVAUX LUDOVIC, BERRY BREIZH"/>
    <s v="CHATEAUROUX"/>
    <n v="90001"/>
    <s v="CHR_BRASS"/>
    <s v="CHR"/>
    <s v="JGR_TM"/>
    <x v="0"/>
    <x v="0"/>
    <n v="3"/>
    <n v="121"/>
    <n v="299"/>
    <n v="358.8"/>
    <n v="1"/>
    <n v="299"/>
    <n v="358.8"/>
    <m/>
    <n v="1"/>
  </r>
  <r>
    <x v="405"/>
    <n v="79857"/>
    <s v="20 / VIN"/>
    <s v="ST AIGNAN"/>
    <n v="89177"/>
    <s v="CHR_BAR"/>
    <s v="CHR"/>
    <s v="JGR_TM"/>
    <x v="0"/>
    <x v="0"/>
    <n v="3"/>
    <n v="121"/>
    <n v="299"/>
    <n v="358.8"/>
    <n v="1"/>
    <n v="299"/>
    <n v="358.8"/>
    <m/>
    <n v="1"/>
  </r>
  <r>
    <x v="406"/>
    <n v="79853"/>
    <s v="LE REPERE"/>
    <s v="TILLIERES"/>
    <n v="90166"/>
    <s v="CHR_BAR"/>
    <s v="CHR"/>
    <s v="JGR_TM"/>
    <x v="0"/>
    <x v="0"/>
    <n v="3"/>
    <n v="121"/>
    <n v="299"/>
    <n v="358.8"/>
    <n v="1"/>
    <n v="299"/>
    <n v="358.8"/>
    <m/>
    <n v="1"/>
  </r>
  <r>
    <x v="407"/>
    <s v="20V02223"/>
    <s v="PLUMEJEAU"/>
    <s v="LA POMMERAYE"/>
    <n v="4111"/>
    <s v="GROSSISTE"/>
    <s v="GROS"/>
    <s v="Boisson_Spirit"/>
    <x v="10"/>
    <x v="20"/>
    <n v="70"/>
    <n v="3257150100228"/>
    <n v="19.998643999999999"/>
    <n v="23.998372799999999"/>
    <n v="1"/>
    <n v="20"/>
    <n v="24"/>
    <m/>
    <n v="1"/>
  </r>
  <r>
    <x v="407"/>
    <s v="20V02223"/>
    <s v="PLUMEJEAU"/>
    <s v="LA POMMERAYE"/>
    <n v="4111"/>
    <s v="GROSSISTE"/>
    <s v="GROS"/>
    <s v="Boisson_Spirit"/>
    <x v="10"/>
    <x v="16"/>
    <n v="70"/>
    <n v="3257150101904"/>
    <n v="16.346482999999999"/>
    <n v="19.6157796"/>
    <n v="1"/>
    <n v="16.350000000000001"/>
    <n v="19.62"/>
    <m/>
    <n v="1"/>
  </r>
  <r>
    <x v="407"/>
    <s v="20V02223"/>
    <s v="PLUMEJEAU"/>
    <s v="LA POMMERAYE"/>
    <n v="4111"/>
    <s v="GROSSISTE"/>
    <s v="GROS"/>
    <s v="Boisson_Spirit"/>
    <x v="10"/>
    <x v="18"/>
    <n v="70"/>
    <n v="3257150102017"/>
    <n v="14.694322"/>
    <n v="17.6331864"/>
    <n v="1"/>
    <n v="14.69"/>
    <n v="17.63"/>
    <m/>
    <n v="1"/>
  </r>
  <r>
    <x v="408"/>
    <n v="79861"/>
    <s v="HAVANA CAFE"/>
    <s v="CHAUVIGNY"/>
    <n v="4027"/>
    <s v="CHR_BRASS"/>
    <s v="CHR"/>
    <s v="JGR_TM"/>
    <x v="0"/>
    <x v="0"/>
    <n v="3"/>
    <n v="121"/>
    <n v="299"/>
    <n v="358.8"/>
    <n v="1"/>
    <n v="299"/>
    <n v="358.8"/>
    <m/>
    <n v="1"/>
  </r>
  <r>
    <x v="409"/>
    <n v="79854"/>
    <s v="LE GOTA"/>
    <s v="SELLES SUR CHER"/>
    <n v="90264"/>
    <s v="CHR_CLUB"/>
    <s v="CHR"/>
    <s v="JGR_TM"/>
    <x v="0"/>
    <x v="0"/>
    <n v="3"/>
    <n v="121"/>
    <n v="299"/>
    <n v="358.8"/>
    <n v="1"/>
    <n v="299"/>
    <n v="358.8"/>
    <m/>
    <n v="1"/>
  </r>
  <r>
    <x v="410"/>
    <n v="79860"/>
    <s v="CENTRAL BAR"/>
    <s v="VENDOME"/>
    <n v="75052"/>
    <s v="CHR_BAR"/>
    <s v="CHR"/>
    <s v="JGR_TM"/>
    <x v="0"/>
    <x v="0"/>
    <n v="3"/>
    <n v="121"/>
    <n v="299"/>
    <n v="358.8"/>
    <n v="1"/>
    <n v="299"/>
    <n v="358.8"/>
    <m/>
    <n v="1"/>
  </r>
  <r>
    <x v="411"/>
    <m/>
    <s v="OUTBACK"/>
    <s v="TOURS"/>
    <n v="4079"/>
    <s v="CHR_BAR"/>
    <s v="CHR"/>
    <s v="Boisson_Spirit"/>
    <x v="1"/>
    <x v="19"/>
    <n v="100"/>
    <n v="3257150410068"/>
    <n v="14.738873999999999"/>
    <n v="17.6866488"/>
    <n v="42"/>
    <n v="619.08000000000004"/>
    <n v="742.98"/>
    <m/>
    <n v="60.000000000000007"/>
  </r>
  <r>
    <x v="411"/>
    <m/>
    <s v="OUTBACK"/>
    <s v="TOURS"/>
    <n v="4079"/>
    <s v="CHR_BAR"/>
    <s v="CHR"/>
    <s v="Boisson_Spirit"/>
    <x v="2"/>
    <x v="2"/>
    <n v="175"/>
    <n v="4067700013835"/>
    <n v="32.266408749999997"/>
    <n v="38.719690499999999"/>
    <n v="12"/>
    <n v="387.24"/>
    <n v="464.64"/>
    <m/>
    <n v="30.000000000000004"/>
  </r>
  <r>
    <x v="412"/>
    <s v="20V03209"/>
    <s v="LE BAR DES"/>
    <s v="POITIERS"/>
    <n v="84114"/>
    <s v="CHR_BAR"/>
    <s v="CHR"/>
    <s v="Boisson_Spirit"/>
    <x v="2"/>
    <x v="2"/>
    <n v="70"/>
    <n v="4067700013859"/>
    <n v="13.942563499999999"/>
    <n v="16.731076199999997"/>
    <n v="90"/>
    <n v="1254.5999999999999"/>
    <n v="1505.7"/>
    <m/>
    <n v="90"/>
  </r>
  <r>
    <x v="412"/>
    <s v="20V03209"/>
    <s v="LE BAR DES"/>
    <s v="POITIERS"/>
    <n v="84114"/>
    <s v="CHR_BAR"/>
    <s v="CHR"/>
    <s v="Boisson_Spirit"/>
    <x v="10"/>
    <x v="40"/>
    <n v="70"/>
    <n v="3257150107012"/>
    <n v="32.408644000000002"/>
    <n v="38.890372800000002"/>
    <n v="18"/>
    <n v="583.37999999999988"/>
    <n v="700.02"/>
    <m/>
    <n v="18"/>
  </r>
  <r>
    <x v="412"/>
    <s v="20V03209"/>
    <s v="LE BAR DES"/>
    <s v="POITIERS"/>
    <n v="84114"/>
    <s v="CHR_BAR"/>
    <s v="CHR"/>
    <s v="Boisson_Spirit"/>
    <x v="12"/>
    <x v="42"/>
    <n v="70"/>
    <n v="3257150673005"/>
    <n v="26.848644"/>
    <n v="32.218372799999997"/>
    <n v="6"/>
    <n v="161.10000000000002"/>
    <n v="193.32"/>
    <m/>
    <n v="6.0000000000000009"/>
  </r>
  <r>
    <x v="412"/>
    <s v="20V03209"/>
    <s v="LE BAR DES"/>
    <s v="POITIERS"/>
    <n v="84114"/>
    <s v="CHR_BAR"/>
    <s v="CHR"/>
    <s v="Boisson_Spirit"/>
    <x v="12"/>
    <x v="48"/>
    <n v="70"/>
    <n v="3257150673043"/>
    <n v="23.434724499999998"/>
    <n v="28.121669399999998"/>
    <n v="6"/>
    <n v="140.57999999999998"/>
    <n v="168.72"/>
    <m/>
    <n v="6.0000000000000009"/>
  </r>
  <r>
    <x v="413"/>
    <s v="20V06062"/>
    <s v="LES SAVEURS DE MAMILIS"/>
    <s v="SAUMUR"/>
    <m/>
    <s v="CAVISTE"/>
    <s v="CHR"/>
    <s v="Boisson_Spirit"/>
    <x v="6"/>
    <x v="9"/>
    <n v="70"/>
    <n v="4055800060200"/>
    <n v="18.588644000000002"/>
    <n v="22.306372800000002"/>
    <n v="6"/>
    <n v="111.53999999999999"/>
    <n v="133.85999999999999"/>
    <m/>
    <n v="6.0000000000000009"/>
  </r>
  <r>
    <x v="413"/>
    <s v="20V06062"/>
    <s v="LES SAVEURS DE MAMILIS"/>
    <s v="SAUMUR"/>
    <m/>
    <s v="CAVISTE"/>
    <s v="CHR"/>
    <s v="Boisson_Spirit"/>
    <x v="10"/>
    <x v="20"/>
    <n v="70"/>
    <n v="3257150100228"/>
    <n v="21.488644000000001"/>
    <n v="25.786372800000002"/>
    <n v="12"/>
    <n v="257.88"/>
    <n v="309.48"/>
    <m/>
    <n v="12.000000000000002"/>
  </r>
  <r>
    <x v="413"/>
    <s v="20V06062"/>
    <s v="LES SAVEURS DE MAMILIS"/>
    <s v="SAUMUR"/>
    <m/>
    <s v="CAVISTE"/>
    <s v="CHR"/>
    <s v="Boisson_Spirit"/>
    <x v="10"/>
    <x v="40"/>
    <n v="70"/>
    <n v="3257150107012"/>
    <n v="32.408644000000002"/>
    <n v="38.890372800000002"/>
    <n v="6"/>
    <n v="194.45999999999998"/>
    <n v="233.34"/>
    <m/>
    <n v="6.0000000000000009"/>
  </r>
  <r>
    <x v="413"/>
    <s v="20V06062"/>
    <s v="LES SAVEURS DE MAMILIS"/>
    <s v="SAUMUR"/>
    <m/>
    <s v="CAVISTE"/>
    <s v="CHR"/>
    <s v="Boisson_Spirit"/>
    <x v="10"/>
    <x v="16"/>
    <n v="70"/>
    <n v="3257150101904"/>
    <n v="18.506483000000003"/>
    <n v="22.207779600000002"/>
    <n v="6"/>
    <n v="111.06"/>
    <n v="133.26"/>
    <m/>
    <n v="6.0000000000000009"/>
  </r>
  <r>
    <x v="413"/>
    <s v="20V06062"/>
    <s v="LES SAVEURS DE MAMILIS"/>
    <s v="SAUMUR"/>
    <m/>
    <s v="CAVISTE"/>
    <s v="CHR"/>
    <s v="Boisson_Spirit"/>
    <x v="10"/>
    <x v="18"/>
    <n v="70"/>
    <n v="3257150102017"/>
    <n v="16.854322"/>
    <n v="20.225186399999998"/>
    <n v="6"/>
    <n v="101.10000000000001"/>
    <n v="121.38"/>
    <m/>
    <n v="6.0000000000000009"/>
  </r>
  <r>
    <x v="413"/>
    <s v="20V06062"/>
    <s v="LES SAVEURS DE MAMILIS"/>
    <s v="SAUMUR"/>
    <m/>
    <s v="CAVISTE"/>
    <s v="CHR"/>
    <s v="Boisson_Spirit"/>
    <x v="12"/>
    <x v="48"/>
    <n v="70"/>
    <n v="3257150673043"/>
    <n v="23.434724499999998"/>
    <n v="28.121669399999998"/>
    <n v="12"/>
    <n v="281.15999999999997"/>
    <n v="337.44"/>
    <m/>
    <n v="12.000000000000002"/>
  </r>
  <r>
    <x v="413"/>
    <s v="20V06062"/>
    <s v="LES SAVEURS DE MAMILIS"/>
    <s v="SAUMUR"/>
    <m/>
    <s v="CAVISTE"/>
    <s v="CHR"/>
    <s v="Boisson_Spirit"/>
    <x v="11"/>
    <x v="32"/>
    <n v="50"/>
    <n v="4260270192645"/>
    <n v="28.052506000000001"/>
    <n v="33.663007200000003"/>
    <n v="12"/>
    <n v="336.6"/>
    <n v="403.91999999999996"/>
    <m/>
    <n v="8.5714285714285712"/>
  </r>
  <r>
    <x v="414"/>
    <s v="20V06097"/>
    <s v="LA MANUFACTURE"/>
    <s v="TOURS"/>
    <m/>
    <s v="CHR_BRASS"/>
    <s v="GROS"/>
    <s v="Boisson_Spirit"/>
    <x v="2"/>
    <x v="2"/>
    <n v="100"/>
    <n v="4067700013842"/>
    <n v="17.100804999999998"/>
    <n v="20.520965999999998"/>
    <n v="60"/>
    <n v="1026"/>
    <n v="1231.2"/>
    <m/>
    <n v="85.714285714285722"/>
  </r>
  <r>
    <x v="414"/>
    <s v="20V06097"/>
    <s v="LA MANUFACTURE"/>
    <s v="TOURS"/>
    <m/>
    <s v="CHR_BRASS"/>
    <s v="GROS"/>
    <s v="Boisson_Spirit"/>
    <x v="1"/>
    <x v="1"/>
    <n v="100"/>
    <n v="3257150410167"/>
    <n v="15.778874"/>
    <n v="18.934648800000002"/>
    <n v="120"/>
    <n v="1893.6"/>
    <n v="2271.6"/>
    <m/>
    <n v="171.42857142857144"/>
  </r>
  <r>
    <x v="414"/>
    <s v="20V06097"/>
    <s v="LA MANUFACTURE"/>
    <s v="TOURS"/>
    <m/>
    <s v="CHR_BRASS"/>
    <s v="GROS"/>
    <s v="Boisson_Spirit"/>
    <x v="10"/>
    <x v="18"/>
    <n v="70"/>
    <n v="3257150102017"/>
    <n v="14.694322"/>
    <n v="17.6331864"/>
    <n v="6"/>
    <n v="88.14"/>
    <n v="105.78"/>
    <m/>
    <n v="6.0000000000000009"/>
  </r>
  <r>
    <x v="414"/>
    <s v="20V06097"/>
    <s v="LA MANUFACTURE"/>
    <s v="TOURS"/>
    <m/>
    <s v="CHR_BRASS"/>
    <s v="GROS"/>
    <s v="Boisson_Spirit"/>
    <x v="10"/>
    <x v="20"/>
    <n v="70"/>
    <n v="3257150100228"/>
    <n v="19.998643999999999"/>
    <n v="23.998372799999999"/>
    <n v="6"/>
    <n v="120"/>
    <n v="144"/>
    <m/>
    <n v="6.0000000000000009"/>
  </r>
  <r>
    <x v="414"/>
    <s v="20V06097"/>
    <s v="LA MANUFACTURE"/>
    <s v="TOURS"/>
    <m/>
    <s v="CHR_BRASS"/>
    <s v="GROS"/>
    <s v="Boisson_Spirit"/>
    <x v="12"/>
    <x v="44"/>
    <n v="70"/>
    <n v="3257150673029"/>
    <n v="17.769508399999999"/>
    <n v="21.323410079999999"/>
    <n v="6"/>
    <n v="106.62"/>
    <n v="127.92"/>
    <m/>
    <n v="6.0000000000000009"/>
  </r>
  <r>
    <x v="414"/>
    <s v="20V06106"/>
    <s v="LECLERC SAUMUR"/>
    <s v="SAUMUR"/>
    <m/>
    <s v="GD_HM"/>
    <s v="GROS"/>
    <s v="Boisson_Spirit"/>
    <x v="2"/>
    <x v="2"/>
    <n v="175"/>
    <n v="4067700013835"/>
    <n v="28.916408750000002"/>
    <n v="34.699690500000003"/>
    <n v="24"/>
    <n v="694.08"/>
    <n v="832.80000000000007"/>
    <m/>
    <n v="60.000000000000007"/>
  </r>
  <r>
    <x v="415"/>
    <s v="20V06106"/>
    <s v="LECLERC SAUMUR"/>
    <s v="SAUMUR"/>
    <m/>
    <s v="GD_HM"/>
    <s v="GROS"/>
    <s v="Boisson_Spirit"/>
    <x v="10"/>
    <x v="20"/>
    <n v="70"/>
    <n v="3257150100228"/>
    <n v="19.998643999999999"/>
    <n v="23.998372799999999"/>
    <n v="12"/>
    <n v="240"/>
    <n v="288"/>
    <m/>
    <n v="12.000000000000002"/>
  </r>
  <r>
    <x v="416"/>
    <s v="20V06106"/>
    <s v="LECLERC SAUMUR"/>
    <s v="SAUMUR"/>
    <m/>
    <s v="GD_HM"/>
    <s v="GROS"/>
    <s v="Boisson_Spirit"/>
    <x v="9"/>
    <x v="12"/>
    <n v="70"/>
    <n v="8002095100001"/>
    <n v="16.028644"/>
    <n v="19.234372799999999"/>
    <n v="6"/>
    <n v="96.18"/>
    <n v="115.38"/>
    <m/>
    <n v="6.0000000000000009"/>
  </r>
  <r>
    <x v="417"/>
    <s v="20V06106"/>
    <s v="LECLERC SAUMUR"/>
    <s v="SAUMUR"/>
    <m/>
    <s v="GD_HM"/>
    <s v="GROS"/>
    <s v="Boisson_Spirit"/>
    <x v="10"/>
    <x v="17"/>
    <n v="70"/>
    <n v="3257150100167"/>
    <n v="27.618644000000003"/>
    <n v="33.142372800000004"/>
    <n v="6"/>
    <n v="165.72"/>
    <n v="198.84"/>
    <m/>
    <n v="6.0000000000000009"/>
  </r>
  <r>
    <x v="418"/>
    <s v="20V06106"/>
    <s v="LECLERC SAUMUR"/>
    <s v="SAUMUR"/>
    <m/>
    <s v="GD_HM"/>
    <s v="GROS"/>
    <s v="Boisson_Spirit"/>
    <x v="10"/>
    <x v="39"/>
    <n v="70"/>
    <n v="3257150100792"/>
    <n v="71.40864400000001"/>
    <n v="85.690372800000006"/>
    <n v="6"/>
    <n v="428.46"/>
    <n v="514.14"/>
    <m/>
    <n v="6.0000000000000009"/>
  </r>
  <r>
    <x v="419"/>
    <s v="20V06106"/>
    <s v="LECLERC SAUMUR"/>
    <s v="SAUMUR"/>
    <m/>
    <s v="GD_HM"/>
    <s v="GROS"/>
    <s v="Boisson_Spirit"/>
    <x v="10"/>
    <x v="16"/>
    <n v="70"/>
    <n v="3257150101904"/>
    <n v="16.346482999999999"/>
    <n v="19.6157796"/>
    <n v="24"/>
    <n v="392.40000000000003"/>
    <n v="470.88"/>
    <m/>
    <n v="24.000000000000004"/>
  </r>
  <r>
    <x v="420"/>
    <s v="20V06106"/>
    <s v="LECLERC SAUMUR"/>
    <s v="SAUMUR"/>
    <m/>
    <s v="GD_HM"/>
    <s v="GROS"/>
    <s v="Boisson_Spirit"/>
    <x v="10"/>
    <x v="18"/>
    <n v="70"/>
    <n v="3257150102017"/>
    <n v="14.694322"/>
    <n v="17.6331864"/>
    <n v="25"/>
    <n v="367.25"/>
    <n v="440.75"/>
    <m/>
    <n v="25"/>
  </r>
  <r>
    <x v="421"/>
    <s v="20V06106"/>
    <s v="LECLERC SAUMUR"/>
    <s v="SAUMUR"/>
    <m/>
    <s v="GD_HM"/>
    <s v="GROS"/>
    <s v="Boisson_Spirit"/>
    <x v="12"/>
    <x v="44"/>
    <n v="70"/>
    <n v="3257150673029"/>
    <n v="17.769508399999999"/>
    <n v="21.323410079999999"/>
    <n v="6"/>
    <n v="106.62"/>
    <n v="127.92"/>
    <m/>
    <n v="6.0000000000000009"/>
  </r>
  <r>
    <x v="422"/>
    <s v="20V06106"/>
    <s v="LECLERC SAUMUR"/>
    <s v="SAUMUR"/>
    <m/>
    <s v="GD_HM"/>
    <s v="GROS"/>
    <s v="Boisson_Spirit"/>
    <x v="12"/>
    <x v="48"/>
    <n v="70"/>
    <n v="3257150673043"/>
    <n v="19.934724499999998"/>
    <n v="23.921669399999999"/>
    <n v="6"/>
    <n v="119.58"/>
    <n v="143.52000000000001"/>
    <m/>
    <n v="6.0000000000000009"/>
  </r>
  <r>
    <x v="416"/>
    <s v="20V06151"/>
    <s v="LECLERC ROCADIS POITIERS"/>
    <s v="POITIERS"/>
    <m/>
    <s v="GD_HM"/>
    <s v="GROS"/>
    <s v="Boisson_Spirit"/>
    <x v="2"/>
    <x v="50"/>
    <n v="70"/>
    <n v="4067700012085"/>
    <n v="12.2021313"/>
    <n v="14.64255756"/>
    <n v="18"/>
    <n v="219.6"/>
    <n v="263.52"/>
    <m/>
    <n v="18"/>
  </r>
  <r>
    <x v="416"/>
    <s v="20V06151"/>
    <s v="LECLERC ROCADIS POITIERS"/>
    <s v="POITIERS"/>
    <m/>
    <s v="GD_HM"/>
    <s v="GROS"/>
    <s v="Boisson_Spirit"/>
    <x v="10"/>
    <x v="20"/>
    <n v="70"/>
    <n v="3257150100228"/>
    <n v="19.998643999999999"/>
    <n v="23.998372799999999"/>
    <n v="12"/>
    <n v="240"/>
    <n v="288"/>
    <m/>
    <n v="12.000000000000002"/>
  </r>
  <r>
    <x v="416"/>
    <s v="20V06151"/>
    <s v="LECLERC ROCADIS POITIERS"/>
    <s v="POITIERS"/>
    <m/>
    <s v="GD_HM"/>
    <s v="GROS"/>
    <s v="Boisson_Spirit"/>
    <x v="12"/>
    <x v="44"/>
    <n v="70"/>
    <n v="3257150673029"/>
    <n v="17.769508399999999"/>
    <n v="21.323410079999999"/>
    <n v="24"/>
    <n v="426.48"/>
    <n v="511.68"/>
    <m/>
    <n v="24.000000000000004"/>
  </r>
  <r>
    <x v="416"/>
    <s v="20V06151"/>
    <s v="LECLERC ROCADIS POITIERS"/>
    <s v="POITIERS"/>
    <m/>
    <s v="GD_HM"/>
    <s v="GROS"/>
    <s v="Boisson_Spirit"/>
    <x v="12"/>
    <x v="48"/>
    <n v="70"/>
    <n v="3257150673043"/>
    <n v="19.934724499999998"/>
    <n v="23.921669399999999"/>
    <n v="18"/>
    <n v="358.74"/>
    <n v="430.56000000000006"/>
    <m/>
    <n v="18"/>
  </r>
  <r>
    <x v="416"/>
    <s v="20V06151"/>
    <s v="LECLERC ROCADIS POITIERS"/>
    <s v="POITIERS"/>
    <m/>
    <s v="GD_HM"/>
    <s v="GROS"/>
    <s v="Boisson_Spirit"/>
    <x v="12"/>
    <x v="42"/>
    <n v="70"/>
    <n v="3257150673005"/>
    <n v="20.158644000000002"/>
    <n v="24.190372800000002"/>
    <n v="18"/>
    <n v="362.88"/>
    <n v="435.42"/>
    <m/>
    <n v="18"/>
  </r>
  <r>
    <x v="417"/>
    <s v="20V06253"/>
    <s v="WINE &amp; COF"/>
    <s v="POITIERS"/>
    <m/>
    <s v="CHR_BAR"/>
    <s v="CHR"/>
    <s v="Boisson_Spirit"/>
    <x v="11"/>
    <x v="32"/>
    <n v="50"/>
    <n v="4260270192645"/>
    <n v="28.052506000000001"/>
    <n v="33.663007200000003"/>
    <n v="18"/>
    <n v="504.90000000000003"/>
    <n v="605.87999999999988"/>
    <m/>
    <n v="12.857142857142858"/>
  </r>
  <r>
    <x v="417"/>
    <s v="20V06253"/>
    <s v="WINE &amp; COF"/>
    <s v="POITIERS"/>
    <m/>
    <s v="CHR_BAR"/>
    <s v="CHR"/>
    <s v="Boisson_Spirit"/>
    <x v="12"/>
    <x v="48"/>
    <n v="70"/>
    <n v="3257150673043"/>
    <n v="23.434724499999998"/>
    <n v="28.121669399999998"/>
    <n v="3"/>
    <n v="70.289999999999992"/>
    <n v="84.36"/>
    <m/>
    <n v="3.0000000000000004"/>
  </r>
  <r>
    <x v="417"/>
    <s v="20V06208"/>
    <s v="INTERMARCHE CHAUVIGNY"/>
    <s v="CHAUVIGNY"/>
    <m/>
    <s v="GD_SM"/>
    <s v="CHR"/>
    <s v="Boisson_Spirit"/>
    <x v="10"/>
    <x v="20"/>
    <n v="70"/>
    <n v="3257150100228"/>
    <n v="21.488644000000001"/>
    <n v="25.786372800000002"/>
    <n v="6"/>
    <n v="128.94"/>
    <n v="154.74"/>
    <m/>
    <n v="6.0000000000000009"/>
  </r>
  <r>
    <x v="417"/>
    <s v="20V06208"/>
    <s v="INTERMARCHE CHAUVIGNY"/>
    <s v="CHAUVIGNY"/>
    <m/>
    <s v="GD_SM"/>
    <s v="CHR"/>
    <s v="Boisson_Spirit"/>
    <x v="10"/>
    <x v="17"/>
    <n v="70"/>
    <n v="3257150100167"/>
    <n v="29.948644000000002"/>
    <n v="35.938372800000003"/>
    <n v="6"/>
    <n v="179.7"/>
    <n v="215.64"/>
    <m/>
    <n v="6.0000000000000009"/>
  </r>
  <r>
    <x v="417"/>
    <s v="20V06208"/>
    <s v="INTERMARCHE CHAUVIGNY"/>
    <s v="CHAUVIGNY"/>
    <m/>
    <s v="GD_SM"/>
    <s v="CHR"/>
    <s v="Boisson_Spirit"/>
    <x v="10"/>
    <x v="39"/>
    <n v="70"/>
    <n v="3257150100792"/>
    <n v="78.608643999999998"/>
    <n v="94.330372799999992"/>
    <n v="6"/>
    <n v="471.65999999999997"/>
    <n v="565.98"/>
    <m/>
    <n v="6.0000000000000009"/>
  </r>
  <r>
    <x v="417"/>
    <s v="20V06208"/>
    <s v="INTERMARCHE CHAUVIGNY"/>
    <s v="CHAUVIGNY"/>
    <m/>
    <s v="GD_SM"/>
    <s v="CHR"/>
    <s v="Boisson_Spirit"/>
    <x v="10"/>
    <x v="18"/>
    <n v="70"/>
    <n v="3257150102017"/>
    <n v="16.854322"/>
    <n v="20.225186399999998"/>
    <n v="6"/>
    <n v="101.10000000000001"/>
    <n v="121.38"/>
    <m/>
    <n v="6.0000000000000009"/>
  </r>
  <r>
    <x v="417"/>
    <s v="20V06208"/>
    <s v="INTERMARCHE CHAUVIGNY"/>
    <s v="CHAUVIGNY"/>
    <m/>
    <s v="GD_SM"/>
    <s v="CHR"/>
    <s v="Boisson_Spirit"/>
    <x v="11"/>
    <x v="32"/>
    <n v="50"/>
    <n v="4260270192645"/>
    <n v="28.052506000000001"/>
    <n v="33.663007200000003"/>
    <n v="6"/>
    <n v="168.3"/>
    <n v="201.95999999999998"/>
    <m/>
    <n v="4.2857142857142856"/>
  </r>
  <r>
    <x v="417"/>
    <s v="20V06208"/>
    <s v="INTERMARCHE CHAUVIGNY"/>
    <s v="CHAUVIGNY"/>
    <m/>
    <s v="GD_SM"/>
    <s v="CHR"/>
    <s v="Boisson_Spirit"/>
    <x v="10"/>
    <x v="40"/>
    <n v="70"/>
    <n v="3257150107012"/>
    <n v="32.408644000000002"/>
    <n v="38.890372800000002"/>
    <n v="12"/>
    <n v="388.91999999999996"/>
    <n v="466.68"/>
    <m/>
    <n v="12.000000000000002"/>
  </r>
  <r>
    <x v="417"/>
    <s v="20V06208"/>
    <s v="INTERMARCHE CHAUVIGNY"/>
    <s v="CHAUVIGNY"/>
    <m/>
    <s v="GD_SM"/>
    <s v="CHR"/>
    <s v="Boisson_Spirit"/>
    <x v="12"/>
    <x v="48"/>
    <n v="70"/>
    <n v="3257150673043"/>
    <n v="23.434724499999998"/>
    <n v="28.121669399999998"/>
    <n v="6"/>
    <n v="140.57999999999998"/>
    <n v="168.72"/>
    <m/>
    <n v="6.0000000000000009"/>
  </r>
  <r>
    <x v="416"/>
    <s v="20V06149"/>
    <s v="FAYETTE"/>
    <s v="AMBOISE"/>
    <m/>
    <s v="GROSSISTE"/>
    <s v="GROS"/>
    <s v="Boisson_Spirit"/>
    <x v="10"/>
    <x v="40"/>
    <n v="70"/>
    <n v="3257150107012"/>
    <n v="29.828643999999997"/>
    <n v="35.794372799999998"/>
    <n v="6"/>
    <n v="178.98"/>
    <n v="214.74"/>
    <m/>
    <n v="6.0000000000000009"/>
  </r>
  <r>
    <x v="416"/>
    <s v="20V06149"/>
    <s v="FAYETTE"/>
    <s v="AMBOISE"/>
    <m/>
    <s v="GROSSISTE"/>
    <s v="GROS"/>
    <s v="Boisson_Spirit"/>
    <x v="15"/>
    <x v="57"/>
    <n v="70"/>
    <n v="7503016693004"/>
    <n v="24.608643999999998"/>
    <n v="29.530372799999999"/>
    <n v="6"/>
    <n v="147.66"/>
    <n v="177.18"/>
    <m/>
    <n v="6.0000000000000009"/>
  </r>
  <r>
    <x v="421"/>
    <s v="20V06245"/>
    <s v="FAYETTE"/>
    <s v="AMBOISE"/>
    <m/>
    <s v="GROSSISTE"/>
    <s v="GROS"/>
    <s v="Boisson_Spirit"/>
    <x v="10"/>
    <x v="18"/>
    <n v="70"/>
    <n v="3257150102017"/>
    <n v="14.694322"/>
    <n v="17.6331864"/>
    <n v="12"/>
    <n v="176.28"/>
    <n v="211.56"/>
    <m/>
    <n v="12.000000000000002"/>
  </r>
  <r>
    <x v="421"/>
    <n v="2020061501"/>
    <s v="ALEXANDRA"/>
    <s v="TOURS"/>
    <m/>
    <s v="CHR_BAR"/>
    <s v="CHR"/>
    <s v="JGR_TM"/>
    <x v="0"/>
    <x v="45"/>
    <n v="1"/>
    <n v="122"/>
    <n v="299"/>
    <n v="358.8"/>
    <n v="1"/>
    <n v="299"/>
    <n v="358.8"/>
    <m/>
    <n v="1"/>
  </r>
  <r>
    <x v="421"/>
    <n v="2020061501"/>
    <s v="ALEXANDRA"/>
    <s v="TOURS"/>
    <m/>
    <s v="CHR_BAR"/>
    <s v="CHR"/>
    <s v="JGR_TM"/>
    <x v="0"/>
    <x v="45"/>
    <n v="1"/>
    <n v="122"/>
    <n v="299"/>
    <n v="358.8"/>
    <n v="1"/>
    <n v="299"/>
    <n v="358.8"/>
    <m/>
    <n v="1"/>
  </r>
  <r>
    <x v="421"/>
    <n v="2020061502"/>
    <s v="SUPER U VE"/>
    <s v="VERNOU SUR BRENNE"/>
    <m/>
    <s v="GD_SM"/>
    <s v="CHR"/>
    <s v="Boisson_Spirit"/>
    <x v="10"/>
    <x v="20"/>
    <n v="70"/>
    <n v="3257150100228"/>
    <n v="21.488644000000001"/>
    <n v="25.786372800000002"/>
    <n v="18"/>
    <n v="386.82"/>
    <n v="464.21999999999997"/>
    <m/>
    <n v="18"/>
  </r>
  <r>
    <x v="421"/>
    <n v="2020061502"/>
    <s v="SUPER U VE"/>
    <s v="VERNOU SUR BRENNE"/>
    <m/>
    <s v="GD_SM"/>
    <s v="CHR"/>
    <s v="Boisson_Spirit"/>
    <x v="12"/>
    <x v="42"/>
    <n v="70"/>
    <n v="3257150673005"/>
    <n v="26.848644"/>
    <n v="32.218372799999997"/>
    <n v="12"/>
    <n v="322.20000000000005"/>
    <n v="386.64"/>
    <m/>
    <n v="12.000000000000002"/>
  </r>
  <r>
    <x v="421"/>
    <n v="2020061502"/>
    <s v="SUPER U VE"/>
    <s v="VERNOU SUR BRENNE"/>
    <m/>
    <s v="GD_SM"/>
    <s v="CHR"/>
    <s v="Boisson_Spirit"/>
    <x v="12"/>
    <x v="44"/>
    <n v="70"/>
    <n v="3257150673029"/>
    <n v="23.269508399999999"/>
    <n v="27.92341008"/>
    <n v="12"/>
    <n v="279.24"/>
    <n v="335.04"/>
    <m/>
    <n v="12.000000000000002"/>
  </r>
  <r>
    <x v="421"/>
    <n v="2020061502"/>
    <s v="SUPER U VE"/>
    <s v="VERNOU SUR BRENNE"/>
    <m/>
    <s v="GD_SM"/>
    <s v="CHR"/>
    <s v="Boisson_Spirit"/>
    <x v="12"/>
    <x v="48"/>
    <n v="70"/>
    <n v="3257150673043"/>
    <n v="23.434724499999998"/>
    <n v="28.121669399999998"/>
    <n v="18"/>
    <n v="421.74"/>
    <n v="506.16"/>
    <m/>
    <n v="18"/>
  </r>
  <r>
    <x v="421"/>
    <n v="2020061201"/>
    <s v="LECLERC AMBOISE"/>
    <s v="AMBOISE"/>
    <m/>
    <s v="GD_HM"/>
    <s v="GROS"/>
    <s v="Boisson_Spirit"/>
    <x v="10"/>
    <x v="16"/>
    <n v="70"/>
    <n v="3257150101904"/>
    <n v="16.346482999999999"/>
    <n v="19.6157796"/>
    <n v="18"/>
    <n v="294.3"/>
    <n v="353.16"/>
    <m/>
    <n v="18"/>
  </r>
  <r>
    <x v="421"/>
    <n v="2020061201"/>
    <s v="LECLERC AMBOISE"/>
    <s v="AMBOISE"/>
    <m/>
    <s v="GD_HM"/>
    <s v="GROS"/>
    <s v="Boisson_Spirit"/>
    <x v="10"/>
    <x v="18"/>
    <n v="70"/>
    <n v="3257150102017"/>
    <n v="14.694322"/>
    <n v="17.6331864"/>
    <n v="18"/>
    <n v="264.42"/>
    <n v="317.33999999999997"/>
    <m/>
    <n v="18"/>
  </r>
  <r>
    <x v="421"/>
    <n v="2020061201"/>
    <s v="LECLERC AMBOISE"/>
    <s v="AMBOISE"/>
    <m/>
    <s v="GD_HM"/>
    <s v="GROS"/>
    <s v="Boisson_Spirit"/>
    <x v="10"/>
    <x v="20"/>
    <n v="70"/>
    <n v="3257150100228"/>
    <n v="19.998643999999999"/>
    <n v="23.998372799999999"/>
    <n v="18"/>
    <n v="360"/>
    <n v="432"/>
    <m/>
    <n v="18"/>
  </r>
  <r>
    <x v="421"/>
    <n v="2020061201"/>
    <s v="LECLERC AMBOISE"/>
    <s v="AMBOISE"/>
    <m/>
    <s v="GD_HM"/>
    <s v="GROS"/>
    <s v="Boisson_Spirit"/>
    <x v="10"/>
    <x v="17"/>
    <n v="70"/>
    <n v="3257150100167"/>
    <n v="27.618644000000003"/>
    <n v="33.142372800000004"/>
    <n v="18"/>
    <n v="497.16"/>
    <n v="596.52"/>
    <m/>
    <n v="18"/>
  </r>
  <r>
    <x v="421"/>
    <n v="2020061201"/>
    <s v="LECLERC AMBOISE"/>
    <s v="AMBOISE"/>
    <m/>
    <s v="GD_HM"/>
    <s v="GROS"/>
    <s v="Boisson_Spirit"/>
    <x v="10"/>
    <x v="39"/>
    <n v="70"/>
    <n v="3257150100792"/>
    <n v="71.40864400000001"/>
    <n v="85.690372800000006"/>
    <n v="18"/>
    <n v="1285.3799999999999"/>
    <n v="1542.42"/>
    <m/>
    <n v="18"/>
  </r>
  <r>
    <x v="421"/>
    <n v="2020061201"/>
    <s v="LECLERC AMBOISE"/>
    <s v="AMBOISE"/>
    <m/>
    <s v="GD_HM"/>
    <s v="GROS"/>
    <s v="Boisson_Spirit"/>
    <x v="10"/>
    <x v="40"/>
    <n v="70"/>
    <n v="3257150107012"/>
    <n v="29.828643999999997"/>
    <n v="35.794372799999998"/>
    <n v="18"/>
    <n v="536.93999999999994"/>
    <n v="644.22"/>
    <m/>
    <n v="18"/>
  </r>
  <r>
    <x v="423"/>
    <s v="20V06368"/>
    <s v="SAS TOP RESTO BAR LE CLIPPER"/>
    <s v="BLOIS"/>
    <m/>
    <s v="CHR_BRASS"/>
    <s v="GROS"/>
    <s v="Boisson_Spirit"/>
    <x v="1"/>
    <x v="1"/>
    <n v="100"/>
    <n v="3257150410167"/>
    <n v="15.778874"/>
    <n v="18.934648800000002"/>
    <n v="120"/>
    <n v="1893.6"/>
    <n v="2271.6"/>
    <m/>
    <n v="171.42857142857144"/>
  </r>
  <r>
    <x v="423"/>
    <s v="20V06368"/>
    <s v="SAS TOP RESTO BAR LE CLIPPER"/>
    <s v="BLOIS"/>
    <m/>
    <s v="CHR_BRASS"/>
    <s v="GROS"/>
    <s v="Boisson_Spirit"/>
    <x v="10"/>
    <x v="20"/>
    <n v="70"/>
    <n v="3257150100228"/>
    <n v="19.998643999999999"/>
    <n v="23.998372799999999"/>
    <n v="18"/>
    <n v="360"/>
    <n v="432"/>
    <m/>
    <n v="18"/>
  </r>
  <r>
    <x v="411"/>
    <s v="20V06470"/>
    <s v="TIA GOURME"/>
    <s v="TOURS"/>
    <m/>
    <s v="CHR_BRASS"/>
    <s v="CHR"/>
    <s v="Boisson_Spirit"/>
    <x v="1"/>
    <x v="19"/>
    <n v="70"/>
    <n v="8500000917008"/>
    <n v="11.528211800000001"/>
    <n v="13.833854160000001"/>
    <n v="30"/>
    <n v="345.9"/>
    <n v="414.9"/>
    <m/>
    <n v="30.000000000000004"/>
  </r>
  <r>
    <x v="411"/>
    <s v="20V06470"/>
    <s v="TIA GOURME"/>
    <s v="TOURS"/>
    <m/>
    <s v="CHR_BRASS"/>
    <s v="CHR"/>
    <s v="Boisson_Spirit"/>
    <x v="5"/>
    <x v="7"/>
    <n v="100"/>
    <n v="4603514006849"/>
    <n v="17.370920000000002"/>
    <n v="20.845104000000003"/>
    <n v="12"/>
    <n v="208.44"/>
    <n v="250.20000000000002"/>
    <m/>
    <n v="17.142857142857142"/>
  </r>
  <r>
    <x v="411"/>
    <s v="20V06470"/>
    <s v="TIA GOURME"/>
    <s v="TOURS"/>
    <m/>
    <s v="CHR_BRASS"/>
    <s v="CHR"/>
    <s v="Boisson_Spirit"/>
    <x v="12"/>
    <x v="44"/>
    <n v="70"/>
    <n v="3257150673029"/>
    <n v="23.269508399999999"/>
    <n v="27.92341008"/>
    <n v="18"/>
    <n v="418.86"/>
    <n v="502.56000000000006"/>
    <m/>
    <n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4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itemPrintTitles="1" createdVersion="6" indent="0" outline="1" outlineData="1" multipleFieldFilters="0" chartFormat="4">
  <location ref="A3:B9" firstHeaderRow="1" firstDataRow="1" firstDataCol="1"/>
  <pivotFields count="3">
    <pivotField axis="axisRow" allDrilled="1" subtotalTop="0" showAll="0" dataSourceSort="1" defaultSubtotal="0" defaultAttributeDrillState="1">
      <items count="5">
        <item x="0"/>
        <item x="1"/>
        <item x="2"/>
        <item x="3"/>
        <item x="4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CROISSANCE VOLUMETRIQUE / CDE" fld="1" subtotal="count" baseField="0" baseItem="2" numFmtId="2"/>
  </dataFields>
  <chartFormats count="6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multipleItemSelectionAllowed="1" dragToData="1">
      <members count="2" level="1">
        <member name="[Tableau1].[Type ebt].&amp;"/>
        <member name="[Tableau1].[Type ebt].&amp;[CHR_CLUB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17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D41C54-AF97-4D5F-9136-2D3309BAADB3}" name="Tableau croisé dynamique6" cacheId="9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9" firstHeaderRow="0" firstDataRow="1" firstDataCol="1"/>
  <pivotFields count="22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60">
        <item h="1" x="23"/>
        <item h="1" x="29"/>
        <item h="1" x="13"/>
        <item h="1" x="9"/>
        <item h="1" x="24"/>
        <item h="1" x="40"/>
        <item h="1" x="51"/>
        <item h="1" x="6"/>
        <item h="1" x="53"/>
        <item h="1" x="21"/>
        <item h="1" x="42"/>
        <item h="1" x="2"/>
        <item h="1" x="49"/>
        <item h="1" x="50"/>
        <item h="1" x="10"/>
        <item h="1" x="27"/>
        <item h="1" x="44"/>
        <item h="1" x="11"/>
        <item h="1" x="54"/>
        <item h="1" x="37"/>
        <item h="1" x="38"/>
        <item h="1" x="16"/>
        <item h="1" x="20"/>
        <item h="1" x="17"/>
        <item h="1" x="39"/>
        <item h="1" x="47"/>
        <item h="1" x="52"/>
        <item h="1" x="18"/>
        <item h="1" x="43"/>
        <item h="1" x="48"/>
        <item h="1" x="14"/>
        <item h="1" x="15"/>
        <item h="1" x="32"/>
        <item h="1" x="31"/>
        <item h="1" x="12"/>
        <item h="1" x="1"/>
        <item h="1" x="35"/>
        <item h="1" x="33"/>
        <item h="1" x="36"/>
        <item h="1" x="19"/>
        <item h="1" x="8"/>
        <item h="1" x="3"/>
        <item h="1" x="26"/>
        <item h="1" x="30"/>
        <item h="1" x="22"/>
        <item x="46"/>
        <item x="0"/>
        <item x="45"/>
        <item h="1" x="25"/>
        <item h="1" x="28"/>
        <item h="1" x="41"/>
        <item h="1" x="7"/>
        <item h="1" x="4"/>
        <item h="1" x="5"/>
        <item h="1" x="34"/>
        <item h="1" x="55"/>
        <item h="1" x="56"/>
        <item h="1" x="57"/>
        <item h="1" m="1" x="58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numFmtId="2" showAll="0"/>
    <pivotField showAll="0">
      <items count="7">
        <item sd="0" x="1"/>
        <item x="2"/>
        <item sd="0" x="3"/>
        <item sd="0" x="4"/>
        <item x="5"/>
        <item x="0"/>
        <item t="default"/>
      </items>
    </pivotField>
    <pivotField axis="axisRow" showAll="0">
      <items count="8">
        <item x="1"/>
        <item sd="0" x="2"/>
        <item sd="0" x="3"/>
        <item sd="0" x="4"/>
        <item x="5"/>
        <item x="6"/>
        <item x="0"/>
        <item t="default"/>
      </items>
    </pivotField>
    <pivotField showAll="0">
      <items count="50">
        <item x="45"/>
        <item x="46"/>
        <item h="1" x="0"/>
        <item h="1" x="1"/>
        <item h="1" x="2"/>
        <item x="4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x="32"/>
        <item x="33"/>
        <item x="34"/>
        <item h="1" x="35"/>
        <item h="1" x="36"/>
        <item h="1" x="37"/>
        <item h="1" x="38"/>
        <item h="1" x="39"/>
        <item h="1" x="40"/>
        <item h="1" x="41"/>
        <item h="1" x="43"/>
        <item h="1" x="44"/>
        <item h="1" x="47"/>
        <item h="1" x="48"/>
        <item t="default"/>
      </items>
    </pivotField>
  </pivotFields>
  <rowFields count="1">
    <field x="2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_TTC" fld="16" baseField="16" baseItem="2" numFmtId="2"/>
    <dataField name="Somme de CA_HT" fld="15" baseField="16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AA05BB-E6EC-413F-B6FE-76B1F3D51B46}" name="Tableau croisé dynamique11" cacheId="0" applyNumberFormats="0" applyBorderFormats="0" applyFontFormats="0" applyPatternFormats="0" applyAlignmentFormats="0" applyWidthHeightFormats="1" dataCaption="Valeurs" tag="9dcb0553-a849-4b1e-969a-30a5ddef57a8" updatedVersion="6" minRefreshableVersion="3" useAutoFormatting="1" subtotalHiddenItems="1" itemPrintTitles="1" createdVersion="6" indent="0" outline="1" outlineData="1" multipleFieldFilters="0" chartFormat="1">
  <location ref="A3:D9" firstHeaderRow="0" firstDataRow="1" firstDataCol="1"/>
  <pivotFields count="6">
    <pivotField dataField="1" subtotalTop="0" showAll="0" defaultSubtotal="0"/>
    <pivotField axis="axisRow" allDrilled="1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llDrilled="1" subtotalTop="0" showAll="0" dataSourceSort="1" defaultSubtotal="0" defaultAttributeDrillState="1"/>
    <pivotField dataField="1" subtotalTop="0" showAll="0" defaultSubtotal="0"/>
    <pivotField dataField="1" subtotalTop="0" showAll="0" defaultSubtotal="0"/>
  </pivotFields>
  <rowFields count="2">
    <field x="2"/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_btl2" fld="4" baseField="0" baseItem="0"/>
    <dataField fld="5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9" level="1">
        <member name="[Tableau1].[Designation].&amp;[Danzinger Goldwasser]"/>
        <member name="[Tableau1].[Designation].&amp;[Félin Arima sans étui]"/>
        <member name="[Tableau1].[Designation].&amp;[Gran Reserva]"/>
        <member name="[Tableau1].[Designation].&amp;[London Dry Gin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Extra Coffret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Mezcal Nuestra Soledad]"/>
        <member name="[Tableau1].[Designation].&amp;[Mezcal San Cosme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Total distinct de Nu_Cd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_VOLUMETRIE_PAR_CDE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4118EE-C17D-46F4-B98F-35968480FCFF}" name="Tableau croisé dynamique10" cacheId="3" applyNumberFormats="0" applyBorderFormats="0" applyFontFormats="0" applyPatternFormats="0" applyAlignmentFormats="0" applyWidthHeightFormats="1" dataCaption="Valeurs" tag="0fe35551-bbab-4183-ab40-a67cc429e297" updatedVersion="6" minRefreshableVersion="3" useAutoFormatting="1" subtotalHiddenItems="1" itemPrintTitles="1" createdVersion="6" indent="0" outline="1" outlineData="1" multipleFieldFilters="0" chartFormat="1">
  <location ref="A3:D9" firstHeaderRow="0" firstDataRow="1" firstDataCol="1"/>
  <pivotFields count="6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CA_TTC" fld="4" baseField="1" baseItem="0" numFmtId="165"/>
    <dataField name="CROISSANCE_CA_PAR_CDE" fld="3" subtotal="count" baseField="1" baseItem="0" numFmtId="165"/>
  </dataFields>
  <chartFormats count="9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9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Total distinct de Nu_Cde"/>
    <pivotHierarchy dragToData="1" caption="Nombre de CA_TTC"/>
    <pivotHierarchy dragToData="1"/>
    <pivotHierarchy dragToData="1" caption="Nombre de Prix_Unit_HT"/>
    <pivotHierarchy dragToData="1"/>
    <pivotHierarchy dragToData="1" caption="Somme de Prix_Unit_HT"/>
    <pivotHierarchy dragToData="1"/>
    <pivotHierarchy dragToData="1" caption="Somme de CA_TTC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 caption="CROISSANCE_CA_PAR_CDE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5BA88E-F960-4F43-ADC7-12E44CB8D7A2}" name="Tableau croisé dynamique9" cacheId="2" applyNumberFormats="0" applyBorderFormats="0" applyFontFormats="0" applyPatternFormats="0" applyAlignmentFormats="0" applyWidthHeightFormats="1" dataCaption="Valeurs" tag="0adabdf4-2cc3-4468-b3f7-fa15cefd2f47" updatedVersion="6" minRefreshableVersion="3" useAutoFormatting="1" subtotalHiddenItems="1" itemPrintTitles="1" createdVersion="6" indent="0" outline="1" outlineData="1" multipleFieldFilters="0" chartFormat="1">
  <location ref="A3:C9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Qte_commande" fld="3" baseField="0" baseItem="0"/>
    <dataField name="Somme de CA_TTC" fld="4" baseField="1" baseItem="2" numFmtId="165"/>
  </dataFields>
  <chartFormats count="7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1"/>
          </reference>
          <reference field="1" count="1" selected="0">
            <x v="4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Type_Produit].&amp;[JGR_TM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F01DE4-4B28-4881-A619-067CF1B1599B}" name="Tableau croisé dynamique10" cacheId="1" applyNumberFormats="0" applyBorderFormats="0" applyFontFormats="0" applyPatternFormats="0" applyAlignmentFormats="0" applyWidthHeightFormats="1" dataCaption="Valeurs" tag="27d5cee0-1791-45c4-9b1f-eab5c8c5c124" updatedVersion="6" minRefreshableVersion="3" useAutoFormatting="1" subtotalHiddenItems="1" itemPrintTitles="1" createdVersion="6" indent="0" outline="1" outlineData="1" multipleFieldFilters="0" chartFormat="1">
  <location ref="A3:C9" firstHeaderRow="0" firstDataRow="1" firstDataCol="1" rowPageCount="1" colPageCount="1"/>
  <pivotFields count="6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allDrilled="1" subtotalTop="0" showAll="0" dataSourceSort="1" defaultSubtotal="0" defaultAttributeDrillState="1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CA_TTC" fld="3" baseField="1" baseItem="0" numFmtId="165"/>
    <dataField name="Somme de CA_TTC2" fld="5" showDataAs="percentOfCol" baseField="1" baseItem="3" numFmtId="10">
      <extLst>
        <ext xmlns:x14="http://schemas.microsoft.com/office/spreadsheetml/2009/9/main" uri="{E15A36E0-9728-4e99-A89B-3F7291B0FE68}">
          <x14:dataField sourceField="3" uniqueName="[__Xl2].[Measures].[Somme de CA_TTC]"/>
        </ext>
      </extLst>
    </dataField>
  </dataFields>
  <chartFormats count="2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Hierarchies count="4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3" level="1">
        <member name="[Tableau1].[Type_Produit].&amp;[JGR_TM]"/>
        <member name="[Tableau1].[Type_Produit].&amp;[Boisson_Soft]"/>
        <member name="[Tableau1].[Type_Produit].&amp;[Boisson_Spirit]"/>
      </members>
    </pivotHierarchy>
    <pivotHierarchy multipleItemSelectionAllowed="1" dragToData="1">
      <members count="34" level="1">
        <member name="[Tableau1].[Designation].&amp;[Danzinger Goldwasser]"/>
        <member name="[Tableau1].[Designation].&amp;[Félin Arima sans étui]"/>
        <member name="[Tableau1].[Designation].&amp;[FREEZER JÄGERMEISTER]"/>
        <member name="[Tableau1].[Designation].&amp;[Gran Reserva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Extra Coffret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Mezcal Nuestra Soledad]"/>
        <member name="[Tableau1].[Designation].&amp;[Mezcal San Cosme]"/>
        <member name="[Tableau1].[Designation].&amp;[Peach]"/>
        <member name="[Tableau1].[Designation].&amp;[Saar Dry Gin Ferdinand's]"/>
        <member name="[Tableau1].[Designation].&amp;[Sambuca Molinari Caffé]"/>
        <member name="[Tableau1].[Designation].&amp;[Sambuca Molinari Extra]"/>
        <member name="[Tableau1].[Designation].&amp;[Santiago de Cuba Anejo]"/>
        <member name="[Tableau1].[Designation].&amp;[Santiago de Cuba, 12 ans]"/>
        <member name="[Tableau1].[Designation].&amp;[Santiago de Cuba, 20 ans]"/>
        <member name="[Tableau1].[Designation].&amp;[Santiago de Cuba, 25 ans]"/>
        <member name="[Tableau1].[Designation].&amp;[Santiago de Cuba, Carta Blanca]"/>
        <member name="[Tableau1].[Designation].&amp;[Seve Feu de Joie]"/>
        <member name="[Tableau1].[Designation].&amp;[SHOT GLASSES FREEZER JAGERMEIS]"/>
        <member name="[Tableau1].[Designation].&amp;[TAP MACHINE JÄGER SPEED POURER]"/>
        <member name="[Tableau1].[Designation].&amp;[TAP MACHINE JÄGERMEISTER 1 bll]"/>
        <member name="[Tableau1].[Designation].&amp;[TAP MACHINE JÄGERMEISTER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90656A8-F20F-4320-BFF5-1A9E68F57D80}" name="Tableau croisé dynamique2" cacheId="9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4">
  <location ref="A3:B10" firstHeaderRow="1" firstDataRow="1" firstDataCol="1"/>
  <pivotFields count="22">
    <pivotField numFmtId="14"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8">
        <item h="1" m="1" x="16"/>
        <item h="1" x="5"/>
        <item h="1" x="14"/>
        <item h="1" x="8"/>
        <item h="1" x="3"/>
        <item h="1" x="9"/>
        <item x="1"/>
        <item h="1" x="15"/>
        <item h="1" x="13"/>
        <item h="1" x="7"/>
        <item x="0"/>
        <item h="1" x="2"/>
        <item x="11"/>
        <item x="12"/>
        <item h="1" x="6"/>
        <item x="10"/>
        <item h="1" x="4"/>
        <item t="default"/>
      </items>
    </pivotField>
    <pivotField showAll="0">
      <items count="60">
        <item x="23"/>
        <item x="29"/>
        <item x="13"/>
        <item x="9"/>
        <item x="24"/>
        <item x="40"/>
        <item x="51"/>
        <item x="6"/>
        <item x="53"/>
        <item x="21"/>
        <item x="42"/>
        <item x="56"/>
        <item x="2"/>
        <item x="49"/>
        <item x="50"/>
        <item x="10"/>
        <item x="27"/>
        <item x="44"/>
        <item x="11"/>
        <item x="54"/>
        <item x="37"/>
        <item x="38"/>
        <item x="55"/>
        <item x="16"/>
        <item x="20"/>
        <item x="17"/>
        <item x="39"/>
        <item x="47"/>
        <item x="52"/>
        <item x="18"/>
        <item x="43"/>
        <item x="48"/>
        <item x="14"/>
        <item x="15"/>
        <item x="32"/>
        <item x="31"/>
        <item x="12"/>
        <item x="1"/>
        <item x="35"/>
        <item x="33"/>
        <item x="36"/>
        <item x="19"/>
        <item x="8"/>
        <item x="3"/>
        <item x="26"/>
        <item x="30"/>
        <item x="22"/>
        <item x="46"/>
        <item x="0"/>
        <item x="45"/>
        <item x="25"/>
        <item x="28"/>
        <item x="41"/>
        <item x="7"/>
        <item x="4"/>
        <item x="5"/>
        <item x="34"/>
        <item x="57"/>
        <item m="1" x="58"/>
        <item t="default"/>
      </items>
    </pivotField>
    <pivotField showAll="0"/>
    <pivotField numFmtId="1" showAll="0"/>
    <pivotField numFmtId="2" showAll="0"/>
    <pivotField numFmtId="2" showAll="0"/>
    <pivotField showAll="0"/>
    <pivotField showAll="0"/>
    <pivotField showAll="0"/>
    <pivotField showAll="0"/>
    <pivotField dataField="1" numFmtId="2" showAll="0"/>
    <pivotField showAll="0" defaultSubtotal="0"/>
    <pivotField axis="axisRow" showAll="0" defaultSubtotal="0">
      <items count="7">
        <item h="1" x="1"/>
        <item h="1" x="2"/>
        <item h="1" x="3"/>
        <item h="1" x="4"/>
        <item x="5"/>
        <item h="1" x="6"/>
        <item h="1" x="0"/>
      </items>
    </pivotField>
    <pivotField showAll="0" defaultSubtotal="0">
      <items count="4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</items>
    </pivotField>
  </pivotFields>
  <rowFields count="2">
    <field x="20"/>
    <field x="8"/>
  </rowFields>
  <rowItems count="7">
    <i>
      <x v="4"/>
    </i>
    <i r="1">
      <x v="6"/>
    </i>
    <i r="1">
      <x v="10"/>
    </i>
    <i r="1">
      <x v="12"/>
    </i>
    <i r="1">
      <x v="13"/>
    </i>
    <i r="1">
      <x v="15"/>
    </i>
    <i t="grand">
      <x/>
    </i>
  </rowItems>
  <colItems count="1">
    <i/>
  </colItems>
  <dataFields count="1">
    <dataField name="Somme de Qte_Unit_btl2" fld="18" baseField="0" baseItem="0"/>
  </dataFields>
  <formats count="1">
    <format dxfId="2">
      <pivotArea collapsedLevelsAreSubtotals="1" fieldPosition="0">
        <references count="2">
          <reference field="8" count="0"/>
          <reference field="20" count="0" selected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Type ebt]">
  <pivotTables>
    <pivotTable tabId="7" name="Tableau croisé dynamique2"/>
  </pivotTables>
  <data>
    <olap pivotCacheId="873352133">
      <levels count="2">
        <level uniqueName="[Tableau1].[Type ebt].[(All)]" sourceCaption="(All)" count="0"/>
        <level uniqueName="[Tableau1].[Type ebt].[Type ebt]" sourceCaption="Type ebt" count="10">
          <ranges>
            <range startItem="0">
              <i n="[Tableau1].[Type ebt].&amp;" c="(vide)"/>
              <i n="[Tableau1].[Type ebt].&amp;[CASH&amp;CARRY]" c="CASH&amp;CARRY"/>
              <i n="[Tableau1].[Type ebt].&amp;[CAVISTE]" c="CAVISTE"/>
              <i n="[Tableau1].[Type ebt].&amp;[CHR_BAR]" c="CHR_BAR"/>
              <i n="[Tableau1].[Type ebt].&amp;[CHR_BRASS]" c="CHR_BRASS"/>
              <i n="[Tableau1].[Type ebt].&amp;[CHR_BRASS_CAV]" c="CHR_BRASS_CAV"/>
              <i n="[Tableau1].[Type ebt].&amp;[CHR_CLUB]" c="CHR_CLUB"/>
              <i n="[Tableau1].[Type ebt].&amp;[GD_HM]" c="GD_HM"/>
              <i n="[Tableau1].[Type ebt].&amp;[GD_SM]" c="GD_SM"/>
              <i n="[Tableau1].[Type ebt].&amp;[GROSSISTE]" c="GROSSISTE"/>
            </range>
          </ranges>
        </level>
      </levels>
      <selections count="2">
        <selection n="[Tableau1].[Type ebt].&amp;"/>
        <selection n="[Tableau1].[Type ebt].&amp;[CHR_CLUB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E11C5378-A8A3-4D2E-930C-75572789F8F8}" sourceName="Designation">
  <pivotTables>
    <pivotTable tabId="17" name="Tableau croisé dynamique6"/>
  </pivotTables>
  <data>
    <tabular pivotCacheId="360730409">
      <items count="59">
        <i x="23"/>
        <i x="29"/>
        <i x="13"/>
        <i x="9"/>
        <i x="24"/>
        <i x="40"/>
        <i x="51"/>
        <i x="6"/>
        <i x="53"/>
        <i x="21"/>
        <i x="42"/>
        <i x="56"/>
        <i x="2"/>
        <i x="49"/>
        <i x="50"/>
        <i x="10"/>
        <i x="27"/>
        <i x="44"/>
        <i x="11"/>
        <i x="54"/>
        <i x="37"/>
        <i x="38"/>
        <i x="55"/>
        <i x="16"/>
        <i x="20"/>
        <i x="17"/>
        <i x="39"/>
        <i x="47"/>
        <i x="52"/>
        <i x="18"/>
        <i x="43"/>
        <i x="57"/>
        <i x="48"/>
        <i x="14"/>
        <i x="15"/>
        <i x="32"/>
        <i x="31"/>
        <i x="12"/>
        <i x="1"/>
        <i x="35"/>
        <i x="33"/>
        <i x="36"/>
        <i x="19"/>
        <i x="8"/>
        <i x="3"/>
        <i x="26"/>
        <i x="30"/>
        <i x="22"/>
        <i x="46" s="1"/>
        <i x="0" s="1"/>
        <i x="45" s="1"/>
        <i x="25"/>
        <i x="28"/>
        <i x="41"/>
        <i x="7"/>
        <i x="4"/>
        <i x="5"/>
        <i x="34"/>
        <i x="58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1" xr10:uid="{8CD67E13-4EF3-4BB7-946B-9D590402A859}" sourceName="[Tableau1].[Designation]">
  <pivotTables>
    <pivotTable tabId="25" name="Tableau croisé dynamique11"/>
  </pivotTables>
  <data>
    <olap pivotCacheId="111877849">
      <levels count="2">
        <level uniqueName="[Tableau1].[Designation].[(All)]" sourceCaption="(All)" count="0"/>
        <level uniqueName="[Tableau1].[Designation].[Designation]" sourceCaption="Designation" count="57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Guerin Blanc]" c="Guerin Blanc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Extra Coffret]" c="Meukow Extra Coffret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Mezcal San Cosme]" c="Mezcal San Cosme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9">
        <selection n="[Tableau1].[Designation].&amp;[Danzinger Goldwasser]"/>
        <selection n="[Tableau1].[Designation].&amp;[Félin Arima sans étui]"/>
        <selection n="[Tableau1].[Designation].&amp;[Gran Reserva]"/>
        <selection n="[Tableau1].[Designation].&amp;[London Dry Gin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Extra Coffret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Mezcal Nuestra Soledad]"/>
        <selection n="[Tableau1].[Designation].&amp;[Mezcal San Cosme]"/>
        <selection n="[Tableau1].[Designation].&amp;[Peach]"/>
        <selection n="[Tableau1].[Designation].&amp;[Saar Dry Gin Ferdinand's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2" xr10:uid="{514E92E1-0F79-4B10-B1F4-0E78DC1DAA7A}" sourceName="[Tableau1].[Designation]">
  <pivotTables>
    <pivotTable tabId="24" name="Tableau croisé dynamique10"/>
  </pivotTables>
  <data>
    <olap pivotCacheId="684617677">
      <levels count="2">
        <level uniqueName="[Tableau1].[Designation].[(All)]" sourceCaption="(All)" count="0"/>
        <level uniqueName="[Tableau1].[Designation].[Designation]" sourceCaption="Designation" count="57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Guerin Blanc]" c="Guerin Blanc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Extra Coffret]" c="Meukow Extra Coffret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Mezcal San Cosme]" c="Mezcal San Cosme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9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3" xr10:uid="{4CA9A218-911A-4A4E-871B-C7329E83E8AC}" sourceName="[Tableau1].[Designation]">
  <pivotTables>
    <pivotTable tabId="28" name="Tableau croisé dynamique10"/>
  </pivotTables>
  <data>
    <olap pivotCacheId="1834589236">
      <levels count="2">
        <level uniqueName="[Tableau1].[Designation].[(All)]" sourceCaption="(All)" count="0"/>
        <level uniqueName="[Tableau1].[Designation].[Designation]" sourceCaption="Designation" count="57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Guerin Blanc]" c="Guerin Blanc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Extra Coffret]" c="Meukow Extra Coffret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Mezcal San Cosme]" c="Mezcal San Cosme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  <i n="[Tableau1].[Designation].&amp;[FRAIS]" c="FRAIS" nd="1"/>
              <i n="[Tableau1].[Designation].&amp;[TRANSPORT]" c="TRANSPORT" nd="1"/>
              <i n="[Tableau1].[Designation].&amp;[VERRE SHOOTER JÄGER]" c="VERRE SHOOTER JÄGER" nd="1"/>
            </range>
          </ranges>
        </level>
      </levels>
      <selections count="34">
        <selection n="[Tableau1].[Designation].&amp;[Danzinger Goldwasser]"/>
        <selection n="[Tableau1].[Designation].&amp;[Félin Arima sans étui]"/>
        <selection n="[Tableau1].[Designation].&amp;[FREEZER JÄGERMEISTER]"/>
        <selection n="[Tableau1].[Designation].&amp;[Gran Reserva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Extra Coffret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Mezcal Nuestra Soledad]"/>
        <selection n="[Tableau1].[Designation].&amp;[Mezcal San Cosme]"/>
        <selection n="[Tableau1].[Designation].&amp;[Peach]"/>
        <selection n="[Tableau1].[Designation].&amp;[Saar Dry Gin Ferdinand's]"/>
        <selection n="[Tableau1].[Designation].&amp;[Sambuca Molinari Caffé]"/>
        <selection n="[Tableau1].[Designation].&amp;[Sambuca Molinari Extra]"/>
        <selection n="[Tableau1].[Designation].&amp;[Santiago de Cuba Anejo]"/>
        <selection n="[Tableau1].[Designation].&amp;[Santiago de Cuba, 12 ans]"/>
        <selection n="[Tableau1].[Designation].&amp;[Santiago de Cuba, 20 ans]"/>
        <selection n="[Tableau1].[Designation].&amp;[Santiago de Cuba, 25 ans]"/>
        <selection n="[Tableau1].[Designation].&amp;[Santiago de Cuba, Carta Blanca]"/>
        <selection n="[Tableau1].[Designation].&amp;[Seve Feu de Joie]"/>
        <selection n="[Tableau1].[Designation].&amp;[SHOT GLASSES FREEZER JAGERMEIS]"/>
        <selection n="[Tableau1].[Designation].&amp;[TAP MACHINE JÄGER SPEED POURER]"/>
        <selection n="[Tableau1].[Designation].&amp;[TAP MACHINE JÄGERMEISTER 1 bll]"/>
        <selection n="[Tableau1].[Designation].&amp;[TAP MACHINE JÄGERMEISTER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level="1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" xr10:uid="{7EBD55A7-8E85-47A2-8FB5-551B23A36EA9}" cache="Segment_Designation" caption="Designation" startItem="38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1" xr10:uid="{34C80F9E-F84F-4107-A262-CAAD96EB9612}" cache="Segment_Designation1" caption="Designation" startItem="35" level="1" rowHeight="225425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2" xr10:uid="{ABBB4F07-A678-4D61-A768-578D9FEAB73F}" cache="Segment_Designation2" caption="Designation" startItem="45" level="1" rowHeight="209550"/>
</slicers>
</file>

<file path=xl/slicers/slicer5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3" xr10:uid="{6AA6D339-B063-4491-81FA-BCB1B723B564}" cache="Segment_Designation3" caption="Designation" level="1" rowHeight="22542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1A34C99-3BD0-4BA4-8BC5-80E9788D3776}" name="Tableau3" displayName="Tableau3" ref="F10:F114" headerRowCount="0" totalsRowShown="0" dataDxfId="10" tableBorderDxfId="9" headerRowCellStyle="Normal 2" dataCellStyle="Normal 2">
  <tableColumns count="1">
    <tableColumn id="1" xr3:uid="{3C06331B-764C-45BE-BA40-0BF990F44286}" name="Colonne1" dataDxfId="8" headerRowCellStyle="Normal 2" dataCellStyle="Normal 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8705D93-5BAD-4C9C-8ACD-C75F6EC33584}" name="Désignation" displayName="Désignation" ref="C9:C115" headerRowCount="0" totalsRowShown="0" headerRowDxfId="7" dataDxfId="6" tableBorderDxfId="5" headerRowCellStyle="Normal 2" dataCellStyle="Normal 2">
  <tableColumns count="1">
    <tableColumn id="1" xr3:uid="{49E4F500-51E1-42C2-9FFC-46BDCF8AA783}" name="Colonne1" headerRowDxfId="4" dataDxfId="3" headerRowCellStyle="Normal 2" dataCellStyle="Normal 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62" dT="2020-01-04T13:39:46.60" personId="{6D9F5A8F-4E94-4030-A336-EB0761EFCE07}" id="{89967082-19D2-41A6-AD3F-4B64D9C90883}">
    <text>Formule intéressante!!!</text>
  </threadedComment>
  <threadedComment ref="Q62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2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6.xml"/><Relationship Id="rId4" Type="http://schemas.microsoft.com/office/2007/relationships/slicer" Target="../slicers/slicer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sheetPr codeName="Feuil1"/>
  <dimension ref="A3:D13"/>
  <sheetViews>
    <sheetView workbookViewId="0">
      <selection activeCell="B6" sqref="B6"/>
    </sheetView>
  </sheetViews>
  <sheetFormatPr baseColWidth="10" defaultRowHeight="12.75" x14ac:dyDescent="0.2"/>
  <cols>
    <col min="1" max="1" width="21.140625" bestFit="1" customWidth="1"/>
    <col min="2" max="2" width="34.42578125" bestFit="1" customWidth="1"/>
    <col min="3" max="3" width="27.7109375" bestFit="1" customWidth="1"/>
    <col min="4" max="4" width="34.28515625" bestFit="1" customWidth="1"/>
    <col min="5" max="5" width="13.85546875" bestFit="1" customWidth="1"/>
    <col min="6" max="8" width="30" bestFit="1" customWidth="1"/>
    <col min="9" max="9" width="35.28515625" bestFit="1" customWidth="1"/>
    <col min="10" max="10" width="18.140625" bestFit="1" customWidth="1"/>
    <col min="11" max="12" width="30" bestFit="1" customWidth="1"/>
    <col min="13" max="13" width="35.28515625" bestFit="1" customWidth="1"/>
    <col min="14" max="14" width="34.85546875" bestFit="1" customWidth="1"/>
    <col min="15" max="16" width="18.140625" bestFit="1" customWidth="1"/>
    <col min="17" max="96" width="30" bestFit="1" customWidth="1"/>
    <col min="97" max="97" width="35.28515625" bestFit="1" customWidth="1"/>
    <col min="98" max="98" width="34.85546875" bestFit="1" customWidth="1"/>
    <col min="99" max="790" width="30" bestFit="1" customWidth="1"/>
    <col min="791" max="791" width="35.28515625" bestFit="1" customWidth="1"/>
    <col min="792" max="792" width="34.85546875" bestFit="1" customWidth="1"/>
  </cols>
  <sheetData>
    <row r="3" spans="1:4" x14ac:dyDescent="0.2">
      <c r="A3" s="2" t="s">
        <v>6</v>
      </c>
      <c r="B3" t="s">
        <v>90</v>
      </c>
    </row>
    <row r="4" spans="1:4" x14ac:dyDescent="0.2">
      <c r="A4" s="3" t="s">
        <v>7</v>
      </c>
      <c r="B4" s="4">
        <v>85.732959850607003</v>
      </c>
    </row>
    <row r="5" spans="1:4" x14ac:dyDescent="0.2">
      <c r="A5" s="3" t="s">
        <v>8</v>
      </c>
      <c r="B5" s="4">
        <v>98.525541125541167</v>
      </c>
    </row>
    <row r="6" spans="1:4" x14ac:dyDescent="0.2">
      <c r="A6" s="3" t="s">
        <v>9</v>
      </c>
      <c r="B6" s="4">
        <v>101.16443148688029</v>
      </c>
    </row>
    <row r="7" spans="1:4" x14ac:dyDescent="0.2">
      <c r="A7" s="3" t="s">
        <v>10</v>
      </c>
      <c r="B7" s="4">
        <v>121.19505494505496</v>
      </c>
    </row>
    <row r="8" spans="1:4" x14ac:dyDescent="0.2">
      <c r="A8" s="3" t="s">
        <v>110</v>
      </c>
      <c r="B8" s="4">
        <v>1</v>
      </c>
    </row>
    <row r="9" spans="1:4" x14ac:dyDescent="0.2">
      <c r="A9" s="3" t="s">
        <v>96</v>
      </c>
      <c r="B9" s="4">
        <v>103.2800822456643</v>
      </c>
    </row>
    <row r="13" spans="1:4" x14ac:dyDescent="0.2">
      <c r="D13" s="4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57262-EF9B-4F13-961D-A038FDD959C0}">
  <sheetPr codeName="Feuil2"/>
  <dimension ref="A3:C9"/>
  <sheetViews>
    <sheetView workbookViewId="0">
      <selection activeCell="B6" sqref="B6"/>
    </sheetView>
  </sheetViews>
  <sheetFormatPr baseColWidth="10" defaultRowHeight="12.75" x14ac:dyDescent="0.2"/>
  <cols>
    <col min="1" max="1" width="21.140625" bestFit="1" customWidth="1"/>
    <col min="2" max="2" width="18.7109375" bestFit="1" customWidth="1"/>
    <col min="3" max="3" width="17.5703125" bestFit="1" customWidth="1"/>
    <col min="4" max="8" width="11" bestFit="1" customWidth="1"/>
    <col min="9" max="9" width="12" bestFit="1" customWidth="1"/>
    <col min="10" max="10" width="12.42578125" bestFit="1" customWidth="1"/>
    <col min="11" max="11" width="12.28515625" bestFit="1" customWidth="1"/>
    <col min="12" max="12" width="9" bestFit="1" customWidth="1"/>
    <col min="13" max="13" width="11.140625" bestFit="1" customWidth="1"/>
    <col min="14" max="14" width="11" bestFit="1" customWidth="1"/>
    <col min="15" max="15" width="12.42578125" bestFit="1" customWidth="1"/>
    <col min="16" max="16" width="12.28515625" bestFit="1" customWidth="1"/>
    <col min="17" max="17" width="13.28515625" bestFit="1" customWidth="1"/>
    <col min="18" max="18" width="12" bestFit="1" customWidth="1"/>
    <col min="19" max="19" width="10.5703125" bestFit="1" customWidth="1"/>
    <col min="20" max="20" width="10.7109375" bestFit="1" customWidth="1"/>
    <col min="21" max="21" width="13.28515625" bestFit="1" customWidth="1"/>
    <col min="22" max="22" width="12" bestFit="1" customWidth="1"/>
    <col min="23" max="23" width="11" bestFit="1" customWidth="1"/>
    <col min="24" max="24" width="12" bestFit="1" customWidth="1"/>
    <col min="25" max="25" width="8" bestFit="1" customWidth="1"/>
    <col min="26" max="27" width="12" bestFit="1" customWidth="1"/>
    <col min="28" max="28" width="12.28515625" bestFit="1" customWidth="1"/>
    <col min="29" max="29" width="11.85546875" bestFit="1" customWidth="1"/>
    <col min="30" max="30" width="10" bestFit="1" customWidth="1"/>
    <col min="31" max="31" width="12" bestFit="1" customWidth="1"/>
    <col min="32" max="32" width="11.7109375" bestFit="1" customWidth="1"/>
    <col min="33" max="33" width="8.7109375" bestFit="1" customWidth="1"/>
    <col min="34" max="34" width="12.85546875" bestFit="1" customWidth="1"/>
    <col min="35" max="35" width="11.28515625" bestFit="1" customWidth="1"/>
    <col min="36" max="36" width="12.28515625" bestFit="1" customWidth="1"/>
    <col min="37" max="39" width="11" bestFit="1" customWidth="1"/>
    <col min="40" max="40" width="10.7109375" bestFit="1" customWidth="1"/>
    <col min="41" max="41" width="13.140625" bestFit="1" customWidth="1"/>
    <col min="42" max="42" width="12" bestFit="1" customWidth="1"/>
    <col min="43" max="43" width="13.140625" bestFit="1" customWidth="1"/>
    <col min="44" max="44" width="11.140625" bestFit="1" customWidth="1"/>
    <col min="45" max="45" width="12.5703125" bestFit="1" customWidth="1"/>
    <col min="46" max="46" width="12.7109375" bestFit="1" customWidth="1"/>
    <col min="47" max="47" width="12.85546875" bestFit="1" customWidth="1"/>
    <col min="48" max="49" width="12" bestFit="1" customWidth="1"/>
    <col min="50" max="50" width="12.7109375" bestFit="1" customWidth="1"/>
    <col min="51" max="51" width="9" bestFit="1" customWidth="1"/>
    <col min="52" max="52" width="9.140625" bestFit="1" customWidth="1"/>
    <col min="53" max="53" width="13.42578125" bestFit="1" customWidth="1"/>
    <col min="54" max="54" width="7.28515625" bestFit="1" customWidth="1"/>
    <col min="55" max="55" width="13.85546875" bestFit="1" customWidth="1"/>
    <col min="56" max="56" width="12" bestFit="1" customWidth="1"/>
    <col min="57" max="58" width="9.7109375" bestFit="1" customWidth="1"/>
    <col min="60" max="60" width="8.42578125" bestFit="1" customWidth="1"/>
    <col min="61" max="61" width="9.140625" bestFit="1" customWidth="1"/>
    <col min="62" max="62" width="8.5703125" bestFit="1" customWidth="1"/>
    <col min="63" max="63" width="12.28515625" bestFit="1" customWidth="1"/>
    <col min="64" max="64" width="6.28515625" bestFit="1" customWidth="1"/>
    <col min="65" max="65" width="11.28515625" bestFit="1" customWidth="1"/>
    <col min="66" max="66" width="12.5703125" bestFit="1" customWidth="1"/>
    <col min="67" max="68" width="10.28515625" bestFit="1" customWidth="1"/>
    <col min="69" max="69" width="10" bestFit="1" customWidth="1"/>
    <col min="70" max="70" width="11.7109375" bestFit="1" customWidth="1"/>
    <col min="71" max="71" width="11.28515625" bestFit="1" customWidth="1"/>
    <col min="72" max="72" width="5.5703125" bestFit="1" customWidth="1"/>
    <col min="73" max="73" width="12" bestFit="1" customWidth="1"/>
    <col min="74" max="74" width="12.140625" bestFit="1" customWidth="1"/>
    <col min="75" max="75" width="14.28515625" bestFit="1" customWidth="1"/>
    <col min="76" max="76" width="12" bestFit="1" customWidth="1"/>
    <col min="77" max="77" width="10.28515625" bestFit="1" customWidth="1"/>
    <col min="78" max="78" width="7.140625" bestFit="1" customWidth="1"/>
    <col min="79" max="79" width="10.140625" bestFit="1" customWidth="1"/>
    <col min="80" max="80" width="12" bestFit="1" customWidth="1"/>
    <col min="81" max="81" width="8.7109375" bestFit="1" customWidth="1"/>
    <col min="82" max="82" width="9.7109375" bestFit="1" customWidth="1"/>
    <col min="83" max="83" width="12.28515625" bestFit="1" customWidth="1"/>
    <col min="84" max="84" width="11.42578125" bestFit="1" customWidth="1"/>
    <col min="85" max="85" width="11.28515625" bestFit="1" customWidth="1"/>
    <col min="86" max="86" width="11" bestFit="1" customWidth="1"/>
    <col min="87" max="87" width="12.7109375" bestFit="1" customWidth="1"/>
    <col min="88" max="88" width="12.5703125" bestFit="1" customWidth="1"/>
    <col min="89" max="89" width="11.7109375" bestFit="1" customWidth="1"/>
    <col min="90" max="90" width="11.28515625" bestFit="1" customWidth="1"/>
    <col min="91" max="91" width="9" bestFit="1" customWidth="1"/>
    <col min="92" max="92" width="7.140625" bestFit="1" customWidth="1"/>
    <col min="93" max="93" width="12" bestFit="1" customWidth="1"/>
    <col min="94" max="94" width="11" bestFit="1" customWidth="1"/>
    <col min="95" max="95" width="12" bestFit="1" customWidth="1"/>
    <col min="96" max="96" width="13" bestFit="1" customWidth="1"/>
    <col min="97" max="97" width="8.85546875" bestFit="1" customWidth="1"/>
    <col min="98" max="98" width="10.28515625" bestFit="1" customWidth="1"/>
    <col min="99" max="99" width="6.85546875" bestFit="1" customWidth="1"/>
    <col min="100" max="100" width="5.85546875" bestFit="1" customWidth="1"/>
    <col min="101" max="101" width="12.140625" bestFit="1" customWidth="1"/>
    <col min="102" max="102" width="12" bestFit="1" customWidth="1"/>
    <col min="103" max="103" width="12.42578125" bestFit="1" customWidth="1"/>
    <col min="104" max="104" width="9" bestFit="1" customWidth="1"/>
    <col min="105" max="105" width="13.140625" bestFit="1" customWidth="1"/>
    <col min="106" max="106" width="9" bestFit="1" customWidth="1"/>
    <col min="107" max="107" width="11.7109375" bestFit="1" customWidth="1"/>
    <col min="108" max="108" width="12.7109375" bestFit="1" customWidth="1"/>
    <col min="109" max="109" width="10.28515625" bestFit="1" customWidth="1"/>
    <col min="110" max="110" width="11.7109375" bestFit="1" customWidth="1"/>
    <col min="111" max="111" width="12.28515625" bestFit="1" customWidth="1"/>
    <col min="112" max="112" width="13.28515625" bestFit="1" customWidth="1"/>
    <col min="113" max="113" width="12.42578125" bestFit="1" customWidth="1"/>
    <col min="114" max="114" width="11.7109375" bestFit="1" customWidth="1"/>
    <col min="115" max="116" width="11" bestFit="1" customWidth="1"/>
    <col min="117" max="117" width="8.7109375" bestFit="1" customWidth="1"/>
    <col min="118" max="118" width="11" bestFit="1" customWidth="1"/>
    <col min="119" max="119" width="11.140625" bestFit="1" customWidth="1"/>
    <col min="120" max="120" width="12" bestFit="1" customWidth="1"/>
    <col min="121" max="121" width="11.140625" bestFit="1" customWidth="1"/>
    <col min="122" max="122" width="11.42578125" bestFit="1" customWidth="1"/>
    <col min="123" max="123" width="12.28515625" bestFit="1" customWidth="1"/>
    <col min="124" max="124" width="9.7109375" bestFit="1" customWidth="1"/>
    <col min="125" max="125" width="12" bestFit="1" customWidth="1"/>
    <col min="126" max="126" width="13.140625" bestFit="1" customWidth="1"/>
    <col min="127" max="127" width="9.5703125" bestFit="1" customWidth="1"/>
    <col min="128" max="128" width="13.140625" bestFit="1" customWidth="1"/>
    <col min="129" max="129" width="7.5703125" bestFit="1" customWidth="1"/>
    <col min="130" max="130" width="12.28515625" bestFit="1" customWidth="1"/>
    <col min="131" max="131" width="12" bestFit="1" customWidth="1"/>
    <col min="132" max="132" width="6.7109375" bestFit="1" customWidth="1"/>
    <col min="133" max="133" width="9.42578125" bestFit="1" customWidth="1"/>
    <col min="134" max="134" width="9.5703125" bestFit="1" customWidth="1"/>
    <col min="135" max="135" width="10.42578125" bestFit="1" customWidth="1"/>
    <col min="136" max="136" width="9.28515625" bestFit="1" customWidth="1"/>
    <col min="137" max="137" width="12.42578125" bestFit="1" customWidth="1"/>
    <col min="138" max="138" width="10.28515625" bestFit="1" customWidth="1"/>
    <col min="139" max="139" width="9.140625" bestFit="1" customWidth="1"/>
    <col min="140" max="140" width="9.7109375" bestFit="1" customWidth="1"/>
    <col min="141" max="141" width="6.7109375" bestFit="1" customWidth="1"/>
    <col min="142" max="142" width="5.140625" bestFit="1" customWidth="1"/>
    <col min="143" max="143" width="12" bestFit="1" customWidth="1"/>
    <col min="144" max="144" width="12.85546875" bestFit="1" customWidth="1"/>
    <col min="145" max="145" width="12.5703125" bestFit="1" customWidth="1"/>
    <col min="146" max="146" width="12.7109375" bestFit="1" customWidth="1"/>
    <col min="147" max="147" width="12.28515625" bestFit="1" customWidth="1"/>
    <col min="148" max="148" width="10.42578125" bestFit="1" customWidth="1"/>
    <col min="149" max="149" width="12.140625" bestFit="1" customWidth="1"/>
    <col min="150" max="151" width="12.7109375" bestFit="1" customWidth="1"/>
    <col min="152" max="152" width="10.7109375" bestFit="1" customWidth="1"/>
    <col min="153" max="153" width="11.85546875" bestFit="1" customWidth="1"/>
    <col min="154" max="154" width="10.28515625" bestFit="1" customWidth="1"/>
    <col min="155" max="156" width="12" bestFit="1" customWidth="1"/>
    <col min="157" max="157" width="10.7109375" bestFit="1" customWidth="1"/>
    <col min="158" max="158" width="7" bestFit="1" customWidth="1"/>
    <col min="159" max="159" width="12.140625" bestFit="1" customWidth="1"/>
    <col min="160" max="160" width="11" bestFit="1" customWidth="1"/>
    <col min="161" max="161" width="12.5703125" bestFit="1" customWidth="1"/>
    <col min="162" max="162" width="8" bestFit="1" customWidth="1"/>
    <col min="163" max="163" width="12.28515625" bestFit="1" customWidth="1"/>
    <col min="164" max="164" width="8.140625" bestFit="1" customWidth="1"/>
    <col min="165" max="165" width="10.140625" bestFit="1" customWidth="1"/>
    <col min="166" max="166" width="12" bestFit="1" customWidth="1"/>
    <col min="167" max="167" width="6.28515625" bestFit="1" customWidth="1"/>
    <col min="168" max="168" width="11.85546875" bestFit="1" customWidth="1"/>
    <col min="169" max="169" width="12.28515625" bestFit="1" customWidth="1"/>
    <col min="170" max="170" width="10.28515625" bestFit="1" customWidth="1"/>
    <col min="171" max="172" width="11.28515625" bestFit="1" customWidth="1"/>
    <col min="173" max="173" width="9.7109375" bestFit="1" customWidth="1"/>
    <col min="174" max="174" width="11.42578125" bestFit="1" customWidth="1"/>
    <col min="175" max="175" width="10.85546875" bestFit="1" customWidth="1"/>
    <col min="176" max="176" width="11.7109375" bestFit="1" customWidth="1"/>
    <col min="177" max="177" width="13" bestFit="1" customWidth="1"/>
    <col min="178" max="178" width="12.5703125" bestFit="1" customWidth="1"/>
    <col min="179" max="179" width="12" bestFit="1" customWidth="1"/>
    <col min="180" max="180" width="11" bestFit="1" customWidth="1"/>
    <col min="181" max="181" width="6.28515625" bestFit="1" customWidth="1"/>
    <col min="182" max="182" width="12" bestFit="1" customWidth="1"/>
    <col min="183" max="183" width="10.7109375" bestFit="1" customWidth="1"/>
    <col min="184" max="184" width="8.5703125" bestFit="1" customWidth="1"/>
    <col min="185" max="185" width="12" bestFit="1" customWidth="1"/>
    <col min="186" max="186" width="13.28515625" bestFit="1" customWidth="1"/>
    <col min="187" max="187" width="10.140625" bestFit="1" customWidth="1"/>
    <col min="188" max="188" width="8.5703125" bestFit="1" customWidth="1"/>
    <col min="189" max="189" width="11.7109375" bestFit="1" customWidth="1"/>
    <col min="190" max="190" width="12.140625" bestFit="1" customWidth="1"/>
    <col min="191" max="192" width="12" bestFit="1" customWidth="1"/>
    <col min="193" max="193" width="13" bestFit="1" customWidth="1"/>
    <col min="194" max="194" width="12.5703125" bestFit="1" customWidth="1"/>
    <col min="195" max="195" width="11.7109375" bestFit="1" customWidth="1"/>
    <col min="196" max="196" width="10.28515625" bestFit="1" customWidth="1"/>
    <col min="197" max="197" width="10.42578125" bestFit="1" customWidth="1"/>
    <col min="198" max="198" width="13.28515625" bestFit="1" customWidth="1"/>
    <col min="199" max="199" width="7.85546875" bestFit="1" customWidth="1"/>
    <col min="200" max="200" width="13.42578125" bestFit="1" customWidth="1"/>
    <col min="201" max="202" width="12" bestFit="1" customWidth="1"/>
    <col min="203" max="203" width="11" bestFit="1" customWidth="1"/>
    <col min="204" max="204" width="12" bestFit="1" customWidth="1"/>
    <col min="205" max="205" width="13.7109375" bestFit="1" customWidth="1"/>
    <col min="206" max="206" width="4" bestFit="1" customWidth="1"/>
    <col min="207" max="207" width="10" bestFit="1" customWidth="1"/>
    <col min="208" max="208" width="8.7109375" bestFit="1" customWidth="1"/>
    <col min="209" max="209" width="11.85546875" bestFit="1" customWidth="1"/>
    <col min="210" max="210" width="12" bestFit="1" customWidth="1"/>
    <col min="211" max="211" width="9.28515625" bestFit="1" customWidth="1"/>
    <col min="212" max="212" width="12" bestFit="1" customWidth="1"/>
    <col min="213" max="213" width="11.42578125" bestFit="1" customWidth="1"/>
    <col min="214" max="214" width="13" bestFit="1" customWidth="1"/>
    <col min="215" max="215" width="10.28515625" bestFit="1" customWidth="1"/>
    <col min="216" max="216" width="10" bestFit="1" customWidth="1"/>
    <col min="217" max="217" width="10.42578125" bestFit="1" customWidth="1"/>
    <col min="218" max="218" width="10.28515625" bestFit="1" customWidth="1"/>
    <col min="219" max="219" width="7.85546875" bestFit="1" customWidth="1"/>
    <col min="220" max="220" width="13" bestFit="1" customWidth="1"/>
    <col min="221" max="221" width="6.28515625" bestFit="1" customWidth="1"/>
    <col min="222" max="222" width="12.28515625" bestFit="1" customWidth="1"/>
    <col min="223" max="223" width="10" bestFit="1" customWidth="1"/>
    <col min="224" max="224" width="8" bestFit="1" customWidth="1"/>
    <col min="225" max="225" width="4.7109375" bestFit="1" customWidth="1"/>
    <col min="226" max="226" width="10.5703125" bestFit="1" customWidth="1"/>
    <col min="227" max="227" width="8.7109375" bestFit="1" customWidth="1"/>
    <col min="228" max="228" width="12.5703125" bestFit="1" customWidth="1"/>
    <col min="229" max="229" width="8.28515625" bestFit="1" customWidth="1"/>
    <col min="230" max="230" width="8.85546875" bestFit="1" customWidth="1"/>
    <col min="231" max="231" width="9.140625" bestFit="1" customWidth="1"/>
    <col min="232" max="232" width="7.28515625" bestFit="1" customWidth="1"/>
    <col min="233" max="233" width="9.85546875" bestFit="1" customWidth="1"/>
    <col min="234" max="234" width="9.5703125" bestFit="1" customWidth="1"/>
    <col min="235" max="235" width="11" bestFit="1" customWidth="1"/>
    <col min="236" max="237" width="12.28515625" bestFit="1" customWidth="1"/>
  </cols>
  <sheetData>
    <row r="3" spans="1:3" x14ac:dyDescent="0.2">
      <c r="A3" s="2" t="s">
        <v>6</v>
      </c>
      <c r="B3" t="s">
        <v>97</v>
      </c>
      <c r="C3" t="s">
        <v>98</v>
      </c>
    </row>
    <row r="4" spans="1:3" x14ac:dyDescent="0.2">
      <c r="A4" s="3" t="s">
        <v>7</v>
      </c>
      <c r="B4" s="4">
        <v>11840.399999999996</v>
      </c>
      <c r="C4" s="1">
        <v>9867</v>
      </c>
    </row>
    <row r="5" spans="1:3" x14ac:dyDescent="0.2">
      <c r="A5" s="3" t="s">
        <v>8</v>
      </c>
      <c r="B5" s="4">
        <v>30856.799999999959</v>
      </c>
      <c r="C5" s="1">
        <v>25714</v>
      </c>
    </row>
    <row r="6" spans="1:3" x14ac:dyDescent="0.2">
      <c r="A6" s="3" t="s">
        <v>9</v>
      </c>
      <c r="B6" s="4">
        <v>33368.39999999998</v>
      </c>
      <c r="C6" s="1">
        <v>27807</v>
      </c>
    </row>
    <row r="7" spans="1:3" x14ac:dyDescent="0.2">
      <c r="A7" s="3" t="s">
        <v>10</v>
      </c>
      <c r="B7" s="4">
        <v>48019.200000000026</v>
      </c>
      <c r="C7" s="1">
        <v>40016</v>
      </c>
    </row>
    <row r="8" spans="1:3" x14ac:dyDescent="0.2">
      <c r="A8" s="3" t="s">
        <v>110</v>
      </c>
      <c r="B8" s="4">
        <v>3946.8000000000011</v>
      </c>
      <c r="C8" s="1">
        <v>3289</v>
      </c>
    </row>
    <row r="9" spans="1:3" x14ac:dyDescent="0.2">
      <c r="A9" s="3" t="s">
        <v>96</v>
      </c>
      <c r="B9" s="4">
        <v>128031.59999999996</v>
      </c>
      <c r="C9" s="1">
        <v>106693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E74FE-EF10-4E8B-9518-C3590D9B7FE2}">
  <sheetPr codeName="Feuil3"/>
  <dimension ref="A3:D9"/>
  <sheetViews>
    <sheetView topLeftCell="A7" zoomScaleNormal="100" workbookViewId="0">
      <selection activeCell="I32" sqref="I32"/>
    </sheetView>
  </sheetViews>
  <sheetFormatPr baseColWidth="10" defaultRowHeight="12.75" x14ac:dyDescent="0.2"/>
  <cols>
    <col min="1" max="1" width="21.140625" bestFit="1" customWidth="1"/>
    <col min="2" max="2" width="23.28515625" bestFit="1" customWidth="1"/>
    <col min="3" max="3" width="23.7109375" bestFit="1" customWidth="1"/>
    <col min="4" max="4" width="36.28515625" bestFit="1" customWidth="1"/>
    <col min="5" max="5" width="23.7109375" bestFit="1" customWidth="1"/>
  </cols>
  <sheetData>
    <row r="3" spans="1:4" x14ac:dyDescent="0.2">
      <c r="A3" s="2" t="s">
        <v>6</v>
      </c>
      <c r="B3" t="s">
        <v>103</v>
      </c>
      <c r="C3" t="s">
        <v>113</v>
      </c>
      <c r="D3" t="s">
        <v>105</v>
      </c>
    </row>
    <row r="4" spans="1:4" x14ac:dyDescent="0.2">
      <c r="A4" s="3" t="s">
        <v>7</v>
      </c>
      <c r="B4" s="1">
        <v>12</v>
      </c>
      <c r="C4" s="1">
        <v>117.00000000000001</v>
      </c>
      <c r="D4" s="1">
        <v>9.7500000000000018</v>
      </c>
    </row>
    <row r="5" spans="1:4" x14ac:dyDescent="0.2">
      <c r="A5" s="3" t="s">
        <v>8</v>
      </c>
      <c r="B5" s="1">
        <v>23</v>
      </c>
      <c r="C5" s="1">
        <v>187.71428571428575</v>
      </c>
      <c r="D5" s="1">
        <v>8.1614906832298146</v>
      </c>
    </row>
    <row r="6" spans="1:4" x14ac:dyDescent="0.2">
      <c r="A6" s="3" t="s">
        <v>9</v>
      </c>
      <c r="B6" s="1">
        <v>112</v>
      </c>
      <c r="C6" s="1">
        <v>1939.1428571428578</v>
      </c>
      <c r="D6" s="1">
        <v>17.313775510204088</v>
      </c>
    </row>
    <row r="7" spans="1:4" x14ac:dyDescent="0.2">
      <c r="A7" s="3" t="s">
        <v>10</v>
      </c>
      <c r="B7" s="1">
        <v>85</v>
      </c>
      <c r="C7" s="1">
        <v>1661.7857142857149</v>
      </c>
      <c r="D7" s="1">
        <v>19.550420168067234</v>
      </c>
    </row>
    <row r="8" spans="1:4" x14ac:dyDescent="0.2">
      <c r="A8" s="3" t="s">
        <v>110</v>
      </c>
      <c r="B8" s="1">
        <v>23</v>
      </c>
      <c r="C8" s="1">
        <v>953.00000000000011</v>
      </c>
      <c r="D8" s="1">
        <v>41.434782608695656</v>
      </c>
    </row>
    <row r="9" spans="1:4" x14ac:dyDescent="0.2">
      <c r="A9" s="3" t="s">
        <v>96</v>
      </c>
      <c r="B9" s="1">
        <v>255</v>
      </c>
      <c r="C9" s="1">
        <v>4858.642857142856</v>
      </c>
      <c r="D9" s="1">
        <v>19.053501400560219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4E9A1-FB43-4345-8163-94DD8FE56741}">
  <sheetPr codeName="Feuil4"/>
  <dimension ref="A3:D9"/>
  <sheetViews>
    <sheetView topLeftCell="B13" zoomScaleNormal="100" workbookViewId="0">
      <selection activeCell="D8" sqref="D8"/>
    </sheetView>
  </sheetViews>
  <sheetFormatPr baseColWidth="10" defaultRowHeight="12.75" x14ac:dyDescent="0.2"/>
  <cols>
    <col min="1" max="1" width="21.140625" bestFit="1" customWidth="1"/>
    <col min="2" max="2" width="23.28515625" bestFit="1" customWidth="1"/>
    <col min="3" max="3" width="18.7109375" bestFit="1" customWidth="1"/>
    <col min="4" max="4" width="26.7109375" bestFit="1" customWidth="1"/>
  </cols>
  <sheetData>
    <row r="3" spans="1:4" x14ac:dyDescent="0.2">
      <c r="A3" s="2" t="s">
        <v>6</v>
      </c>
      <c r="B3" t="s">
        <v>103</v>
      </c>
      <c r="C3" t="s">
        <v>97</v>
      </c>
      <c r="D3" t="s">
        <v>104</v>
      </c>
    </row>
    <row r="4" spans="1:4" x14ac:dyDescent="0.2">
      <c r="A4" s="3" t="s">
        <v>7</v>
      </c>
      <c r="B4" s="1">
        <v>9</v>
      </c>
      <c r="C4" s="164">
        <v>1498.6100000000001</v>
      </c>
      <c r="D4" s="164">
        <v>166.51222222222225</v>
      </c>
    </row>
    <row r="5" spans="1:4" x14ac:dyDescent="0.2">
      <c r="A5" s="3" t="s">
        <v>8</v>
      </c>
      <c r="B5" s="1">
        <v>20</v>
      </c>
      <c r="C5" s="164">
        <v>5586.880000000001</v>
      </c>
      <c r="D5" s="164">
        <v>279.34400000000005</v>
      </c>
    </row>
    <row r="6" spans="1:4" x14ac:dyDescent="0.2">
      <c r="A6" s="3" t="s">
        <v>9</v>
      </c>
      <c r="B6" s="1">
        <v>105</v>
      </c>
      <c r="C6" s="164">
        <v>48327.22</v>
      </c>
      <c r="D6" s="164">
        <v>460.25923809523812</v>
      </c>
    </row>
    <row r="7" spans="1:4" x14ac:dyDescent="0.2">
      <c r="A7" s="3" t="s">
        <v>10</v>
      </c>
      <c r="B7" s="1">
        <v>82</v>
      </c>
      <c r="C7" s="164">
        <v>48787.739999999991</v>
      </c>
      <c r="D7" s="164">
        <v>594.97243902439016</v>
      </c>
    </row>
    <row r="8" spans="1:4" x14ac:dyDescent="0.2">
      <c r="A8" s="3" t="s">
        <v>110</v>
      </c>
      <c r="B8" s="1">
        <v>23</v>
      </c>
      <c r="C8" s="164">
        <v>28434.000000000007</v>
      </c>
      <c r="D8" s="164">
        <v>1236.2608695652177</v>
      </c>
    </row>
    <row r="9" spans="1:4" x14ac:dyDescent="0.2">
      <c r="A9" s="3" t="s">
        <v>96</v>
      </c>
      <c r="B9" s="1">
        <v>239</v>
      </c>
      <c r="C9" s="164">
        <v>132634.44999999995</v>
      </c>
      <c r="D9" s="164">
        <v>554.95585774058554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1CB1B-9675-49DE-889A-FCF6712248E4}">
  <sheetPr codeName="Feuil5"/>
  <dimension ref="A1:C9"/>
  <sheetViews>
    <sheetView topLeftCell="A16" zoomScaleNormal="100" workbookViewId="0">
      <selection activeCell="C6" sqref="C6"/>
    </sheetView>
  </sheetViews>
  <sheetFormatPr baseColWidth="10" defaultRowHeight="12.75" x14ac:dyDescent="0.2"/>
  <cols>
    <col min="1" max="1" width="21.140625" bestFit="1" customWidth="1"/>
    <col min="2" max="2" width="26" bestFit="1" customWidth="1"/>
    <col min="3" max="3" width="18.7109375" bestFit="1" customWidth="1"/>
    <col min="4" max="4" width="13.7109375" bestFit="1" customWidth="1"/>
    <col min="5" max="5" width="8.28515625" bestFit="1" customWidth="1"/>
    <col min="6" max="6" width="12.28515625" bestFit="1" customWidth="1"/>
  </cols>
  <sheetData>
    <row r="1" spans="1:3" x14ac:dyDescent="0.2">
      <c r="A1" s="2" t="s">
        <v>99</v>
      </c>
      <c r="B1" t="s" vm="1">
        <v>102</v>
      </c>
    </row>
    <row r="3" spans="1:3" x14ac:dyDescent="0.2">
      <c r="A3" s="2" t="s">
        <v>6</v>
      </c>
      <c r="B3" t="s">
        <v>106</v>
      </c>
      <c r="C3" t="s">
        <v>97</v>
      </c>
    </row>
    <row r="4" spans="1:3" x14ac:dyDescent="0.2">
      <c r="A4" s="3" t="s">
        <v>7</v>
      </c>
      <c r="B4" s="1">
        <v>74</v>
      </c>
      <c r="C4" s="164">
        <v>18679.199999999975</v>
      </c>
    </row>
    <row r="5" spans="1:3" x14ac:dyDescent="0.2">
      <c r="A5" s="3" t="s">
        <v>8</v>
      </c>
      <c r="B5" s="1">
        <v>93</v>
      </c>
      <c r="C5" s="164">
        <v>32024.399999999972</v>
      </c>
    </row>
    <row r="6" spans="1:3" x14ac:dyDescent="0.2">
      <c r="A6" s="3" t="s">
        <v>9</v>
      </c>
      <c r="B6" s="1">
        <v>93</v>
      </c>
      <c r="C6" s="164">
        <v>33368.399999999987</v>
      </c>
    </row>
    <row r="7" spans="1:3" x14ac:dyDescent="0.2">
      <c r="A7" s="3" t="s">
        <v>10</v>
      </c>
      <c r="B7" s="1">
        <v>134</v>
      </c>
      <c r="C7" s="164">
        <v>48019.200000000084</v>
      </c>
    </row>
    <row r="8" spans="1:3" x14ac:dyDescent="0.2">
      <c r="A8" s="3" t="s">
        <v>110</v>
      </c>
      <c r="B8" s="1">
        <v>11</v>
      </c>
      <c r="C8" s="164">
        <v>3946.8000000000011</v>
      </c>
    </row>
    <row r="9" spans="1:3" x14ac:dyDescent="0.2">
      <c r="A9" s="3" t="s">
        <v>96</v>
      </c>
      <c r="B9" s="1">
        <v>405</v>
      </c>
      <c r="C9" s="164">
        <v>136038.0000000002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3FD4D-1B43-4DA1-B393-59E65DD5241F}">
  <sheetPr codeName="Feuil6"/>
  <dimension ref="A1:C9"/>
  <sheetViews>
    <sheetView topLeftCell="B7" workbookViewId="0">
      <selection activeCell="I32" sqref="I32"/>
    </sheetView>
  </sheetViews>
  <sheetFormatPr baseColWidth="10" defaultRowHeight="12.75" x14ac:dyDescent="0.2"/>
  <cols>
    <col min="1" max="1" width="21.140625" bestFit="1" customWidth="1"/>
    <col min="2" max="2" width="20.42578125" bestFit="1" customWidth="1"/>
    <col min="3" max="3" width="19.7109375" bestFit="1" customWidth="1"/>
  </cols>
  <sheetData>
    <row r="1" spans="1:3" x14ac:dyDescent="0.2">
      <c r="A1" s="2" t="s">
        <v>99</v>
      </c>
      <c r="B1" t="s" vm="2">
        <v>107</v>
      </c>
    </row>
    <row r="3" spans="1:3" x14ac:dyDescent="0.2">
      <c r="A3" s="2" t="s">
        <v>6</v>
      </c>
      <c r="B3" t="s">
        <v>97</v>
      </c>
      <c r="C3" t="s">
        <v>108</v>
      </c>
    </row>
    <row r="4" spans="1:3" x14ac:dyDescent="0.2">
      <c r="A4" s="3" t="s">
        <v>7</v>
      </c>
      <c r="B4" s="164">
        <v>29034.889999999959</v>
      </c>
      <c r="C4" s="163">
        <v>8.5397900724292153E-2</v>
      </c>
    </row>
    <row r="5" spans="1:3" x14ac:dyDescent="0.2">
      <c r="A5" s="3" t="s">
        <v>8</v>
      </c>
      <c r="B5" s="164">
        <v>46920.6</v>
      </c>
      <c r="C5" s="163">
        <v>0.13800364804978521</v>
      </c>
    </row>
    <row r="6" spans="1:3" x14ac:dyDescent="0.2">
      <c r="A6" s="3" t="s">
        <v>9</v>
      </c>
      <c r="B6" s="164">
        <v>110911.02000000006</v>
      </c>
      <c r="C6" s="163">
        <v>0.32621333420550241</v>
      </c>
    </row>
    <row r="7" spans="1:3" x14ac:dyDescent="0.2">
      <c r="A7" s="3" t="s">
        <v>10</v>
      </c>
      <c r="B7" s="164">
        <v>115376.77</v>
      </c>
      <c r="C7" s="163">
        <v>0.33934807227957481</v>
      </c>
    </row>
    <row r="8" spans="1:3" x14ac:dyDescent="0.2">
      <c r="A8" s="3" t="s">
        <v>110</v>
      </c>
      <c r="B8" s="164">
        <v>37752.080000000002</v>
      </c>
      <c r="C8" s="163">
        <v>0.11103704474084593</v>
      </c>
    </row>
    <row r="9" spans="1:3" x14ac:dyDescent="0.2">
      <c r="A9" s="3" t="s">
        <v>96</v>
      </c>
      <c r="B9" s="164">
        <v>339995.35999999987</v>
      </c>
      <c r="C9" s="163">
        <v>1</v>
      </c>
    </row>
  </sheetData>
  <pageMargins left="0.7" right="0.7" top="0.75" bottom="0.75" header="0.3" footer="0.3"/>
  <pageSetup paperSize="9" orientation="landscape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5B28F6-836A-4316-9D69-C79B7585DF6C}">
  <sheetPr codeName="Feuil7"/>
  <dimension ref="A3:D10"/>
  <sheetViews>
    <sheetView topLeftCell="D1" workbookViewId="0">
      <selection activeCell="A7" sqref="A7"/>
    </sheetView>
  </sheetViews>
  <sheetFormatPr baseColWidth="10" defaultRowHeight="12.75" x14ac:dyDescent="0.2"/>
  <cols>
    <col min="1" max="1" width="21.140625" bestFit="1" customWidth="1"/>
    <col min="2" max="2" width="23.7109375" bestFit="1" customWidth="1"/>
  </cols>
  <sheetData>
    <row r="3" spans="1:4" x14ac:dyDescent="0.2">
      <c r="A3" s="2" t="s">
        <v>6</v>
      </c>
      <c r="B3" t="s">
        <v>113</v>
      </c>
      <c r="C3" s="111" t="s">
        <v>116</v>
      </c>
      <c r="D3" s="111" t="s">
        <v>117</v>
      </c>
    </row>
    <row r="4" spans="1:4" x14ac:dyDescent="0.2">
      <c r="A4" s="3" t="s">
        <v>110</v>
      </c>
      <c r="B4" s="1"/>
    </row>
    <row r="5" spans="1:4" x14ac:dyDescent="0.2">
      <c r="A5" s="194" t="s">
        <v>57</v>
      </c>
      <c r="B5" s="4">
        <v>546</v>
      </c>
      <c r="C5">
        <v>600</v>
      </c>
      <c r="D5">
        <v>10</v>
      </c>
    </row>
    <row r="6" spans="1:4" x14ac:dyDescent="0.2">
      <c r="A6" s="194" t="s">
        <v>115</v>
      </c>
      <c r="B6" s="4">
        <v>11</v>
      </c>
      <c r="C6">
        <v>60</v>
      </c>
      <c r="D6">
        <v>10</v>
      </c>
    </row>
    <row r="7" spans="1:4" x14ac:dyDescent="0.2">
      <c r="A7" s="194" t="s">
        <v>63</v>
      </c>
      <c r="B7" s="4">
        <v>60</v>
      </c>
      <c r="C7">
        <v>180</v>
      </c>
      <c r="D7">
        <v>10</v>
      </c>
    </row>
    <row r="8" spans="1:4" x14ac:dyDescent="0.2">
      <c r="A8" s="194" t="s">
        <v>66</v>
      </c>
      <c r="B8" s="4">
        <v>303</v>
      </c>
      <c r="C8">
        <v>180</v>
      </c>
      <c r="D8">
        <v>10</v>
      </c>
    </row>
    <row r="9" spans="1:4" x14ac:dyDescent="0.2">
      <c r="A9" s="194" t="s">
        <v>51</v>
      </c>
      <c r="B9" s="4">
        <v>563</v>
      </c>
      <c r="C9">
        <v>300</v>
      </c>
      <c r="D9">
        <v>10</v>
      </c>
    </row>
    <row r="10" spans="1:4" x14ac:dyDescent="0.2">
      <c r="A10" s="3" t="s">
        <v>96</v>
      </c>
      <c r="B10" s="1">
        <v>1483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sheetPr codeName="Feuil9"/>
  <dimension ref="B1:AG116"/>
  <sheetViews>
    <sheetView showGridLines="0" tabSelected="1" zoomScale="55" zoomScaleNormal="55" workbookViewId="0">
      <pane xSplit="17" ySplit="8" topLeftCell="AB9" activePane="bottomRight" state="frozen"/>
      <selection activeCell="A1979" sqref="A1979"/>
      <selection pane="topRight" activeCell="A1979" sqref="A1979"/>
      <selection pane="bottomLeft" activeCell="A1979" sqref="A1979"/>
      <selection pane="bottomRight" activeCell="AG10" sqref="AG10"/>
    </sheetView>
  </sheetViews>
  <sheetFormatPr baseColWidth="10" defaultColWidth="11.42578125" defaultRowHeight="15" x14ac:dyDescent="0.25"/>
  <cols>
    <col min="1" max="1" width="11.42578125" style="5"/>
    <col min="2" max="2" width="18.28515625" style="108" customWidth="1"/>
    <col min="3" max="3" width="33.5703125" style="5" customWidth="1"/>
    <col min="4" max="5" width="11.42578125" style="5"/>
    <col min="6" max="6" width="5.7109375" style="5" customWidth="1"/>
    <col min="7" max="7" width="4.5703125" style="5" bestFit="1" customWidth="1"/>
    <col min="8" max="8" width="3.42578125" style="5" bestFit="1" customWidth="1"/>
    <col min="9" max="11" width="11.42578125" style="5"/>
    <col min="12" max="12" width="2.85546875" style="5" customWidth="1"/>
    <col min="13" max="14" width="11.42578125" style="5"/>
    <col min="15" max="15" width="13.140625" style="5" bestFit="1" customWidth="1"/>
    <col min="16" max="16" width="14.5703125" style="5" bestFit="1" customWidth="1"/>
    <col min="17" max="17" width="8.28515625" style="5" bestFit="1" customWidth="1"/>
    <col min="18" max="19" width="11.42578125" style="5"/>
    <col min="20" max="20" width="17.42578125" style="5" bestFit="1" customWidth="1"/>
    <col min="21" max="29" width="11.42578125" style="5"/>
    <col min="30" max="30" width="12" style="5" bestFit="1" customWidth="1"/>
    <col min="31" max="16384" width="11.42578125" style="5"/>
  </cols>
  <sheetData>
    <row r="1" spans="2:33" ht="33.75" x14ac:dyDescent="0.25">
      <c r="B1" s="211" t="s">
        <v>109</v>
      </c>
      <c r="C1" s="211"/>
      <c r="D1" s="211"/>
      <c r="E1" s="211"/>
      <c r="F1" s="211"/>
      <c r="G1" s="211"/>
      <c r="H1" s="211"/>
      <c r="I1" s="211"/>
      <c r="J1" s="211"/>
      <c r="K1" s="211"/>
      <c r="L1" s="211"/>
      <c r="M1" s="211"/>
      <c r="N1" s="211"/>
      <c r="O1" s="211"/>
      <c r="P1" s="211"/>
      <c r="Q1" s="211"/>
      <c r="R1" s="170"/>
      <c r="S1" s="170"/>
    </row>
    <row r="2" spans="2:33" ht="33.75" x14ac:dyDescent="0.25">
      <c r="B2" s="212"/>
      <c r="C2" s="211"/>
      <c r="D2" s="211"/>
      <c r="E2" s="211"/>
      <c r="F2" s="211"/>
      <c r="G2" s="211"/>
      <c r="H2" s="211"/>
      <c r="I2" s="211"/>
      <c r="J2" s="211"/>
      <c r="K2" s="211"/>
      <c r="L2" s="211"/>
      <c r="M2" s="211"/>
      <c r="N2" s="211"/>
      <c r="O2" s="211"/>
      <c r="P2" s="211"/>
      <c r="Q2" s="211"/>
      <c r="R2" s="170"/>
      <c r="S2" s="170"/>
    </row>
    <row r="3" spans="2:33" x14ac:dyDescent="0.25">
      <c r="B3" s="187"/>
    </row>
    <row r="4" spans="2:33" ht="15.75" thickBot="1" x14ac:dyDescent="0.3">
      <c r="B4" s="187"/>
    </row>
    <row r="5" spans="2:33" ht="20.25" thickTop="1" thickBot="1" x14ac:dyDescent="0.35">
      <c r="B5" s="187"/>
      <c r="M5" s="209">
        <v>2020</v>
      </c>
      <c r="N5" s="210"/>
      <c r="O5" s="208" t="s">
        <v>88</v>
      </c>
      <c r="P5" s="208"/>
      <c r="S5" s="207" t="str" cm="1">
        <f t="array" aca="1" ref="S5" ca="1">INDIRECT("Grille_Tarifs_Modulable!"&amp;ADDRESS(MATCH(T10,Désignation[],0)+8,3))</f>
        <v>Jägermeister</v>
      </c>
      <c r="AF5" s="5" t="str" cm="1">
        <f t="array" ref="AF5">IF(AND($AD$8&lt;&gt;"",ISNUMBER(FIND($AD$8,Désignation[]))),Désignation[],"")</f>
        <v/>
      </c>
    </row>
    <row r="6" spans="2:33" ht="17.25" thickTop="1" thickBot="1" x14ac:dyDescent="0.3">
      <c r="B6" s="188" t="s">
        <v>12</v>
      </c>
      <c r="C6" s="184" t="s">
        <v>13</v>
      </c>
      <c r="D6" s="185"/>
      <c r="E6" s="186"/>
      <c r="F6" s="6" t="s">
        <v>14</v>
      </c>
      <c r="G6" s="6" t="s">
        <v>15</v>
      </c>
      <c r="H6" s="6" t="s">
        <v>16</v>
      </c>
      <c r="I6" s="7" t="s">
        <v>17</v>
      </c>
      <c r="J6" s="8"/>
      <c r="K6" s="9"/>
      <c r="M6" s="10" t="s">
        <v>18</v>
      </c>
      <c r="N6" s="10" t="s">
        <v>19</v>
      </c>
      <c r="O6" s="165" t="s">
        <v>20</v>
      </c>
      <c r="P6" s="166" t="s">
        <v>21</v>
      </c>
      <c r="Q6" s="165" t="s">
        <v>91</v>
      </c>
      <c r="R6" s="169"/>
      <c r="S6" s="169"/>
    </row>
    <row r="7" spans="2:33" ht="16.5" thickTop="1" thickBot="1" x14ac:dyDescent="0.3">
      <c r="B7" s="187"/>
      <c r="C7" s="11"/>
      <c r="D7" s="11"/>
      <c r="E7" s="11"/>
      <c r="G7" s="12"/>
      <c r="H7" s="12"/>
      <c r="I7" s="13" t="s">
        <v>11</v>
      </c>
      <c r="J7" s="13" t="s">
        <v>88</v>
      </c>
      <c r="K7" s="13" t="s">
        <v>22</v>
      </c>
      <c r="M7" s="10">
        <f>VLOOKUP(VALUE(RIGHT(M5,4)),Table_indices_Taxes_Alcool!A5:C9,2,FALSE)</f>
        <v>1786.59</v>
      </c>
      <c r="N7" s="10">
        <f>VLOOKUP(VALUE(RIGHT(M5,4)),Table_indices_Taxes_Alcool!A5:C9,3,FALSE)</f>
        <v>573.64</v>
      </c>
      <c r="AD7" s="213" t="s">
        <v>118</v>
      </c>
    </row>
    <row r="8" spans="2:33" ht="19.149999999999999" customHeight="1" thickTop="1" thickBot="1" x14ac:dyDescent="0.3">
      <c r="B8" s="187"/>
      <c r="C8"/>
      <c r="D8" s="11"/>
      <c r="E8" s="11"/>
      <c r="G8" s="12"/>
      <c r="H8" s="12"/>
      <c r="I8" s="14"/>
      <c r="J8" s="14"/>
      <c r="K8" s="14"/>
      <c r="M8" s="10">
        <v>193.73</v>
      </c>
      <c r="AD8" s="213" t="s">
        <v>119</v>
      </c>
    </row>
    <row r="9" spans="2:33" ht="20.25" thickTop="1" thickBot="1" x14ac:dyDescent="0.3">
      <c r="B9" s="192" t="s">
        <v>23</v>
      </c>
      <c r="C9" s="193"/>
      <c r="D9" s="15"/>
      <c r="F9"/>
      <c r="S9" s="207" cm="1">
        <f t="array" ref="S9:S115">IF(ISBLANK(Désignation[]),ROW(Désignation[]),"")</f>
        <v>9</v>
      </c>
    </row>
    <row r="10" spans="2:33" ht="15.75" thickTop="1" x14ac:dyDescent="0.25">
      <c r="B10" s="16">
        <v>4067700013835</v>
      </c>
      <c r="C10" s="195" t="s">
        <v>23</v>
      </c>
      <c r="D10" s="17"/>
      <c r="E10" s="18"/>
      <c r="F10" s="19">
        <v>175</v>
      </c>
      <c r="G10" s="20">
        <v>35</v>
      </c>
      <c r="H10" s="20">
        <v>6</v>
      </c>
      <c r="I10" s="21">
        <v>17.809999999999999</v>
      </c>
      <c r="J10" s="22">
        <v>14.46</v>
      </c>
      <c r="K10" s="23"/>
      <c r="M10" s="24">
        <f t="shared" ref="M10:M72" si="0">IF(G10&gt;=18,($M$7/10000)*$F10*($G10/100),IF(G10&gt;0,($M$8/10000)*F10,0))</f>
        <v>10.942863749999999</v>
      </c>
      <c r="N10" s="25">
        <f t="shared" ref="N10:N15" si="1">IF(G10&gt;18,($N$7/10000)*$F10*($G10/100),0)</f>
        <v>3.5135449999999997</v>
      </c>
      <c r="O10" s="26">
        <f t="shared" ref="O10:O15" si="2">IF(HLOOKUP($O$5,$I$7:$P$236,ROW()-6,FALSE)&gt;0,HLOOKUP($O$5,$I$7:$P$236,ROW()-6,FALSE)+M10+N10," ")</f>
        <v>28.916408750000002</v>
      </c>
      <c r="P10" s="27">
        <f>IF(OR(COUNT(O10)=0,COUNT(Q10)=0),0,O10+(O10*Q10))</f>
        <v>34.699690500000003</v>
      </c>
      <c r="Q10" s="109">
        <f>IF(OR(G10&gt;0,H10="IT"),0.2,0.055)</f>
        <v>0.2</v>
      </c>
      <c r="R10" s="207" t="str" cm="1">
        <f t="array" aca="1" ref="R10" ca="1">OFFSET(INDIRECT("Grille_Tarifs_Modulable!"&amp;ADDRESS(MATCH(T10,Désignation[],0)+8,3)),MATCH(MATCH(T10,Désignation[],0),IF(ISBLANK(Désignation[]),ROW(Désignation[])-8,""),1)-MATCH(T10,Désignation[],0),-1)</f>
        <v>Jägermeister</v>
      </c>
      <c r="S10" s="109" t="str">
        <v/>
      </c>
      <c r="T10" s="5" t="str">
        <f t="array" ref="T10">IFERROR(INDEX(Grille_Tarifs_Modulable!$C$10:$C$115,MATCH(0,IF(Grille_Tarifs_Modulable!$C$10:$C$115&lt;&gt;"",COUNTIF($T$9:T9,Grille_Tarifs_Modulable!$C$10:$C$115)),0)),"")</f>
        <v>Jägermeister</v>
      </c>
      <c r="W10" s="5" t="str" cm="1">
        <f t="array" aca="1" ref="W10:W66" ca="1">OFFSET($T$10,,,COUNTIF(Liste_Refs,"?*"))</f>
        <v>Jägermeister</v>
      </c>
      <c r="AA10" s="5">
        <f t="array" ref="AA10">IFERROR(INDEX(Tableau3[],MATCH(0,IF(ISNUMBER(Tableau3[]),COUNTIF($AA$9:AA9,Tableau3[])),0))," ")</f>
        <v>175</v>
      </c>
      <c r="AB10" s="183" cm="1">
        <f t="array" aca="1" ref="AB10:AB23" ca="1">OFFSET(Grille_Tarifs_Modulable!$AA$10,,,COUNTIF(Liste_CL_Conditionnement,"&gt;"&amp;0))</f>
        <v>175</v>
      </c>
      <c r="AD10" s="5" t="str" cm="1">
        <f t="array" ref="AD10:AD116">IF($AD$8&lt;&gt;"",IF(ISNUMBER(SEARCH($AD$8,Désignation[])),Désignation[],""))</f>
        <v/>
      </c>
      <c r="AG10" s="214" t="str" cm="1">
        <f t="array" ref="AG10">IF(AND($AD$8&lt;&gt;"",ISNUMBER(SEARCH($AD$8,Désignation[]))),Désignation[],"")</f>
        <v/>
      </c>
    </row>
    <row r="11" spans="2:33" x14ac:dyDescent="0.25">
      <c r="B11" s="28">
        <v>4067700013842</v>
      </c>
      <c r="C11" s="196" t="s">
        <v>23</v>
      </c>
      <c r="E11" s="29"/>
      <c r="F11" s="30">
        <v>100</v>
      </c>
      <c r="G11" s="31">
        <v>35</v>
      </c>
      <c r="H11" s="31">
        <v>6</v>
      </c>
      <c r="I11" s="32">
        <v>10.89</v>
      </c>
      <c r="J11" s="33">
        <v>8.84</v>
      </c>
      <c r="K11" s="34"/>
      <c r="M11" s="35">
        <f t="shared" si="0"/>
        <v>6.2530649999999994</v>
      </c>
      <c r="N11" s="36">
        <f t="shared" si="1"/>
        <v>2.0077399999999996</v>
      </c>
      <c r="O11" s="37">
        <f t="shared" si="2"/>
        <v>17.100804999999998</v>
      </c>
      <c r="P11" s="38">
        <f t="shared" ref="P11:P15" si="3">IF(OR(COUNT(O11)=0,COUNT(Q11)=0),0,O11+(O11*Q11))</f>
        <v>20.520965999999998</v>
      </c>
      <c r="Q11" s="109">
        <f t="shared" ref="Q11:Q15" si="4">IF(OR(G11&gt;0,H11="IT"),0.2,0.055)</f>
        <v>0.2</v>
      </c>
      <c r="R11" s="207" t="str" cm="1">
        <f t="array" aca="1" ref="R11" ca="1">OFFSET(INDIRECT("Grille_Tarifs_Modulable!"&amp;ADDRESS(MATCH(T11,Désignation[],0)+8,3)),MATCH(MATCH(T11,Désignation[],0),IF(ISBLANK(Désignation[]),ROW(Désignation[])-8,""),1)-MATCH(T11,Désignation[],0),-1)</f>
        <v>Jägermeister</v>
      </c>
      <c r="S11" s="109" t="str">
        <v/>
      </c>
      <c r="T11" s="5" t="str">
        <f t="array" ref="T11">IFERROR(INDEX(Grille_Tarifs_Modulable!$C$10:$C$115,MATCH(0,IF(Grille_Tarifs_Modulable!$C$10:$C$115&lt;&gt;"",COUNTIF($T$9:T10,Grille_Tarifs_Modulable!$C$10:$C$115)),0)),"")</f>
        <v>Jägermeister Scharf</v>
      </c>
      <c r="W11" s="5" t="str">
        <f ca="1"/>
        <v>Jägermeister Scharf</v>
      </c>
      <c r="AA11" s="5">
        <f t="array" ref="AA11">IFERROR(INDEX(Tableau3[],MATCH(0,IF(ISNUMBER(Tableau3[]),COUNTIF($AA$9:AA10,Tableau3[])),0))," ")</f>
        <v>100</v>
      </c>
      <c r="AB11" s="5">
        <f ca="1"/>
        <v>100</v>
      </c>
      <c r="AD11" s="5" t="str">
        <v>Jägermeister</v>
      </c>
    </row>
    <row r="12" spans="2:33" x14ac:dyDescent="0.25">
      <c r="B12" s="28">
        <v>4067700013859</v>
      </c>
      <c r="C12" s="197" t="s">
        <v>23</v>
      </c>
      <c r="E12" s="29"/>
      <c r="F12" s="30">
        <v>70</v>
      </c>
      <c r="G12" s="31">
        <v>35</v>
      </c>
      <c r="H12" s="31">
        <v>6</v>
      </c>
      <c r="I12" s="32">
        <v>8.16</v>
      </c>
      <c r="J12" s="33">
        <v>6.75</v>
      </c>
      <c r="K12" s="34"/>
      <c r="M12" s="35">
        <f t="shared" si="0"/>
        <v>4.3771454999999992</v>
      </c>
      <c r="N12" s="36">
        <f t="shared" si="1"/>
        <v>1.4054180000000001</v>
      </c>
      <c r="O12" s="37">
        <f t="shared" si="2"/>
        <v>12.532563499999998</v>
      </c>
      <c r="P12" s="38">
        <f t="shared" si="3"/>
        <v>15.039076199999998</v>
      </c>
      <c r="Q12" s="109">
        <f t="shared" si="4"/>
        <v>0.2</v>
      </c>
      <c r="R12" s="207" t="str" cm="1">
        <f t="array" aca="1" ref="R12" ca="1">OFFSET(INDIRECT("Grille_Tarifs_Modulable!"&amp;ADDRESS(MATCH(T12,Désignation[],0)+8,3)),MATCH(MATCH(T12,Désignation[],0),IF(ISBLANK(Désignation[]),ROW(Désignation[])-8,""),1)-MATCH(T12,Désignation[],0),-1)</f>
        <v>Jägermeister</v>
      </c>
      <c r="S12" s="109" t="str">
        <v/>
      </c>
      <c r="T12" s="5" t="str">
        <f t="array" ref="T12">IFERROR(INDEX(Grille_Tarifs_Modulable!$C$10:$C$115,MATCH(0,IF(Grille_Tarifs_Modulable!$C$10:$C$115&lt;&gt;"",COUNTIF($T$9:T11,Grille_Tarifs_Modulable!$C$10:$C$115)),0)),"")</f>
        <v>Jägermeister distributeur miniatures</v>
      </c>
      <c r="W12" s="5" t="str">
        <f ca="1"/>
        <v>Jägermeister distributeur miniatures</v>
      </c>
      <c r="AA12" s="5">
        <f t="array" ref="AA12">IFERROR(INDEX(Tableau3[],MATCH(0,IF(ISNUMBER(Tableau3[]),COUNTIF($AA$9:AA11,Tableau3[])),0))," ")</f>
        <v>70</v>
      </c>
      <c r="AB12" s="5">
        <f ca="1"/>
        <v>70</v>
      </c>
      <c r="AD12" s="5" t="str">
        <v>Jägermeister</v>
      </c>
    </row>
    <row r="13" spans="2:33" x14ac:dyDescent="0.25">
      <c r="B13" s="28">
        <v>4067700012085</v>
      </c>
      <c r="C13" s="196" t="s">
        <v>24</v>
      </c>
      <c r="E13" s="29"/>
      <c r="F13" s="30">
        <v>70</v>
      </c>
      <c r="G13" s="31">
        <v>33</v>
      </c>
      <c r="H13" s="31">
        <v>6</v>
      </c>
      <c r="I13" s="32">
        <v>8.16</v>
      </c>
      <c r="J13" s="33">
        <v>6.75</v>
      </c>
      <c r="K13" s="34"/>
      <c r="M13" s="35">
        <f t="shared" si="0"/>
        <v>4.1270229</v>
      </c>
      <c r="N13" s="36">
        <f t="shared" si="1"/>
        <v>1.3251084000000002</v>
      </c>
      <c r="O13" s="37">
        <f t="shared" si="2"/>
        <v>12.2021313</v>
      </c>
      <c r="P13" s="38">
        <f t="shared" si="3"/>
        <v>14.64255756</v>
      </c>
      <c r="Q13" s="109">
        <f t="shared" si="4"/>
        <v>0.2</v>
      </c>
      <c r="R13" s="207" t="str" cm="1">
        <f t="array" aca="1" ref="R13" ca="1">OFFSET(INDIRECT("Grille_Tarifs_Modulable!"&amp;ADDRESS(MATCH(T13,Désignation[],0)+8,3)),MATCH(MATCH(T13,Désignation[],0),IF(ISBLANK(Désignation[]),ROW(Désignation[])-8,""),1)-MATCH(T13,Désignation[],0),-1)</f>
        <v>Sambuca Molinari</v>
      </c>
      <c r="S13" s="109" t="str">
        <v/>
      </c>
      <c r="T13" s="5" t="str">
        <f t="array" ref="T13">IFERROR(INDEX(Grille_Tarifs_Modulable!$C$10:$C$115,MATCH(0,IF(Grille_Tarifs_Modulable!$C$10:$C$115&lt;&gt;"",COUNTIF($T$9:T12,Grille_Tarifs_Modulable!$C$10:$C$115)),0)),"")</f>
        <v>Sambuca Molinari Extra</v>
      </c>
      <c r="W13" s="5" t="str">
        <f ca="1"/>
        <v>Sambuca Molinari Extra</v>
      </c>
      <c r="AA13" s="5">
        <f t="array" ref="AA13">IFERROR(INDEX(Tableau3[],MATCH(0,IF(ISNUMBER(Tableau3[]),COUNTIF($AA$9:AA12,Tableau3[])),0))," ")</f>
        <v>35</v>
      </c>
      <c r="AB13" s="5">
        <f ca="1"/>
        <v>35</v>
      </c>
      <c r="AD13" s="5" t="str">
        <v>Jägermeister</v>
      </c>
    </row>
    <row r="14" spans="2:33" x14ac:dyDescent="0.25">
      <c r="B14" s="28">
        <v>4067700013866</v>
      </c>
      <c r="C14" s="197" t="s">
        <v>23</v>
      </c>
      <c r="E14" s="29"/>
      <c r="F14" s="30">
        <v>35</v>
      </c>
      <c r="G14" s="31">
        <v>35</v>
      </c>
      <c r="H14" s="31">
        <v>6</v>
      </c>
      <c r="I14" s="32">
        <v>4.08</v>
      </c>
      <c r="J14" s="33">
        <v>3.38</v>
      </c>
      <c r="K14" s="34"/>
      <c r="M14" s="35">
        <f t="shared" si="0"/>
        <v>2.1885727499999996</v>
      </c>
      <c r="N14" s="36">
        <f t="shared" si="1"/>
        <v>0.70270900000000003</v>
      </c>
      <c r="O14" s="37">
        <f t="shared" si="2"/>
        <v>6.27128175</v>
      </c>
      <c r="P14" s="38">
        <f t="shared" si="3"/>
        <v>7.5255381000000003</v>
      </c>
      <c r="Q14" s="109">
        <f t="shared" si="4"/>
        <v>0.2</v>
      </c>
      <c r="R14" s="207" t="str" cm="1">
        <f t="array" aca="1" ref="R14" ca="1">OFFSET(INDIRECT("Grille_Tarifs_Modulable!"&amp;ADDRESS(MATCH(T14,Désignation[],0)+8,3)),MATCH(MATCH(T14,Désignation[],0),IF(ISBLANK(Désignation[]),ROW(Désignation[])-8,""),1)-MATCH(T14,Désignation[],0),-1)</f>
        <v>Sambuca Molinari</v>
      </c>
      <c r="S14" s="109" t="str">
        <v/>
      </c>
      <c r="T14" s="5" t="str">
        <f t="array" ref="T14">IFERROR(INDEX(Grille_Tarifs_Modulable!$C$10:$C$115,MATCH(0,IF(Grille_Tarifs_Modulable!$C$10:$C$115&lt;&gt;"",COUNTIF($T$9:T13,Grille_Tarifs_Modulable!$C$10:$C$115)),0)),"")</f>
        <v xml:space="preserve">Sambuca Molinari Caffé </v>
      </c>
      <c r="W14" s="5" t="str">
        <f ca="1"/>
        <v xml:space="preserve">Sambuca Molinari Caffé </v>
      </c>
      <c r="AA14" s="5">
        <f t="array" ref="AA14">IFERROR(INDEX(Tableau3[],MATCH(0,IF(ISNUMBER(Tableau3[]),COUNTIF($AA$9:AA13,Tableau3[])),0))," ")</f>
        <v>2</v>
      </c>
      <c r="AB14" s="5">
        <f ca="1"/>
        <v>2</v>
      </c>
      <c r="AD14" s="5" t="str">
        <v>Jägermeister Scharf</v>
      </c>
    </row>
    <row r="15" spans="2:33" ht="15.75" thickBot="1" x14ac:dyDescent="0.3">
      <c r="B15" s="39">
        <v>4067700015884</v>
      </c>
      <c r="C15" s="196" t="s">
        <v>25</v>
      </c>
      <c r="D15" s="40"/>
      <c r="E15" s="41"/>
      <c r="F15" s="42">
        <v>2</v>
      </c>
      <c r="G15" s="43">
        <v>35</v>
      </c>
      <c r="H15" s="43">
        <v>6</v>
      </c>
      <c r="I15" s="44">
        <v>0.56000000000000005</v>
      </c>
      <c r="J15" s="45">
        <v>0.47</v>
      </c>
      <c r="K15" s="46"/>
      <c r="M15" s="47">
        <f t="shared" si="0"/>
        <v>0.12506129999999999</v>
      </c>
      <c r="N15" s="48">
        <f t="shared" si="1"/>
        <v>4.0154799999999997E-2</v>
      </c>
      <c r="O15" s="49">
        <f t="shared" si="2"/>
        <v>0.63521610000000006</v>
      </c>
      <c r="P15" s="50">
        <f t="shared" si="3"/>
        <v>0.76225932000000007</v>
      </c>
      <c r="Q15" s="109">
        <f t="shared" si="4"/>
        <v>0.2</v>
      </c>
      <c r="R15" s="207" t="str" cm="1">
        <f t="array" aca="1" ref="R15" ca="1">OFFSET(INDIRECT("Grille_Tarifs_Modulable!"&amp;ADDRESS(MATCH(T15,Désignation[],0)+8,3)),MATCH(MATCH(T15,Désignation[],0),IF(ISBLANK(Désignation[]),ROW(Désignation[])-8,""),1)-MATCH(T15,Désignation[],0),-1)</f>
        <v>Limoncello Di Capri</v>
      </c>
      <c r="S15" s="109" t="str">
        <v/>
      </c>
      <c r="T15" s="5" t="str">
        <f t="array" ref="T15">IFERROR(INDEX(Grille_Tarifs_Modulable!$C$10:$C$115,MATCH(0,IF(Grille_Tarifs_Modulable!$C$10:$C$115&lt;&gt;"",COUNTIF($T$9:T14,Grille_Tarifs_Modulable!$C$10:$C$115)),0)),"")</f>
        <v xml:space="preserve">Limoncello di Capri </v>
      </c>
      <c r="W15" s="5" t="str">
        <f ca="1"/>
        <v xml:space="preserve">Limoncello di Capri </v>
      </c>
      <c r="AA15" s="5">
        <f t="array" ref="AA15">IFERROR(INDEX(Tableau3[],MATCH(0,IF(ISNUMBER(Tableau3[]),COUNTIF($AA$9:AA14,Tableau3[])),0))," ")</f>
        <v>50</v>
      </c>
      <c r="AB15" s="5">
        <f ca="1"/>
        <v>50</v>
      </c>
      <c r="AD15" s="5" t="str">
        <v>Jägermeister</v>
      </c>
    </row>
    <row r="16" spans="2:33" ht="16.5" thickTop="1" thickBot="1" x14ac:dyDescent="0.3">
      <c r="B16" s="73"/>
      <c r="C16" s="195"/>
      <c r="D16" s="74"/>
      <c r="E16" s="74"/>
      <c r="F16" s="75"/>
      <c r="G16" s="75"/>
      <c r="H16" s="75"/>
      <c r="I16" s="80"/>
      <c r="J16" s="77"/>
      <c r="K16" s="80"/>
      <c r="M16" s="76"/>
      <c r="N16" s="76"/>
      <c r="O16" s="72"/>
      <c r="P16" s="79"/>
      <c r="R16" s="207" t="str" cm="1">
        <f t="array" aca="1" ref="R16" ca="1">OFFSET(INDIRECT("Grille_Tarifs_Modulable!"&amp;ADDRESS(MATCH(T16,Désignation[],0)+8,3)),MATCH(MATCH(T16,Désignation[],0),IF(ISBLANK(Désignation[]),ROW(Désignation[])-8,""),1)-MATCH(T16,Désignation[],0),-1)</f>
        <v>Danziger Goldwasser</v>
      </c>
      <c r="S16" s="5">
        <v>16</v>
      </c>
      <c r="T16" s="5" t="str">
        <f t="array" ref="T16">IFERROR(INDEX(Grille_Tarifs_Modulable!$C$10:$C$115,MATCH(0,IF(Grille_Tarifs_Modulable!$C$10:$C$115&lt;&gt;"",COUNTIF($T$9:T15,Grille_Tarifs_Modulable!$C$10:$C$115)),0)),"")</f>
        <v xml:space="preserve">Danzinger Goldwasser </v>
      </c>
      <c r="W16" s="5" t="str">
        <f ca="1"/>
        <v xml:space="preserve">Danzinger Goldwasser </v>
      </c>
      <c r="AA16" s="5">
        <f t="array" ref="AA16">IFERROR(INDEX(Tableau3[],MATCH(0,IF(ISNUMBER(Tableau3[]),COUNTIF($AA$9:AA15,Tableau3[])),0))," ")</f>
        <v>75</v>
      </c>
      <c r="AB16" s="5">
        <f ca="1"/>
        <v>75</v>
      </c>
      <c r="AD16" s="5" t="str">
        <v>Jägermeister distributeur miniatures</v>
      </c>
    </row>
    <row r="17" spans="2:30" ht="20.25" thickTop="1" thickBot="1" x14ac:dyDescent="0.3">
      <c r="B17" s="189" t="s">
        <v>52</v>
      </c>
      <c r="C17" s="198"/>
      <c r="D17" s="15"/>
      <c r="S17" s="5">
        <v>17</v>
      </c>
      <c r="T17" s="5" t="str">
        <f t="array" ref="T17">IFERROR(INDEX(Grille_Tarifs_Modulable!$C$10:$C$115,MATCH(0,IF(Grille_Tarifs_Modulable!$C$10:$C$115&lt;&gt;"",COUNTIF($T$9:T16,Grille_Tarifs_Modulable!$C$10:$C$115)),0)),"")</f>
        <v>Santiago de Cuba, Carta Blanca</v>
      </c>
      <c r="W17" s="5" t="str">
        <f ca="1"/>
        <v>Santiago de Cuba, Carta Blanca</v>
      </c>
      <c r="AA17" s="5">
        <f t="array" ref="AA17">IFERROR(INDEX(Tableau3[],MATCH(0,IF(ISNUMBER(Tableau3[]),COUNTIF($AA$9:AA16,Tableau3[])),0))," ")</f>
        <v>10</v>
      </c>
      <c r="AB17" s="5">
        <f ca="1"/>
        <v>10</v>
      </c>
      <c r="AD17" s="5" t="str">
        <v/>
      </c>
    </row>
    <row r="18" spans="2:30" ht="15.75" thickTop="1" x14ac:dyDescent="0.25">
      <c r="B18" s="16">
        <v>8002095200039</v>
      </c>
      <c r="C18" s="195" t="s">
        <v>87</v>
      </c>
      <c r="D18" s="17"/>
      <c r="E18" s="18"/>
      <c r="F18" s="19">
        <v>100</v>
      </c>
      <c r="G18" s="20">
        <v>40</v>
      </c>
      <c r="H18" s="20">
        <v>6</v>
      </c>
      <c r="I18" s="22">
        <v>11.35</v>
      </c>
      <c r="J18" s="22">
        <v>11.35</v>
      </c>
      <c r="K18" s="23"/>
      <c r="M18" s="24">
        <f t="shared" si="0"/>
        <v>7.1463600000000005</v>
      </c>
      <c r="N18" s="25">
        <f>IF(G18&gt;18,($N$7/10000)*$F18*($G18/100),0)</f>
        <v>2.2945600000000002</v>
      </c>
      <c r="O18" s="26">
        <f>IF(HLOOKUP($O$5,$I$7:$P$236,ROW()-6,FALSE)&gt;0,HLOOKUP($O$5,$I$7:$P$236,ROW()-6,FALSE)+M18+N18," ")</f>
        <v>20.79092</v>
      </c>
      <c r="P18" s="27">
        <f>IF(OR(COUNT(O18)=0,COUNT(Q18)=0),0,O18+(O18*Q18))</f>
        <v>24.949103999999998</v>
      </c>
      <c r="Q18" s="109">
        <f t="shared" ref="Q18:Q20" si="5">IF(OR(G18&gt;0,H18="IT"),0.2,0.055)</f>
        <v>0.2</v>
      </c>
      <c r="R18" s="109"/>
      <c r="S18" s="109" t="str">
        <v/>
      </c>
      <c r="T18" s="5" t="str">
        <f t="array" ref="T18">IFERROR(INDEX(Grille_Tarifs_Modulable!$C$10:$C$115,MATCH(0,IF(Grille_Tarifs_Modulable!$C$10:$C$115&lt;&gt;"",COUNTIF($T$9:T17,Grille_Tarifs_Modulable!$C$10:$C$115)),0)),"")</f>
        <v>Santiago de Cuba Anejo</v>
      </c>
      <c r="W18" s="5" t="str">
        <f ca="1"/>
        <v>Santiago de Cuba Anejo</v>
      </c>
      <c r="AA18" s="5">
        <f t="array" ref="AA18">IFERROR(INDEX(Tableau3[],MATCH(0,IF(ISNUMBER(Tableau3[]),COUNTIF($AA$9:AA17,Tableau3[])),0))," ")</f>
        <v>5</v>
      </c>
      <c r="AB18" s="5">
        <f ca="1"/>
        <v>5</v>
      </c>
      <c r="AD18" s="5" t="str">
        <v/>
      </c>
    </row>
    <row r="19" spans="2:30" x14ac:dyDescent="0.25">
      <c r="B19" s="28">
        <v>8002095100001</v>
      </c>
      <c r="C19" s="196" t="s">
        <v>87</v>
      </c>
      <c r="E19" s="29"/>
      <c r="F19" s="30">
        <v>70</v>
      </c>
      <c r="G19" s="31">
        <v>40</v>
      </c>
      <c r="H19" s="31">
        <v>6</v>
      </c>
      <c r="I19" s="33">
        <v>9.42</v>
      </c>
      <c r="J19" s="33">
        <v>9.42</v>
      </c>
      <c r="K19" s="34"/>
      <c r="M19" s="35">
        <f t="shared" si="0"/>
        <v>5.0024519999999999</v>
      </c>
      <c r="N19" s="36">
        <f>IF(G19&gt;18,($N$7/10000)*$F19*($G19/100),0)</f>
        <v>1.6061920000000001</v>
      </c>
      <c r="O19" s="37">
        <f>IF(HLOOKUP($O$5,$I$7:$P$236,ROW()-6,FALSE)&gt;0,HLOOKUP($O$5,$I$7:$P$236,ROW()-6,FALSE)+M19+N19," ")</f>
        <v>16.028644</v>
      </c>
      <c r="P19" s="38">
        <f t="shared" ref="P19:P20" si="6">IF(OR(COUNT(O19)=0,COUNT(Q19)=0),0,O19+(O19*Q19))</f>
        <v>19.234372799999999</v>
      </c>
      <c r="Q19" s="109">
        <f t="shared" si="5"/>
        <v>0.2</v>
      </c>
      <c r="R19" s="109"/>
      <c r="S19" s="109" t="str">
        <v/>
      </c>
      <c r="T19" s="5" t="str">
        <f t="array" ref="T19">IFERROR(INDEX(Grille_Tarifs_Modulable!$C$10:$C$115,MATCH(0,IF(Grille_Tarifs_Modulable!$C$10:$C$115&lt;&gt;"",COUNTIF($T$9:T18,Grille_Tarifs_Modulable!$C$10:$C$115)),0)),"")</f>
        <v>Santiago de Cuba, 12 ans</v>
      </c>
      <c r="W19" s="5" t="str">
        <f ca="1"/>
        <v>Santiago de Cuba, 12 ans</v>
      </c>
      <c r="AA19" s="5">
        <f t="array" ref="AA19">IFERROR(INDEX(Tableau3[],MATCH(0,IF(ISNUMBER(Tableau3[]),COUNTIF($AA$9:AA18,Tableau3[])),0))," ")</f>
        <v>20</v>
      </c>
      <c r="AB19" s="5">
        <f ca="1"/>
        <v>20</v>
      </c>
      <c r="AD19" s="5" t="str">
        <v/>
      </c>
    </row>
    <row r="20" spans="2:30" ht="15.75" thickBot="1" x14ac:dyDescent="0.3">
      <c r="B20" s="39">
        <v>8002095736606</v>
      </c>
      <c r="C20" s="197" t="s">
        <v>53</v>
      </c>
      <c r="D20" s="40"/>
      <c r="E20" s="41"/>
      <c r="F20" s="42">
        <v>70</v>
      </c>
      <c r="G20" s="43">
        <v>36</v>
      </c>
      <c r="H20" s="43">
        <v>6</v>
      </c>
      <c r="I20" s="45">
        <v>9.8000000000000007</v>
      </c>
      <c r="J20" s="45">
        <v>9.8000000000000007</v>
      </c>
      <c r="K20" s="46"/>
      <c r="L20" s="40"/>
      <c r="M20" s="47">
        <f t="shared" si="0"/>
        <v>4.5022067999999997</v>
      </c>
      <c r="N20" s="48">
        <f>IF(G20&gt;18,($N$7/10000)*$F20*($G20/100),0)</f>
        <v>1.4455728000000001</v>
      </c>
      <c r="O20" s="49">
        <f>IF(HLOOKUP($O$5,$I$7:$P$236,ROW()-6,FALSE)&gt;0,HLOOKUP($O$5,$I$7:$P$236,ROW()-6,FALSE)+M20+N20," ")</f>
        <v>15.747779600000001</v>
      </c>
      <c r="P20" s="50">
        <f t="shared" si="6"/>
        <v>18.897335520000002</v>
      </c>
      <c r="Q20" s="109">
        <f t="shared" si="5"/>
        <v>0.2</v>
      </c>
      <c r="R20" s="109"/>
      <c r="S20" s="109" t="str">
        <v/>
      </c>
      <c r="T20" s="5" t="str">
        <f t="array" ref="T20">IFERROR(INDEX(Grille_Tarifs_Modulable!$C$10:$C$115,MATCH(0,IF(Grille_Tarifs_Modulable!$C$10:$C$115&lt;&gt;"",COUNTIF($T$9:T19,Grille_Tarifs_Modulable!$C$10:$C$115)),0)),"")</f>
        <v>Santiago de Cuba, 20 ans</v>
      </c>
      <c r="W20" s="5" t="str">
        <f ca="1"/>
        <v>Santiago de Cuba, 20 ans</v>
      </c>
      <c r="AA20" s="5">
        <f t="array" ref="AA20">IFERROR(INDEX(Tableau3[],MATCH(0,IF(ISNUMBER(Tableau3[]),COUNTIF($AA$9:AA19,Tableau3[])),0))," ")</f>
        <v>3</v>
      </c>
      <c r="AB20" s="5">
        <f ca="1"/>
        <v>3</v>
      </c>
      <c r="AD20" s="5" t="str">
        <v/>
      </c>
    </row>
    <row r="21" spans="2:30" ht="16.5" thickTop="1" thickBot="1" x14ac:dyDescent="0.3">
      <c r="B21" s="73"/>
      <c r="C21" s="199"/>
      <c r="E21" s="74"/>
      <c r="F21" s="75"/>
      <c r="G21" s="31"/>
      <c r="H21" s="31"/>
      <c r="I21" s="80"/>
      <c r="J21" s="77"/>
      <c r="K21" s="80"/>
      <c r="M21" s="76"/>
      <c r="N21" s="76"/>
      <c r="O21" s="37"/>
      <c r="P21" s="79"/>
      <c r="S21" s="5">
        <v>21</v>
      </c>
      <c r="T21" s="5" t="str">
        <f t="array" ref="T21">IFERROR(INDEX(Grille_Tarifs_Modulable!$C$10:$C$115,MATCH(0,IF(Grille_Tarifs_Modulable!$C$10:$C$115&lt;&gt;"",COUNTIF($T$9:T20,Grille_Tarifs_Modulable!$C$10:$C$115)),0)),"")</f>
        <v>Santiago de Cuba, 25 ans</v>
      </c>
      <c r="W21" s="5" t="str">
        <f ca="1"/>
        <v>Santiago de Cuba, 25 ans</v>
      </c>
      <c r="AA21" s="5">
        <f t="array" ref="AA21">IFERROR(INDEX(Tableau3[],MATCH(0,IF(ISNUMBER(Tableau3[]),COUNTIF($AA$9:AA20,Tableau3[])),0))," ")</f>
        <v>1</v>
      </c>
      <c r="AB21" s="5">
        <f ca="1"/>
        <v>1</v>
      </c>
      <c r="AD21" s="5" t="str">
        <v/>
      </c>
    </row>
    <row r="22" spans="2:30" ht="20.25" thickTop="1" thickBot="1" x14ac:dyDescent="0.3">
      <c r="B22" s="189" t="s">
        <v>54</v>
      </c>
      <c r="C22" s="200"/>
      <c r="D22" s="15"/>
      <c r="S22" s="5">
        <v>22</v>
      </c>
      <c r="T22" s="5" t="str">
        <f t="array" ref="T22">IFERROR(INDEX(Grille_Tarifs_Modulable!$C$10:$C$115,MATCH(0,IF(Grille_Tarifs_Modulable!$C$10:$C$115&lt;&gt;"",COUNTIF($T$9:T21,Grille_Tarifs_Modulable!$C$10:$C$115)),0)),"")</f>
        <v>Meukow Vanilla</v>
      </c>
      <c r="W22" s="5" t="str">
        <f ca="1"/>
        <v>Meukow Vanilla</v>
      </c>
      <c r="AA22" s="5">
        <f t="array" ref="AA22">IFERROR(INDEX(Tableau3[],MATCH(0,IF(ISNUMBER(Tableau3[]),COUNTIF($AA$9:AA21,Tableau3[])),0))," ")</f>
        <v>4</v>
      </c>
      <c r="AB22" s="5">
        <f ca="1"/>
        <v>4</v>
      </c>
      <c r="AD22" s="5" t="str">
        <v/>
      </c>
    </row>
    <row r="23" spans="2:30" ht="15.75" thickTop="1" x14ac:dyDescent="0.25">
      <c r="B23" s="16">
        <v>8017450003507</v>
      </c>
      <c r="C23" s="199" t="s">
        <v>55</v>
      </c>
      <c r="D23" s="17"/>
      <c r="E23" s="18"/>
      <c r="F23" s="19">
        <v>50</v>
      </c>
      <c r="G23" s="20">
        <v>30</v>
      </c>
      <c r="H23" s="20">
        <v>6</v>
      </c>
      <c r="I23" s="22">
        <v>8.92</v>
      </c>
      <c r="J23" s="22">
        <v>8.92</v>
      </c>
      <c r="K23" s="23"/>
      <c r="M23" s="24">
        <f t="shared" si="0"/>
        <v>2.6798850000000001</v>
      </c>
      <c r="N23" s="25">
        <f>IF(G23&gt;18,($N$7/10000)*$F23*($G23/100),0)</f>
        <v>0.86045999999999989</v>
      </c>
      <c r="O23" s="26">
        <f>IF(HLOOKUP($O$5,$I$7:$P$236,ROW()-6,FALSE)&gt;0,HLOOKUP($O$5,$I$7:$P$236,ROW()-6,FALSE)+M23+N23," ")</f>
        <v>12.460345</v>
      </c>
      <c r="P23" s="27">
        <f>IF(OR(COUNT(O23)=0,COUNT(Q23)=0),0,O23+(O23*Q23))</f>
        <v>14.952414000000001</v>
      </c>
      <c r="Q23" s="109">
        <f t="shared" ref="Q23:Q24" si="7">IF(OR(G23&gt;0,H23="IT"),0.2,0.055)</f>
        <v>0.2</v>
      </c>
      <c r="R23" s="109"/>
      <c r="S23" s="109" t="str">
        <v/>
      </c>
      <c r="T23" s="5" t="str">
        <f t="array" ref="T23">IFERROR(INDEX(Grille_Tarifs_Modulable!$C$10:$C$115,MATCH(0,IF(Grille_Tarifs_Modulable!$C$10:$C$115&lt;&gt;"",COUNTIF($T$9:T22,Grille_Tarifs_Modulable!$C$10:$C$115)),0)),"")</f>
        <v>Meukow Xpresso</v>
      </c>
      <c r="W23" s="5" t="str">
        <f ca="1"/>
        <v>Meukow Xpresso</v>
      </c>
      <c r="AA23" s="5">
        <f t="array" ref="AA23">IFERROR(INDEX(Tableau3[],MATCH(0,IF(ISNUMBER(Tableau3[]),COUNTIF($AA$9:AA22,Tableau3[])),0))," ")</f>
        <v>6</v>
      </c>
      <c r="AB23" s="5">
        <f ca="1"/>
        <v>6</v>
      </c>
      <c r="AD23" s="5" t="str">
        <v/>
      </c>
    </row>
    <row r="24" spans="2:30" ht="15.75" thickBot="1" x14ac:dyDescent="0.3">
      <c r="B24" s="39">
        <v>8017450002104</v>
      </c>
      <c r="C24" s="197" t="s">
        <v>55</v>
      </c>
      <c r="D24" s="40"/>
      <c r="E24" s="41"/>
      <c r="F24" s="42">
        <v>70</v>
      </c>
      <c r="G24" s="43">
        <v>30</v>
      </c>
      <c r="H24" s="43">
        <v>6</v>
      </c>
      <c r="I24" s="45">
        <v>9.31</v>
      </c>
      <c r="J24" s="45">
        <v>9.31</v>
      </c>
      <c r="K24" s="46"/>
      <c r="L24" s="40"/>
      <c r="M24" s="47">
        <f t="shared" si="0"/>
        <v>3.7518389999999995</v>
      </c>
      <c r="N24" s="48">
        <f>IF(G24&gt;18,($N$7/10000)*$F24*($G24/100),0)</f>
        <v>1.204644</v>
      </c>
      <c r="O24" s="49">
        <f>IF(HLOOKUP($O$5,$I$7:$P$236,ROW()-6,FALSE)&gt;0,HLOOKUP($O$5,$I$7:$P$236,ROW()-6,FALSE)+M24+N24," ")</f>
        <v>14.266482999999999</v>
      </c>
      <c r="P24" s="50">
        <f>IF(OR(COUNT(O24)=0,COUNT(Q24)=0),0,O24+(O24*Q24))</f>
        <v>17.119779600000001</v>
      </c>
      <c r="Q24" s="109">
        <f t="shared" si="7"/>
        <v>0.2</v>
      </c>
      <c r="R24" s="109"/>
      <c r="S24" s="109" t="str">
        <v/>
      </c>
      <c r="T24" s="5" t="str">
        <f t="array" ref="T24">IFERROR(INDEX(Grille_Tarifs_Modulable!$C$10:$C$115,MATCH(0,IF(Grille_Tarifs_Modulable!$C$10:$C$115&lt;&gt;"",COUNTIF($T$9:T23,Grille_Tarifs_Modulable!$C$10:$C$115)),0)),"")</f>
        <v xml:space="preserve">Meukow VS </v>
      </c>
      <c r="W24" s="5" t="str">
        <f ca="1"/>
        <v xml:space="preserve">Meukow VS </v>
      </c>
      <c r="AA24" s="5" t="str">
        <f t="array" ref="AA24">IFERROR(INDEX(Tableau3[],MATCH(0,IF(ISNUMBER(Tableau3[]),COUNTIF($AA$9:AA23,Tableau3[])),0))," ")</f>
        <v xml:space="preserve"> </v>
      </c>
      <c r="AD24" s="5" t="str">
        <v/>
      </c>
    </row>
    <row r="25" spans="2:30" ht="16.5" thickTop="1" thickBot="1" x14ac:dyDescent="0.3">
      <c r="B25" s="73"/>
      <c r="C25" s="199"/>
      <c r="E25" s="74"/>
      <c r="F25" s="75"/>
      <c r="G25" s="31"/>
      <c r="H25" s="31"/>
      <c r="I25" s="77"/>
      <c r="J25" s="77"/>
      <c r="K25" s="80"/>
      <c r="L25" s="81"/>
      <c r="M25" s="82"/>
      <c r="N25" s="82"/>
      <c r="O25" s="78"/>
      <c r="P25" s="79"/>
      <c r="S25" s="5">
        <v>25</v>
      </c>
      <c r="T25" s="5" t="str">
        <f t="array" ref="T25">IFERROR(INDEX(Grille_Tarifs_Modulable!$C$10:$C$115,MATCH(0,IF(Grille_Tarifs_Modulable!$C$10:$C$115&lt;&gt;"",COUNTIF($T$9:T24,Grille_Tarifs_Modulable!$C$10:$C$115)),0)),"")</f>
        <v>Meukow VS coffret 2 verres</v>
      </c>
      <c r="W25" s="5" t="str">
        <f ca="1"/>
        <v>Meukow VS coffret 2 verres</v>
      </c>
      <c r="AA25" s="5" t="str">
        <f t="array" ref="AA25">IFERROR(INDEX(Tableau3[],MATCH(0,IF(ISNUMBER(Tableau3[]),COUNTIF($AA$9:AA24,Tableau3[])),0))," ")</f>
        <v xml:space="preserve"> </v>
      </c>
      <c r="AD25" s="5" t="str">
        <v/>
      </c>
    </row>
    <row r="26" spans="2:30" ht="20.25" thickTop="1" thickBot="1" x14ac:dyDescent="0.3">
      <c r="B26" s="189" t="s">
        <v>56</v>
      </c>
      <c r="C26" s="200"/>
      <c r="D26" s="15"/>
      <c r="S26" s="5">
        <v>26</v>
      </c>
      <c r="T26" s="5" t="str">
        <f t="array" ref="T26">IFERROR(INDEX(Grille_Tarifs_Modulable!$C$10:$C$115,MATCH(0,IF(Grille_Tarifs_Modulable!$C$10:$C$115&lt;&gt;"",COUNTIF($T$9:T25,Grille_Tarifs_Modulable!$C$10:$C$115)),0)),"")</f>
        <v>Meukow 90'</v>
      </c>
      <c r="W26" s="5" t="str">
        <f ca="1"/>
        <v>Meukow 90'</v>
      </c>
      <c r="AA26" s="5" t="str">
        <f t="array" ref="AA26">IFERROR(INDEX(Tableau3[],MATCH(0,IF(ISNUMBER(Tableau3[]),COUNTIF($AA$9:AA25,Tableau3[])),0))," ")</f>
        <v xml:space="preserve"> </v>
      </c>
      <c r="AD26" s="5" t="str">
        <v/>
      </c>
    </row>
    <row r="27" spans="2:30" ht="16.5" thickTop="1" thickBot="1" x14ac:dyDescent="0.3">
      <c r="B27" s="118">
        <v>4055800060200</v>
      </c>
      <c r="C27" s="199" t="s">
        <v>85</v>
      </c>
      <c r="D27" s="119"/>
      <c r="E27" s="100"/>
      <c r="F27" s="120">
        <v>70</v>
      </c>
      <c r="G27" s="121">
        <v>40</v>
      </c>
      <c r="H27" s="121">
        <v>6</v>
      </c>
      <c r="I27" s="122">
        <v>11.98</v>
      </c>
      <c r="J27" s="122">
        <v>10.8</v>
      </c>
      <c r="K27" s="123"/>
      <c r="L27" s="40"/>
      <c r="M27" s="124">
        <f t="shared" si="0"/>
        <v>5.0024519999999999</v>
      </c>
      <c r="N27" s="125">
        <f>IF(G27&gt;18,($N$7/10000)*$F27*($G27/100),0)</f>
        <v>1.6061920000000001</v>
      </c>
      <c r="O27" s="126">
        <f>IF(HLOOKUP($O$5,$I$7:$P$236,ROW()-6,FALSE)&gt;0,HLOOKUP($O$5,$I$7:$P$236,ROW()-6,FALSE)+M27+N27," ")</f>
        <v>17.408644000000002</v>
      </c>
      <c r="P27" s="127">
        <f>IF(OR(COUNT(O27)=0,COUNT(Q27)=0),0,O27+(O27*Q27))</f>
        <v>20.890372800000002</v>
      </c>
      <c r="Q27" s="109">
        <f t="shared" ref="Q27" si="8">IF(OR(G27&gt;0,H27="IT"),0.2,0.055)</f>
        <v>0.2</v>
      </c>
      <c r="R27" s="109"/>
      <c r="S27" s="109" t="str">
        <v/>
      </c>
      <c r="T27" s="5" t="str">
        <f t="array" ref="T27">IFERROR(INDEX(Grille_Tarifs_Modulable!$C$10:$C$115,MATCH(0,IF(Grille_Tarifs_Modulable!$C$10:$C$115&lt;&gt;"",COUNTIF($T$9:T26,Grille_Tarifs_Modulable!$C$10:$C$115)),0)),"")</f>
        <v>Meukow 90' boite métal</v>
      </c>
      <c r="W27" s="5" t="str">
        <f ca="1"/>
        <v>Meukow 90' boite métal</v>
      </c>
      <c r="AA27" s="5" t="str">
        <f t="array" ref="AA27">IFERROR(INDEX(Tableau3[],MATCH(0,IF(ISNUMBER(Tableau3[]),COUNTIF($AA$9:AA26,Tableau3[])),0))," ")</f>
        <v xml:space="preserve"> </v>
      </c>
      <c r="AD27" s="5" t="str">
        <v/>
      </c>
    </row>
    <row r="28" spans="2:30" ht="16.5" thickTop="1" thickBot="1" x14ac:dyDescent="0.3">
      <c r="B28" s="73"/>
      <c r="C28" s="195"/>
      <c r="D28" s="74"/>
      <c r="E28" s="74"/>
      <c r="F28" s="75"/>
      <c r="G28" s="75"/>
      <c r="H28" s="75"/>
      <c r="I28" s="77"/>
      <c r="J28" s="77"/>
      <c r="K28" s="80"/>
      <c r="M28" s="76"/>
      <c r="N28" s="76"/>
      <c r="O28" s="72"/>
      <c r="P28" s="79"/>
      <c r="S28" s="5">
        <v>28</v>
      </c>
      <c r="T28" s="5" t="str">
        <f t="array" ref="T28">IFERROR(INDEX(Grille_Tarifs_Modulable!$C$10:$C$115,MATCH(0,IF(Grille_Tarifs_Modulable!$C$10:$C$115&lt;&gt;"",COUNTIF($T$9:T27,Grille_Tarifs_Modulable!$C$10:$C$115)),0)),"")</f>
        <v>Meukow VSOP</v>
      </c>
      <c r="W28" s="5" t="str">
        <f ca="1"/>
        <v>Meukow VSOP</v>
      </c>
      <c r="AA28" s="5" t="str">
        <f t="array" ref="AA28">IFERROR(INDEX(Tableau3[],MATCH(0,IF(ISNUMBER(Tableau3[]),COUNTIF($AA$9:AA27,Tableau3[])),0))," ")</f>
        <v xml:space="preserve"> </v>
      </c>
      <c r="AD28" s="5" t="str">
        <v/>
      </c>
    </row>
    <row r="29" spans="2:30" ht="20.25" thickTop="1" thickBot="1" x14ac:dyDescent="0.3">
      <c r="B29" s="190" t="s">
        <v>57</v>
      </c>
      <c r="C29" s="198"/>
      <c r="J29" s="77"/>
      <c r="O29" s="37"/>
      <c r="P29" s="78"/>
      <c r="S29" s="5">
        <v>29</v>
      </c>
      <c r="T29" s="5" t="str">
        <f t="array" ref="T29">IFERROR(INDEX(Grille_Tarifs_Modulable!$C$10:$C$115,MATCH(0,IF(Grille_Tarifs_Modulable!$C$10:$C$115&lt;&gt;"",COUNTIF($T$9:T28,Grille_Tarifs_Modulable!$C$10:$C$115)),0)),"")</f>
        <v>Meukow VSOP  boite métal</v>
      </c>
      <c r="W29" s="5" t="str">
        <f ca="1"/>
        <v>Meukow VSOP  boite métal</v>
      </c>
      <c r="AA29" s="5" t="str">
        <f t="array" ref="AA29">IFERROR(INDEX(Tableau3[],MATCH(0,IF(ISNUMBER(Tableau3[]),COUNTIF($AA$9:AA28,Tableau3[])),0))," ")</f>
        <v xml:space="preserve"> </v>
      </c>
      <c r="AD29" s="5" t="str">
        <v/>
      </c>
    </row>
    <row r="30" spans="2:30" ht="15.75" thickTop="1" x14ac:dyDescent="0.25">
      <c r="B30" s="16">
        <v>3257150410068</v>
      </c>
      <c r="C30" s="195" t="s">
        <v>58</v>
      </c>
      <c r="D30" s="17"/>
      <c r="E30" s="18"/>
      <c r="F30" s="19">
        <v>100</v>
      </c>
      <c r="G30" s="20">
        <v>38</v>
      </c>
      <c r="H30" s="20">
        <v>6</v>
      </c>
      <c r="I30" s="63">
        <v>5.77</v>
      </c>
      <c r="J30" s="65">
        <v>5.22</v>
      </c>
      <c r="K30" s="66"/>
      <c r="M30" s="24">
        <f t="shared" si="0"/>
        <v>6.7890420000000002</v>
      </c>
      <c r="N30" s="25">
        <f t="shared" ref="N30:N36" si="9">IF(G30&gt;18,($N$7/10000)*$F30*($G30/100),0)</f>
        <v>2.1798319999999998</v>
      </c>
      <c r="O30" s="26">
        <f t="shared" ref="O30:O36" si="10">IF(HLOOKUP($O$5,$I$7:$P$236,ROW()-6,FALSE)&gt;0,HLOOKUP($O$5,$I$7:$P$236,ROW()-6,FALSE)+M30+N30," ")</f>
        <v>14.188874</v>
      </c>
      <c r="P30" s="27">
        <f>IF(OR(COUNT(O30)=0,COUNT(Q30)=0),0,O30+(O30*Q30))</f>
        <v>17.0266488</v>
      </c>
      <c r="Q30" s="109">
        <f t="shared" ref="Q30:Q36" si="11">IF(OR(G30&gt;0,H30="IT"),0.2,0.055)</f>
        <v>0.2</v>
      </c>
      <c r="R30" s="109"/>
      <c r="S30" s="109" t="str">
        <v/>
      </c>
      <c r="T30" s="5" t="str">
        <f t="array" ref="T30">IFERROR(INDEX(Grille_Tarifs_Modulable!$C$10:$C$115,MATCH(0,IF(Grille_Tarifs_Modulable!$C$10:$C$115&lt;&gt;"",COUNTIF($T$9:T29,Grille_Tarifs_Modulable!$C$10:$C$115)),0)),"")</f>
        <v>Meukow VSOP coffret 2 verres</v>
      </c>
      <c r="W30" s="5" t="str">
        <f ca="1"/>
        <v>Meukow VSOP coffret 2 verres</v>
      </c>
      <c r="AD30" s="5" t="str">
        <v/>
      </c>
    </row>
    <row r="31" spans="2:30" x14ac:dyDescent="0.25">
      <c r="B31" s="28">
        <v>8500000917008</v>
      </c>
      <c r="C31" s="196" t="s">
        <v>58</v>
      </c>
      <c r="E31" s="29"/>
      <c r="F31" s="30">
        <v>70</v>
      </c>
      <c r="G31" s="31">
        <v>38</v>
      </c>
      <c r="H31" s="31">
        <v>6</v>
      </c>
      <c r="I31" s="64">
        <v>5.25</v>
      </c>
      <c r="J31" s="67">
        <v>4.75</v>
      </c>
      <c r="K31" s="68"/>
      <c r="M31" s="35">
        <f t="shared" si="0"/>
        <v>4.7523293999999998</v>
      </c>
      <c r="N31" s="36">
        <f t="shared" si="9"/>
        <v>1.5258824</v>
      </c>
      <c r="O31" s="37">
        <f t="shared" si="10"/>
        <v>11.028211800000001</v>
      </c>
      <c r="P31" s="38">
        <f t="shared" ref="P31:P36" si="12">IF(OR(COUNT(O31)=0,COUNT(Q31)=0),0,O31+(O31*Q31))</f>
        <v>13.233854160000002</v>
      </c>
      <c r="Q31" s="109">
        <f t="shared" si="11"/>
        <v>0.2</v>
      </c>
      <c r="R31" s="109"/>
      <c r="S31" s="109" t="str">
        <v/>
      </c>
      <c r="T31" s="5" t="str">
        <f t="array" ref="T31">IFERROR(INDEX(Grille_Tarifs_Modulable!$C$10:$C$115,MATCH(0,IF(Grille_Tarifs_Modulable!$C$10:$C$115&lt;&gt;"",COUNTIF($T$9:T30,Grille_Tarifs_Modulable!$C$10:$C$115)),0)),"")</f>
        <v>Félin Arima sans étui</v>
      </c>
      <c r="W31" s="5" t="str">
        <f ca="1"/>
        <v>Félin Arima sans étui</v>
      </c>
      <c r="AD31" s="5" t="str">
        <v/>
      </c>
    </row>
    <row r="32" spans="2:30" x14ac:dyDescent="0.25">
      <c r="B32" s="28">
        <v>3257150410167</v>
      </c>
      <c r="C32" s="197" t="s">
        <v>59</v>
      </c>
      <c r="E32" s="29"/>
      <c r="F32" s="30">
        <v>100</v>
      </c>
      <c r="G32" s="31">
        <v>38</v>
      </c>
      <c r="H32" s="31">
        <v>6</v>
      </c>
      <c r="I32" s="62">
        <v>7.52</v>
      </c>
      <c r="J32" s="67">
        <v>6.81</v>
      </c>
      <c r="K32" s="68"/>
      <c r="M32" s="35">
        <f t="shared" si="0"/>
        <v>6.7890420000000002</v>
      </c>
      <c r="N32" s="36">
        <f t="shared" si="9"/>
        <v>2.1798319999999998</v>
      </c>
      <c r="O32" s="37">
        <f t="shared" si="10"/>
        <v>15.778874</v>
      </c>
      <c r="P32" s="38">
        <f t="shared" si="12"/>
        <v>18.934648800000002</v>
      </c>
      <c r="Q32" s="109">
        <f t="shared" si="11"/>
        <v>0.2</v>
      </c>
      <c r="R32" s="109"/>
      <c r="S32" s="109" t="str">
        <v/>
      </c>
      <c r="T32" s="5" t="str">
        <f t="array" ref="T32">IFERROR(INDEX(Grille_Tarifs_Modulable!$C$10:$C$115,MATCH(0,IF(Grille_Tarifs_Modulable!$C$10:$C$115&lt;&gt;"",COUNTIF($T$9:T31,Grille_Tarifs_Modulable!$C$10:$C$115)),0)),"")</f>
        <v>Meukow Icône Etui</v>
      </c>
      <c r="W32" s="5" t="str">
        <f ca="1"/>
        <v>Meukow Icône Etui</v>
      </c>
      <c r="AD32" s="5" t="str">
        <v/>
      </c>
    </row>
    <row r="33" spans="2:30" x14ac:dyDescent="0.25">
      <c r="B33" s="28">
        <v>8500000917015</v>
      </c>
      <c r="C33" s="196" t="s">
        <v>59</v>
      </c>
      <c r="E33" s="29"/>
      <c r="F33" s="30">
        <v>70</v>
      </c>
      <c r="G33" s="31">
        <v>38</v>
      </c>
      <c r="H33" s="31">
        <v>6</v>
      </c>
      <c r="I33" s="64">
        <v>6.46</v>
      </c>
      <c r="J33" s="67">
        <v>5.62</v>
      </c>
      <c r="K33" s="68"/>
      <c r="M33" s="35">
        <f t="shared" si="0"/>
        <v>4.7523293999999998</v>
      </c>
      <c r="N33" s="36">
        <f t="shared" si="9"/>
        <v>1.5258824</v>
      </c>
      <c r="O33" s="37">
        <f t="shared" si="10"/>
        <v>11.8982118</v>
      </c>
      <c r="P33" s="38">
        <f t="shared" si="12"/>
        <v>14.27785416</v>
      </c>
      <c r="Q33" s="109">
        <f t="shared" si="11"/>
        <v>0.2</v>
      </c>
      <c r="R33" s="109"/>
      <c r="S33" s="109" t="str">
        <v/>
      </c>
      <c r="T33" s="5" t="str">
        <f t="array" ref="T33">IFERROR(INDEX(Grille_Tarifs_Modulable!$C$10:$C$115,MATCH(0,IF(Grille_Tarifs_Modulable!$C$10:$C$115&lt;&gt;"",COUNTIF($T$9:T32,Grille_Tarifs_Modulable!$C$10:$C$115)),0)),"")</f>
        <v>Meukow XO Boite Métal</v>
      </c>
      <c r="W33" s="5" t="str">
        <f ca="1"/>
        <v>Meukow XO Boite Métal</v>
      </c>
      <c r="AD33" s="5" t="str">
        <v/>
      </c>
    </row>
    <row r="34" spans="2:30" x14ac:dyDescent="0.25">
      <c r="B34" s="28">
        <v>8500000916445</v>
      </c>
      <c r="C34" s="197" t="s">
        <v>60</v>
      </c>
      <c r="E34" s="29"/>
      <c r="F34" s="30">
        <v>70</v>
      </c>
      <c r="G34" s="31">
        <v>40</v>
      </c>
      <c r="H34" s="31">
        <v>6</v>
      </c>
      <c r="I34" s="64">
        <v>37</v>
      </c>
      <c r="J34" s="67">
        <v>30.8</v>
      </c>
      <c r="K34" s="68"/>
      <c r="M34" s="35">
        <f t="shared" si="0"/>
        <v>5.0024519999999999</v>
      </c>
      <c r="N34" s="36">
        <f t="shared" si="9"/>
        <v>1.6061920000000001</v>
      </c>
      <c r="O34" s="37">
        <f t="shared" si="10"/>
        <v>37.408644000000002</v>
      </c>
      <c r="P34" s="38">
        <f t="shared" si="12"/>
        <v>44.890372800000002</v>
      </c>
      <c r="Q34" s="109">
        <f t="shared" si="11"/>
        <v>0.2</v>
      </c>
      <c r="R34" s="109"/>
      <c r="S34" s="109" t="str">
        <v/>
      </c>
      <c r="T34" s="5" t="str">
        <f t="array" ref="T34">IFERROR(INDEX(Grille_Tarifs_Modulable!$C$10:$C$115,MATCH(0,IF(Grille_Tarifs_Modulable!$C$10:$C$115&lt;&gt;"",COUNTIF($T$9:T33,Grille_Tarifs_Modulable!$C$10:$C$115)),0)),"")</f>
        <v>Meukow XO Etui</v>
      </c>
      <c r="W34" s="5" t="str">
        <f ca="1"/>
        <v>Meukow XO Etui</v>
      </c>
      <c r="AD34" s="5" t="str">
        <v/>
      </c>
    </row>
    <row r="35" spans="2:30" x14ac:dyDescent="0.25">
      <c r="B35" s="28">
        <v>8500000917022</v>
      </c>
      <c r="C35" s="196" t="s">
        <v>61</v>
      </c>
      <c r="E35" s="29"/>
      <c r="F35" s="30">
        <v>70</v>
      </c>
      <c r="G35" s="31">
        <v>40</v>
      </c>
      <c r="H35" s="31">
        <v>6</v>
      </c>
      <c r="I35" s="64">
        <v>74</v>
      </c>
      <c r="J35" s="67">
        <v>61.6</v>
      </c>
      <c r="K35" s="68"/>
      <c r="M35" s="35">
        <f t="shared" si="0"/>
        <v>5.0024519999999999</v>
      </c>
      <c r="N35" s="36">
        <f t="shared" si="9"/>
        <v>1.6061920000000001</v>
      </c>
      <c r="O35" s="37">
        <f t="shared" si="10"/>
        <v>68.208643999999993</v>
      </c>
      <c r="P35" s="38">
        <f t="shared" si="12"/>
        <v>81.850372799999988</v>
      </c>
      <c r="Q35" s="109">
        <f t="shared" si="11"/>
        <v>0.2</v>
      </c>
      <c r="R35" s="109"/>
      <c r="S35" s="109" t="str">
        <v/>
      </c>
      <c r="T35" s="5" t="str">
        <f t="array" ref="T35">IFERROR(INDEX(Grille_Tarifs_Modulable!$C$10:$C$115,MATCH(0,IF(Grille_Tarifs_Modulable!$C$10:$C$115&lt;&gt;"",COUNTIF($T$9:T34,Grille_Tarifs_Modulable!$C$10:$C$115)),0)),"")</f>
        <v>Meukow XO Grde Champagne Etui</v>
      </c>
      <c r="W35" s="5" t="str">
        <f ca="1"/>
        <v>Meukow XO Grde Champagne Etui</v>
      </c>
      <c r="AD35" s="5" t="str">
        <v/>
      </c>
    </row>
    <row r="36" spans="2:30" ht="15.75" thickBot="1" x14ac:dyDescent="0.3">
      <c r="B36" s="39">
        <v>8500000917039</v>
      </c>
      <c r="C36" s="197" t="s">
        <v>62</v>
      </c>
      <c r="D36" s="40"/>
      <c r="E36" s="41"/>
      <c r="F36" s="42">
        <v>70</v>
      </c>
      <c r="G36" s="43">
        <v>40</v>
      </c>
      <c r="H36" s="43">
        <v>4</v>
      </c>
      <c r="I36" s="69">
        <v>222</v>
      </c>
      <c r="J36" s="70">
        <v>184.8</v>
      </c>
      <c r="K36" s="71"/>
      <c r="L36" s="40"/>
      <c r="M36" s="47">
        <f t="shared" si="0"/>
        <v>5.0024519999999999</v>
      </c>
      <c r="N36" s="48">
        <f t="shared" si="9"/>
        <v>1.6061920000000001</v>
      </c>
      <c r="O36" s="49">
        <f t="shared" si="10"/>
        <v>191.40864400000001</v>
      </c>
      <c r="P36" s="50">
        <f t="shared" si="12"/>
        <v>229.69037280000001</v>
      </c>
      <c r="Q36" s="109">
        <f t="shared" si="11"/>
        <v>0.2</v>
      </c>
      <c r="R36" s="109"/>
      <c r="S36" s="109" t="str">
        <v/>
      </c>
      <c r="T36" s="5" t="str">
        <f t="array" ref="T36">IFERROR(INDEX(Grille_Tarifs_Modulable!$C$10:$C$115,MATCH(0,IF(Grille_Tarifs_Modulable!$C$10:$C$115&lt;&gt;"",COUNTIF($T$9:T35,Grille_Tarifs_Modulable!$C$10:$C$115)),0)),"")</f>
        <v>Meukow Palme d OR 1978</v>
      </c>
      <c r="W36" s="5" t="str">
        <f ca="1"/>
        <v>Meukow Palme d OR 1978</v>
      </c>
      <c r="AD36" s="5" t="str">
        <v/>
      </c>
    </row>
    <row r="37" spans="2:30" ht="15.75" thickTop="1" x14ac:dyDescent="0.25">
      <c r="B37" s="73"/>
      <c r="C37" s="199"/>
      <c r="D37" s="74"/>
      <c r="E37" s="74"/>
      <c r="F37" s="75"/>
      <c r="G37" s="75"/>
      <c r="H37" s="75"/>
      <c r="I37" s="77"/>
      <c r="J37" s="77"/>
      <c r="K37" s="80"/>
      <c r="L37" s="81"/>
      <c r="M37" s="82"/>
      <c r="N37" s="82"/>
      <c r="O37" s="79"/>
      <c r="P37" s="79"/>
      <c r="S37" s="5">
        <v>37</v>
      </c>
      <c r="T37" s="5" t="str">
        <f t="array" ref="T37">IFERROR(INDEX(Grille_Tarifs_Modulable!$C$10:$C$115,MATCH(0,IF(Grille_Tarifs_Modulable!$C$10:$C$115&lt;&gt;"",COUNTIF($T$9:T36,Grille_Tarifs_Modulable!$C$10:$C$115)),0)),"")</f>
        <v>Meukow Esprit de Famille</v>
      </c>
      <c r="W37" s="5" t="str">
        <f ca="1"/>
        <v>Meukow Esprit de Famille</v>
      </c>
      <c r="AD37" s="5" t="str">
        <v/>
      </c>
    </row>
    <row r="38" spans="2:30" ht="15.75" thickBot="1" x14ac:dyDescent="0.3">
      <c r="C38" s="197"/>
      <c r="O38" s="37" t="str">
        <f>IF(HLOOKUP($O$5,$I$7:$P$236,ROW()-6,FALSE)&gt;0,HLOOKUP($O$5,$I$7:$P$236,ROW()-6,FALSE)+M38+N38," ")</f>
        <v xml:space="preserve"> </v>
      </c>
      <c r="P38" s="37"/>
      <c r="S38" s="5">
        <v>38</v>
      </c>
      <c r="T38" s="5" t="str">
        <f t="array" ref="T38">IFERROR(INDEX(Grille_Tarifs_Modulable!$C$10:$C$115,MATCH(0,IF(Grille_Tarifs_Modulable!$C$10:$C$115&lt;&gt;"",COUNTIF($T$9:T37,Grille_Tarifs_Modulable!$C$10:$C$115)),0)),"")</f>
        <v>Meukow Extra Coffret</v>
      </c>
      <c r="W38" s="5" t="str">
        <f ca="1"/>
        <v>Meukow Extra Coffret</v>
      </c>
      <c r="AD38" s="5" t="str">
        <v/>
      </c>
    </row>
    <row r="39" spans="2:30" ht="20.25" thickTop="1" thickBot="1" x14ac:dyDescent="0.3">
      <c r="B39" s="190" t="s">
        <v>51</v>
      </c>
      <c r="C39" s="198"/>
      <c r="J39" s="77"/>
      <c r="O39" s="37"/>
      <c r="P39" s="78"/>
      <c r="S39" s="5">
        <v>39</v>
      </c>
      <c r="T39" s="5" t="str">
        <f t="array" ref="T39">IFERROR(INDEX(Grille_Tarifs_Modulable!$C$10:$C$115,MATCH(0,IF(Grille_Tarifs_Modulable!$C$10:$C$115&lt;&gt;"",COUNTIF($T$9:T38,Grille_Tarifs_Modulable!$C$10:$C$115)),0)),"")</f>
        <v>Meukow Baccarat Coffret</v>
      </c>
      <c r="W39" s="5" t="str">
        <f ca="1"/>
        <v>Meukow Baccarat Coffret</v>
      </c>
      <c r="AD39" s="5" t="str">
        <v/>
      </c>
    </row>
    <row r="40" spans="2:30" ht="15.75" thickTop="1" x14ac:dyDescent="0.25">
      <c r="B40" s="16">
        <v>3257150101904</v>
      </c>
      <c r="C40" s="195" t="s">
        <v>31</v>
      </c>
      <c r="D40" s="17"/>
      <c r="E40" s="18"/>
      <c r="F40" s="19">
        <v>70</v>
      </c>
      <c r="G40" s="20">
        <v>30</v>
      </c>
      <c r="H40" s="20">
        <v>6</v>
      </c>
      <c r="I40" s="63">
        <v>13.55</v>
      </c>
      <c r="J40" s="65">
        <v>11.39</v>
      </c>
      <c r="K40" s="66"/>
      <c r="M40" s="24">
        <f t="shared" si="0"/>
        <v>3.7518389999999995</v>
      </c>
      <c r="N40" s="25">
        <f t="shared" ref="N40:N62" si="13">IF(G40&gt;18,($N$7/10000)*$F40*($G40/100),0)</f>
        <v>1.204644</v>
      </c>
      <c r="O40" s="26">
        <f t="shared" ref="O40:O62" si="14">IF(HLOOKUP($O$5,$I$7:$P$236,ROW()-6,FALSE)&gt;0,HLOOKUP($O$5,$I$7:$P$236,ROW()-6,FALSE)+M40+N40," ")</f>
        <v>16.346482999999999</v>
      </c>
      <c r="P40" s="27">
        <f>IF(OR(COUNT(O40)=0,COUNT(Q40)=0),0,O40+(O40*Q40))</f>
        <v>19.6157796</v>
      </c>
      <c r="Q40" s="109">
        <f t="shared" ref="Q40:Q61" si="15">IF(OR(G40&gt;0,H40="IT"),0.2,IF(ISBLANK(G40)," ",IF(G40&lt;=0,0.055," ")))</f>
        <v>0.2</v>
      </c>
      <c r="R40" s="109"/>
      <c r="S40" s="109" t="str">
        <v/>
      </c>
      <c r="T40" s="5" t="str">
        <f t="array" ref="T40">IFERROR(INDEX(Grille_Tarifs_Modulable!$C$10:$C$115,MATCH(0,IF(Grille_Tarifs_Modulable!$C$10:$C$115&lt;&gt;"",COUNTIF($T$9:T39,Grille_Tarifs_Modulable!$C$10:$C$115)),0)),"")</f>
        <v>Meukow Cognac Flavouring regular</v>
      </c>
      <c r="W40" s="5" t="str">
        <f ca="1"/>
        <v>Meukow Cognac Flavouring regular</v>
      </c>
      <c r="AD40" s="5" t="str">
        <v/>
      </c>
    </row>
    <row r="41" spans="2:30" x14ac:dyDescent="0.25">
      <c r="B41" s="28">
        <v>3257150102017</v>
      </c>
      <c r="C41" s="196" t="s">
        <v>32</v>
      </c>
      <c r="E41" s="29"/>
      <c r="F41" s="30">
        <v>70</v>
      </c>
      <c r="G41" s="31">
        <v>20</v>
      </c>
      <c r="H41" s="31">
        <v>6</v>
      </c>
      <c r="I41" s="64">
        <v>13.55</v>
      </c>
      <c r="J41" s="67">
        <v>11.39</v>
      </c>
      <c r="K41" s="68"/>
      <c r="M41" s="35">
        <f t="shared" si="0"/>
        <v>2.5012259999999999</v>
      </c>
      <c r="N41" s="36">
        <f t="shared" si="13"/>
        <v>0.80309600000000003</v>
      </c>
      <c r="O41" s="37">
        <f t="shared" si="14"/>
        <v>14.694322</v>
      </c>
      <c r="P41" s="38">
        <f t="shared" ref="P41:P62" si="16">IF(OR(COUNT(O41)=0,COUNT(Q41)=0),0,O41+(O41*Q41))</f>
        <v>17.6331864</v>
      </c>
      <c r="Q41" s="109">
        <f t="shared" si="15"/>
        <v>0.2</v>
      </c>
      <c r="R41" s="109"/>
      <c r="S41" s="109" t="str">
        <v/>
      </c>
      <c r="T41" s="5" t="str">
        <f t="array" ref="T41">IFERROR(INDEX(Grille_Tarifs_Modulable!$C$10:$C$115,MATCH(0,IF(Grille_Tarifs_Modulable!$C$10:$C$115&lt;&gt;"",COUNTIF($T$9:T40,Grille_Tarifs_Modulable!$C$10:$C$115)),0)),"")</f>
        <v>Meukow Cognac Flavouring xo</v>
      </c>
      <c r="W41" s="5" t="str">
        <f ca="1"/>
        <v>Meukow Cognac Flavouring xo</v>
      </c>
      <c r="AD41" s="5" t="str">
        <v/>
      </c>
    </row>
    <row r="42" spans="2:30" x14ac:dyDescent="0.25">
      <c r="B42" s="28">
        <v>3257150100228</v>
      </c>
      <c r="C42" s="197" t="s">
        <v>33</v>
      </c>
      <c r="E42" s="29"/>
      <c r="F42" s="30">
        <v>70</v>
      </c>
      <c r="G42" s="31">
        <v>40</v>
      </c>
      <c r="H42" s="31">
        <v>6</v>
      </c>
      <c r="I42" s="64">
        <v>14.88</v>
      </c>
      <c r="J42" s="67">
        <v>13.39</v>
      </c>
      <c r="K42" s="68">
        <v>12.4</v>
      </c>
      <c r="M42" s="35">
        <f t="shared" si="0"/>
        <v>5.0024519999999999</v>
      </c>
      <c r="N42" s="36">
        <f t="shared" si="13"/>
        <v>1.6061920000000001</v>
      </c>
      <c r="O42" s="37">
        <f t="shared" si="14"/>
        <v>19.998643999999999</v>
      </c>
      <c r="P42" s="38">
        <f t="shared" si="16"/>
        <v>23.998372799999999</v>
      </c>
      <c r="Q42" s="109">
        <f t="shared" si="15"/>
        <v>0.2</v>
      </c>
      <c r="R42" s="109"/>
      <c r="S42" s="109" t="str">
        <v/>
      </c>
      <c r="T42" s="5" t="str">
        <f t="array" ref="T42">IFERROR(INDEX(Grille_Tarifs_Modulable!$C$10:$C$115,MATCH(0,IF(Grille_Tarifs_Modulable!$C$10:$C$115&lt;&gt;"",COUNTIF($T$9:T41,Grille_Tarifs_Modulable!$C$10:$C$115)),0)),"")</f>
        <v>Seve Feu de Joie</v>
      </c>
      <c r="W42" s="5" t="str">
        <f ca="1"/>
        <v>Seve Feu de Joie</v>
      </c>
      <c r="AD42" s="5" t="str">
        <v/>
      </c>
    </row>
    <row r="43" spans="2:30" x14ac:dyDescent="0.25">
      <c r="B43" s="28">
        <v>3257150102130</v>
      </c>
      <c r="C43" s="196" t="s">
        <v>34</v>
      </c>
      <c r="E43" s="29"/>
      <c r="F43" s="30">
        <v>70</v>
      </c>
      <c r="G43" s="31">
        <v>40</v>
      </c>
      <c r="H43" s="31">
        <v>6</v>
      </c>
      <c r="I43" s="64">
        <v>24.09</v>
      </c>
      <c r="J43" s="67">
        <v>24.09</v>
      </c>
      <c r="K43" s="68"/>
      <c r="M43" s="35">
        <f t="shared" si="0"/>
        <v>5.0024519999999999</v>
      </c>
      <c r="N43" s="36">
        <f t="shared" si="13"/>
        <v>1.6061920000000001</v>
      </c>
      <c r="O43" s="37">
        <f t="shared" si="14"/>
        <v>30.698644000000002</v>
      </c>
      <c r="P43" s="38">
        <f t="shared" si="16"/>
        <v>36.838372800000002</v>
      </c>
      <c r="Q43" s="109">
        <f t="shared" si="15"/>
        <v>0.2</v>
      </c>
      <c r="R43" s="109"/>
      <c r="S43" s="109" t="str">
        <v/>
      </c>
      <c r="T43" s="5" t="str">
        <f t="array" ref="T43">IFERROR(INDEX(Grille_Tarifs_Modulable!$C$10:$C$115,MATCH(0,IF(Grille_Tarifs_Modulable!$C$10:$C$115&lt;&gt;"",COUNTIF($T$9:T42,Grille_Tarifs_Modulable!$C$10:$C$115)),0)),"")</f>
        <v>Saar Dry Gin Ferdinand's</v>
      </c>
      <c r="W43" s="5" t="str">
        <f ca="1"/>
        <v>Saar Dry Gin Ferdinand's</v>
      </c>
      <c r="AD43" s="5" t="str">
        <v/>
      </c>
    </row>
    <row r="44" spans="2:30" x14ac:dyDescent="0.25">
      <c r="B44" s="28">
        <v>3257150100143</v>
      </c>
      <c r="C44" s="197" t="s">
        <v>33</v>
      </c>
      <c r="E44" s="29"/>
      <c r="F44" s="30">
        <v>35</v>
      </c>
      <c r="G44" s="31">
        <v>40</v>
      </c>
      <c r="H44" s="31">
        <v>12</v>
      </c>
      <c r="I44" s="64">
        <v>10.8</v>
      </c>
      <c r="J44" s="67">
        <v>9.7200000000000006</v>
      </c>
      <c r="K44" s="68"/>
      <c r="M44" s="35">
        <f t="shared" si="0"/>
        <v>2.5012259999999999</v>
      </c>
      <c r="N44" s="36">
        <f t="shared" si="13"/>
        <v>0.80309600000000003</v>
      </c>
      <c r="O44" s="37">
        <f t="shared" si="14"/>
        <v>13.024322000000002</v>
      </c>
      <c r="P44" s="38">
        <f t="shared" si="16"/>
        <v>15.629186400000002</v>
      </c>
      <c r="Q44" s="109">
        <f t="shared" si="15"/>
        <v>0.2</v>
      </c>
      <c r="R44" s="109"/>
      <c r="S44" s="109" t="str">
        <v/>
      </c>
      <c r="T44" s="5" t="str">
        <f t="array" ref="T44">IFERROR(INDEX(Grille_Tarifs_Modulable!$C$10:$C$115,MATCH(0,IF(Grille_Tarifs_Modulable!$C$10:$C$115&lt;&gt;"",COUNTIF($T$9:T43,Grille_Tarifs_Modulable!$C$10:$C$115)),0)),"")</f>
        <v>Gin Dry Sul</v>
      </c>
      <c r="W44" s="5" t="str">
        <f ca="1"/>
        <v>Gin Dry Sul</v>
      </c>
      <c r="AD44" s="5" t="str">
        <v/>
      </c>
    </row>
    <row r="45" spans="2:30" x14ac:dyDescent="0.25">
      <c r="B45" s="28">
        <v>3257150101485</v>
      </c>
      <c r="C45" s="196" t="s">
        <v>35</v>
      </c>
      <c r="E45" s="29"/>
      <c r="F45" s="30">
        <v>70</v>
      </c>
      <c r="G45" s="31">
        <v>45</v>
      </c>
      <c r="H45" s="31">
        <v>6</v>
      </c>
      <c r="I45" s="61">
        <v>19</v>
      </c>
      <c r="J45" s="67">
        <v>23.04</v>
      </c>
      <c r="K45" s="68"/>
      <c r="M45" s="35">
        <f t="shared" si="0"/>
        <v>5.6277584999999997</v>
      </c>
      <c r="N45" s="36">
        <f t="shared" si="13"/>
        <v>1.8069660000000001</v>
      </c>
      <c r="O45" s="72">
        <f t="shared" si="14"/>
        <v>30.474724499999997</v>
      </c>
      <c r="P45" s="38">
        <f t="shared" si="16"/>
        <v>36.569669399999995</v>
      </c>
      <c r="Q45" s="109">
        <f t="shared" si="15"/>
        <v>0.2</v>
      </c>
      <c r="R45" s="109"/>
      <c r="S45" s="109" t="str">
        <v/>
      </c>
      <c r="T45" s="5" t="str">
        <f t="array" ref="T45">IFERROR(INDEX(Grille_Tarifs_Modulable!$C$10:$C$115,MATCH(0,IF(Grille_Tarifs_Modulable!$C$10:$C$115&lt;&gt;"",COUNTIF($T$9:T44,Grille_Tarifs_Modulable!$C$10:$C$115)),0)),"")</f>
        <v>Gran Reserva</v>
      </c>
      <c r="W45" s="5" t="str">
        <f ca="1"/>
        <v>Gran Reserva</v>
      </c>
      <c r="AD45" s="5" t="str">
        <v/>
      </c>
    </row>
    <row r="46" spans="2:30" x14ac:dyDescent="0.25">
      <c r="B46" s="28">
        <v>3257150101485</v>
      </c>
      <c r="C46" s="197" t="s">
        <v>36</v>
      </c>
      <c r="E46" s="29"/>
      <c r="F46" s="30">
        <v>70</v>
      </c>
      <c r="G46" s="31">
        <v>45</v>
      </c>
      <c r="H46" s="31">
        <v>6</v>
      </c>
      <c r="I46" s="61">
        <v>25.9</v>
      </c>
      <c r="J46" s="67">
        <v>25.9</v>
      </c>
      <c r="K46" s="68"/>
      <c r="M46" s="35">
        <f t="shared" si="0"/>
        <v>5.6277584999999997</v>
      </c>
      <c r="N46" s="36">
        <f t="shared" si="13"/>
        <v>1.8069660000000001</v>
      </c>
      <c r="O46" s="72">
        <f t="shared" si="14"/>
        <v>33.3347245</v>
      </c>
      <c r="P46" s="38">
        <f t="shared" si="16"/>
        <v>40.001669399999997</v>
      </c>
      <c r="Q46" s="109">
        <f t="shared" si="15"/>
        <v>0.2</v>
      </c>
      <c r="R46" s="109"/>
      <c r="S46" s="109" t="str">
        <v/>
      </c>
      <c r="T46" s="5" t="str">
        <f t="array" ref="T46">IFERROR(INDEX(Grille_Tarifs_Modulable!$C$10:$C$115,MATCH(0,IF(Grille_Tarifs_Modulable!$C$10:$C$115&lt;&gt;"",COUNTIF($T$9:T45,Grille_Tarifs_Modulable!$C$10:$C$115)),0)),"")</f>
        <v xml:space="preserve">London Dry Gin </v>
      </c>
      <c r="W46" s="5" t="str">
        <f ca="1"/>
        <v xml:space="preserve">London Dry Gin </v>
      </c>
      <c r="AD46" s="5" t="str">
        <v/>
      </c>
    </row>
    <row r="47" spans="2:30" x14ac:dyDescent="0.25">
      <c r="B47" s="28">
        <v>3257150100167</v>
      </c>
      <c r="C47" s="196" t="s">
        <v>37</v>
      </c>
      <c r="E47" s="29"/>
      <c r="F47" s="30">
        <v>70</v>
      </c>
      <c r="G47" s="31">
        <v>40</v>
      </c>
      <c r="H47" s="31">
        <v>6</v>
      </c>
      <c r="I47" s="61">
        <v>23.34</v>
      </c>
      <c r="J47" s="67">
        <v>21.01</v>
      </c>
      <c r="K47" s="68"/>
      <c r="M47" s="35">
        <f t="shared" si="0"/>
        <v>5.0024519999999999</v>
      </c>
      <c r="N47" s="36">
        <f t="shared" si="13"/>
        <v>1.6061920000000001</v>
      </c>
      <c r="O47" s="72">
        <f t="shared" si="14"/>
        <v>27.618644000000003</v>
      </c>
      <c r="P47" s="38">
        <f t="shared" si="16"/>
        <v>33.142372800000004</v>
      </c>
      <c r="Q47" s="109">
        <f t="shared" si="15"/>
        <v>0.2</v>
      </c>
      <c r="R47" s="109"/>
      <c r="S47" s="109" t="str">
        <v/>
      </c>
      <c r="T47" s="5" t="str">
        <f t="array" ref="T47">IFERROR(INDEX(Grille_Tarifs_Modulable!$C$10:$C$115,MATCH(0,IF(Grille_Tarifs_Modulable!$C$10:$C$115&lt;&gt;"",COUNTIF($T$9:T46,Grille_Tarifs_Modulable!$C$10:$C$115)),0)),"")</f>
        <v>Peach</v>
      </c>
      <c r="W47" s="5" t="str">
        <f ca="1"/>
        <v>Peach</v>
      </c>
      <c r="AD47" s="5" t="str">
        <v/>
      </c>
    </row>
    <row r="48" spans="2:30" x14ac:dyDescent="0.25">
      <c r="B48" s="28">
        <v>3257150100419</v>
      </c>
      <c r="C48" s="197" t="s">
        <v>38</v>
      </c>
      <c r="E48" s="29"/>
      <c r="F48" s="30">
        <v>70</v>
      </c>
      <c r="G48" s="31">
        <v>40</v>
      </c>
      <c r="H48" s="31">
        <v>6</v>
      </c>
      <c r="I48" s="61">
        <v>25.9</v>
      </c>
      <c r="J48" s="67">
        <v>25.9</v>
      </c>
      <c r="K48" s="68"/>
      <c r="M48" s="35">
        <f t="shared" si="0"/>
        <v>5.0024519999999999</v>
      </c>
      <c r="N48" s="36">
        <f t="shared" si="13"/>
        <v>1.6061920000000001</v>
      </c>
      <c r="O48" s="72">
        <f t="shared" si="14"/>
        <v>32.508643999999997</v>
      </c>
      <c r="P48" s="38">
        <f t="shared" si="16"/>
        <v>39.010372799999999</v>
      </c>
      <c r="Q48" s="109">
        <f t="shared" si="15"/>
        <v>0.2</v>
      </c>
      <c r="R48" s="109"/>
      <c r="S48" s="109" t="str">
        <v/>
      </c>
      <c r="T48" s="5" t="str">
        <f t="array" ref="T48">IFERROR(INDEX(Grille_Tarifs_Modulable!$C$10:$C$115,MATCH(0,IF(Grille_Tarifs_Modulable!$C$10:$C$115&lt;&gt;"",COUNTIF($T$9:T47,Grille_Tarifs_Modulable!$C$10:$C$115)),0)),"")</f>
        <v>Mezcal San Cosme</v>
      </c>
      <c r="W48" s="5" t="str">
        <f ca="1"/>
        <v>Mezcal San Cosme</v>
      </c>
      <c r="AD48" s="5" t="str">
        <v/>
      </c>
    </row>
    <row r="49" spans="2:30" x14ac:dyDescent="0.25">
      <c r="B49" s="28">
        <v>3257150100341</v>
      </c>
      <c r="C49" s="196" t="s">
        <v>39</v>
      </c>
      <c r="E49" s="29"/>
      <c r="F49" s="30">
        <v>70</v>
      </c>
      <c r="G49" s="31">
        <v>40</v>
      </c>
      <c r="H49" s="31">
        <v>6</v>
      </c>
      <c r="I49" s="61">
        <v>34.130000000000003</v>
      </c>
      <c r="J49" s="67">
        <v>34.130000000000003</v>
      </c>
      <c r="K49" s="68"/>
      <c r="M49" s="35">
        <f t="shared" si="0"/>
        <v>5.0024519999999999</v>
      </c>
      <c r="N49" s="36">
        <f t="shared" si="13"/>
        <v>1.6061920000000001</v>
      </c>
      <c r="O49" s="72">
        <f t="shared" si="14"/>
        <v>40.738644000000001</v>
      </c>
      <c r="P49" s="38">
        <f t="shared" si="16"/>
        <v>48.886372800000004</v>
      </c>
      <c r="Q49" s="109">
        <f t="shared" si="15"/>
        <v>0.2</v>
      </c>
      <c r="R49" s="109"/>
      <c r="S49" s="109" t="str">
        <v/>
      </c>
      <c r="T49" s="5" t="str">
        <f t="array" ref="T49">IFERROR(INDEX(Grille_Tarifs_Modulable!$C$10:$C$115,MATCH(0,IF(Grille_Tarifs_Modulable!$C$10:$C$115&lt;&gt;"",COUNTIF($T$9:T48,Grille_Tarifs_Modulable!$C$10:$C$115)),0)),"")</f>
        <v>Mezcal Nuestra Soledad</v>
      </c>
      <c r="W49" s="5" t="str">
        <f ca="1"/>
        <v>Mezcal Nuestra Soledad</v>
      </c>
      <c r="AD49" s="5" t="str">
        <v/>
      </c>
    </row>
    <row r="50" spans="2:30" x14ac:dyDescent="0.25">
      <c r="B50" s="28">
        <v>3257150107012</v>
      </c>
      <c r="C50" s="197" t="s">
        <v>40</v>
      </c>
      <c r="E50" s="29"/>
      <c r="F50" s="30">
        <v>70</v>
      </c>
      <c r="G50" s="31">
        <v>40</v>
      </c>
      <c r="H50" s="31">
        <v>6</v>
      </c>
      <c r="I50" s="61">
        <v>25.8</v>
      </c>
      <c r="J50" s="67">
        <v>23.22</v>
      </c>
      <c r="K50" s="68">
        <v>18</v>
      </c>
      <c r="M50" s="35">
        <f t="shared" si="0"/>
        <v>5.0024519999999999</v>
      </c>
      <c r="N50" s="36">
        <f t="shared" si="13"/>
        <v>1.6061920000000001</v>
      </c>
      <c r="O50" s="72">
        <f t="shared" si="14"/>
        <v>29.828643999999997</v>
      </c>
      <c r="P50" s="38">
        <f t="shared" si="16"/>
        <v>35.794372799999998</v>
      </c>
      <c r="Q50" s="109">
        <f t="shared" si="15"/>
        <v>0.2</v>
      </c>
      <c r="R50" s="109"/>
      <c r="S50" s="109" t="str">
        <v/>
      </c>
      <c r="T50" s="5" t="str">
        <f t="array" ref="T50">IFERROR(INDEX(Grille_Tarifs_Modulable!$C$10:$C$115,MATCH(0,IF(Grille_Tarifs_Modulable!$C$10:$C$115&lt;&gt;"",COUNTIF($T$9:T49,Grille_Tarifs_Modulable!$C$10:$C$115)),0)),"")</f>
        <v>Vodka Imperial Gold</v>
      </c>
      <c r="W50" s="5" t="str">
        <f ca="1"/>
        <v>Vodka Imperial Gold</v>
      </c>
      <c r="AD50" s="5" t="str">
        <v/>
      </c>
    </row>
    <row r="51" spans="2:30" x14ac:dyDescent="0.25">
      <c r="B51" s="28">
        <v>3257150101249</v>
      </c>
      <c r="C51" s="196" t="s">
        <v>41</v>
      </c>
      <c r="E51" s="29"/>
      <c r="F51" s="30">
        <v>70</v>
      </c>
      <c r="G51" s="31">
        <v>40</v>
      </c>
      <c r="H51" s="31">
        <v>12</v>
      </c>
      <c r="I51" s="61">
        <v>25.8</v>
      </c>
      <c r="J51" s="67">
        <v>23.22</v>
      </c>
      <c r="K51" s="68"/>
      <c r="M51" s="35">
        <f t="shared" si="0"/>
        <v>5.0024519999999999</v>
      </c>
      <c r="N51" s="36">
        <f t="shared" si="13"/>
        <v>1.6061920000000001</v>
      </c>
      <c r="O51" s="72">
        <f t="shared" si="14"/>
        <v>29.828643999999997</v>
      </c>
      <c r="P51" s="38">
        <f t="shared" si="16"/>
        <v>35.794372799999998</v>
      </c>
      <c r="Q51" s="109">
        <f t="shared" si="15"/>
        <v>0.2</v>
      </c>
      <c r="R51" s="109"/>
      <c r="S51" s="109" t="str">
        <v/>
      </c>
      <c r="T51" s="5" t="str">
        <f t="array" ref="T51">IFERROR(INDEX(Grille_Tarifs_Modulable!$C$10:$C$115,MATCH(0,IF(Grille_Tarifs_Modulable!$C$10:$C$115&lt;&gt;"",COUNTIF($T$9:T50,Grille_Tarifs_Modulable!$C$10:$C$115)),0)),"")</f>
        <v>Guerin Blanc</v>
      </c>
      <c r="W51" s="5" t="str">
        <f ca="1"/>
        <v>Guerin Blanc</v>
      </c>
      <c r="AD51" s="5" t="str">
        <v/>
      </c>
    </row>
    <row r="52" spans="2:30" x14ac:dyDescent="0.25">
      <c r="B52" s="28">
        <v>3257150100792</v>
      </c>
      <c r="C52" s="197" t="s">
        <v>42</v>
      </c>
      <c r="E52" s="29"/>
      <c r="F52" s="30">
        <v>70</v>
      </c>
      <c r="G52" s="31">
        <v>40</v>
      </c>
      <c r="H52" s="31">
        <v>6</v>
      </c>
      <c r="I52" s="61">
        <v>72</v>
      </c>
      <c r="J52" s="67">
        <v>64.8</v>
      </c>
      <c r="K52" s="68"/>
      <c r="M52" s="35">
        <f t="shared" si="0"/>
        <v>5.0024519999999999</v>
      </c>
      <c r="N52" s="36">
        <f t="shared" si="13"/>
        <v>1.6061920000000001</v>
      </c>
      <c r="O52" s="72">
        <f t="shared" si="14"/>
        <v>71.40864400000001</v>
      </c>
      <c r="P52" s="38">
        <f t="shared" si="16"/>
        <v>85.690372800000006</v>
      </c>
      <c r="Q52" s="109">
        <f t="shared" si="15"/>
        <v>0.2</v>
      </c>
      <c r="R52" s="109"/>
      <c r="S52" s="109" t="str">
        <v/>
      </c>
      <c r="T52" s="5" t="str">
        <f t="array" ref="T52">IFERROR(INDEX(Grille_Tarifs_Modulable!$C$10:$C$115,MATCH(0,IF(Grille_Tarifs_Modulable!$C$10:$C$115&lt;&gt;"",COUNTIF($T$9:T51,Grille_Tarifs_Modulable!$C$10:$C$115)),0)),"")</f>
        <v>Gerin Rouge</v>
      </c>
      <c r="W52" s="5" t="str">
        <f ca="1"/>
        <v>Gerin Rouge</v>
      </c>
      <c r="AD52" s="5" t="str">
        <v/>
      </c>
    </row>
    <row r="53" spans="2:30" x14ac:dyDescent="0.25">
      <c r="B53" s="28">
        <v>3257150100822</v>
      </c>
      <c r="C53" s="196" t="s">
        <v>43</v>
      </c>
      <c r="E53" s="29"/>
      <c r="F53" s="30">
        <v>35</v>
      </c>
      <c r="G53" s="31">
        <v>40</v>
      </c>
      <c r="H53" s="31">
        <v>6</v>
      </c>
      <c r="I53" s="61">
        <v>50.5</v>
      </c>
      <c r="J53" s="67">
        <v>124.2</v>
      </c>
      <c r="K53" s="68"/>
      <c r="M53" s="35">
        <f t="shared" si="0"/>
        <v>2.5012259999999999</v>
      </c>
      <c r="N53" s="36">
        <f t="shared" si="13"/>
        <v>0.80309600000000003</v>
      </c>
      <c r="O53" s="72">
        <f t="shared" si="14"/>
        <v>127.504322</v>
      </c>
      <c r="P53" s="38">
        <f t="shared" si="16"/>
        <v>153.00518640000001</v>
      </c>
      <c r="Q53" s="109">
        <f t="shared" si="15"/>
        <v>0.2</v>
      </c>
      <c r="R53" s="109"/>
      <c r="S53" s="109" t="str">
        <v/>
      </c>
      <c r="T53" s="5" t="str">
        <f t="array" ref="T53">IFERROR(INDEX(Grille_Tarifs_Modulable!$C$10:$C$115,MATCH(0,IF(Grille_Tarifs_Modulable!$C$10:$C$115&lt;&gt;"",COUNTIF($T$9:T52,Grille_Tarifs_Modulable!$C$10:$C$115)),0)),"")</f>
        <v>Tonic Water</v>
      </c>
      <c r="W53" s="5" t="str">
        <f ca="1"/>
        <v>Tonic Water</v>
      </c>
      <c r="AD53" s="5" t="str">
        <v/>
      </c>
    </row>
    <row r="54" spans="2:30" x14ac:dyDescent="0.25">
      <c r="B54" s="28">
        <v>3257150101300</v>
      </c>
      <c r="C54" s="197" t="s">
        <v>44</v>
      </c>
      <c r="E54" s="29"/>
      <c r="F54" s="30">
        <v>70</v>
      </c>
      <c r="G54" s="31">
        <v>40</v>
      </c>
      <c r="H54" s="31">
        <v>6</v>
      </c>
      <c r="I54" s="61">
        <v>84</v>
      </c>
      <c r="J54" s="67">
        <v>75.599999999999994</v>
      </c>
      <c r="K54" s="68"/>
      <c r="M54" s="35">
        <f t="shared" si="0"/>
        <v>5.0024519999999999</v>
      </c>
      <c r="N54" s="36">
        <f t="shared" si="13"/>
        <v>1.6061920000000001</v>
      </c>
      <c r="O54" s="72">
        <f t="shared" si="14"/>
        <v>82.208643999999993</v>
      </c>
      <c r="P54" s="38">
        <f t="shared" si="16"/>
        <v>98.650372799999985</v>
      </c>
      <c r="Q54" s="109">
        <f t="shared" si="15"/>
        <v>0.2</v>
      </c>
      <c r="R54" s="109"/>
      <c r="S54" s="109" t="str">
        <v/>
      </c>
      <c r="T54" s="5" t="str">
        <f t="array" ref="T54">IFERROR(INDEX(Grille_Tarifs_Modulable!$C$10:$C$115,MATCH(0,IF(Grille_Tarifs_Modulable!$C$10:$C$115&lt;&gt;"",COUNTIF($T$9:T53,Grille_Tarifs_Modulable!$C$10:$C$115)),0)),"")</f>
        <v>Ginger Ale</v>
      </c>
      <c r="W54" s="5" t="str">
        <f ca="1"/>
        <v>Ginger Ale</v>
      </c>
      <c r="AD54" s="5" t="str">
        <v/>
      </c>
    </row>
    <row r="55" spans="2:30" x14ac:dyDescent="0.25">
      <c r="B55" s="28">
        <v>3257150100969</v>
      </c>
      <c r="C55" s="196" t="s">
        <v>43</v>
      </c>
      <c r="E55" s="29"/>
      <c r="F55" s="30">
        <v>175</v>
      </c>
      <c r="G55" s="31">
        <v>40</v>
      </c>
      <c r="H55" s="31">
        <v>6</v>
      </c>
      <c r="I55" s="61">
        <v>124.2</v>
      </c>
      <c r="J55" s="67">
        <v>124.2</v>
      </c>
      <c r="K55" s="68"/>
      <c r="M55" s="35">
        <f t="shared" si="0"/>
        <v>12.506129999999999</v>
      </c>
      <c r="N55" s="36">
        <f t="shared" si="13"/>
        <v>4.0154800000000002</v>
      </c>
      <c r="O55" s="72">
        <f t="shared" si="14"/>
        <v>140.72161</v>
      </c>
      <c r="P55" s="38">
        <f t="shared" si="16"/>
        <v>168.86593199999999</v>
      </c>
      <c r="Q55" s="109">
        <f t="shared" si="15"/>
        <v>0.2</v>
      </c>
      <c r="R55" s="109"/>
      <c r="S55" s="109" t="str">
        <v/>
      </c>
      <c r="T55" s="5" t="str">
        <f t="array" ref="T55">IFERROR(INDEX(Grille_Tarifs_Modulable!$C$10:$C$115,MATCH(0,IF(Grille_Tarifs_Modulable!$C$10:$C$115&lt;&gt;"",COUNTIF($T$9:T54,Grille_Tarifs_Modulable!$C$10:$C$115)),0)),"")</f>
        <v>Soda Water</v>
      </c>
      <c r="W55" s="5" t="str">
        <f ca="1"/>
        <v>Soda Water</v>
      </c>
      <c r="AD55" s="5" t="str">
        <v/>
      </c>
    </row>
    <row r="56" spans="2:30" x14ac:dyDescent="0.25">
      <c r="B56" s="28">
        <v>3257150101737</v>
      </c>
      <c r="C56" s="197" t="s">
        <v>45</v>
      </c>
      <c r="E56" s="29"/>
      <c r="F56" s="30">
        <v>70</v>
      </c>
      <c r="G56" s="31">
        <v>40</v>
      </c>
      <c r="H56" s="31">
        <v>6</v>
      </c>
      <c r="I56" s="61">
        <v>120</v>
      </c>
      <c r="J56" s="67">
        <v>120</v>
      </c>
      <c r="K56" s="68"/>
      <c r="M56" s="35">
        <f t="shared" si="0"/>
        <v>5.0024519999999999</v>
      </c>
      <c r="N56" s="36">
        <f t="shared" si="13"/>
        <v>1.6061920000000001</v>
      </c>
      <c r="O56" s="72">
        <f t="shared" si="14"/>
        <v>126.608644</v>
      </c>
      <c r="P56" s="38">
        <f t="shared" si="16"/>
        <v>151.93037279999999</v>
      </c>
      <c r="Q56" s="109">
        <f t="shared" si="15"/>
        <v>0.2</v>
      </c>
      <c r="R56" s="109"/>
      <c r="S56" s="109" t="str">
        <v/>
      </c>
      <c r="T56" s="5" t="str">
        <f t="array" ref="T56">IFERROR(INDEX(Grille_Tarifs_Modulable!$C$10:$C$115,MATCH(0,IF(Grille_Tarifs_Modulable!$C$10:$C$115&lt;&gt;"",COUNTIF($T$9:T55,Grille_Tarifs_Modulable!$C$10:$C$115)),0)),"")</f>
        <v>Bitter Lemon</v>
      </c>
      <c r="W56" s="5" t="str">
        <f ca="1"/>
        <v>Bitter Lemon</v>
      </c>
      <c r="AD56" s="5" t="str">
        <v/>
      </c>
    </row>
    <row r="57" spans="2:30" x14ac:dyDescent="0.25">
      <c r="B57" s="28">
        <v>3257150101607</v>
      </c>
      <c r="C57" s="196" t="s">
        <v>46</v>
      </c>
      <c r="E57" s="29"/>
      <c r="F57" s="30">
        <v>70</v>
      </c>
      <c r="G57" s="31">
        <v>40</v>
      </c>
      <c r="H57" s="31">
        <v>4</v>
      </c>
      <c r="I57" s="61">
        <v>460</v>
      </c>
      <c r="J57" s="67">
        <v>460</v>
      </c>
      <c r="K57" s="68"/>
      <c r="M57" s="35">
        <f t="shared" si="0"/>
        <v>5.0024519999999999</v>
      </c>
      <c r="N57" s="36">
        <f t="shared" si="13"/>
        <v>1.6061920000000001</v>
      </c>
      <c r="O57" s="72">
        <f t="shared" si="14"/>
        <v>466.60864400000003</v>
      </c>
      <c r="P57" s="38">
        <f t="shared" si="16"/>
        <v>559.93037279999999</v>
      </c>
      <c r="Q57" s="109">
        <f t="shared" si="15"/>
        <v>0.2</v>
      </c>
      <c r="R57" s="109"/>
      <c r="S57" s="109" t="str">
        <v/>
      </c>
      <c r="T57" s="5" t="str">
        <f t="array" ref="T57">IFERROR(INDEX(Grille_Tarifs_Modulable!$C$10:$C$115,MATCH(0,IF(Grille_Tarifs_Modulable!$C$10:$C$115&lt;&gt;"",COUNTIF($T$9:T56,Grille_Tarifs_Modulable!$C$10:$C$115)),0)),"")</f>
        <v>Cherry Blossom</v>
      </c>
      <c r="W57" s="5" t="str">
        <f ca="1"/>
        <v>Cherry Blossom</v>
      </c>
      <c r="AD57" s="5" t="str">
        <v/>
      </c>
    </row>
    <row r="58" spans="2:30" x14ac:dyDescent="0.25">
      <c r="B58" s="28">
        <v>3257150100945</v>
      </c>
      <c r="C58" s="197" t="s">
        <v>47</v>
      </c>
      <c r="E58" s="29"/>
      <c r="F58" s="30">
        <v>70</v>
      </c>
      <c r="G58" s="31">
        <v>40</v>
      </c>
      <c r="H58" s="31">
        <v>6</v>
      </c>
      <c r="I58" s="61">
        <v>130</v>
      </c>
      <c r="J58" s="67">
        <v>117</v>
      </c>
      <c r="K58" s="68"/>
      <c r="M58" s="35">
        <f t="shared" si="0"/>
        <v>5.0024519999999999</v>
      </c>
      <c r="N58" s="36">
        <f t="shared" si="13"/>
        <v>1.6061920000000001</v>
      </c>
      <c r="O58" s="72">
        <f t="shared" si="14"/>
        <v>123.608644</v>
      </c>
      <c r="P58" s="38">
        <f t="shared" si="16"/>
        <v>148.33037279999999</v>
      </c>
      <c r="Q58" s="109">
        <f t="shared" si="15"/>
        <v>0.2</v>
      </c>
      <c r="R58" s="109"/>
      <c r="S58" s="109" t="str">
        <v/>
      </c>
      <c r="T58" s="5" t="str">
        <f t="array" ref="T58">IFERROR(INDEX(Grille_Tarifs_Modulable!$C$10:$C$115,MATCH(0,IF(Grille_Tarifs_Modulable!$C$10:$C$115&lt;&gt;"",COUNTIF($T$9:T57,Grille_Tarifs_Modulable!$C$10:$C$115)),0)),"")</f>
        <v>Spicy Ginger Beer</v>
      </c>
      <c r="W58" s="5" t="str">
        <f ca="1"/>
        <v>Spicy Ginger Beer</v>
      </c>
      <c r="AD58" s="5" t="str">
        <v/>
      </c>
    </row>
    <row r="59" spans="2:30" x14ac:dyDescent="0.25">
      <c r="B59" s="28">
        <v>3257150100907</v>
      </c>
      <c r="C59" s="196" t="s">
        <v>48</v>
      </c>
      <c r="E59" s="29"/>
      <c r="F59" s="30">
        <v>75</v>
      </c>
      <c r="G59" s="31">
        <v>41</v>
      </c>
      <c r="H59" s="31">
        <v>1</v>
      </c>
      <c r="I59" s="61">
        <v>1839.6</v>
      </c>
      <c r="J59" s="67">
        <v>1795.8</v>
      </c>
      <c r="K59" s="68"/>
      <c r="M59" s="35">
        <f t="shared" si="0"/>
        <v>5.493764249999999</v>
      </c>
      <c r="N59" s="36">
        <f t="shared" si="13"/>
        <v>1.7639429999999998</v>
      </c>
      <c r="O59" s="72">
        <f t="shared" si="14"/>
        <v>1803.0577072499998</v>
      </c>
      <c r="P59" s="38">
        <f t="shared" si="16"/>
        <v>2163.6692487</v>
      </c>
      <c r="Q59" s="109">
        <f t="shared" si="15"/>
        <v>0.2</v>
      </c>
      <c r="R59" s="109"/>
      <c r="S59" s="109" t="str">
        <v/>
      </c>
      <c r="T59" s="5" t="str">
        <f t="array" ref="T59">IFERROR(INDEX(Grille_Tarifs_Modulable!$C$10:$C$115,MATCH(0,IF(Grille_Tarifs_Modulable!$C$10:$C$115&lt;&gt;"",COUNTIF($T$9:T58,Grille_Tarifs_Modulable!$C$10:$C$115)),0)),"")</f>
        <v>Elderflower</v>
      </c>
      <c r="W59" s="5" t="str">
        <f ca="1"/>
        <v>Elderflower</v>
      </c>
      <c r="AD59" s="5" t="str">
        <v/>
      </c>
    </row>
    <row r="60" spans="2:30" x14ac:dyDescent="0.25">
      <c r="B60" s="28">
        <v>3257150102314</v>
      </c>
      <c r="C60" s="197" t="s">
        <v>49</v>
      </c>
      <c r="E60" s="29"/>
      <c r="F60" s="30">
        <v>10</v>
      </c>
      <c r="G60" s="31">
        <v>60</v>
      </c>
      <c r="H60" s="31">
        <v>6</v>
      </c>
      <c r="I60" s="61">
        <v>16.649999999999999</v>
      </c>
      <c r="J60" s="67">
        <v>13.86</v>
      </c>
      <c r="K60" s="68"/>
      <c r="M60" s="35">
        <f t="shared" si="0"/>
        <v>1.0719539999999999</v>
      </c>
      <c r="N60" s="36">
        <f t="shared" si="13"/>
        <v>0.34418399999999993</v>
      </c>
      <c r="O60" s="72">
        <f t="shared" si="14"/>
        <v>15.276138</v>
      </c>
      <c r="P60" s="38">
        <f t="shared" si="16"/>
        <v>18.331365599999998</v>
      </c>
      <c r="Q60" s="109">
        <f t="shared" si="15"/>
        <v>0.2</v>
      </c>
      <c r="R60" s="109"/>
      <c r="S60" s="109" t="str">
        <v/>
      </c>
      <c r="T60" s="5" t="str">
        <f t="array" ref="T60">IFERROR(INDEX(Grille_Tarifs_Modulable!$C$10:$C$115,MATCH(0,IF(Grille_Tarifs_Modulable!$C$10:$C$115&lt;&gt;"",COUNTIF($T$9:T59,Grille_Tarifs_Modulable!$C$10:$C$115)),0)),"")</f>
        <v>Mate Mate</v>
      </c>
      <c r="U60" s="113"/>
      <c r="W60" s="5" t="str">
        <f ca="1"/>
        <v>Mate Mate</v>
      </c>
      <c r="AD60" s="5" t="str">
        <v/>
      </c>
    </row>
    <row r="61" spans="2:30" x14ac:dyDescent="0.25">
      <c r="B61" s="28">
        <v>3257150102284</v>
      </c>
      <c r="C61" s="196" t="s">
        <v>50</v>
      </c>
      <c r="E61" s="29"/>
      <c r="F61" s="30">
        <v>10</v>
      </c>
      <c r="G61" s="31">
        <v>60</v>
      </c>
      <c r="H61" s="31">
        <v>6</v>
      </c>
      <c r="I61" s="61">
        <v>23.13</v>
      </c>
      <c r="J61" s="67">
        <v>19.25</v>
      </c>
      <c r="K61" s="68"/>
      <c r="M61" s="35">
        <f t="shared" si="0"/>
        <v>1.0719539999999999</v>
      </c>
      <c r="N61" s="36">
        <f t="shared" si="13"/>
        <v>0.34418399999999993</v>
      </c>
      <c r="O61" s="72">
        <f t="shared" si="14"/>
        <v>20.666137999999997</v>
      </c>
      <c r="P61" s="117">
        <f t="shared" si="16"/>
        <v>24.799365599999994</v>
      </c>
      <c r="Q61" s="109">
        <f t="shared" si="15"/>
        <v>0.2</v>
      </c>
      <c r="R61" s="109"/>
      <c r="S61" s="109" t="str">
        <v/>
      </c>
      <c r="T61" s="5" t="str">
        <f t="array" ref="T61">IFERROR(INDEX(Grille_Tarifs_Modulable!$C$10:$C$115,MATCH(0,IF(Grille_Tarifs_Modulable!$C$10:$C$115&lt;&gt;"",COUNTIF($T$9:T60,Grille_Tarifs_Modulable!$C$10:$C$115)),0)),"")</f>
        <v>TAP MACHINE JÄGERMEISTER</v>
      </c>
      <c r="W61" s="5" t="str">
        <f ca="1"/>
        <v>TAP MACHINE JÄGERMEISTER</v>
      </c>
      <c r="AD61" s="5" t="str">
        <v/>
      </c>
    </row>
    <row r="62" spans="2:30" ht="15.75" thickBot="1" x14ac:dyDescent="0.3">
      <c r="B62" s="39">
        <v>3257150100821</v>
      </c>
      <c r="C62" s="197" t="s">
        <v>43</v>
      </c>
      <c r="D62" s="40"/>
      <c r="E62" s="41"/>
      <c r="F62" s="42">
        <v>5</v>
      </c>
      <c r="G62" s="43">
        <v>40</v>
      </c>
      <c r="H62" s="43"/>
      <c r="I62" s="69">
        <v>7.4</v>
      </c>
      <c r="J62" s="70"/>
      <c r="K62" s="71">
        <v>2.04</v>
      </c>
      <c r="M62" s="47">
        <f t="shared" si="0"/>
        <v>0.35731800000000002</v>
      </c>
      <c r="N62" s="48">
        <f t="shared" si="13"/>
        <v>0.114728</v>
      </c>
      <c r="O62" s="49" t="str">
        <f t="shared" si="14"/>
        <v xml:space="preserve"> </v>
      </c>
      <c r="P62" s="117">
        <f t="shared" si="16"/>
        <v>0</v>
      </c>
      <c r="Q62" s="109">
        <f>IF(OR(G62&gt;0,H62="IT"),0.2,IF(ISBLANK(G62)," ",IF(G62&lt;=0,0.055," ")))</f>
        <v>0.2</v>
      </c>
      <c r="R62" s="109"/>
      <c r="S62" s="109" t="str">
        <v/>
      </c>
      <c r="T62" s="5" t="str">
        <f t="array" ref="T62">IFERROR(INDEX(Grille_Tarifs_Modulable!$C$10:$C$115,MATCH(0,IF(Grille_Tarifs_Modulable!$C$10:$C$115&lt;&gt;"",COUNTIF($T$9:T61,Grille_Tarifs_Modulable!$C$10:$C$115)),0)),"")</f>
        <v>TAP MACHINE JÄGERMEISTER 1 bll</v>
      </c>
      <c r="U62" s="114"/>
      <c r="W62" s="5" t="str">
        <f ca="1"/>
        <v>TAP MACHINE JÄGERMEISTER 1 bll</v>
      </c>
      <c r="AD62" s="5" t="str">
        <v/>
      </c>
    </row>
    <row r="63" spans="2:30" ht="16.5" thickTop="1" thickBot="1" x14ac:dyDescent="0.3">
      <c r="B63" s="73"/>
      <c r="C63" s="199"/>
      <c r="D63" s="74"/>
      <c r="E63" s="74"/>
      <c r="F63" s="97"/>
      <c r="G63" s="97"/>
      <c r="H63" s="97"/>
      <c r="I63" s="98"/>
      <c r="J63" s="99"/>
      <c r="K63" s="98"/>
      <c r="L63" s="81"/>
      <c r="M63" s="82"/>
      <c r="N63" s="82"/>
      <c r="O63" s="79"/>
      <c r="P63" s="115"/>
      <c r="S63" s="5">
        <v>63</v>
      </c>
      <c r="T63" s="5" t="str">
        <f t="array" ref="T63">IFERROR(INDEX(Grille_Tarifs_Modulable!$C$10:$C$115,MATCH(0,IF(Grille_Tarifs_Modulable!$C$10:$C$115&lt;&gt;"",COUNTIF($T$9:T62,Grille_Tarifs_Modulable!$C$10:$C$115)),0)),"")</f>
        <v>SHOT GLASSES FREEZER JAGERMEIS</v>
      </c>
      <c r="W63" s="5" t="str">
        <f ca="1"/>
        <v>SHOT GLASSES FREEZER JAGERMEIS</v>
      </c>
      <c r="AD63" s="5" t="str">
        <v/>
      </c>
    </row>
    <row r="64" spans="2:30" ht="20.25" thickTop="1" thickBot="1" x14ac:dyDescent="0.3">
      <c r="B64" s="190" t="s">
        <v>86</v>
      </c>
      <c r="C64" s="200"/>
      <c r="J64" s="77"/>
      <c r="O64" s="37"/>
      <c r="P64" s="116"/>
      <c r="S64" s="5">
        <v>64</v>
      </c>
      <c r="T64" s="5" t="str">
        <f t="array" ref="T64">IFERROR(INDEX(Grille_Tarifs_Modulable!$C$10:$C$115,MATCH(0,IF(Grille_Tarifs_Modulable!$C$10:$C$115&lt;&gt;"",COUNTIF($T$9:T63,Grille_Tarifs_Modulable!$C$10:$C$115)),0)),"")</f>
        <v>TAP MACHINE JÄGER SPEED POURER</v>
      </c>
      <c r="W64" s="5" t="str">
        <f ca="1"/>
        <v>TAP MACHINE JÄGER SPEED POURER</v>
      </c>
      <c r="AD64" s="5" t="str">
        <v/>
      </c>
    </row>
    <row r="65" spans="2:30" ht="15.75" thickTop="1" x14ac:dyDescent="0.25">
      <c r="B65" s="16">
        <v>3257150688009</v>
      </c>
      <c r="C65" s="199" t="s">
        <v>86</v>
      </c>
      <c r="D65" s="17"/>
      <c r="E65" s="18"/>
      <c r="F65" s="19">
        <v>70</v>
      </c>
      <c r="G65" s="20">
        <v>32</v>
      </c>
      <c r="H65" s="20">
        <v>6</v>
      </c>
      <c r="I65" s="63">
        <v>9.23</v>
      </c>
      <c r="J65" s="65">
        <v>7.27</v>
      </c>
      <c r="K65" s="66"/>
      <c r="M65" s="24">
        <f t="shared" si="0"/>
        <v>4.0019615999999996</v>
      </c>
      <c r="N65" s="25">
        <f>IF(G65&gt;18,($N$7/10000)*$F65*($G65/100),0)</f>
        <v>1.2849536000000001</v>
      </c>
      <c r="O65" s="26">
        <f>IF(HLOOKUP($O$5,$I$7:$P$236,ROW()-6,FALSE)&gt;0,HLOOKUP($O$5,$I$7:$P$236,ROW()-6,FALSE)+M65+N65," ")</f>
        <v>12.556915199999999</v>
      </c>
      <c r="P65" s="112">
        <f t="shared" ref="P65:P72" si="17">IF(OR(COUNT(O65)=0,COUNT(Q65)=0),0,O65+(O65*Q65))</f>
        <v>15.068298239999999</v>
      </c>
      <c r="Q65" s="109">
        <f t="shared" ref="Q65" si="18">IF(OR(G65&gt;0,H65="IT"),0.2,IF(ISBLANK(G65)," ",IF(G65&lt;=0,0.055," ")))</f>
        <v>0.2</v>
      </c>
      <c r="R65" s="109"/>
      <c r="S65" s="109" t="str">
        <v/>
      </c>
      <c r="T65" s="5" t="str">
        <f t="array" ref="T65">IFERROR(INDEX(Grille_Tarifs_Modulable!$C$10:$C$115,MATCH(0,IF(Grille_Tarifs_Modulable!$C$10:$C$115&lt;&gt;"",COUNTIF($T$9:T64,Grille_Tarifs_Modulable!$C$10:$C$115)),0)),"")</f>
        <v>FREEZER JÄGERMEISTER</v>
      </c>
      <c r="W65" s="5" t="str">
        <f ca="1"/>
        <v>FREEZER JÄGERMEISTER</v>
      </c>
      <c r="AD65" s="5" t="str">
        <v/>
      </c>
    </row>
    <row r="66" spans="2:30" ht="15.75" thickBot="1" x14ac:dyDescent="0.3">
      <c r="B66" s="39"/>
      <c r="C66" s="197"/>
      <c r="D66" s="40"/>
      <c r="E66" s="41"/>
      <c r="F66" s="42"/>
      <c r="G66" s="43"/>
      <c r="H66" s="43"/>
      <c r="I66" s="128"/>
      <c r="J66" s="70"/>
      <c r="K66" s="71"/>
      <c r="L66" s="40"/>
      <c r="M66" s="47">
        <f t="shared" si="0"/>
        <v>0</v>
      </c>
      <c r="N66" s="48">
        <f>IF(G66&gt;18,($N$7/10000)*$F66*($G66/100),0)</f>
        <v>0</v>
      </c>
      <c r="O66" s="49" t="str">
        <f>IF(HLOOKUP($O$5,$I$7:$P$236,ROW()-6,FALSE)&gt;0,HLOOKUP($O$5,$I$7:$P$236,ROW()-6,FALSE)+M66+N66," ")</f>
        <v xml:space="preserve"> </v>
      </c>
      <c r="P66" s="129">
        <f t="shared" si="17"/>
        <v>0</v>
      </c>
      <c r="Q66" s="109"/>
      <c r="R66" s="109"/>
      <c r="S66" s="109">
        <v>66</v>
      </c>
      <c r="T66" s="5" t="str">
        <f t="array" ref="T66">IFERROR(INDEX(Grille_Tarifs_Modulable!$C$10:$C$115,MATCH(0,IF(Grille_Tarifs_Modulable!$C$10:$C$115&lt;&gt;"",COUNTIF($T$9:T65,Grille_Tarifs_Modulable!$C$10:$C$115)),0)),"")</f>
        <v>zzzzz</v>
      </c>
      <c r="W66" s="5" t="str">
        <f ca="1"/>
        <v>zzzzz</v>
      </c>
      <c r="AD66" s="5" t="str">
        <v/>
      </c>
    </row>
    <row r="67" spans="2:30" ht="16.5" thickTop="1" thickBot="1" x14ac:dyDescent="0.3">
      <c r="C67" s="199"/>
      <c r="S67" s="5">
        <v>67</v>
      </c>
      <c r="T67" s="5" t="str">
        <f t="array" ref="T67">IFERROR(INDEX(Grille_Tarifs_Modulable!$C$10:$C$115,MATCH(0,IF(Grille_Tarifs_Modulable!$C$10:$C$115&lt;&gt;"",COUNTIF($T$9:T66,Grille_Tarifs_Modulable!$C$10:$C$115)),0)),"")</f>
        <v/>
      </c>
      <c r="AD67" s="5" t="str">
        <v/>
      </c>
    </row>
    <row r="68" spans="2:30" ht="20.25" thickTop="1" thickBot="1" x14ac:dyDescent="0.3">
      <c r="B68" s="190" t="s">
        <v>63</v>
      </c>
      <c r="C68" s="200"/>
      <c r="J68" s="77"/>
      <c r="O68" s="37"/>
      <c r="P68" s="116"/>
      <c r="S68" s="5">
        <v>68</v>
      </c>
      <c r="T68" s="5" t="str">
        <f t="array" ref="T68">IFERROR(INDEX(Grille_Tarifs_Modulable!$C$10:$C$115,MATCH(0,IF(Grille_Tarifs_Modulable!$C$10:$C$115&lt;&gt;"",COUNTIF($T$9:T67,Grille_Tarifs_Modulable!$C$10:$C$115)),0)),"")</f>
        <v/>
      </c>
      <c r="AD68" s="5" t="str">
        <v/>
      </c>
    </row>
    <row r="69" spans="2:30" ht="16.5" thickTop="1" thickBot="1" x14ac:dyDescent="0.3">
      <c r="B69" s="118">
        <v>4260270192645</v>
      </c>
      <c r="C69" s="199" t="s">
        <v>64</v>
      </c>
      <c r="D69" s="119"/>
      <c r="E69" s="100"/>
      <c r="F69" s="120">
        <v>50</v>
      </c>
      <c r="G69" s="121">
        <v>44</v>
      </c>
      <c r="H69" s="121">
        <v>6</v>
      </c>
      <c r="I69" s="130">
        <v>22.86</v>
      </c>
      <c r="J69" s="131">
        <v>20</v>
      </c>
      <c r="K69" s="132">
        <v>20</v>
      </c>
      <c r="L69" s="40"/>
      <c r="M69" s="124">
        <f t="shared" si="0"/>
        <v>3.930498</v>
      </c>
      <c r="N69" s="125">
        <f>IF(G69&gt;18,($N$7/10000)*$F69*($G69/100),0)</f>
        <v>1.262008</v>
      </c>
      <c r="O69" s="126">
        <f>IF(HLOOKUP($O$5,$I$7:$P$236,ROW()-6,FALSE)&gt;0,HLOOKUP($O$5,$I$7:$P$236,ROW()-6,FALSE)+M69+N69," ")</f>
        <v>25.192506000000002</v>
      </c>
      <c r="P69" s="129">
        <f t="shared" si="17"/>
        <v>30.231007200000001</v>
      </c>
      <c r="Q69" s="109">
        <f t="shared" ref="Q69" si="19">IF(OR(G69&gt;0,H69="IT"),0.2,IF(ISBLANK(G69)," ",IF(G69&lt;=0,0.055," ")))</f>
        <v>0.2</v>
      </c>
      <c r="R69" s="109"/>
      <c r="S69" s="109" t="str">
        <v/>
      </c>
      <c r="T69" s="5" t="str">
        <f t="array" ref="T69">IFERROR(INDEX(Grille_Tarifs_Modulable!$C$10:$C$115,MATCH(0,IF(Grille_Tarifs_Modulable!$C$10:$C$115&lt;&gt;"",COUNTIF($T$9:T68,Grille_Tarifs_Modulable!$C$10:$C$115)),0)),"")</f>
        <v/>
      </c>
      <c r="AD69" s="5" t="str">
        <v/>
      </c>
    </row>
    <row r="70" spans="2:30" ht="16.5" thickTop="1" thickBot="1" x14ac:dyDescent="0.3">
      <c r="C70" s="195"/>
      <c r="S70" s="5">
        <v>70</v>
      </c>
      <c r="AD70" s="5" t="str">
        <v/>
      </c>
    </row>
    <row r="71" spans="2:30" ht="20.25" thickTop="1" thickBot="1" x14ac:dyDescent="0.3">
      <c r="B71" s="190" t="s">
        <v>26</v>
      </c>
      <c r="C71" s="198"/>
      <c r="J71" s="77"/>
      <c r="O71" s="37"/>
      <c r="P71" s="116"/>
      <c r="S71" s="5">
        <v>71</v>
      </c>
      <c r="AD71" s="5" t="str">
        <v/>
      </c>
    </row>
    <row r="72" spans="2:30" ht="16.5" thickTop="1" thickBot="1" x14ac:dyDescent="0.3">
      <c r="B72" s="133">
        <v>4260372980010</v>
      </c>
      <c r="C72" s="195" t="s">
        <v>65</v>
      </c>
      <c r="D72" s="134"/>
      <c r="E72" s="135"/>
      <c r="F72" s="136">
        <v>50</v>
      </c>
      <c r="G72" s="137">
        <v>43</v>
      </c>
      <c r="H72" s="137">
        <v>6</v>
      </c>
      <c r="I72" s="138">
        <v>22.86</v>
      </c>
      <c r="J72" s="139">
        <v>20</v>
      </c>
      <c r="K72" s="140"/>
      <c r="L72" s="141"/>
      <c r="M72" s="142">
        <f t="shared" si="0"/>
        <v>3.8411684999999998</v>
      </c>
      <c r="N72" s="143">
        <f>IF(G72&gt;18,($N$7/10000)*$F72*($G72/100),0)</f>
        <v>1.2333259999999999</v>
      </c>
      <c r="O72" s="144">
        <f>IF(HLOOKUP($O$5,$I$7:$P$236,ROW()-6,FALSE)&gt;0,HLOOKUP($O$5,$I$7:$P$236,ROW()-6,FALSE)+M72+N72," ")</f>
        <v>25.0744945</v>
      </c>
      <c r="P72" s="145">
        <f t="shared" si="17"/>
        <v>30.089393399999999</v>
      </c>
      <c r="Q72" s="109">
        <f t="shared" ref="Q72" si="20">IF(OR(G72&gt;0,H72="IT"),0.2,IF(ISBLANK(G72)," ",IF(G72&lt;=0,0.055," ")))</f>
        <v>0.2</v>
      </c>
      <c r="R72" s="109"/>
      <c r="S72" s="109" t="str">
        <v/>
      </c>
      <c r="AD72" s="5" t="str">
        <v/>
      </c>
    </row>
    <row r="73" spans="2:30" ht="15.75" thickBot="1" x14ac:dyDescent="0.3">
      <c r="C73" s="201"/>
      <c r="S73" s="5">
        <v>73</v>
      </c>
      <c r="AD73" s="5" t="str">
        <v/>
      </c>
    </row>
    <row r="74" spans="2:30" ht="20.25" thickTop="1" thickBot="1" x14ac:dyDescent="0.3">
      <c r="B74" s="190" t="s">
        <v>66</v>
      </c>
      <c r="C74" s="200"/>
      <c r="J74" s="77"/>
      <c r="O74" s="37"/>
      <c r="P74" s="78"/>
      <c r="S74" s="5">
        <v>74</v>
      </c>
      <c r="AD74" s="5" t="str">
        <v/>
      </c>
    </row>
    <row r="75" spans="2:30" ht="15.75" thickTop="1" x14ac:dyDescent="0.25">
      <c r="B75" s="16">
        <v>3257150673005</v>
      </c>
      <c r="C75" s="199" t="s">
        <v>67</v>
      </c>
      <c r="D75" s="17"/>
      <c r="E75" s="18"/>
      <c r="F75" s="19">
        <v>70</v>
      </c>
      <c r="G75" s="20">
        <v>40</v>
      </c>
      <c r="H75" s="20">
        <v>6</v>
      </c>
      <c r="I75" s="63">
        <v>20.239999999999998</v>
      </c>
      <c r="J75" s="65">
        <v>13.55</v>
      </c>
      <c r="K75" s="66"/>
      <c r="M75" s="24">
        <f t="shared" ref="M75:M86" si="21">IF(G75&gt;=18,($M$7/10000)*$F75*($G75/100),IF(G75&gt;0,($M$8/10000)*F75,0))</f>
        <v>5.0024519999999999</v>
      </c>
      <c r="N75" s="25">
        <f>IF(G75&gt;18,($N$7/10000)*$F75*($G75/100),0)</f>
        <v>1.6061920000000001</v>
      </c>
      <c r="O75" s="26">
        <f>IF(HLOOKUP($O$5,$I$7:$P$236,ROW()-6,FALSE)&gt;0,HLOOKUP($O$5,$I$7:$P$236,ROW()-6,FALSE)+M75+N75," ")</f>
        <v>20.158644000000002</v>
      </c>
      <c r="P75" s="27">
        <f>IF(OR(COUNT(O75)=0,COUNT(Q75)=0),0,O75+(O75*Q75))</f>
        <v>24.190372800000002</v>
      </c>
      <c r="Q75" s="109">
        <f t="shared" ref="Q75:Q77" si="22">IF(OR(G75&gt;0,H75="IT"),0.2,IF(ISBLANK(G75)," ",IF(G75&lt;=0,0.055," ")))</f>
        <v>0.2</v>
      </c>
      <c r="R75" s="109"/>
      <c r="S75" s="109" t="str">
        <v/>
      </c>
      <c r="AD75" s="5" t="str">
        <v/>
      </c>
    </row>
    <row r="76" spans="2:30" x14ac:dyDescent="0.25">
      <c r="B76" s="28">
        <v>3257150673029</v>
      </c>
      <c r="C76" s="197" t="s">
        <v>68</v>
      </c>
      <c r="E76" s="29"/>
      <c r="F76" s="30">
        <v>70</v>
      </c>
      <c r="G76" s="31">
        <v>44</v>
      </c>
      <c r="H76" s="31">
        <v>6</v>
      </c>
      <c r="I76" s="64">
        <v>16</v>
      </c>
      <c r="J76" s="67">
        <v>10.5</v>
      </c>
      <c r="K76" s="68"/>
      <c r="M76" s="35">
        <f t="shared" si="21"/>
        <v>5.5026971999999992</v>
      </c>
      <c r="N76" s="36">
        <f>IF(G76&gt;18,($N$7/10000)*$F76*($G76/100),0)</f>
        <v>1.7668112</v>
      </c>
      <c r="O76" s="37">
        <f>IF(HLOOKUP($O$5,$I$7:$P$236,ROW()-6,FALSE)&gt;0,HLOOKUP($O$5,$I$7:$P$236,ROW()-6,FALSE)+M76+N76," ")</f>
        <v>17.769508399999999</v>
      </c>
      <c r="P76" s="38">
        <f t="shared" ref="P76:P77" si="23">IF(OR(COUNT(O76)=0,COUNT(Q76)=0),0,O76+(O76*Q76))</f>
        <v>21.323410079999999</v>
      </c>
      <c r="Q76" s="109">
        <f t="shared" si="22"/>
        <v>0.2</v>
      </c>
      <c r="R76" s="109"/>
      <c r="S76" s="109" t="str">
        <v/>
      </c>
      <c r="AD76" s="5" t="str">
        <v/>
      </c>
    </row>
    <row r="77" spans="2:30" ht="15.75" thickBot="1" x14ac:dyDescent="0.3">
      <c r="B77" s="146">
        <v>3257150673043</v>
      </c>
      <c r="C77" s="196" t="s">
        <v>69</v>
      </c>
      <c r="D77" s="141"/>
      <c r="E77" s="147"/>
      <c r="F77" s="148">
        <v>70</v>
      </c>
      <c r="G77" s="149">
        <v>45</v>
      </c>
      <c r="H77" s="149">
        <v>6</v>
      </c>
      <c r="I77" s="171">
        <v>16</v>
      </c>
      <c r="J77" s="150">
        <v>12.5</v>
      </c>
      <c r="K77" s="151"/>
      <c r="L77" s="141"/>
      <c r="M77" s="152">
        <f t="shared" si="21"/>
        <v>5.6277584999999997</v>
      </c>
      <c r="N77" s="153">
        <f>IF(G77&gt;18,($N$7/10000)*$F77*($G77/100),0)</f>
        <v>1.8069660000000001</v>
      </c>
      <c r="O77" s="154">
        <f>IF(HLOOKUP($O$5,$I$7:$P$236,ROW()-6,FALSE)&gt;0,HLOOKUP($O$5,$I$7:$P$236,ROW()-6,FALSE)+M77+N77," ")</f>
        <v>19.934724499999998</v>
      </c>
      <c r="P77" s="155">
        <f t="shared" si="23"/>
        <v>23.921669399999999</v>
      </c>
      <c r="Q77" s="109">
        <f t="shared" si="22"/>
        <v>0.2</v>
      </c>
      <c r="R77" s="109"/>
      <c r="S77" s="109" t="str">
        <v/>
      </c>
      <c r="AD77" s="5" t="str">
        <v/>
      </c>
    </row>
    <row r="78" spans="2:30" ht="15.75" thickBot="1" x14ac:dyDescent="0.3">
      <c r="B78" s="73"/>
      <c r="C78" s="202"/>
      <c r="E78" s="74"/>
      <c r="F78" s="75"/>
      <c r="G78" s="31"/>
      <c r="H78" s="31"/>
      <c r="I78" s="83"/>
      <c r="J78" s="84"/>
      <c r="K78" s="85"/>
      <c r="M78" s="76"/>
      <c r="N78" s="76"/>
      <c r="O78" s="37"/>
      <c r="P78" s="79"/>
      <c r="S78" s="5">
        <v>78</v>
      </c>
      <c r="AD78" s="5" t="str">
        <v/>
      </c>
    </row>
    <row r="79" spans="2:30" ht="20.25" thickTop="1" thickBot="1" x14ac:dyDescent="0.3">
      <c r="B79" s="190" t="s">
        <v>75</v>
      </c>
      <c r="C79" s="198"/>
      <c r="J79" s="77"/>
      <c r="O79" s="37"/>
      <c r="P79" s="78"/>
      <c r="S79" s="5">
        <v>79</v>
      </c>
      <c r="AD79" s="5" t="str">
        <v/>
      </c>
    </row>
    <row r="80" spans="2:30" ht="16.5" thickTop="1" thickBot="1" x14ac:dyDescent="0.3">
      <c r="B80" s="133">
        <v>7503016693004</v>
      </c>
      <c r="C80" s="195" t="s">
        <v>75</v>
      </c>
      <c r="D80" s="134"/>
      <c r="E80" s="135"/>
      <c r="F80" s="136">
        <v>70</v>
      </c>
      <c r="G80" s="137">
        <v>40</v>
      </c>
      <c r="H80" s="137">
        <v>6</v>
      </c>
      <c r="I80" s="138">
        <v>19</v>
      </c>
      <c r="J80" s="139">
        <v>18</v>
      </c>
      <c r="K80" s="140"/>
      <c r="L80" s="141"/>
      <c r="M80" s="142">
        <f t="shared" si="21"/>
        <v>5.0024519999999999</v>
      </c>
      <c r="N80" s="143">
        <f>IF(G80&gt;18,($N$7/10000)*$F80*($G80/100),0)</f>
        <v>1.6061920000000001</v>
      </c>
      <c r="O80" s="144">
        <f>IF(HLOOKUP($O$5,$I$7:$P$236,ROW()-6,FALSE)&gt;0,HLOOKUP($O$5,$I$7:$P$236,ROW()-6,FALSE)+M80+N80," ")</f>
        <v>24.608643999999998</v>
      </c>
      <c r="P80" s="156">
        <f>IF(OR(COUNT(O80)=0,COUNT(Q80)=0),0,O80+(O80*Q80))</f>
        <v>29.530372799999999</v>
      </c>
      <c r="Q80" s="109">
        <f t="shared" ref="Q80" si="24">IF(OR(G80&gt;0,H80="IT"),0.2,IF(ISBLANK(G80)," ",IF(G80&lt;=0,0.055," ")))</f>
        <v>0.2</v>
      </c>
      <c r="R80" s="109"/>
      <c r="S80" s="109" t="str">
        <v/>
      </c>
      <c r="AD80" s="5" t="str">
        <v/>
      </c>
    </row>
    <row r="81" spans="2:30" ht="15.75" thickBot="1" x14ac:dyDescent="0.3">
      <c r="B81" s="73"/>
      <c r="C81" s="201"/>
      <c r="E81" s="74"/>
      <c r="F81" s="75"/>
      <c r="G81" s="31"/>
      <c r="H81" s="31"/>
      <c r="I81" s="83"/>
      <c r="J81" s="84"/>
      <c r="K81" s="85"/>
      <c r="M81" s="76"/>
      <c r="N81" s="76"/>
      <c r="O81" s="37"/>
      <c r="P81" s="79"/>
      <c r="S81" s="5">
        <v>81</v>
      </c>
      <c r="AD81" s="5" t="str">
        <v/>
      </c>
    </row>
    <row r="82" spans="2:30" ht="20.25" thickTop="1" thickBot="1" x14ac:dyDescent="0.3">
      <c r="B82" s="190" t="s">
        <v>72</v>
      </c>
      <c r="C82" s="200"/>
      <c r="J82" s="77"/>
      <c r="O82" s="37"/>
      <c r="P82" s="78"/>
      <c r="S82" s="5">
        <v>82</v>
      </c>
      <c r="AD82" s="5" t="str">
        <v/>
      </c>
    </row>
    <row r="83" spans="2:30" ht="16.5" thickTop="1" thickBot="1" x14ac:dyDescent="0.3">
      <c r="B83" s="133">
        <v>7503011641413</v>
      </c>
      <c r="C83" s="199" t="s">
        <v>71</v>
      </c>
      <c r="D83" s="134"/>
      <c r="E83" s="135"/>
      <c r="F83" s="136">
        <v>75</v>
      </c>
      <c r="G83" s="137">
        <v>41</v>
      </c>
      <c r="H83" s="137">
        <v>6</v>
      </c>
      <c r="I83" s="138">
        <v>19</v>
      </c>
      <c r="J83" s="139">
        <v>18</v>
      </c>
      <c r="K83" s="140"/>
      <c r="L83" s="141"/>
      <c r="M83" s="142">
        <f t="shared" si="21"/>
        <v>5.493764249999999</v>
      </c>
      <c r="N83" s="143">
        <f>IF(G83&gt;18,($N$7/10000)*$F83*($G83/100),0)</f>
        <v>1.7639429999999998</v>
      </c>
      <c r="O83" s="144">
        <f>IF(HLOOKUP($O$5,$I$7:$P$236,ROW()-6,FALSE)&gt;0,HLOOKUP($O$5,$I$7:$P$236,ROW()-6,FALSE)+M83+N83," ")</f>
        <v>25.257707249999999</v>
      </c>
      <c r="P83" s="156">
        <f>IF(OR(COUNT(O83)=0,COUNT(Q83)=0),0,O83+(O83*Q83))</f>
        <v>30.309248699999998</v>
      </c>
      <c r="Q83" s="109">
        <f t="shared" ref="Q83:Q86" si="25">IF(OR(G83&gt;0,H83="IT"),0.2,IF(ISBLANK(G83)," ",IF(G83&lt;=0,0.055," ")))</f>
        <v>0.2</v>
      </c>
      <c r="R83" s="109"/>
      <c r="S83" s="109" t="str">
        <v/>
      </c>
      <c r="AD83" s="5" t="str">
        <v/>
      </c>
    </row>
    <row r="84" spans="2:30" ht="15.75" thickBot="1" x14ac:dyDescent="0.3">
      <c r="B84" s="73"/>
      <c r="C84" s="203"/>
      <c r="D84" s="74"/>
      <c r="E84" s="74"/>
      <c r="F84" s="75"/>
      <c r="G84" s="75"/>
      <c r="H84" s="75"/>
      <c r="I84" s="167"/>
      <c r="J84" s="84"/>
      <c r="K84" s="85"/>
      <c r="L84" s="74"/>
      <c r="M84" s="76"/>
      <c r="N84" s="76"/>
      <c r="O84" s="72"/>
      <c r="P84" s="168"/>
      <c r="Q84" s="109"/>
      <c r="R84" s="109"/>
      <c r="S84" s="109">
        <v>84</v>
      </c>
      <c r="AD84" s="5" t="str">
        <v/>
      </c>
    </row>
    <row r="85" spans="2:30" ht="20.25" thickTop="1" thickBot="1" x14ac:dyDescent="0.3">
      <c r="B85" s="190" t="s">
        <v>111</v>
      </c>
      <c r="C85" s="198"/>
      <c r="J85" s="77"/>
      <c r="O85" s="37"/>
      <c r="P85" s="78"/>
      <c r="Q85" s="109"/>
      <c r="R85" s="109"/>
      <c r="S85" s="109">
        <v>85</v>
      </c>
      <c r="AD85" s="5" t="str">
        <v/>
      </c>
    </row>
    <row r="86" spans="2:30" ht="16.5" thickTop="1" thickBot="1" x14ac:dyDescent="0.3">
      <c r="B86" s="133">
        <v>4603514006849</v>
      </c>
      <c r="C86" s="195" t="s">
        <v>112</v>
      </c>
      <c r="D86" s="134"/>
      <c r="E86" s="135"/>
      <c r="F86" s="136">
        <v>100</v>
      </c>
      <c r="G86" s="137">
        <v>40</v>
      </c>
      <c r="H86" s="137">
        <v>6</v>
      </c>
      <c r="I86" s="138">
        <v>7.93</v>
      </c>
      <c r="J86" s="139">
        <v>7.93</v>
      </c>
      <c r="K86" s="140"/>
      <c r="L86" s="141"/>
      <c r="M86" s="142">
        <f t="shared" si="21"/>
        <v>7.1463600000000005</v>
      </c>
      <c r="N86" s="143">
        <f>IF(G86&gt;18,($N$7/10000)*$F86*($G86/100),0)</f>
        <v>2.2945600000000002</v>
      </c>
      <c r="O86" s="144">
        <f>IF(HLOOKUP($O$5,$I$7:$P$236,ROW()-6,FALSE)&gt;0,HLOOKUP($O$5,$I$7:$P$236,ROW()-6,FALSE)+M86+N86," ")</f>
        <v>17.370920000000002</v>
      </c>
      <c r="P86" s="156">
        <f>IF(OR(COUNT(O86)=0,COUNT(Q86)=0),0,O86+(O86*Q86))</f>
        <v>20.845104000000003</v>
      </c>
      <c r="Q86" s="109">
        <f t="shared" si="25"/>
        <v>0.2</v>
      </c>
      <c r="R86" s="109"/>
      <c r="S86" s="109" t="str">
        <v/>
      </c>
      <c r="AD86" s="5" t="str">
        <v/>
      </c>
    </row>
    <row r="87" spans="2:30" x14ac:dyDescent="0.25">
      <c r="B87" s="73"/>
      <c r="C87" s="204"/>
      <c r="D87" s="74"/>
      <c r="E87" s="74"/>
      <c r="F87" s="75"/>
      <c r="G87" s="75"/>
      <c r="H87" s="75"/>
      <c r="I87" s="167"/>
      <c r="J87" s="84"/>
      <c r="K87" s="85"/>
      <c r="L87" s="74"/>
      <c r="M87" s="76"/>
      <c r="N87" s="76"/>
      <c r="O87" s="72"/>
      <c r="P87" s="168"/>
      <c r="Q87" s="109"/>
      <c r="R87" s="109"/>
      <c r="S87" s="109">
        <v>87</v>
      </c>
      <c r="AD87" s="5" t="str">
        <v/>
      </c>
    </row>
    <row r="88" spans="2:30" ht="15.75" thickBot="1" x14ac:dyDescent="0.3">
      <c r="C88" s="197"/>
      <c r="S88" s="5">
        <v>88</v>
      </c>
      <c r="AD88" s="5" t="str">
        <v/>
      </c>
    </row>
    <row r="89" spans="2:30" ht="20.25" thickTop="1" thickBot="1" x14ac:dyDescent="0.3">
      <c r="B89" s="190" t="s">
        <v>70</v>
      </c>
      <c r="C89" s="198"/>
      <c r="J89" s="77"/>
      <c r="O89" s="37"/>
      <c r="P89" s="78"/>
      <c r="S89" s="5">
        <v>89</v>
      </c>
      <c r="AD89" s="5" t="str">
        <v/>
      </c>
    </row>
    <row r="90" spans="2:30" ht="15.75" thickTop="1" x14ac:dyDescent="0.25">
      <c r="B90" s="16">
        <v>3242890008019</v>
      </c>
      <c r="C90" s="195" t="s">
        <v>73</v>
      </c>
      <c r="D90" s="17"/>
      <c r="E90" s="18"/>
      <c r="F90" s="19">
        <v>75</v>
      </c>
      <c r="G90" s="20">
        <v>17</v>
      </c>
      <c r="H90" s="20">
        <v>6</v>
      </c>
      <c r="I90" s="63">
        <v>9.89</v>
      </c>
      <c r="J90" s="65">
        <v>7.74</v>
      </c>
      <c r="K90" s="66"/>
      <c r="M90" s="24">
        <f>IF(G90&gt;=18,($M$7/10000)*$F90*($G90/100),IF(G90&gt;0,($M$8/10000)*F90,0))</f>
        <v>1.4529749999999999</v>
      </c>
      <c r="N90" s="25">
        <f>IF(G90&gt;18,($N$7/10000)*$F90*($G90/100),0)</f>
        <v>0</v>
      </c>
      <c r="O90" s="26">
        <f>IF(HLOOKUP($O$5,$I$7:$P$236,ROW()-6,FALSE)&gt;0,HLOOKUP($O$5,$I$7:$P$236,ROW()-6,FALSE)+M90+N90," ")</f>
        <v>9.1929750000000006</v>
      </c>
      <c r="P90" s="27">
        <f>IF(OR(COUNT(O90)=0,COUNT(Q90)=0),0,O90+(O90*Q90))</f>
        <v>11.03157</v>
      </c>
      <c r="Q90" s="109">
        <f t="shared" ref="Q90:Q91" si="26">IF(OR(G90&gt;0,H90="IT"),0.2,IF(ISBLANK(G90)," ",IF(G90&lt;=0,0.055," ")))</f>
        <v>0.2</v>
      </c>
      <c r="R90" s="109"/>
      <c r="S90" s="109" t="str">
        <v/>
      </c>
      <c r="AD90" s="5" t="str">
        <v/>
      </c>
    </row>
    <row r="91" spans="2:30" ht="15.75" thickBot="1" x14ac:dyDescent="0.3">
      <c r="B91" s="146">
        <v>3242890008026</v>
      </c>
      <c r="C91" s="196" t="s">
        <v>74</v>
      </c>
      <c r="D91" s="141"/>
      <c r="E91" s="147"/>
      <c r="F91" s="148">
        <v>75</v>
      </c>
      <c r="G91" s="149">
        <v>17</v>
      </c>
      <c r="H91" s="149">
        <v>6</v>
      </c>
      <c r="I91" s="157">
        <v>9.89</v>
      </c>
      <c r="J91" s="150">
        <v>7.74</v>
      </c>
      <c r="K91" s="151"/>
      <c r="L91" s="141"/>
      <c r="M91" s="152">
        <f>IF(G91&gt;=18,($M$7/10000)*$F91*($G91/100),IF(G91&gt;0,($M$8/10000)*F91,0))</f>
        <v>1.4529749999999999</v>
      </c>
      <c r="N91" s="153">
        <f>IF(G91&gt;18,($N$7/10000)*$F91*($G91/100),0)</f>
        <v>0</v>
      </c>
      <c r="O91" s="154">
        <f>IF(HLOOKUP($O$5,$I$7:$P$236,ROW()-6,FALSE)&gt;0,HLOOKUP($O$5,$I$7:$P$236,ROW()-6,FALSE)+M91+N91," ")</f>
        <v>9.1929750000000006</v>
      </c>
      <c r="P91" s="155">
        <f>IF(OR(COUNT(O91)=0,COUNT(Q91)=0),0,O91+(O91*Q91))</f>
        <v>11.03157</v>
      </c>
      <c r="Q91" s="109">
        <f t="shared" si="26"/>
        <v>0.2</v>
      </c>
      <c r="R91" s="109"/>
      <c r="S91" s="109" t="str">
        <v/>
      </c>
      <c r="AD91" s="5" t="str">
        <v/>
      </c>
    </row>
    <row r="92" spans="2:30" x14ac:dyDescent="0.25">
      <c r="C92" s="202"/>
      <c r="S92" s="5">
        <v>92</v>
      </c>
      <c r="AD92" s="5" t="str">
        <v/>
      </c>
    </row>
    <row r="93" spans="2:30" x14ac:dyDescent="0.25">
      <c r="C93" s="196"/>
      <c r="S93" s="5">
        <v>93</v>
      </c>
      <c r="AD93" s="5" t="str">
        <v/>
      </c>
    </row>
    <row r="94" spans="2:30" ht="15.75" thickBot="1" x14ac:dyDescent="0.3">
      <c r="C94" s="197"/>
      <c r="S94" s="5">
        <v>94</v>
      </c>
      <c r="AD94" s="5" t="str">
        <v/>
      </c>
    </row>
    <row r="95" spans="2:30" ht="20.25" thickTop="1" thickBot="1" x14ac:dyDescent="0.3">
      <c r="B95" s="190" t="s">
        <v>76</v>
      </c>
      <c r="C95" s="198"/>
      <c r="J95" s="77"/>
      <c r="O95" s="37"/>
      <c r="P95" s="78"/>
      <c r="S95" s="5">
        <v>95</v>
      </c>
      <c r="AD95" s="5" t="str">
        <v/>
      </c>
    </row>
    <row r="96" spans="2:30" ht="15.75" thickTop="1" x14ac:dyDescent="0.25">
      <c r="B96" s="16">
        <v>4260310553818</v>
      </c>
      <c r="C96" s="195" t="s">
        <v>78</v>
      </c>
      <c r="D96" s="17"/>
      <c r="E96" s="18"/>
      <c r="F96" s="19">
        <v>20</v>
      </c>
      <c r="G96" s="20">
        <v>0</v>
      </c>
      <c r="H96" s="20">
        <v>24</v>
      </c>
      <c r="I96" s="63">
        <v>0.89</v>
      </c>
      <c r="J96" s="65">
        <v>0.81</v>
      </c>
      <c r="K96" s="66"/>
      <c r="M96" s="24">
        <f t="shared" ref="M96:M114" si="27">IF(G96&gt;=18,($M$7/10000)*$F96*($G96/100),IF(G96&gt;0,($M$8/10000)*F96,0))</f>
        <v>0</v>
      </c>
      <c r="N96" s="25">
        <f t="shared" ref="N96:N104" si="28">IF(G96&gt;18,($N$7/10000)*$F96*($G96/100),0)</f>
        <v>0</v>
      </c>
      <c r="O96" s="26">
        <f t="shared" ref="O96:O104" si="29">IF(HLOOKUP($O$5,$I$7:$P$236,ROW()-6,FALSE)&gt;0,HLOOKUP($O$5,$I$7:$P$236,ROW()-6,FALSE)+M96+N96," ")</f>
        <v>0.81</v>
      </c>
      <c r="P96" s="27">
        <f>IF(OR(COUNT(O96)=0,COUNT(Q96)=0),0,O96+(O96*Q96))</f>
        <v>0.85455000000000003</v>
      </c>
      <c r="Q96" s="109">
        <f t="shared" ref="Q96:Q104" si="30">IF(OR(G96&gt;0,H96="IT"),0.2,IF(ISBLANK(G96)," ",IF(G96&lt;=0,0.055," ")))</f>
        <v>5.5E-2</v>
      </c>
      <c r="R96" s="109"/>
      <c r="S96" s="109" t="str">
        <v/>
      </c>
      <c r="AD96" s="5" t="str">
        <v/>
      </c>
    </row>
    <row r="97" spans="2:30" x14ac:dyDescent="0.25">
      <c r="B97" s="28">
        <v>4260310553832</v>
      </c>
      <c r="C97" s="196" t="s">
        <v>77</v>
      </c>
      <c r="E97" s="29"/>
      <c r="F97" s="30">
        <v>20</v>
      </c>
      <c r="G97" s="31">
        <v>0</v>
      </c>
      <c r="H97" s="31">
        <v>24</v>
      </c>
      <c r="I97" s="64">
        <v>0.89</v>
      </c>
      <c r="J97" s="67">
        <v>0.81</v>
      </c>
      <c r="K97" s="68"/>
      <c r="M97" s="35">
        <f t="shared" si="27"/>
        <v>0</v>
      </c>
      <c r="N97" s="36">
        <f t="shared" si="28"/>
        <v>0</v>
      </c>
      <c r="O97" s="37">
        <f t="shared" si="29"/>
        <v>0.81</v>
      </c>
      <c r="P97" s="38">
        <f t="shared" ref="P97:P104" si="31">IF(OR(COUNT(O97)=0,COUNT(Q97)=0),0,O97+(O97*Q97))</f>
        <v>0.85455000000000003</v>
      </c>
      <c r="Q97" s="109">
        <f t="shared" si="30"/>
        <v>5.5E-2</v>
      </c>
      <c r="R97" s="109"/>
      <c r="S97" s="109" t="str">
        <v/>
      </c>
      <c r="AD97" s="5" t="str">
        <v/>
      </c>
    </row>
    <row r="98" spans="2:30" x14ac:dyDescent="0.25">
      <c r="B98" s="28">
        <v>4260310553856</v>
      </c>
      <c r="C98" s="197" t="s">
        <v>79</v>
      </c>
      <c r="E98" s="29"/>
      <c r="F98" s="30">
        <v>20</v>
      </c>
      <c r="G98" s="31">
        <v>0</v>
      </c>
      <c r="H98" s="31">
        <v>24</v>
      </c>
      <c r="I98" s="64">
        <v>0.89</v>
      </c>
      <c r="J98" s="67">
        <v>0.81</v>
      </c>
      <c r="K98" s="68"/>
      <c r="M98" s="35">
        <f t="shared" si="27"/>
        <v>0</v>
      </c>
      <c r="N98" s="36">
        <f t="shared" si="28"/>
        <v>0</v>
      </c>
      <c r="O98" s="37">
        <f t="shared" si="29"/>
        <v>0.81</v>
      </c>
      <c r="P98" s="38">
        <f t="shared" si="31"/>
        <v>0.85455000000000003</v>
      </c>
      <c r="Q98" s="109">
        <f t="shared" si="30"/>
        <v>5.5E-2</v>
      </c>
      <c r="R98" s="109"/>
      <c r="S98" s="109" t="str">
        <v/>
      </c>
      <c r="AD98" s="5" t="str">
        <v/>
      </c>
    </row>
    <row r="99" spans="2:30" x14ac:dyDescent="0.25">
      <c r="B99" s="28">
        <v>4260310550305</v>
      </c>
      <c r="C99" s="196" t="s">
        <v>80</v>
      </c>
      <c r="E99" s="29"/>
      <c r="F99" s="30">
        <v>20</v>
      </c>
      <c r="G99" s="31">
        <v>0</v>
      </c>
      <c r="H99" s="31">
        <v>24</v>
      </c>
      <c r="I99" s="64">
        <v>0.89</v>
      </c>
      <c r="J99" s="67">
        <v>0.81</v>
      </c>
      <c r="K99" s="68">
        <v>0.75</v>
      </c>
      <c r="M99" s="35">
        <f t="shared" si="27"/>
        <v>0</v>
      </c>
      <c r="N99" s="36">
        <f t="shared" si="28"/>
        <v>0</v>
      </c>
      <c r="O99" s="37">
        <f t="shared" si="29"/>
        <v>0.81</v>
      </c>
      <c r="P99" s="38">
        <f t="shared" si="31"/>
        <v>0.85455000000000003</v>
      </c>
      <c r="Q99" s="109">
        <f t="shared" si="30"/>
        <v>5.5E-2</v>
      </c>
      <c r="R99" s="109"/>
      <c r="S99" s="109" t="str">
        <v/>
      </c>
      <c r="AD99" s="5" t="str">
        <v/>
      </c>
    </row>
    <row r="100" spans="2:30" x14ac:dyDescent="0.25">
      <c r="B100" s="28">
        <v>4260310552941</v>
      </c>
      <c r="C100" s="197" t="s">
        <v>81</v>
      </c>
      <c r="E100" s="29"/>
      <c r="F100" s="30">
        <v>20</v>
      </c>
      <c r="G100" s="31">
        <v>0</v>
      </c>
      <c r="H100" s="31">
        <v>24</v>
      </c>
      <c r="I100" s="64">
        <v>0.89</v>
      </c>
      <c r="J100" s="67">
        <v>0.81</v>
      </c>
      <c r="K100" s="68"/>
      <c r="M100" s="35">
        <f t="shared" si="27"/>
        <v>0</v>
      </c>
      <c r="N100" s="36">
        <f t="shared" si="28"/>
        <v>0</v>
      </c>
      <c r="O100" s="37">
        <f t="shared" si="29"/>
        <v>0.81</v>
      </c>
      <c r="P100" s="38">
        <f t="shared" si="31"/>
        <v>0.85455000000000003</v>
      </c>
      <c r="Q100" s="109">
        <f t="shared" si="30"/>
        <v>5.5E-2</v>
      </c>
      <c r="R100" s="109"/>
      <c r="S100" s="109" t="str">
        <v/>
      </c>
      <c r="AD100" s="5" t="str">
        <v/>
      </c>
    </row>
    <row r="101" spans="2:30" x14ac:dyDescent="0.25">
      <c r="B101" s="28">
        <v>4260310553849</v>
      </c>
      <c r="C101" s="196" t="s">
        <v>82</v>
      </c>
      <c r="E101" s="29"/>
      <c r="F101" s="30">
        <v>20</v>
      </c>
      <c r="G101" s="31">
        <v>0</v>
      </c>
      <c r="H101" s="31">
        <v>24</v>
      </c>
      <c r="I101" s="61">
        <v>0.89</v>
      </c>
      <c r="J101" s="67">
        <v>0.81</v>
      </c>
      <c r="K101" s="68"/>
      <c r="M101" s="35">
        <f t="shared" si="27"/>
        <v>0</v>
      </c>
      <c r="N101" s="36">
        <f t="shared" si="28"/>
        <v>0</v>
      </c>
      <c r="O101" s="72">
        <f t="shared" si="29"/>
        <v>0.81</v>
      </c>
      <c r="P101" s="38">
        <f t="shared" si="31"/>
        <v>0.85455000000000003</v>
      </c>
      <c r="Q101" s="109">
        <f t="shared" si="30"/>
        <v>5.5E-2</v>
      </c>
      <c r="R101" s="109"/>
      <c r="S101" s="109" t="str">
        <v/>
      </c>
      <c r="AD101" s="5" t="str">
        <v/>
      </c>
    </row>
    <row r="102" spans="2:30" x14ac:dyDescent="0.25">
      <c r="B102" s="28">
        <v>4260310553863</v>
      </c>
      <c r="C102" s="197" t="s">
        <v>83</v>
      </c>
      <c r="E102" s="29"/>
      <c r="F102" s="30">
        <v>20</v>
      </c>
      <c r="G102" s="31">
        <v>0</v>
      </c>
      <c r="H102" s="31">
        <v>24</v>
      </c>
      <c r="I102" s="61">
        <v>0.89</v>
      </c>
      <c r="J102" s="67">
        <v>0.81</v>
      </c>
      <c r="K102" s="68"/>
      <c r="M102" s="35">
        <f t="shared" si="27"/>
        <v>0</v>
      </c>
      <c r="N102" s="36">
        <f t="shared" si="28"/>
        <v>0</v>
      </c>
      <c r="O102" s="72">
        <f t="shared" si="29"/>
        <v>0.81</v>
      </c>
      <c r="P102" s="38">
        <f t="shared" si="31"/>
        <v>0.85455000000000003</v>
      </c>
      <c r="Q102" s="109">
        <f t="shared" si="30"/>
        <v>5.5E-2</v>
      </c>
      <c r="R102" s="109"/>
      <c r="S102" s="109" t="str">
        <v/>
      </c>
      <c r="AD102" s="5" t="str">
        <v/>
      </c>
    </row>
    <row r="103" spans="2:30" x14ac:dyDescent="0.25">
      <c r="B103" s="28">
        <v>4260310554785</v>
      </c>
      <c r="C103" s="196" t="s">
        <v>84</v>
      </c>
      <c r="E103" s="29"/>
      <c r="F103" s="30">
        <v>20</v>
      </c>
      <c r="G103" s="31">
        <v>0</v>
      </c>
      <c r="H103" s="31">
        <v>24</v>
      </c>
      <c r="I103" s="61">
        <v>0.89</v>
      </c>
      <c r="J103" s="67">
        <v>0.81</v>
      </c>
      <c r="K103" s="68"/>
      <c r="M103" s="35">
        <f t="shared" si="27"/>
        <v>0</v>
      </c>
      <c r="N103" s="36">
        <f t="shared" si="28"/>
        <v>0</v>
      </c>
      <c r="O103" s="72">
        <f t="shared" si="29"/>
        <v>0.81</v>
      </c>
      <c r="P103" s="38">
        <f t="shared" si="31"/>
        <v>0.85455000000000003</v>
      </c>
      <c r="Q103" s="109">
        <f t="shared" si="30"/>
        <v>5.5E-2</v>
      </c>
      <c r="R103" s="109"/>
      <c r="S103" s="109" t="str">
        <v/>
      </c>
      <c r="AD103" s="5" t="str">
        <v/>
      </c>
    </row>
    <row r="104" spans="2:30" ht="15.75" thickBot="1" x14ac:dyDescent="0.3">
      <c r="B104" s="146">
        <v>4260310553382</v>
      </c>
      <c r="C104" s="197" t="s">
        <v>84</v>
      </c>
      <c r="D104" s="141"/>
      <c r="E104" s="141"/>
      <c r="F104" s="148">
        <v>50</v>
      </c>
      <c r="G104" s="149">
        <v>0</v>
      </c>
      <c r="H104" s="149">
        <v>20</v>
      </c>
      <c r="I104" s="158">
        <v>1.1000000000000001</v>
      </c>
      <c r="J104" s="150">
        <v>1</v>
      </c>
      <c r="K104" s="151"/>
      <c r="L104" s="141"/>
      <c r="M104" s="152">
        <f t="shared" si="27"/>
        <v>0</v>
      </c>
      <c r="N104" s="153">
        <f t="shared" si="28"/>
        <v>0</v>
      </c>
      <c r="O104" s="154">
        <f t="shared" si="29"/>
        <v>1</v>
      </c>
      <c r="P104" s="155">
        <f t="shared" si="31"/>
        <v>1.0549999999999999</v>
      </c>
      <c r="Q104" s="109">
        <f t="shared" si="30"/>
        <v>5.5E-2</v>
      </c>
      <c r="R104" s="109"/>
      <c r="S104" s="109" t="str">
        <v/>
      </c>
      <c r="AD104" s="5" t="str">
        <v/>
      </c>
    </row>
    <row r="105" spans="2:30" x14ac:dyDescent="0.25">
      <c r="C105" s="201"/>
      <c r="S105" s="5">
        <v>105</v>
      </c>
      <c r="AD105" s="5" t="str">
        <v/>
      </c>
    </row>
    <row r="106" spans="2:30" x14ac:dyDescent="0.25">
      <c r="C106" s="197"/>
      <c r="S106" s="5">
        <v>106</v>
      </c>
      <c r="AD106" s="5" t="str">
        <v/>
      </c>
    </row>
    <row r="107" spans="2:30" x14ac:dyDescent="0.25">
      <c r="C107" s="196"/>
      <c r="S107" s="5">
        <v>107</v>
      </c>
      <c r="AD107" s="5" t="str">
        <v/>
      </c>
    </row>
    <row r="108" spans="2:30" ht="15.75" thickBot="1" x14ac:dyDescent="0.3">
      <c r="C108" s="197"/>
      <c r="S108" s="5">
        <v>108</v>
      </c>
      <c r="AD108" s="5" t="str">
        <v/>
      </c>
    </row>
    <row r="109" spans="2:30" ht="20.25" thickTop="1" thickBot="1" x14ac:dyDescent="0.3">
      <c r="B109" s="191" t="s">
        <v>115</v>
      </c>
      <c r="C109" s="198"/>
      <c r="D109" s="100"/>
      <c r="F109" s="101" t="s">
        <v>89</v>
      </c>
      <c r="G109" s="172"/>
      <c r="J109" s="77"/>
      <c r="O109" s="37"/>
      <c r="P109" s="78"/>
      <c r="S109" s="5">
        <v>109</v>
      </c>
      <c r="AD109" s="5" t="str">
        <v/>
      </c>
    </row>
    <row r="110" spans="2:30" ht="15.75" thickTop="1" x14ac:dyDescent="0.25">
      <c r="B110" s="28">
        <v>121</v>
      </c>
      <c r="C110" s="205" t="s">
        <v>1</v>
      </c>
      <c r="D110" s="173"/>
      <c r="E110" s="174"/>
      <c r="F110" s="175">
        <v>3</v>
      </c>
      <c r="G110" s="176"/>
      <c r="H110" s="20" t="s">
        <v>92</v>
      </c>
      <c r="I110" s="102">
        <v>299</v>
      </c>
      <c r="J110" s="106">
        <v>299</v>
      </c>
      <c r="K110" s="103">
        <v>299</v>
      </c>
      <c r="M110" s="24">
        <f t="shared" si="27"/>
        <v>0</v>
      </c>
      <c r="N110" s="25">
        <f>IF(G110&gt;18,($N$7/10000)*$F110*($G110/100),0)</f>
        <v>0</v>
      </c>
      <c r="O110" s="26">
        <f>IF(HLOOKUP($O$5,$I$7:$P$236,ROW()-6,FALSE)&gt;0,HLOOKUP($O$5,$I$7:$P$236,ROW()-6,FALSE)+M110+N110," ")</f>
        <v>299</v>
      </c>
      <c r="P110" s="27">
        <f>IF(OR(COUNT(O110)=0,COUNT(Q110)=0),0,O110+(O110*Q110))</f>
        <v>358.8</v>
      </c>
      <c r="Q110" s="109">
        <f>IF(OR(G110&gt;0,H110="IT"),0.2,IF(ISBLANK(G110)," ",IF(G110&lt;=0,0.055," ")))</f>
        <v>0.2</v>
      </c>
      <c r="R110" s="109"/>
      <c r="S110" s="109" t="str">
        <v/>
      </c>
      <c r="T110" s="108"/>
      <c r="AD110" s="5" t="str">
        <v/>
      </c>
    </row>
    <row r="111" spans="2:30" x14ac:dyDescent="0.25">
      <c r="B111" s="28">
        <v>122</v>
      </c>
      <c r="C111" s="206" t="s">
        <v>2</v>
      </c>
      <c r="D111" s="173"/>
      <c r="E111" s="177"/>
      <c r="F111" s="178">
        <v>1</v>
      </c>
      <c r="G111" s="179"/>
      <c r="H111" s="31" t="s">
        <v>92</v>
      </c>
      <c r="I111" s="104">
        <v>299</v>
      </c>
      <c r="J111" s="107">
        <v>299</v>
      </c>
      <c r="K111" s="105">
        <v>299</v>
      </c>
      <c r="M111" s="35">
        <f t="shared" si="27"/>
        <v>0</v>
      </c>
      <c r="N111" s="36">
        <f>IF(G111&gt;18,($N$7/10000)*$F111*($G111/100),0)</f>
        <v>0</v>
      </c>
      <c r="O111" s="37">
        <f>IF(HLOOKUP($O$5,$I$7:$P$236,ROW()-6,FALSE)&gt;0,HLOOKUP($O$5,$I$7:$P$236,ROW()-6,FALSE)+M111+N111," ")</f>
        <v>299</v>
      </c>
      <c r="P111" s="38">
        <f t="shared" ref="P111:P114" si="32">IF(OR(COUNT(O111)=0,COUNT(Q111)=0),0,O111+(O111*Q111))</f>
        <v>358.8</v>
      </c>
      <c r="Q111" s="109">
        <f t="shared" ref="Q111:Q114" si="33">IF(OR(G111&gt;0,H111="IT"),0.2,IF(ISBLANK(G111)," ",IF(G111&lt;=0,0.055," ")))</f>
        <v>0.2</v>
      </c>
      <c r="R111" s="109"/>
      <c r="S111" s="109" t="str">
        <v/>
      </c>
      <c r="AD111" s="5" t="str">
        <v>TAP MACHINE JÄGERMEISTER</v>
      </c>
    </row>
    <row r="112" spans="2:30" x14ac:dyDescent="0.25">
      <c r="B112" s="28">
        <v>123</v>
      </c>
      <c r="C112" s="206" t="s">
        <v>5</v>
      </c>
      <c r="D112" s="173"/>
      <c r="E112" s="177"/>
      <c r="F112" s="178">
        <v>4</v>
      </c>
      <c r="G112" s="179"/>
      <c r="H112" s="31" t="s">
        <v>92</v>
      </c>
      <c r="I112" s="104">
        <v>139</v>
      </c>
      <c r="J112" s="107">
        <v>139</v>
      </c>
      <c r="K112" s="105">
        <v>139</v>
      </c>
      <c r="M112" s="35">
        <f t="shared" si="27"/>
        <v>0</v>
      </c>
      <c r="N112" s="36">
        <f>IF(G112&gt;18,($N$7/10000)*$F112*($G112/100),0)</f>
        <v>0</v>
      </c>
      <c r="O112" s="37">
        <f>IF(HLOOKUP($O$5,$I$7:$P$236,ROW()-6,FALSE)&gt;0,HLOOKUP($O$5,$I$7:$P$236,ROW()-6,FALSE)+M112+N112," ")</f>
        <v>139</v>
      </c>
      <c r="P112" s="38">
        <f t="shared" si="32"/>
        <v>166.8</v>
      </c>
      <c r="Q112" s="109">
        <f t="shared" si="33"/>
        <v>0.2</v>
      </c>
      <c r="R112" s="109"/>
      <c r="S112" s="109" t="str">
        <v/>
      </c>
      <c r="AD112" s="5" t="str">
        <v>TAP MACHINE JÄGERMEISTER 1 bll</v>
      </c>
    </row>
    <row r="113" spans="2:30" x14ac:dyDescent="0.25">
      <c r="B113" s="28">
        <v>124</v>
      </c>
      <c r="C113" s="206" t="s">
        <v>3</v>
      </c>
      <c r="D113" s="173"/>
      <c r="E113" s="177"/>
      <c r="F113" s="178">
        <v>2</v>
      </c>
      <c r="G113" s="179"/>
      <c r="H113" s="31" t="s">
        <v>92</v>
      </c>
      <c r="I113" s="104">
        <v>249</v>
      </c>
      <c r="J113" s="107">
        <v>249</v>
      </c>
      <c r="K113" s="105">
        <v>249</v>
      </c>
      <c r="M113" s="35">
        <f t="shared" si="27"/>
        <v>0</v>
      </c>
      <c r="N113" s="36">
        <f>IF(G113&gt;18,($N$7/10000)*$F113*($G113/100),0)</f>
        <v>0</v>
      </c>
      <c r="O113" s="37">
        <f>IF(HLOOKUP($O$5,$I$7:$P$236,ROW()-6,FALSE)&gt;0,HLOOKUP($O$5,$I$7:$P$236,ROW()-6,FALSE)+M113+N113," ")</f>
        <v>249</v>
      </c>
      <c r="P113" s="38">
        <f t="shared" si="32"/>
        <v>298.8</v>
      </c>
      <c r="Q113" s="109">
        <f t="shared" si="33"/>
        <v>0.2</v>
      </c>
      <c r="R113" s="109"/>
      <c r="S113" s="109" t="str">
        <v/>
      </c>
      <c r="AD113" s="5" t="str">
        <v/>
      </c>
    </row>
    <row r="114" spans="2:30" ht="15.75" thickBot="1" x14ac:dyDescent="0.3">
      <c r="B114" s="146">
        <v>125</v>
      </c>
      <c r="C114" s="206" t="s">
        <v>4</v>
      </c>
      <c r="D114" s="180"/>
      <c r="E114" s="181"/>
      <c r="F114" s="178">
        <v>6</v>
      </c>
      <c r="G114" s="182"/>
      <c r="H114" s="149" t="s">
        <v>92</v>
      </c>
      <c r="I114" s="159">
        <v>139</v>
      </c>
      <c r="J114" s="160">
        <v>139</v>
      </c>
      <c r="K114" s="161">
        <v>139</v>
      </c>
      <c r="L114" s="141"/>
      <c r="M114" s="152">
        <f t="shared" si="27"/>
        <v>0</v>
      </c>
      <c r="N114" s="153">
        <f>IF(G114&gt;18,($N$7/10000)*$F114*($G114/100),0)</f>
        <v>0</v>
      </c>
      <c r="O114" s="154">
        <f>IF(HLOOKUP($O$5,$I$7:$P$236,ROW()-6,FALSE)&gt;0,HLOOKUP($O$5,$I$7:$P$236,ROW()-6,FALSE)+M114+N114," ")</f>
        <v>139</v>
      </c>
      <c r="P114" s="155">
        <f t="shared" si="32"/>
        <v>166.8</v>
      </c>
      <c r="Q114" s="109">
        <f t="shared" si="33"/>
        <v>0.2</v>
      </c>
      <c r="R114" s="109"/>
      <c r="S114" s="109" t="str">
        <v/>
      </c>
      <c r="AD114" s="5" t="str">
        <v>TAP MACHINE JÄGER SPEED POURER</v>
      </c>
    </row>
    <row r="115" spans="2:30" x14ac:dyDescent="0.25">
      <c r="C115" s="206" t="s">
        <v>114</v>
      </c>
      <c r="S115" s="5" t="str">
        <v/>
      </c>
      <c r="AD115" s="5" t="str">
        <v>FREEZER JÄGERMEISTER</v>
      </c>
    </row>
    <row r="116" spans="2:30" x14ac:dyDescent="0.25">
      <c r="AD116" s="5" t="str">
        <v/>
      </c>
    </row>
  </sheetData>
  <mergeCells count="3">
    <mergeCell ref="O5:P5"/>
    <mergeCell ref="M5:N5"/>
    <mergeCell ref="B1:Q2"/>
  </mergeCells>
  <conditionalFormatting sqref="Q17:S114 Q10:Q16 S10:S16">
    <cfRule type="expression" dxfId="1" priority="1">
      <formula>SUMPRODUCT(N(ISNUMBER(SEARCH(2,Q10))))</formula>
    </cfRule>
    <cfRule type="expression" dxfId="0" priority="2">
      <formula>SUMPRODUCT(N(ISNUMBER(SEARCH(5,Q10))))</formula>
    </cfRule>
  </conditionalFormatting>
  <dataValidations disablePrompts="1" count="1">
    <dataValidation type="list" allowBlank="1" showInputMessage="1" showErrorMessage="1" promptTitle="TARIFICATION" prompt="Choisir tarification pour calcul tarif HT et TTC" sqref="O5:P5" xr:uid="{A9AD84DA-C6D0-466B-9273-210E8CE8967E}">
      <formula1>"CHR,GROS,GMS"</formula1>
    </dataValidation>
  </dataValidations>
  <pageMargins left="0.7" right="0.7" top="0.75" bottom="0.75" header="0.3" footer="0.3"/>
  <pageSetup paperSize="9" orientation="landscape" r:id="rId1"/>
  <legacy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7DD1EB72-E606-425E-AF5E-31C7EDD017CF}">
          <x14:formula1>
            <xm:f>Table_indices_Taxes_Alcool!$A$5:$A$9</xm:f>
          </x14:formula1>
          <xm:sqref>M5:N5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sheetPr codeName="Feuil10"/>
  <dimension ref="A2:L26"/>
  <sheetViews>
    <sheetView workbookViewId="0">
      <selection activeCell="C9" sqref="C9"/>
    </sheetView>
  </sheetViews>
  <sheetFormatPr baseColWidth="10" defaultRowHeight="12.75" x14ac:dyDescent="0.2"/>
  <cols>
    <col min="8" max="8" width="14" bestFit="1" customWidth="1"/>
  </cols>
  <sheetData>
    <row r="2" spans="1:10" x14ac:dyDescent="0.2">
      <c r="C2" s="52"/>
    </row>
    <row r="3" spans="1:10" x14ac:dyDescent="0.2">
      <c r="B3" s="59" t="s">
        <v>27</v>
      </c>
      <c r="C3" s="53"/>
      <c r="D3" s="58" t="s">
        <v>30</v>
      </c>
      <c r="E3" s="58"/>
    </row>
    <row r="4" spans="1:10" x14ac:dyDescent="0.2">
      <c r="A4" s="56" t="s">
        <v>28</v>
      </c>
      <c r="B4" s="54" t="s">
        <v>29</v>
      </c>
      <c r="C4" s="54" t="s">
        <v>19</v>
      </c>
    </row>
    <row r="5" spans="1:10" x14ac:dyDescent="0.2">
      <c r="A5" s="55">
        <v>2016</v>
      </c>
      <c r="B5" s="57"/>
      <c r="C5" s="57"/>
    </row>
    <row r="6" spans="1:10" x14ac:dyDescent="0.2">
      <c r="A6" s="55">
        <v>2017</v>
      </c>
      <c r="B6" s="57"/>
      <c r="C6" s="57"/>
    </row>
    <row r="7" spans="1:10" x14ac:dyDescent="0.2">
      <c r="A7" s="55">
        <v>2018</v>
      </c>
      <c r="B7" s="57"/>
      <c r="C7" s="57"/>
    </row>
    <row r="8" spans="1:10" x14ac:dyDescent="0.2">
      <c r="A8" s="55">
        <v>2019</v>
      </c>
      <c r="B8" s="57">
        <v>1758.45</v>
      </c>
      <c r="C8" s="57">
        <v>564.61</v>
      </c>
    </row>
    <row r="9" spans="1:10" x14ac:dyDescent="0.2">
      <c r="A9" s="55">
        <v>2020</v>
      </c>
      <c r="B9" s="57">
        <v>1786.59</v>
      </c>
      <c r="C9" s="57">
        <v>573.64</v>
      </c>
    </row>
    <row r="16" spans="1:10" x14ac:dyDescent="0.2">
      <c r="J16">
        <f>IF(O10&lt;&gt;" ",O10*1.2,"")</f>
        <v>0</v>
      </c>
    </row>
    <row r="19" spans="8:12" x14ac:dyDescent="0.2">
      <c r="H19" s="111" t="s">
        <v>93</v>
      </c>
    </row>
    <row r="20" spans="8:12" x14ac:dyDescent="0.2">
      <c r="H20" s="110" t="str">
        <f>IF(OR(G62&gt;0,H62="IT"),0.2,IF(ISBLANK(G62)," ",IF(G62&lt;=0,0.055," ")))</f>
        <v xml:space="preserve"> </v>
      </c>
    </row>
    <row r="21" spans="8:12" x14ac:dyDescent="0.2">
      <c r="H21" t="str">
        <f>IF(R10&lt;&gt;" ","non vide","vide")</f>
        <v>non vide</v>
      </c>
    </row>
    <row r="22" spans="8:12" ht="15" x14ac:dyDescent="0.25">
      <c r="H22" s="5">
        <v>4444</v>
      </c>
      <c r="I22" s="60" t="s">
        <v>1</v>
      </c>
      <c r="J22" s="5"/>
      <c r="K22" s="5"/>
      <c r="L22" s="5">
        <v>1</v>
      </c>
    </row>
    <row r="23" spans="8:12" ht="15" x14ac:dyDescent="0.25">
      <c r="H23" s="51">
        <v>4260270192645</v>
      </c>
      <c r="I23" s="5" t="s">
        <v>26</v>
      </c>
      <c r="J23" s="5"/>
      <c r="K23" s="5"/>
      <c r="L23" s="5">
        <v>50</v>
      </c>
    </row>
    <row r="26" spans="8:12" x14ac:dyDescent="0.2">
      <c r="H26">
        <f>IF(O27&lt;&gt;" ",O27*1.2,"")</f>
        <v>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sheetPr codeName="Feuil11"/>
  <dimension ref="B3:F1914"/>
  <sheetViews>
    <sheetView topLeftCell="A56" workbookViewId="0">
      <selection activeCell="I63" sqref="I63"/>
    </sheetView>
  </sheetViews>
  <sheetFormatPr baseColWidth="10" defaultRowHeight="12.75" x14ac:dyDescent="0.2"/>
  <sheetData>
    <row r="3" spans="2:6" ht="15.75" x14ac:dyDescent="0.25">
      <c r="B3" s="86" t="s">
        <v>24</v>
      </c>
    </row>
    <row r="4" spans="2:6" ht="15.75" x14ac:dyDescent="0.25">
      <c r="B4" s="86" t="s">
        <v>23</v>
      </c>
    </row>
    <row r="5" spans="2:6" ht="15.75" x14ac:dyDescent="0.25">
      <c r="B5" s="86" t="s">
        <v>25</v>
      </c>
    </row>
    <row r="6" spans="2:6" ht="15.75" x14ac:dyDescent="0.25">
      <c r="B6" s="86" t="s">
        <v>87</v>
      </c>
    </row>
    <row r="7" spans="2:6" ht="15.75" x14ac:dyDescent="0.25">
      <c r="B7" s="86" t="s">
        <v>53</v>
      </c>
    </row>
    <row r="8" spans="2:6" ht="15.75" x14ac:dyDescent="0.25">
      <c r="B8" s="86" t="s">
        <v>55</v>
      </c>
    </row>
    <row r="9" spans="2:6" ht="15.75" x14ac:dyDescent="0.25">
      <c r="B9" s="86" t="s">
        <v>85</v>
      </c>
    </row>
    <row r="10" spans="2:6" ht="15.75" x14ac:dyDescent="0.25">
      <c r="B10" s="86" t="s">
        <v>58</v>
      </c>
    </row>
    <row r="11" spans="2:6" ht="15.75" x14ac:dyDescent="0.25">
      <c r="B11" s="86" t="s">
        <v>59</v>
      </c>
      <c r="F11" s="93"/>
    </row>
    <row r="12" spans="2:6" ht="15.75" x14ac:dyDescent="0.25">
      <c r="B12" s="86" t="s">
        <v>59</v>
      </c>
      <c r="F12" s="93"/>
    </row>
    <row r="13" spans="2:6" ht="15.75" x14ac:dyDescent="0.25">
      <c r="B13" s="86" t="s">
        <v>60</v>
      </c>
      <c r="F13" s="92"/>
    </row>
    <row r="14" spans="2:6" ht="15.75" x14ac:dyDescent="0.25">
      <c r="B14" s="86" t="s">
        <v>61</v>
      </c>
      <c r="F14" s="92"/>
    </row>
    <row r="15" spans="2:6" ht="15.75" x14ac:dyDescent="0.25">
      <c r="B15" s="86" t="s">
        <v>62</v>
      </c>
      <c r="F15" s="92"/>
    </row>
    <row r="16" spans="2:6" ht="15.75" x14ac:dyDescent="0.25">
      <c r="B16" s="86" t="s">
        <v>31</v>
      </c>
      <c r="F16" s="92"/>
    </row>
    <row r="17" spans="2:6" ht="15.75" x14ac:dyDescent="0.25">
      <c r="B17" s="86" t="s">
        <v>32</v>
      </c>
      <c r="F17" s="92"/>
    </row>
    <row r="18" spans="2:6" ht="15.75" x14ac:dyDescent="0.25">
      <c r="B18" s="86" t="s">
        <v>34</v>
      </c>
      <c r="F18" s="92"/>
    </row>
    <row r="19" spans="2:6" ht="15.75" x14ac:dyDescent="0.25">
      <c r="B19" s="86" t="s">
        <v>33</v>
      </c>
      <c r="F19" s="92"/>
    </row>
    <row r="20" spans="2:6" ht="15.75" x14ac:dyDescent="0.25">
      <c r="B20" s="86" t="s">
        <v>35</v>
      </c>
      <c r="F20" s="92"/>
    </row>
    <row r="21" spans="2:6" ht="15.75" x14ac:dyDescent="0.25">
      <c r="B21" s="86" t="s">
        <v>36</v>
      </c>
      <c r="F21" s="92"/>
    </row>
    <row r="22" spans="2:6" ht="15.75" x14ac:dyDescent="0.25">
      <c r="B22" s="86" t="s">
        <v>37</v>
      </c>
      <c r="F22" s="92"/>
    </row>
    <row r="23" spans="2:6" ht="15.75" x14ac:dyDescent="0.25">
      <c r="B23" s="86" t="s">
        <v>38</v>
      </c>
      <c r="F23" s="92"/>
    </row>
    <row r="24" spans="2:6" ht="15.75" x14ac:dyDescent="0.25">
      <c r="B24" s="86" t="s">
        <v>39</v>
      </c>
      <c r="F24" s="92"/>
    </row>
    <row r="25" spans="2:6" ht="15.75" x14ac:dyDescent="0.25">
      <c r="B25" s="86" t="s">
        <v>40</v>
      </c>
      <c r="F25" s="92"/>
    </row>
    <row r="26" spans="2:6" ht="15.75" x14ac:dyDescent="0.25">
      <c r="B26" s="86" t="s">
        <v>41</v>
      </c>
      <c r="F26" s="92"/>
    </row>
    <row r="27" spans="2:6" ht="15.75" x14ac:dyDescent="0.25">
      <c r="B27" s="86" t="s">
        <v>42</v>
      </c>
      <c r="F27" s="92"/>
    </row>
    <row r="28" spans="2:6" ht="15.75" x14ac:dyDescent="0.25">
      <c r="B28" s="86" t="s">
        <v>43</v>
      </c>
      <c r="F28" s="92"/>
    </row>
    <row r="29" spans="2:6" ht="15.75" x14ac:dyDescent="0.25">
      <c r="B29" s="86" t="s">
        <v>44</v>
      </c>
      <c r="F29" s="92"/>
    </row>
    <row r="30" spans="2:6" ht="15.75" x14ac:dyDescent="0.25">
      <c r="B30" s="86" t="s">
        <v>43</v>
      </c>
      <c r="F30" s="92"/>
    </row>
    <row r="31" spans="2:6" ht="15.75" x14ac:dyDescent="0.25">
      <c r="B31" s="86" t="s">
        <v>45</v>
      </c>
      <c r="F31" s="92"/>
    </row>
    <row r="32" spans="2:6" ht="15.75" x14ac:dyDescent="0.25">
      <c r="B32" s="86" t="s">
        <v>46</v>
      </c>
      <c r="F32" s="92"/>
    </row>
    <row r="33" spans="2:6" ht="15.75" x14ac:dyDescent="0.25">
      <c r="B33" s="86" t="s">
        <v>47</v>
      </c>
      <c r="F33" s="92"/>
    </row>
    <row r="34" spans="2:6" ht="15.75" x14ac:dyDescent="0.25">
      <c r="B34" s="86" t="s">
        <v>48</v>
      </c>
      <c r="F34" s="93"/>
    </row>
    <row r="35" spans="2:6" ht="15.75" x14ac:dyDescent="0.25">
      <c r="B35" s="86" t="s">
        <v>49</v>
      </c>
      <c r="F35" s="92"/>
    </row>
    <row r="36" spans="2:6" ht="15.75" x14ac:dyDescent="0.25">
      <c r="B36" s="86" t="s">
        <v>50</v>
      </c>
      <c r="F36" s="92"/>
    </row>
    <row r="37" spans="2:6" ht="15.75" x14ac:dyDescent="0.25">
      <c r="B37" s="86" t="s">
        <v>64</v>
      </c>
      <c r="F37" s="92"/>
    </row>
    <row r="38" spans="2:6" ht="15.75" x14ac:dyDescent="0.25">
      <c r="B38" s="86" t="s">
        <v>86</v>
      </c>
      <c r="F38" s="92"/>
    </row>
    <row r="39" spans="2:6" ht="15.75" x14ac:dyDescent="0.25">
      <c r="B39" s="86" t="s">
        <v>65</v>
      </c>
      <c r="F39" s="92"/>
    </row>
    <row r="40" spans="2:6" ht="15.75" x14ac:dyDescent="0.25">
      <c r="B40" s="86" t="s">
        <v>67</v>
      </c>
      <c r="F40" s="93"/>
    </row>
    <row r="41" spans="2:6" ht="15.75" x14ac:dyDescent="0.25">
      <c r="B41" s="86" t="s">
        <v>68</v>
      </c>
      <c r="F41" s="93"/>
    </row>
    <row r="42" spans="2:6" ht="15.75" x14ac:dyDescent="0.25">
      <c r="B42" s="86" t="s">
        <v>69</v>
      </c>
      <c r="F42" s="92"/>
    </row>
    <row r="43" spans="2:6" ht="15.75" x14ac:dyDescent="0.25">
      <c r="B43" s="86" t="s">
        <v>75</v>
      </c>
      <c r="F43" s="92"/>
    </row>
    <row r="44" spans="2:6" ht="15.75" x14ac:dyDescent="0.25">
      <c r="B44" s="86" t="s">
        <v>71</v>
      </c>
      <c r="F44" s="92"/>
    </row>
    <row r="45" spans="2:6" ht="15.75" x14ac:dyDescent="0.25">
      <c r="B45" s="86" t="s">
        <v>73</v>
      </c>
      <c r="F45" s="92"/>
    </row>
    <row r="46" spans="2:6" ht="15.75" x14ac:dyDescent="0.25">
      <c r="B46" s="86" t="s">
        <v>74</v>
      </c>
      <c r="F46" s="92"/>
    </row>
    <row r="47" spans="2:6" ht="15.75" x14ac:dyDescent="0.25">
      <c r="B47" s="95" t="s">
        <v>1</v>
      </c>
      <c r="F47" s="92"/>
    </row>
    <row r="48" spans="2:6" ht="15.75" x14ac:dyDescent="0.25">
      <c r="B48" s="95" t="s">
        <v>2</v>
      </c>
      <c r="F48" s="92"/>
    </row>
    <row r="49" spans="2:6" ht="15.75" x14ac:dyDescent="0.25">
      <c r="B49" s="95" t="s">
        <v>5</v>
      </c>
      <c r="F49" s="92"/>
    </row>
    <row r="50" spans="2:6" ht="15.75" x14ac:dyDescent="0.25">
      <c r="B50" s="95" t="s">
        <v>3</v>
      </c>
      <c r="F50" s="92"/>
    </row>
    <row r="51" spans="2:6" ht="15.75" x14ac:dyDescent="0.25">
      <c r="B51" s="95" t="s">
        <v>4</v>
      </c>
      <c r="F51" s="92"/>
    </row>
    <row r="52" spans="2:6" ht="15.75" x14ac:dyDescent="0.25">
      <c r="B52" s="96" t="s">
        <v>78</v>
      </c>
      <c r="F52" s="92"/>
    </row>
    <row r="53" spans="2:6" ht="15.75" x14ac:dyDescent="0.25">
      <c r="B53" s="96" t="s">
        <v>77</v>
      </c>
      <c r="F53" s="92"/>
    </row>
    <row r="54" spans="2:6" ht="15.75" x14ac:dyDescent="0.25">
      <c r="B54" s="96" t="s">
        <v>79</v>
      </c>
      <c r="F54" s="92"/>
    </row>
    <row r="55" spans="2:6" ht="15.75" x14ac:dyDescent="0.25">
      <c r="B55" s="96" t="s">
        <v>80</v>
      </c>
      <c r="F55" s="92"/>
    </row>
    <row r="56" spans="2:6" ht="15.75" x14ac:dyDescent="0.25">
      <c r="B56" s="96" t="s">
        <v>81</v>
      </c>
      <c r="F56" s="92"/>
    </row>
    <row r="57" spans="2:6" ht="15.75" x14ac:dyDescent="0.25">
      <c r="B57" s="96" t="s">
        <v>82</v>
      </c>
      <c r="F57" s="92"/>
    </row>
    <row r="58" spans="2:6" ht="15.75" x14ac:dyDescent="0.25">
      <c r="B58" s="96" t="s">
        <v>83</v>
      </c>
      <c r="F58" s="92"/>
    </row>
    <row r="59" spans="2:6" ht="15.75" x14ac:dyDescent="0.25">
      <c r="B59" s="96" t="s">
        <v>84</v>
      </c>
      <c r="F59" s="92"/>
    </row>
    <row r="60" spans="2:6" x14ac:dyDescent="0.2">
      <c r="F60" s="92"/>
    </row>
    <row r="61" spans="2:6" ht="15.75" x14ac:dyDescent="0.25">
      <c r="B61" s="162" t="s">
        <v>100</v>
      </c>
      <c r="F61" s="92"/>
    </row>
    <row r="62" spans="2:6" ht="15.75" x14ac:dyDescent="0.25">
      <c r="B62" s="162" t="s">
        <v>101</v>
      </c>
      <c r="F62" s="92"/>
    </row>
    <row r="63" spans="2:6" ht="15.75" x14ac:dyDescent="0.25">
      <c r="B63" s="162" t="s">
        <v>102</v>
      </c>
      <c r="F63" s="92"/>
    </row>
    <row r="64" spans="2:6" x14ac:dyDescent="0.2">
      <c r="F64" s="92"/>
    </row>
    <row r="65" spans="2:6" x14ac:dyDescent="0.2">
      <c r="B65" s="88">
        <v>0</v>
      </c>
      <c r="F65" s="92"/>
    </row>
    <row r="66" spans="2:6" x14ac:dyDescent="0.2">
      <c r="B66" s="88">
        <v>1</v>
      </c>
      <c r="F66" s="92"/>
    </row>
    <row r="67" spans="2:6" x14ac:dyDescent="0.2">
      <c r="B67" s="88">
        <v>2</v>
      </c>
      <c r="F67" s="92"/>
    </row>
    <row r="68" spans="2:6" x14ac:dyDescent="0.2">
      <c r="B68" s="88">
        <v>3</v>
      </c>
      <c r="F68" s="92"/>
    </row>
    <row r="69" spans="2:6" x14ac:dyDescent="0.2">
      <c r="B69" s="88">
        <v>4</v>
      </c>
      <c r="F69" s="92"/>
    </row>
    <row r="70" spans="2:6" x14ac:dyDescent="0.2">
      <c r="B70" s="88">
        <v>5</v>
      </c>
      <c r="F70" s="92"/>
    </row>
    <row r="71" spans="2:6" x14ac:dyDescent="0.2">
      <c r="B71" s="88">
        <v>6</v>
      </c>
      <c r="F71" s="92"/>
    </row>
    <row r="72" spans="2:6" x14ac:dyDescent="0.2">
      <c r="B72" s="88">
        <v>10</v>
      </c>
      <c r="F72" s="92"/>
    </row>
    <row r="73" spans="2:6" x14ac:dyDescent="0.2">
      <c r="B73" s="88">
        <v>20</v>
      </c>
      <c r="F73" s="92"/>
    </row>
    <row r="74" spans="2:6" x14ac:dyDescent="0.2">
      <c r="B74" s="88">
        <v>35</v>
      </c>
      <c r="F74" s="93"/>
    </row>
    <row r="75" spans="2:6" x14ac:dyDescent="0.2">
      <c r="B75" s="88">
        <v>50</v>
      </c>
      <c r="F75" s="93"/>
    </row>
    <row r="76" spans="2:6" x14ac:dyDescent="0.2">
      <c r="B76" s="94">
        <v>70</v>
      </c>
      <c r="F76" s="93"/>
    </row>
    <row r="77" spans="2:6" x14ac:dyDescent="0.2">
      <c r="B77" s="94">
        <v>75</v>
      </c>
      <c r="F77" s="92"/>
    </row>
    <row r="78" spans="2:6" x14ac:dyDescent="0.2">
      <c r="B78" s="94">
        <v>100</v>
      </c>
      <c r="F78" s="92"/>
    </row>
    <row r="79" spans="2:6" x14ac:dyDescent="0.2">
      <c r="B79" s="94">
        <v>175</v>
      </c>
      <c r="F79" s="93"/>
    </row>
    <row r="80" spans="2:6" x14ac:dyDescent="0.2">
      <c r="B80" s="88">
        <v>600</v>
      </c>
      <c r="F80" s="93"/>
    </row>
    <row r="81" spans="6:6" x14ac:dyDescent="0.2">
      <c r="F81" s="93"/>
    </row>
    <row r="82" spans="6:6" x14ac:dyDescent="0.2">
      <c r="F82" s="92"/>
    </row>
    <row r="83" spans="6:6" x14ac:dyDescent="0.2">
      <c r="F83" s="92"/>
    </row>
    <row r="84" spans="6:6" x14ac:dyDescent="0.2">
      <c r="F84" s="92"/>
    </row>
    <row r="85" spans="6:6" x14ac:dyDescent="0.2">
      <c r="F85" s="92"/>
    </row>
    <row r="86" spans="6:6" x14ac:dyDescent="0.2">
      <c r="F86" s="92"/>
    </row>
    <row r="87" spans="6:6" x14ac:dyDescent="0.2">
      <c r="F87" s="92"/>
    </row>
    <row r="88" spans="6:6" x14ac:dyDescent="0.2">
      <c r="F88" s="92"/>
    </row>
    <row r="89" spans="6:6" x14ac:dyDescent="0.2">
      <c r="F89" s="92"/>
    </row>
    <row r="90" spans="6:6" x14ac:dyDescent="0.2">
      <c r="F90" s="92"/>
    </row>
    <row r="91" spans="6:6" x14ac:dyDescent="0.2">
      <c r="F91" s="92"/>
    </row>
    <row r="92" spans="6:6" x14ac:dyDescent="0.2">
      <c r="F92" s="92"/>
    </row>
    <row r="93" spans="6:6" x14ac:dyDescent="0.2">
      <c r="F93" s="92"/>
    </row>
    <row r="94" spans="6:6" x14ac:dyDescent="0.2">
      <c r="F94" s="92"/>
    </row>
    <row r="95" spans="6:6" x14ac:dyDescent="0.2">
      <c r="F95" s="92"/>
    </row>
    <row r="96" spans="6:6" x14ac:dyDescent="0.2">
      <c r="F96" s="92"/>
    </row>
    <row r="97" spans="6:6" x14ac:dyDescent="0.2">
      <c r="F97" s="92"/>
    </row>
    <row r="98" spans="6:6" x14ac:dyDescent="0.2">
      <c r="F98" s="92"/>
    </row>
    <row r="99" spans="6:6" x14ac:dyDescent="0.2">
      <c r="F99" s="92"/>
    </row>
    <row r="100" spans="6:6" x14ac:dyDescent="0.2">
      <c r="F100" s="92"/>
    </row>
    <row r="101" spans="6:6" x14ac:dyDescent="0.2">
      <c r="F101" s="92"/>
    </row>
    <row r="102" spans="6:6" x14ac:dyDescent="0.2">
      <c r="F102" s="92"/>
    </row>
    <row r="103" spans="6:6" x14ac:dyDescent="0.2">
      <c r="F103" s="92"/>
    </row>
    <row r="104" spans="6:6" x14ac:dyDescent="0.2">
      <c r="F104" s="92"/>
    </row>
    <row r="105" spans="6:6" x14ac:dyDescent="0.2">
      <c r="F105" s="92"/>
    </row>
    <row r="106" spans="6:6" x14ac:dyDescent="0.2">
      <c r="F106" s="92"/>
    </row>
    <row r="107" spans="6:6" x14ac:dyDescent="0.2">
      <c r="F107" s="92"/>
    </row>
    <row r="108" spans="6:6" x14ac:dyDescent="0.2">
      <c r="F108" s="92"/>
    </row>
    <row r="109" spans="6:6" x14ac:dyDescent="0.2">
      <c r="F109" s="92"/>
    </row>
    <row r="110" spans="6:6" x14ac:dyDescent="0.2">
      <c r="F110" s="92"/>
    </row>
    <row r="111" spans="6:6" x14ac:dyDescent="0.2">
      <c r="F111" s="92"/>
    </row>
    <row r="112" spans="6:6" x14ac:dyDescent="0.2">
      <c r="F112" s="92"/>
    </row>
    <row r="113" spans="6:6" x14ac:dyDescent="0.2">
      <c r="F113" s="92"/>
    </row>
    <row r="114" spans="6:6" x14ac:dyDescent="0.2">
      <c r="F114" s="92"/>
    </row>
    <row r="115" spans="6:6" x14ac:dyDescent="0.2">
      <c r="F115" s="92"/>
    </row>
    <row r="116" spans="6:6" x14ac:dyDescent="0.2">
      <c r="F116" s="92"/>
    </row>
    <row r="117" spans="6:6" x14ac:dyDescent="0.2">
      <c r="F117" s="92"/>
    </row>
    <row r="118" spans="6:6" x14ac:dyDescent="0.2">
      <c r="F118" s="92"/>
    </row>
    <row r="119" spans="6:6" x14ac:dyDescent="0.2">
      <c r="F119" s="92"/>
    </row>
    <row r="120" spans="6:6" x14ac:dyDescent="0.2">
      <c r="F120" s="92"/>
    </row>
    <row r="121" spans="6:6" x14ac:dyDescent="0.2">
      <c r="F121" s="92"/>
    </row>
    <row r="122" spans="6:6" x14ac:dyDescent="0.2">
      <c r="F122" s="93"/>
    </row>
    <row r="123" spans="6:6" x14ac:dyDescent="0.2">
      <c r="F123" s="92"/>
    </row>
    <row r="124" spans="6:6" x14ac:dyDescent="0.2">
      <c r="F124" s="92"/>
    </row>
    <row r="125" spans="6:6" x14ac:dyDescent="0.2">
      <c r="F125" s="92"/>
    </row>
    <row r="126" spans="6:6" x14ac:dyDescent="0.2">
      <c r="F126" s="92"/>
    </row>
    <row r="127" spans="6:6" x14ac:dyDescent="0.2">
      <c r="F127" s="92"/>
    </row>
    <row r="128" spans="6:6" x14ac:dyDescent="0.2">
      <c r="F128" s="92"/>
    </row>
    <row r="129" spans="6:6" x14ac:dyDescent="0.2">
      <c r="F129" s="92"/>
    </row>
    <row r="130" spans="6:6" x14ac:dyDescent="0.2">
      <c r="F130" s="92"/>
    </row>
    <row r="131" spans="6:6" x14ac:dyDescent="0.2">
      <c r="F131" s="92"/>
    </row>
    <row r="132" spans="6:6" x14ac:dyDescent="0.2">
      <c r="F132" s="92"/>
    </row>
    <row r="133" spans="6:6" x14ac:dyDescent="0.2">
      <c r="F133" s="92"/>
    </row>
    <row r="134" spans="6:6" x14ac:dyDescent="0.2">
      <c r="F134" s="92"/>
    </row>
    <row r="135" spans="6:6" x14ac:dyDescent="0.2">
      <c r="F135" s="92"/>
    </row>
    <row r="136" spans="6:6" x14ac:dyDescent="0.2">
      <c r="F136" s="92"/>
    </row>
    <row r="137" spans="6:6" x14ac:dyDescent="0.2">
      <c r="F137" s="92"/>
    </row>
    <row r="138" spans="6:6" x14ac:dyDescent="0.2">
      <c r="F138" s="92"/>
    </row>
    <row r="139" spans="6:6" x14ac:dyDescent="0.2">
      <c r="F139" s="93"/>
    </row>
    <row r="140" spans="6:6" x14ac:dyDescent="0.2">
      <c r="F140" s="92"/>
    </row>
    <row r="141" spans="6:6" x14ac:dyDescent="0.2">
      <c r="F141" s="92"/>
    </row>
    <row r="142" spans="6:6" x14ac:dyDescent="0.2">
      <c r="F142" s="92"/>
    </row>
    <row r="143" spans="6:6" x14ac:dyDescent="0.2">
      <c r="F143" s="93"/>
    </row>
    <row r="144" spans="6:6" x14ac:dyDescent="0.2">
      <c r="F144" s="93"/>
    </row>
    <row r="145" spans="6:6" x14ac:dyDescent="0.2">
      <c r="F145" s="92"/>
    </row>
    <row r="146" spans="6:6" x14ac:dyDescent="0.2">
      <c r="F146" s="92"/>
    </row>
    <row r="147" spans="6:6" x14ac:dyDescent="0.2">
      <c r="F147" s="92"/>
    </row>
    <row r="148" spans="6:6" x14ac:dyDescent="0.2">
      <c r="F148" s="92"/>
    </row>
    <row r="149" spans="6:6" x14ac:dyDescent="0.2">
      <c r="F149" s="92"/>
    </row>
    <row r="150" spans="6:6" x14ac:dyDescent="0.2">
      <c r="F150" s="92"/>
    </row>
    <row r="151" spans="6:6" x14ac:dyDescent="0.2">
      <c r="F151" s="92"/>
    </row>
    <row r="152" spans="6:6" x14ac:dyDescent="0.2">
      <c r="F152" s="93"/>
    </row>
    <row r="153" spans="6:6" x14ac:dyDescent="0.2">
      <c r="F153" s="93"/>
    </row>
    <row r="154" spans="6:6" x14ac:dyDescent="0.2">
      <c r="F154" s="92"/>
    </row>
    <row r="155" spans="6:6" x14ac:dyDescent="0.2">
      <c r="F155" s="93"/>
    </row>
    <row r="156" spans="6:6" x14ac:dyDescent="0.2">
      <c r="F156" s="92"/>
    </row>
    <row r="157" spans="6:6" x14ac:dyDescent="0.2">
      <c r="F157" s="92"/>
    </row>
    <row r="158" spans="6:6" x14ac:dyDescent="0.2">
      <c r="F158" s="92"/>
    </row>
    <row r="159" spans="6:6" x14ac:dyDescent="0.2">
      <c r="F159" s="92"/>
    </row>
    <row r="160" spans="6:6" x14ac:dyDescent="0.2">
      <c r="F160" s="92"/>
    </row>
    <row r="161" spans="6:6" x14ac:dyDescent="0.2">
      <c r="F161" s="92"/>
    </row>
    <row r="162" spans="6:6" x14ac:dyDescent="0.2">
      <c r="F162" s="92"/>
    </row>
    <row r="163" spans="6:6" x14ac:dyDescent="0.2">
      <c r="F163" s="92"/>
    </row>
    <row r="164" spans="6:6" x14ac:dyDescent="0.2">
      <c r="F164" s="92"/>
    </row>
    <row r="165" spans="6:6" x14ac:dyDescent="0.2">
      <c r="F165" s="92"/>
    </row>
    <row r="166" spans="6:6" x14ac:dyDescent="0.2">
      <c r="F166" s="92"/>
    </row>
    <row r="167" spans="6:6" x14ac:dyDescent="0.2">
      <c r="F167" s="92"/>
    </row>
    <row r="168" spans="6:6" x14ac:dyDescent="0.2">
      <c r="F168" s="92"/>
    </row>
    <row r="169" spans="6:6" x14ac:dyDescent="0.2">
      <c r="F169" s="93"/>
    </row>
    <row r="170" spans="6:6" x14ac:dyDescent="0.2">
      <c r="F170" s="92"/>
    </row>
    <row r="171" spans="6:6" x14ac:dyDescent="0.2">
      <c r="F171" s="92"/>
    </row>
    <row r="172" spans="6:6" x14ac:dyDescent="0.2">
      <c r="F172" s="92"/>
    </row>
    <row r="173" spans="6:6" x14ac:dyDescent="0.2">
      <c r="F173" s="92"/>
    </row>
    <row r="174" spans="6:6" x14ac:dyDescent="0.2">
      <c r="F174" s="93"/>
    </row>
    <row r="175" spans="6:6" x14ac:dyDescent="0.2">
      <c r="F175" s="93"/>
    </row>
    <row r="176" spans="6:6" x14ac:dyDescent="0.2">
      <c r="F176" s="93"/>
    </row>
    <row r="177" spans="6:6" x14ac:dyDescent="0.2">
      <c r="F177" s="93"/>
    </row>
    <row r="178" spans="6:6" x14ac:dyDescent="0.2">
      <c r="F178" s="93"/>
    </row>
    <row r="179" spans="6:6" x14ac:dyDescent="0.2">
      <c r="F179" s="93"/>
    </row>
    <row r="180" spans="6:6" x14ac:dyDescent="0.2">
      <c r="F180" s="93"/>
    </row>
    <row r="181" spans="6:6" x14ac:dyDescent="0.2">
      <c r="F181" s="93"/>
    </row>
    <row r="182" spans="6:6" x14ac:dyDescent="0.2">
      <c r="F182" s="93"/>
    </row>
    <row r="183" spans="6:6" x14ac:dyDescent="0.2">
      <c r="F183" s="93"/>
    </row>
    <row r="184" spans="6:6" x14ac:dyDescent="0.2">
      <c r="F184" s="93"/>
    </row>
    <row r="185" spans="6:6" x14ac:dyDescent="0.2">
      <c r="F185" s="93"/>
    </row>
    <row r="186" spans="6:6" x14ac:dyDescent="0.2">
      <c r="F186" s="93"/>
    </row>
    <row r="187" spans="6:6" x14ac:dyDescent="0.2">
      <c r="F187" s="93"/>
    </row>
    <row r="188" spans="6:6" x14ac:dyDescent="0.2">
      <c r="F188" s="93"/>
    </row>
    <row r="189" spans="6:6" x14ac:dyDescent="0.2">
      <c r="F189" s="92"/>
    </row>
    <row r="190" spans="6:6" x14ac:dyDescent="0.2">
      <c r="F190" s="92"/>
    </row>
    <row r="191" spans="6:6" x14ac:dyDescent="0.2">
      <c r="F191" s="92"/>
    </row>
    <row r="192" spans="6:6" x14ac:dyDescent="0.2">
      <c r="F192" s="92"/>
    </row>
    <row r="193" spans="6:6" x14ac:dyDescent="0.2">
      <c r="F193" s="92"/>
    </row>
    <row r="194" spans="6:6" x14ac:dyDescent="0.2">
      <c r="F194" s="93"/>
    </row>
    <row r="195" spans="6:6" x14ac:dyDescent="0.2">
      <c r="F195" s="93"/>
    </row>
    <row r="196" spans="6:6" x14ac:dyDescent="0.2">
      <c r="F196" s="92"/>
    </row>
    <row r="197" spans="6:6" x14ac:dyDescent="0.2">
      <c r="F197" s="92"/>
    </row>
    <row r="198" spans="6:6" x14ac:dyDescent="0.2">
      <c r="F198" s="92"/>
    </row>
    <row r="199" spans="6:6" x14ac:dyDescent="0.2">
      <c r="F199" s="92"/>
    </row>
    <row r="200" spans="6:6" x14ac:dyDescent="0.2">
      <c r="F200" s="92"/>
    </row>
    <row r="201" spans="6:6" x14ac:dyDescent="0.2">
      <c r="F201" s="92"/>
    </row>
    <row r="202" spans="6:6" x14ac:dyDescent="0.2">
      <c r="F202" s="93"/>
    </row>
    <row r="203" spans="6:6" x14ac:dyDescent="0.2">
      <c r="F203" s="93"/>
    </row>
    <row r="204" spans="6:6" x14ac:dyDescent="0.2">
      <c r="F204" s="93"/>
    </row>
    <row r="205" spans="6:6" x14ac:dyDescent="0.2">
      <c r="F205" s="93"/>
    </row>
    <row r="206" spans="6:6" x14ac:dyDescent="0.2">
      <c r="F206" s="92"/>
    </row>
    <row r="207" spans="6:6" x14ac:dyDescent="0.2">
      <c r="F207" s="92"/>
    </row>
    <row r="208" spans="6:6" x14ac:dyDescent="0.2">
      <c r="F208" s="93"/>
    </row>
    <row r="209" spans="6:6" x14ac:dyDescent="0.2">
      <c r="F209" s="93"/>
    </row>
    <row r="210" spans="6:6" x14ac:dyDescent="0.2">
      <c r="F210" s="93"/>
    </row>
    <row r="211" spans="6:6" x14ac:dyDescent="0.2">
      <c r="F211" s="93"/>
    </row>
    <row r="212" spans="6:6" x14ac:dyDescent="0.2">
      <c r="F212" s="93"/>
    </row>
    <row r="213" spans="6:6" x14ac:dyDescent="0.2">
      <c r="F213" s="93"/>
    </row>
    <row r="214" spans="6:6" x14ac:dyDescent="0.2">
      <c r="F214" s="93"/>
    </row>
    <row r="215" spans="6:6" x14ac:dyDescent="0.2">
      <c r="F215" s="92"/>
    </row>
    <row r="216" spans="6:6" x14ac:dyDescent="0.2">
      <c r="F216" s="92"/>
    </row>
    <row r="217" spans="6:6" x14ac:dyDescent="0.2">
      <c r="F217" s="92"/>
    </row>
    <row r="218" spans="6:6" x14ac:dyDescent="0.2">
      <c r="F218" s="93"/>
    </row>
    <row r="219" spans="6:6" x14ac:dyDescent="0.2">
      <c r="F219" s="93"/>
    </row>
    <row r="220" spans="6:6" x14ac:dyDescent="0.2">
      <c r="F220" s="93"/>
    </row>
    <row r="221" spans="6:6" x14ac:dyDescent="0.2">
      <c r="F221" s="93"/>
    </row>
    <row r="222" spans="6:6" x14ac:dyDescent="0.2">
      <c r="F222" s="93"/>
    </row>
    <row r="223" spans="6:6" x14ac:dyDescent="0.2">
      <c r="F223" s="93"/>
    </row>
    <row r="224" spans="6:6" x14ac:dyDescent="0.2">
      <c r="F224" s="93"/>
    </row>
    <row r="225" spans="6:6" x14ac:dyDescent="0.2">
      <c r="F225" s="93"/>
    </row>
    <row r="226" spans="6:6" x14ac:dyDescent="0.2">
      <c r="F226" s="92"/>
    </row>
    <row r="227" spans="6:6" x14ac:dyDescent="0.2">
      <c r="F227" s="93"/>
    </row>
    <row r="228" spans="6:6" x14ac:dyDescent="0.2">
      <c r="F228" s="93"/>
    </row>
    <row r="229" spans="6:6" x14ac:dyDescent="0.2">
      <c r="F229" s="93"/>
    </row>
    <row r="230" spans="6:6" x14ac:dyDescent="0.2">
      <c r="F230" s="93"/>
    </row>
    <row r="231" spans="6:6" x14ac:dyDescent="0.2">
      <c r="F231" s="93"/>
    </row>
    <row r="232" spans="6:6" x14ac:dyDescent="0.2">
      <c r="F232" s="92"/>
    </row>
    <row r="233" spans="6:6" x14ac:dyDescent="0.2">
      <c r="F233" s="92"/>
    </row>
    <row r="234" spans="6:6" x14ac:dyDescent="0.2">
      <c r="F234" s="92"/>
    </row>
    <row r="235" spans="6:6" x14ac:dyDescent="0.2">
      <c r="F235" s="92"/>
    </row>
    <row r="236" spans="6:6" x14ac:dyDescent="0.2">
      <c r="F236" s="92"/>
    </row>
    <row r="237" spans="6:6" x14ac:dyDescent="0.2">
      <c r="F237" s="93"/>
    </row>
    <row r="238" spans="6:6" x14ac:dyDescent="0.2">
      <c r="F238" s="92"/>
    </row>
    <row r="239" spans="6:6" x14ac:dyDescent="0.2">
      <c r="F239" s="92"/>
    </row>
    <row r="240" spans="6:6" x14ac:dyDescent="0.2">
      <c r="F240" s="92"/>
    </row>
    <row r="241" spans="6:6" x14ac:dyDescent="0.2">
      <c r="F241" s="92"/>
    </row>
    <row r="242" spans="6:6" x14ac:dyDescent="0.2">
      <c r="F242" s="92"/>
    </row>
    <row r="243" spans="6:6" x14ac:dyDescent="0.2">
      <c r="F243" s="92"/>
    </row>
    <row r="244" spans="6:6" x14ac:dyDescent="0.2">
      <c r="F244" s="92"/>
    </row>
    <row r="245" spans="6:6" x14ac:dyDescent="0.2">
      <c r="F245" s="92"/>
    </row>
    <row r="246" spans="6:6" x14ac:dyDescent="0.2">
      <c r="F246" s="92"/>
    </row>
    <row r="247" spans="6:6" x14ac:dyDescent="0.2">
      <c r="F247" s="93"/>
    </row>
    <row r="248" spans="6:6" x14ac:dyDescent="0.2">
      <c r="F248" s="93"/>
    </row>
    <row r="249" spans="6:6" x14ac:dyDescent="0.2">
      <c r="F249" s="93"/>
    </row>
    <row r="250" spans="6:6" x14ac:dyDescent="0.2">
      <c r="F250" s="93"/>
    </row>
    <row r="251" spans="6:6" x14ac:dyDescent="0.2">
      <c r="F251" s="92"/>
    </row>
    <row r="252" spans="6:6" x14ac:dyDescent="0.2">
      <c r="F252" s="92"/>
    </row>
    <row r="253" spans="6:6" x14ac:dyDescent="0.2">
      <c r="F253" s="93"/>
    </row>
    <row r="254" spans="6:6" x14ac:dyDescent="0.2">
      <c r="F254" s="92"/>
    </row>
    <row r="255" spans="6:6" x14ac:dyDescent="0.2">
      <c r="F255" s="92"/>
    </row>
    <row r="256" spans="6:6" x14ac:dyDescent="0.2">
      <c r="F256" s="92"/>
    </row>
    <row r="257" spans="6:6" x14ac:dyDescent="0.2">
      <c r="F257" s="92"/>
    </row>
    <row r="258" spans="6:6" x14ac:dyDescent="0.2">
      <c r="F258" s="92"/>
    </row>
    <row r="259" spans="6:6" x14ac:dyDescent="0.2">
      <c r="F259" s="92"/>
    </row>
    <row r="260" spans="6:6" x14ac:dyDescent="0.2">
      <c r="F260" s="92"/>
    </row>
    <row r="261" spans="6:6" x14ac:dyDescent="0.2">
      <c r="F261" s="92"/>
    </row>
    <row r="262" spans="6:6" x14ac:dyDescent="0.2">
      <c r="F262" s="92"/>
    </row>
    <row r="263" spans="6:6" x14ac:dyDescent="0.2">
      <c r="F263" s="92"/>
    </row>
    <row r="264" spans="6:6" x14ac:dyDescent="0.2">
      <c r="F264" s="92"/>
    </row>
    <row r="265" spans="6:6" x14ac:dyDescent="0.2">
      <c r="F265" s="92"/>
    </row>
    <row r="266" spans="6:6" x14ac:dyDescent="0.2">
      <c r="F266" s="92"/>
    </row>
    <row r="267" spans="6:6" x14ac:dyDescent="0.2">
      <c r="F267" s="92"/>
    </row>
    <row r="268" spans="6:6" x14ac:dyDescent="0.2">
      <c r="F268" s="93"/>
    </row>
    <row r="269" spans="6:6" x14ac:dyDescent="0.2">
      <c r="F269" s="93"/>
    </row>
    <row r="270" spans="6:6" x14ac:dyDescent="0.2">
      <c r="F270" s="93"/>
    </row>
    <row r="271" spans="6:6" x14ac:dyDescent="0.2">
      <c r="F271" s="92"/>
    </row>
    <row r="272" spans="6:6" x14ac:dyDescent="0.2">
      <c r="F272" s="92"/>
    </row>
    <row r="273" spans="6:6" x14ac:dyDescent="0.2">
      <c r="F273" s="92"/>
    </row>
    <row r="274" spans="6:6" x14ac:dyDescent="0.2">
      <c r="F274" s="92"/>
    </row>
    <row r="275" spans="6:6" x14ac:dyDescent="0.2">
      <c r="F275" s="92"/>
    </row>
    <row r="276" spans="6:6" x14ac:dyDescent="0.2">
      <c r="F276" s="92"/>
    </row>
    <row r="277" spans="6:6" x14ac:dyDescent="0.2">
      <c r="F277" s="92"/>
    </row>
    <row r="278" spans="6:6" x14ac:dyDescent="0.2">
      <c r="F278" s="92"/>
    </row>
    <row r="279" spans="6:6" x14ac:dyDescent="0.2">
      <c r="F279" s="92"/>
    </row>
    <row r="280" spans="6:6" x14ac:dyDescent="0.2">
      <c r="F280" s="92"/>
    </row>
    <row r="281" spans="6:6" x14ac:dyDescent="0.2">
      <c r="F281" s="92"/>
    </row>
    <row r="282" spans="6:6" x14ac:dyDescent="0.2">
      <c r="F282" s="92"/>
    </row>
    <row r="283" spans="6:6" x14ac:dyDescent="0.2">
      <c r="F283" s="92"/>
    </row>
    <row r="284" spans="6:6" x14ac:dyDescent="0.2">
      <c r="F284" s="92"/>
    </row>
    <row r="285" spans="6:6" x14ac:dyDescent="0.2">
      <c r="F285" s="92"/>
    </row>
    <row r="286" spans="6:6" x14ac:dyDescent="0.2">
      <c r="F286" s="92"/>
    </row>
    <row r="287" spans="6:6" x14ac:dyDescent="0.2">
      <c r="F287" s="92"/>
    </row>
    <row r="288" spans="6:6" x14ac:dyDescent="0.2">
      <c r="F288" s="92"/>
    </row>
    <row r="289" spans="6:6" x14ac:dyDescent="0.2">
      <c r="F289" s="92"/>
    </row>
    <row r="290" spans="6:6" x14ac:dyDescent="0.2">
      <c r="F290" s="92"/>
    </row>
    <row r="291" spans="6:6" x14ac:dyDescent="0.2">
      <c r="F291" s="92"/>
    </row>
    <row r="292" spans="6:6" x14ac:dyDescent="0.2">
      <c r="F292" s="92"/>
    </row>
    <row r="293" spans="6:6" x14ac:dyDescent="0.2">
      <c r="F293" s="92"/>
    </row>
    <row r="294" spans="6:6" x14ac:dyDescent="0.2">
      <c r="F294" s="92"/>
    </row>
    <row r="295" spans="6:6" x14ac:dyDescent="0.2">
      <c r="F295" s="92"/>
    </row>
    <row r="296" spans="6:6" x14ac:dyDescent="0.2">
      <c r="F296" s="92"/>
    </row>
    <row r="297" spans="6:6" x14ac:dyDescent="0.2">
      <c r="F297" s="92"/>
    </row>
    <row r="298" spans="6:6" x14ac:dyDescent="0.2">
      <c r="F298" s="92"/>
    </row>
    <row r="299" spans="6:6" x14ac:dyDescent="0.2">
      <c r="F299" s="92"/>
    </row>
    <row r="300" spans="6:6" x14ac:dyDescent="0.2">
      <c r="F300" s="92"/>
    </row>
    <row r="301" spans="6:6" x14ac:dyDescent="0.2">
      <c r="F301" s="92"/>
    </row>
    <row r="302" spans="6:6" x14ac:dyDescent="0.2">
      <c r="F302" s="92"/>
    </row>
    <row r="303" spans="6:6" x14ac:dyDescent="0.2">
      <c r="F303" s="92"/>
    </row>
    <row r="304" spans="6:6" x14ac:dyDescent="0.2">
      <c r="F304" s="92"/>
    </row>
    <row r="305" spans="6:6" x14ac:dyDescent="0.2">
      <c r="F305" s="92"/>
    </row>
    <row r="306" spans="6:6" x14ac:dyDescent="0.2">
      <c r="F306" s="92"/>
    </row>
    <row r="307" spans="6:6" x14ac:dyDescent="0.2">
      <c r="F307" s="92"/>
    </row>
    <row r="308" spans="6:6" x14ac:dyDescent="0.2">
      <c r="F308" s="92"/>
    </row>
    <row r="309" spans="6:6" x14ac:dyDescent="0.2">
      <c r="F309" s="92"/>
    </row>
    <row r="310" spans="6:6" x14ac:dyDescent="0.2">
      <c r="F310" s="92"/>
    </row>
    <row r="311" spans="6:6" x14ac:dyDescent="0.2">
      <c r="F311" s="92"/>
    </row>
    <row r="312" spans="6:6" x14ac:dyDescent="0.2">
      <c r="F312" s="92"/>
    </row>
    <row r="313" spans="6:6" x14ac:dyDescent="0.2">
      <c r="F313" s="92"/>
    </row>
    <row r="314" spans="6:6" x14ac:dyDescent="0.2">
      <c r="F314" s="92"/>
    </row>
    <row r="315" spans="6:6" x14ac:dyDescent="0.2">
      <c r="F315" s="92"/>
    </row>
    <row r="316" spans="6:6" x14ac:dyDescent="0.2">
      <c r="F316" s="92"/>
    </row>
    <row r="317" spans="6:6" x14ac:dyDescent="0.2">
      <c r="F317" s="92"/>
    </row>
    <row r="318" spans="6:6" x14ac:dyDescent="0.2">
      <c r="F318" s="92"/>
    </row>
    <row r="319" spans="6:6" x14ac:dyDescent="0.2">
      <c r="F319" s="92"/>
    </row>
    <row r="320" spans="6:6" x14ac:dyDescent="0.2">
      <c r="F320" s="92"/>
    </row>
    <row r="321" spans="6:6" x14ac:dyDescent="0.2">
      <c r="F321" s="92"/>
    </row>
    <row r="322" spans="6:6" x14ac:dyDescent="0.2">
      <c r="F322" s="92"/>
    </row>
    <row r="323" spans="6:6" x14ac:dyDescent="0.2">
      <c r="F323" s="92"/>
    </row>
    <row r="324" spans="6:6" x14ac:dyDescent="0.2">
      <c r="F324" s="92"/>
    </row>
    <row r="325" spans="6:6" x14ac:dyDescent="0.2">
      <c r="F325" s="92"/>
    </row>
    <row r="326" spans="6:6" x14ac:dyDescent="0.2">
      <c r="F326" s="92"/>
    </row>
    <row r="327" spans="6:6" x14ac:dyDescent="0.2">
      <c r="F327" s="92"/>
    </row>
    <row r="328" spans="6:6" x14ac:dyDescent="0.2">
      <c r="F328" s="92"/>
    </row>
    <row r="329" spans="6:6" x14ac:dyDescent="0.2">
      <c r="F329" s="92"/>
    </row>
    <row r="330" spans="6:6" x14ac:dyDescent="0.2">
      <c r="F330" s="92"/>
    </row>
    <row r="331" spans="6:6" x14ac:dyDescent="0.2">
      <c r="F331" s="92"/>
    </row>
    <row r="332" spans="6:6" x14ac:dyDescent="0.2">
      <c r="F332" s="92"/>
    </row>
    <row r="333" spans="6:6" x14ac:dyDescent="0.2">
      <c r="F333" s="92"/>
    </row>
    <row r="334" spans="6:6" x14ac:dyDescent="0.2">
      <c r="F334" s="92"/>
    </row>
    <row r="335" spans="6:6" x14ac:dyDescent="0.2">
      <c r="F335" s="92"/>
    </row>
    <row r="336" spans="6:6" x14ac:dyDescent="0.2">
      <c r="F336" s="92"/>
    </row>
    <row r="337" spans="6:6" x14ac:dyDescent="0.2">
      <c r="F337" s="92"/>
    </row>
    <row r="338" spans="6:6" x14ac:dyDescent="0.2">
      <c r="F338" s="92"/>
    </row>
    <row r="339" spans="6:6" x14ac:dyDescent="0.2">
      <c r="F339" s="92"/>
    </row>
    <row r="340" spans="6:6" x14ac:dyDescent="0.2">
      <c r="F340" s="92"/>
    </row>
    <row r="341" spans="6:6" x14ac:dyDescent="0.2">
      <c r="F341" s="92"/>
    </row>
    <row r="342" spans="6:6" x14ac:dyDescent="0.2">
      <c r="F342" s="92"/>
    </row>
    <row r="343" spans="6:6" x14ac:dyDescent="0.2">
      <c r="F343" s="92"/>
    </row>
    <row r="344" spans="6:6" x14ac:dyDescent="0.2">
      <c r="F344" s="92"/>
    </row>
    <row r="345" spans="6:6" x14ac:dyDescent="0.2">
      <c r="F345" s="92"/>
    </row>
    <row r="346" spans="6:6" x14ac:dyDescent="0.2">
      <c r="F346" s="92"/>
    </row>
    <row r="347" spans="6:6" x14ac:dyDescent="0.2">
      <c r="F347" s="92"/>
    </row>
    <row r="348" spans="6:6" x14ac:dyDescent="0.2">
      <c r="F348" s="92"/>
    </row>
    <row r="349" spans="6:6" x14ac:dyDescent="0.2">
      <c r="F349" s="92"/>
    </row>
    <row r="350" spans="6:6" x14ac:dyDescent="0.2">
      <c r="F350" s="92"/>
    </row>
    <row r="351" spans="6:6" x14ac:dyDescent="0.2">
      <c r="F351" s="92"/>
    </row>
    <row r="352" spans="6:6" x14ac:dyDescent="0.2">
      <c r="F352" s="93"/>
    </row>
    <row r="353" spans="6:6" x14ac:dyDescent="0.2">
      <c r="F353" s="93"/>
    </row>
    <row r="354" spans="6:6" x14ac:dyDescent="0.2">
      <c r="F354" s="92"/>
    </row>
    <row r="355" spans="6:6" x14ac:dyDescent="0.2">
      <c r="F355" s="92"/>
    </row>
    <row r="356" spans="6:6" x14ac:dyDescent="0.2">
      <c r="F356" s="92"/>
    </row>
    <row r="357" spans="6:6" x14ac:dyDescent="0.2">
      <c r="F357" s="92"/>
    </row>
    <row r="358" spans="6:6" x14ac:dyDescent="0.2">
      <c r="F358" s="92"/>
    </row>
    <row r="359" spans="6:6" x14ac:dyDescent="0.2">
      <c r="F359" s="92"/>
    </row>
    <row r="360" spans="6:6" x14ac:dyDescent="0.2">
      <c r="F360" s="92"/>
    </row>
    <row r="361" spans="6:6" x14ac:dyDescent="0.2">
      <c r="F361" s="92"/>
    </row>
    <row r="362" spans="6:6" x14ac:dyDescent="0.2">
      <c r="F362" s="92"/>
    </row>
    <row r="363" spans="6:6" x14ac:dyDescent="0.2">
      <c r="F363" s="92"/>
    </row>
    <row r="364" spans="6:6" x14ac:dyDescent="0.2">
      <c r="F364" s="92"/>
    </row>
    <row r="365" spans="6:6" x14ac:dyDescent="0.2">
      <c r="F365" s="92"/>
    </row>
    <row r="366" spans="6:6" x14ac:dyDescent="0.2">
      <c r="F366" s="92"/>
    </row>
    <row r="367" spans="6:6" x14ac:dyDescent="0.2">
      <c r="F367" s="93"/>
    </row>
    <row r="368" spans="6:6" x14ac:dyDescent="0.2">
      <c r="F368" s="92"/>
    </row>
    <row r="369" spans="6:6" x14ac:dyDescent="0.2">
      <c r="F369" s="92"/>
    </row>
    <row r="370" spans="6:6" x14ac:dyDescent="0.2">
      <c r="F370" s="92"/>
    </row>
    <row r="371" spans="6:6" x14ac:dyDescent="0.2">
      <c r="F371" s="92"/>
    </row>
    <row r="372" spans="6:6" x14ac:dyDescent="0.2">
      <c r="F372" s="92"/>
    </row>
    <row r="373" spans="6:6" x14ac:dyDescent="0.2">
      <c r="F373" s="92"/>
    </row>
    <row r="374" spans="6:6" x14ac:dyDescent="0.2">
      <c r="F374" s="92"/>
    </row>
    <row r="375" spans="6:6" x14ac:dyDescent="0.2">
      <c r="F375" s="92"/>
    </row>
    <row r="376" spans="6:6" x14ac:dyDescent="0.2">
      <c r="F376" s="92"/>
    </row>
    <row r="377" spans="6:6" x14ac:dyDescent="0.2">
      <c r="F377" s="92"/>
    </row>
    <row r="378" spans="6:6" x14ac:dyDescent="0.2">
      <c r="F378" s="92"/>
    </row>
    <row r="379" spans="6:6" x14ac:dyDescent="0.2">
      <c r="F379" s="93"/>
    </row>
    <row r="380" spans="6:6" x14ac:dyDescent="0.2">
      <c r="F380" s="93"/>
    </row>
    <row r="381" spans="6:6" x14ac:dyDescent="0.2">
      <c r="F381" s="93"/>
    </row>
    <row r="382" spans="6:6" x14ac:dyDescent="0.2">
      <c r="F382" s="93"/>
    </row>
    <row r="383" spans="6:6" x14ac:dyDescent="0.2">
      <c r="F383" s="93"/>
    </row>
    <row r="384" spans="6:6" x14ac:dyDescent="0.2">
      <c r="F384" s="93"/>
    </row>
    <row r="385" spans="6:6" x14ac:dyDescent="0.2">
      <c r="F385" s="93"/>
    </row>
    <row r="386" spans="6:6" x14ac:dyDescent="0.2">
      <c r="F386" s="93"/>
    </row>
    <row r="387" spans="6:6" x14ac:dyDescent="0.2">
      <c r="F387" s="93"/>
    </row>
    <row r="388" spans="6:6" x14ac:dyDescent="0.2">
      <c r="F388" s="93"/>
    </row>
    <row r="389" spans="6:6" x14ac:dyDescent="0.2">
      <c r="F389" s="93"/>
    </row>
    <row r="390" spans="6:6" x14ac:dyDescent="0.2">
      <c r="F390" s="93"/>
    </row>
    <row r="391" spans="6:6" x14ac:dyDescent="0.2">
      <c r="F391" s="93"/>
    </row>
    <row r="392" spans="6:6" x14ac:dyDescent="0.2">
      <c r="F392" s="93"/>
    </row>
    <row r="393" spans="6:6" x14ac:dyDescent="0.2">
      <c r="F393" s="93"/>
    </row>
    <row r="394" spans="6:6" x14ac:dyDescent="0.2">
      <c r="F394" s="93"/>
    </row>
    <row r="395" spans="6:6" x14ac:dyDescent="0.2">
      <c r="F395" s="92"/>
    </row>
    <row r="396" spans="6:6" x14ac:dyDescent="0.2">
      <c r="F396" s="92"/>
    </row>
    <row r="397" spans="6:6" x14ac:dyDescent="0.2">
      <c r="F397" s="93"/>
    </row>
    <row r="398" spans="6:6" x14ac:dyDescent="0.2">
      <c r="F398" s="93"/>
    </row>
    <row r="399" spans="6:6" x14ac:dyDescent="0.2">
      <c r="F399" s="92"/>
    </row>
    <row r="400" spans="6:6" x14ac:dyDescent="0.2">
      <c r="F400" s="92"/>
    </row>
    <row r="401" spans="6:6" x14ac:dyDescent="0.2">
      <c r="F401" s="92"/>
    </row>
    <row r="402" spans="6:6" x14ac:dyDescent="0.2">
      <c r="F402" s="93"/>
    </row>
    <row r="403" spans="6:6" x14ac:dyDescent="0.2">
      <c r="F403" s="93"/>
    </row>
    <row r="404" spans="6:6" x14ac:dyDescent="0.2">
      <c r="F404" s="92"/>
    </row>
    <row r="405" spans="6:6" x14ac:dyDescent="0.2">
      <c r="F405" s="92"/>
    </row>
    <row r="406" spans="6:6" x14ac:dyDescent="0.2">
      <c r="F406" s="92"/>
    </row>
    <row r="407" spans="6:6" x14ac:dyDescent="0.2">
      <c r="F407" s="92"/>
    </row>
    <row r="408" spans="6:6" x14ac:dyDescent="0.2">
      <c r="F408" s="92"/>
    </row>
    <row r="409" spans="6:6" x14ac:dyDescent="0.2">
      <c r="F409" s="93"/>
    </row>
    <row r="410" spans="6:6" x14ac:dyDescent="0.2">
      <c r="F410" s="93"/>
    </row>
    <row r="411" spans="6:6" x14ac:dyDescent="0.2">
      <c r="F411" s="93"/>
    </row>
    <row r="412" spans="6:6" x14ac:dyDescent="0.2">
      <c r="F412" s="93"/>
    </row>
    <row r="413" spans="6:6" x14ac:dyDescent="0.2">
      <c r="F413" s="93"/>
    </row>
    <row r="414" spans="6:6" x14ac:dyDescent="0.2">
      <c r="F414" s="93"/>
    </row>
    <row r="415" spans="6:6" x14ac:dyDescent="0.2">
      <c r="F415" s="92"/>
    </row>
    <row r="416" spans="6:6" x14ac:dyDescent="0.2">
      <c r="F416" s="92"/>
    </row>
    <row r="417" spans="6:6" x14ac:dyDescent="0.2">
      <c r="F417" s="92"/>
    </row>
    <row r="418" spans="6:6" x14ac:dyDescent="0.2">
      <c r="F418" s="92"/>
    </row>
    <row r="419" spans="6:6" x14ac:dyDescent="0.2">
      <c r="F419" s="93"/>
    </row>
    <row r="420" spans="6:6" x14ac:dyDescent="0.2">
      <c r="F420" s="92"/>
    </row>
    <row r="421" spans="6:6" x14ac:dyDescent="0.2">
      <c r="F421" s="92"/>
    </row>
    <row r="422" spans="6:6" x14ac:dyDescent="0.2">
      <c r="F422" s="92"/>
    </row>
    <row r="423" spans="6:6" x14ac:dyDescent="0.2">
      <c r="F423" s="92"/>
    </row>
    <row r="424" spans="6:6" x14ac:dyDescent="0.2">
      <c r="F424" s="92"/>
    </row>
    <row r="425" spans="6:6" x14ac:dyDescent="0.2">
      <c r="F425" s="92"/>
    </row>
    <row r="426" spans="6:6" x14ac:dyDescent="0.2">
      <c r="F426" s="92"/>
    </row>
    <row r="427" spans="6:6" x14ac:dyDescent="0.2">
      <c r="F427" s="92"/>
    </row>
    <row r="428" spans="6:6" x14ac:dyDescent="0.2">
      <c r="F428" s="92"/>
    </row>
    <row r="429" spans="6:6" x14ac:dyDescent="0.2">
      <c r="F429" s="92"/>
    </row>
    <row r="430" spans="6:6" x14ac:dyDescent="0.2">
      <c r="F430" s="92"/>
    </row>
    <row r="431" spans="6:6" x14ac:dyDescent="0.2">
      <c r="F431" s="92"/>
    </row>
    <row r="432" spans="6:6" x14ac:dyDescent="0.2">
      <c r="F432" s="92"/>
    </row>
    <row r="433" spans="6:6" x14ac:dyDescent="0.2">
      <c r="F433" s="93"/>
    </row>
    <row r="434" spans="6:6" x14ac:dyDescent="0.2">
      <c r="F434" s="92"/>
    </row>
    <row r="435" spans="6:6" x14ac:dyDescent="0.2">
      <c r="F435" s="92"/>
    </row>
    <row r="436" spans="6:6" x14ac:dyDescent="0.2">
      <c r="F436" s="92"/>
    </row>
    <row r="437" spans="6:6" x14ac:dyDescent="0.2">
      <c r="F437" s="92"/>
    </row>
    <row r="438" spans="6:6" x14ac:dyDescent="0.2">
      <c r="F438" s="92"/>
    </row>
    <row r="439" spans="6:6" x14ac:dyDescent="0.2">
      <c r="F439" s="92"/>
    </row>
    <row r="440" spans="6:6" x14ac:dyDescent="0.2">
      <c r="F440" s="92"/>
    </row>
    <row r="441" spans="6:6" x14ac:dyDescent="0.2">
      <c r="F441" s="92"/>
    </row>
    <row r="442" spans="6:6" x14ac:dyDescent="0.2">
      <c r="F442" s="93"/>
    </row>
    <row r="443" spans="6:6" x14ac:dyDescent="0.2">
      <c r="F443" s="92"/>
    </row>
    <row r="444" spans="6:6" x14ac:dyDescent="0.2">
      <c r="F444" s="92"/>
    </row>
    <row r="445" spans="6:6" x14ac:dyDescent="0.2">
      <c r="F445" s="93"/>
    </row>
    <row r="446" spans="6:6" x14ac:dyDescent="0.2">
      <c r="F446" s="93"/>
    </row>
    <row r="447" spans="6:6" x14ac:dyDescent="0.2">
      <c r="F447" s="92"/>
    </row>
    <row r="448" spans="6:6" x14ac:dyDescent="0.2">
      <c r="F448" s="92"/>
    </row>
    <row r="449" spans="6:6" x14ac:dyDescent="0.2">
      <c r="F449" s="92"/>
    </row>
    <row r="450" spans="6:6" x14ac:dyDescent="0.2">
      <c r="F450" s="92"/>
    </row>
    <row r="451" spans="6:6" x14ac:dyDescent="0.2">
      <c r="F451" s="92"/>
    </row>
    <row r="452" spans="6:6" x14ac:dyDescent="0.2">
      <c r="F452" s="92"/>
    </row>
    <row r="453" spans="6:6" x14ac:dyDescent="0.2">
      <c r="F453" s="92"/>
    </row>
    <row r="454" spans="6:6" x14ac:dyDescent="0.2">
      <c r="F454" s="92"/>
    </row>
    <row r="455" spans="6:6" x14ac:dyDescent="0.2">
      <c r="F455" s="92"/>
    </row>
    <row r="456" spans="6:6" x14ac:dyDescent="0.2">
      <c r="F456" s="92"/>
    </row>
    <row r="457" spans="6:6" x14ac:dyDescent="0.2">
      <c r="F457" s="92"/>
    </row>
    <row r="458" spans="6:6" x14ac:dyDescent="0.2">
      <c r="F458" s="92"/>
    </row>
    <row r="459" spans="6:6" x14ac:dyDescent="0.2">
      <c r="F459" s="92"/>
    </row>
    <row r="460" spans="6:6" x14ac:dyDescent="0.2">
      <c r="F460" s="92"/>
    </row>
    <row r="461" spans="6:6" x14ac:dyDescent="0.2">
      <c r="F461" s="92"/>
    </row>
    <row r="462" spans="6:6" x14ac:dyDescent="0.2">
      <c r="F462" s="92"/>
    </row>
    <row r="463" spans="6:6" x14ac:dyDescent="0.2">
      <c r="F463" s="92"/>
    </row>
    <row r="464" spans="6:6" x14ac:dyDescent="0.2">
      <c r="F464" s="92"/>
    </row>
    <row r="465" spans="6:6" x14ac:dyDescent="0.2">
      <c r="F465" s="92"/>
    </row>
    <row r="466" spans="6:6" x14ac:dyDescent="0.2">
      <c r="F466" s="92"/>
    </row>
    <row r="467" spans="6:6" x14ac:dyDescent="0.2">
      <c r="F467" s="92"/>
    </row>
    <row r="468" spans="6:6" x14ac:dyDescent="0.2">
      <c r="F468" s="92"/>
    </row>
    <row r="469" spans="6:6" x14ac:dyDescent="0.2">
      <c r="F469" s="92"/>
    </row>
    <row r="470" spans="6:6" x14ac:dyDescent="0.2">
      <c r="F470" s="92"/>
    </row>
    <row r="471" spans="6:6" x14ac:dyDescent="0.2">
      <c r="F471" s="92"/>
    </row>
    <row r="472" spans="6:6" x14ac:dyDescent="0.2">
      <c r="F472" s="92"/>
    </row>
    <row r="473" spans="6:6" x14ac:dyDescent="0.2">
      <c r="F473" s="92"/>
    </row>
    <row r="474" spans="6:6" x14ac:dyDescent="0.2">
      <c r="F474" s="92"/>
    </row>
    <row r="475" spans="6:6" x14ac:dyDescent="0.2">
      <c r="F475" s="92"/>
    </row>
    <row r="476" spans="6:6" x14ac:dyDescent="0.2">
      <c r="F476" s="92"/>
    </row>
    <row r="477" spans="6:6" x14ac:dyDescent="0.2">
      <c r="F477" s="92"/>
    </row>
    <row r="478" spans="6:6" x14ac:dyDescent="0.2">
      <c r="F478" s="92"/>
    </row>
    <row r="479" spans="6:6" x14ac:dyDescent="0.2">
      <c r="F479" s="92"/>
    </row>
    <row r="480" spans="6:6" x14ac:dyDescent="0.2">
      <c r="F480" s="92"/>
    </row>
    <row r="481" spans="6:6" x14ac:dyDescent="0.2">
      <c r="F481" s="92"/>
    </row>
    <row r="482" spans="6:6" x14ac:dyDescent="0.2">
      <c r="F482" s="92"/>
    </row>
    <row r="483" spans="6:6" x14ac:dyDescent="0.2">
      <c r="F483" s="92"/>
    </row>
    <row r="484" spans="6:6" x14ac:dyDescent="0.2">
      <c r="F484" s="92"/>
    </row>
    <row r="485" spans="6:6" x14ac:dyDescent="0.2">
      <c r="F485" s="92"/>
    </row>
    <row r="486" spans="6:6" x14ac:dyDescent="0.2">
      <c r="F486" s="92"/>
    </row>
    <row r="487" spans="6:6" x14ac:dyDescent="0.2">
      <c r="F487" s="92"/>
    </row>
    <row r="488" spans="6:6" x14ac:dyDescent="0.2">
      <c r="F488" s="92"/>
    </row>
    <row r="489" spans="6:6" x14ac:dyDescent="0.2">
      <c r="F489" s="92"/>
    </row>
    <row r="490" spans="6:6" x14ac:dyDescent="0.2">
      <c r="F490" s="92"/>
    </row>
    <row r="491" spans="6:6" x14ac:dyDescent="0.2">
      <c r="F491" s="92"/>
    </row>
    <row r="492" spans="6:6" x14ac:dyDescent="0.2">
      <c r="F492" s="92"/>
    </row>
    <row r="493" spans="6:6" x14ac:dyDescent="0.2">
      <c r="F493" s="92"/>
    </row>
    <row r="494" spans="6:6" x14ac:dyDescent="0.2">
      <c r="F494" s="92"/>
    </row>
    <row r="495" spans="6:6" x14ac:dyDescent="0.2">
      <c r="F495" s="92"/>
    </row>
    <row r="496" spans="6:6" x14ac:dyDescent="0.2">
      <c r="F496" s="92"/>
    </row>
    <row r="497" spans="6:6" x14ac:dyDescent="0.2">
      <c r="F497" s="92"/>
    </row>
    <row r="498" spans="6:6" x14ac:dyDescent="0.2">
      <c r="F498" s="92"/>
    </row>
    <row r="499" spans="6:6" x14ac:dyDescent="0.2">
      <c r="F499" s="92"/>
    </row>
    <row r="500" spans="6:6" x14ac:dyDescent="0.2">
      <c r="F500" s="92"/>
    </row>
    <row r="501" spans="6:6" x14ac:dyDescent="0.2">
      <c r="F501" s="92"/>
    </row>
    <row r="502" spans="6:6" x14ac:dyDescent="0.2">
      <c r="F502" s="92"/>
    </row>
    <row r="503" spans="6:6" x14ac:dyDescent="0.2">
      <c r="F503" s="92"/>
    </row>
    <row r="504" spans="6:6" x14ac:dyDescent="0.2">
      <c r="F504" s="92"/>
    </row>
    <row r="505" spans="6:6" x14ac:dyDescent="0.2">
      <c r="F505" s="92"/>
    </row>
    <row r="506" spans="6:6" x14ac:dyDescent="0.2">
      <c r="F506" s="92"/>
    </row>
    <row r="507" spans="6:6" x14ac:dyDescent="0.2">
      <c r="F507" s="92"/>
    </row>
    <row r="508" spans="6:6" x14ac:dyDescent="0.2">
      <c r="F508" s="92"/>
    </row>
    <row r="509" spans="6:6" x14ac:dyDescent="0.2">
      <c r="F509" s="92"/>
    </row>
    <row r="510" spans="6:6" x14ac:dyDescent="0.2">
      <c r="F510" s="92"/>
    </row>
    <row r="511" spans="6:6" x14ac:dyDescent="0.2">
      <c r="F511" s="92"/>
    </row>
    <row r="512" spans="6:6" x14ac:dyDescent="0.2">
      <c r="F512" s="92"/>
    </row>
    <row r="513" spans="6:6" x14ac:dyDescent="0.2">
      <c r="F513" s="92"/>
    </row>
    <row r="514" spans="6:6" x14ac:dyDescent="0.2">
      <c r="F514" s="92"/>
    </row>
    <row r="515" spans="6:6" x14ac:dyDescent="0.2">
      <c r="F515" s="92"/>
    </row>
    <row r="516" spans="6:6" x14ac:dyDescent="0.2">
      <c r="F516" s="93"/>
    </row>
    <row r="517" spans="6:6" x14ac:dyDescent="0.2">
      <c r="F517" s="93"/>
    </row>
    <row r="518" spans="6:6" x14ac:dyDescent="0.2">
      <c r="F518" s="93"/>
    </row>
    <row r="519" spans="6:6" x14ac:dyDescent="0.2">
      <c r="F519" s="93"/>
    </row>
    <row r="520" spans="6:6" x14ac:dyDescent="0.2">
      <c r="F520" s="93"/>
    </row>
    <row r="521" spans="6:6" x14ac:dyDescent="0.2">
      <c r="F521" s="93"/>
    </row>
    <row r="522" spans="6:6" x14ac:dyDescent="0.2">
      <c r="F522" s="93"/>
    </row>
    <row r="523" spans="6:6" x14ac:dyDescent="0.2">
      <c r="F523" s="93"/>
    </row>
    <row r="524" spans="6:6" x14ac:dyDescent="0.2">
      <c r="F524" s="93"/>
    </row>
    <row r="525" spans="6:6" x14ac:dyDescent="0.2">
      <c r="F525" s="92"/>
    </row>
    <row r="526" spans="6:6" x14ac:dyDescent="0.2">
      <c r="F526" s="92"/>
    </row>
    <row r="527" spans="6:6" x14ac:dyDescent="0.2">
      <c r="F527" s="92"/>
    </row>
    <row r="528" spans="6:6" x14ac:dyDescent="0.2">
      <c r="F528" s="92"/>
    </row>
    <row r="529" spans="6:6" x14ac:dyDescent="0.2">
      <c r="F529" s="92"/>
    </row>
    <row r="530" spans="6:6" x14ac:dyDescent="0.2">
      <c r="F530" s="93"/>
    </row>
    <row r="531" spans="6:6" x14ac:dyDescent="0.2">
      <c r="F531" s="93"/>
    </row>
    <row r="532" spans="6:6" x14ac:dyDescent="0.2">
      <c r="F532" s="93"/>
    </row>
    <row r="533" spans="6:6" x14ac:dyDescent="0.2">
      <c r="F533" s="92"/>
    </row>
    <row r="534" spans="6:6" x14ac:dyDescent="0.2">
      <c r="F534" s="92"/>
    </row>
    <row r="535" spans="6:6" x14ac:dyDescent="0.2">
      <c r="F535" s="92"/>
    </row>
    <row r="536" spans="6:6" x14ac:dyDescent="0.2">
      <c r="F536" s="92"/>
    </row>
    <row r="537" spans="6:6" x14ac:dyDescent="0.2">
      <c r="F537" s="92"/>
    </row>
    <row r="538" spans="6:6" x14ac:dyDescent="0.2">
      <c r="F538" s="92"/>
    </row>
    <row r="539" spans="6:6" x14ac:dyDescent="0.2">
      <c r="F539" s="92"/>
    </row>
    <row r="540" spans="6:6" x14ac:dyDescent="0.2">
      <c r="F540" s="92"/>
    </row>
    <row r="541" spans="6:6" x14ac:dyDescent="0.2">
      <c r="F541" s="92"/>
    </row>
    <row r="542" spans="6:6" x14ac:dyDescent="0.2">
      <c r="F542" s="92"/>
    </row>
    <row r="543" spans="6:6" x14ac:dyDescent="0.2">
      <c r="F543" s="92"/>
    </row>
    <row r="544" spans="6:6" x14ac:dyDescent="0.2">
      <c r="F544" s="92"/>
    </row>
    <row r="545" spans="6:6" x14ac:dyDescent="0.2">
      <c r="F545" s="92"/>
    </row>
    <row r="546" spans="6:6" x14ac:dyDescent="0.2">
      <c r="F546" s="93"/>
    </row>
    <row r="547" spans="6:6" x14ac:dyDescent="0.2">
      <c r="F547" s="93"/>
    </row>
    <row r="548" spans="6:6" x14ac:dyDescent="0.2">
      <c r="F548" s="93"/>
    </row>
    <row r="549" spans="6:6" x14ac:dyDescent="0.2">
      <c r="F549" s="93"/>
    </row>
    <row r="550" spans="6:6" x14ac:dyDescent="0.2">
      <c r="F550" s="93"/>
    </row>
    <row r="551" spans="6:6" x14ac:dyDescent="0.2">
      <c r="F551" s="93"/>
    </row>
    <row r="552" spans="6:6" x14ac:dyDescent="0.2">
      <c r="F552" s="93"/>
    </row>
    <row r="553" spans="6:6" x14ac:dyDescent="0.2">
      <c r="F553" s="93"/>
    </row>
    <row r="554" spans="6:6" x14ac:dyDescent="0.2">
      <c r="F554" s="93"/>
    </row>
    <row r="555" spans="6:6" x14ac:dyDescent="0.2">
      <c r="F555" s="93"/>
    </row>
    <row r="556" spans="6:6" x14ac:dyDescent="0.2">
      <c r="F556" s="93"/>
    </row>
    <row r="557" spans="6:6" x14ac:dyDescent="0.2">
      <c r="F557" s="93"/>
    </row>
    <row r="558" spans="6:6" x14ac:dyDescent="0.2">
      <c r="F558" s="92"/>
    </row>
    <row r="559" spans="6:6" x14ac:dyDescent="0.2">
      <c r="F559" s="92"/>
    </row>
    <row r="560" spans="6:6" x14ac:dyDescent="0.2">
      <c r="F560" s="92"/>
    </row>
    <row r="561" spans="6:6" x14ac:dyDescent="0.2">
      <c r="F561" s="92"/>
    </row>
    <row r="562" spans="6:6" x14ac:dyDescent="0.2">
      <c r="F562" s="93"/>
    </row>
    <row r="563" spans="6:6" x14ac:dyDescent="0.2">
      <c r="F563" s="93"/>
    </row>
    <row r="564" spans="6:6" x14ac:dyDescent="0.2">
      <c r="F564" s="92"/>
    </row>
    <row r="565" spans="6:6" x14ac:dyDescent="0.2">
      <c r="F565" s="92"/>
    </row>
    <row r="566" spans="6:6" x14ac:dyDescent="0.2">
      <c r="F566" s="92"/>
    </row>
    <row r="567" spans="6:6" x14ac:dyDescent="0.2">
      <c r="F567" s="92"/>
    </row>
    <row r="568" spans="6:6" x14ac:dyDescent="0.2">
      <c r="F568" s="92"/>
    </row>
    <row r="569" spans="6:6" x14ac:dyDescent="0.2">
      <c r="F569" s="92"/>
    </row>
    <row r="570" spans="6:6" x14ac:dyDescent="0.2">
      <c r="F570" s="92"/>
    </row>
    <row r="571" spans="6:6" x14ac:dyDescent="0.2">
      <c r="F571" s="92"/>
    </row>
    <row r="572" spans="6:6" x14ac:dyDescent="0.2">
      <c r="F572" s="92"/>
    </row>
    <row r="573" spans="6:6" x14ac:dyDescent="0.2">
      <c r="F573" s="92"/>
    </row>
    <row r="574" spans="6:6" x14ac:dyDescent="0.2">
      <c r="F574" s="92"/>
    </row>
    <row r="575" spans="6:6" x14ac:dyDescent="0.2">
      <c r="F575" s="92"/>
    </row>
    <row r="576" spans="6:6" x14ac:dyDescent="0.2">
      <c r="F576" s="92"/>
    </row>
    <row r="577" spans="6:6" x14ac:dyDescent="0.2">
      <c r="F577" s="93"/>
    </row>
    <row r="578" spans="6:6" x14ac:dyDescent="0.2">
      <c r="F578" s="93"/>
    </row>
    <row r="579" spans="6:6" x14ac:dyDescent="0.2">
      <c r="F579" s="93"/>
    </row>
    <row r="580" spans="6:6" x14ac:dyDescent="0.2">
      <c r="F580" s="92"/>
    </row>
    <row r="581" spans="6:6" x14ac:dyDescent="0.2">
      <c r="F581" s="92"/>
    </row>
    <row r="582" spans="6:6" x14ac:dyDescent="0.2">
      <c r="F582" s="92"/>
    </row>
    <row r="583" spans="6:6" x14ac:dyDescent="0.2">
      <c r="F583" s="92"/>
    </row>
    <row r="584" spans="6:6" x14ac:dyDescent="0.2">
      <c r="F584" s="92"/>
    </row>
    <row r="585" spans="6:6" x14ac:dyDescent="0.2">
      <c r="F585" s="92"/>
    </row>
    <row r="586" spans="6:6" x14ac:dyDescent="0.2">
      <c r="F586" s="92"/>
    </row>
    <row r="587" spans="6:6" x14ac:dyDescent="0.2">
      <c r="F587" s="92"/>
    </row>
    <row r="588" spans="6:6" x14ac:dyDescent="0.2">
      <c r="F588" s="92"/>
    </row>
    <row r="589" spans="6:6" x14ac:dyDescent="0.2">
      <c r="F589" s="92"/>
    </row>
    <row r="590" spans="6:6" x14ac:dyDescent="0.2">
      <c r="F590" s="92"/>
    </row>
    <row r="591" spans="6:6" x14ac:dyDescent="0.2">
      <c r="F591" s="92"/>
    </row>
    <row r="592" spans="6:6" x14ac:dyDescent="0.2">
      <c r="F592" s="92"/>
    </row>
    <row r="593" spans="6:6" x14ac:dyDescent="0.2">
      <c r="F593" s="92"/>
    </row>
    <row r="594" spans="6:6" x14ac:dyDescent="0.2">
      <c r="F594" s="92"/>
    </row>
    <row r="595" spans="6:6" x14ac:dyDescent="0.2">
      <c r="F595" s="92"/>
    </row>
    <row r="596" spans="6:6" x14ac:dyDescent="0.2">
      <c r="F596" s="92"/>
    </row>
    <row r="597" spans="6:6" x14ac:dyDescent="0.2">
      <c r="F597" s="92"/>
    </row>
    <row r="598" spans="6:6" x14ac:dyDescent="0.2">
      <c r="F598" s="92"/>
    </row>
    <row r="599" spans="6:6" x14ac:dyDescent="0.2">
      <c r="F599" s="92"/>
    </row>
    <row r="600" spans="6:6" x14ac:dyDescent="0.2">
      <c r="F600" s="92"/>
    </row>
    <row r="601" spans="6:6" x14ac:dyDescent="0.2">
      <c r="F601" s="92"/>
    </row>
    <row r="602" spans="6:6" x14ac:dyDescent="0.2">
      <c r="F602" s="92"/>
    </row>
    <row r="603" spans="6:6" x14ac:dyDescent="0.2">
      <c r="F603" s="92"/>
    </row>
    <row r="604" spans="6:6" x14ac:dyDescent="0.2">
      <c r="F604" s="92"/>
    </row>
    <row r="605" spans="6:6" x14ac:dyDescent="0.2">
      <c r="F605" s="92"/>
    </row>
    <row r="606" spans="6:6" x14ac:dyDescent="0.2">
      <c r="F606" s="92"/>
    </row>
    <row r="607" spans="6:6" x14ac:dyDescent="0.2">
      <c r="F607" s="92"/>
    </row>
    <row r="608" spans="6:6" x14ac:dyDescent="0.2">
      <c r="F608" s="92"/>
    </row>
    <row r="609" spans="6:6" x14ac:dyDescent="0.2">
      <c r="F609" s="92"/>
    </row>
    <row r="610" spans="6:6" x14ac:dyDescent="0.2">
      <c r="F610" s="92"/>
    </row>
    <row r="611" spans="6:6" x14ac:dyDescent="0.2">
      <c r="F611" s="92"/>
    </row>
    <row r="612" spans="6:6" x14ac:dyDescent="0.2">
      <c r="F612" s="92"/>
    </row>
    <row r="613" spans="6:6" x14ac:dyDescent="0.2">
      <c r="F613" s="92"/>
    </row>
    <row r="614" spans="6:6" x14ac:dyDescent="0.2">
      <c r="F614" s="92"/>
    </row>
    <row r="615" spans="6:6" x14ac:dyDescent="0.2">
      <c r="F615" s="92"/>
    </row>
    <row r="616" spans="6:6" x14ac:dyDescent="0.2">
      <c r="F616" s="92"/>
    </row>
    <row r="617" spans="6:6" x14ac:dyDescent="0.2">
      <c r="F617" s="92"/>
    </row>
    <row r="618" spans="6:6" x14ac:dyDescent="0.2">
      <c r="F618" s="92"/>
    </row>
    <row r="619" spans="6:6" x14ac:dyDescent="0.2">
      <c r="F619" s="92"/>
    </row>
    <row r="620" spans="6:6" x14ac:dyDescent="0.2">
      <c r="F620" s="92"/>
    </row>
    <row r="621" spans="6:6" x14ac:dyDescent="0.2">
      <c r="F621" s="92"/>
    </row>
    <row r="622" spans="6:6" x14ac:dyDescent="0.2">
      <c r="F622" s="92"/>
    </row>
    <row r="623" spans="6:6" x14ac:dyDescent="0.2">
      <c r="F623" s="92"/>
    </row>
    <row r="624" spans="6:6" x14ac:dyDescent="0.2">
      <c r="F624" s="92"/>
    </row>
    <row r="625" spans="6:6" x14ac:dyDescent="0.2">
      <c r="F625" s="93"/>
    </row>
    <row r="626" spans="6:6" x14ac:dyDescent="0.2">
      <c r="F626" s="93"/>
    </row>
    <row r="627" spans="6:6" x14ac:dyDescent="0.2">
      <c r="F627" s="93"/>
    </row>
    <row r="628" spans="6:6" x14ac:dyDescent="0.2">
      <c r="F628" s="92"/>
    </row>
    <row r="629" spans="6:6" x14ac:dyDescent="0.2">
      <c r="F629" s="92"/>
    </row>
    <row r="630" spans="6:6" x14ac:dyDescent="0.2">
      <c r="F630" s="92"/>
    </row>
    <row r="631" spans="6:6" x14ac:dyDescent="0.2">
      <c r="F631" s="92"/>
    </row>
    <row r="632" spans="6:6" x14ac:dyDescent="0.2">
      <c r="F632" s="93"/>
    </row>
    <row r="633" spans="6:6" x14ac:dyDescent="0.2">
      <c r="F633" s="92"/>
    </row>
    <row r="634" spans="6:6" x14ac:dyDescent="0.2">
      <c r="F634" s="92"/>
    </row>
    <row r="635" spans="6:6" x14ac:dyDescent="0.2">
      <c r="F635" s="92"/>
    </row>
    <row r="636" spans="6:6" x14ac:dyDescent="0.2">
      <c r="F636" s="92"/>
    </row>
    <row r="637" spans="6:6" x14ac:dyDescent="0.2">
      <c r="F637" s="93"/>
    </row>
    <row r="638" spans="6:6" x14ac:dyDescent="0.2">
      <c r="F638" s="93"/>
    </row>
    <row r="639" spans="6:6" x14ac:dyDescent="0.2">
      <c r="F639" s="93"/>
    </row>
    <row r="640" spans="6:6" x14ac:dyDescent="0.2">
      <c r="F640" s="93"/>
    </row>
    <row r="641" spans="6:6" x14ac:dyDescent="0.2">
      <c r="F641" s="93"/>
    </row>
    <row r="642" spans="6:6" x14ac:dyDescent="0.2">
      <c r="F642" s="93"/>
    </row>
    <row r="643" spans="6:6" x14ac:dyDescent="0.2">
      <c r="F643" s="93"/>
    </row>
    <row r="644" spans="6:6" x14ac:dyDescent="0.2">
      <c r="F644" s="93"/>
    </row>
    <row r="645" spans="6:6" x14ac:dyDescent="0.2">
      <c r="F645" s="93"/>
    </row>
    <row r="646" spans="6:6" x14ac:dyDescent="0.2">
      <c r="F646" s="93"/>
    </row>
    <row r="647" spans="6:6" x14ac:dyDescent="0.2">
      <c r="F647" s="93"/>
    </row>
    <row r="648" spans="6:6" x14ac:dyDescent="0.2">
      <c r="F648" s="93"/>
    </row>
    <row r="649" spans="6:6" x14ac:dyDescent="0.2">
      <c r="F649" s="92"/>
    </row>
    <row r="650" spans="6:6" x14ac:dyDescent="0.2">
      <c r="F650" s="92"/>
    </row>
    <row r="651" spans="6:6" x14ac:dyDescent="0.2">
      <c r="F651" s="92"/>
    </row>
    <row r="652" spans="6:6" x14ac:dyDescent="0.2">
      <c r="F652" s="92"/>
    </row>
    <row r="653" spans="6:6" x14ac:dyDescent="0.2">
      <c r="F653" s="93"/>
    </row>
    <row r="654" spans="6:6" x14ac:dyDescent="0.2">
      <c r="F654" s="92"/>
    </row>
    <row r="655" spans="6:6" x14ac:dyDescent="0.2">
      <c r="F655" s="92"/>
    </row>
    <row r="656" spans="6:6" x14ac:dyDescent="0.2">
      <c r="F656" s="92"/>
    </row>
    <row r="657" spans="6:6" x14ac:dyDescent="0.2">
      <c r="F657" s="92"/>
    </row>
    <row r="658" spans="6:6" x14ac:dyDescent="0.2">
      <c r="F658" s="92"/>
    </row>
    <row r="659" spans="6:6" x14ac:dyDescent="0.2">
      <c r="F659" s="92"/>
    </row>
    <row r="660" spans="6:6" x14ac:dyDescent="0.2">
      <c r="F660" s="92"/>
    </row>
    <row r="661" spans="6:6" x14ac:dyDescent="0.2">
      <c r="F661" s="92"/>
    </row>
    <row r="662" spans="6:6" x14ac:dyDescent="0.2">
      <c r="F662" s="92"/>
    </row>
    <row r="663" spans="6:6" x14ac:dyDescent="0.2">
      <c r="F663" s="92"/>
    </row>
    <row r="664" spans="6:6" x14ac:dyDescent="0.2">
      <c r="F664" s="93"/>
    </row>
    <row r="665" spans="6:6" x14ac:dyDescent="0.2">
      <c r="F665" s="92"/>
    </row>
    <row r="666" spans="6:6" x14ac:dyDescent="0.2">
      <c r="F666" s="92"/>
    </row>
    <row r="667" spans="6:6" x14ac:dyDescent="0.2">
      <c r="F667" s="92"/>
    </row>
    <row r="668" spans="6:6" x14ac:dyDescent="0.2">
      <c r="F668" s="92"/>
    </row>
    <row r="669" spans="6:6" x14ac:dyDescent="0.2">
      <c r="F669" s="93"/>
    </row>
    <row r="670" spans="6:6" x14ac:dyDescent="0.2">
      <c r="F670" s="92"/>
    </row>
    <row r="671" spans="6:6" x14ac:dyDescent="0.2">
      <c r="F671" s="92"/>
    </row>
    <row r="672" spans="6:6" x14ac:dyDescent="0.2">
      <c r="F672" s="93"/>
    </row>
    <row r="673" spans="6:6" x14ac:dyDescent="0.2">
      <c r="F673" s="92"/>
    </row>
    <row r="674" spans="6:6" x14ac:dyDescent="0.2">
      <c r="F674" s="92"/>
    </row>
    <row r="675" spans="6:6" x14ac:dyDescent="0.2">
      <c r="F675" s="92"/>
    </row>
    <row r="676" spans="6:6" x14ac:dyDescent="0.2">
      <c r="F676" s="92"/>
    </row>
    <row r="677" spans="6:6" x14ac:dyDescent="0.2">
      <c r="F677" s="92"/>
    </row>
    <row r="678" spans="6:6" x14ac:dyDescent="0.2">
      <c r="F678" s="92"/>
    </row>
    <row r="679" spans="6:6" x14ac:dyDescent="0.2">
      <c r="F679" s="92"/>
    </row>
    <row r="680" spans="6:6" x14ac:dyDescent="0.2">
      <c r="F680" s="92"/>
    </row>
    <row r="681" spans="6:6" x14ac:dyDescent="0.2">
      <c r="F681" s="92"/>
    </row>
    <row r="682" spans="6:6" x14ac:dyDescent="0.2">
      <c r="F682" s="92"/>
    </row>
    <row r="683" spans="6:6" x14ac:dyDescent="0.2">
      <c r="F683" s="92"/>
    </row>
    <row r="684" spans="6:6" x14ac:dyDescent="0.2">
      <c r="F684" s="92"/>
    </row>
    <row r="685" spans="6:6" x14ac:dyDescent="0.2">
      <c r="F685" s="92"/>
    </row>
    <row r="686" spans="6:6" x14ac:dyDescent="0.2">
      <c r="F686" s="92"/>
    </row>
    <row r="687" spans="6:6" x14ac:dyDescent="0.2">
      <c r="F687" s="92"/>
    </row>
    <row r="688" spans="6:6" x14ac:dyDescent="0.2">
      <c r="F688" s="92"/>
    </row>
    <row r="689" spans="6:6" x14ac:dyDescent="0.2">
      <c r="F689" s="92"/>
    </row>
    <row r="690" spans="6:6" x14ac:dyDescent="0.2">
      <c r="F690" s="92"/>
    </row>
    <row r="691" spans="6:6" x14ac:dyDescent="0.2">
      <c r="F691" s="92"/>
    </row>
    <row r="692" spans="6:6" x14ac:dyDescent="0.2">
      <c r="F692" s="93"/>
    </row>
    <row r="693" spans="6:6" x14ac:dyDescent="0.2">
      <c r="F693" s="92"/>
    </row>
    <row r="694" spans="6:6" x14ac:dyDescent="0.2">
      <c r="F694" s="92"/>
    </row>
    <row r="695" spans="6:6" x14ac:dyDescent="0.2">
      <c r="F695" s="92"/>
    </row>
    <row r="696" spans="6:6" x14ac:dyDescent="0.2">
      <c r="F696" s="92"/>
    </row>
    <row r="697" spans="6:6" x14ac:dyDescent="0.2">
      <c r="F697" s="92"/>
    </row>
    <row r="698" spans="6:6" x14ac:dyDescent="0.2">
      <c r="F698" s="92"/>
    </row>
    <row r="699" spans="6:6" x14ac:dyDescent="0.2">
      <c r="F699" s="92"/>
    </row>
    <row r="700" spans="6:6" x14ac:dyDescent="0.2">
      <c r="F700" s="92"/>
    </row>
    <row r="701" spans="6:6" x14ac:dyDescent="0.2">
      <c r="F701" s="92"/>
    </row>
    <row r="702" spans="6:6" x14ac:dyDescent="0.2">
      <c r="F702" s="92"/>
    </row>
    <row r="703" spans="6:6" x14ac:dyDescent="0.2">
      <c r="F703" s="92"/>
    </row>
    <row r="704" spans="6:6" x14ac:dyDescent="0.2">
      <c r="F704" s="92"/>
    </row>
    <row r="705" spans="6:6" x14ac:dyDescent="0.2">
      <c r="F705" s="92"/>
    </row>
    <row r="706" spans="6:6" x14ac:dyDescent="0.2">
      <c r="F706" s="92"/>
    </row>
    <row r="707" spans="6:6" x14ac:dyDescent="0.2">
      <c r="F707" s="92"/>
    </row>
    <row r="708" spans="6:6" x14ac:dyDescent="0.2">
      <c r="F708" s="92"/>
    </row>
    <row r="709" spans="6:6" x14ac:dyDescent="0.2">
      <c r="F709" s="92"/>
    </row>
    <row r="710" spans="6:6" x14ac:dyDescent="0.2">
      <c r="F710" s="92"/>
    </row>
    <row r="711" spans="6:6" x14ac:dyDescent="0.2">
      <c r="F711" s="92"/>
    </row>
    <row r="712" spans="6:6" x14ac:dyDescent="0.2">
      <c r="F712" s="92"/>
    </row>
    <row r="713" spans="6:6" x14ac:dyDescent="0.2">
      <c r="F713" s="92"/>
    </row>
    <row r="714" spans="6:6" x14ac:dyDescent="0.2">
      <c r="F714" s="92"/>
    </row>
    <row r="715" spans="6:6" x14ac:dyDescent="0.2">
      <c r="F715" s="92"/>
    </row>
    <row r="716" spans="6:6" x14ac:dyDescent="0.2">
      <c r="F716" s="92"/>
    </row>
    <row r="717" spans="6:6" x14ac:dyDescent="0.2">
      <c r="F717" s="92"/>
    </row>
    <row r="718" spans="6:6" x14ac:dyDescent="0.2">
      <c r="F718" s="92"/>
    </row>
    <row r="719" spans="6:6" x14ac:dyDescent="0.2">
      <c r="F719" s="92"/>
    </row>
    <row r="720" spans="6:6" x14ac:dyDescent="0.2">
      <c r="F720" s="92"/>
    </row>
    <row r="721" spans="6:6" x14ac:dyDescent="0.2">
      <c r="F721" s="93"/>
    </row>
    <row r="722" spans="6:6" x14ac:dyDescent="0.2">
      <c r="F722" s="92"/>
    </row>
    <row r="723" spans="6:6" x14ac:dyDescent="0.2">
      <c r="F723" s="92"/>
    </row>
    <row r="724" spans="6:6" x14ac:dyDescent="0.2">
      <c r="F724" s="92"/>
    </row>
    <row r="725" spans="6:6" x14ac:dyDescent="0.2">
      <c r="F725" s="92"/>
    </row>
    <row r="726" spans="6:6" x14ac:dyDescent="0.2">
      <c r="F726" s="92"/>
    </row>
    <row r="727" spans="6:6" x14ac:dyDescent="0.2">
      <c r="F727" s="92"/>
    </row>
    <row r="728" spans="6:6" x14ac:dyDescent="0.2">
      <c r="F728" s="92"/>
    </row>
    <row r="729" spans="6:6" x14ac:dyDescent="0.2">
      <c r="F729" s="92"/>
    </row>
    <row r="730" spans="6:6" x14ac:dyDescent="0.2">
      <c r="F730" s="92"/>
    </row>
    <row r="731" spans="6:6" x14ac:dyDescent="0.2">
      <c r="F731" s="92"/>
    </row>
    <row r="732" spans="6:6" x14ac:dyDescent="0.2">
      <c r="F732" s="92"/>
    </row>
    <row r="733" spans="6:6" x14ac:dyDescent="0.2">
      <c r="F733" s="92"/>
    </row>
    <row r="734" spans="6:6" x14ac:dyDescent="0.2">
      <c r="F734" s="92"/>
    </row>
    <row r="735" spans="6:6" x14ac:dyDescent="0.2">
      <c r="F735" s="92"/>
    </row>
    <row r="736" spans="6:6" x14ac:dyDescent="0.2">
      <c r="F736" s="92"/>
    </row>
    <row r="737" spans="6:6" x14ac:dyDescent="0.2">
      <c r="F737" s="92"/>
    </row>
    <row r="738" spans="6:6" x14ac:dyDescent="0.2">
      <c r="F738" s="92"/>
    </row>
    <row r="739" spans="6:6" x14ac:dyDescent="0.2">
      <c r="F739" s="92"/>
    </row>
    <row r="740" spans="6:6" x14ac:dyDescent="0.2">
      <c r="F740" s="92"/>
    </row>
    <row r="741" spans="6:6" x14ac:dyDescent="0.2">
      <c r="F741" s="92"/>
    </row>
    <row r="742" spans="6:6" x14ac:dyDescent="0.2">
      <c r="F742" s="92"/>
    </row>
    <row r="743" spans="6:6" x14ac:dyDescent="0.2">
      <c r="F743" s="92"/>
    </row>
    <row r="744" spans="6:6" x14ac:dyDescent="0.2">
      <c r="F744" s="92"/>
    </row>
    <row r="745" spans="6:6" x14ac:dyDescent="0.2">
      <c r="F745" s="92"/>
    </row>
    <row r="746" spans="6:6" x14ac:dyDescent="0.2">
      <c r="F746" s="92"/>
    </row>
    <row r="747" spans="6:6" x14ac:dyDescent="0.2">
      <c r="F747" s="92"/>
    </row>
    <row r="748" spans="6:6" x14ac:dyDescent="0.2">
      <c r="F748" s="92"/>
    </row>
    <row r="749" spans="6:6" x14ac:dyDescent="0.2">
      <c r="F749" s="92"/>
    </row>
    <row r="750" spans="6:6" x14ac:dyDescent="0.2">
      <c r="F750" s="92"/>
    </row>
    <row r="751" spans="6:6" x14ac:dyDescent="0.2">
      <c r="F751" s="92"/>
    </row>
    <row r="752" spans="6:6" x14ac:dyDescent="0.2">
      <c r="F752" s="92"/>
    </row>
    <row r="753" spans="6:6" x14ac:dyDescent="0.2">
      <c r="F753" s="92"/>
    </row>
    <row r="754" spans="6:6" x14ac:dyDescent="0.2">
      <c r="F754" s="92"/>
    </row>
    <row r="755" spans="6:6" x14ac:dyDescent="0.2">
      <c r="F755" s="92"/>
    </row>
    <row r="756" spans="6:6" x14ac:dyDescent="0.2">
      <c r="F756" s="92"/>
    </row>
    <row r="757" spans="6:6" x14ac:dyDescent="0.2">
      <c r="F757" s="92"/>
    </row>
    <row r="758" spans="6:6" x14ac:dyDescent="0.2">
      <c r="F758" s="92"/>
    </row>
    <row r="759" spans="6:6" x14ac:dyDescent="0.2">
      <c r="F759" s="92"/>
    </row>
    <row r="760" spans="6:6" x14ac:dyDescent="0.2">
      <c r="F760" s="92"/>
    </row>
    <row r="761" spans="6:6" x14ac:dyDescent="0.2">
      <c r="F761" s="92"/>
    </row>
    <row r="762" spans="6:6" x14ac:dyDescent="0.2">
      <c r="F762" s="92"/>
    </row>
    <row r="763" spans="6:6" x14ac:dyDescent="0.2">
      <c r="F763" s="92"/>
    </row>
    <row r="764" spans="6:6" x14ac:dyDescent="0.2">
      <c r="F764" s="92"/>
    </row>
    <row r="765" spans="6:6" x14ac:dyDescent="0.2">
      <c r="F765" s="92"/>
    </row>
    <row r="766" spans="6:6" x14ac:dyDescent="0.2">
      <c r="F766" s="92"/>
    </row>
    <row r="767" spans="6:6" x14ac:dyDescent="0.2">
      <c r="F767" s="92"/>
    </row>
    <row r="768" spans="6:6" x14ac:dyDescent="0.2">
      <c r="F768" s="92"/>
    </row>
    <row r="769" spans="6:6" x14ac:dyDescent="0.2">
      <c r="F769" s="92"/>
    </row>
    <row r="770" spans="6:6" x14ac:dyDescent="0.2">
      <c r="F770" s="92"/>
    </row>
    <row r="771" spans="6:6" x14ac:dyDescent="0.2">
      <c r="F771" s="92"/>
    </row>
    <row r="772" spans="6:6" x14ac:dyDescent="0.2">
      <c r="F772" s="92"/>
    </row>
    <row r="773" spans="6:6" x14ac:dyDescent="0.2">
      <c r="F773" s="92"/>
    </row>
    <row r="774" spans="6:6" x14ac:dyDescent="0.2">
      <c r="F774" s="92"/>
    </row>
    <row r="775" spans="6:6" x14ac:dyDescent="0.2">
      <c r="F775" s="92"/>
    </row>
    <row r="776" spans="6:6" x14ac:dyDescent="0.2">
      <c r="F776" s="92"/>
    </row>
    <row r="777" spans="6:6" x14ac:dyDescent="0.2">
      <c r="F777" s="92"/>
    </row>
    <row r="778" spans="6:6" x14ac:dyDescent="0.2">
      <c r="F778" s="92"/>
    </row>
    <row r="779" spans="6:6" x14ac:dyDescent="0.2">
      <c r="F779" s="92"/>
    </row>
    <row r="780" spans="6:6" x14ac:dyDescent="0.2">
      <c r="F780" s="92"/>
    </row>
    <row r="781" spans="6:6" x14ac:dyDescent="0.2">
      <c r="F781" s="92"/>
    </row>
    <row r="782" spans="6:6" x14ac:dyDescent="0.2">
      <c r="F782" s="92"/>
    </row>
    <row r="783" spans="6:6" x14ac:dyDescent="0.2">
      <c r="F783" s="92"/>
    </row>
    <row r="784" spans="6:6" x14ac:dyDescent="0.2">
      <c r="F784" s="92"/>
    </row>
    <row r="785" spans="6:6" x14ac:dyDescent="0.2">
      <c r="F785" s="92"/>
    </row>
    <row r="786" spans="6:6" x14ac:dyDescent="0.2">
      <c r="F786" s="92"/>
    </row>
    <row r="787" spans="6:6" x14ac:dyDescent="0.2">
      <c r="F787" s="92"/>
    </row>
    <row r="788" spans="6:6" x14ac:dyDescent="0.2">
      <c r="F788" s="92"/>
    </row>
    <row r="789" spans="6:6" x14ac:dyDescent="0.2">
      <c r="F789" s="92"/>
    </row>
    <row r="790" spans="6:6" x14ac:dyDescent="0.2">
      <c r="F790" s="92"/>
    </row>
    <row r="791" spans="6:6" x14ac:dyDescent="0.2">
      <c r="F791" s="92"/>
    </row>
    <row r="792" spans="6:6" x14ac:dyDescent="0.2">
      <c r="F792" s="92"/>
    </row>
    <row r="793" spans="6:6" x14ac:dyDescent="0.2">
      <c r="F793" s="92"/>
    </row>
    <row r="794" spans="6:6" x14ac:dyDescent="0.2">
      <c r="F794" s="92"/>
    </row>
    <row r="795" spans="6:6" x14ac:dyDescent="0.2">
      <c r="F795" s="92"/>
    </row>
    <row r="796" spans="6:6" x14ac:dyDescent="0.2">
      <c r="F796" s="93"/>
    </row>
    <row r="797" spans="6:6" x14ac:dyDescent="0.2">
      <c r="F797" s="93"/>
    </row>
    <row r="798" spans="6:6" x14ac:dyDescent="0.2">
      <c r="F798" s="93"/>
    </row>
    <row r="799" spans="6:6" x14ac:dyDescent="0.2">
      <c r="F799" s="92"/>
    </row>
    <row r="800" spans="6:6" x14ac:dyDescent="0.2">
      <c r="F800" s="92"/>
    </row>
    <row r="801" spans="6:6" x14ac:dyDescent="0.2">
      <c r="F801" s="92"/>
    </row>
    <row r="802" spans="6:6" x14ac:dyDescent="0.2">
      <c r="F802" s="92"/>
    </row>
    <row r="803" spans="6:6" x14ac:dyDescent="0.2">
      <c r="F803" s="92"/>
    </row>
    <row r="804" spans="6:6" x14ac:dyDescent="0.2">
      <c r="F804" s="92"/>
    </row>
    <row r="805" spans="6:6" x14ac:dyDescent="0.2">
      <c r="F805" s="92"/>
    </row>
    <row r="806" spans="6:6" x14ac:dyDescent="0.2">
      <c r="F806" s="92"/>
    </row>
    <row r="807" spans="6:6" x14ac:dyDescent="0.2">
      <c r="F807" s="92"/>
    </row>
    <row r="808" spans="6:6" x14ac:dyDescent="0.2">
      <c r="F808" s="92"/>
    </row>
    <row r="809" spans="6:6" x14ac:dyDescent="0.2">
      <c r="F809" s="92"/>
    </row>
    <row r="810" spans="6:6" x14ac:dyDescent="0.2">
      <c r="F810" s="92"/>
    </row>
    <row r="811" spans="6:6" x14ac:dyDescent="0.2">
      <c r="F811" s="92"/>
    </row>
    <row r="812" spans="6:6" x14ac:dyDescent="0.2">
      <c r="F812" s="92"/>
    </row>
    <row r="813" spans="6:6" x14ac:dyDescent="0.2">
      <c r="F813" s="92"/>
    </row>
    <row r="814" spans="6:6" x14ac:dyDescent="0.2">
      <c r="F814" s="92"/>
    </row>
    <row r="815" spans="6:6" x14ac:dyDescent="0.2">
      <c r="F815" s="92"/>
    </row>
    <row r="816" spans="6:6" x14ac:dyDescent="0.2">
      <c r="F816" s="92"/>
    </row>
    <row r="817" spans="6:6" x14ac:dyDescent="0.2">
      <c r="F817" s="92"/>
    </row>
    <row r="818" spans="6:6" x14ac:dyDescent="0.2">
      <c r="F818" s="92"/>
    </row>
    <row r="819" spans="6:6" x14ac:dyDescent="0.2">
      <c r="F819" s="92"/>
    </row>
    <row r="820" spans="6:6" x14ac:dyDescent="0.2">
      <c r="F820" s="92"/>
    </row>
    <row r="821" spans="6:6" x14ac:dyDescent="0.2">
      <c r="F821" s="92"/>
    </row>
    <row r="822" spans="6:6" x14ac:dyDescent="0.2">
      <c r="F822" s="92"/>
    </row>
    <row r="823" spans="6:6" x14ac:dyDescent="0.2">
      <c r="F823" s="92"/>
    </row>
    <row r="824" spans="6:6" x14ac:dyDescent="0.2">
      <c r="F824" s="92"/>
    </row>
    <row r="825" spans="6:6" x14ac:dyDescent="0.2">
      <c r="F825" s="92"/>
    </row>
    <row r="826" spans="6:6" x14ac:dyDescent="0.2">
      <c r="F826" s="92"/>
    </row>
    <row r="827" spans="6:6" x14ac:dyDescent="0.2">
      <c r="F827" s="92"/>
    </row>
    <row r="828" spans="6:6" x14ac:dyDescent="0.2">
      <c r="F828" s="92"/>
    </row>
    <row r="829" spans="6:6" x14ac:dyDescent="0.2">
      <c r="F829" s="92"/>
    </row>
    <row r="830" spans="6:6" x14ac:dyDescent="0.2">
      <c r="F830" s="92"/>
    </row>
    <row r="831" spans="6:6" x14ac:dyDescent="0.2">
      <c r="F831" s="92"/>
    </row>
    <row r="832" spans="6:6" x14ac:dyDescent="0.2">
      <c r="F832" s="92"/>
    </row>
    <row r="833" spans="6:6" x14ac:dyDescent="0.2">
      <c r="F833" s="92"/>
    </row>
    <row r="834" spans="6:6" x14ac:dyDescent="0.2">
      <c r="F834" s="92"/>
    </row>
    <row r="835" spans="6:6" x14ac:dyDescent="0.2">
      <c r="F835" s="92"/>
    </row>
    <row r="836" spans="6:6" x14ac:dyDescent="0.2">
      <c r="F836" s="92"/>
    </row>
    <row r="837" spans="6:6" x14ac:dyDescent="0.2">
      <c r="F837" s="92"/>
    </row>
    <row r="838" spans="6:6" x14ac:dyDescent="0.2">
      <c r="F838" s="92"/>
    </row>
    <row r="839" spans="6:6" x14ac:dyDescent="0.2">
      <c r="F839" s="92"/>
    </row>
    <row r="840" spans="6:6" x14ac:dyDescent="0.2">
      <c r="F840" s="92"/>
    </row>
    <row r="841" spans="6:6" x14ac:dyDescent="0.2">
      <c r="F841" s="92"/>
    </row>
    <row r="842" spans="6:6" x14ac:dyDescent="0.2">
      <c r="F842" s="92"/>
    </row>
    <row r="843" spans="6:6" x14ac:dyDescent="0.2">
      <c r="F843" s="92"/>
    </row>
    <row r="844" spans="6:6" x14ac:dyDescent="0.2">
      <c r="F844" s="92"/>
    </row>
    <row r="845" spans="6:6" x14ac:dyDescent="0.2">
      <c r="F845" s="92"/>
    </row>
    <row r="846" spans="6:6" x14ac:dyDescent="0.2">
      <c r="F846" s="92"/>
    </row>
    <row r="847" spans="6:6" x14ac:dyDescent="0.2">
      <c r="F847" s="92"/>
    </row>
    <row r="848" spans="6:6" x14ac:dyDescent="0.2">
      <c r="F848" s="92"/>
    </row>
    <row r="849" spans="6:6" x14ac:dyDescent="0.2">
      <c r="F849" s="92"/>
    </row>
    <row r="850" spans="6:6" x14ac:dyDescent="0.2">
      <c r="F850" s="92"/>
    </row>
    <row r="851" spans="6:6" x14ac:dyDescent="0.2">
      <c r="F851" s="92"/>
    </row>
    <row r="852" spans="6:6" x14ac:dyDescent="0.2">
      <c r="F852" s="92"/>
    </row>
    <row r="853" spans="6:6" x14ac:dyDescent="0.2">
      <c r="F853" s="92"/>
    </row>
    <row r="854" spans="6:6" x14ac:dyDescent="0.2">
      <c r="F854" s="93"/>
    </row>
    <row r="855" spans="6:6" x14ac:dyDescent="0.2">
      <c r="F855" s="93"/>
    </row>
    <row r="856" spans="6:6" x14ac:dyDescent="0.2">
      <c r="F856" s="93"/>
    </row>
    <row r="857" spans="6:6" x14ac:dyDescent="0.2">
      <c r="F857" s="93"/>
    </row>
    <row r="858" spans="6:6" x14ac:dyDescent="0.2">
      <c r="F858" s="93"/>
    </row>
    <row r="859" spans="6:6" x14ac:dyDescent="0.2">
      <c r="F859" s="93"/>
    </row>
    <row r="860" spans="6:6" x14ac:dyDescent="0.2">
      <c r="F860" s="92"/>
    </row>
    <row r="861" spans="6:6" x14ac:dyDescent="0.2">
      <c r="F861" s="92"/>
    </row>
    <row r="862" spans="6:6" x14ac:dyDescent="0.2">
      <c r="F862" s="92"/>
    </row>
    <row r="863" spans="6:6" x14ac:dyDescent="0.2">
      <c r="F863" s="92"/>
    </row>
    <row r="864" spans="6:6" x14ac:dyDescent="0.2">
      <c r="F864" s="92"/>
    </row>
    <row r="865" spans="6:6" x14ac:dyDescent="0.2">
      <c r="F865" s="92"/>
    </row>
    <row r="866" spans="6:6" x14ac:dyDescent="0.2">
      <c r="F866" s="92"/>
    </row>
    <row r="867" spans="6:6" x14ac:dyDescent="0.2">
      <c r="F867" s="92"/>
    </row>
    <row r="868" spans="6:6" x14ac:dyDescent="0.2">
      <c r="F868" s="92"/>
    </row>
    <row r="869" spans="6:6" x14ac:dyDescent="0.2">
      <c r="F869" s="92"/>
    </row>
    <row r="870" spans="6:6" x14ac:dyDescent="0.2">
      <c r="F870" s="92"/>
    </row>
    <row r="871" spans="6:6" x14ac:dyDescent="0.2">
      <c r="F871" s="92"/>
    </row>
    <row r="872" spans="6:6" x14ac:dyDescent="0.2">
      <c r="F872" s="92"/>
    </row>
    <row r="873" spans="6:6" x14ac:dyDescent="0.2">
      <c r="F873" s="92"/>
    </row>
    <row r="874" spans="6:6" x14ac:dyDescent="0.2">
      <c r="F874" s="92"/>
    </row>
    <row r="875" spans="6:6" x14ac:dyDescent="0.2">
      <c r="F875" s="92"/>
    </row>
    <row r="876" spans="6:6" x14ac:dyDescent="0.2">
      <c r="F876" s="92"/>
    </row>
    <row r="877" spans="6:6" x14ac:dyDescent="0.2">
      <c r="F877" s="92"/>
    </row>
    <row r="878" spans="6:6" x14ac:dyDescent="0.2">
      <c r="F878" s="92"/>
    </row>
    <row r="879" spans="6:6" x14ac:dyDescent="0.2">
      <c r="F879" s="92"/>
    </row>
    <row r="880" spans="6:6" x14ac:dyDescent="0.2">
      <c r="F880" s="92"/>
    </row>
    <row r="881" spans="6:6" x14ac:dyDescent="0.2">
      <c r="F881" s="92"/>
    </row>
    <row r="882" spans="6:6" x14ac:dyDescent="0.2">
      <c r="F882" s="92"/>
    </row>
    <row r="883" spans="6:6" x14ac:dyDescent="0.2">
      <c r="F883" s="92"/>
    </row>
    <row r="884" spans="6:6" x14ac:dyDescent="0.2">
      <c r="F884" s="92"/>
    </row>
    <row r="885" spans="6:6" x14ac:dyDescent="0.2">
      <c r="F885" s="92"/>
    </row>
    <row r="886" spans="6:6" x14ac:dyDescent="0.2">
      <c r="F886" s="92"/>
    </row>
    <row r="887" spans="6:6" x14ac:dyDescent="0.2">
      <c r="F887" s="92"/>
    </row>
    <row r="888" spans="6:6" x14ac:dyDescent="0.2">
      <c r="F888" s="92"/>
    </row>
    <row r="889" spans="6:6" x14ac:dyDescent="0.2">
      <c r="F889" s="92"/>
    </row>
    <row r="890" spans="6:6" x14ac:dyDescent="0.2">
      <c r="F890" s="92"/>
    </row>
    <row r="891" spans="6:6" x14ac:dyDescent="0.2">
      <c r="F891" s="92"/>
    </row>
    <row r="892" spans="6:6" x14ac:dyDescent="0.2">
      <c r="F892" s="92"/>
    </row>
    <row r="893" spans="6:6" x14ac:dyDescent="0.2">
      <c r="F893" s="92"/>
    </row>
    <row r="894" spans="6:6" x14ac:dyDescent="0.2">
      <c r="F894" s="92"/>
    </row>
    <row r="895" spans="6:6" x14ac:dyDescent="0.2">
      <c r="F895" s="92"/>
    </row>
    <row r="896" spans="6:6" x14ac:dyDescent="0.2">
      <c r="F896" s="92"/>
    </row>
    <row r="897" spans="6:6" x14ac:dyDescent="0.2">
      <c r="F897" s="92"/>
    </row>
    <row r="898" spans="6:6" x14ac:dyDescent="0.2">
      <c r="F898" s="92"/>
    </row>
    <row r="899" spans="6:6" x14ac:dyDescent="0.2">
      <c r="F899" s="92"/>
    </row>
    <row r="900" spans="6:6" x14ac:dyDescent="0.2">
      <c r="F900" s="92"/>
    </row>
    <row r="901" spans="6:6" x14ac:dyDescent="0.2">
      <c r="F901" s="92"/>
    </row>
    <row r="902" spans="6:6" x14ac:dyDescent="0.2">
      <c r="F902" s="92"/>
    </row>
    <row r="903" spans="6:6" x14ac:dyDescent="0.2">
      <c r="F903" s="92"/>
    </row>
    <row r="904" spans="6:6" x14ac:dyDescent="0.2">
      <c r="F904" s="92"/>
    </row>
    <row r="905" spans="6:6" x14ac:dyDescent="0.2">
      <c r="F905" s="92"/>
    </row>
    <row r="906" spans="6:6" x14ac:dyDescent="0.2">
      <c r="F906" s="92"/>
    </row>
    <row r="907" spans="6:6" x14ac:dyDescent="0.2">
      <c r="F907" s="92"/>
    </row>
    <row r="908" spans="6:6" x14ac:dyDescent="0.2">
      <c r="F908" s="92"/>
    </row>
    <row r="909" spans="6:6" x14ac:dyDescent="0.2">
      <c r="F909" s="93"/>
    </row>
    <row r="910" spans="6:6" x14ac:dyDescent="0.2">
      <c r="F910" s="92"/>
    </row>
    <row r="911" spans="6:6" x14ac:dyDescent="0.2">
      <c r="F911" s="92"/>
    </row>
    <row r="912" spans="6:6" x14ac:dyDescent="0.2">
      <c r="F912" s="92"/>
    </row>
    <row r="913" spans="6:6" x14ac:dyDescent="0.2">
      <c r="F913" s="92"/>
    </row>
    <row r="914" spans="6:6" x14ac:dyDescent="0.2">
      <c r="F914" s="92"/>
    </row>
    <row r="915" spans="6:6" x14ac:dyDescent="0.2">
      <c r="F915" s="92"/>
    </row>
    <row r="916" spans="6:6" x14ac:dyDescent="0.2">
      <c r="F916" s="92"/>
    </row>
    <row r="917" spans="6:6" x14ac:dyDescent="0.2">
      <c r="F917" s="92"/>
    </row>
    <row r="918" spans="6:6" x14ac:dyDescent="0.2">
      <c r="F918" s="92"/>
    </row>
    <row r="919" spans="6:6" x14ac:dyDescent="0.2">
      <c r="F919" s="92"/>
    </row>
    <row r="920" spans="6:6" x14ac:dyDescent="0.2">
      <c r="F920" s="92"/>
    </row>
    <row r="921" spans="6:6" x14ac:dyDescent="0.2">
      <c r="F921" s="92"/>
    </row>
    <row r="922" spans="6:6" x14ac:dyDescent="0.2">
      <c r="F922" s="92"/>
    </row>
    <row r="923" spans="6:6" x14ac:dyDescent="0.2">
      <c r="F923" s="92"/>
    </row>
    <row r="924" spans="6:6" x14ac:dyDescent="0.2">
      <c r="F924" s="92"/>
    </row>
    <row r="925" spans="6:6" x14ac:dyDescent="0.2">
      <c r="F925" s="92"/>
    </row>
    <row r="926" spans="6:6" x14ac:dyDescent="0.2">
      <c r="F926" s="92"/>
    </row>
    <row r="927" spans="6:6" x14ac:dyDescent="0.2">
      <c r="F927" s="92"/>
    </row>
    <row r="928" spans="6:6" x14ac:dyDescent="0.2">
      <c r="F928" s="92"/>
    </row>
    <row r="929" spans="6:6" x14ac:dyDescent="0.2">
      <c r="F929" s="92"/>
    </row>
    <row r="930" spans="6:6" x14ac:dyDescent="0.2">
      <c r="F930" s="92"/>
    </row>
    <row r="931" spans="6:6" x14ac:dyDescent="0.2">
      <c r="F931" s="92"/>
    </row>
    <row r="932" spans="6:6" x14ac:dyDescent="0.2">
      <c r="F932" s="92"/>
    </row>
    <row r="933" spans="6:6" x14ac:dyDescent="0.2">
      <c r="F933" s="92"/>
    </row>
    <row r="934" spans="6:6" x14ac:dyDescent="0.2">
      <c r="F934" s="92"/>
    </row>
    <row r="935" spans="6:6" x14ac:dyDescent="0.2">
      <c r="F935" s="92"/>
    </row>
    <row r="936" spans="6:6" x14ac:dyDescent="0.2">
      <c r="F936" s="92"/>
    </row>
    <row r="937" spans="6:6" x14ac:dyDescent="0.2">
      <c r="F937" s="92"/>
    </row>
    <row r="938" spans="6:6" x14ac:dyDescent="0.2">
      <c r="F938" s="92"/>
    </row>
    <row r="939" spans="6:6" x14ac:dyDescent="0.2">
      <c r="F939" s="92"/>
    </row>
    <row r="940" spans="6:6" x14ac:dyDescent="0.2">
      <c r="F940" s="92"/>
    </row>
    <row r="941" spans="6:6" x14ac:dyDescent="0.2">
      <c r="F941" s="92"/>
    </row>
    <row r="942" spans="6:6" x14ac:dyDescent="0.2">
      <c r="F942" s="92"/>
    </row>
    <row r="943" spans="6:6" x14ac:dyDescent="0.2">
      <c r="F943" s="92"/>
    </row>
    <row r="944" spans="6:6" x14ac:dyDescent="0.2">
      <c r="F944" s="92"/>
    </row>
    <row r="945" spans="6:6" x14ac:dyDescent="0.2">
      <c r="F945" s="92"/>
    </row>
    <row r="946" spans="6:6" x14ac:dyDescent="0.2">
      <c r="F946" s="92"/>
    </row>
    <row r="947" spans="6:6" x14ac:dyDescent="0.2">
      <c r="F947" s="92"/>
    </row>
    <row r="948" spans="6:6" x14ac:dyDescent="0.2">
      <c r="F948" s="92"/>
    </row>
    <row r="949" spans="6:6" x14ac:dyDescent="0.2">
      <c r="F949" s="92"/>
    </row>
    <row r="950" spans="6:6" x14ac:dyDescent="0.2">
      <c r="F950" s="92"/>
    </row>
    <row r="951" spans="6:6" x14ac:dyDescent="0.2">
      <c r="F951" s="92"/>
    </row>
    <row r="952" spans="6:6" x14ac:dyDescent="0.2">
      <c r="F952" s="92"/>
    </row>
    <row r="953" spans="6:6" x14ac:dyDescent="0.2">
      <c r="F953" s="92"/>
    </row>
    <row r="954" spans="6:6" x14ac:dyDescent="0.2">
      <c r="F954" s="92"/>
    </row>
    <row r="955" spans="6:6" x14ac:dyDescent="0.2">
      <c r="F955" s="92"/>
    </row>
    <row r="956" spans="6:6" x14ac:dyDescent="0.2">
      <c r="F956" s="92"/>
    </row>
    <row r="957" spans="6:6" x14ac:dyDescent="0.2">
      <c r="F957" s="93"/>
    </row>
    <row r="958" spans="6:6" x14ac:dyDescent="0.2">
      <c r="F958" s="93"/>
    </row>
    <row r="959" spans="6:6" x14ac:dyDescent="0.2">
      <c r="F959" s="93"/>
    </row>
    <row r="960" spans="6:6" x14ac:dyDescent="0.2">
      <c r="F960" s="93"/>
    </row>
    <row r="961" spans="6:6" x14ac:dyDescent="0.2">
      <c r="F961" s="93"/>
    </row>
    <row r="962" spans="6:6" x14ac:dyDescent="0.2">
      <c r="F962" s="92"/>
    </row>
    <row r="963" spans="6:6" x14ac:dyDescent="0.2">
      <c r="F963" s="92"/>
    </row>
    <row r="964" spans="6:6" x14ac:dyDescent="0.2">
      <c r="F964" s="92"/>
    </row>
    <row r="965" spans="6:6" x14ac:dyDescent="0.2">
      <c r="F965" s="92"/>
    </row>
    <row r="966" spans="6:6" x14ac:dyDescent="0.2">
      <c r="F966" s="92"/>
    </row>
    <row r="967" spans="6:6" x14ac:dyDescent="0.2">
      <c r="F967" s="92"/>
    </row>
    <row r="968" spans="6:6" x14ac:dyDescent="0.2">
      <c r="F968" s="92"/>
    </row>
    <row r="969" spans="6:6" x14ac:dyDescent="0.2">
      <c r="F969" s="92"/>
    </row>
    <row r="970" spans="6:6" x14ac:dyDescent="0.2">
      <c r="F970" s="92"/>
    </row>
    <row r="971" spans="6:6" x14ac:dyDescent="0.2">
      <c r="F971" s="92"/>
    </row>
    <row r="972" spans="6:6" x14ac:dyDescent="0.2">
      <c r="F972" s="92"/>
    </row>
    <row r="973" spans="6:6" x14ac:dyDescent="0.2">
      <c r="F973" s="93"/>
    </row>
    <row r="974" spans="6:6" x14ac:dyDescent="0.2">
      <c r="F974" s="93"/>
    </row>
    <row r="975" spans="6:6" x14ac:dyDescent="0.2">
      <c r="F975" s="93"/>
    </row>
    <row r="976" spans="6:6" x14ac:dyDescent="0.2">
      <c r="F976" s="93"/>
    </row>
    <row r="977" spans="6:6" x14ac:dyDescent="0.2">
      <c r="F977" s="93"/>
    </row>
    <row r="978" spans="6:6" x14ac:dyDescent="0.2">
      <c r="F978" s="93"/>
    </row>
    <row r="979" spans="6:6" x14ac:dyDescent="0.2">
      <c r="F979" s="93"/>
    </row>
    <row r="980" spans="6:6" x14ac:dyDescent="0.2">
      <c r="F980" s="93"/>
    </row>
    <row r="981" spans="6:6" x14ac:dyDescent="0.2">
      <c r="F981" s="92"/>
    </row>
    <row r="982" spans="6:6" x14ac:dyDescent="0.2">
      <c r="F982" s="92"/>
    </row>
    <row r="983" spans="6:6" x14ac:dyDescent="0.2">
      <c r="F983" s="92"/>
    </row>
    <row r="984" spans="6:6" x14ac:dyDescent="0.2">
      <c r="F984" s="92"/>
    </row>
    <row r="985" spans="6:6" x14ac:dyDescent="0.2">
      <c r="F985" s="92"/>
    </row>
    <row r="986" spans="6:6" x14ac:dyDescent="0.2">
      <c r="F986" s="92"/>
    </row>
    <row r="987" spans="6:6" x14ac:dyDescent="0.2">
      <c r="F987" s="92"/>
    </row>
    <row r="988" spans="6:6" x14ac:dyDescent="0.2">
      <c r="F988" s="92"/>
    </row>
    <row r="989" spans="6:6" x14ac:dyDescent="0.2">
      <c r="F989" s="92"/>
    </row>
    <row r="990" spans="6:6" x14ac:dyDescent="0.2">
      <c r="F990" s="92"/>
    </row>
    <row r="991" spans="6:6" x14ac:dyDescent="0.2">
      <c r="F991" s="92"/>
    </row>
    <row r="992" spans="6:6" x14ac:dyDescent="0.2">
      <c r="F992" s="92"/>
    </row>
    <row r="993" spans="6:6" x14ac:dyDescent="0.2">
      <c r="F993" s="92"/>
    </row>
    <row r="994" spans="6:6" x14ac:dyDescent="0.2">
      <c r="F994" s="92"/>
    </row>
    <row r="995" spans="6:6" x14ac:dyDescent="0.2">
      <c r="F995" s="92"/>
    </row>
    <row r="996" spans="6:6" x14ac:dyDescent="0.2">
      <c r="F996" s="92"/>
    </row>
    <row r="997" spans="6:6" x14ac:dyDescent="0.2">
      <c r="F997" s="92"/>
    </row>
    <row r="998" spans="6:6" x14ac:dyDescent="0.2">
      <c r="F998" s="92"/>
    </row>
    <row r="999" spans="6:6" x14ac:dyDescent="0.2">
      <c r="F999" s="92"/>
    </row>
    <row r="1000" spans="6:6" x14ac:dyDescent="0.2">
      <c r="F1000" s="92"/>
    </row>
    <row r="1001" spans="6:6" x14ac:dyDescent="0.2">
      <c r="F1001" s="92"/>
    </row>
    <row r="1002" spans="6:6" x14ac:dyDescent="0.2">
      <c r="F1002" s="92"/>
    </row>
    <row r="1003" spans="6:6" x14ac:dyDescent="0.2">
      <c r="F1003" s="92"/>
    </row>
    <row r="1004" spans="6:6" x14ac:dyDescent="0.2">
      <c r="F1004" s="92"/>
    </row>
    <row r="1005" spans="6:6" x14ac:dyDescent="0.2">
      <c r="F1005" s="92"/>
    </row>
    <row r="1006" spans="6:6" x14ac:dyDescent="0.2">
      <c r="F1006" s="92"/>
    </row>
    <row r="1007" spans="6:6" x14ac:dyDescent="0.2">
      <c r="F1007" s="92"/>
    </row>
    <row r="1008" spans="6:6" x14ac:dyDescent="0.2">
      <c r="F1008" s="92"/>
    </row>
    <row r="1009" spans="6:6" x14ac:dyDescent="0.2">
      <c r="F1009" s="92"/>
    </row>
    <row r="1010" spans="6:6" x14ac:dyDescent="0.2">
      <c r="F1010" s="92"/>
    </row>
    <row r="1011" spans="6:6" x14ac:dyDescent="0.2">
      <c r="F1011" s="92"/>
    </row>
    <row r="1012" spans="6:6" x14ac:dyDescent="0.2">
      <c r="F1012" s="92"/>
    </row>
    <row r="1013" spans="6:6" x14ac:dyDescent="0.2">
      <c r="F1013" s="92"/>
    </row>
    <row r="1014" spans="6:6" x14ac:dyDescent="0.2">
      <c r="F1014" s="92"/>
    </row>
    <row r="1015" spans="6:6" x14ac:dyDescent="0.2">
      <c r="F1015" s="92"/>
    </row>
    <row r="1016" spans="6:6" x14ac:dyDescent="0.2">
      <c r="F1016" s="92"/>
    </row>
    <row r="1017" spans="6:6" x14ac:dyDescent="0.2">
      <c r="F1017" s="92"/>
    </row>
    <row r="1018" spans="6:6" x14ac:dyDescent="0.2">
      <c r="F1018" s="92"/>
    </row>
    <row r="1019" spans="6:6" x14ac:dyDescent="0.2">
      <c r="F1019" s="92"/>
    </row>
    <row r="1020" spans="6:6" x14ac:dyDescent="0.2">
      <c r="F1020" s="92"/>
    </row>
    <row r="1021" spans="6:6" x14ac:dyDescent="0.2">
      <c r="F1021" s="92"/>
    </row>
    <row r="1022" spans="6:6" x14ac:dyDescent="0.2">
      <c r="F1022" s="92"/>
    </row>
    <row r="1023" spans="6:6" x14ac:dyDescent="0.2">
      <c r="F1023" s="92"/>
    </row>
    <row r="1024" spans="6:6" x14ac:dyDescent="0.2">
      <c r="F1024" s="92"/>
    </row>
    <row r="1025" spans="6:6" x14ac:dyDescent="0.2">
      <c r="F1025" s="92"/>
    </row>
    <row r="1026" spans="6:6" x14ac:dyDescent="0.2">
      <c r="F1026" s="92"/>
    </row>
    <row r="1027" spans="6:6" x14ac:dyDescent="0.2">
      <c r="F1027" s="92"/>
    </row>
    <row r="1028" spans="6:6" x14ac:dyDescent="0.2">
      <c r="F1028" s="92"/>
    </row>
    <row r="1029" spans="6:6" x14ac:dyDescent="0.2">
      <c r="F1029" s="92"/>
    </row>
    <row r="1030" spans="6:6" x14ac:dyDescent="0.2">
      <c r="F1030" s="92"/>
    </row>
    <row r="1031" spans="6:6" x14ac:dyDescent="0.2">
      <c r="F1031" s="92"/>
    </row>
    <row r="1032" spans="6:6" x14ac:dyDescent="0.2">
      <c r="F1032" s="92"/>
    </row>
    <row r="1033" spans="6:6" x14ac:dyDescent="0.2">
      <c r="F1033" s="92"/>
    </row>
    <row r="1034" spans="6:6" x14ac:dyDescent="0.2">
      <c r="F1034" s="92"/>
    </row>
    <row r="1035" spans="6:6" x14ac:dyDescent="0.2">
      <c r="F1035" s="92"/>
    </row>
    <row r="1036" spans="6:6" x14ac:dyDescent="0.2">
      <c r="F1036" s="92"/>
    </row>
    <row r="1037" spans="6:6" x14ac:dyDescent="0.2">
      <c r="F1037" s="92"/>
    </row>
    <row r="1038" spans="6:6" x14ac:dyDescent="0.2">
      <c r="F1038" s="92"/>
    </row>
    <row r="1039" spans="6:6" x14ac:dyDescent="0.2">
      <c r="F1039" s="92"/>
    </row>
    <row r="1040" spans="6:6" x14ac:dyDescent="0.2">
      <c r="F1040" s="92"/>
    </row>
    <row r="1041" spans="6:6" x14ac:dyDescent="0.2">
      <c r="F1041" s="92"/>
    </row>
    <row r="1042" spans="6:6" x14ac:dyDescent="0.2">
      <c r="F1042" s="92"/>
    </row>
    <row r="1043" spans="6:6" x14ac:dyDescent="0.2">
      <c r="F1043" s="92"/>
    </row>
    <row r="1044" spans="6:6" x14ac:dyDescent="0.2">
      <c r="F1044" s="92"/>
    </row>
    <row r="1045" spans="6:6" x14ac:dyDescent="0.2">
      <c r="F1045" s="92"/>
    </row>
    <row r="1046" spans="6:6" x14ac:dyDescent="0.2">
      <c r="F1046" s="92"/>
    </row>
    <row r="1047" spans="6:6" x14ac:dyDescent="0.2">
      <c r="F1047" s="92"/>
    </row>
    <row r="1048" spans="6:6" x14ac:dyDescent="0.2">
      <c r="F1048" s="92"/>
    </row>
    <row r="1049" spans="6:6" x14ac:dyDescent="0.2">
      <c r="F1049" s="92"/>
    </row>
    <row r="1050" spans="6:6" x14ac:dyDescent="0.2">
      <c r="F1050" s="92"/>
    </row>
    <row r="1051" spans="6:6" x14ac:dyDescent="0.2">
      <c r="F1051" s="92"/>
    </row>
    <row r="1052" spans="6:6" x14ac:dyDescent="0.2">
      <c r="F1052" s="92"/>
    </row>
    <row r="1053" spans="6:6" x14ac:dyDescent="0.2">
      <c r="F1053" s="92"/>
    </row>
    <row r="1054" spans="6:6" x14ac:dyDescent="0.2">
      <c r="F1054" s="92"/>
    </row>
    <row r="1055" spans="6:6" x14ac:dyDescent="0.2">
      <c r="F1055" s="92"/>
    </row>
    <row r="1056" spans="6:6" x14ac:dyDescent="0.2">
      <c r="F1056" s="92"/>
    </row>
    <row r="1057" spans="6:6" x14ac:dyDescent="0.2">
      <c r="F1057" s="92"/>
    </row>
    <row r="1058" spans="6:6" x14ac:dyDescent="0.2">
      <c r="F1058" s="92"/>
    </row>
    <row r="1059" spans="6:6" x14ac:dyDescent="0.2">
      <c r="F1059" s="92"/>
    </row>
    <row r="1060" spans="6:6" x14ac:dyDescent="0.2">
      <c r="F1060" s="92"/>
    </row>
    <row r="1061" spans="6:6" x14ac:dyDescent="0.2">
      <c r="F1061" s="92"/>
    </row>
    <row r="1062" spans="6:6" x14ac:dyDescent="0.2">
      <c r="F1062" s="92"/>
    </row>
    <row r="1063" spans="6:6" x14ac:dyDescent="0.2">
      <c r="F1063" s="92"/>
    </row>
    <row r="1064" spans="6:6" x14ac:dyDescent="0.2">
      <c r="F1064" s="92"/>
    </row>
    <row r="1065" spans="6:6" x14ac:dyDescent="0.2">
      <c r="F1065" s="92"/>
    </row>
    <row r="1066" spans="6:6" x14ac:dyDescent="0.2">
      <c r="F1066" s="92"/>
    </row>
    <row r="1067" spans="6:6" x14ac:dyDescent="0.2">
      <c r="F1067" s="92"/>
    </row>
    <row r="1068" spans="6:6" x14ac:dyDescent="0.2">
      <c r="F1068" s="92"/>
    </row>
    <row r="1069" spans="6:6" x14ac:dyDescent="0.2">
      <c r="F1069" s="92"/>
    </row>
    <row r="1070" spans="6:6" x14ac:dyDescent="0.2">
      <c r="F1070" s="92"/>
    </row>
    <row r="1071" spans="6:6" x14ac:dyDescent="0.2">
      <c r="F1071" s="92"/>
    </row>
    <row r="1072" spans="6:6" x14ac:dyDescent="0.2">
      <c r="F1072" s="92"/>
    </row>
    <row r="1073" spans="6:6" x14ac:dyDescent="0.2">
      <c r="F1073" s="92"/>
    </row>
    <row r="1074" spans="6:6" x14ac:dyDescent="0.2">
      <c r="F1074" s="92"/>
    </row>
    <row r="1075" spans="6:6" x14ac:dyDescent="0.2">
      <c r="F1075" s="92"/>
    </row>
    <row r="1076" spans="6:6" x14ac:dyDescent="0.2">
      <c r="F1076" s="92"/>
    </row>
    <row r="1077" spans="6:6" x14ac:dyDescent="0.2">
      <c r="F1077" s="92"/>
    </row>
    <row r="1078" spans="6:6" x14ac:dyDescent="0.2">
      <c r="F1078" s="92"/>
    </row>
    <row r="1079" spans="6:6" x14ac:dyDescent="0.2">
      <c r="F1079" s="92"/>
    </row>
    <row r="1080" spans="6:6" x14ac:dyDescent="0.2">
      <c r="F1080" s="92"/>
    </row>
    <row r="1081" spans="6:6" x14ac:dyDescent="0.2">
      <c r="F1081" s="92"/>
    </row>
    <row r="1082" spans="6:6" x14ac:dyDescent="0.2">
      <c r="F1082" s="92"/>
    </row>
    <row r="1083" spans="6:6" x14ac:dyDescent="0.2">
      <c r="F1083" s="92"/>
    </row>
    <row r="1084" spans="6:6" x14ac:dyDescent="0.2">
      <c r="F1084" s="92"/>
    </row>
    <row r="1085" spans="6:6" x14ac:dyDescent="0.2">
      <c r="F1085" s="92"/>
    </row>
    <row r="1086" spans="6:6" x14ac:dyDescent="0.2">
      <c r="F1086" s="92"/>
    </row>
    <row r="1087" spans="6:6" x14ac:dyDescent="0.2">
      <c r="F1087" s="92"/>
    </row>
    <row r="1088" spans="6:6" x14ac:dyDescent="0.2">
      <c r="F1088" s="92"/>
    </row>
    <row r="1089" spans="6:6" x14ac:dyDescent="0.2">
      <c r="F1089" s="92"/>
    </row>
    <row r="1090" spans="6:6" x14ac:dyDescent="0.2">
      <c r="F1090" s="92"/>
    </row>
    <row r="1091" spans="6:6" x14ac:dyDescent="0.2">
      <c r="F1091" s="92"/>
    </row>
    <row r="1092" spans="6:6" x14ac:dyDescent="0.2">
      <c r="F1092" s="92"/>
    </row>
    <row r="1093" spans="6:6" x14ac:dyDescent="0.2">
      <c r="F1093" s="92"/>
    </row>
    <row r="1094" spans="6:6" x14ac:dyDescent="0.2">
      <c r="F1094" s="92"/>
    </row>
    <row r="1095" spans="6:6" x14ac:dyDescent="0.2">
      <c r="F1095" s="92"/>
    </row>
    <row r="1096" spans="6:6" x14ac:dyDescent="0.2">
      <c r="F1096" s="92"/>
    </row>
    <row r="1097" spans="6:6" x14ac:dyDescent="0.2">
      <c r="F1097" s="92"/>
    </row>
    <row r="1098" spans="6:6" x14ac:dyDescent="0.2">
      <c r="F1098" s="92"/>
    </row>
    <row r="1099" spans="6:6" x14ac:dyDescent="0.2">
      <c r="F1099" s="92"/>
    </row>
    <row r="1100" spans="6:6" x14ac:dyDescent="0.2">
      <c r="F1100" s="92"/>
    </row>
    <row r="1101" spans="6:6" x14ac:dyDescent="0.2">
      <c r="F1101" s="92"/>
    </row>
    <row r="1102" spans="6:6" x14ac:dyDescent="0.2">
      <c r="F1102" s="92"/>
    </row>
    <row r="1103" spans="6:6" x14ac:dyDescent="0.2">
      <c r="F1103" s="92"/>
    </row>
    <row r="1104" spans="6:6" x14ac:dyDescent="0.2">
      <c r="F1104" s="92"/>
    </row>
    <row r="1105" spans="6:6" x14ac:dyDescent="0.2">
      <c r="F1105" s="92"/>
    </row>
    <row r="1106" spans="6:6" x14ac:dyDescent="0.2">
      <c r="F1106" s="92"/>
    </row>
    <row r="1107" spans="6:6" x14ac:dyDescent="0.2">
      <c r="F1107" s="92"/>
    </row>
    <row r="1108" spans="6:6" x14ac:dyDescent="0.2">
      <c r="F1108" s="92"/>
    </row>
    <row r="1109" spans="6:6" x14ac:dyDescent="0.2">
      <c r="F1109" s="92"/>
    </row>
    <row r="1110" spans="6:6" x14ac:dyDescent="0.2">
      <c r="F1110" s="92"/>
    </row>
    <row r="1111" spans="6:6" x14ac:dyDescent="0.2">
      <c r="F1111" s="92"/>
    </row>
    <row r="1112" spans="6:6" x14ac:dyDescent="0.2">
      <c r="F1112" s="92"/>
    </row>
    <row r="1113" spans="6:6" x14ac:dyDescent="0.2">
      <c r="F1113" s="92"/>
    </row>
    <row r="1114" spans="6:6" x14ac:dyDescent="0.2">
      <c r="F1114" s="92"/>
    </row>
    <row r="1115" spans="6:6" x14ac:dyDescent="0.2">
      <c r="F1115" s="92"/>
    </row>
    <row r="1116" spans="6:6" x14ac:dyDescent="0.2">
      <c r="F1116" s="92"/>
    </row>
    <row r="1117" spans="6:6" x14ac:dyDescent="0.2">
      <c r="F1117" s="92"/>
    </row>
    <row r="1118" spans="6:6" x14ac:dyDescent="0.2">
      <c r="F1118" s="92"/>
    </row>
    <row r="1119" spans="6:6" x14ac:dyDescent="0.2">
      <c r="F1119" s="92"/>
    </row>
    <row r="1120" spans="6:6" x14ac:dyDescent="0.2">
      <c r="F1120" s="92"/>
    </row>
    <row r="1121" spans="6:6" x14ac:dyDescent="0.2">
      <c r="F1121" s="92"/>
    </row>
    <row r="1122" spans="6:6" x14ac:dyDescent="0.2">
      <c r="F1122" s="92"/>
    </row>
    <row r="1123" spans="6:6" x14ac:dyDescent="0.2">
      <c r="F1123" s="92"/>
    </row>
    <row r="1124" spans="6:6" x14ac:dyDescent="0.2">
      <c r="F1124" s="92"/>
    </row>
    <row r="1125" spans="6:6" x14ac:dyDescent="0.2">
      <c r="F1125" s="92"/>
    </row>
    <row r="1126" spans="6:6" x14ac:dyDescent="0.2">
      <c r="F1126" s="92"/>
    </row>
    <row r="1127" spans="6:6" x14ac:dyDescent="0.2">
      <c r="F1127" s="92"/>
    </row>
    <row r="1128" spans="6:6" x14ac:dyDescent="0.2">
      <c r="F1128" s="92"/>
    </row>
    <row r="1129" spans="6:6" x14ac:dyDescent="0.2">
      <c r="F1129" s="92"/>
    </row>
    <row r="1130" spans="6:6" x14ac:dyDescent="0.2">
      <c r="F1130" s="92"/>
    </row>
    <row r="1131" spans="6:6" x14ac:dyDescent="0.2">
      <c r="F1131" s="92"/>
    </row>
    <row r="1132" spans="6:6" x14ac:dyDescent="0.2">
      <c r="F1132" s="92"/>
    </row>
    <row r="1133" spans="6:6" x14ac:dyDescent="0.2">
      <c r="F1133" s="92"/>
    </row>
    <row r="1134" spans="6:6" x14ac:dyDescent="0.2">
      <c r="F1134" s="92"/>
    </row>
    <row r="1135" spans="6:6" x14ac:dyDescent="0.2">
      <c r="F1135" s="92"/>
    </row>
    <row r="1136" spans="6:6" x14ac:dyDescent="0.2">
      <c r="F1136" s="92"/>
    </row>
    <row r="1137" spans="6:6" x14ac:dyDescent="0.2">
      <c r="F1137" s="92"/>
    </row>
    <row r="1138" spans="6:6" x14ac:dyDescent="0.2">
      <c r="F1138" s="92"/>
    </row>
    <row r="1139" spans="6:6" x14ac:dyDescent="0.2">
      <c r="F1139" s="92"/>
    </row>
    <row r="1140" spans="6:6" x14ac:dyDescent="0.2">
      <c r="F1140" s="92"/>
    </row>
    <row r="1141" spans="6:6" x14ac:dyDescent="0.2">
      <c r="F1141" s="92"/>
    </row>
    <row r="1142" spans="6:6" x14ac:dyDescent="0.2">
      <c r="F1142" s="92"/>
    </row>
    <row r="1143" spans="6:6" x14ac:dyDescent="0.2">
      <c r="F1143" s="92"/>
    </row>
    <row r="1144" spans="6:6" x14ac:dyDescent="0.2">
      <c r="F1144" s="92"/>
    </row>
    <row r="1145" spans="6:6" x14ac:dyDescent="0.2">
      <c r="F1145" s="92"/>
    </row>
    <row r="1146" spans="6:6" x14ac:dyDescent="0.2">
      <c r="F1146" s="92"/>
    </row>
    <row r="1147" spans="6:6" x14ac:dyDescent="0.2">
      <c r="F1147" s="92"/>
    </row>
    <row r="1148" spans="6:6" x14ac:dyDescent="0.2">
      <c r="F1148" s="92"/>
    </row>
    <row r="1149" spans="6:6" x14ac:dyDescent="0.2">
      <c r="F1149" s="92"/>
    </row>
    <row r="1150" spans="6:6" x14ac:dyDescent="0.2">
      <c r="F1150" s="92"/>
    </row>
    <row r="1151" spans="6:6" x14ac:dyDescent="0.2">
      <c r="F1151" s="92"/>
    </row>
    <row r="1152" spans="6:6" x14ac:dyDescent="0.2">
      <c r="F1152" s="92"/>
    </row>
    <row r="1153" spans="6:6" x14ac:dyDescent="0.2">
      <c r="F1153" s="92"/>
    </row>
    <row r="1154" spans="6:6" x14ac:dyDescent="0.2">
      <c r="F1154" s="92"/>
    </row>
    <row r="1155" spans="6:6" x14ac:dyDescent="0.2">
      <c r="F1155" s="92"/>
    </row>
    <row r="1156" spans="6:6" x14ac:dyDescent="0.2">
      <c r="F1156" s="92"/>
    </row>
    <row r="1157" spans="6:6" x14ac:dyDescent="0.2">
      <c r="F1157" s="92"/>
    </row>
    <row r="1158" spans="6:6" x14ac:dyDescent="0.2">
      <c r="F1158" s="92"/>
    </row>
    <row r="1159" spans="6:6" x14ac:dyDescent="0.2">
      <c r="F1159" s="92"/>
    </row>
    <row r="1160" spans="6:6" x14ac:dyDescent="0.2">
      <c r="F1160" s="92"/>
    </row>
    <row r="1161" spans="6:6" x14ac:dyDescent="0.2">
      <c r="F1161" s="92"/>
    </row>
    <row r="1162" spans="6:6" x14ac:dyDescent="0.2">
      <c r="F1162" s="92"/>
    </row>
    <row r="1163" spans="6:6" x14ac:dyDescent="0.2">
      <c r="F1163" s="92"/>
    </row>
    <row r="1164" spans="6:6" x14ac:dyDescent="0.2">
      <c r="F1164" s="92"/>
    </row>
    <row r="1165" spans="6:6" x14ac:dyDescent="0.2">
      <c r="F1165" s="92"/>
    </row>
    <row r="1166" spans="6:6" x14ac:dyDescent="0.2">
      <c r="F1166" s="92"/>
    </row>
    <row r="1167" spans="6:6" x14ac:dyDescent="0.2">
      <c r="F1167" s="92"/>
    </row>
    <row r="1168" spans="6:6" x14ac:dyDescent="0.2">
      <c r="F1168" s="92"/>
    </row>
    <row r="1169" spans="6:6" x14ac:dyDescent="0.2">
      <c r="F1169" s="92"/>
    </row>
    <row r="1170" spans="6:6" x14ac:dyDescent="0.2">
      <c r="F1170" s="92"/>
    </row>
    <row r="1171" spans="6:6" x14ac:dyDescent="0.2">
      <c r="F1171" s="92"/>
    </row>
    <row r="1172" spans="6:6" x14ac:dyDescent="0.2">
      <c r="F1172" s="92"/>
    </row>
    <row r="1173" spans="6:6" x14ac:dyDescent="0.2">
      <c r="F1173" s="92"/>
    </row>
    <row r="1174" spans="6:6" x14ac:dyDescent="0.2">
      <c r="F1174" s="92"/>
    </row>
    <row r="1175" spans="6:6" x14ac:dyDescent="0.2">
      <c r="F1175" s="92"/>
    </row>
    <row r="1176" spans="6:6" x14ac:dyDescent="0.2">
      <c r="F1176" s="92"/>
    </row>
    <row r="1177" spans="6:6" x14ac:dyDescent="0.2">
      <c r="F1177" s="92"/>
    </row>
    <row r="1178" spans="6:6" x14ac:dyDescent="0.2">
      <c r="F1178" s="92"/>
    </row>
    <row r="1179" spans="6:6" x14ac:dyDescent="0.2">
      <c r="F1179" s="92"/>
    </row>
    <row r="1180" spans="6:6" x14ac:dyDescent="0.2">
      <c r="F1180" s="92"/>
    </row>
    <row r="1181" spans="6:6" x14ac:dyDescent="0.2">
      <c r="F1181" s="92"/>
    </row>
    <row r="1182" spans="6:6" x14ac:dyDescent="0.2">
      <c r="F1182" s="92"/>
    </row>
    <row r="1183" spans="6:6" x14ac:dyDescent="0.2">
      <c r="F1183" s="92"/>
    </row>
    <row r="1184" spans="6:6" x14ac:dyDescent="0.2">
      <c r="F1184" s="92"/>
    </row>
    <row r="1185" spans="6:6" x14ac:dyDescent="0.2">
      <c r="F1185" s="92"/>
    </row>
    <row r="1186" spans="6:6" x14ac:dyDescent="0.2">
      <c r="F1186" s="92"/>
    </row>
    <row r="1187" spans="6:6" x14ac:dyDescent="0.2">
      <c r="F1187" s="92"/>
    </row>
    <row r="1188" spans="6:6" x14ac:dyDescent="0.2">
      <c r="F1188" s="93"/>
    </row>
    <row r="1189" spans="6:6" x14ac:dyDescent="0.2">
      <c r="F1189" s="93"/>
    </row>
    <row r="1190" spans="6:6" x14ac:dyDescent="0.2">
      <c r="F1190" s="93"/>
    </row>
    <row r="1191" spans="6:6" x14ac:dyDescent="0.2">
      <c r="F1191" s="93"/>
    </row>
    <row r="1192" spans="6:6" x14ac:dyDescent="0.2">
      <c r="F1192" s="93"/>
    </row>
    <row r="1193" spans="6:6" x14ac:dyDescent="0.2">
      <c r="F1193" s="93"/>
    </row>
    <row r="1194" spans="6:6" x14ac:dyDescent="0.2">
      <c r="F1194" s="93"/>
    </row>
    <row r="1195" spans="6:6" x14ac:dyDescent="0.2">
      <c r="F1195" s="93"/>
    </row>
    <row r="1196" spans="6:6" x14ac:dyDescent="0.2">
      <c r="F1196" s="93"/>
    </row>
    <row r="1197" spans="6:6" x14ac:dyDescent="0.2">
      <c r="F1197" s="93"/>
    </row>
    <row r="1198" spans="6:6" x14ac:dyDescent="0.2">
      <c r="F1198" s="93"/>
    </row>
    <row r="1199" spans="6:6" x14ac:dyDescent="0.2">
      <c r="F1199" s="93"/>
    </row>
    <row r="1200" spans="6:6" x14ac:dyDescent="0.2">
      <c r="F1200" s="93"/>
    </row>
    <row r="1201" spans="6:6" x14ac:dyDescent="0.2">
      <c r="F1201" s="93"/>
    </row>
    <row r="1202" spans="6:6" x14ac:dyDescent="0.2">
      <c r="F1202" s="93"/>
    </row>
    <row r="1203" spans="6:6" x14ac:dyDescent="0.2">
      <c r="F1203" s="93"/>
    </row>
    <row r="1204" spans="6:6" x14ac:dyDescent="0.2">
      <c r="F1204" s="93"/>
    </row>
    <row r="1205" spans="6:6" x14ac:dyDescent="0.2">
      <c r="F1205" s="93"/>
    </row>
    <row r="1206" spans="6:6" x14ac:dyDescent="0.2">
      <c r="F1206" s="92"/>
    </row>
    <row r="1207" spans="6:6" x14ac:dyDescent="0.2">
      <c r="F1207" s="92"/>
    </row>
    <row r="1208" spans="6:6" x14ac:dyDescent="0.2">
      <c r="F1208" s="92"/>
    </row>
    <row r="1209" spans="6:6" x14ac:dyDescent="0.2">
      <c r="F1209" s="92"/>
    </row>
    <row r="1210" spans="6:6" x14ac:dyDescent="0.2">
      <c r="F1210" s="92"/>
    </row>
    <row r="1211" spans="6:6" x14ac:dyDescent="0.2">
      <c r="F1211" s="92"/>
    </row>
    <row r="1212" spans="6:6" x14ac:dyDescent="0.2">
      <c r="F1212" s="92"/>
    </row>
    <row r="1213" spans="6:6" x14ac:dyDescent="0.2">
      <c r="F1213" s="92"/>
    </row>
    <row r="1214" spans="6:6" x14ac:dyDescent="0.2">
      <c r="F1214" s="92"/>
    </row>
    <row r="1215" spans="6:6" x14ac:dyDescent="0.2">
      <c r="F1215" s="92"/>
    </row>
    <row r="1216" spans="6:6" x14ac:dyDescent="0.2">
      <c r="F1216" s="92"/>
    </row>
    <row r="1217" spans="6:6" x14ac:dyDescent="0.2">
      <c r="F1217" s="92"/>
    </row>
    <row r="1218" spans="6:6" x14ac:dyDescent="0.2">
      <c r="F1218" s="92"/>
    </row>
    <row r="1219" spans="6:6" x14ac:dyDescent="0.2">
      <c r="F1219" s="92"/>
    </row>
    <row r="1220" spans="6:6" x14ac:dyDescent="0.2">
      <c r="F1220" s="92"/>
    </row>
    <row r="1221" spans="6:6" x14ac:dyDescent="0.2">
      <c r="F1221" s="92"/>
    </row>
    <row r="1222" spans="6:6" x14ac:dyDescent="0.2">
      <c r="F1222" s="92"/>
    </row>
    <row r="1223" spans="6:6" x14ac:dyDescent="0.2">
      <c r="F1223" s="92"/>
    </row>
    <row r="1224" spans="6:6" x14ac:dyDescent="0.2">
      <c r="F1224" s="92"/>
    </row>
    <row r="1225" spans="6:6" x14ac:dyDescent="0.2">
      <c r="F1225" s="92"/>
    </row>
    <row r="1226" spans="6:6" x14ac:dyDescent="0.2">
      <c r="F1226" s="92"/>
    </row>
    <row r="1227" spans="6:6" x14ac:dyDescent="0.2">
      <c r="F1227" s="93"/>
    </row>
    <row r="1228" spans="6:6" x14ac:dyDescent="0.2">
      <c r="F1228" s="93"/>
    </row>
    <row r="1229" spans="6:6" x14ac:dyDescent="0.2">
      <c r="F1229" s="93"/>
    </row>
    <row r="1230" spans="6:6" x14ac:dyDescent="0.2">
      <c r="F1230" s="93"/>
    </row>
    <row r="1231" spans="6:6" x14ac:dyDescent="0.2">
      <c r="F1231" s="93"/>
    </row>
    <row r="1232" spans="6:6" x14ac:dyDescent="0.2">
      <c r="F1232" s="93"/>
    </row>
    <row r="1233" spans="6:6" x14ac:dyDescent="0.2">
      <c r="F1233" s="92"/>
    </row>
    <row r="1234" spans="6:6" x14ac:dyDescent="0.2">
      <c r="F1234" s="93"/>
    </row>
    <row r="1235" spans="6:6" x14ac:dyDescent="0.2">
      <c r="F1235" s="92"/>
    </row>
    <row r="1236" spans="6:6" x14ac:dyDescent="0.2">
      <c r="F1236" s="92"/>
    </row>
    <row r="1237" spans="6:6" x14ac:dyDescent="0.2">
      <c r="F1237" s="92"/>
    </row>
    <row r="1238" spans="6:6" x14ac:dyDescent="0.2">
      <c r="F1238" s="92"/>
    </row>
    <row r="1239" spans="6:6" x14ac:dyDescent="0.2">
      <c r="F1239" s="92"/>
    </row>
    <row r="1240" spans="6:6" x14ac:dyDescent="0.2">
      <c r="F1240" s="92"/>
    </row>
    <row r="1241" spans="6:6" x14ac:dyDescent="0.2">
      <c r="F1241" s="92"/>
    </row>
    <row r="1242" spans="6:6" x14ac:dyDescent="0.2">
      <c r="F1242" s="92"/>
    </row>
    <row r="1243" spans="6:6" x14ac:dyDescent="0.2">
      <c r="F1243" s="92"/>
    </row>
    <row r="1244" spans="6:6" x14ac:dyDescent="0.2">
      <c r="F1244" s="92"/>
    </row>
    <row r="1245" spans="6:6" x14ac:dyDescent="0.2">
      <c r="F1245" s="92"/>
    </row>
    <row r="1246" spans="6:6" x14ac:dyDescent="0.2">
      <c r="F1246" s="92"/>
    </row>
    <row r="1247" spans="6:6" x14ac:dyDescent="0.2">
      <c r="F1247" s="92"/>
    </row>
    <row r="1248" spans="6:6" x14ac:dyDescent="0.2">
      <c r="F1248" s="92"/>
    </row>
    <row r="1249" spans="6:6" x14ac:dyDescent="0.2">
      <c r="F1249" s="92"/>
    </row>
    <row r="1250" spans="6:6" x14ac:dyDescent="0.2">
      <c r="F1250" s="93"/>
    </row>
    <row r="1251" spans="6:6" x14ac:dyDescent="0.2">
      <c r="F1251" s="92"/>
    </row>
    <row r="1252" spans="6:6" x14ac:dyDescent="0.2">
      <c r="F1252" s="92"/>
    </row>
    <row r="1253" spans="6:6" x14ac:dyDescent="0.2">
      <c r="F1253" s="92"/>
    </row>
    <row r="1254" spans="6:6" x14ac:dyDescent="0.2">
      <c r="F1254" s="92"/>
    </row>
    <row r="1255" spans="6:6" x14ac:dyDescent="0.2">
      <c r="F1255" s="92"/>
    </row>
    <row r="1256" spans="6:6" x14ac:dyDescent="0.2">
      <c r="F1256" s="92"/>
    </row>
    <row r="1257" spans="6:6" x14ac:dyDescent="0.2">
      <c r="F1257" s="92"/>
    </row>
    <row r="1258" spans="6:6" x14ac:dyDescent="0.2">
      <c r="F1258" s="92"/>
    </row>
    <row r="1259" spans="6:6" x14ac:dyDescent="0.2">
      <c r="F1259" s="92"/>
    </row>
    <row r="1260" spans="6:6" x14ac:dyDescent="0.2">
      <c r="F1260" s="92"/>
    </row>
    <row r="1261" spans="6:6" x14ac:dyDescent="0.2">
      <c r="F1261" s="92"/>
    </row>
    <row r="1262" spans="6:6" x14ac:dyDescent="0.2">
      <c r="F1262" s="92"/>
    </row>
    <row r="1263" spans="6:6" x14ac:dyDescent="0.2">
      <c r="F1263" s="92"/>
    </row>
    <row r="1264" spans="6:6" x14ac:dyDescent="0.2">
      <c r="F1264" s="92"/>
    </row>
    <row r="1265" spans="6:6" x14ac:dyDescent="0.2">
      <c r="F1265" s="92"/>
    </row>
    <row r="1266" spans="6:6" x14ac:dyDescent="0.2">
      <c r="F1266" s="92"/>
    </row>
    <row r="1267" spans="6:6" x14ac:dyDescent="0.2">
      <c r="F1267" s="92"/>
    </row>
    <row r="1268" spans="6:6" x14ac:dyDescent="0.2">
      <c r="F1268" s="92"/>
    </row>
    <row r="1269" spans="6:6" x14ac:dyDescent="0.2">
      <c r="F1269" s="92"/>
    </row>
    <row r="1270" spans="6:6" x14ac:dyDescent="0.2">
      <c r="F1270" s="92"/>
    </row>
    <row r="1271" spans="6:6" x14ac:dyDescent="0.2">
      <c r="F1271" s="92"/>
    </row>
    <row r="1272" spans="6:6" x14ac:dyDescent="0.2">
      <c r="F1272" s="92"/>
    </row>
    <row r="1273" spans="6:6" x14ac:dyDescent="0.2">
      <c r="F1273" s="92"/>
    </row>
    <row r="1274" spans="6:6" x14ac:dyDescent="0.2">
      <c r="F1274" s="92"/>
    </row>
    <row r="1275" spans="6:6" x14ac:dyDescent="0.2">
      <c r="F1275" s="92"/>
    </row>
    <row r="1276" spans="6:6" x14ac:dyDescent="0.2">
      <c r="F1276" s="92"/>
    </row>
    <row r="1277" spans="6:6" x14ac:dyDescent="0.2">
      <c r="F1277" s="92"/>
    </row>
    <row r="1278" spans="6:6" x14ac:dyDescent="0.2">
      <c r="F1278" s="92"/>
    </row>
    <row r="1279" spans="6:6" x14ac:dyDescent="0.2">
      <c r="F1279" s="92"/>
    </row>
    <row r="1280" spans="6:6" x14ac:dyDescent="0.2">
      <c r="F1280" s="92"/>
    </row>
    <row r="1281" spans="6:6" x14ac:dyDescent="0.2">
      <c r="F1281" s="93"/>
    </row>
    <row r="1282" spans="6:6" x14ac:dyDescent="0.2">
      <c r="F1282" s="92"/>
    </row>
    <row r="1283" spans="6:6" x14ac:dyDescent="0.2">
      <c r="F1283" s="92"/>
    </row>
    <row r="1284" spans="6:6" x14ac:dyDescent="0.2">
      <c r="F1284" s="92"/>
    </row>
    <row r="1285" spans="6:6" x14ac:dyDescent="0.2">
      <c r="F1285" s="92"/>
    </row>
    <row r="1286" spans="6:6" x14ac:dyDescent="0.2">
      <c r="F1286" s="92"/>
    </row>
    <row r="1287" spans="6:6" x14ac:dyDescent="0.2">
      <c r="F1287" s="92"/>
    </row>
    <row r="1288" spans="6:6" x14ac:dyDescent="0.2">
      <c r="F1288" s="93"/>
    </row>
    <row r="1289" spans="6:6" x14ac:dyDescent="0.2">
      <c r="F1289" s="92"/>
    </row>
    <row r="1290" spans="6:6" x14ac:dyDescent="0.2">
      <c r="F1290" s="92"/>
    </row>
    <row r="1291" spans="6:6" x14ac:dyDescent="0.2">
      <c r="F1291" s="92"/>
    </row>
    <row r="1292" spans="6:6" x14ac:dyDescent="0.2">
      <c r="F1292" s="92"/>
    </row>
    <row r="1293" spans="6:6" x14ac:dyDescent="0.2">
      <c r="F1293" s="92"/>
    </row>
    <row r="1294" spans="6:6" x14ac:dyDescent="0.2">
      <c r="F1294" s="92"/>
    </row>
    <row r="1295" spans="6:6" x14ac:dyDescent="0.2">
      <c r="F1295" s="92"/>
    </row>
    <row r="1296" spans="6:6" x14ac:dyDescent="0.2">
      <c r="F1296" s="92"/>
    </row>
    <row r="1297" spans="6:6" x14ac:dyDescent="0.2">
      <c r="F1297" s="92"/>
    </row>
    <row r="1298" spans="6:6" x14ac:dyDescent="0.2">
      <c r="F1298" s="92"/>
    </row>
    <row r="1299" spans="6:6" x14ac:dyDescent="0.2">
      <c r="F1299" s="92"/>
    </row>
    <row r="1300" spans="6:6" x14ac:dyDescent="0.2">
      <c r="F1300" s="92"/>
    </row>
    <row r="1301" spans="6:6" x14ac:dyDescent="0.2">
      <c r="F1301" s="92"/>
    </row>
    <row r="1302" spans="6:6" x14ac:dyDescent="0.2">
      <c r="F1302" s="92"/>
    </row>
    <row r="1303" spans="6:6" x14ac:dyDescent="0.2">
      <c r="F1303" s="92"/>
    </row>
    <row r="1304" spans="6:6" x14ac:dyDescent="0.2">
      <c r="F1304" s="92"/>
    </row>
    <row r="1305" spans="6:6" x14ac:dyDescent="0.2">
      <c r="F1305" s="92"/>
    </row>
    <row r="1306" spans="6:6" x14ac:dyDescent="0.2">
      <c r="F1306" s="92"/>
    </row>
    <row r="1307" spans="6:6" x14ac:dyDescent="0.2">
      <c r="F1307" s="92"/>
    </row>
    <row r="1308" spans="6:6" x14ac:dyDescent="0.2">
      <c r="F1308" s="92"/>
    </row>
    <row r="1309" spans="6:6" x14ac:dyDescent="0.2">
      <c r="F1309" s="92"/>
    </row>
    <row r="1310" spans="6:6" x14ac:dyDescent="0.2">
      <c r="F1310" s="92"/>
    </row>
    <row r="1311" spans="6:6" x14ac:dyDescent="0.2">
      <c r="F1311" s="92"/>
    </row>
    <row r="1312" spans="6:6" x14ac:dyDescent="0.2">
      <c r="F1312" s="92"/>
    </row>
    <row r="1313" spans="6:6" x14ac:dyDescent="0.2">
      <c r="F1313" s="92"/>
    </row>
    <row r="1314" spans="6:6" x14ac:dyDescent="0.2">
      <c r="F1314" s="92"/>
    </row>
    <row r="1315" spans="6:6" x14ac:dyDescent="0.2">
      <c r="F1315" s="92"/>
    </row>
    <row r="1316" spans="6:6" x14ac:dyDescent="0.2">
      <c r="F1316" s="92"/>
    </row>
    <row r="1317" spans="6:6" x14ac:dyDescent="0.2">
      <c r="F1317" s="92"/>
    </row>
    <row r="1318" spans="6:6" x14ac:dyDescent="0.2">
      <c r="F1318" s="92"/>
    </row>
    <row r="1319" spans="6:6" x14ac:dyDescent="0.2">
      <c r="F1319" s="92"/>
    </row>
    <row r="1320" spans="6:6" x14ac:dyDescent="0.2">
      <c r="F1320" s="92"/>
    </row>
    <row r="1321" spans="6:6" x14ac:dyDescent="0.2">
      <c r="F1321" s="92"/>
    </row>
    <row r="1322" spans="6:6" x14ac:dyDescent="0.2">
      <c r="F1322" s="92"/>
    </row>
    <row r="1323" spans="6:6" x14ac:dyDescent="0.2">
      <c r="F1323" s="92"/>
    </row>
    <row r="1324" spans="6:6" x14ac:dyDescent="0.2">
      <c r="F1324" s="92"/>
    </row>
    <row r="1325" spans="6:6" x14ac:dyDescent="0.2">
      <c r="F1325" s="92"/>
    </row>
    <row r="1326" spans="6:6" x14ac:dyDescent="0.2">
      <c r="F1326" s="92"/>
    </row>
    <row r="1327" spans="6:6" x14ac:dyDescent="0.2">
      <c r="F1327" s="92"/>
    </row>
    <row r="1328" spans="6:6" x14ac:dyDescent="0.2">
      <c r="F1328" s="92"/>
    </row>
    <row r="1329" spans="6:6" x14ac:dyDescent="0.2">
      <c r="F1329" s="92"/>
    </row>
    <row r="1330" spans="6:6" x14ac:dyDescent="0.2">
      <c r="F1330" s="92"/>
    </row>
    <row r="1331" spans="6:6" x14ac:dyDescent="0.2">
      <c r="F1331" s="92"/>
    </row>
    <row r="1332" spans="6:6" x14ac:dyDescent="0.2">
      <c r="F1332" s="92"/>
    </row>
    <row r="1333" spans="6:6" x14ac:dyDescent="0.2">
      <c r="F1333" s="92"/>
    </row>
    <row r="1334" spans="6:6" x14ac:dyDescent="0.2">
      <c r="F1334" s="93"/>
    </row>
    <row r="1335" spans="6:6" x14ac:dyDescent="0.2">
      <c r="F1335" s="92"/>
    </row>
    <row r="1336" spans="6:6" x14ac:dyDescent="0.2">
      <c r="F1336" s="92"/>
    </row>
    <row r="1337" spans="6:6" x14ac:dyDescent="0.2">
      <c r="F1337" s="93"/>
    </row>
    <row r="1338" spans="6:6" x14ac:dyDescent="0.2">
      <c r="F1338" s="93"/>
    </row>
    <row r="1339" spans="6:6" x14ac:dyDescent="0.2">
      <c r="F1339" s="93"/>
    </row>
    <row r="1340" spans="6:6" x14ac:dyDescent="0.2">
      <c r="F1340" s="92"/>
    </row>
    <row r="1341" spans="6:6" x14ac:dyDescent="0.2">
      <c r="F1341" s="92"/>
    </row>
    <row r="1342" spans="6:6" x14ac:dyDescent="0.2">
      <c r="F1342" s="92"/>
    </row>
    <row r="1343" spans="6:6" x14ac:dyDescent="0.2">
      <c r="F1343" s="92"/>
    </row>
    <row r="1344" spans="6:6" x14ac:dyDescent="0.2">
      <c r="F1344" s="92"/>
    </row>
    <row r="1345" spans="6:6" x14ac:dyDescent="0.2">
      <c r="F1345" s="93"/>
    </row>
    <row r="1346" spans="6:6" x14ac:dyDescent="0.2">
      <c r="F1346" s="92"/>
    </row>
    <row r="1347" spans="6:6" x14ac:dyDescent="0.2">
      <c r="F1347" s="92"/>
    </row>
    <row r="1348" spans="6:6" x14ac:dyDescent="0.2">
      <c r="F1348" s="92"/>
    </row>
    <row r="1349" spans="6:6" x14ac:dyDescent="0.2">
      <c r="F1349" s="92"/>
    </row>
    <row r="1350" spans="6:6" x14ac:dyDescent="0.2">
      <c r="F1350" s="92"/>
    </row>
    <row r="1351" spans="6:6" x14ac:dyDescent="0.2">
      <c r="F1351" s="92"/>
    </row>
    <row r="1352" spans="6:6" x14ac:dyDescent="0.2">
      <c r="F1352" s="92"/>
    </row>
    <row r="1353" spans="6:6" x14ac:dyDescent="0.2">
      <c r="F1353" s="92"/>
    </row>
    <row r="1354" spans="6:6" x14ac:dyDescent="0.2">
      <c r="F1354" s="92"/>
    </row>
    <row r="1355" spans="6:6" x14ac:dyDescent="0.2">
      <c r="F1355" s="92"/>
    </row>
    <row r="1356" spans="6:6" x14ac:dyDescent="0.2">
      <c r="F1356" s="92"/>
    </row>
    <row r="1357" spans="6:6" x14ac:dyDescent="0.2">
      <c r="F1357" s="92"/>
    </row>
    <row r="1358" spans="6:6" x14ac:dyDescent="0.2">
      <c r="F1358" s="92"/>
    </row>
    <row r="1359" spans="6:6" x14ac:dyDescent="0.2">
      <c r="F1359" s="92"/>
    </row>
    <row r="1360" spans="6:6" x14ac:dyDescent="0.2">
      <c r="F1360" s="92"/>
    </row>
    <row r="1361" spans="6:6" x14ac:dyDescent="0.2">
      <c r="F1361" s="92"/>
    </row>
    <row r="1362" spans="6:6" x14ac:dyDescent="0.2">
      <c r="F1362" s="92"/>
    </row>
    <row r="1363" spans="6:6" x14ac:dyDescent="0.2">
      <c r="F1363" s="92"/>
    </row>
    <row r="1364" spans="6:6" x14ac:dyDescent="0.2">
      <c r="F1364" s="92"/>
    </row>
    <row r="1365" spans="6:6" x14ac:dyDescent="0.2">
      <c r="F1365" s="92"/>
    </row>
    <row r="1366" spans="6:6" x14ac:dyDescent="0.2">
      <c r="F1366" s="92"/>
    </row>
    <row r="1367" spans="6:6" x14ac:dyDescent="0.2">
      <c r="F1367" s="92"/>
    </row>
    <row r="1368" spans="6:6" x14ac:dyDescent="0.2">
      <c r="F1368" s="92"/>
    </row>
    <row r="1369" spans="6:6" x14ac:dyDescent="0.2">
      <c r="F1369" s="92"/>
    </row>
    <row r="1370" spans="6:6" x14ac:dyDescent="0.2">
      <c r="F1370" s="92"/>
    </row>
    <row r="1371" spans="6:6" x14ac:dyDescent="0.2">
      <c r="F1371" s="92"/>
    </row>
    <row r="1372" spans="6:6" x14ac:dyDescent="0.2">
      <c r="F1372" s="92"/>
    </row>
    <row r="1373" spans="6:6" x14ac:dyDescent="0.2">
      <c r="F1373" s="92"/>
    </row>
    <row r="1374" spans="6:6" x14ac:dyDescent="0.2">
      <c r="F1374" s="92"/>
    </row>
    <row r="1375" spans="6:6" x14ac:dyDescent="0.2">
      <c r="F1375" s="92"/>
    </row>
    <row r="1376" spans="6:6" x14ac:dyDescent="0.2">
      <c r="F1376" s="92"/>
    </row>
    <row r="1377" spans="6:6" x14ac:dyDescent="0.2">
      <c r="F1377" s="92"/>
    </row>
    <row r="1378" spans="6:6" x14ac:dyDescent="0.2">
      <c r="F1378" s="92"/>
    </row>
    <row r="1379" spans="6:6" x14ac:dyDescent="0.2">
      <c r="F1379" s="92"/>
    </row>
    <row r="1380" spans="6:6" x14ac:dyDescent="0.2">
      <c r="F1380" s="92"/>
    </row>
    <row r="1381" spans="6:6" x14ac:dyDescent="0.2">
      <c r="F1381" s="92"/>
    </row>
    <row r="1382" spans="6:6" x14ac:dyDescent="0.2">
      <c r="F1382" s="92"/>
    </row>
    <row r="1383" spans="6:6" x14ac:dyDescent="0.2">
      <c r="F1383" s="92"/>
    </row>
    <row r="1384" spans="6:6" x14ac:dyDescent="0.2">
      <c r="F1384" s="92"/>
    </row>
    <row r="1385" spans="6:6" x14ac:dyDescent="0.2">
      <c r="F1385" s="92"/>
    </row>
    <row r="1386" spans="6:6" x14ac:dyDescent="0.2">
      <c r="F1386" s="92"/>
    </row>
    <row r="1387" spans="6:6" x14ac:dyDescent="0.2">
      <c r="F1387" s="92"/>
    </row>
    <row r="1388" spans="6:6" x14ac:dyDescent="0.2">
      <c r="F1388" s="92"/>
    </row>
    <row r="1389" spans="6:6" x14ac:dyDescent="0.2">
      <c r="F1389" s="92"/>
    </row>
    <row r="1390" spans="6:6" x14ac:dyDescent="0.2">
      <c r="F1390" s="92"/>
    </row>
    <row r="1391" spans="6:6" x14ac:dyDescent="0.2">
      <c r="F1391" s="92"/>
    </row>
    <row r="1392" spans="6:6" x14ac:dyDescent="0.2">
      <c r="F1392" s="92"/>
    </row>
    <row r="1393" spans="6:6" x14ac:dyDescent="0.2">
      <c r="F1393" s="92"/>
    </row>
    <row r="1394" spans="6:6" x14ac:dyDescent="0.2">
      <c r="F1394" s="92"/>
    </row>
    <row r="1395" spans="6:6" x14ac:dyDescent="0.2">
      <c r="F1395" s="92"/>
    </row>
    <row r="1396" spans="6:6" x14ac:dyDescent="0.2">
      <c r="F1396" s="92"/>
    </row>
    <row r="1397" spans="6:6" x14ac:dyDescent="0.2">
      <c r="F1397" s="92"/>
    </row>
    <row r="1398" spans="6:6" x14ac:dyDescent="0.2">
      <c r="F1398" s="92"/>
    </row>
    <row r="1399" spans="6:6" x14ac:dyDescent="0.2">
      <c r="F1399" s="92"/>
    </row>
    <row r="1400" spans="6:6" x14ac:dyDescent="0.2">
      <c r="F1400" s="92"/>
    </row>
    <row r="1401" spans="6:6" x14ac:dyDescent="0.2">
      <c r="F1401" s="92"/>
    </row>
    <row r="1402" spans="6:6" x14ac:dyDescent="0.2">
      <c r="F1402" s="92"/>
    </row>
    <row r="1403" spans="6:6" x14ac:dyDescent="0.2">
      <c r="F1403" s="92"/>
    </row>
    <row r="1404" spans="6:6" x14ac:dyDescent="0.2">
      <c r="F1404" s="92"/>
    </row>
    <row r="1405" spans="6:6" x14ac:dyDescent="0.2">
      <c r="F1405" s="92"/>
    </row>
    <row r="1406" spans="6:6" x14ac:dyDescent="0.2">
      <c r="F1406" s="92"/>
    </row>
    <row r="1407" spans="6:6" x14ac:dyDescent="0.2">
      <c r="F1407" s="92"/>
    </row>
    <row r="1408" spans="6:6" x14ac:dyDescent="0.2">
      <c r="F1408" s="92"/>
    </row>
    <row r="1409" spans="6:6" x14ac:dyDescent="0.2">
      <c r="F1409" s="92"/>
    </row>
    <row r="1410" spans="6:6" x14ac:dyDescent="0.2">
      <c r="F1410" s="92"/>
    </row>
    <row r="1411" spans="6:6" x14ac:dyDescent="0.2">
      <c r="F1411" s="92"/>
    </row>
    <row r="1412" spans="6:6" x14ac:dyDescent="0.2">
      <c r="F1412" s="92"/>
    </row>
    <row r="1413" spans="6:6" x14ac:dyDescent="0.2">
      <c r="F1413" s="92"/>
    </row>
    <row r="1414" spans="6:6" x14ac:dyDescent="0.2">
      <c r="F1414" s="92"/>
    </row>
    <row r="1415" spans="6:6" x14ac:dyDescent="0.2">
      <c r="F1415" s="92"/>
    </row>
    <row r="1416" spans="6:6" x14ac:dyDescent="0.2">
      <c r="F1416" s="92"/>
    </row>
    <row r="1417" spans="6:6" x14ac:dyDescent="0.2">
      <c r="F1417" s="92"/>
    </row>
    <row r="1418" spans="6:6" x14ac:dyDescent="0.2">
      <c r="F1418" s="92"/>
    </row>
    <row r="1419" spans="6:6" x14ac:dyDescent="0.2">
      <c r="F1419" s="92"/>
    </row>
    <row r="1420" spans="6:6" x14ac:dyDescent="0.2">
      <c r="F1420" s="92"/>
    </row>
    <row r="1421" spans="6:6" x14ac:dyDescent="0.2">
      <c r="F1421" s="92"/>
    </row>
    <row r="1422" spans="6:6" x14ac:dyDescent="0.2">
      <c r="F1422" s="92"/>
    </row>
    <row r="1423" spans="6:6" x14ac:dyDescent="0.2">
      <c r="F1423" s="93"/>
    </row>
    <row r="1424" spans="6:6" x14ac:dyDescent="0.2">
      <c r="F1424" s="93"/>
    </row>
    <row r="1425" spans="6:6" x14ac:dyDescent="0.2">
      <c r="F1425" s="93"/>
    </row>
    <row r="1426" spans="6:6" x14ac:dyDescent="0.2">
      <c r="F1426" s="93"/>
    </row>
    <row r="1427" spans="6:6" x14ac:dyDescent="0.2">
      <c r="F1427" s="92"/>
    </row>
    <row r="1428" spans="6:6" x14ac:dyDescent="0.2">
      <c r="F1428" s="92"/>
    </row>
    <row r="1429" spans="6:6" x14ac:dyDescent="0.2">
      <c r="F1429" s="92"/>
    </row>
    <row r="1430" spans="6:6" x14ac:dyDescent="0.2">
      <c r="F1430" s="92"/>
    </row>
    <row r="1431" spans="6:6" x14ac:dyDescent="0.2">
      <c r="F1431" s="92"/>
    </row>
    <row r="1432" spans="6:6" x14ac:dyDescent="0.2">
      <c r="F1432" s="92"/>
    </row>
    <row r="1433" spans="6:6" x14ac:dyDescent="0.2">
      <c r="F1433" s="92"/>
    </row>
    <row r="1434" spans="6:6" x14ac:dyDescent="0.2">
      <c r="F1434" s="92"/>
    </row>
    <row r="1435" spans="6:6" x14ac:dyDescent="0.2">
      <c r="F1435" s="92"/>
    </row>
    <row r="1436" spans="6:6" x14ac:dyDescent="0.2">
      <c r="F1436" s="92"/>
    </row>
    <row r="1437" spans="6:6" x14ac:dyDescent="0.2">
      <c r="F1437" s="92"/>
    </row>
    <row r="1438" spans="6:6" x14ac:dyDescent="0.2">
      <c r="F1438" s="92"/>
    </row>
    <row r="1439" spans="6:6" x14ac:dyDescent="0.2">
      <c r="F1439" s="92"/>
    </row>
    <row r="1440" spans="6:6" x14ac:dyDescent="0.2">
      <c r="F1440" s="92"/>
    </row>
    <row r="1441" spans="6:6" x14ac:dyDescent="0.2">
      <c r="F1441" s="92"/>
    </row>
    <row r="1442" spans="6:6" x14ac:dyDescent="0.2">
      <c r="F1442" s="92"/>
    </row>
    <row r="1443" spans="6:6" x14ac:dyDescent="0.2">
      <c r="F1443" s="92"/>
    </row>
    <row r="1444" spans="6:6" x14ac:dyDescent="0.2">
      <c r="F1444" s="92"/>
    </row>
    <row r="1445" spans="6:6" x14ac:dyDescent="0.2">
      <c r="F1445" s="92"/>
    </row>
    <row r="1446" spans="6:6" x14ac:dyDescent="0.2">
      <c r="F1446" s="92"/>
    </row>
    <row r="1447" spans="6:6" x14ac:dyDescent="0.2">
      <c r="F1447" s="92"/>
    </row>
    <row r="1448" spans="6:6" x14ac:dyDescent="0.2">
      <c r="F1448" s="92"/>
    </row>
    <row r="1449" spans="6:6" x14ac:dyDescent="0.2">
      <c r="F1449" s="92"/>
    </row>
    <row r="1450" spans="6:6" x14ac:dyDescent="0.2">
      <c r="F1450" s="92"/>
    </row>
    <row r="1451" spans="6:6" x14ac:dyDescent="0.2">
      <c r="F1451" s="92"/>
    </row>
    <row r="1452" spans="6:6" x14ac:dyDescent="0.2">
      <c r="F1452" s="92"/>
    </row>
    <row r="1453" spans="6:6" x14ac:dyDescent="0.2">
      <c r="F1453" s="92"/>
    </row>
    <row r="1454" spans="6:6" x14ac:dyDescent="0.2">
      <c r="F1454" s="92"/>
    </row>
    <row r="1455" spans="6:6" x14ac:dyDescent="0.2">
      <c r="F1455" s="93"/>
    </row>
    <row r="1456" spans="6:6" x14ac:dyDescent="0.2">
      <c r="F1456" s="92"/>
    </row>
    <row r="1457" spans="6:6" x14ac:dyDescent="0.2">
      <c r="F1457" s="93"/>
    </row>
    <row r="1458" spans="6:6" x14ac:dyDescent="0.2">
      <c r="F1458" s="92"/>
    </row>
    <row r="1459" spans="6:6" x14ac:dyDescent="0.2">
      <c r="F1459" s="92"/>
    </row>
    <row r="1460" spans="6:6" x14ac:dyDescent="0.2">
      <c r="F1460" s="92"/>
    </row>
    <row r="1461" spans="6:6" x14ac:dyDescent="0.2">
      <c r="F1461" s="92"/>
    </row>
    <row r="1462" spans="6:6" x14ac:dyDescent="0.2">
      <c r="F1462" s="92"/>
    </row>
    <row r="1463" spans="6:6" x14ac:dyDescent="0.2">
      <c r="F1463" s="92"/>
    </row>
    <row r="1464" spans="6:6" x14ac:dyDescent="0.2">
      <c r="F1464" s="92"/>
    </row>
    <row r="1465" spans="6:6" x14ac:dyDescent="0.2">
      <c r="F1465" s="92"/>
    </row>
    <row r="1466" spans="6:6" x14ac:dyDescent="0.2">
      <c r="F1466" s="92"/>
    </row>
    <row r="1467" spans="6:6" x14ac:dyDescent="0.2">
      <c r="F1467" s="92"/>
    </row>
    <row r="1468" spans="6:6" x14ac:dyDescent="0.2">
      <c r="F1468" s="92"/>
    </row>
    <row r="1469" spans="6:6" x14ac:dyDescent="0.2">
      <c r="F1469" s="92"/>
    </row>
    <row r="1470" spans="6:6" x14ac:dyDescent="0.2">
      <c r="F1470" s="92"/>
    </row>
    <row r="1471" spans="6:6" x14ac:dyDescent="0.2">
      <c r="F1471" s="92"/>
    </row>
    <row r="1472" spans="6:6" x14ac:dyDescent="0.2">
      <c r="F1472" s="92"/>
    </row>
    <row r="1473" spans="6:6" x14ac:dyDescent="0.2">
      <c r="F1473" s="92"/>
    </row>
    <row r="1474" spans="6:6" x14ac:dyDescent="0.2">
      <c r="F1474" s="92"/>
    </row>
    <row r="1475" spans="6:6" x14ac:dyDescent="0.2">
      <c r="F1475" s="92"/>
    </row>
    <row r="1476" spans="6:6" x14ac:dyDescent="0.2">
      <c r="F1476" s="92"/>
    </row>
    <row r="1477" spans="6:6" x14ac:dyDescent="0.2">
      <c r="F1477" s="92"/>
    </row>
    <row r="1478" spans="6:6" x14ac:dyDescent="0.2">
      <c r="F1478" s="92"/>
    </row>
    <row r="1479" spans="6:6" x14ac:dyDescent="0.2">
      <c r="F1479" s="92"/>
    </row>
    <row r="1480" spans="6:6" x14ac:dyDescent="0.2">
      <c r="F1480" s="92"/>
    </row>
    <row r="1481" spans="6:6" x14ac:dyDescent="0.2">
      <c r="F1481" s="93"/>
    </row>
    <row r="1482" spans="6:6" x14ac:dyDescent="0.2">
      <c r="F1482" s="92"/>
    </row>
    <row r="1483" spans="6:6" x14ac:dyDescent="0.2">
      <c r="F1483" s="92"/>
    </row>
    <row r="1484" spans="6:6" x14ac:dyDescent="0.2">
      <c r="F1484" s="92"/>
    </row>
    <row r="1485" spans="6:6" x14ac:dyDescent="0.2">
      <c r="F1485" s="92"/>
    </row>
    <row r="1486" spans="6:6" x14ac:dyDescent="0.2">
      <c r="F1486" s="92"/>
    </row>
    <row r="1487" spans="6:6" x14ac:dyDescent="0.2">
      <c r="F1487" s="92"/>
    </row>
    <row r="1488" spans="6:6" x14ac:dyDescent="0.2">
      <c r="F1488" s="92"/>
    </row>
    <row r="1489" spans="6:6" x14ac:dyDescent="0.2">
      <c r="F1489" s="92"/>
    </row>
    <row r="1490" spans="6:6" x14ac:dyDescent="0.2">
      <c r="F1490" s="92"/>
    </row>
    <row r="1491" spans="6:6" x14ac:dyDescent="0.2">
      <c r="F1491" s="92"/>
    </row>
    <row r="1492" spans="6:6" x14ac:dyDescent="0.2">
      <c r="F1492" s="92"/>
    </row>
    <row r="1493" spans="6:6" x14ac:dyDescent="0.2">
      <c r="F1493" s="92"/>
    </row>
    <row r="1494" spans="6:6" x14ac:dyDescent="0.2">
      <c r="F1494" s="93"/>
    </row>
    <row r="1495" spans="6:6" x14ac:dyDescent="0.2">
      <c r="F1495" s="93"/>
    </row>
    <row r="1496" spans="6:6" x14ac:dyDescent="0.2">
      <c r="F1496" s="92"/>
    </row>
    <row r="1497" spans="6:6" x14ac:dyDescent="0.2">
      <c r="F1497" s="93"/>
    </row>
    <row r="1498" spans="6:6" x14ac:dyDescent="0.2">
      <c r="F1498" s="93"/>
    </row>
    <row r="1499" spans="6:6" x14ac:dyDescent="0.2">
      <c r="F1499" s="92"/>
    </row>
    <row r="1500" spans="6:6" x14ac:dyDescent="0.2">
      <c r="F1500" s="92"/>
    </row>
    <row r="1501" spans="6:6" x14ac:dyDescent="0.2">
      <c r="F1501" s="92"/>
    </row>
    <row r="1502" spans="6:6" x14ac:dyDescent="0.2">
      <c r="F1502" s="92"/>
    </row>
    <row r="1503" spans="6:6" x14ac:dyDescent="0.2">
      <c r="F1503" s="92"/>
    </row>
    <row r="1504" spans="6:6" x14ac:dyDescent="0.2">
      <c r="F1504" s="92"/>
    </row>
    <row r="1505" spans="6:6" x14ac:dyDescent="0.2">
      <c r="F1505" s="92"/>
    </row>
    <row r="1506" spans="6:6" x14ac:dyDescent="0.2">
      <c r="F1506" s="92"/>
    </row>
    <row r="1507" spans="6:6" x14ac:dyDescent="0.2">
      <c r="F1507" s="92"/>
    </row>
    <row r="1508" spans="6:6" x14ac:dyDescent="0.2">
      <c r="F1508" s="92"/>
    </row>
    <row r="1509" spans="6:6" x14ac:dyDescent="0.2">
      <c r="F1509" s="92"/>
    </row>
    <row r="1510" spans="6:6" x14ac:dyDescent="0.2">
      <c r="F1510" s="92"/>
    </row>
    <row r="1511" spans="6:6" x14ac:dyDescent="0.2">
      <c r="F1511" s="92"/>
    </row>
    <row r="1512" spans="6:6" x14ac:dyDescent="0.2">
      <c r="F1512" s="92"/>
    </row>
    <row r="1513" spans="6:6" x14ac:dyDescent="0.2">
      <c r="F1513" s="92"/>
    </row>
    <row r="1514" spans="6:6" x14ac:dyDescent="0.2">
      <c r="F1514" s="92"/>
    </row>
    <row r="1515" spans="6:6" x14ac:dyDescent="0.2">
      <c r="F1515" s="92"/>
    </row>
    <row r="1516" spans="6:6" x14ac:dyDescent="0.2">
      <c r="F1516" s="92"/>
    </row>
    <row r="1517" spans="6:6" x14ac:dyDescent="0.2">
      <c r="F1517" s="92"/>
    </row>
    <row r="1518" spans="6:6" x14ac:dyDescent="0.2">
      <c r="F1518" s="92"/>
    </row>
    <row r="1519" spans="6:6" x14ac:dyDescent="0.2">
      <c r="F1519" s="92"/>
    </row>
    <row r="1520" spans="6:6" x14ac:dyDescent="0.2">
      <c r="F1520" s="92"/>
    </row>
    <row r="1521" spans="6:6" x14ac:dyDescent="0.2">
      <c r="F1521" s="92"/>
    </row>
    <row r="1522" spans="6:6" x14ac:dyDescent="0.2">
      <c r="F1522" s="92"/>
    </row>
    <row r="1523" spans="6:6" x14ac:dyDescent="0.2">
      <c r="F1523" s="92"/>
    </row>
    <row r="1524" spans="6:6" x14ac:dyDescent="0.2">
      <c r="F1524" s="93"/>
    </row>
    <row r="1525" spans="6:6" x14ac:dyDescent="0.2">
      <c r="F1525" s="93"/>
    </row>
    <row r="1526" spans="6:6" x14ac:dyDescent="0.2">
      <c r="F1526" s="93"/>
    </row>
    <row r="1527" spans="6:6" x14ac:dyDescent="0.2">
      <c r="F1527" s="93"/>
    </row>
    <row r="1528" spans="6:6" x14ac:dyDescent="0.2">
      <c r="F1528" s="93"/>
    </row>
    <row r="1529" spans="6:6" x14ac:dyDescent="0.2">
      <c r="F1529" s="93"/>
    </row>
    <row r="1530" spans="6:6" x14ac:dyDescent="0.2">
      <c r="F1530" s="93"/>
    </row>
    <row r="1531" spans="6:6" x14ac:dyDescent="0.2">
      <c r="F1531" s="93"/>
    </row>
    <row r="1532" spans="6:6" x14ac:dyDescent="0.2">
      <c r="F1532" s="93"/>
    </row>
    <row r="1533" spans="6:6" x14ac:dyDescent="0.2">
      <c r="F1533" s="93"/>
    </row>
    <row r="1534" spans="6:6" x14ac:dyDescent="0.2">
      <c r="F1534" s="93"/>
    </row>
    <row r="1535" spans="6:6" x14ac:dyDescent="0.2">
      <c r="F1535" s="93"/>
    </row>
    <row r="1536" spans="6:6" x14ac:dyDescent="0.2">
      <c r="F1536" s="93"/>
    </row>
    <row r="1537" spans="6:6" x14ac:dyDescent="0.2">
      <c r="F1537" s="93"/>
    </row>
    <row r="1538" spans="6:6" x14ac:dyDescent="0.2">
      <c r="F1538" s="92"/>
    </row>
    <row r="1539" spans="6:6" x14ac:dyDescent="0.2">
      <c r="F1539" s="92"/>
    </row>
    <row r="1540" spans="6:6" x14ac:dyDescent="0.2">
      <c r="F1540" s="92"/>
    </row>
    <row r="1541" spans="6:6" x14ac:dyDescent="0.2">
      <c r="F1541" s="92"/>
    </row>
    <row r="1542" spans="6:6" x14ac:dyDescent="0.2">
      <c r="F1542" s="92"/>
    </row>
    <row r="1543" spans="6:6" x14ac:dyDescent="0.2">
      <c r="F1543" s="92"/>
    </row>
    <row r="1544" spans="6:6" x14ac:dyDescent="0.2">
      <c r="F1544" s="92"/>
    </row>
    <row r="1545" spans="6:6" x14ac:dyDescent="0.2">
      <c r="F1545" s="92"/>
    </row>
    <row r="1546" spans="6:6" x14ac:dyDescent="0.2">
      <c r="F1546" s="92"/>
    </row>
    <row r="1547" spans="6:6" x14ac:dyDescent="0.2">
      <c r="F1547" s="92"/>
    </row>
    <row r="1548" spans="6:6" x14ac:dyDescent="0.2">
      <c r="F1548" s="92"/>
    </row>
    <row r="1549" spans="6:6" x14ac:dyDescent="0.2">
      <c r="F1549" s="92"/>
    </row>
    <row r="1550" spans="6:6" x14ac:dyDescent="0.2">
      <c r="F1550" s="92"/>
    </row>
    <row r="1551" spans="6:6" x14ac:dyDescent="0.2">
      <c r="F1551" s="92"/>
    </row>
    <row r="1552" spans="6:6" x14ac:dyDescent="0.2">
      <c r="F1552" s="92"/>
    </row>
    <row r="1553" spans="6:6" x14ac:dyDescent="0.2">
      <c r="F1553" s="92"/>
    </row>
    <row r="1554" spans="6:6" x14ac:dyDescent="0.2">
      <c r="F1554" s="92"/>
    </row>
    <row r="1555" spans="6:6" x14ac:dyDescent="0.2">
      <c r="F1555" s="93"/>
    </row>
    <row r="1556" spans="6:6" x14ac:dyDescent="0.2">
      <c r="F1556" s="92"/>
    </row>
    <row r="1557" spans="6:6" x14ac:dyDescent="0.2">
      <c r="F1557" s="92"/>
    </row>
    <row r="1558" spans="6:6" x14ac:dyDescent="0.2">
      <c r="F1558" s="92"/>
    </row>
    <row r="1559" spans="6:6" x14ac:dyDescent="0.2">
      <c r="F1559" s="92"/>
    </row>
    <row r="1560" spans="6:6" x14ac:dyDescent="0.2">
      <c r="F1560" s="92"/>
    </row>
    <row r="1561" spans="6:6" x14ac:dyDescent="0.2">
      <c r="F1561" s="92"/>
    </row>
    <row r="1562" spans="6:6" x14ac:dyDescent="0.2">
      <c r="F1562" s="92"/>
    </row>
    <row r="1563" spans="6:6" x14ac:dyDescent="0.2">
      <c r="F1563" s="92"/>
    </row>
    <row r="1564" spans="6:6" x14ac:dyDescent="0.2">
      <c r="F1564" s="92"/>
    </row>
    <row r="1565" spans="6:6" x14ac:dyDescent="0.2">
      <c r="F1565" s="92"/>
    </row>
    <row r="1566" spans="6:6" x14ac:dyDescent="0.2">
      <c r="F1566" s="92"/>
    </row>
    <row r="1567" spans="6:6" x14ac:dyDescent="0.2">
      <c r="F1567" s="93"/>
    </row>
    <row r="1568" spans="6:6" x14ac:dyDescent="0.2">
      <c r="F1568" s="92"/>
    </row>
    <row r="1569" spans="6:6" x14ac:dyDescent="0.2">
      <c r="F1569" s="92"/>
    </row>
    <row r="1570" spans="6:6" x14ac:dyDescent="0.2">
      <c r="F1570" s="92"/>
    </row>
    <row r="1571" spans="6:6" x14ac:dyDescent="0.2">
      <c r="F1571" s="92"/>
    </row>
    <row r="1572" spans="6:6" x14ac:dyDescent="0.2">
      <c r="F1572" s="92"/>
    </row>
    <row r="1573" spans="6:6" x14ac:dyDescent="0.2">
      <c r="F1573" s="92"/>
    </row>
    <row r="1574" spans="6:6" x14ac:dyDescent="0.2">
      <c r="F1574" s="93"/>
    </row>
    <row r="1575" spans="6:6" x14ac:dyDescent="0.2">
      <c r="F1575" s="93"/>
    </row>
    <row r="1576" spans="6:6" x14ac:dyDescent="0.2">
      <c r="F1576" s="93"/>
    </row>
    <row r="1577" spans="6:6" x14ac:dyDescent="0.2">
      <c r="F1577" s="93"/>
    </row>
    <row r="1578" spans="6:6" x14ac:dyDescent="0.2">
      <c r="F1578" s="93"/>
    </row>
    <row r="1579" spans="6:6" x14ac:dyDescent="0.2">
      <c r="F1579" s="93"/>
    </row>
    <row r="1580" spans="6:6" x14ac:dyDescent="0.2">
      <c r="F1580" s="93"/>
    </row>
    <row r="1581" spans="6:6" x14ac:dyDescent="0.2">
      <c r="F1581" s="92"/>
    </row>
    <row r="1582" spans="6:6" x14ac:dyDescent="0.2">
      <c r="F1582" s="92"/>
    </row>
    <row r="1583" spans="6:6" x14ac:dyDescent="0.2">
      <c r="F1583" s="92"/>
    </row>
    <row r="1584" spans="6:6" x14ac:dyDescent="0.2">
      <c r="F1584" s="92"/>
    </row>
    <row r="1585" spans="6:6" x14ac:dyDescent="0.2">
      <c r="F1585" s="92"/>
    </row>
    <row r="1586" spans="6:6" x14ac:dyDescent="0.2">
      <c r="F1586" s="92"/>
    </row>
    <row r="1587" spans="6:6" x14ac:dyDescent="0.2">
      <c r="F1587" s="92"/>
    </row>
    <row r="1588" spans="6:6" x14ac:dyDescent="0.2">
      <c r="F1588" s="92"/>
    </row>
    <row r="1589" spans="6:6" x14ac:dyDescent="0.2">
      <c r="F1589" s="92"/>
    </row>
    <row r="1590" spans="6:6" x14ac:dyDescent="0.2">
      <c r="F1590" s="92"/>
    </row>
    <row r="1591" spans="6:6" x14ac:dyDescent="0.2">
      <c r="F1591" s="92"/>
    </row>
    <row r="1592" spans="6:6" x14ac:dyDescent="0.2">
      <c r="F1592" s="92"/>
    </row>
    <row r="1593" spans="6:6" x14ac:dyDescent="0.2">
      <c r="F1593" s="92"/>
    </row>
    <row r="1594" spans="6:6" x14ac:dyDescent="0.2">
      <c r="F1594" s="92"/>
    </row>
    <row r="1595" spans="6:6" x14ac:dyDescent="0.2">
      <c r="F1595" s="92"/>
    </row>
    <row r="1596" spans="6:6" x14ac:dyDescent="0.2">
      <c r="F1596" s="92"/>
    </row>
    <row r="1597" spans="6:6" x14ac:dyDescent="0.2">
      <c r="F1597" s="92"/>
    </row>
    <row r="1598" spans="6:6" x14ac:dyDescent="0.2">
      <c r="F1598" s="92"/>
    </row>
    <row r="1599" spans="6:6" x14ac:dyDescent="0.2">
      <c r="F1599" s="92"/>
    </row>
    <row r="1600" spans="6:6" x14ac:dyDescent="0.2">
      <c r="F1600" s="92"/>
    </row>
    <row r="1601" spans="6:6" x14ac:dyDescent="0.2">
      <c r="F1601" s="92"/>
    </row>
    <row r="1602" spans="6:6" x14ac:dyDescent="0.2">
      <c r="F1602" s="92"/>
    </row>
    <row r="1603" spans="6:6" x14ac:dyDescent="0.2">
      <c r="F1603" s="92"/>
    </row>
    <row r="1604" spans="6:6" x14ac:dyDescent="0.2">
      <c r="F1604" s="92"/>
    </row>
    <row r="1605" spans="6:6" x14ac:dyDescent="0.2">
      <c r="F1605" s="93"/>
    </row>
    <row r="1606" spans="6:6" x14ac:dyDescent="0.2">
      <c r="F1606" s="93"/>
    </row>
    <row r="1607" spans="6:6" x14ac:dyDescent="0.2">
      <c r="F1607" s="93"/>
    </row>
    <row r="1608" spans="6:6" x14ac:dyDescent="0.2">
      <c r="F1608" s="93"/>
    </row>
    <row r="1609" spans="6:6" x14ac:dyDescent="0.2">
      <c r="F1609" s="93"/>
    </row>
    <row r="1610" spans="6:6" x14ac:dyDescent="0.2">
      <c r="F1610" s="93"/>
    </row>
    <row r="1611" spans="6:6" x14ac:dyDescent="0.2">
      <c r="F1611" s="92"/>
    </row>
    <row r="1612" spans="6:6" x14ac:dyDescent="0.2">
      <c r="F1612" s="92"/>
    </row>
    <row r="1613" spans="6:6" x14ac:dyDescent="0.2">
      <c r="F1613" s="92"/>
    </row>
    <row r="1614" spans="6:6" x14ac:dyDescent="0.2">
      <c r="F1614" s="92"/>
    </row>
    <row r="1615" spans="6:6" x14ac:dyDescent="0.2">
      <c r="F1615" s="92"/>
    </row>
    <row r="1616" spans="6:6" x14ac:dyDescent="0.2">
      <c r="F1616" s="92"/>
    </row>
    <row r="1617" spans="6:6" x14ac:dyDescent="0.2">
      <c r="F1617" s="92"/>
    </row>
    <row r="1618" spans="6:6" x14ac:dyDescent="0.2">
      <c r="F1618" s="92"/>
    </row>
    <row r="1619" spans="6:6" x14ac:dyDescent="0.2">
      <c r="F1619" s="92"/>
    </row>
    <row r="1620" spans="6:6" x14ac:dyDescent="0.2">
      <c r="F1620" s="92"/>
    </row>
    <row r="1621" spans="6:6" x14ac:dyDescent="0.2">
      <c r="F1621" s="92"/>
    </row>
    <row r="1622" spans="6:6" x14ac:dyDescent="0.2">
      <c r="F1622" s="92"/>
    </row>
    <row r="1623" spans="6:6" x14ac:dyDescent="0.2">
      <c r="F1623" s="92"/>
    </row>
    <row r="1624" spans="6:6" x14ac:dyDescent="0.2">
      <c r="F1624" s="92"/>
    </row>
    <row r="1625" spans="6:6" x14ac:dyDescent="0.2">
      <c r="F1625" s="92"/>
    </row>
    <row r="1626" spans="6:6" x14ac:dyDescent="0.2">
      <c r="F1626" s="93"/>
    </row>
    <row r="1627" spans="6:6" x14ac:dyDescent="0.2">
      <c r="F1627" s="93"/>
    </row>
    <row r="1628" spans="6:6" x14ac:dyDescent="0.2">
      <c r="F1628" s="92"/>
    </row>
    <row r="1629" spans="6:6" x14ac:dyDescent="0.2">
      <c r="F1629" s="92"/>
    </row>
    <row r="1630" spans="6:6" x14ac:dyDescent="0.2">
      <c r="F1630" s="92"/>
    </row>
    <row r="1631" spans="6:6" x14ac:dyDescent="0.2">
      <c r="F1631" s="92"/>
    </row>
    <row r="1632" spans="6:6" x14ac:dyDescent="0.2">
      <c r="F1632" s="92"/>
    </row>
    <row r="1633" spans="6:6" x14ac:dyDescent="0.2">
      <c r="F1633" s="92"/>
    </row>
    <row r="1634" spans="6:6" x14ac:dyDescent="0.2">
      <c r="F1634" s="92"/>
    </row>
    <row r="1635" spans="6:6" x14ac:dyDescent="0.2">
      <c r="F1635" s="92"/>
    </row>
    <row r="1636" spans="6:6" x14ac:dyDescent="0.2">
      <c r="F1636" s="92"/>
    </row>
    <row r="1637" spans="6:6" x14ac:dyDescent="0.2">
      <c r="F1637" s="92"/>
    </row>
    <row r="1638" spans="6:6" x14ac:dyDescent="0.2">
      <c r="F1638" s="92"/>
    </row>
    <row r="1639" spans="6:6" x14ac:dyDescent="0.2">
      <c r="F1639" s="92"/>
    </row>
    <row r="1640" spans="6:6" x14ac:dyDescent="0.2">
      <c r="F1640" s="92"/>
    </row>
    <row r="1641" spans="6:6" x14ac:dyDescent="0.2">
      <c r="F1641" s="92"/>
    </row>
    <row r="1642" spans="6:6" x14ac:dyDescent="0.2">
      <c r="F1642" s="92"/>
    </row>
    <row r="1643" spans="6:6" x14ac:dyDescent="0.2">
      <c r="F1643" s="92"/>
    </row>
    <row r="1644" spans="6:6" x14ac:dyDescent="0.2">
      <c r="F1644" s="92"/>
    </row>
    <row r="1645" spans="6:6" x14ac:dyDescent="0.2">
      <c r="F1645" s="92"/>
    </row>
    <row r="1646" spans="6:6" x14ac:dyDescent="0.2">
      <c r="F1646" s="92"/>
    </row>
    <row r="1647" spans="6:6" x14ac:dyDescent="0.2">
      <c r="F1647" s="92"/>
    </row>
    <row r="1648" spans="6:6" x14ac:dyDescent="0.2">
      <c r="F1648" s="92"/>
    </row>
    <row r="1649" spans="6:6" x14ac:dyDescent="0.2">
      <c r="F1649" s="92"/>
    </row>
    <row r="1650" spans="6:6" x14ac:dyDescent="0.2">
      <c r="F1650" s="92"/>
    </row>
    <row r="1651" spans="6:6" x14ac:dyDescent="0.2">
      <c r="F1651" s="92"/>
    </row>
    <row r="1652" spans="6:6" x14ac:dyDescent="0.2">
      <c r="F1652" s="92"/>
    </row>
    <row r="1653" spans="6:6" x14ac:dyDescent="0.2">
      <c r="F1653" s="92"/>
    </row>
    <row r="1654" spans="6:6" x14ac:dyDescent="0.2">
      <c r="F1654" s="92"/>
    </row>
    <row r="1655" spans="6:6" x14ac:dyDescent="0.2">
      <c r="F1655" s="92"/>
    </row>
    <row r="1656" spans="6:6" x14ac:dyDescent="0.2">
      <c r="F1656" s="92"/>
    </row>
    <row r="1657" spans="6:6" x14ac:dyDescent="0.2">
      <c r="F1657" s="92"/>
    </row>
    <row r="1658" spans="6:6" x14ac:dyDescent="0.2">
      <c r="F1658" s="92"/>
    </row>
    <row r="1659" spans="6:6" x14ac:dyDescent="0.2">
      <c r="F1659" s="92"/>
    </row>
    <row r="1660" spans="6:6" x14ac:dyDescent="0.2">
      <c r="F1660" s="93"/>
    </row>
    <row r="1661" spans="6:6" x14ac:dyDescent="0.2">
      <c r="F1661" s="92"/>
    </row>
    <row r="1662" spans="6:6" x14ac:dyDescent="0.2">
      <c r="F1662" s="92"/>
    </row>
    <row r="1663" spans="6:6" x14ac:dyDescent="0.2">
      <c r="F1663" s="92"/>
    </row>
    <row r="1664" spans="6:6" x14ac:dyDescent="0.2">
      <c r="F1664" s="92"/>
    </row>
    <row r="1665" spans="6:6" x14ac:dyDescent="0.2">
      <c r="F1665" s="93"/>
    </row>
    <row r="1666" spans="6:6" x14ac:dyDescent="0.2">
      <c r="F1666" s="93"/>
    </row>
    <row r="1667" spans="6:6" x14ac:dyDescent="0.2">
      <c r="F1667" s="92"/>
    </row>
    <row r="1668" spans="6:6" x14ac:dyDescent="0.2">
      <c r="F1668" s="92"/>
    </row>
    <row r="1669" spans="6:6" x14ac:dyDescent="0.2">
      <c r="F1669" s="92"/>
    </row>
    <row r="1670" spans="6:6" x14ac:dyDescent="0.2">
      <c r="F1670" s="92"/>
    </row>
    <row r="1671" spans="6:6" x14ac:dyDescent="0.2">
      <c r="F1671" s="92"/>
    </row>
    <row r="1672" spans="6:6" x14ac:dyDescent="0.2">
      <c r="F1672" s="92"/>
    </row>
    <row r="1673" spans="6:6" x14ac:dyDescent="0.2">
      <c r="F1673" s="92"/>
    </row>
    <row r="1674" spans="6:6" x14ac:dyDescent="0.2">
      <c r="F1674" s="92"/>
    </row>
    <row r="1675" spans="6:6" x14ac:dyDescent="0.2">
      <c r="F1675" s="92"/>
    </row>
    <row r="1676" spans="6:6" x14ac:dyDescent="0.2">
      <c r="F1676" s="92"/>
    </row>
    <row r="1677" spans="6:6" x14ac:dyDescent="0.2">
      <c r="F1677" s="92"/>
    </row>
    <row r="1678" spans="6:6" x14ac:dyDescent="0.2">
      <c r="F1678" s="92"/>
    </row>
    <row r="1679" spans="6:6" x14ac:dyDescent="0.2">
      <c r="F1679" s="92"/>
    </row>
    <row r="1680" spans="6:6" x14ac:dyDescent="0.2">
      <c r="F1680" s="92"/>
    </row>
    <row r="1681" spans="6:6" x14ac:dyDescent="0.2">
      <c r="F1681" s="92"/>
    </row>
    <row r="1682" spans="6:6" x14ac:dyDescent="0.2">
      <c r="F1682" s="93"/>
    </row>
    <row r="1683" spans="6:6" x14ac:dyDescent="0.2">
      <c r="F1683" s="93"/>
    </row>
    <row r="1684" spans="6:6" x14ac:dyDescent="0.2">
      <c r="F1684" s="93"/>
    </row>
    <row r="1685" spans="6:6" x14ac:dyDescent="0.2">
      <c r="F1685" s="93"/>
    </row>
    <row r="1686" spans="6:6" x14ac:dyDescent="0.2">
      <c r="F1686" s="92"/>
    </row>
    <row r="1687" spans="6:6" x14ac:dyDescent="0.2">
      <c r="F1687" s="92"/>
    </row>
    <row r="1688" spans="6:6" x14ac:dyDescent="0.2">
      <c r="F1688" s="92"/>
    </row>
    <row r="1689" spans="6:6" x14ac:dyDescent="0.2">
      <c r="F1689" s="92"/>
    </row>
    <row r="1690" spans="6:6" x14ac:dyDescent="0.2">
      <c r="F1690" s="92"/>
    </row>
    <row r="1691" spans="6:6" x14ac:dyDescent="0.2">
      <c r="F1691" s="92"/>
    </row>
    <row r="1692" spans="6:6" x14ac:dyDescent="0.2">
      <c r="F1692" s="92"/>
    </row>
    <row r="1693" spans="6:6" x14ac:dyDescent="0.2">
      <c r="F1693" s="92"/>
    </row>
    <row r="1694" spans="6:6" x14ac:dyDescent="0.2">
      <c r="F1694" s="92"/>
    </row>
    <row r="1695" spans="6:6" x14ac:dyDescent="0.2">
      <c r="F1695" s="92"/>
    </row>
    <row r="1696" spans="6:6" x14ac:dyDescent="0.2">
      <c r="F1696" s="92"/>
    </row>
    <row r="1697" spans="6:6" x14ac:dyDescent="0.2">
      <c r="F1697" s="92"/>
    </row>
    <row r="1698" spans="6:6" x14ac:dyDescent="0.2">
      <c r="F1698" s="92"/>
    </row>
    <row r="1699" spans="6:6" x14ac:dyDescent="0.2">
      <c r="F1699" s="92"/>
    </row>
    <row r="1700" spans="6:6" x14ac:dyDescent="0.2">
      <c r="F1700" s="92"/>
    </row>
    <row r="1701" spans="6:6" x14ac:dyDescent="0.2">
      <c r="F1701" s="92"/>
    </row>
    <row r="1702" spans="6:6" x14ac:dyDescent="0.2">
      <c r="F1702" s="93"/>
    </row>
    <row r="1703" spans="6:6" x14ac:dyDescent="0.2">
      <c r="F1703" s="92"/>
    </row>
    <row r="1704" spans="6:6" x14ac:dyDescent="0.2">
      <c r="F1704" s="92"/>
    </row>
    <row r="1705" spans="6:6" x14ac:dyDescent="0.2">
      <c r="F1705" s="92"/>
    </row>
    <row r="1706" spans="6:6" x14ac:dyDescent="0.2">
      <c r="F1706" s="92"/>
    </row>
    <row r="1707" spans="6:6" x14ac:dyDescent="0.2">
      <c r="F1707" s="92"/>
    </row>
    <row r="1708" spans="6:6" x14ac:dyDescent="0.2">
      <c r="F1708" s="92"/>
    </row>
    <row r="1709" spans="6:6" x14ac:dyDescent="0.2">
      <c r="F1709" s="93"/>
    </row>
    <row r="1710" spans="6:6" x14ac:dyDescent="0.2">
      <c r="F1710" s="93"/>
    </row>
    <row r="1711" spans="6:6" x14ac:dyDescent="0.2">
      <c r="F1711" s="92"/>
    </row>
    <row r="1712" spans="6:6" x14ac:dyDescent="0.2">
      <c r="F1712" s="92"/>
    </row>
    <row r="1713" spans="6:6" x14ac:dyDescent="0.2">
      <c r="F1713" s="92"/>
    </row>
    <row r="1714" spans="6:6" x14ac:dyDescent="0.2">
      <c r="F1714" s="92"/>
    </row>
    <row r="1715" spans="6:6" x14ac:dyDescent="0.2">
      <c r="F1715" s="92"/>
    </row>
    <row r="1716" spans="6:6" x14ac:dyDescent="0.2">
      <c r="F1716" s="92"/>
    </row>
    <row r="1717" spans="6:6" x14ac:dyDescent="0.2">
      <c r="F1717" s="92"/>
    </row>
    <row r="1718" spans="6:6" x14ac:dyDescent="0.2">
      <c r="F1718" s="92"/>
    </row>
    <row r="1719" spans="6:6" x14ac:dyDescent="0.2">
      <c r="F1719" s="92"/>
    </row>
    <row r="1720" spans="6:6" x14ac:dyDescent="0.2">
      <c r="F1720" s="92"/>
    </row>
    <row r="1721" spans="6:6" x14ac:dyDescent="0.2">
      <c r="F1721" s="93"/>
    </row>
    <row r="1722" spans="6:6" x14ac:dyDescent="0.2">
      <c r="F1722" s="93"/>
    </row>
    <row r="1723" spans="6:6" x14ac:dyDescent="0.2">
      <c r="F1723" s="92"/>
    </row>
    <row r="1724" spans="6:6" x14ac:dyDescent="0.2">
      <c r="F1724" s="93"/>
    </row>
    <row r="1725" spans="6:6" x14ac:dyDescent="0.2">
      <c r="F1725" s="93"/>
    </row>
    <row r="1726" spans="6:6" x14ac:dyDescent="0.2">
      <c r="F1726" s="92"/>
    </row>
    <row r="1727" spans="6:6" x14ac:dyDescent="0.2">
      <c r="F1727" s="93"/>
    </row>
    <row r="1728" spans="6:6" x14ac:dyDescent="0.2">
      <c r="F1728" s="92"/>
    </row>
    <row r="1729" spans="6:6" x14ac:dyDescent="0.2">
      <c r="F1729" s="92"/>
    </row>
    <row r="1730" spans="6:6" x14ac:dyDescent="0.2">
      <c r="F1730" s="92"/>
    </row>
    <row r="1731" spans="6:6" x14ac:dyDescent="0.2">
      <c r="F1731" s="92"/>
    </row>
    <row r="1732" spans="6:6" x14ac:dyDescent="0.2">
      <c r="F1732" s="93"/>
    </row>
    <row r="1733" spans="6:6" x14ac:dyDescent="0.2">
      <c r="F1733" s="92"/>
    </row>
    <row r="1734" spans="6:6" x14ac:dyDescent="0.2">
      <c r="F1734" s="92"/>
    </row>
    <row r="1735" spans="6:6" x14ac:dyDescent="0.2">
      <c r="F1735" s="92"/>
    </row>
    <row r="1736" spans="6:6" x14ac:dyDescent="0.2">
      <c r="F1736" s="92"/>
    </row>
    <row r="1737" spans="6:6" x14ac:dyDescent="0.2">
      <c r="F1737" s="92"/>
    </row>
    <row r="1738" spans="6:6" x14ac:dyDescent="0.2">
      <c r="F1738" s="92"/>
    </row>
    <row r="1739" spans="6:6" x14ac:dyDescent="0.2">
      <c r="F1739" s="92"/>
    </row>
    <row r="1740" spans="6:6" x14ac:dyDescent="0.2">
      <c r="F1740" s="92"/>
    </row>
    <row r="1741" spans="6:6" x14ac:dyDescent="0.2">
      <c r="F1741" s="92"/>
    </row>
    <row r="1742" spans="6:6" x14ac:dyDescent="0.2">
      <c r="F1742" s="92"/>
    </row>
    <row r="1743" spans="6:6" x14ac:dyDescent="0.2">
      <c r="F1743" s="92"/>
    </row>
    <row r="1744" spans="6:6" x14ac:dyDescent="0.2">
      <c r="F1744" s="92"/>
    </row>
    <row r="1745" spans="6:6" x14ac:dyDescent="0.2">
      <c r="F1745" s="92"/>
    </row>
    <row r="1746" spans="6:6" x14ac:dyDescent="0.2">
      <c r="F1746" s="92"/>
    </row>
    <row r="1747" spans="6:6" x14ac:dyDescent="0.2">
      <c r="F1747" s="92"/>
    </row>
    <row r="1748" spans="6:6" x14ac:dyDescent="0.2">
      <c r="F1748" s="92"/>
    </row>
    <row r="1749" spans="6:6" x14ac:dyDescent="0.2">
      <c r="F1749" s="92"/>
    </row>
    <row r="1750" spans="6:6" x14ac:dyDescent="0.2">
      <c r="F1750" s="92"/>
    </row>
    <row r="1751" spans="6:6" x14ac:dyDescent="0.2">
      <c r="F1751" s="92"/>
    </row>
    <row r="1752" spans="6:6" x14ac:dyDescent="0.2">
      <c r="F1752" s="92"/>
    </row>
    <row r="1753" spans="6:6" x14ac:dyDescent="0.2">
      <c r="F1753" s="92"/>
    </row>
    <row r="1754" spans="6:6" x14ac:dyDescent="0.2">
      <c r="F1754" s="92"/>
    </row>
    <row r="1755" spans="6:6" x14ac:dyDescent="0.2">
      <c r="F1755" s="93"/>
    </row>
    <row r="1756" spans="6:6" x14ac:dyDescent="0.2">
      <c r="F1756" s="93"/>
    </row>
    <row r="1757" spans="6:6" x14ac:dyDescent="0.2">
      <c r="F1757" s="93"/>
    </row>
    <row r="1758" spans="6:6" x14ac:dyDescent="0.2">
      <c r="F1758" s="92"/>
    </row>
    <row r="1759" spans="6:6" x14ac:dyDescent="0.2">
      <c r="F1759" s="93"/>
    </row>
    <row r="1760" spans="6:6" x14ac:dyDescent="0.2">
      <c r="F1760" s="93"/>
    </row>
    <row r="1761" spans="6:6" x14ac:dyDescent="0.2">
      <c r="F1761" s="93"/>
    </row>
    <row r="1762" spans="6:6" x14ac:dyDescent="0.2">
      <c r="F1762" s="92"/>
    </row>
    <row r="1763" spans="6:6" x14ac:dyDescent="0.2">
      <c r="F1763" s="92"/>
    </row>
    <row r="1764" spans="6:6" x14ac:dyDescent="0.2">
      <c r="F1764" s="92"/>
    </row>
    <row r="1765" spans="6:6" x14ac:dyDescent="0.2">
      <c r="F1765" s="92"/>
    </row>
    <row r="1766" spans="6:6" x14ac:dyDescent="0.2">
      <c r="F1766" s="92"/>
    </row>
    <row r="1767" spans="6:6" x14ac:dyDescent="0.2">
      <c r="F1767" s="92"/>
    </row>
    <row r="1768" spans="6:6" x14ac:dyDescent="0.2">
      <c r="F1768" s="92"/>
    </row>
    <row r="1769" spans="6:6" x14ac:dyDescent="0.2">
      <c r="F1769" s="92"/>
    </row>
    <row r="1770" spans="6:6" x14ac:dyDescent="0.2">
      <c r="F1770" s="92"/>
    </row>
    <row r="1771" spans="6:6" x14ac:dyDescent="0.2">
      <c r="F1771" s="92"/>
    </row>
    <row r="1772" spans="6:6" x14ac:dyDescent="0.2">
      <c r="F1772" s="92"/>
    </row>
    <row r="1773" spans="6:6" x14ac:dyDescent="0.2">
      <c r="F1773" s="92"/>
    </row>
    <row r="1774" spans="6:6" x14ac:dyDescent="0.2">
      <c r="F1774" s="92"/>
    </row>
    <row r="1775" spans="6:6" x14ac:dyDescent="0.2">
      <c r="F1775" s="92"/>
    </row>
    <row r="1776" spans="6:6" x14ac:dyDescent="0.2">
      <c r="F1776" s="92"/>
    </row>
    <row r="1777" spans="6:6" x14ac:dyDescent="0.2">
      <c r="F1777" s="92"/>
    </row>
    <row r="1778" spans="6:6" x14ac:dyDescent="0.2">
      <c r="F1778" s="92"/>
    </row>
    <row r="1779" spans="6:6" x14ac:dyDescent="0.2">
      <c r="F1779" s="92"/>
    </row>
    <row r="1780" spans="6:6" x14ac:dyDescent="0.2">
      <c r="F1780" s="92"/>
    </row>
    <row r="1781" spans="6:6" x14ac:dyDescent="0.2">
      <c r="F1781" s="92"/>
    </row>
    <row r="1782" spans="6:6" x14ac:dyDescent="0.2">
      <c r="F1782" s="92"/>
    </row>
    <row r="1783" spans="6:6" x14ac:dyDescent="0.2">
      <c r="F1783" s="92"/>
    </row>
    <row r="1784" spans="6:6" x14ac:dyDescent="0.2">
      <c r="F1784" s="92"/>
    </row>
    <row r="1785" spans="6:6" x14ac:dyDescent="0.2">
      <c r="F1785" s="92"/>
    </row>
    <row r="1786" spans="6:6" x14ac:dyDescent="0.2">
      <c r="F1786" s="92"/>
    </row>
    <row r="1787" spans="6:6" x14ac:dyDescent="0.2">
      <c r="F1787" s="93"/>
    </row>
    <row r="1788" spans="6:6" x14ac:dyDescent="0.2">
      <c r="F1788" s="92"/>
    </row>
    <row r="1789" spans="6:6" x14ac:dyDescent="0.2">
      <c r="F1789" s="92"/>
    </row>
    <row r="1790" spans="6:6" x14ac:dyDescent="0.2">
      <c r="F1790" s="92"/>
    </row>
    <row r="1791" spans="6:6" x14ac:dyDescent="0.2">
      <c r="F1791" s="92"/>
    </row>
    <row r="1792" spans="6:6" x14ac:dyDescent="0.2">
      <c r="F1792" s="92"/>
    </row>
    <row r="1793" spans="6:6" x14ac:dyDescent="0.2">
      <c r="F1793" s="92"/>
    </row>
    <row r="1794" spans="6:6" x14ac:dyDescent="0.2">
      <c r="F1794" s="93"/>
    </row>
    <row r="1795" spans="6:6" x14ac:dyDescent="0.2">
      <c r="F1795" s="92"/>
    </row>
    <row r="1796" spans="6:6" x14ac:dyDescent="0.2">
      <c r="F1796" s="92"/>
    </row>
    <row r="1797" spans="6:6" x14ac:dyDescent="0.2">
      <c r="F1797" s="92"/>
    </row>
    <row r="1798" spans="6:6" x14ac:dyDescent="0.2">
      <c r="F1798" s="92"/>
    </row>
    <row r="1799" spans="6:6" x14ac:dyDescent="0.2">
      <c r="F1799" s="93"/>
    </row>
    <row r="1800" spans="6:6" x14ac:dyDescent="0.2">
      <c r="F1800" s="93"/>
    </row>
    <row r="1801" spans="6:6" x14ac:dyDescent="0.2">
      <c r="F1801" s="92"/>
    </row>
    <row r="1802" spans="6:6" x14ac:dyDescent="0.2">
      <c r="F1802" s="92"/>
    </row>
    <row r="1803" spans="6:6" x14ac:dyDescent="0.2">
      <c r="F1803" s="92"/>
    </row>
    <row r="1804" spans="6:6" x14ac:dyDescent="0.2">
      <c r="F1804" s="92"/>
    </row>
    <row r="1805" spans="6:6" x14ac:dyDescent="0.2">
      <c r="F1805" s="92"/>
    </row>
    <row r="1806" spans="6:6" x14ac:dyDescent="0.2">
      <c r="F1806" s="92"/>
    </row>
    <row r="1807" spans="6:6" x14ac:dyDescent="0.2">
      <c r="F1807" s="92"/>
    </row>
    <row r="1808" spans="6:6" x14ac:dyDescent="0.2">
      <c r="F1808" s="92"/>
    </row>
    <row r="1809" spans="6:6" x14ac:dyDescent="0.2">
      <c r="F1809" s="92"/>
    </row>
    <row r="1810" spans="6:6" x14ac:dyDescent="0.2">
      <c r="F1810" s="92"/>
    </row>
    <row r="1811" spans="6:6" x14ac:dyDescent="0.2">
      <c r="F1811" s="93"/>
    </row>
    <row r="1812" spans="6:6" x14ac:dyDescent="0.2">
      <c r="F1812" s="93"/>
    </row>
    <row r="1813" spans="6:6" x14ac:dyDescent="0.2">
      <c r="F1813" s="92"/>
    </row>
    <row r="1814" spans="6:6" x14ac:dyDescent="0.2">
      <c r="F1814" s="92"/>
    </row>
    <row r="1815" spans="6:6" x14ac:dyDescent="0.2">
      <c r="F1815" s="92"/>
    </row>
    <row r="1816" spans="6:6" x14ac:dyDescent="0.2">
      <c r="F1816" s="92"/>
    </row>
    <row r="1817" spans="6:6" x14ac:dyDescent="0.2">
      <c r="F1817" s="92"/>
    </row>
    <row r="1818" spans="6:6" x14ac:dyDescent="0.2">
      <c r="F1818" s="92"/>
    </row>
    <row r="1819" spans="6:6" x14ac:dyDescent="0.2">
      <c r="F1819" s="92"/>
    </row>
    <row r="1820" spans="6:6" x14ac:dyDescent="0.2">
      <c r="F1820" s="92"/>
    </row>
    <row r="1821" spans="6:6" x14ac:dyDescent="0.2">
      <c r="F1821" s="92"/>
    </row>
    <row r="1822" spans="6:6" x14ac:dyDescent="0.2">
      <c r="F1822" s="92"/>
    </row>
    <row r="1823" spans="6:6" x14ac:dyDescent="0.2">
      <c r="F1823" s="92"/>
    </row>
    <row r="1824" spans="6:6" x14ac:dyDescent="0.2">
      <c r="F1824" s="92"/>
    </row>
    <row r="1825" spans="6:6" x14ac:dyDescent="0.2">
      <c r="F1825" s="92"/>
    </row>
    <row r="1826" spans="6:6" x14ac:dyDescent="0.2">
      <c r="F1826" s="92"/>
    </row>
    <row r="1827" spans="6:6" x14ac:dyDescent="0.2">
      <c r="F1827" s="92"/>
    </row>
    <row r="1828" spans="6:6" x14ac:dyDescent="0.2">
      <c r="F1828" s="92"/>
    </row>
    <row r="1829" spans="6:6" x14ac:dyDescent="0.2">
      <c r="F1829" s="92"/>
    </row>
    <row r="1830" spans="6:6" x14ac:dyDescent="0.2">
      <c r="F1830" s="92"/>
    </row>
    <row r="1831" spans="6:6" x14ac:dyDescent="0.2">
      <c r="F1831" s="92"/>
    </row>
    <row r="1832" spans="6:6" x14ac:dyDescent="0.2">
      <c r="F1832" s="92"/>
    </row>
    <row r="1833" spans="6:6" x14ac:dyDescent="0.2">
      <c r="F1833" s="92"/>
    </row>
    <row r="1834" spans="6:6" x14ac:dyDescent="0.2">
      <c r="F1834" s="92"/>
    </row>
    <row r="1835" spans="6:6" x14ac:dyDescent="0.2">
      <c r="F1835" s="92"/>
    </row>
    <row r="1836" spans="6:6" x14ac:dyDescent="0.2">
      <c r="F1836" s="92"/>
    </row>
    <row r="1837" spans="6:6" x14ac:dyDescent="0.2">
      <c r="F1837" s="92"/>
    </row>
    <row r="1838" spans="6:6" x14ac:dyDescent="0.2">
      <c r="F1838" s="92"/>
    </row>
    <row r="1839" spans="6:6" x14ac:dyDescent="0.2">
      <c r="F1839" s="92"/>
    </row>
    <row r="1840" spans="6:6" x14ac:dyDescent="0.2">
      <c r="F1840" s="92"/>
    </row>
    <row r="1841" spans="6:6" x14ac:dyDescent="0.2">
      <c r="F1841" s="92"/>
    </row>
    <row r="1842" spans="6:6" x14ac:dyDescent="0.2">
      <c r="F1842" s="92"/>
    </row>
    <row r="1843" spans="6:6" x14ac:dyDescent="0.2">
      <c r="F1843" s="92"/>
    </row>
    <row r="1844" spans="6:6" x14ac:dyDescent="0.2">
      <c r="F1844" s="92"/>
    </row>
    <row r="1845" spans="6:6" x14ac:dyDescent="0.2">
      <c r="F1845" s="92"/>
    </row>
    <row r="1846" spans="6:6" x14ac:dyDescent="0.2">
      <c r="F1846" s="92"/>
    </row>
    <row r="1847" spans="6:6" x14ac:dyDescent="0.2">
      <c r="F1847" s="92"/>
    </row>
    <row r="1848" spans="6:6" x14ac:dyDescent="0.2">
      <c r="F1848" s="92"/>
    </row>
    <row r="1849" spans="6:6" x14ac:dyDescent="0.2">
      <c r="F1849" s="92"/>
    </row>
    <row r="1850" spans="6:6" x14ac:dyDescent="0.2">
      <c r="F1850" s="92"/>
    </row>
    <row r="1851" spans="6:6" x14ac:dyDescent="0.2">
      <c r="F1851" s="92"/>
    </row>
    <row r="1852" spans="6:6" x14ac:dyDescent="0.2">
      <c r="F1852" s="92"/>
    </row>
    <row r="1853" spans="6:6" x14ac:dyDescent="0.2">
      <c r="F1853" s="92"/>
    </row>
    <row r="1854" spans="6:6" x14ac:dyDescent="0.2">
      <c r="F1854" s="92"/>
    </row>
    <row r="1855" spans="6:6" x14ac:dyDescent="0.2">
      <c r="F1855" s="92"/>
    </row>
    <row r="1856" spans="6:6" x14ac:dyDescent="0.2">
      <c r="F1856" s="92"/>
    </row>
    <row r="1857" spans="6:6" x14ac:dyDescent="0.2">
      <c r="F1857" s="92"/>
    </row>
    <row r="1858" spans="6:6" x14ac:dyDescent="0.2">
      <c r="F1858" s="92"/>
    </row>
    <row r="1859" spans="6:6" x14ac:dyDescent="0.2">
      <c r="F1859" s="92"/>
    </row>
    <row r="1860" spans="6:6" x14ac:dyDescent="0.2">
      <c r="F1860" s="92"/>
    </row>
    <row r="1861" spans="6:6" x14ac:dyDescent="0.2">
      <c r="F1861" s="92"/>
    </row>
    <row r="1862" spans="6:6" x14ac:dyDescent="0.2">
      <c r="F1862" s="92"/>
    </row>
    <row r="1863" spans="6:6" x14ac:dyDescent="0.2">
      <c r="F1863" s="92"/>
    </row>
    <row r="1864" spans="6:6" x14ac:dyDescent="0.2">
      <c r="F1864" s="92"/>
    </row>
    <row r="1865" spans="6:6" x14ac:dyDescent="0.2">
      <c r="F1865" s="92"/>
    </row>
    <row r="1866" spans="6:6" x14ac:dyDescent="0.2">
      <c r="F1866" s="92"/>
    </row>
    <row r="1867" spans="6:6" x14ac:dyDescent="0.2">
      <c r="F1867" s="92"/>
    </row>
    <row r="1868" spans="6:6" x14ac:dyDescent="0.2">
      <c r="F1868" s="92"/>
    </row>
    <row r="1869" spans="6:6" x14ac:dyDescent="0.2">
      <c r="F1869" s="92"/>
    </row>
    <row r="1870" spans="6:6" x14ac:dyDescent="0.2">
      <c r="F1870" s="92"/>
    </row>
    <row r="1871" spans="6:6" x14ac:dyDescent="0.2">
      <c r="F1871" s="92"/>
    </row>
    <row r="1872" spans="6:6" x14ac:dyDescent="0.2">
      <c r="F1872" s="93"/>
    </row>
    <row r="1873" spans="6:6" x14ac:dyDescent="0.2">
      <c r="F1873" s="92"/>
    </row>
    <row r="1874" spans="6:6" x14ac:dyDescent="0.2">
      <c r="F1874" s="93"/>
    </row>
    <row r="1875" spans="6:6" x14ac:dyDescent="0.2">
      <c r="F1875" s="92"/>
    </row>
    <row r="1876" spans="6:6" x14ac:dyDescent="0.2">
      <c r="F1876" s="93"/>
    </row>
    <row r="1877" spans="6:6" x14ac:dyDescent="0.2">
      <c r="F1877" s="93"/>
    </row>
    <row r="1878" spans="6:6" x14ac:dyDescent="0.2">
      <c r="F1878" s="93"/>
    </row>
    <row r="1879" spans="6:6" x14ac:dyDescent="0.2">
      <c r="F1879" s="92"/>
    </row>
    <row r="1880" spans="6:6" x14ac:dyDescent="0.2">
      <c r="F1880" s="92"/>
    </row>
    <row r="1881" spans="6:6" x14ac:dyDescent="0.2">
      <c r="F1881" s="92"/>
    </row>
    <row r="1882" spans="6:6" x14ac:dyDescent="0.2">
      <c r="F1882" s="92"/>
    </row>
    <row r="1883" spans="6:6" x14ac:dyDescent="0.2">
      <c r="F1883" s="93"/>
    </row>
    <row r="1884" spans="6:6" x14ac:dyDescent="0.2">
      <c r="F1884" s="93"/>
    </row>
    <row r="1885" spans="6:6" x14ac:dyDescent="0.2">
      <c r="F1885" s="92"/>
    </row>
    <row r="1886" spans="6:6" x14ac:dyDescent="0.2">
      <c r="F1886" s="92"/>
    </row>
    <row r="1887" spans="6:6" x14ac:dyDescent="0.2">
      <c r="F1887" s="92"/>
    </row>
    <row r="1888" spans="6:6" x14ac:dyDescent="0.2">
      <c r="F1888" s="92"/>
    </row>
    <row r="1889" spans="6:6" x14ac:dyDescent="0.2">
      <c r="F1889" s="92"/>
    </row>
    <row r="1890" spans="6:6" x14ac:dyDescent="0.2">
      <c r="F1890" s="92"/>
    </row>
    <row r="1891" spans="6:6" x14ac:dyDescent="0.2">
      <c r="F1891" s="92"/>
    </row>
    <row r="1892" spans="6:6" x14ac:dyDescent="0.2">
      <c r="F1892" s="92"/>
    </row>
    <row r="1893" spans="6:6" x14ac:dyDescent="0.2">
      <c r="F1893" s="92"/>
    </row>
    <row r="1894" spans="6:6" x14ac:dyDescent="0.2">
      <c r="F1894" s="92"/>
    </row>
    <row r="1895" spans="6:6" x14ac:dyDescent="0.2">
      <c r="F1895" s="92"/>
    </row>
    <row r="1896" spans="6:6" x14ac:dyDescent="0.2">
      <c r="F1896" s="92"/>
    </row>
    <row r="1897" spans="6:6" x14ac:dyDescent="0.2">
      <c r="F1897" s="92"/>
    </row>
    <row r="1898" spans="6:6" x14ac:dyDescent="0.2">
      <c r="F1898" s="92"/>
    </row>
    <row r="1899" spans="6:6" x14ac:dyDescent="0.2">
      <c r="F1899" s="92"/>
    </row>
    <row r="1900" spans="6:6" x14ac:dyDescent="0.2">
      <c r="F1900" s="92"/>
    </row>
    <row r="1901" spans="6:6" x14ac:dyDescent="0.2">
      <c r="F1901" s="92"/>
    </row>
    <row r="1902" spans="6:6" x14ac:dyDescent="0.2">
      <c r="F1902" s="92"/>
    </row>
    <row r="1903" spans="6:6" x14ac:dyDescent="0.2">
      <c r="F1903" s="92"/>
    </row>
    <row r="1904" spans="6:6" x14ac:dyDescent="0.2">
      <c r="F1904" s="92"/>
    </row>
    <row r="1905" spans="6:6" x14ac:dyDescent="0.2">
      <c r="F1905" s="92"/>
    </row>
    <row r="1906" spans="6:6" x14ac:dyDescent="0.2">
      <c r="F1906" s="92"/>
    </row>
    <row r="1907" spans="6:6" x14ac:dyDescent="0.2">
      <c r="F1907" s="92"/>
    </row>
    <row r="1908" spans="6:6" x14ac:dyDescent="0.2">
      <c r="F1908" s="92"/>
    </row>
    <row r="1909" spans="6:6" x14ac:dyDescent="0.2">
      <c r="F1909" s="92"/>
    </row>
    <row r="1910" spans="6:6" x14ac:dyDescent="0.2">
      <c r="F1910" s="93"/>
    </row>
    <row r="1911" spans="6:6" x14ac:dyDescent="0.2">
      <c r="F1911" s="93"/>
    </row>
    <row r="1912" spans="6:6" x14ac:dyDescent="0.2">
      <c r="F1912" s="93"/>
    </row>
    <row r="1913" spans="6:6" x14ac:dyDescent="0.2">
      <c r="F1913" s="93"/>
    </row>
    <row r="1914" spans="6:6" x14ac:dyDescent="0.2">
      <c r="F1914" s="9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codeName="Feuil12" filterMode="1"/>
  <dimension ref="E4:I1912"/>
  <sheetViews>
    <sheetView workbookViewId="0">
      <selection activeCell="I468" sqref="I468"/>
    </sheetView>
  </sheetViews>
  <sheetFormatPr baseColWidth="10" defaultRowHeight="12.75" x14ac:dyDescent="0.2"/>
  <sheetData>
    <row r="4" spans="5:5" x14ac:dyDescent="0.2">
      <c r="E4" s="88">
        <v>2</v>
      </c>
    </row>
    <row r="5" spans="5:5" x14ac:dyDescent="0.2">
      <c r="E5" s="88">
        <v>5</v>
      </c>
    </row>
    <row r="6" spans="5:5" hidden="1" x14ac:dyDescent="0.2">
      <c r="E6" s="88">
        <v>70</v>
      </c>
    </row>
    <row r="7" spans="5:5" x14ac:dyDescent="0.2">
      <c r="E7" s="88">
        <v>10</v>
      </c>
    </row>
    <row r="8" spans="5:5" hidden="1" x14ac:dyDescent="0.2">
      <c r="E8" s="88">
        <v>70</v>
      </c>
    </row>
    <row r="9" spans="5:5" hidden="1" x14ac:dyDescent="0.2">
      <c r="E9" s="87">
        <v>70</v>
      </c>
    </row>
    <row r="10" spans="5:5" hidden="1" x14ac:dyDescent="0.2">
      <c r="E10" s="88">
        <v>100</v>
      </c>
    </row>
    <row r="11" spans="5:5" hidden="1" x14ac:dyDescent="0.2">
      <c r="E11" s="87">
        <v>100</v>
      </c>
    </row>
    <row r="12" spans="5:5" hidden="1" x14ac:dyDescent="0.2">
      <c r="E12" s="88">
        <v>100</v>
      </c>
    </row>
    <row r="13" spans="5:5" hidden="1" x14ac:dyDescent="0.2">
      <c r="E13" s="87">
        <v>70</v>
      </c>
    </row>
    <row r="14" spans="5:5" hidden="1" x14ac:dyDescent="0.2">
      <c r="E14" s="88">
        <v>70</v>
      </c>
    </row>
    <row r="15" spans="5:5" hidden="1" x14ac:dyDescent="0.2">
      <c r="E15" s="87">
        <v>70</v>
      </c>
    </row>
    <row r="16" spans="5:5" hidden="1" x14ac:dyDescent="0.2">
      <c r="E16" s="89" t="s">
        <v>0</v>
      </c>
    </row>
    <row r="17" spans="5:5" hidden="1" x14ac:dyDescent="0.2">
      <c r="E17" s="90" t="s">
        <v>0</v>
      </c>
    </row>
    <row r="18" spans="5:5" hidden="1" x14ac:dyDescent="0.2">
      <c r="E18" s="88">
        <v>70</v>
      </c>
    </row>
    <row r="19" spans="5:5" hidden="1" x14ac:dyDescent="0.2">
      <c r="E19" s="87">
        <v>175</v>
      </c>
    </row>
    <row r="20" spans="5:5" x14ac:dyDescent="0.2">
      <c r="E20" s="88">
        <v>20</v>
      </c>
    </row>
    <row r="21" spans="5:5" hidden="1" x14ac:dyDescent="0.2">
      <c r="E21" s="87">
        <v>100</v>
      </c>
    </row>
    <row r="22" spans="5:5" hidden="1" x14ac:dyDescent="0.2">
      <c r="E22" s="88">
        <v>100</v>
      </c>
    </row>
    <row r="23" spans="5:5" hidden="1" x14ac:dyDescent="0.2">
      <c r="E23" s="87">
        <v>70</v>
      </c>
    </row>
    <row r="24" spans="5:5" hidden="1" x14ac:dyDescent="0.2">
      <c r="E24" s="88">
        <v>175</v>
      </c>
    </row>
    <row r="25" spans="5:5" hidden="1" x14ac:dyDescent="0.2">
      <c r="E25" s="87">
        <v>175</v>
      </c>
    </row>
    <row r="26" spans="5:5" hidden="1" x14ac:dyDescent="0.2">
      <c r="E26" s="88">
        <v>70</v>
      </c>
    </row>
    <row r="27" spans="5:5" hidden="1" x14ac:dyDescent="0.2">
      <c r="E27" s="87">
        <v>175</v>
      </c>
    </row>
    <row r="28" spans="5:5" hidden="1" x14ac:dyDescent="0.2">
      <c r="E28" s="88">
        <v>600</v>
      </c>
    </row>
    <row r="29" spans="5:5" hidden="1" x14ac:dyDescent="0.2">
      <c r="E29" s="87">
        <v>175</v>
      </c>
    </row>
    <row r="30" spans="5:5" hidden="1" x14ac:dyDescent="0.2">
      <c r="E30" s="88">
        <v>175</v>
      </c>
    </row>
    <row r="31" spans="5:5" hidden="1" x14ac:dyDescent="0.2">
      <c r="E31" s="87">
        <v>175</v>
      </c>
    </row>
    <row r="32" spans="5:5" hidden="1" x14ac:dyDescent="0.2">
      <c r="E32" s="88">
        <v>175</v>
      </c>
    </row>
    <row r="33" spans="5:5" hidden="1" x14ac:dyDescent="0.2">
      <c r="E33" s="87">
        <v>70</v>
      </c>
    </row>
    <row r="34" spans="5:5" hidden="1" x14ac:dyDescent="0.2">
      <c r="E34" s="88">
        <v>100</v>
      </c>
    </row>
    <row r="35" spans="5:5" hidden="1" x14ac:dyDescent="0.2">
      <c r="E35" s="87">
        <v>100</v>
      </c>
    </row>
    <row r="36" spans="5:5" hidden="1" x14ac:dyDescent="0.2">
      <c r="E36" s="88">
        <v>100</v>
      </c>
    </row>
    <row r="37" spans="5:5" hidden="1" x14ac:dyDescent="0.2">
      <c r="E37" s="87">
        <v>70</v>
      </c>
    </row>
    <row r="38" spans="5:5" hidden="1" x14ac:dyDescent="0.2">
      <c r="E38" s="88">
        <v>70</v>
      </c>
    </row>
    <row r="39" spans="5:5" hidden="1" x14ac:dyDescent="0.2">
      <c r="E39" s="87">
        <v>70</v>
      </c>
    </row>
    <row r="40" spans="5:5" hidden="1" x14ac:dyDescent="0.2">
      <c r="E40" s="89" t="s">
        <v>0</v>
      </c>
    </row>
    <row r="41" spans="5:5" hidden="1" x14ac:dyDescent="0.2">
      <c r="E41" s="87">
        <v>70</v>
      </c>
    </row>
    <row r="42" spans="5:5" hidden="1" x14ac:dyDescent="0.2">
      <c r="E42" s="88">
        <v>70</v>
      </c>
    </row>
    <row r="43" spans="5:5" hidden="1" x14ac:dyDescent="0.2">
      <c r="E43" s="87">
        <v>70</v>
      </c>
    </row>
    <row r="44" spans="5:5" hidden="1" x14ac:dyDescent="0.2">
      <c r="E44" s="88">
        <v>70</v>
      </c>
    </row>
    <row r="45" spans="5:5" hidden="1" x14ac:dyDescent="0.2">
      <c r="E45" s="90" t="s">
        <v>0</v>
      </c>
    </row>
    <row r="46" spans="5:5" hidden="1" x14ac:dyDescent="0.2">
      <c r="E46" s="89" t="s">
        <v>0</v>
      </c>
    </row>
    <row r="47" spans="5:5" hidden="1" x14ac:dyDescent="0.2">
      <c r="E47" s="87">
        <v>70</v>
      </c>
    </row>
    <row r="48" spans="5:5" x14ac:dyDescent="0.2">
      <c r="E48" s="88">
        <v>35</v>
      </c>
    </row>
    <row r="49" spans="5:5" hidden="1" x14ac:dyDescent="0.2">
      <c r="E49" s="87">
        <v>175</v>
      </c>
    </row>
    <row r="50" spans="5:5" hidden="1" x14ac:dyDescent="0.2">
      <c r="E50" s="88">
        <v>70</v>
      </c>
    </row>
    <row r="51" spans="5:5" hidden="1" x14ac:dyDescent="0.2">
      <c r="E51" s="87">
        <v>70</v>
      </c>
    </row>
    <row r="52" spans="5:5" hidden="1" x14ac:dyDescent="0.2">
      <c r="E52" s="88">
        <v>70</v>
      </c>
    </row>
    <row r="53" spans="5:5" hidden="1" x14ac:dyDescent="0.2">
      <c r="E53" s="87">
        <v>100</v>
      </c>
    </row>
    <row r="54" spans="5:5" hidden="1" x14ac:dyDescent="0.2">
      <c r="E54" s="88">
        <v>100</v>
      </c>
    </row>
    <row r="55" spans="5:5" hidden="1" x14ac:dyDescent="0.2">
      <c r="E55" s="87">
        <v>70</v>
      </c>
    </row>
    <row r="56" spans="5:5" hidden="1" x14ac:dyDescent="0.2">
      <c r="E56" s="88">
        <v>70</v>
      </c>
    </row>
    <row r="57" spans="5:5" hidden="1" x14ac:dyDescent="0.2">
      <c r="E57" s="87">
        <v>175</v>
      </c>
    </row>
    <row r="58" spans="5:5" hidden="1" x14ac:dyDescent="0.2">
      <c r="E58" s="88">
        <v>70</v>
      </c>
    </row>
    <row r="59" spans="5:5" hidden="1" x14ac:dyDescent="0.2">
      <c r="E59" s="87">
        <v>70</v>
      </c>
    </row>
    <row r="60" spans="5:5" hidden="1" x14ac:dyDescent="0.2">
      <c r="E60" s="88">
        <v>70</v>
      </c>
    </row>
    <row r="61" spans="5:5" hidden="1" x14ac:dyDescent="0.2">
      <c r="E61" s="87">
        <v>70</v>
      </c>
    </row>
    <row r="62" spans="5:5" hidden="1" x14ac:dyDescent="0.2">
      <c r="E62" s="88">
        <v>175</v>
      </c>
    </row>
    <row r="63" spans="5:5" x14ac:dyDescent="0.2">
      <c r="E63" s="88">
        <v>50</v>
      </c>
    </row>
    <row r="64" spans="5:5" hidden="1" x14ac:dyDescent="0.2">
      <c r="E64" s="88">
        <v>75</v>
      </c>
    </row>
    <row r="65" spans="5:5" hidden="1" x14ac:dyDescent="0.2">
      <c r="E65" s="87">
        <v>70</v>
      </c>
    </row>
    <row r="66" spans="5:5" hidden="1" x14ac:dyDescent="0.2">
      <c r="E66" s="88">
        <v>100</v>
      </c>
    </row>
    <row r="67" spans="5:5" hidden="1" x14ac:dyDescent="0.2">
      <c r="E67" s="87">
        <v>100</v>
      </c>
    </row>
    <row r="68" spans="5:5" hidden="1" x14ac:dyDescent="0.2">
      <c r="E68" s="88">
        <v>100</v>
      </c>
    </row>
    <row r="69" spans="5:5" hidden="1" x14ac:dyDescent="0.2">
      <c r="E69" s="87">
        <v>100</v>
      </c>
    </row>
    <row r="70" spans="5:5" hidden="1" x14ac:dyDescent="0.2">
      <c r="E70" s="88">
        <v>70</v>
      </c>
    </row>
    <row r="71" spans="5:5" hidden="1" x14ac:dyDescent="0.2">
      <c r="E71" s="87">
        <v>70</v>
      </c>
    </row>
    <row r="72" spans="5:5" hidden="1" x14ac:dyDescent="0.2">
      <c r="E72" s="89" t="s">
        <v>0</v>
      </c>
    </row>
    <row r="73" spans="5:5" hidden="1" x14ac:dyDescent="0.2">
      <c r="E73" s="90" t="s">
        <v>0</v>
      </c>
    </row>
    <row r="74" spans="5:5" hidden="1" x14ac:dyDescent="0.2">
      <c r="E74" s="89" t="s">
        <v>0</v>
      </c>
    </row>
    <row r="75" spans="5:5" hidden="1" x14ac:dyDescent="0.2">
      <c r="E75" s="87">
        <v>70</v>
      </c>
    </row>
    <row r="76" spans="5:5" hidden="1" x14ac:dyDescent="0.2">
      <c r="E76" s="88">
        <v>100</v>
      </c>
    </row>
    <row r="77" spans="5:5" hidden="1" x14ac:dyDescent="0.2">
      <c r="E77" s="90" t="s">
        <v>0</v>
      </c>
    </row>
    <row r="78" spans="5:5" hidden="1" x14ac:dyDescent="0.2">
      <c r="E78" s="89" t="s">
        <v>0</v>
      </c>
    </row>
    <row r="79" spans="5:5" hidden="1" x14ac:dyDescent="0.2">
      <c r="E79" s="90" t="s">
        <v>0</v>
      </c>
    </row>
    <row r="80" spans="5:5" hidden="1" x14ac:dyDescent="0.2">
      <c r="E80" s="88">
        <v>175</v>
      </c>
    </row>
    <row r="81" spans="5:5" hidden="1" x14ac:dyDescent="0.2">
      <c r="E81" s="87">
        <v>70</v>
      </c>
    </row>
    <row r="82" spans="5:5" hidden="1" x14ac:dyDescent="0.2">
      <c r="E82" s="88">
        <v>70</v>
      </c>
    </row>
    <row r="83" spans="5:5" hidden="1" x14ac:dyDescent="0.2">
      <c r="E83" s="87">
        <v>70</v>
      </c>
    </row>
    <row r="84" spans="5:5" hidden="1" x14ac:dyDescent="0.2">
      <c r="E84" s="88">
        <v>70</v>
      </c>
    </row>
    <row r="85" spans="5:5" hidden="1" x14ac:dyDescent="0.2">
      <c r="E85" s="87">
        <v>70</v>
      </c>
    </row>
    <row r="86" spans="5:5" hidden="1" x14ac:dyDescent="0.2">
      <c r="E86" s="88">
        <v>70</v>
      </c>
    </row>
    <row r="87" spans="5:5" hidden="1" x14ac:dyDescent="0.2">
      <c r="E87" s="87">
        <v>70</v>
      </c>
    </row>
    <row r="88" spans="5:5" hidden="1" x14ac:dyDescent="0.2">
      <c r="E88" s="88">
        <v>70</v>
      </c>
    </row>
    <row r="89" spans="5:5" hidden="1" x14ac:dyDescent="0.2">
      <c r="E89" s="87">
        <v>50</v>
      </c>
    </row>
    <row r="90" spans="5:5" hidden="1" x14ac:dyDescent="0.2">
      <c r="E90" s="88">
        <v>70</v>
      </c>
    </row>
    <row r="91" spans="5:5" hidden="1" x14ac:dyDescent="0.2">
      <c r="E91" s="87">
        <v>100</v>
      </c>
    </row>
    <row r="92" spans="5:5" hidden="1" x14ac:dyDescent="0.2">
      <c r="E92" s="88">
        <v>70</v>
      </c>
    </row>
    <row r="93" spans="5:5" hidden="1" x14ac:dyDescent="0.2">
      <c r="E93" s="87">
        <v>70</v>
      </c>
    </row>
    <row r="94" spans="5:5" hidden="1" x14ac:dyDescent="0.2">
      <c r="E94" s="88">
        <v>70</v>
      </c>
    </row>
    <row r="95" spans="5:5" hidden="1" x14ac:dyDescent="0.2">
      <c r="E95" s="87">
        <v>100</v>
      </c>
    </row>
    <row r="96" spans="5:5" hidden="1" x14ac:dyDescent="0.2">
      <c r="E96" s="88">
        <v>100</v>
      </c>
    </row>
    <row r="97" spans="5:9" hidden="1" x14ac:dyDescent="0.2">
      <c r="E97" s="87">
        <v>100</v>
      </c>
    </row>
    <row r="98" spans="5:9" hidden="1" x14ac:dyDescent="0.2">
      <c r="E98" s="88">
        <v>100</v>
      </c>
    </row>
    <row r="99" spans="5:9" hidden="1" x14ac:dyDescent="0.2">
      <c r="E99" s="87">
        <v>70</v>
      </c>
    </row>
    <row r="100" spans="5:9" hidden="1" x14ac:dyDescent="0.2">
      <c r="E100" s="88">
        <v>70</v>
      </c>
    </row>
    <row r="101" spans="5:9" hidden="1" x14ac:dyDescent="0.2">
      <c r="E101" s="87">
        <v>100</v>
      </c>
    </row>
    <row r="102" spans="5:9" hidden="1" x14ac:dyDescent="0.2">
      <c r="E102" s="88">
        <v>70</v>
      </c>
    </row>
    <row r="103" spans="5:9" hidden="1" x14ac:dyDescent="0.2">
      <c r="E103" s="87">
        <v>70</v>
      </c>
    </row>
    <row r="104" spans="5:9" hidden="1" x14ac:dyDescent="0.2">
      <c r="E104" s="88">
        <v>70</v>
      </c>
    </row>
    <row r="105" spans="5:9" hidden="1" x14ac:dyDescent="0.2">
      <c r="E105" s="87">
        <v>70</v>
      </c>
    </row>
    <row r="106" spans="5:9" hidden="1" x14ac:dyDescent="0.2">
      <c r="E106" s="88">
        <v>70</v>
      </c>
    </row>
    <row r="107" spans="5:9" hidden="1" x14ac:dyDescent="0.2">
      <c r="E107" s="87">
        <v>50</v>
      </c>
    </row>
    <row r="108" spans="5:9" hidden="1" x14ac:dyDescent="0.2">
      <c r="E108" s="88">
        <v>70</v>
      </c>
    </row>
    <row r="109" spans="5:9" hidden="1" x14ac:dyDescent="0.2">
      <c r="E109" s="87">
        <v>70</v>
      </c>
    </row>
    <row r="110" spans="5:9" x14ac:dyDescent="0.2">
      <c r="E110" s="87">
        <v>70</v>
      </c>
      <c r="I110" s="111" t="s">
        <v>95</v>
      </c>
    </row>
    <row r="111" spans="5:9" hidden="1" x14ac:dyDescent="0.2">
      <c r="E111" s="87">
        <v>20</v>
      </c>
    </row>
    <row r="112" spans="5:9" hidden="1" x14ac:dyDescent="0.2">
      <c r="E112" s="88">
        <v>50</v>
      </c>
    </row>
    <row r="113" spans="5:5" hidden="1" x14ac:dyDescent="0.2">
      <c r="E113" s="87">
        <v>70</v>
      </c>
    </row>
    <row r="114" spans="5:5" hidden="1" x14ac:dyDescent="0.2">
      <c r="E114" s="88">
        <v>100</v>
      </c>
    </row>
    <row r="115" spans="5:5" hidden="1" x14ac:dyDescent="0.2">
      <c r="E115" s="87">
        <v>70</v>
      </c>
    </row>
    <row r="116" spans="5:5" hidden="1" x14ac:dyDescent="0.2">
      <c r="E116" s="88">
        <v>20</v>
      </c>
    </row>
    <row r="117" spans="5:5" hidden="1" x14ac:dyDescent="0.2">
      <c r="E117" s="87">
        <v>50</v>
      </c>
    </row>
    <row r="118" spans="5:5" hidden="1" x14ac:dyDescent="0.2">
      <c r="E118" s="88">
        <v>50</v>
      </c>
    </row>
    <row r="119" spans="5:5" hidden="1" x14ac:dyDescent="0.2">
      <c r="E119" s="87">
        <v>20</v>
      </c>
    </row>
    <row r="120" spans="5:5" hidden="1" x14ac:dyDescent="0.2">
      <c r="E120" s="89" t="s">
        <v>0</v>
      </c>
    </row>
    <row r="121" spans="5:5" hidden="1" x14ac:dyDescent="0.2">
      <c r="E121" s="87">
        <v>70</v>
      </c>
    </row>
    <row r="122" spans="5:5" hidden="1" x14ac:dyDescent="0.2">
      <c r="E122" s="88">
        <v>70</v>
      </c>
    </row>
    <row r="123" spans="5:5" hidden="1" x14ac:dyDescent="0.2">
      <c r="E123" s="87">
        <v>20</v>
      </c>
    </row>
    <row r="124" spans="5:5" hidden="1" x14ac:dyDescent="0.2">
      <c r="E124" s="88">
        <v>50</v>
      </c>
    </row>
    <row r="125" spans="5:5" hidden="1" x14ac:dyDescent="0.2">
      <c r="E125" s="87">
        <v>100</v>
      </c>
    </row>
    <row r="126" spans="5:5" hidden="1" x14ac:dyDescent="0.2">
      <c r="E126" s="88">
        <v>70</v>
      </c>
    </row>
    <row r="127" spans="5:5" hidden="1" x14ac:dyDescent="0.2">
      <c r="E127" s="87">
        <v>70</v>
      </c>
    </row>
    <row r="128" spans="5:5" hidden="1" x14ac:dyDescent="0.2">
      <c r="E128" s="88">
        <v>20</v>
      </c>
    </row>
    <row r="129" spans="5:5" hidden="1" x14ac:dyDescent="0.2">
      <c r="E129" s="87">
        <v>50</v>
      </c>
    </row>
    <row r="130" spans="5:5" hidden="1" x14ac:dyDescent="0.2">
      <c r="E130" s="88">
        <v>20</v>
      </c>
    </row>
    <row r="131" spans="5:5" hidden="1" x14ac:dyDescent="0.2">
      <c r="E131" s="87">
        <v>50</v>
      </c>
    </row>
    <row r="132" spans="5:5" hidden="1" x14ac:dyDescent="0.2">
      <c r="E132" s="88">
        <v>175</v>
      </c>
    </row>
    <row r="133" spans="5:5" hidden="1" x14ac:dyDescent="0.2">
      <c r="E133" s="87">
        <v>100</v>
      </c>
    </row>
    <row r="134" spans="5:5" hidden="1" x14ac:dyDescent="0.2">
      <c r="E134" s="88">
        <v>70</v>
      </c>
    </row>
    <row r="135" spans="5:5" hidden="1" x14ac:dyDescent="0.2">
      <c r="E135" s="87">
        <v>100</v>
      </c>
    </row>
    <row r="136" spans="5:5" hidden="1" x14ac:dyDescent="0.2">
      <c r="E136" s="88">
        <v>100</v>
      </c>
    </row>
    <row r="137" spans="5:5" hidden="1" x14ac:dyDescent="0.2">
      <c r="E137" s="90" t="s">
        <v>0</v>
      </c>
    </row>
    <row r="138" spans="5:5" hidden="1" x14ac:dyDescent="0.2">
      <c r="E138" s="88">
        <v>70</v>
      </c>
    </row>
    <row r="139" spans="5:5" hidden="1" x14ac:dyDescent="0.2">
      <c r="E139" s="87">
        <v>70</v>
      </c>
    </row>
    <row r="140" spans="5:5" hidden="1" x14ac:dyDescent="0.2">
      <c r="E140" s="88">
        <v>70</v>
      </c>
    </row>
    <row r="141" spans="5:5" hidden="1" x14ac:dyDescent="0.2">
      <c r="E141" s="90" t="s">
        <v>0</v>
      </c>
    </row>
    <row r="142" spans="5:5" hidden="1" x14ac:dyDescent="0.2">
      <c r="E142" s="89" t="s">
        <v>0</v>
      </c>
    </row>
    <row r="143" spans="5:5" hidden="1" x14ac:dyDescent="0.2">
      <c r="E143" s="87">
        <v>70</v>
      </c>
    </row>
    <row r="144" spans="5:5" hidden="1" x14ac:dyDescent="0.2">
      <c r="E144" s="88">
        <v>50</v>
      </c>
    </row>
    <row r="145" spans="5:5" hidden="1" x14ac:dyDescent="0.2">
      <c r="E145" s="87">
        <v>100</v>
      </c>
    </row>
    <row r="146" spans="5:5" hidden="1" x14ac:dyDescent="0.2">
      <c r="E146" s="88">
        <v>20</v>
      </c>
    </row>
    <row r="147" spans="5:5" hidden="1" x14ac:dyDescent="0.2">
      <c r="E147" s="87">
        <v>50</v>
      </c>
    </row>
    <row r="148" spans="5:5" hidden="1" x14ac:dyDescent="0.2">
      <c r="E148" s="88">
        <v>20</v>
      </c>
    </row>
    <row r="149" spans="5:5" hidden="1" x14ac:dyDescent="0.2">
      <c r="E149" s="87">
        <v>70</v>
      </c>
    </row>
    <row r="150" spans="5:5" hidden="1" x14ac:dyDescent="0.2">
      <c r="E150" s="89" t="s">
        <v>0</v>
      </c>
    </row>
    <row r="151" spans="5:5" hidden="1" x14ac:dyDescent="0.2">
      <c r="E151" s="90" t="s">
        <v>0</v>
      </c>
    </row>
    <row r="152" spans="5:5" hidden="1" x14ac:dyDescent="0.2">
      <c r="E152" s="88">
        <v>70</v>
      </c>
    </row>
    <row r="153" spans="5:5" hidden="1" x14ac:dyDescent="0.2">
      <c r="E153" s="90" t="s">
        <v>0</v>
      </c>
    </row>
    <row r="154" spans="5:5" hidden="1" x14ac:dyDescent="0.2">
      <c r="E154" s="88">
        <v>70</v>
      </c>
    </row>
    <row r="155" spans="5:5" hidden="1" x14ac:dyDescent="0.2">
      <c r="E155" s="87">
        <v>70</v>
      </c>
    </row>
    <row r="156" spans="5:5" hidden="1" x14ac:dyDescent="0.2">
      <c r="E156" s="88">
        <v>70</v>
      </c>
    </row>
    <row r="157" spans="5:5" hidden="1" x14ac:dyDescent="0.2">
      <c r="E157" s="87">
        <v>20</v>
      </c>
    </row>
    <row r="158" spans="5:5" hidden="1" x14ac:dyDescent="0.2">
      <c r="E158" s="88">
        <v>20</v>
      </c>
    </row>
    <row r="159" spans="5:5" hidden="1" x14ac:dyDescent="0.2">
      <c r="E159" s="87">
        <v>50</v>
      </c>
    </row>
    <row r="160" spans="5:5" hidden="1" x14ac:dyDescent="0.2">
      <c r="E160" s="88">
        <v>50</v>
      </c>
    </row>
    <row r="161" spans="5:5" hidden="1" x14ac:dyDescent="0.2">
      <c r="E161" s="87">
        <v>175</v>
      </c>
    </row>
    <row r="162" spans="5:5" hidden="1" x14ac:dyDescent="0.2">
      <c r="E162" s="88">
        <v>70</v>
      </c>
    </row>
    <row r="163" spans="5:5" hidden="1" x14ac:dyDescent="0.2">
      <c r="E163" s="87">
        <v>70</v>
      </c>
    </row>
    <row r="164" spans="5:5" hidden="1" x14ac:dyDescent="0.2">
      <c r="E164" s="88">
        <v>70</v>
      </c>
    </row>
    <row r="165" spans="5:5" hidden="1" x14ac:dyDescent="0.2">
      <c r="E165" s="87">
        <v>50</v>
      </c>
    </row>
    <row r="166" spans="5:5" hidden="1" x14ac:dyDescent="0.2">
      <c r="E166" s="88">
        <v>50</v>
      </c>
    </row>
    <row r="167" spans="5:5" hidden="1" x14ac:dyDescent="0.2">
      <c r="E167" s="90" t="s">
        <v>0</v>
      </c>
    </row>
    <row r="168" spans="5:5" hidden="1" x14ac:dyDescent="0.2">
      <c r="E168" s="88">
        <v>70</v>
      </c>
    </row>
    <row r="169" spans="5:5" hidden="1" x14ac:dyDescent="0.2">
      <c r="E169" s="87">
        <v>70</v>
      </c>
    </row>
    <row r="170" spans="5:5" hidden="1" x14ac:dyDescent="0.2">
      <c r="E170" s="88">
        <v>20</v>
      </c>
    </row>
    <row r="171" spans="5:5" hidden="1" x14ac:dyDescent="0.2">
      <c r="E171" s="87">
        <v>50</v>
      </c>
    </row>
    <row r="172" spans="5:5" hidden="1" x14ac:dyDescent="0.2">
      <c r="E172" s="89" t="s">
        <v>0</v>
      </c>
    </row>
    <row r="173" spans="5:5" hidden="1" x14ac:dyDescent="0.2">
      <c r="E173" s="90" t="s">
        <v>0</v>
      </c>
    </row>
    <row r="174" spans="5:5" hidden="1" x14ac:dyDescent="0.2">
      <c r="E174" s="89" t="s">
        <v>0</v>
      </c>
    </row>
    <row r="175" spans="5:5" hidden="1" x14ac:dyDescent="0.2">
      <c r="E175" s="90" t="s">
        <v>0</v>
      </c>
    </row>
    <row r="176" spans="5:5" hidden="1" x14ac:dyDescent="0.2">
      <c r="E176" s="89" t="s">
        <v>0</v>
      </c>
    </row>
    <row r="177" spans="5:5" hidden="1" x14ac:dyDescent="0.2">
      <c r="E177" s="90" t="s">
        <v>0</v>
      </c>
    </row>
    <row r="178" spans="5:5" hidden="1" x14ac:dyDescent="0.2">
      <c r="E178" s="89" t="s">
        <v>0</v>
      </c>
    </row>
    <row r="179" spans="5:5" hidden="1" x14ac:dyDescent="0.2">
      <c r="E179" s="90" t="s">
        <v>0</v>
      </c>
    </row>
    <row r="180" spans="5:5" hidden="1" x14ac:dyDescent="0.2">
      <c r="E180" s="89" t="s">
        <v>0</v>
      </c>
    </row>
    <row r="181" spans="5:5" hidden="1" x14ac:dyDescent="0.2">
      <c r="E181" s="90" t="s">
        <v>0</v>
      </c>
    </row>
    <row r="182" spans="5:5" hidden="1" x14ac:dyDescent="0.2">
      <c r="E182" s="89" t="s">
        <v>0</v>
      </c>
    </row>
    <row r="183" spans="5:5" hidden="1" x14ac:dyDescent="0.2">
      <c r="E183" s="90" t="s">
        <v>0</v>
      </c>
    </row>
    <row r="184" spans="5:5" hidden="1" x14ac:dyDescent="0.2">
      <c r="E184" s="89" t="s">
        <v>0</v>
      </c>
    </row>
    <row r="185" spans="5:5" hidden="1" x14ac:dyDescent="0.2">
      <c r="E185" s="90" t="s">
        <v>0</v>
      </c>
    </row>
    <row r="186" spans="5:5" hidden="1" x14ac:dyDescent="0.2">
      <c r="E186" s="89" t="s">
        <v>0</v>
      </c>
    </row>
    <row r="187" spans="5:5" hidden="1" x14ac:dyDescent="0.2">
      <c r="E187" s="87">
        <v>70</v>
      </c>
    </row>
    <row r="188" spans="5:5" hidden="1" x14ac:dyDescent="0.2">
      <c r="E188" s="88">
        <v>70</v>
      </c>
    </row>
    <row r="189" spans="5:5" hidden="1" x14ac:dyDescent="0.2">
      <c r="E189" s="87">
        <v>70</v>
      </c>
    </row>
    <row r="190" spans="5:5" hidden="1" x14ac:dyDescent="0.2">
      <c r="E190" s="88">
        <v>70</v>
      </c>
    </row>
    <row r="191" spans="5:5" hidden="1" x14ac:dyDescent="0.2">
      <c r="E191" s="87">
        <v>50</v>
      </c>
    </row>
    <row r="192" spans="5:5" hidden="1" x14ac:dyDescent="0.2">
      <c r="E192" s="89" t="s">
        <v>0</v>
      </c>
    </row>
    <row r="193" spans="5:5" hidden="1" x14ac:dyDescent="0.2">
      <c r="E193" s="90" t="s">
        <v>0</v>
      </c>
    </row>
    <row r="194" spans="5:5" hidden="1" x14ac:dyDescent="0.2">
      <c r="E194" s="88">
        <v>70</v>
      </c>
    </row>
    <row r="195" spans="5:5" hidden="1" x14ac:dyDescent="0.2">
      <c r="E195" s="87">
        <v>70</v>
      </c>
    </row>
    <row r="196" spans="5:5" hidden="1" x14ac:dyDescent="0.2">
      <c r="E196" s="88">
        <v>20</v>
      </c>
    </row>
    <row r="197" spans="5:5" hidden="1" x14ac:dyDescent="0.2">
      <c r="E197" s="87">
        <v>20</v>
      </c>
    </row>
    <row r="198" spans="5:5" hidden="1" x14ac:dyDescent="0.2">
      <c r="E198" s="88">
        <v>50</v>
      </c>
    </row>
    <row r="199" spans="5:5" hidden="1" x14ac:dyDescent="0.2">
      <c r="E199" s="87">
        <v>70</v>
      </c>
    </row>
    <row r="200" spans="5:5" hidden="1" x14ac:dyDescent="0.2">
      <c r="E200" s="89" t="s">
        <v>0</v>
      </c>
    </row>
    <row r="201" spans="5:5" hidden="1" x14ac:dyDescent="0.2">
      <c r="E201" s="90" t="s">
        <v>0</v>
      </c>
    </row>
    <row r="202" spans="5:5" hidden="1" x14ac:dyDescent="0.2">
      <c r="E202" s="89" t="s">
        <v>0</v>
      </c>
    </row>
    <row r="203" spans="5:5" hidden="1" x14ac:dyDescent="0.2">
      <c r="E203" s="90" t="s">
        <v>0</v>
      </c>
    </row>
    <row r="204" spans="5:5" hidden="1" x14ac:dyDescent="0.2">
      <c r="E204" s="88">
        <v>20</v>
      </c>
    </row>
    <row r="205" spans="5:5" hidden="1" x14ac:dyDescent="0.2">
      <c r="E205" s="87">
        <v>50</v>
      </c>
    </row>
    <row r="206" spans="5:5" hidden="1" x14ac:dyDescent="0.2">
      <c r="E206" s="89" t="s">
        <v>0</v>
      </c>
    </row>
    <row r="207" spans="5:5" hidden="1" x14ac:dyDescent="0.2">
      <c r="E207" s="90" t="s">
        <v>0</v>
      </c>
    </row>
    <row r="208" spans="5:5" hidden="1" x14ac:dyDescent="0.2">
      <c r="E208" s="89" t="s">
        <v>0</v>
      </c>
    </row>
    <row r="209" spans="5:5" hidden="1" x14ac:dyDescent="0.2">
      <c r="E209" s="90" t="s">
        <v>0</v>
      </c>
    </row>
    <row r="210" spans="5:5" hidden="1" x14ac:dyDescent="0.2">
      <c r="E210" s="89" t="s">
        <v>0</v>
      </c>
    </row>
    <row r="211" spans="5:5" hidden="1" x14ac:dyDescent="0.2">
      <c r="E211" s="90" t="s">
        <v>0</v>
      </c>
    </row>
    <row r="212" spans="5:5" hidden="1" x14ac:dyDescent="0.2">
      <c r="E212" s="89" t="s">
        <v>0</v>
      </c>
    </row>
    <row r="213" spans="5:5" hidden="1" x14ac:dyDescent="0.2">
      <c r="E213" s="87">
        <v>70</v>
      </c>
    </row>
    <row r="214" spans="5:5" hidden="1" x14ac:dyDescent="0.2">
      <c r="E214" s="88">
        <v>100</v>
      </c>
    </row>
    <row r="215" spans="5:5" hidden="1" x14ac:dyDescent="0.2">
      <c r="E215" s="87">
        <v>50</v>
      </c>
    </row>
    <row r="216" spans="5:5" hidden="1" x14ac:dyDescent="0.2">
      <c r="E216" s="89" t="s">
        <v>0</v>
      </c>
    </row>
    <row r="217" spans="5:5" hidden="1" x14ac:dyDescent="0.2">
      <c r="E217" s="90" t="s">
        <v>0</v>
      </c>
    </row>
    <row r="218" spans="5:5" hidden="1" x14ac:dyDescent="0.2">
      <c r="E218" s="89" t="s">
        <v>0</v>
      </c>
    </row>
    <row r="219" spans="5:5" hidden="1" x14ac:dyDescent="0.2">
      <c r="E219" s="90" t="s">
        <v>0</v>
      </c>
    </row>
    <row r="220" spans="5:5" hidden="1" x14ac:dyDescent="0.2">
      <c r="E220" s="89" t="s">
        <v>0</v>
      </c>
    </row>
    <row r="221" spans="5:5" hidden="1" x14ac:dyDescent="0.2">
      <c r="E221" s="90" t="s">
        <v>0</v>
      </c>
    </row>
    <row r="222" spans="5:5" hidden="1" x14ac:dyDescent="0.2">
      <c r="E222" s="89" t="s">
        <v>0</v>
      </c>
    </row>
    <row r="223" spans="5:5" hidden="1" x14ac:dyDescent="0.2">
      <c r="E223" s="90" t="s">
        <v>0</v>
      </c>
    </row>
    <row r="224" spans="5:5" hidden="1" x14ac:dyDescent="0.2">
      <c r="E224" s="88">
        <v>70</v>
      </c>
    </row>
    <row r="225" spans="5:5" hidden="1" x14ac:dyDescent="0.2">
      <c r="E225" s="90" t="s">
        <v>0</v>
      </c>
    </row>
    <row r="226" spans="5:5" hidden="1" x14ac:dyDescent="0.2">
      <c r="E226" s="89" t="s">
        <v>0</v>
      </c>
    </row>
    <row r="227" spans="5:5" hidden="1" x14ac:dyDescent="0.2">
      <c r="E227" s="90" t="s">
        <v>0</v>
      </c>
    </row>
    <row r="228" spans="5:5" hidden="1" x14ac:dyDescent="0.2">
      <c r="E228" s="89" t="s">
        <v>0</v>
      </c>
    </row>
    <row r="229" spans="5:5" hidden="1" x14ac:dyDescent="0.2">
      <c r="E229" s="90" t="s">
        <v>0</v>
      </c>
    </row>
    <row r="230" spans="5:5" hidden="1" x14ac:dyDescent="0.2">
      <c r="E230" s="88">
        <v>100</v>
      </c>
    </row>
    <row r="231" spans="5:5" hidden="1" x14ac:dyDescent="0.2">
      <c r="E231" s="87">
        <v>70</v>
      </c>
    </row>
    <row r="232" spans="5:5" hidden="1" x14ac:dyDescent="0.2">
      <c r="E232" s="88">
        <v>100</v>
      </c>
    </row>
    <row r="233" spans="5:5" hidden="1" x14ac:dyDescent="0.2">
      <c r="E233" s="87">
        <v>50</v>
      </c>
    </row>
    <row r="234" spans="5:5" hidden="1" x14ac:dyDescent="0.2">
      <c r="E234" s="88">
        <v>70</v>
      </c>
    </row>
    <row r="235" spans="5:5" hidden="1" x14ac:dyDescent="0.2">
      <c r="E235" s="90" t="s">
        <v>0</v>
      </c>
    </row>
    <row r="236" spans="5:5" hidden="1" x14ac:dyDescent="0.2">
      <c r="E236" s="88">
        <v>70</v>
      </c>
    </row>
    <row r="237" spans="5:5" hidden="1" x14ac:dyDescent="0.2">
      <c r="E237" s="87">
        <v>20</v>
      </c>
    </row>
    <row r="238" spans="5:5" hidden="1" x14ac:dyDescent="0.2">
      <c r="E238" s="88">
        <v>70</v>
      </c>
    </row>
    <row r="239" spans="5:5" hidden="1" x14ac:dyDescent="0.2">
      <c r="E239" s="87">
        <v>175</v>
      </c>
    </row>
    <row r="240" spans="5:5" hidden="1" x14ac:dyDescent="0.2">
      <c r="E240" s="88">
        <v>100</v>
      </c>
    </row>
    <row r="241" spans="5:5" hidden="1" x14ac:dyDescent="0.2">
      <c r="E241" s="87">
        <v>70</v>
      </c>
    </row>
    <row r="242" spans="5:5" hidden="1" x14ac:dyDescent="0.2">
      <c r="E242" s="88">
        <v>70</v>
      </c>
    </row>
    <row r="243" spans="5:5" hidden="1" x14ac:dyDescent="0.2">
      <c r="E243" s="87">
        <v>175</v>
      </c>
    </row>
    <row r="244" spans="5:5" hidden="1" x14ac:dyDescent="0.2">
      <c r="E244" s="88">
        <v>175</v>
      </c>
    </row>
    <row r="245" spans="5:5" hidden="1" x14ac:dyDescent="0.2">
      <c r="E245" s="90" t="s">
        <v>0</v>
      </c>
    </row>
    <row r="246" spans="5:5" hidden="1" x14ac:dyDescent="0.2">
      <c r="E246" s="89" t="s">
        <v>0</v>
      </c>
    </row>
    <row r="247" spans="5:5" hidden="1" x14ac:dyDescent="0.2">
      <c r="E247" s="90" t="s">
        <v>0</v>
      </c>
    </row>
    <row r="248" spans="5:5" hidden="1" x14ac:dyDescent="0.2">
      <c r="E248" s="89" t="s">
        <v>0</v>
      </c>
    </row>
    <row r="249" spans="5:5" hidden="1" x14ac:dyDescent="0.2">
      <c r="E249" s="87">
        <v>70</v>
      </c>
    </row>
    <row r="250" spans="5:5" hidden="1" x14ac:dyDescent="0.2">
      <c r="E250" s="88">
        <v>70</v>
      </c>
    </row>
    <row r="251" spans="5:5" hidden="1" x14ac:dyDescent="0.2">
      <c r="E251" s="90" t="s">
        <v>0</v>
      </c>
    </row>
    <row r="252" spans="5:5" hidden="1" x14ac:dyDescent="0.2">
      <c r="E252" s="88">
        <v>175</v>
      </c>
    </row>
    <row r="253" spans="5:5" hidden="1" x14ac:dyDescent="0.2">
      <c r="E253" s="87">
        <v>50</v>
      </c>
    </row>
    <row r="254" spans="5:5" hidden="1" x14ac:dyDescent="0.2">
      <c r="E254" s="88">
        <v>70</v>
      </c>
    </row>
    <row r="255" spans="5:5" hidden="1" x14ac:dyDescent="0.2">
      <c r="E255" s="87">
        <v>175</v>
      </c>
    </row>
    <row r="256" spans="5:5" hidden="1" x14ac:dyDescent="0.2">
      <c r="E256" s="88">
        <v>100</v>
      </c>
    </row>
    <row r="257" spans="5:5" hidden="1" x14ac:dyDescent="0.2">
      <c r="E257" s="87">
        <v>70</v>
      </c>
    </row>
    <row r="258" spans="5:5" hidden="1" x14ac:dyDescent="0.2">
      <c r="E258" s="88">
        <v>20</v>
      </c>
    </row>
    <row r="259" spans="5:5" hidden="1" x14ac:dyDescent="0.2">
      <c r="E259" s="87">
        <v>20</v>
      </c>
    </row>
    <row r="260" spans="5:5" hidden="1" x14ac:dyDescent="0.2">
      <c r="E260" s="88">
        <v>20</v>
      </c>
    </row>
    <row r="261" spans="5:5" hidden="1" x14ac:dyDescent="0.2">
      <c r="E261" s="87">
        <v>20</v>
      </c>
    </row>
    <row r="262" spans="5:5" hidden="1" x14ac:dyDescent="0.2">
      <c r="E262" s="88">
        <v>50</v>
      </c>
    </row>
    <row r="263" spans="5:5" hidden="1" x14ac:dyDescent="0.2">
      <c r="E263" s="87">
        <v>20</v>
      </c>
    </row>
    <row r="264" spans="5:5" hidden="1" x14ac:dyDescent="0.2">
      <c r="E264" s="88">
        <v>20</v>
      </c>
    </row>
    <row r="265" spans="5:5" hidden="1" x14ac:dyDescent="0.2">
      <c r="E265" s="87">
        <v>175</v>
      </c>
    </row>
    <row r="266" spans="5:5" hidden="1" x14ac:dyDescent="0.2">
      <c r="E266" s="89" t="s">
        <v>0</v>
      </c>
    </row>
    <row r="267" spans="5:5" hidden="1" x14ac:dyDescent="0.2">
      <c r="E267" s="90" t="s">
        <v>0</v>
      </c>
    </row>
    <row r="268" spans="5:5" hidden="1" x14ac:dyDescent="0.2">
      <c r="E268" s="89" t="s">
        <v>0</v>
      </c>
    </row>
    <row r="269" spans="5:5" hidden="1" x14ac:dyDescent="0.2">
      <c r="E269" s="87">
        <v>100</v>
      </c>
    </row>
    <row r="270" spans="5:5" hidden="1" x14ac:dyDescent="0.2">
      <c r="E270" s="88">
        <v>70</v>
      </c>
    </row>
    <row r="271" spans="5:5" hidden="1" x14ac:dyDescent="0.2">
      <c r="E271" s="87">
        <v>70</v>
      </c>
    </row>
    <row r="272" spans="5:5" hidden="1" x14ac:dyDescent="0.2">
      <c r="E272" s="88">
        <v>70</v>
      </c>
    </row>
    <row r="273" spans="5:5" hidden="1" x14ac:dyDescent="0.2">
      <c r="E273" s="87">
        <v>70</v>
      </c>
    </row>
    <row r="274" spans="5:5" hidden="1" x14ac:dyDescent="0.2">
      <c r="E274" s="88">
        <v>70</v>
      </c>
    </row>
    <row r="275" spans="5:5" hidden="1" x14ac:dyDescent="0.2">
      <c r="E275" s="87">
        <v>70</v>
      </c>
    </row>
    <row r="276" spans="5:5" hidden="1" x14ac:dyDescent="0.2">
      <c r="E276" s="88">
        <v>20</v>
      </c>
    </row>
    <row r="277" spans="5:5" hidden="1" x14ac:dyDescent="0.2">
      <c r="E277" s="87">
        <v>20</v>
      </c>
    </row>
    <row r="278" spans="5:5" hidden="1" x14ac:dyDescent="0.2">
      <c r="E278" s="88">
        <v>20</v>
      </c>
    </row>
    <row r="279" spans="5:5" hidden="1" x14ac:dyDescent="0.2">
      <c r="E279" s="87">
        <v>50</v>
      </c>
    </row>
    <row r="280" spans="5:5" hidden="1" x14ac:dyDescent="0.2">
      <c r="E280" s="88">
        <v>70</v>
      </c>
    </row>
    <row r="281" spans="5:5" hidden="1" x14ac:dyDescent="0.2">
      <c r="E281" s="87">
        <v>100</v>
      </c>
    </row>
    <row r="282" spans="5:5" hidden="1" x14ac:dyDescent="0.2">
      <c r="E282" s="88">
        <v>100</v>
      </c>
    </row>
    <row r="283" spans="5:5" hidden="1" x14ac:dyDescent="0.2">
      <c r="E283" s="87">
        <v>100</v>
      </c>
    </row>
    <row r="284" spans="5:5" hidden="1" x14ac:dyDescent="0.2">
      <c r="E284" s="88">
        <v>70</v>
      </c>
    </row>
    <row r="285" spans="5:5" hidden="1" x14ac:dyDescent="0.2">
      <c r="E285" s="87">
        <v>70</v>
      </c>
    </row>
    <row r="286" spans="5:5" hidden="1" x14ac:dyDescent="0.2">
      <c r="E286" s="88">
        <v>20</v>
      </c>
    </row>
    <row r="287" spans="5:5" hidden="1" x14ac:dyDescent="0.2">
      <c r="E287" s="87">
        <v>20</v>
      </c>
    </row>
    <row r="288" spans="5:5" hidden="1" x14ac:dyDescent="0.2">
      <c r="E288" s="88">
        <v>20</v>
      </c>
    </row>
    <row r="289" spans="5:5" hidden="1" x14ac:dyDescent="0.2">
      <c r="E289" s="87">
        <v>20</v>
      </c>
    </row>
    <row r="290" spans="5:5" hidden="1" x14ac:dyDescent="0.2">
      <c r="E290" s="88">
        <v>20</v>
      </c>
    </row>
    <row r="291" spans="5:5" hidden="1" x14ac:dyDescent="0.2">
      <c r="E291" s="87">
        <v>70</v>
      </c>
    </row>
    <row r="292" spans="5:5" hidden="1" x14ac:dyDescent="0.2">
      <c r="E292" s="88">
        <v>70</v>
      </c>
    </row>
    <row r="293" spans="5:5" hidden="1" x14ac:dyDescent="0.2">
      <c r="E293" s="87">
        <v>70</v>
      </c>
    </row>
    <row r="294" spans="5:5" hidden="1" x14ac:dyDescent="0.2">
      <c r="E294" s="88">
        <v>20</v>
      </c>
    </row>
    <row r="295" spans="5:5" hidden="1" x14ac:dyDescent="0.2">
      <c r="E295" s="87">
        <v>100</v>
      </c>
    </row>
    <row r="296" spans="5:5" hidden="1" x14ac:dyDescent="0.2">
      <c r="E296" s="88">
        <v>70</v>
      </c>
    </row>
    <row r="297" spans="5:5" hidden="1" x14ac:dyDescent="0.2">
      <c r="E297" s="87">
        <v>70</v>
      </c>
    </row>
    <row r="298" spans="5:5" hidden="1" x14ac:dyDescent="0.2">
      <c r="E298" s="88">
        <v>70</v>
      </c>
    </row>
    <row r="299" spans="5:5" hidden="1" x14ac:dyDescent="0.2">
      <c r="E299" s="87">
        <v>175</v>
      </c>
    </row>
    <row r="300" spans="5:5" hidden="1" x14ac:dyDescent="0.2">
      <c r="E300" s="88">
        <v>50</v>
      </c>
    </row>
    <row r="301" spans="5:5" hidden="1" x14ac:dyDescent="0.2">
      <c r="E301" s="87">
        <v>70</v>
      </c>
    </row>
    <row r="302" spans="5:5" hidden="1" x14ac:dyDescent="0.2">
      <c r="E302" s="88">
        <v>70</v>
      </c>
    </row>
    <row r="303" spans="5:5" hidden="1" x14ac:dyDescent="0.2">
      <c r="E303" s="87">
        <v>70</v>
      </c>
    </row>
    <row r="304" spans="5:5" hidden="1" x14ac:dyDescent="0.2">
      <c r="E304" s="88">
        <v>70</v>
      </c>
    </row>
    <row r="305" spans="5:5" hidden="1" x14ac:dyDescent="0.2">
      <c r="E305" s="87">
        <v>70</v>
      </c>
    </row>
    <row r="306" spans="5:5" hidden="1" x14ac:dyDescent="0.2">
      <c r="E306" s="88">
        <v>70</v>
      </c>
    </row>
    <row r="307" spans="5:5" hidden="1" x14ac:dyDescent="0.2">
      <c r="E307" s="87">
        <v>70</v>
      </c>
    </row>
    <row r="308" spans="5:5" hidden="1" x14ac:dyDescent="0.2">
      <c r="E308" s="88">
        <v>70</v>
      </c>
    </row>
    <row r="309" spans="5:5" hidden="1" x14ac:dyDescent="0.2">
      <c r="E309" s="87">
        <v>70</v>
      </c>
    </row>
    <row r="310" spans="5:5" hidden="1" x14ac:dyDescent="0.2">
      <c r="E310" s="88">
        <v>20</v>
      </c>
    </row>
    <row r="311" spans="5:5" hidden="1" x14ac:dyDescent="0.2">
      <c r="E311" s="87">
        <v>175</v>
      </c>
    </row>
    <row r="312" spans="5:5" hidden="1" x14ac:dyDescent="0.2">
      <c r="E312" s="88">
        <v>70</v>
      </c>
    </row>
    <row r="313" spans="5:5" hidden="1" x14ac:dyDescent="0.2">
      <c r="E313" s="87">
        <v>50</v>
      </c>
    </row>
    <row r="314" spans="5:5" hidden="1" x14ac:dyDescent="0.2">
      <c r="E314" s="88">
        <v>70</v>
      </c>
    </row>
    <row r="315" spans="5:5" hidden="1" x14ac:dyDescent="0.2">
      <c r="E315" s="87">
        <v>100</v>
      </c>
    </row>
    <row r="316" spans="5:5" hidden="1" x14ac:dyDescent="0.2">
      <c r="E316" s="88">
        <v>70</v>
      </c>
    </row>
    <row r="317" spans="5:5" hidden="1" x14ac:dyDescent="0.2">
      <c r="E317" s="87">
        <v>70</v>
      </c>
    </row>
    <row r="318" spans="5:5" hidden="1" x14ac:dyDescent="0.2">
      <c r="E318" s="88">
        <v>100</v>
      </c>
    </row>
    <row r="319" spans="5:5" hidden="1" x14ac:dyDescent="0.2">
      <c r="E319" s="87">
        <v>175</v>
      </c>
    </row>
    <row r="320" spans="5:5" hidden="1" x14ac:dyDescent="0.2">
      <c r="E320" s="88">
        <v>70</v>
      </c>
    </row>
    <row r="321" spans="5:5" hidden="1" x14ac:dyDescent="0.2">
      <c r="E321" s="87">
        <v>50</v>
      </c>
    </row>
    <row r="322" spans="5:5" hidden="1" x14ac:dyDescent="0.2">
      <c r="E322" s="88">
        <v>20</v>
      </c>
    </row>
    <row r="323" spans="5:5" hidden="1" x14ac:dyDescent="0.2">
      <c r="E323" s="87">
        <v>100</v>
      </c>
    </row>
    <row r="324" spans="5:5" hidden="1" x14ac:dyDescent="0.2">
      <c r="E324" s="88">
        <v>100</v>
      </c>
    </row>
    <row r="325" spans="5:5" hidden="1" x14ac:dyDescent="0.2">
      <c r="E325" s="87">
        <v>100</v>
      </c>
    </row>
    <row r="326" spans="5:5" hidden="1" x14ac:dyDescent="0.2">
      <c r="E326" s="88">
        <v>70</v>
      </c>
    </row>
    <row r="327" spans="5:5" hidden="1" x14ac:dyDescent="0.2">
      <c r="E327" s="87">
        <v>70</v>
      </c>
    </row>
    <row r="328" spans="5:5" hidden="1" x14ac:dyDescent="0.2">
      <c r="E328" s="88">
        <v>70</v>
      </c>
    </row>
    <row r="329" spans="5:5" hidden="1" x14ac:dyDescent="0.2">
      <c r="E329" s="87">
        <v>70</v>
      </c>
    </row>
    <row r="330" spans="5:5" hidden="1" x14ac:dyDescent="0.2">
      <c r="E330" s="88">
        <v>20</v>
      </c>
    </row>
    <row r="331" spans="5:5" hidden="1" x14ac:dyDescent="0.2">
      <c r="E331" s="87">
        <v>20</v>
      </c>
    </row>
    <row r="332" spans="5:5" hidden="1" x14ac:dyDescent="0.2">
      <c r="E332" s="88">
        <v>20</v>
      </c>
    </row>
    <row r="333" spans="5:5" hidden="1" x14ac:dyDescent="0.2">
      <c r="E333" s="87">
        <v>20</v>
      </c>
    </row>
    <row r="334" spans="5:5" hidden="1" x14ac:dyDescent="0.2">
      <c r="E334" s="88">
        <v>20</v>
      </c>
    </row>
    <row r="335" spans="5:5" hidden="1" x14ac:dyDescent="0.2">
      <c r="E335" s="87">
        <v>20</v>
      </c>
    </row>
    <row r="336" spans="5:5" hidden="1" x14ac:dyDescent="0.2">
      <c r="E336" s="88">
        <v>50</v>
      </c>
    </row>
    <row r="337" spans="5:5" hidden="1" x14ac:dyDescent="0.2">
      <c r="E337" s="87">
        <v>50</v>
      </c>
    </row>
    <row r="338" spans="5:5" hidden="1" x14ac:dyDescent="0.2">
      <c r="E338" s="88">
        <v>50</v>
      </c>
    </row>
    <row r="339" spans="5:5" hidden="1" x14ac:dyDescent="0.2">
      <c r="E339" s="87">
        <v>50</v>
      </c>
    </row>
    <row r="340" spans="5:5" hidden="1" x14ac:dyDescent="0.2">
      <c r="E340" s="88">
        <v>50</v>
      </c>
    </row>
    <row r="341" spans="5:5" hidden="1" x14ac:dyDescent="0.2">
      <c r="E341" s="87">
        <v>20</v>
      </c>
    </row>
    <row r="342" spans="5:5" hidden="1" x14ac:dyDescent="0.2">
      <c r="E342" s="88">
        <v>20</v>
      </c>
    </row>
    <row r="343" spans="5:5" hidden="1" x14ac:dyDescent="0.2">
      <c r="E343" s="87">
        <v>100</v>
      </c>
    </row>
    <row r="344" spans="5:5" hidden="1" x14ac:dyDescent="0.2">
      <c r="E344" s="88">
        <v>70</v>
      </c>
    </row>
    <row r="345" spans="5:5" hidden="1" x14ac:dyDescent="0.2">
      <c r="E345" s="87">
        <v>100</v>
      </c>
    </row>
    <row r="346" spans="5:5" hidden="1" x14ac:dyDescent="0.2">
      <c r="E346" s="88">
        <v>70</v>
      </c>
    </row>
    <row r="347" spans="5:5" hidden="1" x14ac:dyDescent="0.2">
      <c r="E347" s="87">
        <v>75</v>
      </c>
    </row>
    <row r="348" spans="5:5" hidden="1" x14ac:dyDescent="0.2">
      <c r="E348" s="88">
        <v>75</v>
      </c>
    </row>
    <row r="349" spans="5:5" hidden="1" x14ac:dyDescent="0.2">
      <c r="E349" s="87">
        <v>75</v>
      </c>
    </row>
    <row r="350" spans="5:5" hidden="1" x14ac:dyDescent="0.2">
      <c r="E350" s="89" t="s">
        <v>0</v>
      </c>
    </row>
    <row r="351" spans="5:5" hidden="1" x14ac:dyDescent="0.2">
      <c r="E351" s="90" t="s">
        <v>0</v>
      </c>
    </row>
    <row r="352" spans="5:5" hidden="1" x14ac:dyDescent="0.2">
      <c r="E352" s="88">
        <v>70</v>
      </c>
    </row>
    <row r="353" spans="5:5" hidden="1" x14ac:dyDescent="0.2">
      <c r="E353" s="87">
        <v>70</v>
      </c>
    </row>
    <row r="354" spans="5:5" hidden="1" x14ac:dyDescent="0.2">
      <c r="E354" s="88">
        <v>70</v>
      </c>
    </row>
    <row r="355" spans="5:5" hidden="1" x14ac:dyDescent="0.2">
      <c r="E355" s="87">
        <v>70</v>
      </c>
    </row>
    <row r="356" spans="5:5" hidden="1" x14ac:dyDescent="0.2">
      <c r="E356" s="88">
        <v>70</v>
      </c>
    </row>
    <row r="357" spans="5:5" hidden="1" x14ac:dyDescent="0.2">
      <c r="E357" s="87">
        <v>20</v>
      </c>
    </row>
    <row r="358" spans="5:5" hidden="1" x14ac:dyDescent="0.2">
      <c r="E358" s="88">
        <v>20</v>
      </c>
    </row>
    <row r="359" spans="5:5" hidden="1" x14ac:dyDescent="0.2">
      <c r="E359" s="87">
        <v>20</v>
      </c>
    </row>
    <row r="360" spans="5:5" hidden="1" x14ac:dyDescent="0.2">
      <c r="E360" s="88">
        <v>20</v>
      </c>
    </row>
    <row r="361" spans="5:5" hidden="1" x14ac:dyDescent="0.2">
      <c r="E361" s="87">
        <v>20</v>
      </c>
    </row>
    <row r="362" spans="5:5" hidden="1" x14ac:dyDescent="0.2">
      <c r="E362" s="88">
        <v>50</v>
      </c>
    </row>
    <row r="363" spans="5:5" hidden="1" x14ac:dyDescent="0.2">
      <c r="E363" s="87">
        <v>20</v>
      </c>
    </row>
    <row r="364" spans="5:5" hidden="1" x14ac:dyDescent="0.2">
      <c r="E364" s="88">
        <v>70</v>
      </c>
    </row>
    <row r="365" spans="5:5" hidden="1" x14ac:dyDescent="0.2">
      <c r="E365" s="90" t="s">
        <v>0</v>
      </c>
    </row>
    <row r="366" spans="5:5" hidden="1" x14ac:dyDescent="0.2">
      <c r="E366" s="88">
        <v>70</v>
      </c>
    </row>
    <row r="367" spans="5:5" hidden="1" x14ac:dyDescent="0.2">
      <c r="E367" s="87">
        <v>100</v>
      </c>
    </row>
    <row r="368" spans="5:5" hidden="1" x14ac:dyDescent="0.2">
      <c r="E368" s="88">
        <v>175</v>
      </c>
    </row>
    <row r="369" spans="5:5" hidden="1" x14ac:dyDescent="0.2">
      <c r="E369" s="87">
        <v>100</v>
      </c>
    </row>
    <row r="370" spans="5:5" hidden="1" x14ac:dyDescent="0.2">
      <c r="E370" s="88">
        <v>70</v>
      </c>
    </row>
    <row r="371" spans="5:5" hidden="1" x14ac:dyDescent="0.2">
      <c r="E371" s="87">
        <v>20</v>
      </c>
    </row>
    <row r="372" spans="5:5" hidden="1" x14ac:dyDescent="0.2">
      <c r="E372" s="88">
        <v>50</v>
      </c>
    </row>
    <row r="373" spans="5:5" hidden="1" x14ac:dyDescent="0.2">
      <c r="E373" s="87">
        <v>50</v>
      </c>
    </row>
    <row r="374" spans="5:5" hidden="1" x14ac:dyDescent="0.2">
      <c r="E374" s="88">
        <v>20</v>
      </c>
    </row>
    <row r="375" spans="5:5" hidden="1" x14ac:dyDescent="0.2">
      <c r="E375" s="87">
        <v>50</v>
      </c>
    </row>
    <row r="376" spans="5:5" hidden="1" x14ac:dyDescent="0.2">
      <c r="E376" s="88">
        <v>20</v>
      </c>
    </row>
    <row r="377" spans="5:5" hidden="1" x14ac:dyDescent="0.2">
      <c r="E377" s="90" t="s">
        <v>0</v>
      </c>
    </row>
    <row r="378" spans="5:5" hidden="1" x14ac:dyDescent="0.2">
      <c r="E378" s="89" t="s">
        <v>0</v>
      </c>
    </row>
    <row r="379" spans="5:5" hidden="1" x14ac:dyDescent="0.2">
      <c r="E379" s="90" t="s">
        <v>0</v>
      </c>
    </row>
    <row r="380" spans="5:5" hidden="1" x14ac:dyDescent="0.2">
      <c r="E380" s="89" t="s">
        <v>0</v>
      </c>
    </row>
    <row r="381" spans="5:5" hidden="1" x14ac:dyDescent="0.2">
      <c r="E381" s="90" t="s">
        <v>0</v>
      </c>
    </row>
    <row r="382" spans="5:5" hidden="1" x14ac:dyDescent="0.2">
      <c r="E382" s="89" t="s">
        <v>0</v>
      </c>
    </row>
    <row r="383" spans="5:5" hidden="1" x14ac:dyDescent="0.2">
      <c r="E383" s="90" t="s">
        <v>0</v>
      </c>
    </row>
    <row r="384" spans="5:5" hidden="1" x14ac:dyDescent="0.2">
      <c r="E384" s="89" t="s">
        <v>0</v>
      </c>
    </row>
    <row r="385" spans="5:5" hidden="1" x14ac:dyDescent="0.2">
      <c r="E385" s="90" t="s">
        <v>0</v>
      </c>
    </row>
    <row r="386" spans="5:5" hidden="1" x14ac:dyDescent="0.2">
      <c r="E386" s="89" t="s">
        <v>0</v>
      </c>
    </row>
    <row r="387" spans="5:5" hidden="1" x14ac:dyDescent="0.2">
      <c r="E387" s="90" t="s">
        <v>0</v>
      </c>
    </row>
    <row r="388" spans="5:5" hidden="1" x14ac:dyDescent="0.2">
      <c r="E388" s="89" t="s">
        <v>0</v>
      </c>
    </row>
    <row r="389" spans="5:5" hidden="1" x14ac:dyDescent="0.2">
      <c r="E389" s="90" t="s">
        <v>0</v>
      </c>
    </row>
    <row r="390" spans="5:5" hidden="1" x14ac:dyDescent="0.2">
      <c r="E390" s="89" t="s">
        <v>0</v>
      </c>
    </row>
    <row r="391" spans="5:5" hidden="1" x14ac:dyDescent="0.2">
      <c r="E391" s="90" t="s">
        <v>0</v>
      </c>
    </row>
    <row r="392" spans="5:5" hidden="1" x14ac:dyDescent="0.2">
      <c r="E392" s="89" t="s">
        <v>0</v>
      </c>
    </row>
    <row r="393" spans="5:5" hidden="1" x14ac:dyDescent="0.2">
      <c r="E393" s="87">
        <v>70</v>
      </c>
    </row>
    <row r="394" spans="5:5" hidden="1" x14ac:dyDescent="0.2">
      <c r="E394" s="88">
        <v>70</v>
      </c>
    </row>
    <row r="395" spans="5:5" hidden="1" x14ac:dyDescent="0.2">
      <c r="E395" s="90" t="s">
        <v>0</v>
      </c>
    </row>
    <row r="396" spans="5:5" hidden="1" x14ac:dyDescent="0.2">
      <c r="E396" s="89" t="s">
        <v>0</v>
      </c>
    </row>
    <row r="397" spans="5:5" hidden="1" x14ac:dyDescent="0.2">
      <c r="E397" s="87">
        <v>175</v>
      </c>
    </row>
    <row r="398" spans="5:5" hidden="1" x14ac:dyDescent="0.2">
      <c r="E398" s="88">
        <v>70</v>
      </c>
    </row>
    <row r="399" spans="5:5" hidden="1" x14ac:dyDescent="0.2">
      <c r="E399" s="87">
        <v>70</v>
      </c>
    </row>
    <row r="400" spans="5:5" hidden="1" x14ac:dyDescent="0.2">
      <c r="E400" s="89" t="s">
        <v>0</v>
      </c>
    </row>
    <row r="401" spans="5:5" hidden="1" x14ac:dyDescent="0.2">
      <c r="E401" s="90" t="s">
        <v>0</v>
      </c>
    </row>
    <row r="402" spans="5:5" hidden="1" x14ac:dyDescent="0.2">
      <c r="E402" s="88">
        <v>70</v>
      </c>
    </row>
    <row r="403" spans="5:5" hidden="1" x14ac:dyDescent="0.2">
      <c r="E403" s="87">
        <v>100</v>
      </c>
    </row>
    <row r="404" spans="5:5" hidden="1" x14ac:dyDescent="0.2">
      <c r="E404" s="88">
        <v>70</v>
      </c>
    </row>
    <row r="405" spans="5:5" hidden="1" x14ac:dyDescent="0.2">
      <c r="E405" s="87">
        <v>100</v>
      </c>
    </row>
    <row r="406" spans="5:5" hidden="1" x14ac:dyDescent="0.2">
      <c r="E406" s="88">
        <v>100</v>
      </c>
    </row>
    <row r="407" spans="5:5" hidden="1" x14ac:dyDescent="0.2">
      <c r="E407" s="90" t="s">
        <v>0</v>
      </c>
    </row>
    <row r="408" spans="5:5" hidden="1" x14ac:dyDescent="0.2">
      <c r="E408" s="89" t="s">
        <v>0</v>
      </c>
    </row>
    <row r="409" spans="5:5" hidden="1" x14ac:dyDescent="0.2">
      <c r="E409" s="90" t="s">
        <v>0</v>
      </c>
    </row>
    <row r="410" spans="5:5" hidden="1" x14ac:dyDescent="0.2">
      <c r="E410" s="89" t="s">
        <v>0</v>
      </c>
    </row>
    <row r="411" spans="5:5" hidden="1" x14ac:dyDescent="0.2">
      <c r="E411" s="90" t="s">
        <v>0</v>
      </c>
    </row>
    <row r="412" spans="5:5" hidden="1" x14ac:dyDescent="0.2">
      <c r="E412" s="89" t="s">
        <v>0</v>
      </c>
    </row>
    <row r="413" spans="5:5" hidden="1" x14ac:dyDescent="0.2">
      <c r="E413" s="87">
        <v>50</v>
      </c>
    </row>
    <row r="414" spans="5:5" hidden="1" x14ac:dyDescent="0.2">
      <c r="E414" s="88">
        <v>70</v>
      </c>
    </row>
    <row r="415" spans="5:5" hidden="1" x14ac:dyDescent="0.2">
      <c r="E415" s="87">
        <v>70</v>
      </c>
    </row>
    <row r="416" spans="5:5" hidden="1" x14ac:dyDescent="0.2">
      <c r="E416" s="88">
        <v>70</v>
      </c>
    </row>
    <row r="417" spans="5:5" hidden="1" x14ac:dyDescent="0.2">
      <c r="E417" s="90" t="s">
        <v>0</v>
      </c>
    </row>
    <row r="418" spans="5:5" hidden="1" x14ac:dyDescent="0.2">
      <c r="E418" s="88">
        <v>100</v>
      </c>
    </row>
    <row r="419" spans="5:5" hidden="1" x14ac:dyDescent="0.2">
      <c r="E419" s="87">
        <v>70</v>
      </c>
    </row>
    <row r="420" spans="5:5" hidden="1" x14ac:dyDescent="0.2">
      <c r="E420" s="88">
        <v>70</v>
      </c>
    </row>
    <row r="421" spans="5:5" hidden="1" x14ac:dyDescent="0.2">
      <c r="E421" s="87">
        <v>70</v>
      </c>
    </row>
    <row r="422" spans="5:5" hidden="1" x14ac:dyDescent="0.2">
      <c r="E422" s="88">
        <v>70</v>
      </c>
    </row>
    <row r="423" spans="5:5" hidden="1" x14ac:dyDescent="0.2">
      <c r="E423" s="87">
        <v>20</v>
      </c>
    </row>
    <row r="424" spans="5:5" hidden="1" x14ac:dyDescent="0.2">
      <c r="E424" s="88">
        <v>50</v>
      </c>
    </row>
    <row r="425" spans="5:5" hidden="1" x14ac:dyDescent="0.2">
      <c r="E425" s="87">
        <v>20</v>
      </c>
    </row>
    <row r="426" spans="5:5" hidden="1" x14ac:dyDescent="0.2">
      <c r="E426" s="88">
        <v>50</v>
      </c>
    </row>
    <row r="427" spans="5:5" hidden="1" x14ac:dyDescent="0.2">
      <c r="E427" s="87">
        <v>20</v>
      </c>
    </row>
    <row r="428" spans="5:5" hidden="1" x14ac:dyDescent="0.2">
      <c r="E428" s="88">
        <v>100</v>
      </c>
    </row>
    <row r="429" spans="5:5" hidden="1" x14ac:dyDescent="0.2">
      <c r="E429" s="87">
        <v>70</v>
      </c>
    </row>
    <row r="430" spans="5:5" hidden="1" x14ac:dyDescent="0.2">
      <c r="E430" s="88">
        <v>175</v>
      </c>
    </row>
    <row r="431" spans="5:5" hidden="1" x14ac:dyDescent="0.2">
      <c r="E431" s="90" t="s">
        <v>0</v>
      </c>
    </row>
    <row r="432" spans="5:5" hidden="1" x14ac:dyDescent="0.2">
      <c r="E432" s="88">
        <v>70</v>
      </c>
    </row>
    <row r="433" spans="5:5" hidden="1" x14ac:dyDescent="0.2">
      <c r="E433" s="87">
        <v>20</v>
      </c>
    </row>
    <row r="434" spans="5:5" hidden="1" x14ac:dyDescent="0.2">
      <c r="E434" s="88">
        <v>20</v>
      </c>
    </row>
    <row r="435" spans="5:5" hidden="1" x14ac:dyDescent="0.2">
      <c r="E435" s="87">
        <v>20</v>
      </c>
    </row>
    <row r="436" spans="5:5" hidden="1" x14ac:dyDescent="0.2">
      <c r="E436" s="88">
        <v>20</v>
      </c>
    </row>
    <row r="437" spans="5:5" hidden="1" x14ac:dyDescent="0.2">
      <c r="E437" s="87">
        <v>50</v>
      </c>
    </row>
    <row r="438" spans="5:5" hidden="1" x14ac:dyDescent="0.2">
      <c r="E438" s="88">
        <v>20</v>
      </c>
    </row>
    <row r="439" spans="5:5" hidden="1" x14ac:dyDescent="0.2">
      <c r="E439" s="87">
        <v>20</v>
      </c>
    </row>
    <row r="440" spans="5:5" hidden="1" x14ac:dyDescent="0.2">
      <c r="E440" s="89" t="s">
        <v>0</v>
      </c>
    </row>
    <row r="441" spans="5:5" hidden="1" x14ac:dyDescent="0.2">
      <c r="E441" s="87">
        <v>70</v>
      </c>
    </row>
    <row r="442" spans="5:5" hidden="1" x14ac:dyDescent="0.2">
      <c r="E442" s="88">
        <v>100</v>
      </c>
    </row>
    <row r="443" spans="5:5" hidden="1" x14ac:dyDescent="0.2">
      <c r="E443" s="90" t="s">
        <v>0</v>
      </c>
    </row>
    <row r="444" spans="5:5" hidden="1" x14ac:dyDescent="0.2">
      <c r="E444" s="89" t="s">
        <v>0</v>
      </c>
    </row>
    <row r="445" spans="5:5" hidden="1" x14ac:dyDescent="0.2">
      <c r="E445" s="87">
        <v>70</v>
      </c>
    </row>
    <row r="446" spans="5:5" hidden="1" x14ac:dyDescent="0.2">
      <c r="E446" s="88">
        <v>70</v>
      </c>
    </row>
    <row r="447" spans="5:5" hidden="1" x14ac:dyDescent="0.2">
      <c r="E447" s="87">
        <v>70</v>
      </c>
    </row>
    <row r="448" spans="5:5" hidden="1" x14ac:dyDescent="0.2">
      <c r="E448" s="88">
        <v>70</v>
      </c>
    </row>
    <row r="449" spans="5:5" hidden="1" x14ac:dyDescent="0.2">
      <c r="E449" s="87">
        <v>70</v>
      </c>
    </row>
    <row r="450" spans="5:5" hidden="1" x14ac:dyDescent="0.2">
      <c r="E450" s="88">
        <v>20</v>
      </c>
    </row>
    <row r="451" spans="5:5" hidden="1" x14ac:dyDescent="0.2">
      <c r="E451" s="87">
        <v>50</v>
      </c>
    </row>
    <row r="452" spans="5:5" hidden="1" x14ac:dyDescent="0.2">
      <c r="E452" s="88">
        <v>100</v>
      </c>
    </row>
    <row r="453" spans="5:5" hidden="1" x14ac:dyDescent="0.2">
      <c r="E453" s="87">
        <v>100</v>
      </c>
    </row>
    <row r="454" spans="5:5" hidden="1" x14ac:dyDescent="0.2">
      <c r="E454" s="88">
        <v>100</v>
      </c>
    </row>
    <row r="455" spans="5:5" hidden="1" x14ac:dyDescent="0.2">
      <c r="E455" s="87">
        <v>70</v>
      </c>
    </row>
    <row r="456" spans="5:5" hidden="1" x14ac:dyDescent="0.2">
      <c r="E456" s="88">
        <v>70</v>
      </c>
    </row>
    <row r="457" spans="5:5" hidden="1" x14ac:dyDescent="0.2">
      <c r="E457" s="87">
        <v>100</v>
      </c>
    </row>
    <row r="458" spans="5:5" hidden="1" x14ac:dyDescent="0.2">
      <c r="E458" s="88">
        <v>100</v>
      </c>
    </row>
    <row r="459" spans="5:5" hidden="1" x14ac:dyDescent="0.2">
      <c r="E459" s="87">
        <v>100</v>
      </c>
    </row>
    <row r="460" spans="5:5" hidden="1" x14ac:dyDescent="0.2">
      <c r="E460" s="88">
        <v>70</v>
      </c>
    </row>
    <row r="461" spans="5:5" hidden="1" x14ac:dyDescent="0.2">
      <c r="E461" s="87">
        <v>70</v>
      </c>
    </row>
    <row r="462" spans="5:5" hidden="1" x14ac:dyDescent="0.2">
      <c r="E462" s="88">
        <v>70</v>
      </c>
    </row>
    <row r="463" spans="5:5" hidden="1" x14ac:dyDescent="0.2">
      <c r="E463" s="87">
        <v>20</v>
      </c>
    </row>
    <row r="464" spans="5:5" hidden="1" x14ac:dyDescent="0.2">
      <c r="E464" s="88">
        <v>70</v>
      </c>
    </row>
    <row r="465" spans="5:9" hidden="1" x14ac:dyDescent="0.2">
      <c r="E465" s="87">
        <v>20</v>
      </c>
    </row>
    <row r="466" spans="5:9" hidden="1" x14ac:dyDescent="0.2">
      <c r="E466" s="88">
        <v>50</v>
      </c>
    </row>
    <row r="467" spans="5:9" hidden="1" x14ac:dyDescent="0.2">
      <c r="E467" s="87">
        <v>70</v>
      </c>
    </row>
    <row r="468" spans="5:9" x14ac:dyDescent="0.2">
      <c r="E468" s="87">
        <v>75</v>
      </c>
      <c r="I468" s="111" t="s">
        <v>94</v>
      </c>
    </row>
    <row r="469" spans="5:9" hidden="1" x14ac:dyDescent="0.2">
      <c r="E469" s="87">
        <v>10</v>
      </c>
    </row>
    <row r="470" spans="5:9" hidden="1" x14ac:dyDescent="0.2">
      <c r="E470" s="88">
        <v>70</v>
      </c>
    </row>
    <row r="471" spans="5:9" hidden="1" x14ac:dyDescent="0.2">
      <c r="E471" s="87">
        <v>70</v>
      </c>
    </row>
    <row r="472" spans="5:9" hidden="1" x14ac:dyDescent="0.2">
      <c r="E472" s="88">
        <v>20</v>
      </c>
    </row>
    <row r="473" spans="5:9" hidden="1" x14ac:dyDescent="0.2">
      <c r="E473" s="87">
        <v>20</v>
      </c>
    </row>
    <row r="474" spans="5:9" hidden="1" x14ac:dyDescent="0.2">
      <c r="E474" s="88">
        <v>70</v>
      </c>
    </row>
    <row r="475" spans="5:9" hidden="1" x14ac:dyDescent="0.2">
      <c r="E475" s="87">
        <v>20</v>
      </c>
    </row>
    <row r="476" spans="5:9" hidden="1" x14ac:dyDescent="0.2">
      <c r="E476" s="88">
        <v>20</v>
      </c>
    </row>
    <row r="477" spans="5:9" hidden="1" x14ac:dyDescent="0.2">
      <c r="E477" s="87">
        <v>50</v>
      </c>
    </row>
    <row r="478" spans="5:9" hidden="1" x14ac:dyDescent="0.2">
      <c r="E478" s="88">
        <v>20</v>
      </c>
    </row>
    <row r="479" spans="5:9" hidden="1" x14ac:dyDescent="0.2">
      <c r="E479" s="87">
        <v>20</v>
      </c>
    </row>
    <row r="480" spans="5:9" hidden="1" x14ac:dyDescent="0.2">
      <c r="E480" s="88">
        <v>20</v>
      </c>
    </row>
    <row r="481" spans="5:5" hidden="1" x14ac:dyDescent="0.2">
      <c r="E481" s="87">
        <v>20</v>
      </c>
    </row>
    <row r="482" spans="5:5" hidden="1" x14ac:dyDescent="0.2">
      <c r="E482" s="88">
        <v>70</v>
      </c>
    </row>
    <row r="483" spans="5:5" hidden="1" x14ac:dyDescent="0.2">
      <c r="E483" s="87">
        <v>100</v>
      </c>
    </row>
    <row r="484" spans="5:5" hidden="1" x14ac:dyDescent="0.2">
      <c r="E484" s="88">
        <v>175</v>
      </c>
    </row>
    <row r="485" spans="5:5" hidden="1" x14ac:dyDescent="0.2">
      <c r="E485" s="87">
        <v>20</v>
      </c>
    </row>
    <row r="486" spans="5:5" hidden="1" x14ac:dyDescent="0.2">
      <c r="E486" s="88">
        <v>20</v>
      </c>
    </row>
    <row r="487" spans="5:5" hidden="1" x14ac:dyDescent="0.2">
      <c r="E487" s="87">
        <v>50</v>
      </c>
    </row>
    <row r="488" spans="5:5" hidden="1" x14ac:dyDescent="0.2">
      <c r="E488" s="88">
        <v>10</v>
      </c>
    </row>
    <row r="489" spans="5:5" hidden="1" x14ac:dyDescent="0.2">
      <c r="E489" s="87">
        <v>10</v>
      </c>
    </row>
    <row r="490" spans="5:5" hidden="1" x14ac:dyDescent="0.2">
      <c r="E490" s="88">
        <v>70</v>
      </c>
    </row>
    <row r="491" spans="5:5" hidden="1" x14ac:dyDescent="0.2">
      <c r="E491" s="87">
        <v>20</v>
      </c>
    </row>
    <row r="492" spans="5:5" hidden="1" x14ac:dyDescent="0.2">
      <c r="E492" s="88">
        <v>20</v>
      </c>
    </row>
    <row r="493" spans="5:5" hidden="1" x14ac:dyDescent="0.2">
      <c r="E493" s="87">
        <v>70</v>
      </c>
    </row>
    <row r="494" spans="5:5" hidden="1" x14ac:dyDescent="0.2">
      <c r="E494" s="88">
        <v>20</v>
      </c>
    </row>
    <row r="495" spans="5:5" hidden="1" x14ac:dyDescent="0.2">
      <c r="E495" s="87">
        <v>20</v>
      </c>
    </row>
    <row r="496" spans="5:5" hidden="1" x14ac:dyDescent="0.2">
      <c r="E496" s="88">
        <v>50</v>
      </c>
    </row>
    <row r="497" spans="5:5" hidden="1" x14ac:dyDescent="0.2">
      <c r="E497" s="87">
        <v>20</v>
      </c>
    </row>
    <row r="498" spans="5:5" hidden="1" x14ac:dyDescent="0.2">
      <c r="E498" s="88">
        <v>20</v>
      </c>
    </row>
    <row r="499" spans="5:5" hidden="1" x14ac:dyDescent="0.2">
      <c r="E499" s="87">
        <v>70</v>
      </c>
    </row>
    <row r="500" spans="5:5" hidden="1" x14ac:dyDescent="0.2">
      <c r="E500" s="88">
        <v>70</v>
      </c>
    </row>
    <row r="501" spans="5:5" hidden="1" x14ac:dyDescent="0.2">
      <c r="E501" s="87">
        <v>70</v>
      </c>
    </row>
    <row r="502" spans="5:5" hidden="1" x14ac:dyDescent="0.2">
      <c r="E502" s="88">
        <v>100</v>
      </c>
    </row>
    <row r="503" spans="5:5" hidden="1" x14ac:dyDescent="0.2">
      <c r="E503" s="87">
        <v>100</v>
      </c>
    </row>
    <row r="504" spans="5:5" hidden="1" x14ac:dyDescent="0.2">
      <c r="E504" s="88">
        <v>70</v>
      </c>
    </row>
    <row r="505" spans="5:5" hidden="1" x14ac:dyDescent="0.2">
      <c r="E505" s="87">
        <v>70</v>
      </c>
    </row>
    <row r="506" spans="5:5" hidden="1" x14ac:dyDescent="0.2">
      <c r="E506" s="88">
        <v>20</v>
      </c>
    </row>
    <row r="507" spans="5:5" hidden="1" x14ac:dyDescent="0.2">
      <c r="E507" s="87">
        <v>20</v>
      </c>
    </row>
    <row r="508" spans="5:5" hidden="1" x14ac:dyDescent="0.2">
      <c r="E508" s="88">
        <v>50</v>
      </c>
    </row>
    <row r="509" spans="5:5" hidden="1" x14ac:dyDescent="0.2">
      <c r="E509" s="87">
        <v>20</v>
      </c>
    </row>
    <row r="510" spans="5:5" hidden="1" x14ac:dyDescent="0.2">
      <c r="E510" s="88">
        <v>20</v>
      </c>
    </row>
    <row r="511" spans="5:5" hidden="1" x14ac:dyDescent="0.2">
      <c r="E511" s="87">
        <v>20</v>
      </c>
    </row>
    <row r="512" spans="5:5" hidden="1" x14ac:dyDescent="0.2">
      <c r="E512" s="88">
        <v>70</v>
      </c>
    </row>
    <row r="513" spans="5:5" hidden="1" x14ac:dyDescent="0.2">
      <c r="E513" s="87">
        <v>70</v>
      </c>
    </row>
    <row r="514" spans="5:5" hidden="1" x14ac:dyDescent="0.2">
      <c r="E514" s="89" t="s">
        <v>0</v>
      </c>
    </row>
    <row r="515" spans="5:5" hidden="1" x14ac:dyDescent="0.2">
      <c r="E515" s="90" t="s">
        <v>0</v>
      </c>
    </row>
    <row r="516" spans="5:5" hidden="1" x14ac:dyDescent="0.2">
      <c r="E516" s="89" t="s">
        <v>0</v>
      </c>
    </row>
    <row r="517" spans="5:5" hidden="1" x14ac:dyDescent="0.2">
      <c r="E517" s="90" t="s">
        <v>0</v>
      </c>
    </row>
    <row r="518" spans="5:5" hidden="1" x14ac:dyDescent="0.2">
      <c r="E518" s="89" t="s">
        <v>0</v>
      </c>
    </row>
    <row r="519" spans="5:5" hidden="1" x14ac:dyDescent="0.2">
      <c r="E519" s="90" t="s">
        <v>0</v>
      </c>
    </row>
    <row r="520" spans="5:5" hidden="1" x14ac:dyDescent="0.2">
      <c r="E520" s="89" t="s">
        <v>0</v>
      </c>
    </row>
    <row r="521" spans="5:5" hidden="1" x14ac:dyDescent="0.2">
      <c r="E521" s="90" t="s">
        <v>0</v>
      </c>
    </row>
    <row r="522" spans="5:5" hidden="1" x14ac:dyDescent="0.2">
      <c r="E522" s="89" t="s">
        <v>0</v>
      </c>
    </row>
    <row r="523" spans="5:5" hidden="1" x14ac:dyDescent="0.2">
      <c r="E523" s="87">
        <v>100</v>
      </c>
    </row>
    <row r="524" spans="5:5" hidden="1" x14ac:dyDescent="0.2">
      <c r="E524" s="88">
        <v>70</v>
      </c>
    </row>
    <row r="525" spans="5:5" hidden="1" x14ac:dyDescent="0.2">
      <c r="E525" s="87">
        <v>100</v>
      </c>
    </row>
    <row r="526" spans="5:5" hidden="1" x14ac:dyDescent="0.2">
      <c r="E526" s="88">
        <v>100</v>
      </c>
    </row>
    <row r="527" spans="5:5" hidden="1" x14ac:dyDescent="0.2">
      <c r="E527" s="87">
        <v>70</v>
      </c>
    </row>
    <row r="528" spans="5:5" hidden="1" x14ac:dyDescent="0.2">
      <c r="E528" s="89" t="s">
        <v>0</v>
      </c>
    </row>
    <row r="529" spans="5:5" hidden="1" x14ac:dyDescent="0.2">
      <c r="E529" s="90" t="s">
        <v>0</v>
      </c>
    </row>
    <row r="530" spans="5:5" hidden="1" x14ac:dyDescent="0.2">
      <c r="E530" s="89" t="s">
        <v>0</v>
      </c>
    </row>
    <row r="531" spans="5:5" hidden="1" x14ac:dyDescent="0.2">
      <c r="E531" s="87">
        <v>50</v>
      </c>
    </row>
    <row r="532" spans="5:5" hidden="1" x14ac:dyDescent="0.2">
      <c r="E532" s="88">
        <v>70</v>
      </c>
    </row>
    <row r="533" spans="5:5" hidden="1" x14ac:dyDescent="0.2">
      <c r="E533" s="87">
        <v>100</v>
      </c>
    </row>
    <row r="534" spans="5:5" hidden="1" x14ac:dyDescent="0.2">
      <c r="E534" s="88">
        <v>70</v>
      </c>
    </row>
    <row r="535" spans="5:5" hidden="1" x14ac:dyDescent="0.2">
      <c r="E535" s="87">
        <v>10</v>
      </c>
    </row>
    <row r="536" spans="5:5" hidden="1" x14ac:dyDescent="0.2">
      <c r="E536" s="88">
        <v>10</v>
      </c>
    </row>
    <row r="537" spans="5:5" hidden="1" x14ac:dyDescent="0.2">
      <c r="E537" s="87">
        <v>70</v>
      </c>
    </row>
    <row r="538" spans="5:5" hidden="1" x14ac:dyDescent="0.2">
      <c r="E538" s="88">
        <v>70</v>
      </c>
    </row>
    <row r="539" spans="5:5" hidden="1" x14ac:dyDescent="0.2">
      <c r="E539" s="87">
        <v>70</v>
      </c>
    </row>
    <row r="540" spans="5:5" hidden="1" x14ac:dyDescent="0.2">
      <c r="E540" s="88">
        <v>70</v>
      </c>
    </row>
    <row r="541" spans="5:5" hidden="1" x14ac:dyDescent="0.2">
      <c r="E541" s="87">
        <v>70</v>
      </c>
    </row>
    <row r="542" spans="5:5" hidden="1" x14ac:dyDescent="0.2">
      <c r="E542" s="88">
        <v>100</v>
      </c>
    </row>
    <row r="543" spans="5:5" hidden="1" x14ac:dyDescent="0.2">
      <c r="E543" s="87">
        <v>70</v>
      </c>
    </row>
    <row r="544" spans="5:5" hidden="1" x14ac:dyDescent="0.2">
      <c r="E544" s="89" t="s">
        <v>0</v>
      </c>
    </row>
    <row r="545" spans="5:5" hidden="1" x14ac:dyDescent="0.2">
      <c r="E545" s="90" t="s">
        <v>0</v>
      </c>
    </row>
    <row r="546" spans="5:5" hidden="1" x14ac:dyDescent="0.2">
      <c r="E546" s="89" t="s">
        <v>0</v>
      </c>
    </row>
    <row r="547" spans="5:5" hidden="1" x14ac:dyDescent="0.2">
      <c r="E547" s="90" t="s">
        <v>0</v>
      </c>
    </row>
    <row r="548" spans="5:5" hidden="1" x14ac:dyDescent="0.2">
      <c r="E548" s="89" t="s">
        <v>0</v>
      </c>
    </row>
    <row r="549" spans="5:5" hidden="1" x14ac:dyDescent="0.2">
      <c r="E549" s="90" t="s">
        <v>0</v>
      </c>
    </row>
    <row r="550" spans="5:5" hidden="1" x14ac:dyDescent="0.2">
      <c r="E550" s="89" t="s">
        <v>0</v>
      </c>
    </row>
    <row r="551" spans="5:5" hidden="1" x14ac:dyDescent="0.2">
      <c r="E551" s="90" t="s">
        <v>0</v>
      </c>
    </row>
    <row r="552" spans="5:5" hidden="1" x14ac:dyDescent="0.2">
      <c r="E552" s="89" t="s">
        <v>0</v>
      </c>
    </row>
    <row r="553" spans="5:5" hidden="1" x14ac:dyDescent="0.2">
      <c r="E553" s="90" t="s">
        <v>0</v>
      </c>
    </row>
    <row r="554" spans="5:5" hidden="1" x14ac:dyDescent="0.2">
      <c r="E554" s="89" t="s">
        <v>0</v>
      </c>
    </row>
    <row r="555" spans="5:5" hidden="1" x14ac:dyDescent="0.2">
      <c r="E555" s="90" t="s">
        <v>0</v>
      </c>
    </row>
    <row r="556" spans="5:5" hidden="1" x14ac:dyDescent="0.2">
      <c r="E556" s="88">
        <v>70</v>
      </c>
    </row>
    <row r="557" spans="5:5" hidden="1" x14ac:dyDescent="0.2">
      <c r="E557" s="87">
        <v>50</v>
      </c>
    </row>
    <row r="558" spans="5:5" hidden="1" x14ac:dyDescent="0.2">
      <c r="E558" s="88">
        <v>100</v>
      </c>
    </row>
    <row r="559" spans="5:5" hidden="1" x14ac:dyDescent="0.2">
      <c r="E559" s="87">
        <v>175</v>
      </c>
    </row>
    <row r="560" spans="5:5" hidden="1" x14ac:dyDescent="0.2">
      <c r="E560" s="89" t="s">
        <v>0</v>
      </c>
    </row>
    <row r="561" spans="5:5" hidden="1" x14ac:dyDescent="0.2">
      <c r="E561" s="90" t="s">
        <v>0</v>
      </c>
    </row>
    <row r="562" spans="5:5" hidden="1" x14ac:dyDescent="0.2">
      <c r="E562" s="88">
        <v>70</v>
      </c>
    </row>
    <row r="563" spans="5:5" hidden="1" x14ac:dyDescent="0.2">
      <c r="E563" s="87">
        <v>70</v>
      </c>
    </row>
    <row r="564" spans="5:5" hidden="1" x14ac:dyDescent="0.2">
      <c r="E564" s="88">
        <v>70</v>
      </c>
    </row>
    <row r="565" spans="5:5" hidden="1" x14ac:dyDescent="0.2">
      <c r="E565" s="87">
        <v>70</v>
      </c>
    </row>
    <row r="566" spans="5:5" hidden="1" x14ac:dyDescent="0.2">
      <c r="E566" s="88">
        <v>70</v>
      </c>
    </row>
    <row r="567" spans="5:5" hidden="1" x14ac:dyDescent="0.2">
      <c r="E567" s="87">
        <v>20</v>
      </c>
    </row>
    <row r="568" spans="5:5" hidden="1" x14ac:dyDescent="0.2">
      <c r="E568" s="88">
        <v>20</v>
      </c>
    </row>
    <row r="569" spans="5:5" hidden="1" x14ac:dyDescent="0.2">
      <c r="E569" s="87">
        <v>20</v>
      </c>
    </row>
    <row r="570" spans="5:5" hidden="1" x14ac:dyDescent="0.2">
      <c r="E570" s="88">
        <v>20</v>
      </c>
    </row>
    <row r="571" spans="5:5" hidden="1" x14ac:dyDescent="0.2">
      <c r="E571" s="87">
        <v>50</v>
      </c>
    </row>
    <row r="572" spans="5:5" hidden="1" x14ac:dyDescent="0.2">
      <c r="E572" s="88">
        <v>20</v>
      </c>
    </row>
    <row r="573" spans="5:5" hidden="1" x14ac:dyDescent="0.2">
      <c r="E573" s="87">
        <v>70</v>
      </c>
    </row>
    <row r="574" spans="5:5" hidden="1" x14ac:dyDescent="0.2">
      <c r="E574" s="88">
        <v>70</v>
      </c>
    </row>
    <row r="575" spans="5:5" hidden="1" x14ac:dyDescent="0.2">
      <c r="E575" s="90" t="s">
        <v>0</v>
      </c>
    </row>
    <row r="576" spans="5:5" hidden="1" x14ac:dyDescent="0.2">
      <c r="E576" s="89" t="s">
        <v>0</v>
      </c>
    </row>
    <row r="577" spans="5:5" hidden="1" x14ac:dyDescent="0.2">
      <c r="E577" s="90" t="s">
        <v>0</v>
      </c>
    </row>
    <row r="578" spans="5:5" hidden="1" x14ac:dyDescent="0.2">
      <c r="E578" s="88">
        <v>70</v>
      </c>
    </row>
    <row r="579" spans="5:5" hidden="1" x14ac:dyDescent="0.2">
      <c r="E579" s="87">
        <v>20</v>
      </c>
    </row>
    <row r="580" spans="5:5" hidden="1" x14ac:dyDescent="0.2">
      <c r="E580" s="88">
        <v>20</v>
      </c>
    </row>
    <row r="581" spans="5:5" hidden="1" x14ac:dyDescent="0.2">
      <c r="E581" s="87">
        <v>20</v>
      </c>
    </row>
    <row r="582" spans="5:5" hidden="1" x14ac:dyDescent="0.2">
      <c r="E582" s="88">
        <v>20</v>
      </c>
    </row>
    <row r="583" spans="5:5" hidden="1" x14ac:dyDescent="0.2">
      <c r="E583" s="87">
        <v>50</v>
      </c>
    </row>
    <row r="584" spans="5:5" hidden="1" x14ac:dyDescent="0.2">
      <c r="E584" s="88">
        <v>20</v>
      </c>
    </row>
    <row r="585" spans="5:5" hidden="1" x14ac:dyDescent="0.2">
      <c r="E585" s="87">
        <v>70</v>
      </c>
    </row>
    <row r="586" spans="5:5" hidden="1" x14ac:dyDescent="0.2">
      <c r="E586" s="88">
        <v>20</v>
      </c>
    </row>
    <row r="587" spans="5:5" hidden="1" x14ac:dyDescent="0.2">
      <c r="E587" s="87">
        <v>20</v>
      </c>
    </row>
    <row r="588" spans="5:5" hidden="1" x14ac:dyDescent="0.2">
      <c r="E588" s="88">
        <v>50</v>
      </c>
    </row>
    <row r="589" spans="5:5" hidden="1" x14ac:dyDescent="0.2">
      <c r="E589" s="87">
        <v>70</v>
      </c>
    </row>
    <row r="590" spans="5:5" hidden="1" x14ac:dyDescent="0.2">
      <c r="E590" s="88">
        <v>100</v>
      </c>
    </row>
    <row r="591" spans="5:5" hidden="1" x14ac:dyDescent="0.2">
      <c r="E591" s="87">
        <v>70</v>
      </c>
    </row>
    <row r="592" spans="5:5" hidden="1" x14ac:dyDescent="0.2">
      <c r="E592" s="88">
        <v>70</v>
      </c>
    </row>
    <row r="593" spans="5:5" hidden="1" x14ac:dyDescent="0.2">
      <c r="E593" s="87">
        <v>70</v>
      </c>
    </row>
    <row r="594" spans="5:5" hidden="1" x14ac:dyDescent="0.2">
      <c r="E594" s="88">
        <v>70</v>
      </c>
    </row>
    <row r="595" spans="5:5" hidden="1" x14ac:dyDescent="0.2">
      <c r="E595" s="87">
        <v>70</v>
      </c>
    </row>
    <row r="596" spans="5:5" hidden="1" x14ac:dyDescent="0.2">
      <c r="E596" s="88">
        <v>70</v>
      </c>
    </row>
    <row r="597" spans="5:5" hidden="1" x14ac:dyDescent="0.2">
      <c r="E597" s="87">
        <v>50</v>
      </c>
    </row>
    <row r="598" spans="5:5" hidden="1" x14ac:dyDescent="0.2">
      <c r="E598" s="88">
        <v>100</v>
      </c>
    </row>
    <row r="599" spans="5:5" hidden="1" x14ac:dyDescent="0.2">
      <c r="E599" s="87">
        <v>100</v>
      </c>
    </row>
    <row r="600" spans="5:5" hidden="1" x14ac:dyDescent="0.2">
      <c r="E600" s="88">
        <v>175</v>
      </c>
    </row>
    <row r="601" spans="5:5" hidden="1" x14ac:dyDescent="0.2">
      <c r="E601" s="87">
        <v>70</v>
      </c>
    </row>
    <row r="602" spans="5:5" hidden="1" x14ac:dyDescent="0.2">
      <c r="E602" s="88">
        <v>70</v>
      </c>
    </row>
    <row r="603" spans="5:5" hidden="1" x14ac:dyDescent="0.2">
      <c r="E603" s="87">
        <v>70</v>
      </c>
    </row>
    <row r="604" spans="5:5" hidden="1" x14ac:dyDescent="0.2">
      <c r="E604" s="88">
        <v>70</v>
      </c>
    </row>
    <row r="605" spans="5:5" hidden="1" x14ac:dyDescent="0.2">
      <c r="E605" s="87">
        <v>20</v>
      </c>
    </row>
    <row r="606" spans="5:5" hidden="1" x14ac:dyDescent="0.2">
      <c r="E606" s="88">
        <v>20</v>
      </c>
    </row>
    <row r="607" spans="5:5" hidden="1" x14ac:dyDescent="0.2">
      <c r="E607" s="87">
        <v>20</v>
      </c>
    </row>
    <row r="608" spans="5:5" hidden="1" x14ac:dyDescent="0.2">
      <c r="E608" s="88">
        <v>50</v>
      </c>
    </row>
    <row r="609" spans="5:5" hidden="1" x14ac:dyDescent="0.2">
      <c r="E609" s="87">
        <v>70</v>
      </c>
    </row>
    <row r="610" spans="5:5" hidden="1" x14ac:dyDescent="0.2">
      <c r="E610" s="88">
        <v>70</v>
      </c>
    </row>
    <row r="611" spans="5:5" hidden="1" x14ac:dyDescent="0.2">
      <c r="E611" s="87">
        <v>20</v>
      </c>
    </row>
    <row r="612" spans="5:5" hidden="1" x14ac:dyDescent="0.2">
      <c r="E612" s="88">
        <v>20</v>
      </c>
    </row>
    <row r="613" spans="5:5" hidden="1" x14ac:dyDescent="0.2">
      <c r="E613" s="87">
        <v>20</v>
      </c>
    </row>
    <row r="614" spans="5:5" hidden="1" x14ac:dyDescent="0.2">
      <c r="E614" s="88">
        <v>20</v>
      </c>
    </row>
    <row r="615" spans="5:5" hidden="1" x14ac:dyDescent="0.2">
      <c r="E615" s="87">
        <v>20</v>
      </c>
    </row>
    <row r="616" spans="5:5" hidden="1" x14ac:dyDescent="0.2">
      <c r="E616" s="88">
        <v>50</v>
      </c>
    </row>
    <row r="617" spans="5:5" hidden="1" x14ac:dyDescent="0.2">
      <c r="E617" s="87">
        <v>20</v>
      </c>
    </row>
    <row r="618" spans="5:5" hidden="1" x14ac:dyDescent="0.2">
      <c r="E618" s="88">
        <v>50</v>
      </c>
    </row>
    <row r="619" spans="5:5" hidden="1" x14ac:dyDescent="0.2">
      <c r="E619" s="87">
        <v>50</v>
      </c>
    </row>
    <row r="620" spans="5:5" hidden="1" x14ac:dyDescent="0.2">
      <c r="E620" s="88">
        <v>20</v>
      </c>
    </row>
    <row r="621" spans="5:5" hidden="1" x14ac:dyDescent="0.2">
      <c r="E621" s="87">
        <v>100</v>
      </c>
    </row>
    <row r="622" spans="5:5" hidden="1" x14ac:dyDescent="0.2">
      <c r="E622" s="88">
        <v>70</v>
      </c>
    </row>
    <row r="623" spans="5:5" hidden="1" x14ac:dyDescent="0.2">
      <c r="E623" s="90" t="s">
        <v>0</v>
      </c>
    </row>
    <row r="624" spans="5:5" hidden="1" x14ac:dyDescent="0.2">
      <c r="E624" s="89" t="s">
        <v>0</v>
      </c>
    </row>
    <row r="625" spans="5:5" hidden="1" x14ac:dyDescent="0.2">
      <c r="E625" s="90" t="s">
        <v>0</v>
      </c>
    </row>
    <row r="626" spans="5:5" hidden="1" x14ac:dyDescent="0.2">
      <c r="E626" s="88">
        <v>100</v>
      </c>
    </row>
    <row r="627" spans="5:5" hidden="1" x14ac:dyDescent="0.2">
      <c r="E627" s="87">
        <v>70</v>
      </c>
    </row>
    <row r="628" spans="5:5" hidden="1" x14ac:dyDescent="0.2">
      <c r="E628" s="88">
        <v>70</v>
      </c>
    </row>
    <row r="629" spans="5:5" hidden="1" x14ac:dyDescent="0.2">
      <c r="E629" s="87">
        <v>70</v>
      </c>
    </row>
    <row r="630" spans="5:5" hidden="1" x14ac:dyDescent="0.2">
      <c r="E630" s="89" t="s">
        <v>0</v>
      </c>
    </row>
    <row r="631" spans="5:5" hidden="1" x14ac:dyDescent="0.2">
      <c r="E631" s="87">
        <v>70</v>
      </c>
    </row>
    <row r="632" spans="5:5" hidden="1" x14ac:dyDescent="0.2">
      <c r="E632" s="88">
        <v>50</v>
      </c>
    </row>
    <row r="633" spans="5:5" hidden="1" x14ac:dyDescent="0.2">
      <c r="E633" s="87">
        <v>100</v>
      </c>
    </row>
    <row r="634" spans="5:5" hidden="1" x14ac:dyDescent="0.2">
      <c r="E634" s="88">
        <v>70</v>
      </c>
    </row>
    <row r="635" spans="5:5" hidden="1" x14ac:dyDescent="0.2">
      <c r="E635" s="90" t="s">
        <v>0</v>
      </c>
    </row>
    <row r="636" spans="5:5" hidden="1" x14ac:dyDescent="0.2">
      <c r="E636" s="89" t="s">
        <v>0</v>
      </c>
    </row>
    <row r="637" spans="5:5" hidden="1" x14ac:dyDescent="0.2">
      <c r="E637" s="90" t="s">
        <v>0</v>
      </c>
    </row>
    <row r="638" spans="5:5" hidden="1" x14ac:dyDescent="0.2">
      <c r="E638" s="89" t="s">
        <v>0</v>
      </c>
    </row>
    <row r="639" spans="5:5" hidden="1" x14ac:dyDescent="0.2">
      <c r="E639" s="90" t="s">
        <v>0</v>
      </c>
    </row>
    <row r="640" spans="5:5" hidden="1" x14ac:dyDescent="0.2">
      <c r="E640" s="89" t="s">
        <v>0</v>
      </c>
    </row>
    <row r="641" spans="5:5" hidden="1" x14ac:dyDescent="0.2">
      <c r="E641" s="90" t="s">
        <v>0</v>
      </c>
    </row>
    <row r="642" spans="5:5" hidden="1" x14ac:dyDescent="0.2">
      <c r="E642" s="89" t="s">
        <v>0</v>
      </c>
    </row>
    <row r="643" spans="5:5" hidden="1" x14ac:dyDescent="0.2">
      <c r="E643" s="90" t="s">
        <v>0</v>
      </c>
    </row>
    <row r="644" spans="5:5" hidden="1" x14ac:dyDescent="0.2">
      <c r="E644" s="89" t="s">
        <v>0</v>
      </c>
    </row>
    <row r="645" spans="5:5" hidden="1" x14ac:dyDescent="0.2">
      <c r="E645" s="90" t="s">
        <v>0</v>
      </c>
    </row>
    <row r="646" spans="5:5" hidden="1" x14ac:dyDescent="0.2">
      <c r="E646" s="89" t="s">
        <v>0</v>
      </c>
    </row>
    <row r="647" spans="5:5" hidden="1" x14ac:dyDescent="0.2">
      <c r="E647" s="87">
        <v>70</v>
      </c>
    </row>
    <row r="648" spans="5:5" hidden="1" x14ac:dyDescent="0.2">
      <c r="E648" s="88">
        <v>70</v>
      </c>
    </row>
    <row r="649" spans="5:5" hidden="1" x14ac:dyDescent="0.2">
      <c r="E649" s="87">
        <v>70</v>
      </c>
    </row>
    <row r="650" spans="5:5" hidden="1" x14ac:dyDescent="0.2">
      <c r="E650" s="88">
        <v>175</v>
      </c>
    </row>
    <row r="651" spans="5:5" hidden="1" x14ac:dyDescent="0.2">
      <c r="E651" s="90" t="s">
        <v>0</v>
      </c>
    </row>
    <row r="652" spans="5:5" hidden="1" x14ac:dyDescent="0.2">
      <c r="E652" s="88">
        <v>70</v>
      </c>
    </row>
    <row r="653" spans="5:5" hidden="1" x14ac:dyDescent="0.2">
      <c r="E653" s="87">
        <v>70</v>
      </c>
    </row>
    <row r="654" spans="5:5" hidden="1" x14ac:dyDescent="0.2">
      <c r="E654" s="88">
        <v>50</v>
      </c>
    </row>
    <row r="655" spans="5:5" hidden="1" x14ac:dyDescent="0.2">
      <c r="E655" s="87">
        <v>50</v>
      </c>
    </row>
    <row r="656" spans="5:5" hidden="1" x14ac:dyDescent="0.2">
      <c r="E656" s="88">
        <v>70</v>
      </c>
    </row>
    <row r="657" spans="5:5" hidden="1" x14ac:dyDescent="0.2">
      <c r="E657" s="87">
        <v>100</v>
      </c>
    </row>
    <row r="658" spans="5:5" hidden="1" x14ac:dyDescent="0.2">
      <c r="E658" s="88">
        <v>100</v>
      </c>
    </row>
    <row r="659" spans="5:5" hidden="1" x14ac:dyDescent="0.2">
      <c r="E659" s="87">
        <v>100</v>
      </c>
    </row>
    <row r="660" spans="5:5" hidden="1" x14ac:dyDescent="0.2">
      <c r="E660" s="88">
        <v>175</v>
      </c>
    </row>
    <row r="661" spans="5:5" hidden="1" x14ac:dyDescent="0.2">
      <c r="E661" s="87">
        <v>70</v>
      </c>
    </row>
    <row r="662" spans="5:5" hidden="1" x14ac:dyDescent="0.2">
      <c r="E662" s="89" t="s">
        <v>0</v>
      </c>
    </row>
    <row r="663" spans="5:5" hidden="1" x14ac:dyDescent="0.2">
      <c r="E663" s="87">
        <v>70</v>
      </c>
    </row>
    <row r="664" spans="5:5" hidden="1" x14ac:dyDescent="0.2">
      <c r="E664" s="88">
        <v>70</v>
      </c>
    </row>
    <row r="665" spans="5:5" hidden="1" x14ac:dyDescent="0.2">
      <c r="E665" s="87">
        <v>50</v>
      </c>
    </row>
    <row r="666" spans="5:5" hidden="1" x14ac:dyDescent="0.2">
      <c r="E666" s="88">
        <v>70</v>
      </c>
    </row>
    <row r="667" spans="5:5" hidden="1" x14ac:dyDescent="0.2">
      <c r="E667" s="90" t="s">
        <v>0</v>
      </c>
    </row>
    <row r="668" spans="5:5" hidden="1" x14ac:dyDescent="0.2">
      <c r="E668" s="88">
        <v>70</v>
      </c>
    </row>
    <row r="669" spans="5:5" hidden="1" x14ac:dyDescent="0.2">
      <c r="E669" s="87">
        <v>70</v>
      </c>
    </row>
    <row r="670" spans="5:5" hidden="1" x14ac:dyDescent="0.2">
      <c r="E670" s="89" t="s">
        <v>0</v>
      </c>
    </row>
    <row r="671" spans="5:5" hidden="1" x14ac:dyDescent="0.2">
      <c r="E671" s="87">
        <v>70</v>
      </c>
    </row>
    <row r="672" spans="5:5" hidden="1" x14ac:dyDescent="0.2">
      <c r="E672" s="88">
        <v>20</v>
      </c>
    </row>
    <row r="673" spans="5:5" hidden="1" x14ac:dyDescent="0.2">
      <c r="E673" s="87">
        <v>20</v>
      </c>
    </row>
    <row r="674" spans="5:5" hidden="1" x14ac:dyDescent="0.2">
      <c r="E674" s="88">
        <v>20</v>
      </c>
    </row>
    <row r="675" spans="5:5" hidden="1" x14ac:dyDescent="0.2">
      <c r="E675" s="87">
        <v>20</v>
      </c>
    </row>
    <row r="676" spans="5:5" hidden="1" x14ac:dyDescent="0.2">
      <c r="E676" s="88">
        <v>20</v>
      </c>
    </row>
    <row r="677" spans="5:5" hidden="1" x14ac:dyDescent="0.2">
      <c r="E677" s="87">
        <v>50</v>
      </c>
    </row>
    <row r="678" spans="5:5" hidden="1" x14ac:dyDescent="0.2">
      <c r="E678" s="88">
        <v>175</v>
      </c>
    </row>
    <row r="679" spans="5:5" hidden="1" x14ac:dyDescent="0.2">
      <c r="E679" s="87">
        <v>70</v>
      </c>
    </row>
    <row r="680" spans="5:5" hidden="1" x14ac:dyDescent="0.2">
      <c r="E680" s="88">
        <v>100</v>
      </c>
    </row>
    <row r="681" spans="5:5" hidden="1" x14ac:dyDescent="0.2">
      <c r="E681" s="87">
        <v>100</v>
      </c>
    </row>
    <row r="682" spans="5:5" hidden="1" x14ac:dyDescent="0.2">
      <c r="E682" s="88">
        <v>70</v>
      </c>
    </row>
    <row r="683" spans="5:5" hidden="1" x14ac:dyDescent="0.2">
      <c r="E683" s="87">
        <v>50</v>
      </c>
    </row>
    <row r="684" spans="5:5" hidden="1" x14ac:dyDescent="0.2">
      <c r="E684" s="88">
        <v>50</v>
      </c>
    </row>
    <row r="685" spans="5:5" hidden="1" x14ac:dyDescent="0.2">
      <c r="E685" s="87">
        <v>100</v>
      </c>
    </row>
    <row r="686" spans="5:5" hidden="1" x14ac:dyDescent="0.2">
      <c r="E686" s="88">
        <v>100</v>
      </c>
    </row>
    <row r="687" spans="5:5" hidden="1" x14ac:dyDescent="0.2">
      <c r="E687" s="87">
        <v>100</v>
      </c>
    </row>
    <row r="688" spans="5:5" hidden="1" x14ac:dyDescent="0.2">
      <c r="E688" s="88">
        <v>70</v>
      </c>
    </row>
    <row r="689" spans="5:5" hidden="1" x14ac:dyDescent="0.2">
      <c r="E689" s="87">
        <v>70</v>
      </c>
    </row>
    <row r="690" spans="5:5" hidden="1" x14ac:dyDescent="0.2">
      <c r="E690" s="89" t="s">
        <v>0</v>
      </c>
    </row>
    <row r="691" spans="5:5" hidden="1" x14ac:dyDescent="0.2">
      <c r="E691" s="87">
        <v>70</v>
      </c>
    </row>
    <row r="692" spans="5:5" hidden="1" x14ac:dyDescent="0.2">
      <c r="E692" s="88">
        <v>70</v>
      </c>
    </row>
    <row r="693" spans="5:5" hidden="1" x14ac:dyDescent="0.2">
      <c r="E693" s="87">
        <v>50</v>
      </c>
    </row>
    <row r="694" spans="5:5" hidden="1" x14ac:dyDescent="0.2">
      <c r="E694" s="88">
        <v>175</v>
      </c>
    </row>
    <row r="695" spans="5:5" hidden="1" x14ac:dyDescent="0.2">
      <c r="E695" s="87">
        <v>70</v>
      </c>
    </row>
    <row r="696" spans="5:5" hidden="1" x14ac:dyDescent="0.2">
      <c r="E696" s="88">
        <v>70</v>
      </c>
    </row>
    <row r="697" spans="5:5" hidden="1" x14ac:dyDescent="0.2">
      <c r="E697" s="87">
        <v>50</v>
      </c>
    </row>
    <row r="698" spans="5:5" hidden="1" x14ac:dyDescent="0.2">
      <c r="E698" s="88">
        <v>100</v>
      </c>
    </row>
    <row r="699" spans="5:5" hidden="1" x14ac:dyDescent="0.2">
      <c r="E699" s="87">
        <v>70</v>
      </c>
    </row>
    <row r="700" spans="5:5" hidden="1" x14ac:dyDescent="0.2">
      <c r="E700" s="88">
        <v>70</v>
      </c>
    </row>
    <row r="701" spans="5:5" hidden="1" x14ac:dyDescent="0.2">
      <c r="E701" s="87">
        <v>70</v>
      </c>
    </row>
    <row r="702" spans="5:5" hidden="1" x14ac:dyDescent="0.2">
      <c r="E702" s="88">
        <v>70</v>
      </c>
    </row>
    <row r="703" spans="5:5" hidden="1" x14ac:dyDescent="0.2">
      <c r="E703" s="87">
        <v>70</v>
      </c>
    </row>
    <row r="704" spans="5:5" hidden="1" x14ac:dyDescent="0.2">
      <c r="E704" s="88">
        <v>70</v>
      </c>
    </row>
    <row r="705" spans="5:5" hidden="1" x14ac:dyDescent="0.2">
      <c r="E705" s="87">
        <v>70</v>
      </c>
    </row>
    <row r="706" spans="5:5" hidden="1" x14ac:dyDescent="0.2">
      <c r="E706" s="88">
        <v>70</v>
      </c>
    </row>
    <row r="707" spans="5:5" hidden="1" x14ac:dyDescent="0.2">
      <c r="E707" s="87">
        <v>70</v>
      </c>
    </row>
    <row r="708" spans="5:5" hidden="1" x14ac:dyDescent="0.2">
      <c r="E708" s="88">
        <v>20</v>
      </c>
    </row>
    <row r="709" spans="5:5" hidden="1" x14ac:dyDescent="0.2">
      <c r="E709" s="87">
        <v>20</v>
      </c>
    </row>
    <row r="710" spans="5:5" hidden="1" x14ac:dyDescent="0.2">
      <c r="E710" s="88">
        <v>20</v>
      </c>
    </row>
    <row r="711" spans="5:5" hidden="1" x14ac:dyDescent="0.2">
      <c r="E711" s="87">
        <v>20</v>
      </c>
    </row>
    <row r="712" spans="5:5" hidden="1" x14ac:dyDescent="0.2">
      <c r="E712" s="88">
        <v>70</v>
      </c>
    </row>
    <row r="713" spans="5:5" hidden="1" x14ac:dyDescent="0.2">
      <c r="E713" s="87">
        <v>70</v>
      </c>
    </row>
    <row r="714" spans="5:5" hidden="1" x14ac:dyDescent="0.2">
      <c r="E714" s="88">
        <v>100</v>
      </c>
    </row>
    <row r="715" spans="5:5" hidden="1" x14ac:dyDescent="0.2">
      <c r="E715" s="87">
        <v>175</v>
      </c>
    </row>
    <row r="716" spans="5:5" hidden="1" x14ac:dyDescent="0.2">
      <c r="E716" s="88">
        <v>70</v>
      </c>
    </row>
    <row r="717" spans="5:5" hidden="1" x14ac:dyDescent="0.2">
      <c r="E717" s="87">
        <v>70</v>
      </c>
    </row>
    <row r="718" spans="5:5" hidden="1" x14ac:dyDescent="0.2">
      <c r="E718" s="88">
        <v>175</v>
      </c>
    </row>
    <row r="719" spans="5:5" hidden="1" x14ac:dyDescent="0.2">
      <c r="E719" s="90" t="s">
        <v>0</v>
      </c>
    </row>
    <row r="720" spans="5:5" hidden="1" x14ac:dyDescent="0.2">
      <c r="E720" s="88">
        <v>70</v>
      </c>
    </row>
    <row r="721" spans="5:5" hidden="1" x14ac:dyDescent="0.2">
      <c r="E721" s="87">
        <v>70</v>
      </c>
    </row>
    <row r="722" spans="5:5" hidden="1" x14ac:dyDescent="0.2">
      <c r="E722" s="88">
        <v>70</v>
      </c>
    </row>
    <row r="723" spans="5:5" hidden="1" x14ac:dyDescent="0.2">
      <c r="E723" s="87">
        <v>70</v>
      </c>
    </row>
    <row r="724" spans="5:5" hidden="1" x14ac:dyDescent="0.2">
      <c r="E724" s="88">
        <v>70</v>
      </c>
    </row>
    <row r="725" spans="5:5" hidden="1" x14ac:dyDescent="0.2">
      <c r="E725" s="87">
        <v>20</v>
      </c>
    </row>
    <row r="726" spans="5:5" hidden="1" x14ac:dyDescent="0.2">
      <c r="E726" s="88">
        <v>50</v>
      </c>
    </row>
    <row r="727" spans="5:5" hidden="1" x14ac:dyDescent="0.2">
      <c r="E727" s="87">
        <v>70</v>
      </c>
    </row>
    <row r="728" spans="5:5" hidden="1" x14ac:dyDescent="0.2">
      <c r="E728" s="88">
        <v>100</v>
      </c>
    </row>
    <row r="729" spans="5:5" hidden="1" x14ac:dyDescent="0.2">
      <c r="E729" s="87">
        <v>100</v>
      </c>
    </row>
    <row r="730" spans="5:5" hidden="1" x14ac:dyDescent="0.2">
      <c r="E730" s="88">
        <v>70</v>
      </c>
    </row>
    <row r="731" spans="5:5" hidden="1" x14ac:dyDescent="0.2">
      <c r="E731" s="87">
        <v>175</v>
      </c>
    </row>
    <row r="732" spans="5:5" hidden="1" x14ac:dyDescent="0.2">
      <c r="E732" s="88">
        <v>70</v>
      </c>
    </row>
    <row r="733" spans="5:5" hidden="1" x14ac:dyDescent="0.2">
      <c r="E733" s="87">
        <v>70</v>
      </c>
    </row>
    <row r="734" spans="5:5" hidden="1" x14ac:dyDescent="0.2">
      <c r="E734" s="88">
        <v>70</v>
      </c>
    </row>
    <row r="735" spans="5:5" hidden="1" x14ac:dyDescent="0.2">
      <c r="E735" s="87">
        <v>70</v>
      </c>
    </row>
    <row r="736" spans="5:5" hidden="1" x14ac:dyDescent="0.2">
      <c r="E736" s="88">
        <v>70</v>
      </c>
    </row>
    <row r="737" spans="5:5" hidden="1" x14ac:dyDescent="0.2">
      <c r="E737" s="87">
        <v>70</v>
      </c>
    </row>
    <row r="738" spans="5:5" hidden="1" x14ac:dyDescent="0.2">
      <c r="E738" s="88">
        <v>70</v>
      </c>
    </row>
    <row r="739" spans="5:5" hidden="1" x14ac:dyDescent="0.2">
      <c r="E739" s="87">
        <v>70</v>
      </c>
    </row>
    <row r="740" spans="5:5" hidden="1" x14ac:dyDescent="0.2">
      <c r="E740" s="88">
        <v>50</v>
      </c>
    </row>
    <row r="741" spans="5:5" hidden="1" x14ac:dyDescent="0.2">
      <c r="E741" s="87">
        <v>100</v>
      </c>
    </row>
    <row r="742" spans="5:5" x14ac:dyDescent="0.2">
      <c r="E742" s="87">
        <v>100</v>
      </c>
    </row>
    <row r="743" spans="5:5" hidden="1" x14ac:dyDescent="0.2">
      <c r="E743" s="87">
        <v>70</v>
      </c>
    </row>
    <row r="744" spans="5:5" hidden="1" x14ac:dyDescent="0.2">
      <c r="E744" s="88">
        <v>175</v>
      </c>
    </row>
    <row r="745" spans="5:5" hidden="1" x14ac:dyDescent="0.2">
      <c r="E745" s="87">
        <v>175</v>
      </c>
    </row>
    <row r="746" spans="5:5" hidden="1" x14ac:dyDescent="0.2">
      <c r="E746" s="88">
        <v>175</v>
      </c>
    </row>
    <row r="747" spans="5:5" hidden="1" x14ac:dyDescent="0.2">
      <c r="E747" s="87">
        <v>175</v>
      </c>
    </row>
    <row r="748" spans="5:5" hidden="1" x14ac:dyDescent="0.2">
      <c r="E748" s="88">
        <v>70</v>
      </c>
    </row>
    <row r="749" spans="5:5" hidden="1" x14ac:dyDescent="0.2">
      <c r="E749" s="87">
        <v>70</v>
      </c>
    </row>
    <row r="750" spans="5:5" hidden="1" x14ac:dyDescent="0.2">
      <c r="E750" s="88">
        <v>100</v>
      </c>
    </row>
    <row r="751" spans="5:5" hidden="1" x14ac:dyDescent="0.2">
      <c r="E751" s="87">
        <v>70</v>
      </c>
    </row>
    <row r="752" spans="5:5" hidden="1" x14ac:dyDescent="0.2">
      <c r="E752" s="88">
        <v>100</v>
      </c>
    </row>
    <row r="753" spans="5:5" hidden="1" x14ac:dyDescent="0.2">
      <c r="E753" s="87">
        <v>175</v>
      </c>
    </row>
    <row r="754" spans="5:5" hidden="1" x14ac:dyDescent="0.2">
      <c r="E754" s="88">
        <v>70</v>
      </c>
    </row>
    <row r="755" spans="5:5" hidden="1" x14ac:dyDescent="0.2">
      <c r="E755" s="87">
        <v>70</v>
      </c>
    </row>
    <row r="756" spans="5:5" hidden="1" x14ac:dyDescent="0.2">
      <c r="E756" s="88">
        <v>100</v>
      </c>
    </row>
    <row r="757" spans="5:5" hidden="1" x14ac:dyDescent="0.2">
      <c r="E757" s="87">
        <v>70</v>
      </c>
    </row>
    <row r="758" spans="5:5" hidden="1" x14ac:dyDescent="0.2">
      <c r="E758" s="88">
        <v>70</v>
      </c>
    </row>
    <row r="759" spans="5:5" hidden="1" x14ac:dyDescent="0.2">
      <c r="E759" s="87">
        <v>20</v>
      </c>
    </row>
    <row r="760" spans="5:5" hidden="1" x14ac:dyDescent="0.2">
      <c r="E760" s="88">
        <v>20</v>
      </c>
    </row>
    <row r="761" spans="5:5" hidden="1" x14ac:dyDescent="0.2">
      <c r="E761" s="87">
        <v>20</v>
      </c>
    </row>
    <row r="762" spans="5:5" hidden="1" x14ac:dyDescent="0.2">
      <c r="E762" s="88">
        <v>50</v>
      </c>
    </row>
    <row r="763" spans="5:5" hidden="1" x14ac:dyDescent="0.2">
      <c r="E763" s="87">
        <v>20</v>
      </c>
    </row>
    <row r="764" spans="5:5" hidden="1" x14ac:dyDescent="0.2">
      <c r="E764" s="88">
        <v>20</v>
      </c>
    </row>
    <row r="765" spans="5:5" hidden="1" x14ac:dyDescent="0.2">
      <c r="E765" s="87">
        <v>20</v>
      </c>
    </row>
    <row r="766" spans="5:5" hidden="1" x14ac:dyDescent="0.2">
      <c r="E766" s="88">
        <v>70</v>
      </c>
    </row>
    <row r="767" spans="5:5" hidden="1" x14ac:dyDescent="0.2">
      <c r="E767" s="87">
        <v>175</v>
      </c>
    </row>
    <row r="768" spans="5:5" hidden="1" x14ac:dyDescent="0.2">
      <c r="E768" s="88">
        <v>70</v>
      </c>
    </row>
    <row r="769" spans="5:5" hidden="1" x14ac:dyDescent="0.2">
      <c r="E769" s="87">
        <v>70</v>
      </c>
    </row>
    <row r="770" spans="5:5" hidden="1" x14ac:dyDescent="0.2">
      <c r="E770" s="88">
        <v>100</v>
      </c>
    </row>
    <row r="771" spans="5:5" hidden="1" x14ac:dyDescent="0.2">
      <c r="E771" s="87">
        <v>70</v>
      </c>
    </row>
    <row r="772" spans="5:5" hidden="1" x14ac:dyDescent="0.2">
      <c r="E772" s="88">
        <v>175</v>
      </c>
    </row>
    <row r="773" spans="5:5" hidden="1" x14ac:dyDescent="0.2">
      <c r="E773" s="87">
        <v>70</v>
      </c>
    </row>
    <row r="774" spans="5:5" hidden="1" x14ac:dyDescent="0.2">
      <c r="E774" s="88">
        <v>70</v>
      </c>
    </row>
    <row r="775" spans="5:5" hidden="1" x14ac:dyDescent="0.2">
      <c r="E775" s="87">
        <v>70</v>
      </c>
    </row>
    <row r="776" spans="5:5" hidden="1" x14ac:dyDescent="0.2">
      <c r="E776" s="88">
        <v>175</v>
      </c>
    </row>
    <row r="777" spans="5:5" hidden="1" x14ac:dyDescent="0.2">
      <c r="E777" s="87">
        <v>100</v>
      </c>
    </row>
    <row r="778" spans="5:5" hidden="1" x14ac:dyDescent="0.2">
      <c r="E778" s="88">
        <v>70</v>
      </c>
    </row>
    <row r="779" spans="5:5" hidden="1" x14ac:dyDescent="0.2">
      <c r="E779" s="87">
        <v>70</v>
      </c>
    </row>
    <row r="780" spans="5:5" hidden="1" x14ac:dyDescent="0.2">
      <c r="E780" s="88">
        <v>70</v>
      </c>
    </row>
    <row r="781" spans="5:5" hidden="1" x14ac:dyDescent="0.2">
      <c r="E781" s="87">
        <v>70</v>
      </c>
    </row>
    <row r="782" spans="5:5" hidden="1" x14ac:dyDescent="0.2">
      <c r="E782" s="88">
        <v>50</v>
      </c>
    </row>
    <row r="783" spans="5:5" hidden="1" x14ac:dyDescent="0.2">
      <c r="E783" s="87">
        <v>70</v>
      </c>
    </row>
    <row r="784" spans="5:5" hidden="1" x14ac:dyDescent="0.2">
      <c r="E784" s="88">
        <v>175</v>
      </c>
    </row>
    <row r="785" spans="5:5" hidden="1" x14ac:dyDescent="0.2">
      <c r="E785" s="87">
        <v>70</v>
      </c>
    </row>
    <row r="786" spans="5:5" hidden="1" x14ac:dyDescent="0.2">
      <c r="E786" s="88">
        <v>20</v>
      </c>
    </row>
    <row r="787" spans="5:5" hidden="1" x14ac:dyDescent="0.2">
      <c r="E787" s="87">
        <v>20</v>
      </c>
    </row>
    <row r="788" spans="5:5" hidden="1" x14ac:dyDescent="0.2">
      <c r="E788" s="88">
        <v>50</v>
      </c>
    </row>
    <row r="789" spans="5:5" hidden="1" x14ac:dyDescent="0.2">
      <c r="E789" s="87">
        <v>20</v>
      </c>
    </row>
    <row r="790" spans="5:5" hidden="1" x14ac:dyDescent="0.2">
      <c r="E790" s="88">
        <v>50</v>
      </c>
    </row>
    <row r="791" spans="5:5" hidden="1" x14ac:dyDescent="0.2">
      <c r="E791" s="87">
        <v>70</v>
      </c>
    </row>
    <row r="792" spans="5:5" hidden="1" x14ac:dyDescent="0.2">
      <c r="E792" s="88">
        <v>175</v>
      </c>
    </row>
    <row r="793" spans="5:5" hidden="1" x14ac:dyDescent="0.2">
      <c r="E793" s="87">
        <v>70</v>
      </c>
    </row>
    <row r="794" spans="5:5" hidden="1" x14ac:dyDescent="0.2">
      <c r="E794" s="89" t="s">
        <v>0</v>
      </c>
    </row>
    <row r="795" spans="5:5" hidden="1" x14ac:dyDescent="0.2">
      <c r="E795" s="90" t="s">
        <v>0</v>
      </c>
    </row>
    <row r="796" spans="5:5" hidden="1" x14ac:dyDescent="0.2">
      <c r="E796" s="89" t="s">
        <v>0</v>
      </c>
    </row>
    <row r="797" spans="5:5" hidden="1" x14ac:dyDescent="0.2">
      <c r="E797" s="87">
        <v>70</v>
      </c>
    </row>
    <row r="798" spans="5:5" hidden="1" x14ac:dyDescent="0.2">
      <c r="E798" s="88">
        <v>70</v>
      </c>
    </row>
    <row r="799" spans="5:5" hidden="1" x14ac:dyDescent="0.2">
      <c r="E799" s="87">
        <v>70</v>
      </c>
    </row>
    <row r="800" spans="5:5" hidden="1" x14ac:dyDescent="0.2">
      <c r="E800" s="88">
        <v>70</v>
      </c>
    </row>
    <row r="801" spans="5:5" hidden="1" x14ac:dyDescent="0.2">
      <c r="E801" s="87">
        <v>70</v>
      </c>
    </row>
    <row r="802" spans="5:5" hidden="1" x14ac:dyDescent="0.2">
      <c r="E802" s="88">
        <v>70</v>
      </c>
    </row>
    <row r="803" spans="5:5" hidden="1" x14ac:dyDescent="0.2">
      <c r="E803" s="87">
        <v>100</v>
      </c>
    </row>
    <row r="804" spans="5:5" hidden="1" x14ac:dyDescent="0.2">
      <c r="E804" s="88">
        <v>70</v>
      </c>
    </row>
    <row r="805" spans="5:5" hidden="1" x14ac:dyDescent="0.2">
      <c r="E805" s="87">
        <v>20</v>
      </c>
    </row>
    <row r="806" spans="5:5" hidden="1" x14ac:dyDescent="0.2">
      <c r="E806" s="88">
        <v>20</v>
      </c>
    </row>
    <row r="807" spans="5:5" hidden="1" x14ac:dyDescent="0.2">
      <c r="E807" s="87">
        <v>20</v>
      </c>
    </row>
    <row r="808" spans="5:5" hidden="1" x14ac:dyDescent="0.2">
      <c r="E808" s="88">
        <v>50</v>
      </c>
    </row>
    <row r="809" spans="5:5" hidden="1" x14ac:dyDescent="0.2">
      <c r="E809" s="87">
        <v>70</v>
      </c>
    </row>
    <row r="810" spans="5:5" hidden="1" x14ac:dyDescent="0.2">
      <c r="E810" s="88">
        <v>70</v>
      </c>
    </row>
    <row r="811" spans="5:5" hidden="1" x14ac:dyDescent="0.2">
      <c r="E811" s="87">
        <v>100</v>
      </c>
    </row>
    <row r="812" spans="5:5" hidden="1" x14ac:dyDescent="0.2">
      <c r="E812" s="88">
        <v>70</v>
      </c>
    </row>
    <row r="813" spans="5:5" hidden="1" x14ac:dyDescent="0.2">
      <c r="E813" s="87">
        <v>70</v>
      </c>
    </row>
    <row r="814" spans="5:5" hidden="1" x14ac:dyDescent="0.2">
      <c r="E814" s="88">
        <v>70</v>
      </c>
    </row>
    <row r="815" spans="5:5" hidden="1" x14ac:dyDescent="0.2">
      <c r="E815" s="87">
        <v>100</v>
      </c>
    </row>
    <row r="816" spans="5:5" hidden="1" x14ac:dyDescent="0.2">
      <c r="E816" s="88">
        <v>175</v>
      </c>
    </row>
    <row r="817" spans="5:5" hidden="1" x14ac:dyDescent="0.2">
      <c r="E817" s="87">
        <v>100</v>
      </c>
    </row>
    <row r="818" spans="5:5" hidden="1" x14ac:dyDescent="0.2">
      <c r="E818" s="88">
        <v>70</v>
      </c>
    </row>
    <row r="819" spans="5:5" hidden="1" x14ac:dyDescent="0.2">
      <c r="E819" s="87">
        <v>70</v>
      </c>
    </row>
    <row r="820" spans="5:5" hidden="1" x14ac:dyDescent="0.2">
      <c r="E820" s="88">
        <v>70</v>
      </c>
    </row>
    <row r="821" spans="5:5" hidden="1" x14ac:dyDescent="0.2">
      <c r="E821" s="87">
        <v>100</v>
      </c>
    </row>
    <row r="822" spans="5:5" hidden="1" x14ac:dyDescent="0.2">
      <c r="E822" s="88">
        <v>100</v>
      </c>
    </row>
    <row r="823" spans="5:5" hidden="1" x14ac:dyDescent="0.2">
      <c r="E823" s="87">
        <v>100</v>
      </c>
    </row>
    <row r="824" spans="5:5" hidden="1" x14ac:dyDescent="0.2">
      <c r="E824" s="88">
        <v>70</v>
      </c>
    </row>
    <row r="825" spans="5:5" hidden="1" x14ac:dyDescent="0.2">
      <c r="E825" s="87">
        <v>70</v>
      </c>
    </row>
    <row r="826" spans="5:5" hidden="1" x14ac:dyDescent="0.2">
      <c r="E826" s="88">
        <v>100</v>
      </c>
    </row>
    <row r="827" spans="5:5" hidden="1" x14ac:dyDescent="0.2">
      <c r="E827" s="87">
        <v>100</v>
      </c>
    </row>
    <row r="828" spans="5:5" hidden="1" x14ac:dyDescent="0.2">
      <c r="E828" s="88">
        <v>100</v>
      </c>
    </row>
    <row r="829" spans="5:5" hidden="1" x14ac:dyDescent="0.2">
      <c r="E829" s="87">
        <v>175</v>
      </c>
    </row>
    <row r="830" spans="5:5" hidden="1" x14ac:dyDescent="0.2">
      <c r="E830" s="88">
        <v>100</v>
      </c>
    </row>
    <row r="831" spans="5:5" hidden="1" x14ac:dyDescent="0.2">
      <c r="E831" s="87">
        <v>70</v>
      </c>
    </row>
    <row r="832" spans="5:5" hidden="1" x14ac:dyDescent="0.2">
      <c r="E832" s="88">
        <v>70</v>
      </c>
    </row>
    <row r="833" spans="5:5" hidden="1" x14ac:dyDescent="0.2">
      <c r="E833" s="87">
        <v>70</v>
      </c>
    </row>
    <row r="834" spans="5:5" hidden="1" x14ac:dyDescent="0.2">
      <c r="E834" s="88">
        <v>70</v>
      </c>
    </row>
    <row r="835" spans="5:5" hidden="1" x14ac:dyDescent="0.2">
      <c r="E835" s="87">
        <v>100</v>
      </c>
    </row>
    <row r="836" spans="5:5" hidden="1" x14ac:dyDescent="0.2">
      <c r="E836" s="88">
        <v>175</v>
      </c>
    </row>
    <row r="837" spans="5:5" hidden="1" x14ac:dyDescent="0.2">
      <c r="E837" s="87">
        <v>20</v>
      </c>
    </row>
    <row r="838" spans="5:5" hidden="1" x14ac:dyDescent="0.2">
      <c r="E838" s="88">
        <v>20</v>
      </c>
    </row>
    <row r="839" spans="5:5" hidden="1" x14ac:dyDescent="0.2">
      <c r="E839" s="87">
        <v>20</v>
      </c>
    </row>
    <row r="840" spans="5:5" hidden="1" x14ac:dyDescent="0.2">
      <c r="E840" s="88">
        <v>50</v>
      </c>
    </row>
    <row r="841" spans="5:5" hidden="1" x14ac:dyDescent="0.2">
      <c r="E841" s="87">
        <v>70</v>
      </c>
    </row>
    <row r="842" spans="5:5" hidden="1" x14ac:dyDescent="0.2">
      <c r="E842" s="88">
        <v>70</v>
      </c>
    </row>
    <row r="843" spans="5:5" hidden="1" x14ac:dyDescent="0.2">
      <c r="E843" s="87">
        <v>70</v>
      </c>
    </row>
    <row r="844" spans="5:5" hidden="1" x14ac:dyDescent="0.2">
      <c r="E844" s="88">
        <v>70</v>
      </c>
    </row>
    <row r="845" spans="5:5" hidden="1" x14ac:dyDescent="0.2">
      <c r="E845" s="87">
        <v>70</v>
      </c>
    </row>
    <row r="846" spans="5:5" hidden="1" x14ac:dyDescent="0.2">
      <c r="E846" s="88">
        <v>50</v>
      </c>
    </row>
    <row r="847" spans="5:5" hidden="1" x14ac:dyDescent="0.2">
      <c r="E847" s="87">
        <v>70</v>
      </c>
    </row>
    <row r="848" spans="5:5" hidden="1" x14ac:dyDescent="0.2">
      <c r="E848" s="88">
        <v>70</v>
      </c>
    </row>
    <row r="849" spans="5:5" hidden="1" x14ac:dyDescent="0.2">
      <c r="E849" s="87">
        <v>100</v>
      </c>
    </row>
    <row r="850" spans="5:5" hidden="1" x14ac:dyDescent="0.2">
      <c r="E850" s="88">
        <v>175</v>
      </c>
    </row>
    <row r="851" spans="5:5" hidden="1" x14ac:dyDescent="0.2">
      <c r="E851" s="87">
        <v>175</v>
      </c>
    </row>
    <row r="852" spans="5:5" hidden="1" x14ac:dyDescent="0.2">
      <c r="E852" s="89" t="s">
        <v>0</v>
      </c>
    </row>
    <row r="853" spans="5:5" hidden="1" x14ac:dyDescent="0.2">
      <c r="E853" s="90" t="s">
        <v>0</v>
      </c>
    </row>
    <row r="854" spans="5:5" hidden="1" x14ac:dyDescent="0.2">
      <c r="E854" s="89" t="s">
        <v>0</v>
      </c>
    </row>
    <row r="855" spans="5:5" hidden="1" x14ac:dyDescent="0.2">
      <c r="E855" s="90" t="s">
        <v>0</v>
      </c>
    </row>
    <row r="856" spans="5:5" hidden="1" x14ac:dyDescent="0.2">
      <c r="E856" s="89" t="s">
        <v>0</v>
      </c>
    </row>
    <row r="857" spans="5:5" hidden="1" x14ac:dyDescent="0.2">
      <c r="E857" s="90" t="s">
        <v>0</v>
      </c>
    </row>
    <row r="858" spans="5:5" hidden="1" x14ac:dyDescent="0.2">
      <c r="E858" s="88">
        <v>70</v>
      </c>
    </row>
    <row r="859" spans="5:5" hidden="1" x14ac:dyDescent="0.2">
      <c r="E859" s="87">
        <v>70</v>
      </c>
    </row>
    <row r="860" spans="5:5" hidden="1" x14ac:dyDescent="0.2">
      <c r="E860" s="88">
        <v>70</v>
      </c>
    </row>
    <row r="861" spans="5:5" hidden="1" x14ac:dyDescent="0.2">
      <c r="E861" s="87">
        <v>70</v>
      </c>
    </row>
    <row r="862" spans="5:5" hidden="1" x14ac:dyDescent="0.2">
      <c r="E862" s="88">
        <v>20</v>
      </c>
    </row>
    <row r="863" spans="5:5" hidden="1" x14ac:dyDescent="0.2">
      <c r="E863" s="87">
        <v>50</v>
      </c>
    </row>
    <row r="864" spans="5:5" hidden="1" x14ac:dyDescent="0.2">
      <c r="E864" s="88">
        <v>50</v>
      </c>
    </row>
    <row r="865" spans="5:5" hidden="1" x14ac:dyDescent="0.2">
      <c r="E865" s="87">
        <v>50</v>
      </c>
    </row>
    <row r="866" spans="5:5" hidden="1" x14ac:dyDescent="0.2">
      <c r="E866" s="88">
        <v>70</v>
      </c>
    </row>
    <row r="867" spans="5:5" hidden="1" x14ac:dyDescent="0.2">
      <c r="E867" s="87">
        <v>100</v>
      </c>
    </row>
    <row r="868" spans="5:5" hidden="1" x14ac:dyDescent="0.2">
      <c r="E868" s="88">
        <v>175</v>
      </c>
    </row>
    <row r="869" spans="5:5" hidden="1" x14ac:dyDescent="0.2">
      <c r="E869" s="87">
        <v>70</v>
      </c>
    </row>
    <row r="870" spans="5:5" hidden="1" x14ac:dyDescent="0.2">
      <c r="E870" s="88">
        <v>70</v>
      </c>
    </row>
    <row r="871" spans="5:5" hidden="1" x14ac:dyDescent="0.2">
      <c r="E871" s="87">
        <v>100</v>
      </c>
    </row>
    <row r="872" spans="5:5" hidden="1" x14ac:dyDescent="0.2">
      <c r="E872" s="88">
        <v>175</v>
      </c>
    </row>
    <row r="873" spans="5:5" hidden="1" x14ac:dyDescent="0.2">
      <c r="E873" s="87">
        <v>175</v>
      </c>
    </row>
    <row r="874" spans="5:5" hidden="1" x14ac:dyDescent="0.2">
      <c r="E874" s="88">
        <v>70</v>
      </c>
    </row>
    <row r="875" spans="5:5" hidden="1" x14ac:dyDescent="0.2">
      <c r="E875" s="87">
        <v>70</v>
      </c>
    </row>
    <row r="876" spans="5:5" hidden="1" x14ac:dyDescent="0.2">
      <c r="E876" s="88">
        <v>70</v>
      </c>
    </row>
    <row r="877" spans="5:5" hidden="1" x14ac:dyDescent="0.2">
      <c r="E877" s="87">
        <v>70</v>
      </c>
    </row>
    <row r="878" spans="5:5" hidden="1" x14ac:dyDescent="0.2">
      <c r="E878" s="88">
        <v>70</v>
      </c>
    </row>
    <row r="879" spans="5:5" hidden="1" x14ac:dyDescent="0.2">
      <c r="E879" s="87">
        <v>50</v>
      </c>
    </row>
    <row r="880" spans="5:5" hidden="1" x14ac:dyDescent="0.2">
      <c r="E880" s="88">
        <v>100</v>
      </c>
    </row>
    <row r="881" spans="5:5" hidden="1" x14ac:dyDescent="0.2">
      <c r="E881" s="87">
        <v>70</v>
      </c>
    </row>
    <row r="882" spans="5:5" hidden="1" x14ac:dyDescent="0.2">
      <c r="E882" s="88">
        <v>175</v>
      </c>
    </row>
    <row r="883" spans="5:5" hidden="1" x14ac:dyDescent="0.2">
      <c r="E883" s="87">
        <v>70</v>
      </c>
    </row>
    <row r="884" spans="5:5" hidden="1" x14ac:dyDescent="0.2">
      <c r="E884" s="88">
        <v>50</v>
      </c>
    </row>
    <row r="885" spans="5:5" hidden="1" x14ac:dyDescent="0.2">
      <c r="E885" s="87">
        <v>50</v>
      </c>
    </row>
    <row r="886" spans="5:5" hidden="1" x14ac:dyDescent="0.2">
      <c r="E886" s="88">
        <v>20</v>
      </c>
    </row>
    <row r="887" spans="5:5" hidden="1" x14ac:dyDescent="0.2">
      <c r="E887" s="87">
        <v>70</v>
      </c>
    </row>
    <row r="888" spans="5:5" hidden="1" x14ac:dyDescent="0.2">
      <c r="E888" s="88">
        <v>70</v>
      </c>
    </row>
    <row r="889" spans="5:5" hidden="1" x14ac:dyDescent="0.2">
      <c r="E889" s="87">
        <v>70</v>
      </c>
    </row>
    <row r="890" spans="5:5" hidden="1" x14ac:dyDescent="0.2">
      <c r="E890" s="88">
        <v>70</v>
      </c>
    </row>
    <row r="891" spans="5:5" hidden="1" x14ac:dyDescent="0.2">
      <c r="E891" s="87">
        <v>70</v>
      </c>
    </row>
    <row r="892" spans="5:5" hidden="1" x14ac:dyDescent="0.2">
      <c r="E892" s="88">
        <v>70</v>
      </c>
    </row>
    <row r="893" spans="5:5" hidden="1" x14ac:dyDescent="0.2">
      <c r="E893" s="87">
        <v>70</v>
      </c>
    </row>
    <row r="894" spans="5:5" hidden="1" x14ac:dyDescent="0.2">
      <c r="E894" s="88">
        <v>100</v>
      </c>
    </row>
    <row r="895" spans="5:5" hidden="1" x14ac:dyDescent="0.2">
      <c r="E895" s="87">
        <v>175</v>
      </c>
    </row>
    <row r="896" spans="5:5" hidden="1" x14ac:dyDescent="0.2">
      <c r="E896" s="88">
        <v>70</v>
      </c>
    </row>
    <row r="897" spans="5:5" hidden="1" x14ac:dyDescent="0.2">
      <c r="E897" s="87">
        <v>70</v>
      </c>
    </row>
    <row r="898" spans="5:5" hidden="1" x14ac:dyDescent="0.2">
      <c r="E898" s="88">
        <v>50</v>
      </c>
    </row>
    <row r="899" spans="5:5" hidden="1" x14ac:dyDescent="0.2">
      <c r="E899" s="87">
        <v>175</v>
      </c>
    </row>
    <row r="900" spans="5:5" hidden="1" x14ac:dyDescent="0.2">
      <c r="E900" s="88">
        <v>70</v>
      </c>
    </row>
    <row r="901" spans="5:5" hidden="1" x14ac:dyDescent="0.2">
      <c r="E901" s="87">
        <v>70</v>
      </c>
    </row>
    <row r="902" spans="5:5" hidden="1" x14ac:dyDescent="0.2">
      <c r="E902" s="88">
        <v>100</v>
      </c>
    </row>
    <row r="903" spans="5:5" hidden="1" x14ac:dyDescent="0.2">
      <c r="E903" s="87">
        <v>175</v>
      </c>
    </row>
    <row r="904" spans="5:5" hidden="1" x14ac:dyDescent="0.2">
      <c r="E904" s="88">
        <v>70</v>
      </c>
    </row>
    <row r="905" spans="5:5" hidden="1" x14ac:dyDescent="0.2">
      <c r="E905" s="87">
        <v>100</v>
      </c>
    </row>
    <row r="906" spans="5:5" hidden="1" x14ac:dyDescent="0.2">
      <c r="E906" s="88">
        <v>100</v>
      </c>
    </row>
    <row r="907" spans="5:5" hidden="1" x14ac:dyDescent="0.2">
      <c r="E907" s="90" t="s">
        <v>0</v>
      </c>
    </row>
    <row r="908" spans="5:5" hidden="1" x14ac:dyDescent="0.2">
      <c r="E908" s="88">
        <v>20</v>
      </c>
    </row>
    <row r="909" spans="5:5" hidden="1" x14ac:dyDescent="0.2">
      <c r="E909" s="87">
        <v>20</v>
      </c>
    </row>
    <row r="910" spans="5:5" hidden="1" x14ac:dyDescent="0.2">
      <c r="E910" s="88">
        <v>20</v>
      </c>
    </row>
    <row r="911" spans="5:5" hidden="1" x14ac:dyDescent="0.2">
      <c r="E911" s="87">
        <v>50</v>
      </c>
    </row>
    <row r="912" spans="5:5" hidden="1" x14ac:dyDescent="0.2">
      <c r="E912" s="88">
        <v>20</v>
      </c>
    </row>
    <row r="913" spans="5:5" hidden="1" x14ac:dyDescent="0.2">
      <c r="E913" s="87">
        <v>20</v>
      </c>
    </row>
    <row r="914" spans="5:5" hidden="1" x14ac:dyDescent="0.2">
      <c r="E914" s="88">
        <v>70</v>
      </c>
    </row>
    <row r="915" spans="5:5" hidden="1" x14ac:dyDescent="0.2">
      <c r="E915" s="87">
        <v>20</v>
      </c>
    </row>
    <row r="916" spans="5:5" hidden="1" x14ac:dyDescent="0.2">
      <c r="E916" s="88">
        <v>70</v>
      </c>
    </row>
    <row r="917" spans="5:5" hidden="1" x14ac:dyDescent="0.2">
      <c r="E917" s="87">
        <v>70</v>
      </c>
    </row>
    <row r="918" spans="5:5" hidden="1" x14ac:dyDescent="0.2">
      <c r="E918" s="88">
        <v>70</v>
      </c>
    </row>
    <row r="919" spans="5:5" hidden="1" x14ac:dyDescent="0.2">
      <c r="E919" s="87">
        <v>70</v>
      </c>
    </row>
    <row r="920" spans="5:5" hidden="1" x14ac:dyDescent="0.2">
      <c r="E920" s="88">
        <v>70</v>
      </c>
    </row>
    <row r="921" spans="5:5" hidden="1" x14ac:dyDescent="0.2">
      <c r="E921" s="87">
        <v>70</v>
      </c>
    </row>
    <row r="922" spans="5:5" hidden="1" x14ac:dyDescent="0.2">
      <c r="E922" s="88">
        <v>70</v>
      </c>
    </row>
    <row r="923" spans="5:5" hidden="1" x14ac:dyDescent="0.2">
      <c r="E923" s="87">
        <v>70</v>
      </c>
    </row>
    <row r="924" spans="5:5" hidden="1" x14ac:dyDescent="0.2">
      <c r="E924" s="88">
        <v>70</v>
      </c>
    </row>
    <row r="925" spans="5:5" hidden="1" x14ac:dyDescent="0.2">
      <c r="E925" s="87">
        <v>70</v>
      </c>
    </row>
    <row r="926" spans="5:5" hidden="1" x14ac:dyDescent="0.2">
      <c r="E926" s="88">
        <v>70</v>
      </c>
    </row>
    <row r="927" spans="5:5" hidden="1" x14ac:dyDescent="0.2">
      <c r="E927" s="87">
        <v>70</v>
      </c>
    </row>
    <row r="928" spans="5:5" hidden="1" x14ac:dyDescent="0.2">
      <c r="E928" s="88">
        <v>70</v>
      </c>
    </row>
    <row r="929" spans="5:5" hidden="1" x14ac:dyDescent="0.2">
      <c r="E929" s="87">
        <v>20</v>
      </c>
    </row>
    <row r="930" spans="5:5" hidden="1" x14ac:dyDescent="0.2">
      <c r="E930" s="88">
        <v>20</v>
      </c>
    </row>
    <row r="931" spans="5:5" hidden="1" x14ac:dyDescent="0.2">
      <c r="E931" s="87">
        <v>20</v>
      </c>
    </row>
    <row r="932" spans="5:5" hidden="1" x14ac:dyDescent="0.2">
      <c r="E932" s="88">
        <v>20</v>
      </c>
    </row>
    <row r="933" spans="5:5" hidden="1" x14ac:dyDescent="0.2">
      <c r="E933" s="87">
        <v>20</v>
      </c>
    </row>
    <row r="934" spans="5:5" hidden="1" x14ac:dyDescent="0.2">
      <c r="E934" s="88">
        <v>20</v>
      </c>
    </row>
    <row r="935" spans="5:5" hidden="1" x14ac:dyDescent="0.2">
      <c r="E935" s="87">
        <v>50</v>
      </c>
    </row>
    <row r="936" spans="5:5" hidden="1" x14ac:dyDescent="0.2">
      <c r="E936" s="88">
        <v>100</v>
      </c>
    </row>
    <row r="937" spans="5:5" hidden="1" x14ac:dyDescent="0.2">
      <c r="E937" s="87">
        <v>20</v>
      </c>
    </row>
    <row r="938" spans="5:5" hidden="1" x14ac:dyDescent="0.2">
      <c r="E938" s="88">
        <v>50</v>
      </c>
    </row>
    <row r="939" spans="5:5" hidden="1" x14ac:dyDescent="0.2">
      <c r="E939" s="87">
        <v>70</v>
      </c>
    </row>
    <row r="940" spans="5:5" hidden="1" x14ac:dyDescent="0.2">
      <c r="E940" s="88">
        <v>70</v>
      </c>
    </row>
    <row r="941" spans="5:5" hidden="1" x14ac:dyDescent="0.2">
      <c r="E941" s="87">
        <v>70</v>
      </c>
    </row>
    <row r="942" spans="5:5" hidden="1" x14ac:dyDescent="0.2">
      <c r="E942" s="88">
        <v>70</v>
      </c>
    </row>
    <row r="943" spans="5:5" hidden="1" x14ac:dyDescent="0.2">
      <c r="E943" s="87">
        <v>70</v>
      </c>
    </row>
    <row r="944" spans="5:5" hidden="1" x14ac:dyDescent="0.2">
      <c r="E944" s="88">
        <v>70</v>
      </c>
    </row>
    <row r="945" spans="5:5" hidden="1" x14ac:dyDescent="0.2">
      <c r="E945" s="87">
        <v>70</v>
      </c>
    </row>
    <row r="946" spans="5:5" hidden="1" x14ac:dyDescent="0.2">
      <c r="E946" s="88">
        <v>50</v>
      </c>
    </row>
    <row r="947" spans="5:5" hidden="1" x14ac:dyDescent="0.2">
      <c r="E947" s="87">
        <v>70</v>
      </c>
    </row>
    <row r="948" spans="5:5" hidden="1" x14ac:dyDescent="0.2">
      <c r="E948" s="88">
        <v>70</v>
      </c>
    </row>
    <row r="949" spans="5:5" hidden="1" x14ac:dyDescent="0.2">
      <c r="E949" s="87">
        <v>175</v>
      </c>
    </row>
    <row r="950" spans="5:5" hidden="1" x14ac:dyDescent="0.2">
      <c r="E950" s="88">
        <v>50</v>
      </c>
    </row>
    <row r="951" spans="5:5" hidden="1" x14ac:dyDescent="0.2">
      <c r="E951" s="87">
        <v>50</v>
      </c>
    </row>
    <row r="952" spans="5:5" hidden="1" x14ac:dyDescent="0.2">
      <c r="E952" s="88">
        <v>20</v>
      </c>
    </row>
    <row r="953" spans="5:5" hidden="1" x14ac:dyDescent="0.2">
      <c r="E953" s="87">
        <v>20</v>
      </c>
    </row>
    <row r="954" spans="5:5" hidden="1" x14ac:dyDescent="0.2">
      <c r="E954" s="88">
        <v>100</v>
      </c>
    </row>
    <row r="955" spans="5:5" hidden="1" x14ac:dyDescent="0.2">
      <c r="E955" s="90" t="s">
        <v>0</v>
      </c>
    </row>
    <row r="956" spans="5:5" hidden="1" x14ac:dyDescent="0.2">
      <c r="E956" s="89" t="s">
        <v>0</v>
      </c>
    </row>
    <row r="957" spans="5:5" hidden="1" x14ac:dyDescent="0.2">
      <c r="E957" s="90" t="s">
        <v>0</v>
      </c>
    </row>
    <row r="958" spans="5:5" hidden="1" x14ac:dyDescent="0.2">
      <c r="E958" s="89" t="s">
        <v>0</v>
      </c>
    </row>
    <row r="959" spans="5:5" hidden="1" x14ac:dyDescent="0.2">
      <c r="E959" s="90" t="s">
        <v>0</v>
      </c>
    </row>
    <row r="960" spans="5:5" hidden="1" x14ac:dyDescent="0.2">
      <c r="E960" s="88">
        <v>70</v>
      </c>
    </row>
    <row r="961" spans="5:5" hidden="1" x14ac:dyDescent="0.2">
      <c r="E961" s="87">
        <v>70</v>
      </c>
    </row>
    <row r="962" spans="5:5" hidden="1" x14ac:dyDescent="0.2">
      <c r="E962" s="88">
        <v>20</v>
      </c>
    </row>
    <row r="963" spans="5:5" hidden="1" x14ac:dyDescent="0.2">
      <c r="E963" s="87">
        <v>20</v>
      </c>
    </row>
    <row r="964" spans="5:5" hidden="1" x14ac:dyDescent="0.2">
      <c r="E964" s="88">
        <v>20</v>
      </c>
    </row>
    <row r="965" spans="5:5" hidden="1" x14ac:dyDescent="0.2">
      <c r="E965" s="87">
        <v>20</v>
      </c>
    </row>
    <row r="966" spans="5:5" hidden="1" x14ac:dyDescent="0.2">
      <c r="E966" s="88">
        <v>20</v>
      </c>
    </row>
    <row r="967" spans="5:5" hidden="1" x14ac:dyDescent="0.2">
      <c r="E967" s="87">
        <v>20</v>
      </c>
    </row>
    <row r="968" spans="5:5" hidden="1" x14ac:dyDescent="0.2">
      <c r="E968" s="88">
        <v>50</v>
      </c>
    </row>
    <row r="969" spans="5:5" hidden="1" x14ac:dyDescent="0.2">
      <c r="E969" s="87">
        <v>175</v>
      </c>
    </row>
    <row r="970" spans="5:5" hidden="1" x14ac:dyDescent="0.2">
      <c r="E970" s="88">
        <v>100</v>
      </c>
    </row>
    <row r="971" spans="5:5" hidden="1" x14ac:dyDescent="0.2">
      <c r="E971" s="90" t="s">
        <v>0</v>
      </c>
    </row>
    <row r="972" spans="5:5" hidden="1" x14ac:dyDescent="0.2">
      <c r="E972" s="89" t="s">
        <v>0</v>
      </c>
    </row>
    <row r="973" spans="5:5" hidden="1" x14ac:dyDescent="0.2">
      <c r="E973" s="90" t="s">
        <v>0</v>
      </c>
    </row>
    <row r="974" spans="5:5" hidden="1" x14ac:dyDescent="0.2">
      <c r="E974" s="89" t="s">
        <v>0</v>
      </c>
    </row>
    <row r="975" spans="5:5" hidden="1" x14ac:dyDescent="0.2">
      <c r="E975" s="90" t="s">
        <v>0</v>
      </c>
    </row>
    <row r="976" spans="5:5" hidden="1" x14ac:dyDescent="0.2">
      <c r="E976" s="89" t="s">
        <v>0</v>
      </c>
    </row>
    <row r="977" spans="5:5" hidden="1" x14ac:dyDescent="0.2">
      <c r="E977" s="90" t="s">
        <v>0</v>
      </c>
    </row>
    <row r="978" spans="5:5" hidden="1" x14ac:dyDescent="0.2">
      <c r="E978" s="89" t="s">
        <v>0</v>
      </c>
    </row>
    <row r="979" spans="5:5" hidden="1" x14ac:dyDescent="0.2">
      <c r="E979" s="87">
        <v>70</v>
      </c>
    </row>
    <row r="980" spans="5:5" hidden="1" x14ac:dyDescent="0.2">
      <c r="E980" s="88">
        <v>100</v>
      </c>
    </row>
    <row r="981" spans="5:5" hidden="1" x14ac:dyDescent="0.2">
      <c r="E981" s="87">
        <v>20</v>
      </c>
    </row>
    <row r="982" spans="5:5" hidden="1" x14ac:dyDescent="0.2">
      <c r="E982" s="88">
        <v>20</v>
      </c>
    </row>
    <row r="983" spans="5:5" hidden="1" x14ac:dyDescent="0.2">
      <c r="E983" s="87">
        <v>20</v>
      </c>
    </row>
    <row r="984" spans="5:5" hidden="1" x14ac:dyDescent="0.2">
      <c r="E984" s="88">
        <v>20</v>
      </c>
    </row>
    <row r="985" spans="5:5" hidden="1" x14ac:dyDescent="0.2">
      <c r="E985" s="87">
        <v>50</v>
      </c>
    </row>
    <row r="986" spans="5:5" hidden="1" x14ac:dyDescent="0.2">
      <c r="E986" s="88">
        <v>70</v>
      </c>
    </row>
    <row r="987" spans="5:5" hidden="1" x14ac:dyDescent="0.2">
      <c r="E987" s="87">
        <v>175</v>
      </c>
    </row>
    <row r="988" spans="5:5" hidden="1" x14ac:dyDescent="0.2">
      <c r="E988" s="88">
        <v>175</v>
      </c>
    </row>
    <row r="989" spans="5:5" hidden="1" x14ac:dyDescent="0.2">
      <c r="E989" s="87">
        <v>20</v>
      </c>
    </row>
    <row r="990" spans="5:5" hidden="1" x14ac:dyDescent="0.2">
      <c r="E990" s="88">
        <v>20</v>
      </c>
    </row>
    <row r="991" spans="5:5" hidden="1" x14ac:dyDescent="0.2">
      <c r="E991" s="87">
        <v>50</v>
      </c>
    </row>
    <row r="992" spans="5:5" hidden="1" x14ac:dyDescent="0.2">
      <c r="E992" s="88">
        <v>100</v>
      </c>
    </row>
    <row r="993" spans="5:5" hidden="1" x14ac:dyDescent="0.2">
      <c r="E993" s="87">
        <v>70</v>
      </c>
    </row>
    <row r="994" spans="5:5" hidden="1" x14ac:dyDescent="0.2">
      <c r="E994" s="88">
        <v>50</v>
      </c>
    </row>
    <row r="995" spans="5:5" hidden="1" x14ac:dyDescent="0.2">
      <c r="E995" s="87">
        <v>50</v>
      </c>
    </row>
    <row r="996" spans="5:5" hidden="1" x14ac:dyDescent="0.2">
      <c r="E996" s="88">
        <v>20</v>
      </c>
    </row>
    <row r="997" spans="5:5" hidden="1" x14ac:dyDescent="0.2">
      <c r="E997" s="87">
        <v>20</v>
      </c>
    </row>
    <row r="998" spans="5:5" hidden="1" x14ac:dyDescent="0.2">
      <c r="E998" s="88">
        <v>70</v>
      </c>
    </row>
    <row r="999" spans="5:5" hidden="1" x14ac:dyDescent="0.2">
      <c r="E999" s="87">
        <v>20</v>
      </c>
    </row>
    <row r="1000" spans="5:5" hidden="1" x14ac:dyDescent="0.2">
      <c r="E1000" s="88">
        <v>70</v>
      </c>
    </row>
    <row r="1001" spans="5:5" hidden="1" x14ac:dyDescent="0.2">
      <c r="E1001" s="87">
        <v>70</v>
      </c>
    </row>
    <row r="1002" spans="5:5" hidden="1" x14ac:dyDescent="0.2">
      <c r="E1002" s="88">
        <v>70</v>
      </c>
    </row>
    <row r="1003" spans="5:5" hidden="1" x14ac:dyDescent="0.2">
      <c r="E1003" s="87">
        <v>70</v>
      </c>
    </row>
    <row r="1004" spans="5:5" hidden="1" x14ac:dyDescent="0.2">
      <c r="E1004" s="88">
        <v>70</v>
      </c>
    </row>
    <row r="1005" spans="5:5" hidden="1" x14ac:dyDescent="0.2">
      <c r="E1005" s="87">
        <v>70</v>
      </c>
    </row>
    <row r="1006" spans="5:5" hidden="1" x14ac:dyDescent="0.2">
      <c r="E1006" s="88">
        <v>20</v>
      </c>
    </row>
    <row r="1007" spans="5:5" hidden="1" x14ac:dyDescent="0.2">
      <c r="E1007" s="87">
        <v>20</v>
      </c>
    </row>
    <row r="1008" spans="5:5" hidden="1" x14ac:dyDescent="0.2">
      <c r="E1008" s="88">
        <v>50</v>
      </c>
    </row>
    <row r="1009" spans="5:5" hidden="1" x14ac:dyDescent="0.2">
      <c r="E1009" s="87">
        <v>50</v>
      </c>
    </row>
    <row r="1010" spans="5:5" hidden="1" x14ac:dyDescent="0.2">
      <c r="E1010" s="88">
        <v>70</v>
      </c>
    </row>
    <row r="1011" spans="5:5" hidden="1" x14ac:dyDescent="0.2">
      <c r="E1011" s="87">
        <v>70</v>
      </c>
    </row>
    <row r="1012" spans="5:5" hidden="1" x14ac:dyDescent="0.2">
      <c r="E1012" s="88">
        <v>175</v>
      </c>
    </row>
    <row r="1013" spans="5:5" hidden="1" x14ac:dyDescent="0.2">
      <c r="E1013" s="87">
        <v>70</v>
      </c>
    </row>
    <row r="1014" spans="5:5" hidden="1" x14ac:dyDescent="0.2">
      <c r="E1014" s="88">
        <v>20</v>
      </c>
    </row>
    <row r="1015" spans="5:5" hidden="1" x14ac:dyDescent="0.2">
      <c r="E1015" s="87">
        <v>20</v>
      </c>
    </row>
    <row r="1016" spans="5:5" hidden="1" x14ac:dyDescent="0.2">
      <c r="E1016" s="88">
        <v>70</v>
      </c>
    </row>
    <row r="1017" spans="5:5" hidden="1" x14ac:dyDescent="0.2">
      <c r="E1017" s="87">
        <v>70</v>
      </c>
    </row>
    <row r="1018" spans="5:5" hidden="1" x14ac:dyDescent="0.2">
      <c r="E1018" s="88">
        <v>70</v>
      </c>
    </row>
    <row r="1019" spans="5:5" hidden="1" x14ac:dyDescent="0.2">
      <c r="E1019" s="87">
        <v>70</v>
      </c>
    </row>
    <row r="1020" spans="5:5" hidden="1" x14ac:dyDescent="0.2">
      <c r="E1020" s="88">
        <v>70</v>
      </c>
    </row>
    <row r="1021" spans="5:5" hidden="1" x14ac:dyDescent="0.2">
      <c r="E1021" s="87">
        <v>20</v>
      </c>
    </row>
    <row r="1022" spans="5:5" hidden="1" x14ac:dyDescent="0.2">
      <c r="E1022" s="88">
        <v>50</v>
      </c>
    </row>
    <row r="1023" spans="5:5" hidden="1" x14ac:dyDescent="0.2">
      <c r="E1023" s="87">
        <v>70</v>
      </c>
    </row>
    <row r="1024" spans="5:5" hidden="1" x14ac:dyDescent="0.2">
      <c r="E1024" s="88">
        <v>70</v>
      </c>
    </row>
    <row r="1025" spans="5:5" hidden="1" x14ac:dyDescent="0.2">
      <c r="E1025" s="87">
        <v>70</v>
      </c>
    </row>
    <row r="1026" spans="5:5" hidden="1" x14ac:dyDescent="0.2">
      <c r="E1026" s="88">
        <v>70</v>
      </c>
    </row>
    <row r="1027" spans="5:5" hidden="1" x14ac:dyDescent="0.2">
      <c r="E1027" s="87">
        <v>50</v>
      </c>
    </row>
    <row r="1028" spans="5:5" hidden="1" x14ac:dyDescent="0.2">
      <c r="E1028" s="88">
        <v>20</v>
      </c>
    </row>
    <row r="1029" spans="5:5" hidden="1" x14ac:dyDescent="0.2">
      <c r="E1029" s="87">
        <v>20</v>
      </c>
    </row>
    <row r="1030" spans="5:5" hidden="1" x14ac:dyDescent="0.2">
      <c r="E1030" s="88">
        <v>100</v>
      </c>
    </row>
    <row r="1031" spans="5:5" hidden="1" x14ac:dyDescent="0.2">
      <c r="E1031" s="87">
        <v>70</v>
      </c>
    </row>
    <row r="1032" spans="5:5" hidden="1" x14ac:dyDescent="0.2">
      <c r="E1032" s="88">
        <v>70</v>
      </c>
    </row>
    <row r="1033" spans="5:5" hidden="1" x14ac:dyDescent="0.2">
      <c r="E1033" s="87">
        <v>70</v>
      </c>
    </row>
    <row r="1034" spans="5:5" hidden="1" x14ac:dyDescent="0.2">
      <c r="E1034" s="88">
        <v>175</v>
      </c>
    </row>
    <row r="1035" spans="5:5" hidden="1" x14ac:dyDescent="0.2">
      <c r="E1035" s="87">
        <v>20</v>
      </c>
    </row>
    <row r="1036" spans="5:5" hidden="1" x14ac:dyDescent="0.2">
      <c r="E1036" s="88">
        <v>20</v>
      </c>
    </row>
    <row r="1037" spans="5:5" hidden="1" x14ac:dyDescent="0.2">
      <c r="E1037" s="87">
        <v>20</v>
      </c>
    </row>
    <row r="1038" spans="5:5" hidden="1" x14ac:dyDescent="0.2">
      <c r="E1038" s="88">
        <v>20</v>
      </c>
    </row>
    <row r="1039" spans="5:5" hidden="1" x14ac:dyDescent="0.2">
      <c r="E1039" s="87">
        <v>175</v>
      </c>
    </row>
    <row r="1040" spans="5:5" hidden="1" x14ac:dyDescent="0.2">
      <c r="E1040" s="88">
        <v>100</v>
      </c>
    </row>
    <row r="1041" spans="5:5" hidden="1" x14ac:dyDescent="0.2">
      <c r="E1041" s="87">
        <v>20</v>
      </c>
    </row>
    <row r="1042" spans="5:5" hidden="1" x14ac:dyDescent="0.2">
      <c r="E1042" s="88">
        <v>20</v>
      </c>
    </row>
    <row r="1043" spans="5:5" hidden="1" x14ac:dyDescent="0.2">
      <c r="E1043" s="87">
        <v>20</v>
      </c>
    </row>
    <row r="1044" spans="5:5" hidden="1" x14ac:dyDescent="0.2">
      <c r="E1044" s="88">
        <v>20</v>
      </c>
    </row>
    <row r="1045" spans="5:5" hidden="1" x14ac:dyDescent="0.2">
      <c r="E1045" s="87">
        <v>50</v>
      </c>
    </row>
    <row r="1046" spans="5:5" hidden="1" x14ac:dyDescent="0.2">
      <c r="E1046" s="88">
        <v>20</v>
      </c>
    </row>
    <row r="1047" spans="5:5" hidden="1" x14ac:dyDescent="0.2">
      <c r="E1047" s="87">
        <v>70</v>
      </c>
    </row>
    <row r="1048" spans="5:5" hidden="1" x14ac:dyDescent="0.2">
      <c r="E1048" s="88">
        <v>175</v>
      </c>
    </row>
    <row r="1049" spans="5:5" hidden="1" x14ac:dyDescent="0.2">
      <c r="E1049" s="87">
        <v>20</v>
      </c>
    </row>
    <row r="1050" spans="5:5" hidden="1" x14ac:dyDescent="0.2">
      <c r="E1050" s="88">
        <v>20</v>
      </c>
    </row>
    <row r="1051" spans="5:5" hidden="1" x14ac:dyDescent="0.2">
      <c r="E1051" s="87">
        <v>70</v>
      </c>
    </row>
    <row r="1052" spans="5:5" hidden="1" x14ac:dyDescent="0.2">
      <c r="E1052" s="88">
        <v>70</v>
      </c>
    </row>
    <row r="1053" spans="5:5" hidden="1" x14ac:dyDescent="0.2">
      <c r="E1053" s="87">
        <v>70</v>
      </c>
    </row>
    <row r="1054" spans="5:5" hidden="1" x14ac:dyDescent="0.2">
      <c r="E1054" s="88">
        <v>20</v>
      </c>
    </row>
    <row r="1055" spans="5:5" hidden="1" x14ac:dyDescent="0.2">
      <c r="E1055" s="87">
        <v>20</v>
      </c>
    </row>
    <row r="1056" spans="5:5" hidden="1" x14ac:dyDescent="0.2">
      <c r="E1056" s="88">
        <v>20</v>
      </c>
    </row>
    <row r="1057" spans="5:5" hidden="1" x14ac:dyDescent="0.2">
      <c r="E1057" s="87">
        <v>20</v>
      </c>
    </row>
    <row r="1058" spans="5:5" hidden="1" x14ac:dyDescent="0.2">
      <c r="E1058" s="88">
        <v>70</v>
      </c>
    </row>
    <row r="1059" spans="5:5" hidden="1" x14ac:dyDescent="0.2">
      <c r="E1059" s="87">
        <v>70</v>
      </c>
    </row>
    <row r="1060" spans="5:5" hidden="1" x14ac:dyDescent="0.2">
      <c r="E1060" s="88">
        <v>70</v>
      </c>
    </row>
    <row r="1061" spans="5:5" hidden="1" x14ac:dyDescent="0.2">
      <c r="E1061" s="87">
        <v>70</v>
      </c>
    </row>
    <row r="1062" spans="5:5" hidden="1" x14ac:dyDescent="0.2">
      <c r="E1062" s="88">
        <v>70</v>
      </c>
    </row>
    <row r="1063" spans="5:5" hidden="1" x14ac:dyDescent="0.2">
      <c r="E1063" s="87">
        <v>100</v>
      </c>
    </row>
    <row r="1064" spans="5:5" hidden="1" x14ac:dyDescent="0.2">
      <c r="E1064" s="88">
        <v>100</v>
      </c>
    </row>
    <row r="1065" spans="5:5" hidden="1" x14ac:dyDescent="0.2">
      <c r="E1065" s="87">
        <v>70</v>
      </c>
    </row>
    <row r="1066" spans="5:5" hidden="1" x14ac:dyDescent="0.2">
      <c r="E1066" s="88">
        <v>70</v>
      </c>
    </row>
    <row r="1067" spans="5:5" hidden="1" x14ac:dyDescent="0.2">
      <c r="E1067" s="87">
        <v>50</v>
      </c>
    </row>
    <row r="1068" spans="5:5" hidden="1" x14ac:dyDescent="0.2">
      <c r="E1068" s="88">
        <v>50</v>
      </c>
    </row>
    <row r="1069" spans="5:5" hidden="1" x14ac:dyDescent="0.2">
      <c r="E1069" s="87">
        <v>100</v>
      </c>
    </row>
    <row r="1070" spans="5:5" hidden="1" x14ac:dyDescent="0.2">
      <c r="E1070" s="88">
        <v>100</v>
      </c>
    </row>
    <row r="1071" spans="5:5" hidden="1" x14ac:dyDescent="0.2">
      <c r="E1071" s="87">
        <v>70</v>
      </c>
    </row>
    <row r="1072" spans="5:5" hidden="1" x14ac:dyDescent="0.2">
      <c r="E1072" s="88">
        <v>70</v>
      </c>
    </row>
    <row r="1073" spans="5:5" hidden="1" x14ac:dyDescent="0.2">
      <c r="E1073" s="87">
        <v>50</v>
      </c>
    </row>
    <row r="1074" spans="5:5" hidden="1" x14ac:dyDescent="0.2">
      <c r="E1074" s="88">
        <v>70</v>
      </c>
    </row>
    <row r="1075" spans="5:5" hidden="1" x14ac:dyDescent="0.2">
      <c r="E1075" s="87">
        <v>175</v>
      </c>
    </row>
    <row r="1076" spans="5:5" hidden="1" x14ac:dyDescent="0.2">
      <c r="E1076" s="88">
        <v>70</v>
      </c>
    </row>
    <row r="1077" spans="5:5" hidden="1" x14ac:dyDescent="0.2">
      <c r="E1077" s="87">
        <v>100</v>
      </c>
    </row>
    <row r="1078" spans="5:5" hidden="1" x14ac:dyDescent="0.2">
      <c r="E1078" s="88">
        <v>20</v>
      </c>
    </row>
    <row r="1079" spans="5:5" hidden="1" x14ac:dyDescent="0.2">
      <c r="E1079" s="87">
        <v>20</v>
      </c>
    </row>
    <row r="1080" spans="5:5" hidden="1" x14ac:dyDescent="0.2">
      <c r="E1080" s="88">
        <v>20</v>
      </c>
    </row>
    <row r="1081" spans="5:5" hidden="1" x14ac:dyDescent="0.2">
      <c r="E1081" s="87">
        <v>20</v>
      </c>
    </row>
    <row r="1082" spans="5:5" hidden="1" x14ac:dyDescent="0.2">
      <c r="E1082" s="88">
        <v>20</v>
      </c>
    </row>
    <row r="1083" spans="5:5" hidden="1" x14ac:dyDescent="0.2">
      <c r="E1083" s="87">
        <v>20</v>
      </c>
    </row>
    <row r="1084" spans="5:5" hidden="1" x14ac:dyDescent="0.2">
      <c r="E1084" s="88">
        <v>70</v>
      </c>
    </row>
    <row r="1085" spans="5:5" hidden="1" x14ac:dyDescent="0.2">
      <c r="E1085" s="87">
        <v>70</v>
      </c>
    </row>
    <row r="1086" spans="5:5" hidden="1" x14ac:dyDescent="0.2">
      <c r="E1086" s="88">
        <v>70</v>
      </c>
    </row>
    <row r="1087" spans="5:5" hidden="1" x14ac:dyDescent="0.2">
      <c r="E1087" s="87">
        <v>70</v>
      </c>
    </row>
    <row r="1088" spans="5:5" hidden="1" x14ac:dyDescent="0.2">
      <c r="E1088" s="88">
        <v>70</v>
      </c>
    </row>
    <row r="1089" spans="5:5" hidden="1" x14ac:dyDescent="0.2">
      <c r="E1089" s="87">
        <v>70</v>
      </c>
    </row>
    <row r="1090" spans="5:5" hidden="1" x14ac:dyDescent="0.2">
      <c r="E1090" s="88">
        <v>70</v>
      </c>
    </row>
    <row r="1091" spans="5:5" hidden="1" x14ac:dyDescent="0.2">
      <c r="E1091" s="87">
        <v>70</v>
      </c>
    </row>
    <row r="1092" spans="5:5" hidden="1" x14ac:dyDescent="0.2">
      <c r="E1092" s="88">
        <v>100</v>
      </c>
    </row>
    <row r="1093" spans="5:5" hidden="1" x14ac:dyDescent="0.2">
      <c r="E1093" s="87">
        <v>70</v>
      </c>
    </row>
    <row r="1094" spans="5:5" hidden="1" x14ac:dyDescent="0.2">
      <c r="E1094" s="88">
        <v>70</v>
      </c>
    </row>
    <row r="1095" spans="5:5" hidden="1" x14ac:dyDescent="0.2">
      <c r="E1095" s="87">
        <v>70</v>
      </c>
    </row>
    <row r="1096" spans="5:5" hidden="1" x14ac:dyDescent="0.2">
      <c r="E1096" s="88">
        <v>70</v>
      </c>
    </row>
    <row r="1097" spans="5:5" hidden="1" x14ac:dyDescent="0.2">
      <c r="E1097" s="87">
        <v>20</v>
      </c>
    </row>
    <row r="1098" spans="5:5" hidden="1" x14ac:dyDescent="0.2">
      <c r="E1098" s="88">
        <v>20</v>
      </c>
    </row>
    <row r="1099" spans="5:5" hidden="1" x14ac:dyDescent="0.2">
      <c r="E1099" s="87">
        <v>20</v>
      </c>
    </row>
    <row r="1100" spans="5:5" hidden="1" x14ac:dyDescent="0.2">
      <c r="E1100" s="88">
        <v>20</v>
      </c>
    </row>
    <row r="1101" spans="5:5" hidden="1" x14ac:dyDescent="0.2">
      <c r="E1101" s="87">
        <v>20</v>
      </c>
    </row>
    <row r="1102" spans="5:5" hidden="1" x14ac:dyDescent="0.2">
      <c r="E1102" s="88">
        <v>50</v>
      </c>
    </row>
    <row r="1103" spans="5:5" hidden="1" x14ac:dyDescent="0.2">
      <c r="E1103" s="87">
        <v>70</v>
      </c>
    </row>
    <row r="1104" spans="5:5" hidden="1" x14ac:dyDescent="0.2">
      <c r="E1104" s="88">
        <v>70</v>
      </c>
    </row>
    <row r="1105" spans="5:5" hidden="1" x14ac:dyDescent="0.2">
      <c r="E1105" s="87">
        <v>100</v>
      </c>
    </row>
    <row r="1106" spans="5:5" hidden="1" x14ac:dyDescent="0.2">
      <c r="E1106" s="88">
        <v>100</v>
      </c>
    </row>
    <row r="1107" spans="5:5" hidden="1" x14ac:dyDescent="0.2">
      <c r="E1107" s="87">
        <v>70</v>
      </c>
    </row>
    <row r="1108" spans="5:5" hidden="1" x14ac:dyDescent="0.2">
      <c r="E1108" s="88">
        <v>70</v>
      </c>
    </row>
    <row r="1109" spans="5:5" hidden="1" x14ac:dyDescent="0.2">
      <c r="E1109" s="87">
        <v>70</v>
      </c>
    </row>
    <row r="1110" spans="5:5" hidden="1" x14ac:dyDescent="0.2">
      <c r="E1110" s="88">
        <v>175</v>
      </c>
    </row>
    <row r="1111" spans="5:5" hidden="1" x14ac:dyDescent="0.2">
      <c r="E1111" s="87">
        <v>70</v>
      </c>
    </row>
    <row r="1112" spans="5:5" hidden="1" x14ac:dyDescent="0.2">
      <c r="E1112" s="88">
        <v>70</v>
      </c>
    </row>
    <row r="1113" spans="5:5" hidden="1" x14ac:dyDescent="0.2">
      <c r="E1113" s="87">
        <v>20</v>
      </c>
    </row>
    <row r="1114" spans="5:5" hidden="1" x14ac:dyDescent="0.2">
      <c r="E1114" s="88">
        <v>70</v>
      </c>
    </row>
    <row r="1115" spans="5:5" hidden="1" x14ac:dyDescent="0.2">
      <c r="E1115" s="87">
        <v>70</v>
      </c>
    </row>
    <row r="1116" spans="5:5" hidden="1" x14ac:dyDescent="0.2">
      <c r="E1116" s="88">
        <v>70</v>
      </c>
    </row>
    <row r="1117" spans="5:5" hidden="1" x14ac:dyDescent="0.2">
      <c r="E1117" s="87">
        <v>70</v>
      </c>
    </row>
    <row r="1118" spans="5:5" hidden="1" x14ac:dyDescent="0.2">
      <c r="E1118" s="88">
        <v>70</v>
      </c>
    </row>
    <row r="1119" spans="5:5" hidden="1" x14ac:dyDescent="0.2">
      <c r="E1119" s="87">
        <v>70</v>
      </c>
    </row>
    <row r="1120" spans="5:5" hidden="1" x14ac:dyDescent="0.2">
      <c r="E1120" s="88">
        <v>70</v>
      </c>
    </row>
    <row r="1121" spans="5:5" hidden="1" x14ac:dyDescent="0.2">
      <c r="E1121" s="87">
        <v>20</v>
      </c>
    </row>
    <row r="1122" spans="5:5" hidden="1" x14ac:dyDescent="0.2">
      <c r="E1122" s="88">
        <v>20</v>
      </c>
    </row>
    <row r="1123" spans="5:5" hidden="1" x14ac:dyDescent="0.2">
      <c r="E1123" s="87">
        <v>20</v>
      </c>
    </row>
    <row r="1124" spans="5:5" hidden="1" x14ac:dyDescent="0.2">
      <c r="E1124" s="88">
        <v>20</v>
      </c>
    </row>
    <row r="1125" spans="5:5" hidden="1" x14ac:dyDescent="0.2">
      <c r="E1125" s="87">
        <v>70</v>
      </c>
    </row>
    <row r="1126" spans="5:5" hidden="1" x14ac:dyDescent="0.2">
      <c r="E1126" s="88">
        <v>70</v>
      </c>
    </row>
    <row r="1127" spans="5:5" hidden="1" x14ac:dyDescent="0.2">
      <c r="E1127" s="87">
        <v>70</v>
      </c>
    </row>
    <row r="1128" spans="5:5" hidden="1" x14ac:dyDescent="0.2">
      <c r="E1128" s="88">
        <v>100</v>
      </c>
    </row>
    <row r="1129" spans="5:5" hidden="1" x14ac:dyDescent="0.2">
      <c r="E1129" s="87">
        <v>70</v>
      </c>
    </row>
    <row r="1130" spans="5:5" hidden="1" x14ac:dyDescent="0.2">
      <c r="E1130" s="88">
        <v>70</v>
      </c>
    </row>
    <row r="1131" spans="5:5" hidden="1" x14ac:dyDescent="0.2">
      <c r="E1131" s="87">
        <v>100</v>
      </c>
    </row>
    <row r="1132" spans="5:5" hidden="1" x14ac:dyDescent="0.2">
      <c r="E1132" s="88">
        <v>100</v>
      </c>
    </row>
    <row r="1133" spans="5:5" hidden="1" x14ac:dyDescent="0.2">
      <c r="E1133" s="87">
        <v>70</v>
      </c>
    </row>
    <row r="1134" spans="5:5" hidden="1" x14ac:dyDescent="0.2">
      <c r="E1134" s="88">
        <v>70</v>
      </c>
    </row>
    <row r="1135" spans="5:5" hidden="1" x14ac:dyDescent="0.2">
      <c r="E1135" s="87">
        <v>20</v>
      </c>
    </row>
    <row r="1136" spans="5:5" hidden="1" x14ac:dyDescent="0.2">
      <c r="E1136" s="88">
        <v>20</v>
      </c>
    </row>
    <row r="1137" spans="5:5" hidden="1" x14ac:dyDescent="0.2">
      <c r="E1137" s="87">
        <v>70</v>
      </c>
    </row>
    <row r="1138" spans="5:5" hidden="1" x14ac:dyDescent="0.2">
      <c r="E1138" s="88">
        <v>70</v>
      </c>
    </row>
    <row r="1139" spans="5:5" hidden="1" x14ac:dyDescent="0.2">
      <c r="E1139" s="87">
        <v>70</v>
      </c>
    </row>
    <row r="1140" spans="5:5" hidden="1" x14ac:dyDescent="0.2">
      <c r="E1140" s="88">
        <v>70</v>
      </c>
    </row>
    <row r="1141" spans="5:5" hidden="1" x14ac:dyDescent="0.2">
      <c r="E1141" s="87">
        <v>175</v>
      </c>
    </row>
    <row r="1142" spans="5:5" hidden="1" x14ac:dyDescent="0.2">
      <c r="E1142" s="88">
        <v>175</v>
      </c>
    </row>
    <row r="1143" spans="5:5" hidden="1" x14ac:dyDescent="0.2">
      <c r="E1143" s="87">
        <v>175</v>
      </c>
    </row>
    <row r="1144" spans="5:5" hidden="1" x14ac:dyDescent="0.2">
      <c r="E1144" s="88">
        <v>70</v>
      </c>
    </row>
    <row r="1145" spans="5:5" hidden="1" x14ac:dyDescent="0.2">
      <c r="E1145" s="87">
        <v>70</v>
      </c>
    </row>
    <row r="1146" spans="5:5" hidden="1" x14ac:dyDescent="0.2">
      <c r="E1146" s="88">
        <v>70</v>
      </c>
    </row>
    <row r="1147" spans="5:5" hidden="1" x14ac:dyDescent="0.2">
      <c r="E1147" s="87">
        <v>70</v>
      </c>
    </row>
    <row r="1148" spans="5:5" hidden="1" x14ac:dyDescent="0.2">
      <c r="E1148" s="88">
        <v>70</v>
      </c>
    </row>
    <row r="1149" spans="5:5" hidden="1" x14ac:dyDescent="0.2">
      <c r="E1149" s="87">
        <v>70</v>
      </c>
    </row>
    <row r="1150" spans="5:5" hidden="1" x14ac:dyDescent="0.2">
      <c r="E1150" s="88">
        <v>70</v>
      </c>
    </row>
    <row r="1151" spans="5:5" hidden="1" x14ac:dyDescent="0.2">
      <c r="E1151" s="87">
        <v>20</v>
      </c>
    </row>
    <row r="1152" spans="5:5" hidden="1" x14ac:dyDescent="0.2">
      <c r="E1152" s="88">
        <v>20</v>
      </c>
    </row>
    <row r="1153" spans="5:5" hidden="1" x14ac:dyDescent="0.2">
      <c r="E1153" s="87">
        <v>20</v>
      </c>
    </row>
    <row r="1154" spans="5:5" hidden="1" x14ac:dyDescent="0.2">
      <c r="E1154" s="88">
        <v>20</v>
      </c>
    </row>
    <row r="1155" spans="5:5" hidden="1" x14ac:dyDescent="0.2">
      <c r="E1155" s="87">
        <v>20</v>
      </c>
    </row>
    <row r="1156" spans="5:5" hidden="1" x14ac:dyDescent="0.2">
      <c r="E1156" s="88">
        <v>70</v>
      </c>
    </row>
    <row r="1157" spans="5:5" hidden="1" x14ac:dyDescent="0.2">
      <c r="E1157" s="87">
        <v>70</v>
      </c>
    </row>
    <row r="1158" spans="5:5" hidden="1" x14ac:dyDescent="0.2">
      <c r="E1158" s="88">
        <v>70</v>
      </c>
    </row>
    <row r="1159" spans="5:5" hidden="1" x14ac:dyDescent="0.2">
      <c r="E1159" s="87">
        <v>20</v>
      </c>
    </row>
    <row r="1160" spans="5:5" hidden="1" x14ac:dyDescent="0.2">
      <c r="E1160" s="88">
        <v>70</v>
      </c>
    </row>
    <row r="1161" spans="5:5" hidden="1" x14ac:dyDescent="0.2">
      <c r="E1161" s="87">
        <v>70</v>
      </c>
    </row>
    <row r="1162" spans="5:5" hidden="1" x14ac:dyDescent="0.2">
      <c r="E1162" s="88">
        <v>70</v>
      </c>
    </row>
    <row r="1163" spans="5:5" hidden="1" x14ac:dyDescent="0.2">
      <c r="E1163" s="87">
        <v>70</v>
      </c>
    </row>
    <row r="1164" spans="5:5" hidden="1" x14ac:dyDescent="0.2">
      <c r="E1164" s="88">
        <v>70</v>
      </c>
    </row>
    <row r="1165" spans="5:5" hidden="1" x14ac:dyDescent="0.2">
      <c r="E1165" s="87">
        <v>70</v>
      </c>
    </row>
    <row r="1166" spans="5:5" hidden="1" x14ac:dyDescent="0.2">
      <c r="E1166" s="88">
        <v>100</v>
      </c>
    </row>
    <row r="1167" spans="5:5" hidden="1" x14ac:dyDescent="0.2">
      <c r="E1167" s="87">
        <v>70</v>
      </c>
    </row>
    <row r="1168" spans="5:5" hidden="1" x14ac:dyDescent="0.2">
      <c r="E1168" s="88">
        <v>70</v>
      </c>
    </row>
    <row r="1169" spans="5:5" hidden="1" x14ac:dyDescent="0.2">
      <c r="E1169" s="87">
        <v>70</v>
      </c>
    </row>
    <row r="1170" spans="5:5" hidden="1" x14ac:dyDescent="0.2">
      <c r="E1170" s="88">
        <v>70</v>
      </c>
    </row>
    <row r="1171" spans="5:5" hidden="1" x14ac:dyDescent="0.2">
      <c r="E1171" s="87">
        <v>70</v>
      </c>
    </row>
    <row r="1172" spans="5:5" hidden="1" x14ac:dyDescent="0.2">
      <c r="E1172" s="88">
        <v>70</v>
      </c>
    </row>
    <row r="1173" spans="5:5" hidden="1" x14ac:dyDescent="0.2">
      <c r="E1173" s="87">
        <v>70</v>
      </c>
    </row>
    <row r="1174" spans="5:5" hidden="1" x14ac:dyDescent="0.2">
      <c r="E1174" s="88">
        <v>175</v>
      </c>
    </row>
    <row r="1175" spans="5:5" hidden="1" x14ac:dyDescent="0.2">
      <c r="E1175" s="87">
        <v>70</v>
      </c>
    </row>
    <row r="1176" spans="5:5" hidden="1" x14ac:dyDescent="0.2">
      <c r="E1176" s="88">
        <v>70</v>
      </c>
    </row>
    <row r="1177" spans="5:5" hidden="1" x14ac:dyDescent="0.2">
      <c r="E1177" s="87">
        <v>70</v>
      </c>
    </row>
    <row r="1178" spans="5:5" hidden="1" x14ac:dyDescent="0.2">
      <c r="E1178" s="88">
        <v>70</v>
      </c>
    </row>
    <row r="1179" spans="5:5" hidden="1" x14ac:dyDescent="0.2">
      <c r="E1179" s="87">
        <v>70</v>
      </c>
    </row>
    <row r="1180" spans="5:5" hidden="1" x14ac:dyDescent="0.2">
      <c r="E1180" s="88">
        <v>70</v>
      </c>
    </row>
    <row r="1181" spans="5:5" hidden="1" x14ac:dyDescent="0.2">
      <c r="E1181" s="87">
        <v>100</v>
      </c>
    </row>
    <row r="1182" spans="5:5" hidden="1" x14ac:dyDescent="0.2">
      <c r="E1182" s="88">
        <v>100</v>
      </c>
    </row>
    <row r="1183" spans="5:5" hidden="1" x14ac:dyDescent="0.2">
      <c r="E1183" s="87">
        <v>70</v>
      </c>
    </row>
    <row r="1184" spans="5:5" hidden="1" x14ac:dyDescent="0.2">
      <c r="E1184" s="88">
        <v>70</v>
      </c>
    </row>
    <row r="1185" spans="5:5" hidden="1" x14ac:dyDescent="0.2">
      <c r="E1185" s="87">
        <v>70</v>
      </c>
    </row>
    <row r="1186" spans="5:5" hidden="1" x14ac:dyDescent="0.2">
      <c r="E1186" s="89" t="s">
        <v>0</v>
      </c>
    </row>
    <row r="1187" spans="5:5" hidden="1" x14ac:dyDescent="0.2">
      <c r="E1187" s="90" t="s">
        <v>0</v>
      </c>
    </row>
    <row r="1188" spans="5:5" hidden="1" x14ac:dyDescent="0.2">
      <c r="E1188" s="89" t="s">
        <v>0</v>
      </c>
    </row>
    <row r="1189" spans="5:5" hidden="1" x14ac:dyDescent="0.2">
      <c r="E1189" s="90" t="s">
        <v>0</v>
      </c>
    </row>
    <row r="1190" spans="5:5" hidden="1" x14ac:dyDescent="0.2">
      <c r="E1190" s="89" t="s">
        <v>0</v>
      </c>
    </row>
    <row r="1191" spans="5:5" hidden="1" x14ac:dyDescent="0.2">
      <c r="E1191" s="90" t="s">
        <v>0</v>
      </c>
    </row>
    <row r="1192" spans="5:5" hidden="1" x14ac:dyDescent="0.2">
      <c r="E1192" s="89" t="s">
        <v>0</v>
      </c>
    </row>
    <row r="1193" spans="5:5" hidden="1" x14ac:dyDescent="0.2">
      <c r="E1193" s="90" t="s">
        <v>0</v>
      </c>
    </row>
    <row r="1194" spans="5:5" hidden="1" x14ac:dyDescent="0.2">
      <c r="E1194" s="89" t="s">
        <v>0</v>
      </c>
    </row>
    <row r="1195" spans="5:5" hidden="1" x14ac:dyDescent="0.2">
      <c r="E1195" s="90" t="s">
        <v>0</v>
      </c>
    </row>
    <row r="1196" spans="5:5" hidden="1" x14ac:dyDescent="0.2">
      <c r="E1196" s="89" t="s">
        <v>0</v>
      </c>
    </row>
    <row r="1197" spans="5:5" hidden="1" x14ac:dyDescent="0.2">
      <c r="E1197" s="90" t="s">
        <v>0</v>
      </c>
    </row>
    <row r="1198" spans="5:5" hidden="1" x14ac:dyDescent="0.2">
      <c r="E1198" s="89" t="s">
        <v>0</v>
      </c>
    </row>
    <row r="1199" spans="5:5" hidden="1" x14ac:dyDescent="0.2">
      <c r="E1199" s="90" t="s">
        <v>0</v>
      </c>
    </row>
    <row r="1200" spans="5:5" hidden="1" x14ac:dyDescent="0.2">
      <c r="E1200" s="89" t="s">
        <v>0</v>
      </c>
    </row>
    <row r="1201" spans="5:5" hidden="1" x14ac:dyDescent="0.2">
      <c r="E1201" s="90" t="s">
        <v>0</v>
      </c>
    </row>
    <row r="1202" spans="5:5" hidden="1" x14ac:dyDescent="0.2">
      <c r="E1202" s="89" t="s">
        <v>0</v>
      </c>
    </row>
    <row r="1203" spans="5:5" hidden="1" x14ac:dyDescent="0.2">
      <c r="E1203" s="90" t="s">
        <v>0</v>
      </c>
    </row>
    <row r="1204" spans="5:5" hidden="1" x14ac:dyDescent="0.2">
      <c r="E1204" s="88">
        <v>70</v>
      </c>
    </row>
    <row r="1205" spans="5:5" hidden="1" x14ac:dyDescent="0.2">
      <c r="E1205" s="87">
        <v>70</v>
      </c>
    </row>
    <row r="1206" spans="5:5" hidden="1" x14ac:dyDescent="0.2">
      <c r="E1206" s="88">
        <v>70</v>
      </c>
    </row>
    <row r="1207" spans="5:5" hidden="1" x14ac:dyDescent="0.2">
      <c r="E1207" s="87">
        <v>20</v>
      </c>
    </row>
    <row r="1208" spans="5:5" hidden="1" x14ac:dyDescent="0.2">
      <c r="E1208" s="88">
        <v>20</v>
      </c>
    </row>
    <row r="1209" spans="5:5" hidden="1" x14ac:dyDescent="0.2">
      <c r="E1209" s="87">
        <v>20</v>
      </c>
    </row>
    <row r="1210" spans="5:5" hidden="1" x14ac:dyDescent="0.2">
      <c r="E1210" s="88">
        <v>70</v>
      </c>
    </row>
    <row r="1211" spans="5:5" hidden="1" x14ac:dyDescent="0.2">
      <c r="E1211" s="87">
        <v>70</v>
      </c>
    </row>
    <row r="1212" spans="5:5" hidden="1" x14ac:dyDescent="0.2">
      <c r="E1212" s="88">
        <v>70</v>
      </c>
    </row>
    <row r="1213" spans="5:5" hidden="1" x14ac:dyDescent="0.2">
      <c r="E1213" s="87">
        <v>70</v>
      </c>
    </row>
    <row r="1214" spans="5:5" hidden="1" x14ac:dyDescent="0.2">
      <c r="E1214" s="88">
        <v>70</v>
      </c>
    </row>
    <row r="1215" spans="5:5" hidden="1" x14ac:dyDescent="0.2">
      <c r="E1215" s="87">
        <v>70</v>
      </c>
    </row>
    <row r="1216" spans="5:5" hidden="1" x14ac:dyDescent="0.2">
      <c r="E1216" s="88">
        <v>20</v>
      </c>
    </row>
    <row r="1217" spans="5:5" hidden="1" x14ac:dyDescent="0.2">
      <c r="E1217" s="87">
        <v>50</v>
      </c>
    </row>
    <row r="1218" spans="5:5" hidden="1" x14ac:dyDescent="0.2">
      <c r="E1218" s="88">
        <v>70</v>
      </c>
    </row>
    <row r="1219" spans="5:5" hidden="1" x14ac:dyDescent="0.2">
      <c r="E1219" s="87">
        <v>175</v>
      </c>
    </row>
    <row r="1220" spans="5:5" hidden="1" x14ac:dyDescent="0.2">
      <c r="E1220" s="88">
        <v>175</v>
      </c>
    </row>
    <row r="1221" spans="5:5" hidden="1" x14ac:dyDescent="0.2">
      <c r="E1221" s="87">
        <v>70</v>
      </c>
    </row>
    <row r="1222" spans="5:5" hidden="1" x14ac:dyDescent="0.2">
      <c r="E1222" s="88">
        <v>70</v>
      </c>
    </row>
    <row r="1223" spans="5:5" hidden="1" x14ac:dyDescent="0.2">
      <c r="E1223" s="87">
        <v>100</v>
      </c>
    </row>
    <row r="1224" spans="5:5" hidden="1" x14ac:dyDescent="0.2">
      <c r="E1224" s="88">
        <v>100</v>
      </c>
    </row>
    <row r="1225" spans="5:5" hidden="1" x14ac:dyDescent="0.2">
      <c r="E1225" s="90" t="s">
        <v>0</v>
      </c>
    </row>
    <row r="1226" spans="5:5" hidden="1" x14ac:dyDescent="0.2">
      <c r="E1226" s="89" t="s">
        <v>0</v>
      </c>
    </row>
    <row r="1227" spans="5:5" hidden="1" x14ac:dyDescent="0.2">
      <c r="E1227" s="90" t="s">
        <v>0</v>
      </c>
    </row>
    <row r="1228" spans="5:5" hidden="1" x14ac:dyDescent="0.2">
      <c r="E1228" s="89" t="s">
        <v>0</v>
      </c>
    </row>
    <row r="1229" spans="5:5" hidden="1" x14ac:dyDescent="0.2">
      <c r="E1229" s="90" t="s">
        <v>0</v>
      </c>
    </row>
    <row r="1230" spans="5:5" hidden="1" x14ac:dyDescent="0.2">
      <c r="E1230" s="89" t="s">
        <v>0</v>
      </c>
    </row>
    <row r="1231" spans="5:5" hidden="1" x14ac:dyDescent="0.2">
      <c r="E1231" s="87">
        <v>70</v>
      </c>
    </row>
    <row r="1232" spans="5:5" hidden="1" x14ac:dyDescent="0.2">
      <c r="E1232" s="89" t="s">
        <v>0</v>
      </c>
    </row>
    <row r="1233" spans="5:5" hidden="1" x14ac:dyDescent="0.2">
      <c r="E1233" s="87">
        <v>70</v>
      </c>
    </row>
    <row r="1234" spans="5:5" hidden="1" x14ac:dyDescent="0.2">
      <c r="E1234" s="88">
        <v>70</v>
      </c>
    </row>
    <row r="1235" spans="5:5" hidden="1" x14ac:dyDescent="0.2">
      <c r="E1235" s="87">
        <v>70</v>
      </c>
    </row>
    <row r="1236" spans="5:5" hidden="1" x14ac:dyDescent="0.2">
      <c r="E1236" s="88">
        <v>20</v>
      </c>
    </row>
    <row r="1237" spans="5:5" hidden="1" x14ac:dyDescent="0.2">
      <c r="E1237" s="87">
        <v>20</v>
      </c>
    </row>
    <row r="1238" spans="5:5" hidden="1" x14ac:dyDescent="0.2">
      <c r="E1238" s="88">
        <v>20</v>
      </c>
    </row>
    <row r="1239" spans="5:5" hidden="1" x14ac:dyDescent="0.2">
      <c r="E1239" s="87">
        <v>20</v>
      </c>
    </row>
    <row r="1240" spans="5:5" hidden="1" x14ac:dyDescent="0.2">
      <c r="E1240" s="88">
        <v>20</v>
      </c>
    </row>
    <row r="1241" spans="5:5" hidden="1" x14ac:dyDescent="0.2">
      <c r="E1241" s="87">
        <v>70</v>
      </c>
    </row>
    <row r="1242" spans="5:5" hidden="1" x14ac:dyDescent="0.2">
      <c r="E1242" s="88">
        <v>50</v>
      </c>
    </row>
    <row r="1243" spans="5:5" hidden="1" x14ac:dyDescent="0.2">
      <c r="E1243" s="87">
        <v>70</v>
      </c>
    </row>
    <row r="1244" spans="5:5" hidden="1" x14ac:dyDescent="0.2">
      <c r="E1244" s="88">
        <v>70</v>
      </c>
    </row>
    <row r="1245" spans="5:5" hidden="1" x14ac:dyDescent="0.2">
      <c r="E1245" s="87">
        <v>70</v>
      </c>
    </row>
    <row r="1246" spans="5:5" hidden="1" x14ac:dyDescent="0.2">
      <c r="E1246" s="88">
        <v>70</v>
      </c>
    </row>
    <row r="1247" spans="5:5" hidden="1" x14ac:dyDescent="0.2">
      <c r="E1247" s="87">
        <v>70</v>
      </c>
    </row>
    <row r="1248" spans="5:5" hidden="1" x14ac:dyDescent="0.2">
      <c r="E1248" s="89" t="s">
        <v>0</v>
      </c>
    </row>
    <row r="1249" spans="5:5" hidden="1" x14ac:dyDescent="0.2">
      <c r="E1249" s="87">
        <v>70</v>
      </c>
    </row>
    <row r="1250" spans="5:5" hidden="1" x14ac:dyDescent="0.2">
      <c r="E1250" s="88">
        <v>70</v>
      </c>
    </row>
    <row r="1251" spans="5:5" hidden="1" x14ac:dyDescent="0.2">
      <c r="E1251" s="87">
        <v>175</v>
      </c>
    </row>
    <row r="1252" spans="5:5" hidden="1" x14ac:dyDescent="0.2">
      <c r="E1252" s="88">
        <v>20</v>
      </c>
    </row>
    <row r="1253" spans="5:5" hidden="1" x14ac:dyDescent="0.2">
      <c r="E1253" s="87">
        <v>20</v>
      </c>
    </row>
    <row r="1254" spans="5:5" hidden="1" x14ac:dyDescent="0.2">
      <c r="E1254" s="88">
        <v>50</v>
      </c>
    </row>
    <row r="1255" spans="5:5" hidden="1" x14ac:dyDescent="0.2">
      <c r="E1255" s="87">
        <v>70</v>
      </c>
    </row>
    <row r="1256" spans="5:5" hidden="1" x14ac:dyDescent="0.2">
      <c r="E1256" s="88">
        <v>70</v>
      </c>
    </row>
    <row r="1257" spans="5:5" hidden="1" x14ac:dyDescent="0.2">
      <c r="E1257" s="87">
        <v>100</v>
      </c>
    </row>
    <row r="1258" spans="5:5" hidden="1" x14ac:dyDescent="0.2">
      <c r="E1258" s="88">
        <v>70</v>
      </c>
    </row>
    <row r="1259" spans="5:5" hidden="1" x14ac:dyDescent="0.2">
      <c r="E1259" s="87">
        <v>70</v>
      </c>
    </row>
    <row r="1260" spans="5:5" hidden="1" x14ac:dyDescent="0.2">
      <c r="E1260" s="88">
        <v>70</v>
      </c>
    </row>
    <row r="1261" spans="5:5" hidden="1" x14ac:dyDescent="0.2">
      <c r="E1261" s="87">
        <v>70</v>
      </c>
    </row>
    <row r="1262" spans="5:5" hidden="1" x14ac:dyDescent="0.2">
      <c r="E1262" s="88">
        <v>70</v>
      </c>
    </row>
    <row r="1263" spans="5:5" hidden="1" x14ac:dyDescent="0.2">
      <c r="E1263" s="87">
        <v>70</v>
      </c>
    </row>
    <row r="1264" spans="5:5" hidden="1" x14ac:dyDescent="0.2">
      <c r="E1264" s="88">
        <v>20</v>
      </c>
    </row>
    <row r="1265" spans="5:5" hidden="1" x14ac:dyDescent="0.2">
      <c r="E1265" s="87">
        <v>20</v>
      </c>
    </row>
    <row r="1266" spans="5:5" hidden="1" x14ac:dyDescent="0.2">
      <c r="E1266" s="88">
        <v>20</v>
      </c>
    </row>
    <row r="1267" spans="5:5" hidden="1" x14ac:dyDescent="0.2">
      <c r="E1267" s="87">
        <v>70</v>
      </c>
    </row>
    <row r="1268" spans="5:5" hidden="1" x14ac:dyDescent="0.2">
      <c r="E1268" s="88">
        <v>70</v>
      </c>
    </row>
    <row r="1269" spans="5:5" hidden="1" x14ac:dyDescent="0.2">
      <c r="E1269" s="87">
        <v>70</v>
      </c>
    </row>
    <row r="1270" spans="5:5" hidden="1" x14ac:dyDescent="0.2">
      <c r="E1270" s="88">
        <v>70</v>
      </c>
    </row>
    <row r="1271" spans="5:5" hidden="1" x14ac:dyDescent="0.2">
      <c r="E1271" s="87">
        <v>175</v>
      </c>
    </row>
    <row r="1272" spans="5:5" hidden="1" x14ac:dyDescent="0.2">
      <c r="E1272" s="88">
        <v>175</v>
      </c>
    </row>
    <row r="1273" spans="5:5" hidden="1" x14ac:dyDescent="0.2">
      <c r="E1273" s="87">
        <v>70</v>
      </c>
    </row>
    <row r="1274" spans="5:5" hidden="1" x14ac:dyDescent="0.2">
      <c r="E1274" s="88">
        <v>70</v>
      </c>
    </row>
    <row r="1275" spans="5:5" hidden="1" x14ac:dyDescent="0.2">
      <c r="E1275" s="87">
        <v>50</v>
      </c>
    </row>
    <row r="1276" spans="5:5" hidden="1" x14ac:dyDescent="0.2">
      <c r="E1276" s="88">
        <v>50</v>
      </c>
    </row>
    <row r="1277" spans="5:5" hidden="1" x14ac:dyDescent="0.2">
      <c r="E1277" s="87">
        <v>70</v>
      </c>
    </row>
    <row r="1278" spans="5:5" hidden="1" x14ac:dyDescent="0.2">
      <c r="E1278" s="88">
        <v>100</v>
      </c>
    </row>
    <row r="1279" spans="5:5" hidden="1" x14ac:dyDescent="0.2">
      <c r="E1279" s="90" t="s">
        <v>0</v>
      </c>
    </row>
    <row r="1280" spans="5:5" hidden="1" x14ac:dyDescent="0.2">
      <c r="E1280" s="88">
        <v>20</v>
      </c>
    </row>
    <row r="1281" spans="5:5" hidden="1" x14ac:dyDescent="0.2">
      <c r="E1281" s="87">
        <v>20</v>
      </c>
    </row>
    <row r="1282" spans="5:5" hidden="1" x14ac:dyDescent="0.2">
      <c r="E1282" s="88">
        <v>20</v>
      </c>
    </row>
    <row r="1283" spans="5:5" hidden="1" x14ac:dyDescent="0.2">
      <c r="E1283" s="87">
        <v>70</v>
      </c>
    </row>
    <row r="1284" spans="5:5" hidden="1" x14ac:dyDescent="0.2">
      <c r="E1284" s="88">
        <v>175</v>
      </c>
    </row>
    <row r="1285" spans="5:5" hidden="1" x14ac:dyDescent="0.2">
      <c r="E1285" s="87">
        <v>50</v>
      </c>
    </row>
    <row r="1286" spans="5:5" hidden="1" x14ac:dyDescent="0.2">
      <c r="E1286" s="89" t="s">
        <v>0</v>
      </c>
    </row>
    <row r="1287" spans="5:5" hidden="1" x14ac:dyDescent="0.2">
      <c r="E1287" s="87">
        <v>20</v>
      </c>
    </row>
    <row r="1288" spans="5:5" hidden="1" x14ac:dyDescent="0.2">
      <c r="E1288" s="88">
        <v>70</v>
      </c>
    </row>
    <row r="1289" spans="5:5" hidden="1" x14ac:dyDescent="0.2">
      <c r="E1289" s="87">
        <v>70</v>
      </c>
    </row>
    <row r="1290" spans="5:5" hidden="1" x14ac:dyDescent="0.2">
      <c r="E1290" s="88">
        <v>70</v>
      </c>
    </row>
    <row r="1291" spans="5:5" hidden="1" x14ac:dyDescent="0.2">
      <c r="E1291" s="87">
        <v>70</v>
      </c>
    </row>
    <row r="1292" spans="5:5" hidden="1" x14ac:dyDescent="0.2">
      <c r="E1292" s="88">
        <v>20</v>
      </c>
    </row>
    <row r="1293" spans="5:5" hidden="1" x14ac:dyDescent="0.2">
      <c r="E1293" s="87">
        <v>70</v>
      </c>
    </row>
    <row r="1294" spans="5:5" hidden="1" x14ac:dyDescent="0.2">
      <c r="E1294" s="88">
        <v>70</v>
      </c>
    </row>
    <row r="1295" spans="5:5" hidden="1" x14ac:dyDescent="0.2">
      <c r="E1295" s="87">
        <v>70</v>
      </c>
    </row>
    <row r="1296" spans="5:5" hidden="1" x14ac:dyDescent="0.2">
      <c r="E1296" s="88">
        <v>70</v>
      </c>
    </row>
    <row r="1297" spans="5:5" hidden="1" x14ac:dyDescent="0.2">
      <c r="E1297" s="87">
        <v>70</v>
      </c>
    </row>
    <row r="1298" spans="5:5" hidden="1" x14ac:dyDescent="0.2">
      <c r="E1298" s="88">
        <v>70</v>
      </c>
    </row>
    <row r="1299" spans="5:5" hidden="1" x14ac:dyDescent="0.2">
      <c r="E1299" s="87">
        <v>70</v>
      </c>
    </row>
    <row r="1300" spans="5:5" hidden="1" x14ac:dyDescent="0.2">
      <c r="E1300" s="88">
        <v>70</v>
      </c>
    </row>
    <row r="1301" spans="5:5" hidden="1" x14ac:dyDescent="0.2">
      <c r="E1301" s="87">
        <v>20</v>
      </c>
    </row>
    <row r="1302" spans="5:5" hidden="1" x14ac:dyDescent="0.2">
      <c r="E1302" s="88">
        <v>20</v>
      </c>
    </row>
    <row r="1303" spans="5:5" hidden="1" x14ac:dyDescent="0.2">
      <c r="E1303" s="87">
        <v>50</v>
      </c>
    </row>
    <row r="1304" spans="5:5" hidden="1" x14ac:dyDescent="0.2">
      <c r="E1304" s="88">
        <v>70</v>
      </c>
    </row>
    <row r="1305" spans="5:5" hidden="1" x14ac:dyDescent="0.2">
      <c r="E1305" s="87">
        <v>70</v>
      </c>
    </row>
    <row r="1306" spans="5:5" hidden="1" x14ac:dyDescent="0.2">
      <c r="E1306" s="88">
        <v>70</v>
      </c>
    </row>
    <row r="1307" spans="5:5" hidden="1" x14ac:dyDescent="0.2">
      <c r="E1307" s="87">
        <v>70</v>
      </c>
    </row>
    <row r="1308" spans="5:5" hidden="1" x14ac:dyDescent="0.2">
      <c r="E1308" s="88">
        <v>70</v>
      </c>
    </row>
    <row r="1309" spans="5:5" hidden="1" x14ac:dyDescent="0.2">
      <c r="E1309" s="87">
        <v>20</v>
      </c>
    </row>
    <row r="1310" spans="5:5" hidden="1" x14ac:dyDescent="0.2">
      <c r="E1310" s="88">
        <v>70</v>
      </c>
    </row>
    <row r="1311" spans="5:5" hidden="1" x14ac:dyDescent="0.2">
      <c r="E1311" s="87">
        <v>70</v>
      </c>
    </row>
    <row r="1312" spans="5:5" hidden="1" x14ac:dyDescent="0.2">
      <c r="E1312" s="88">
        <v>70</v>
      </c>
    </row>
    <row r="1313" spans="5:5" hidden="1" x14ac:dyDescent="0.2">
      <c r="E1313" s="87">
        <v>70</v>
      </c>
    </row>
    <row r="1314" spans="5:5" hidden="1" x14ac:dyDescent="0.2">
      <c r="E1314" s="88">
        <v>70</v>
      </c>
    </row>
    <row r="1315" spans="5:5" hidden="1" x14ac:dyDescent="0.2">
      <c r="E1315" s="87">
        <v>20</v>
      </c>
    </row>
    <row r="1316" spans="5:5" hidden="1" x14ac:dyDescent="0.2">
      <c r="E1316" s="88">
        <v>20</v>
      </c>
    </row>
    <row r="1317" spans="5:5" hidden="1" x14ac:dyDescent="0.2">
      <c r="E1317" s="87">
        <v>20</v>
      </c>
    </row>
    <row r="1318" spans="5:5" hidden="1" x14ac:dyDescent="0.2">
      <c r="E1318" s="88">
        <v>175</v>
      </c>
    </row>
    <row r="1319" spans="5:5" hidden="1" x14ac:dyDescent="0.2">
      <c r="E1319" s="87">
        <v>70</v>
      </c>
    </row>
    <row r="1320" spans="5:5" hidden="1" x14ac:dyDescent="0.2">
      <c r="E1320" s="88">
        <v>70</v>
      </c>
    </row>
    <row r="1321" spans="5:5" hidden="1" x14ac:dyDescent="0.2">
      <c r="E1321" s="87">
        <v>70</v>
      </c>
    </row>
    <row r="1322" spans="5:5" hidden="1" x14ac:dyDescent="0.2">
      <c r="E1322" s="88">
        <v>70</v>
      </c>
    </row>
    <row r="1323" spans="5:5" hidden="1" x14ac:dyDescent="0.2">
      <c r="E1323" s="87">
        <v>70</v>
      </c>
    </row>
    <row r="1324" spans="5:5" hidden="1" x14ac:dyDescent="0.2">
      <c r="E1324" s="88">
        <v>50</v>
      </c>
    </row>
    <row r="1325" spans="5:5" hidden="1" x14ac:dyDescent="0.2">
      <c r="E1325" s="87">
        <v>20</v>
      </c>
    </row>
    <row r="1326" spans="5:5" hidden="1" x14ac:dyDescent="0.2">
      <c r="E1326" s="88">
        <v>20</v>
      </c>
    </row>
    <row r="1327" spans="5:5" hidden="1" x14ac:dyDescent="0.2">
      <c r="E1327" s="87">
        <v>70</v>
      </c>
    </row>
    <row r="1328" spans="5:5" hidden="1" x14ac:dyDescent="0.2">
      <c r="E1328" s="88">
        <v>100</v>
      </c>
    </row>
    <row r="1329" spans="5:5" hidden="1" x14ac:dyDescent="0.2">
      <c r="E1329" s="87">
        <v>70</v>
      </c>
    </row>
    <row r="1330" spans="5:5" hidden="1" x14ac:dyDescent="0.2">
      <c r="E1330" s="88">
        <v>70</v>
      </c>
    </row>
    <row r="1331" spans="5:5" hidden="1" x14ac:dyDescent="0.2">
      <c r="E1331" s="87">
        <v>70</v>
      </c>
    </row>
    <row r="1332" spans="5:5" hidden="1" x14ac:dyDescent="0.2">
      <c r="E1332" s="89" t="s">
        <v>0</v>
      </c>
    </row>
    <row r="1333" spans="5:5" hidden="1" x14ac:dyDescent="0.2">
      <c r="E1333" s="87">
        <v>70</v>
      </c>
    </row>
    <row r="1334" spans="5:5" hidden="1" x14ac:dyDescent="0.2">
      <c r="E1334" s="88">
        <v>70</v>
      </c>
    </row>
    <row r="1335" spans="5:5" hidden="1" x14ac:dyDescent="0.2">
      <c r="E1335" s="90" t="s">
        <v>0</v>
      </c>
    </row>
    <row r="1336" spans="5:5" hidden="1" x14ac:dyDescent="0.2">
      <c r="E1336" s="89" t="s">
        <v>0</v>
      </c>
    </row>
    <row r="1337" spans="5:5" hidden="1" x14ac:dyDescent="0.2">
      <c r="E1337" s="90" t="s">
        <v>0</v>
      </c>
    </row>
    <row r="1338" spans="5:5" hidden="1" x14ac:dyDescent="0.2">
      <c r="E1338" s="88">
        <v>70</v>
      </c>
    </row>
    <row r="1339" spans="5:5" hidden="1" x14ac:dyDescent="0.2">
      <c r="E1339" s="87">
        <v>70</v>
      </c>
    </row>
    <row r="1340" spans="5:5" hidden="1" x14ac:dyDescent="0.2">
      <c r="E1340" s="88">
        <v>70</v>
      </c>
    </row>
    <row r="1341" spans="5:5" hidden="1" x14ac:dyDescent="0.2">
      <c r="E1341" s="87">
        <v>70</v>
      </c>
    </row>
    <row r="1342" spans="5:5" hidden="1" x14ac:dyDescent="0.2">
      <c r="E1342" s="88">
        <v>100</v>
      </c>
    </row>
    <row r="1343" spans="5:5" hidden="1" x14ac:dyDescent="0.2">
      <c r="E1343" s="90" t="s">
        <v>0</v>
      </c>
    </row>
    <row r="1344" spans="5:5" hidden="1" x14ac:dyDescent="0.2">
      <c r="E1344" s="88">
        <v>70</v>
      </c>
    </row>
    <row r="1345" spans="5:5" hidden="1" x14ac:dyDescent="0.2">
      <c r="E1345" s="87">
        <v>175</v>
      </c>
    </row>
    <row r="1346" spans="5:5" hidden="1" x14ac:dyDescent="0.2">
      <c r="E1346" s="88">
        <v>70</v>
      </c>
    </row>
    <row r="1347" spans="5:5" hidden="1" x14ac:dyDescent="0.2">
      <c r="E1347" s="87">
        <v>20</v>
      </c>
    </row>
    <row r="1348" spans="5:5" hidden="1" x14ac:dyDescent="0.2">
      <c r="E1348" s="88">
        <v>20</v>
      </c>
    </row>
    <row r="1349" spans="5:5" hidden="1" x14ac:dyDescent="0.2">
      <c r="E1349" s="87">
        <v>70</v>
      </c>
    </row>
    <row r="1350" spans="5:5" hidden="1" x14ac:dyDescent="0.2">
      <c r="E1350" s="88">
        <v>70</v>
      </c>
    </row>
    <row r="1351" spans="5:5" hidden="1" x14ac:dyDescent="0.2">
      <c r="E1351" s="87">
        <v>70</v>
      </c>
    </row>
    <row r="1352" spans="5:5" hidden="1" x14ac:dyDescent="0.2">
      <c r="E1352" s="88">
        <v>70</v>
      </c>
    </row>
    <row r="1353" spans="5:5" hidden="1" x14ac:dyDescent="0.2">
      <c r="E1353" s="87">
        <v>70</v>
      </c>
    </row>
    <row r="1354" spans="5:5" hidden="1" x14ac:dyDescent="0.2">
      <c r="E1354" s="88">
        <v>50</v>
      </c>
    </row>
    <row r="1355" spans="5:5" hidden="1" x14ac:dyDescent="0.2">
      <c r="E1355" s="87">
        <v>70</v>
      </c>
    </row>
    <row r="1356" spans="5:5" hidden="1" x14ac:dyDescent="0.2">
      <c r="E1356" s="88">
        <v>20</v>
      </c>
    </row>
    <row r="1357" spans="5:5" hidden="1" x14ac:dyDescent="0.2">
      <c r="E1357" s="87">
        <v>20</v>
      </c>
    </row>
    <row r="1358" spans="5:5" hidden="1" x14ac:dyDescent="0.2">
      <c r="E1358" s="88">
        <v>20</v>
      </c>
    </row>
    <row r="1359" spans="5:5" hidden="1" x14ac:dyDescent="0.2">
      <c r="E1359" s="87">
        <v>20</v>
      </c>
    </row>
    <row r="1360" spans="5:5" hidden="1" x14ac:dyDescent="0.2">
      <c r="E1360" s="88">
        <v>20</v>
      </c>
    </row>
    <row r="1361" spans="5:5" hidden="1" x14ac:dyDescent="0.2">
      <c r="E1361" s="87">
        <v>70</v>
      </c>
    </row>
    <row r="1362" spans="5:5" hidden="1" x14ac:dyDescent="0.2">
      <c r="E1362" s="88">
        <v>70</v>
      </c>
    </row>
    <row r="1363" spans="5:5" hidden="1" x14ac:dyDescent="0.2">
      <c r="E1363" s="87">
        <v>70</v>
      </c>
    </row>
    <row r="1364" spans="5:5" hidden="1" x14ac:dyDescent="0.2">
      <c r="E1364" s="88">
        <v>70</v>
      </c>
    </row>
    <row r="1365" spans="5:5" hidden="1" x14ac:dyDescent="0.2">
      <c r="E1365" s="87">
        <v>70</v>
      </c>
    </row>
    <row r="1366" spans="5:5" hidden="1" x14ac:dyDescent="0.2">
      <c r="E1366" s="88">
        <v>50</v>
      </c>
    </row>
    <row r="1367" spans="5:5" hidden="1" x14ac:dyDescent="0.2">
      <c r="E1367" s="87">
        <v>175</v>
      </c>
    </row>
    <row r="1368" spans="5:5" hidden="1" x14ac:dyDescent="0.2">
      <c r="E1368" s="88">
        <v>70</v>
      </c>
    </row>
    <row r="1369" spans="5:5" hidden="1" x14ac:dyDescent="0.2">
      <c r="E1369" s="87">
        <v>70</v>
      </c>
    </row>
    <row r="1370" spans="5:5" hidden="1" x14ac:dyDescent="0.2">
      <c r="E1370" s="88">
        <v>50</v>
      </c>
    </row>
    <row r="1371" spans="5:5" hidden="1" x14ac:dyDescent="0.2">
      <c r="E1371" s="87">
        <v>50</v>
      </c>
    </row>
    <row r="1372" spans="5:5" hidden="1" x14ac:dyDescent="0.2">
      <c r="E1372" s="88">
        <v>70</v>
      </c>
    </row>
    <row r="1373" spans="5:5" hidden="1" x14ac:dyDescent="0.2">
      <c r="E1373" s="87">
        <v>70</v>
      </c>
    </row>
    <row r="1374" spans="5:5" hidden="1" x14ac:dyDescent="0.2">
      <c r="E1374" s="88">
        <v>70</v>
      </c>
    </row>
    <row r="1375" spans="5:5" hidden="1" x14ac:dyDescent="0.2">
      <c r="E1375" s="87">
        <v>20</v>
      </c>
    </row>
    <row r="1376" spans="5:5" hidden="1" x14ac:dyDescent="0.2">
      <c r="E1376" s="88">
        <v>70</v>
      </c>
    </row>
    <row r="1377" spans="5:5" hidden="1" x14ac:dyDescent="0.2">
      <c r="E1377" s="87">
        <v>70</v>
      </c>
    </row>
    <row r="1378" spans="5:5" hidden="1" x14ac:dyDescent="0.2">
      <c r="E1378" s="88">
        <v>20</v>
      </c>
    </row>
    <row r="1379" spans="5:5" hidden="1" x14ac:dyDescent="0.2">
      <c r="E1379" s="87">
        <v>20</v>
      </c>
    </row>
    <row r="1380" spans="5:5" hidden="1" x14ac:dyDescent="0.2">
      <c r="E1380" s="88">
        <v>70</v>
      </c>
    </row>
    <row r="1381" spans="5:5" hidden="1" x14ac:dyDescent="0.2">
      <c r="E1381" s="87">
        <v>70</v>
      </c>
    </row>
    <row r="1382" spans="5:5" hidden="1" x14ac:dyDescent="0.2">
      <c r="E1382" s="88">
        <v>70</v>
      </c>
    </row>
    <row r="1383" spans="5:5" hidden="1" x14ac:dyDescent="0.2">
      <c r="E1383" s="87">
        <v>100</v>
      </c>
    </row>
    <row r="1384" spans="5:5" hidden="1" x14ac:dyDescent="0.2">
      <c r="E1384" s="88">
        <v>70</v>
      </c>
    </row>
    <row r="1385" spans="5:5" hidden="1" x14ac:dyDescent="0.2">
      <c r="E1385" s="87">
        <v>70</v>
      </c>
    </row>
    <row r="1386" spans="5:5" hidden="1" x14ac:dyDescent="0.2">
      <c r="E1386" s="88">
        <v>70</v>
      </c>
    </row>
    <row r="1387" spans="5:5" hidden="1" x14ac:dyDescent="0.2">
      <c r="E1387" s="87">
        <v>70</v>
      </c>
    </row>
    <row r="1388" spans="5:5" hidden="1" x14ac:dyDescent="0.2">
      <c r="E1388" s="88">
        <v>70</v>
      </c>
    </row>
    <row r="1389" spans="5:5" hidden="1" x14ac:dyDescent="0.2">
      <c r="E1389" s="87">
        <v>175</v>
      </c>
    </row>
    <row r="1390" spans="5:5" hidden="1" x14ac:dyDescent="0.2">
      <c r="E1390" s="88">
        <v>70</v>
      </c>
    </row>
    <row r="1391" spans="5:5" hidden="1" x14ac:dyDescent="0.2">
      <c r="E1391" s="87">
        <v>70</v>
      </c>
    </row>
    <row r="1392" spans="5:5" hidden="1" x14ac:dyDescent="0.2">
      <c r="E1392" s="88">
        <v>70</v>
      </c>
    </row>
    <row r="1393" spans="5:5" hidden="1" x14ac:dyDescent="0.2">
      <c r="E1393" s="87">
        <v>70</v>
      </c>
    </row>
    <row r="1394" spans="5:5" hidden="1" x14ac:dyDescent="0.2">
      <c r="E1394" s="88">
        <v>20</v>
      </c>
    </row>
    <row r="1395" spans="5:5" hidden="1" x14ac:dyDescent="0.2">
      <c r="E1395" s="87">
        <v>20</v>
      </c>
    </row>
    <row r="1396" spans="5:5" hidden="1" x14ac:dyDescent="0.2">
      <c r="E1396" s="88">
        <v>20</v>
      </c>
    </row>
    <row r="1397" spans="5:5" hidden="1" x14ac:dyDescent="0.2">
      <c r="E1397" s="87">
        <v>70</v>
      </c>
    </row>
    <row r="1398" spans="5:5" hidden="1" x14ac:dyDescent="0.2">
      <c r="E1398" s="88">
        <v>70</v>
      </c>
    </row>
    <row r="1399" spans="5:5" hidden="1" x14ac:dyDescent="0.2">
      <c r="E1399" s="87">
        <v>70</v>
      </c>
    </row>
    <row r="1400" spans="5:5" hidden="1" x14ac:dyDescent="0.2">
      <c r="E1400" s="88">
        <v>20</v>
      </c>
    </row>
    <row r="1401" spans="5:5" hidden="1" x14ac:dyDescent="0.2">
      <c r="E1401" s="87">
        <v>20</v>
      </c>
    </row>
    <row r="1402" spans="5:5" hidden="1" x14ac:dyDescent="0.2">
      <c r="E1402" s="88">
        <v>20</v>
      </c>
    </row>
    <row r="1403" spans="5:5" hidden="1" x14ac:dyDescent="0.2">
      <c r="E1403" s="87">
        <v>20</v>
      </c>
    </row>
    <row r="1404" spans="5:5" hidden="1" x14ac:dyDescent="0.2">
      <c r="E1404" s="88">
        <v>20</v>
      </c>
    </row>
    <row r="1405" spans="5:5" hidden="1" x14ac:dyDescent="0.2">
      <c r="E1405" s="87">
        <v>20</v>
      </c>
    </row>
    <row r="1406" spans="5:5" hidden="1" x14ac:dyDescent="0.2">
      <c r="E1406" s="88">
        <v>20</v>
      </c>
    </row>
    <row r="1407" spans="5:5" hidden="1" x14ac:dyDescent="0.2">
      <c r="E1407" s="87">
        <v>100</v>
      </c>
    </row>
    <row r="1408" spans="5:5" hidden="1" x14ac:dyDescent="0.2">
      <c r="E1408" s="88">
        <v>175</v>
      </c>
    </row>
    <row r="1409" spans="5:5" hidden="1" x14ac:dyDescent="0.2">
      <c r="E1409" s="87">
        <v>20</v>
      </c>
    </row>
    <row r="1410" spans="5:5" hidden="1" x14ac:dyDescent="0.2">
      <c r="E1410" s="88">
        <v>70</v>
      </c>
    </row>
    <row r="1411" spans="5:5" hidden="1" x14ac:dyDescent="0.2">
      <c r="E1411" s="87">
        <v>70</v>
      </c>
    </row>
    <row r="1412" spans="5:5" hidden="1" x14ac:dyDescent="0.2">
      <c r="E1412" s="88">
        <v>100</v>
      </c>
    </row>
    <row r="1413" spans="5:5" hidden="1" x14ac:dyDescent="0.2">
      <c r="E1413" s="87">
        <v>100</v>
      </c>
    </row>
    <row r="1414" spans="5:5" hidden="1" x14ac:dyDescent="0.2">
      <c r="E1414" s="88">
        <v>70</v>
      </c>
    </row>
    <row r="1415" spans="5:5" hidden="1" x14ac:dyDescent="0.2">
      <c r="E1415" s="87">
        <v>70</v>
      </c>
    </row>
    <row r="1416" spans="5:5" hidden="1" x14ac:dyDescent="0.2">
      <c r="E1416" s="88">
        <v>20</v>
      </c>
    </row>
    <row r="1417" spans="5:5" hidden="1" x14ac:dyDescent="0.2">
      <c r="E1417" s="87">
        <v>20</v>
      </c>
    </row>
    <row r="1418" spans="5:5" hidden="1" x14ac:dyDescent="0.2">
      <c r="E1418" s="88">
        <v>20</v>
      </c>
    </row>
    <row r="1419" spans="5:5" hidden="1" x14ac:dyDescent="0.2">
      <c r="E1419" s="87">
        <v>20</v>
      </c>
    </row>
    <row r="1420" spans="5:5" hidden="1" x14ac:dyDescent="0.2">
      <c r="E1420" s="88">
        <v>20</v>
      </c>
    </row>
    <row r="1421" spans="5:5" hidden="1" x14ac:dyDescent="0.2">
      <c r="E1421" s="90" t="s">
        <v>0</v>
      </c>
    </row>
    <row r="1422" spans="5:5" hidden="1" x14ac:dyDescent="0.2">
      <c r="E1422" s="89" t="s">
        <v>0</v>
      </c>
    </row>
    <row r="1423" spans="5:5" hidden="1" x14ac:dyDescent="0.2">
      <c r="E1423" s="90" t="s">
        <v>0</v>
      </c>
    </row>
    <row r="1424" spans="5:5" hidden="1" x14ac:dyDescent="0.2">
      <c r="E1424" s="89" t="s">
        <v>0</v>
      </c>
    </row>
    <row r="1425" spans="5:5" hidden="1" x14ac:dyDescent="0.2">
      <c r="E1425" s="87">
        <v>100</v>
      </c>
    </row>
    <row r="1426" spans="5:5" hidden="1" x14ac:dyDescent="0.2">
      <c r="E1426" s="88">
        <v>70</v>
      </c>
    </row>
    <row r="1427" spans="5:5" hidden="1" x14ac:dyDescent="0.2">
      <c r="E1427" s="87">
        <v>175</v>
      </c>
    </row>
    <row r="1428" spans="5:5" hidden="1" x14ac:dyDescent="0.2">
      <c r="E1428" s="88">
        <v>70</v>
      </c>
    </row>
    <row r="1429" spans="5:5" hidden="1" x14ac:dyDescent="0.2">
      <c r="E1429" s="87">
        <v>70</v>
      </c>
    </row>
    <row r="1430" spans="5:5" hidden="1" x14ac:dyDescent="0.2">
      <c r="E1430" s="88">
        <v>100</v>
      </c>
    </row>
    <row r="1431" spans="5:5" hidden="1" x14ac:dyDescent="0.2">
      <c r="E1431" s="87">
        <v>70</v>
      </c>
    </row>
    <row r="1432" spans="5:5" hidden="1" x14ac:dyDescent="0.2">
      <c r="E1432" s="88">
        <v>20</v>
      </c>
    </row>
    <row r="1433" spans="5:5" hidden="1" x14ac:dyDescent="0.2">
      <c r="E1433" s="87">
        <v>20</v>
      </c>
    </row>
    <row r="1434" spans="5:5" hidden="1" x14ac:dyDescent="0.2">
      <c r="E1434" s="88">
        <v>20</v>
      </c>
    </row>
    <row r="1435" spans="5:5" hidden="1" x14ac:dyDescent="0.2">
      <c r="E1435" s="87">
        <v>20</v>
      </c>
    </row>
    <row r="1436" spans="5:5" hidden="1" x14ac:dyDescent="0.2">
      <c r="E1436" s="88">
        <v>50</v>
      </c>
    </row>
    <row r="1437" spans="5:5" hidden="1" x14ac:dyDescent="0.2">
      <c r="E1437" s="87">
        <v>20</v>
      </c>
    </row>
    <row r="1438" spans="5:5" hidden="1" x14ac:dyDescent="0.2">
      <c r="E1438" s="88">
        <v>175</v>
      </c>
    </row>
    <row r="1439" spans="5:5" hidden="1" x14ac:dyDescent="0.2">
      <c r="E1439" s="87">
        <v>70</v>
      </c>
    </row>
    <row r="1440" spans="5:5" hidden="1" x14ac:dyDescent="0.2">
      <c r="E1440" s="88">
        <v>70</v>
      </c>
    </row>
    <row r="1441" spans="5:5" hidden="1" x14ac:dyDescent="0.2">
      <c r="E1441" s="87">
        <v>70</v>
      </c>
    </row>
    <row r="1442" spans="5:5" hidden="1" x14ac:dyDescent="0.2">
      <c r="E1442" s="88">
        <v>70</v>
      </c>
    </row>
    <row r="1443" spans="5:5" hidden="1" x14ac:dyDescent="0.2">
      <c r="E1443" s="87">
        <v>20</v>
      </c>
    </row>
    <row r="1444" spans="5:5" hidden="1" x14ac:dyDescent="0.2">
      <c r="E1444" s="88">
        <v>20</v>
      </c>
    </row>
    <row r="1445" spans="5:5" hidden="1" x14ac:dyDescent="0.2">
      <c r="E1445" s="87">
        <v>20</v>
      </c>
    </row>
    <row r="1446" spans="5:5" hidden="1" x14ac:dyDescent="0.2">
      <c r="E1446" s="88">
        <v>20</v>
      </c>
    </row>
    <row r="1447" spans="5:5" hidden="1" x14ac:dyDescent="0.2">
      <c r="E1447" s="87">
        <v>20</v>
      </c>
    </row>
    <row r="1448" spans="5:5" hidden="1" x14ac:dyDescent="0.2">
      <c r="E1448" s="88">
        <v>20</v>
      </c>
    </row>
    <row r="1449" spans="5:5" hidden="1" x14ac:dyDescent="0.2">
      <c r="E1449" s="87">
        <v>70</v>
      </c>
    </row>
    <row r="1450" spans="5:5" hidden="1" x14ac:dyDescent="0.2">
      <c r="E1450" s="88">
        <v>70</v>
      </c>
    </row>
    <row r="1451" spans="5:5" hidden="1" x14ac:dyDescent="0.2">
      <c r="E1451" s="87">
        <v>70</v>
      </c>
    </row>
    <row r="1452" spans="5:5" hidden="1" x14ac:dyDescent="0.2">
      <c r="E1452" s="88">
        <v>100</v>
      </c>
    </row>
    <row r="1453" spans="5:5" hidden="1" x14ac:dyDescent="0.2">
      <c r="E1453" s="90" t="s">
        <v>0</v>
      </c>
    </row>
    <row r="1454" spans="5:5" hidden="1" x14ac:dyDescent="0.2">
      <c r="E1454" s="88">
        <v>70</v>
      </c>
    </row>
    <row r="1455" spans="5:5" hidden="1" x14ac:dyDescent="0.2">
      <c r="E1455" s="90" t="s">
        <v>0</v>
      </c>
    </row>
    <row r="1456" spans="5:5" hidden="1" x14ac:dyDescent="0.2">
      <c r="E1456" s="88">
        <v>70</v>
      </c>
    </row>
    <row r="1457" spans="5:5" hidden="1" x14ac:dyDescent="0.2">
      <c r="E1457" s="87">
        <v>70</v>
      </c>
    </row>
    <row r="1458" spans="5:5" hidden="1" x14ac:dyDescent="0.2">
      <c r="E1458" s="88">
        <v>70</v>
      </c>
    </row>
    <row r="1459" spans="5:5" hidden="1" x14ac:dyDescent="0.2">
      <c r="E1459" s="87">
        <v>70</v>
      </c>
    </row>
    <row r="1460" spans="5:5" hidden="1" x14ac:dyDescent="0.2">
      <c r="E1460" s="88">
        <v>70</v>
      </c>
    </row>
    <row r="1461" spans="5:5" hidden="1" x14ac:dyDescent="0.2">
      <c r="E1461" s="87">
        <v>20</v>
      </c>
    </row>
    <row r="1462" spans="5:5" hidden="1" x14ac:dyDescent="0.2">
      <c r="E1462" s="88">
        <v>100</v>
      </c>
    </row>
    <row r="1463" spans="5:5" hidden="1" x14ac:dyDescent="0.2">
      <c r="E1463" s="87">
        <v>70</v>
      </c>
    </row>
    <row r="1464" spans="5:5" hidden="1" x14ac:dyDescent="0.2">
      <c r="E1464" s="88">
        <v>20</v>
      </c>
    </row>
    <row r="1465" spans="5:5" hidden="1" x14ac:dyDescent="0.2">
      <c r="E1465" s="87">
        <v>175</v>
      </c>
    </row>
    <row r="1466" spans="5:5" hidden="1" x14ac:dyDescent="0.2">
      <c r="E1466" s="88">
        <v>70</v>
      </c>
    </row>
    <row r="1467" spans="5:5" hidden="1" x14ac:dyDescent="0.2">
      <c r="E1467" s="87">
        <v>70</v>
      </c>
    </row>
    <row r="1468" spans="5:5" hidden="1" x14ac:dyDescent="0.2">
      <c r="E1468" s="88">
        <v>70</v>
      </c>
    </row>
    <row r="1469" spans="5:5" hidden="1" x14ac:dyDescent="0.2">
      <c r="E1469" s="87">
        <v>20</v>
      </c>
    </row>
    <row r="1470" spans="5:5" hidden="1" x14ac:dyDescent="0.2">
      <c r="E1470" s="88">
        <v>20</v>
      </c>
    </row>
    <row r="1471" spans="5:5" hidden="1" x14ac:dyDescent="0.2">
      <c r="E1471" s="87">
        <v>20</v>
      </c>
    </row>
    <row r="1472" spans="5:5" hidden="1" x14ac:dyDescent="0.2">
      <c r="E1472" s="88">
        <v>20</v>
      </c>
    </row>
    <row r="1473" spans="5:5" hidden="1" x14ac:dyDescent="0.2">
      <c r="E1473" s="87">
        <v>20</v>
      </c>
    </row>
    <row r="1474" spans="5:5" hidden="1" x14ac:dyDescent="0.2">
      <c r="E1474" s="88">
        <v>20</v>
      </c>
    </row>
    <row r="1475" spans="5:5" hidden="1" x14ac:dyDescent="0.2">
      <c r="E1475" s="87">
        <v>50</v>
      </c>
    </row>
    <row r="1476" spans="5:5" hidden="1" x14ac:dyDescent="0.2">
      <c r="E1476" s="88">
        <v>20</v>
      </c>
    </row>
    <row r="1477" spans="5:5" hidden="1" x14ac:dyDescent="0.2">
      <c r="E1477" s="87">
        <v>70</v>
      </c>
    </row>
    <row r="1478" spans="5:5" hidden="1" x14ac:dyDescent="0.2">
      <c r="E1478" s="88">
        <v>70</v>
      </c>
    </row>
    <row r="1479" spans="5:5" hidden="1" x14ac:dyDescent="0.2">
      <c r="E1479" s="90" t="s">
        <v>0</v>
      </c>
    </row>
    <row r="1480" spans="5:5" hidden="1" x14ac:dyDescent="0.2">
      <c r="E1480" s="88">
        <v>50</v>
      </c>
    </row>
    <row r="1481" spans="5:5" hidden="1" x14ac:dyDescent="0.2">
      <c r="E1481" s="87">
        <v>70</v>
      </c>
    </row>
    <row r="1482" spans="5:5" hidden="1" x14ac:dyDescent="0.2">
      <c r="E1482" s="88">
        <v>70</v>
      </c>
    </row>
    <row r="1483" spans="5:5" hidden="1" x14ac:dyDescent="0.2">
      <c r="E1483" s="87">
        <v>20</v>
      </c>
    </row>
    <row r="1484" spans="5:5" hidden="1" x14ac:dyDescent="0.2">
      <c r="E1484" s="88">
        <v>20</v>
      </c>
    </row>
    <row r="1485" spans="5:5" hidden="1" x14ac:dyDescent="0.2">
      <c r="E1485" s="87">
        <v>20</v>
      </c>
    </row>
    <row r="1486" spans="5:5" hidden="1" x14ac:dyDescent="0.2">
      <c r="E1486" s="88">
        <v>20</v>
      </c>
    </row>
    <row r="1487" spans="5:5" hidden="1" x14ac:dyDescent="0.2">
      <c r="E1487" s="87">
        <v>50</v>
      </c>
    </row>
    <row r="1488" spans="5:5" hidden="1" x14ac:dyDescent="0.2">
      <c r="E1488" s="88">
        <v>70</v>
      </c>
    </row>
    <row r="1489" spans="5:5" hidden="1" x14ac:dyDescent="0.2">
      <c r="E1489" s="87">
        <v>70</v>
      </c>
    </row>
    <row r="1490" spans="5:5" hidden="1" x14ac:dyDescent="0.2">
      <c r="E1490" s="88">
        <v>70</v>
      </c>
    </row>
    <row r="1491" spans="5:5" hidden="1" x14ac:dyDescent="0.2">
      <c r="E1491" s="87">
        <v>70</v>
      </c>
    </row>
    <row r="1492" spans="5:5" hidden="1" x14ac:dyDescent="0.2">
      <c r="E1492" s="89" t="s">
        <v>0</v>
      </c>
    </row>
    <row r="1493" spans="5:5" hidden="1" x14ac:dyDescent="0.2">
      <c r="E1493" s="90" t="s">
        <v>0</v>
      </c>
    </row>
    <row r="1494" spans="5:5" hidden="1" x14ac:dyDescent="0.2">
      <c r="E1494" s="88">
        <v>100</v>
      </c>
    </row>
    <row r="1495" spans="5:5" hidden="1" x14ac:dyDescent="0.2">
      <c r="E1495" s="90" t="s">
        <v>0</v>
      </c>
    </row>
    <row r="1496" spans="5:5" hidden="1" x14ac:dyDescent="0.2">
      <c r="E1496" s="89" t="s">
        <v>0</v>
      </c>
    </row>
    <row r="1497" spans="5:5" hidden="1" x14ac:dyDescent="0.2">
      <c r="E1497" s="87">
        <v>70</v>
      </c>
    </row>
    <row r="1498" spans="5:5" hidden="1" x14ac:dyDescent="0.2">
      <c r="E1498" s="88">
        <v>20</v>
      </c>
    </row>
    <row r="1499" spans="5:5" hidden="1" x14ac:dyDescent="0.2">
      <c r="E1499" s="87">
        <v>20</v>
      </c>
    </row>
    <row r="1500" spans="5:5" hidden="1" x14ac:dyDescent="0.2">
      <c r="E1500" s="88">
        <v>175</v>
      </c>
    </row>
    <row r="1501" spans="5:5" hidden="1" x14ac:dyDescent="0.2">
      <c r="E1501" s="87">
        <v>70</v>
      </c>
    </row>
    <row r="1502" spans="5:5" hidden="1" x14ac:dyDescent="0.2">
      <c r="E1502" s="88">
        <v>70</v>
      </c>
    </row>
    <row r="1503" spans="5:5" hidden="1" x14ac:dyDescent="0.2">
      <c r="E1503" s="87">
        <v>20</v>
      </c>
    </row>
    <row r="1504" spans="5:5" hidden="1" x14ac:dyDescent="0.2">
      <c r="E1504" s="88">
        <v>20</v>
      </c>
    </row>
    <row r="1505" spans="5:5" hidden="1" x14ac:dyDescent="0.2">
      <c r="E1505" s="87">
        <v>20</v>
      </c>
    </row>
    <row r="1506" spans="5:5" hidden="1" x14ac:dyDescent="0.2">
      <c r="E1506" s="88">
        <v>70</v>
      </c>
    </row>
    <row r="1507" spans="5:5" hidden="1" x14ac:dyDescent="0.2">
      <c r="E1507" s="87">
        <v>70</v>
      </c>
    </row>
    <row r="1508" spans="5:5" hidden="1" x14ac:dyDescent="0.2">
      <c r="E1508" s="88">
        <v>70</v>
      </c>
    </row>
    <row r="1509" spans="5:5" hidden="1" x14ac:dyDescent="0.2">
      <c r="E1509" s="87">
        <v>20</v>
      </c>
    </row>
    <row r="1510" spans="5:5" hidden="1" x14ac:dyDescent="0.2">
      <c r="E1510" s="88">
        <v>20</v>
      </c>
    </row>
    <row r="1511" spans="5:5" hidden="1" x14ac:dyDescent="0.2">
      <c r="E1511" s="87">
        <v>70</v>
      </c>
    </row>
    <row r="1512" spans="5:5" hidden="1" x14ac:dyDescent="0.2">
      <c r="E1512" s="88">
        <v>70</v>
      </c>
    </row>
    <row r="1513" spans="5:5" hidden="1" x14ac:dyDescent="0.2">
      <c r="E1513" s="87">
        <v>70</v>
      </c>
    </row>
    <row r="1514" spans="5:5" hidden="1" x14ac:dyDescent="0.2">
      <c r="E1514" s="88">
        <v>100</v>
      </c>
    </row>
    <row r="1515" spans="5:5" hidden="1" x14ac:dyDescent="0.2">
      <c r="E1515" s="87">
        <v>70</v>
      </c>
    </row>
    <row r="1516" spans="5:5" hidden="1" x14ac:dyDescent="0.2">
      <c r="E1516" s="88">
        <v>70</v>
      </c>
    </row>
    <row r="1517" spans="5:5" hidden="1" x14ac:dyDescent="0.2">
      <c r="E1517" s="87">
        <v>20</v>
      </c>
    </row>
    <row r="1518" spans="5:5" hidden="1" x14ac:dyDescent="0.2">
      <c r="E1518" s="88">
        <v>70</v>
      </c>
    </row>
    <row r="1519" spans="5:5" hidden="1" x14ac:dyDescent="0.2">
      <c r="E1519" s="87">
        <v>70</v>
      </c>
    </row>
    <row r="1520" spans="5:5" hidden="1" x14ac:dyDescent="0.2">
      <c r="E1520" s="88">
        <v>70</v>
      </c>
    </row>
    <row r="1521" spans="5:5" hidden="1" x14ac:dyDescent="0.2">
      <c r="E1521" s="87">
        <v>70</v>
      </c>
    </row>
    <row r="1522" spans="5:5" hidden="1" x14ac:dyDescent="0.2">
      <c r="E1522" s="89" t="s">
        <v>0</v>
      </c>
    </row>
    <row r="1523" spans="5:5" hidden="1" x14ac:dyDescent="0.2">
      <c r="E1523" s="90" t="s">
        <v>0</v>
      </c>
    </row>
    <row r="1524" spans="5:5" hidden="1" x14ac:dyDescent="0.2">
      <c r="E1524" s="89" t="s">
        <v>0</v>
      </c>
    </row>
    <row r="1525" spans="5:5" hidden="1" x14ac:dyDescent="0.2">
      <c r="E1525" s="90" t="s">
        <v>0</v>
      </c>
    </row>
    <row r="1526" spans="5:5" hidden="1" x14ac:dyDescent="0.2">
      <c r="E1526" s="89" t="s">
        <v>0</v>
      </c>
    </row>
    <row r="1527" spans="5:5" hidden="1" x14ac:dyDescent="0.2">
      <c r="E1527" s="90" t="s">
        <v>0</v>
      </c>
    </row>
    <row r="1528" spans="5:5" hidden="1" x14ac:dyDescent="0.2">
      <c r="E1528" s="89" t="s">
        <v>0</v>
      </c>
    </row>
    <row r="1529" spans="5:5" hidden="1" x14ac:dyDescent="0.2">
      <c r="E1529" s="90" t="s">
        <v>0</v>
      </c>
    </row>
    <row r="1530" spans="5:5" hidden="1" x14ac:dyDescent="0.2">
      <c r="E1530" s="89" t="s">
        <v>0</v>
      </c>
    </row>
    <row r="1531" spans="5:5" hidden="1" x14ac:dyDescent="0.2">
      <c r="E1531" s="90" t="s">
        <v>0</v>
      </c>
    </row>
    <row r="1532" spans="5:5" hidden="1" x14ac:dyDescent="0.2">
      <c r="E1532" s="89" t="s">
        <v>0</v>
      </c>
    </row>
    <row r="1533" spans="5:5" hidden="1" x14ac:dyDescent="0.2">
      <c r="E1533" s="90" t="s">
        <v>0</v>
      </c>
    </row>
    <row r="1534" spans="5:5" hidden="1" x14ac:dyDescent="0.2">
      <c r="E1534" s="89" t="s">
        <v>0</v>
      </c>
    </row>
    <row r="1535" spans="5:5" hidden="1" x14ac:dyDescent="0.2">
      <c r="E1535" s="90" t="s">
        <v>0</v>
      </c>
    </row>
    <row r="1536" spans="5:5" hidden="1" x14ac:dyDescent="0.2">
      <c r="E1536" s="88">
        <v>70</v>
      </c>
    </row>
    <row r="1537" spans="5:5" hidden="1" x14ac:dyDescent="0.2">
      <c r="E1537" s="87">
        <v>70</v>
      </c>
    </row>
    <row r="1538" spans="5:5" hidden="1" x14ac:dyDescent="0.2">
      <c r="E1538" s="88">
        <v>20</v>
      </c>
    </row>
    <row r="1539" spans="5:5" hidden="1" x14ac:dyDescent="0.2">
      <c r="E1539" s="87">
        <v>20</v>
      </c>
    </row>
    <row r="1540" spans="5:5" hidden="1" x14ac:dyDescent="0.2">
      <c r="E1540" s="88">
        <v>20</v>
      </c>
    </row>
    <row r="1541" spans="5:5" hidden="1" x14ac:dyDescent="0.2">
      <c r="E1541" s="87">
        <v>20</v>
      </c>
    </row>
    <row r="1542" spans="5:5" hidden="1" x14ac:dyDescent="0.2">
      <c r="E1542" s="88">
        <v>20</v>
      </c>
    </row>
    <row r="1543" spans="5:5" hidden="1" x14ac:dyDescent="0.2">
      <c r="E1543" s="87">
        <v>20</v>
      </c>
    </row>
    <row r="1544" spans="5:5" hidden="1" x14ac:dyDescent="0.2">
      <c r="E1544" s="88">
        <v>50</v>
      </c>
    </row>
    <row r="1545" spans="5:5" hidden="1" x14ac:dyDescent="0.2">
      <c r="E1545" s="87">
        <v>20</v>
      </c>
    </row>
    <row r="1546" spans="5:5" hidden="1" x14ac:dyDescent="0.2">
      <c r="E1546" s="88">
        <v>20</v>
      </c>
    </row>
    <row r="1547" spans="5:5" hidden="1" x14ac:dyDescent="0.2">
      <c r="E1547" s="87">
        <v>20</v>
      </c>
    </row>
    <row r="1548" spans="5:5" hidden="1" x14ac:dyDescent="0.2">
      <c r="E1548" s="88">
        <v>20</v>
      </c>
    </row>
    <row r="1549" spans="5:5" hidden="1" x14ac:dyDescent="0.2">
      <c r="E1549" s="87">
        <v>50</v>
      </c>
    </row>
    <row r="1550" spans="5:5" hidden="1" x14ac:dyDescent="0.2">
      <c r="E1550" s="88">
        <v>70</v>
      </c>
    </row>
    <row r="1551" spans="5:5" hidden="1" x14ac:dyDescent="0.2">
      <c r="E1551" s="87">
        <v>70</v>
      </c>
    </row>
    <row r="1552" spans="5:5" x14ac:dyDescent="0.2">
      <c r="E1552" s="87">
        <v>175</v>
      </c>
    </row>
    <row r="1553" spans="5:5" hidden="1" x14ac:dyDescent="0.2">
      <c r="E1553" s="90" t="s">
        <v>0</v>
      </c>
    </row>
    <row r="1554" spans="5:5" hidden="1" x14ac:dyDescent="0.2">
      <c r="E1554" s="88">
        <v>20</v>
      </c>
    </row>
    <row r="1555" spans="5:5" hidden="1" x14ac:dyDescent="0.2">
      <c r="E1555" s="87">
        <v>20</v>
      </c>
    </row>
    <row r="1556" spans="5:5" hidden="1" x14ac:dyDescent="0.2">
      <c r="E1556" s="88">
        <v>20</v>
      </c>
    </row>
    <row r="1557" spans="5:5" hidden="1" x14ac:dyDescent="0.2">
      <c r="E1557" s="87">
        <v>20</v>
      </c>
    </row>
    <row r="1558" spans="5:5" hidden="1" x14ac:dyDescent="0.2">
      <c r="E1558" s="88">
        <v>20</v>
      </c>
    </row>
    <row r="1559" spans="5:5" hidden="1" x14ac:dyDescent="0.2">
      <c r="E1559" s="87">
        <v>20</v>
      </c>
    </row>
    <row r="1560" spans="5:5" hidden="1" x14ac:dyDescent="0.2">
      <c r="E1560" s="88">
        <v>20</v>
      </c>
    </row>
    <row r="1561" spans="5:5" hidden="1" x14ac:dyDescent="0.2">
      <c r="E1561" s="87">
        <v>20</v>
      </c>
    </row>
    <row r="1562" spans="5:5" hidden="1" x14ac:dyDescent="0.2">
      <c r="E1562" s="88">
        <v>20</v>
      </c>
    </row>
    <row r="1563" spans="5:5" hidden="1" x14ac:dyDescent="0.2">
      <c r="E1563" s="87">
        <v>20</v>
      </c>
    </row>
    <row r="1564" spans="5:5" hidden="1" x14ac:dyDescent="0.2">
      <c r="E1564" s="88">
        <v>70</v>
      </c>
    </row>
    <row r="1565" spans="5:5" hidden="1" x14ac:dyDescent="0.2">
      <c r="E1565" s="90" t="s">
        <v>0</v>
      </c>
    </row>
    <row r="1566" spans="5:5" hidden="1" x14ac:dyDescent="0.2">
      <c r="E1566" s="88">
        <v>20</v>
      </c>
    </row>
    <row r="1567" spans="5:5" hidden="1" x14ac:dyDescent="0.2">
      <c r="E1567" s="87">
        <v>20</v>
      </c>
    </row>
    <row r="1568" spans="5:5" hidden="1" x14ac:dyDescent="0.2">
      <c r="E1568" s="88">
        <v>20</v>
      </c>
    </row>
    <row r="1569" spans="5:5" hidden="1" x14ac:dyDescent="0.2">
      <c r="E1569" s="87">
        <v>50</v>
      </c>
    </row>
    <row r="1570" spans="5:5" hidden="1" x14ac:dyDescent="0.2">
      <c r="E1570" s="88">
        <v>20</v>
      </c>
    </row>
    <row r="1571" spans="5:5" hidden="1" x14ac:dyDescent="0.2">
      <c r="E1571" s="87">
        <v>50</v>
      </c>
    </row>
    <row r="1572" spans="5:5" hidden="1" x14ac:dyDescent="0.2">
      <c r="E1572" s="89" t="s">
        <v>0</v>
      </c>
    </row>
    <row r="1573" spans="5:5" hidden="1" x14ac:dyDescent="0.2">
      <c r="E1573" s="90" t="s">
        <v>0</v>
      </c>
    </row>
    <row r="1574" spans="5:5" hidden="1" x14ac:dyDescent="0.2">
      <c r="E1574" s="89" t="s">
        <v>0</v>
      </c>
    </row>
    <row r="1575" spans="5:5" hidden="1" x14ac:dyDescent="0.2">
      <c r="E1575" s="90" t="s">
        <v>0</v>
      </c>
    </row>
    <row r="1576" spans="5:5" hidden="1" x14ac:dyDescent="0.2">
      <c r="E1576" s="89" t="s">
        <v>0</v>
      </c>
    </row>
    <row r="1577" spans="5:5" hidden="1" x14ac:dyDescent="0.2">
      <c r="E1577" s="90" t="s">
        <v>0</v>
      </c>
    </row>
    <row r="1578" spans="5:5" hidden="1" x14ac:dyDescent="0.2">
      <c r="E1578" s="89" t="s">
        <v>0</v>
      </c>
    </row>
    <row r="1579" spans="5:5" hidden="1" x14ac:dyDescent="0.2">
      <c r="E1579" s="87">
        <v>70</v>
      </c>
    </row>
    <row r="1580" spans="5:5" hidden="1" x14ac:dyDescent="0.2">
      <c r="E1580" s="88">
        <v>70</v>
      </c>
    </row>
    <row r="1581" spans="5:5" hidden="1" x14ac:dyDescent="0.2">
      <c r="E1581" s="87">
        <v>70</v>
      </c>
    </row>
    <row r="1582" spans="5:5" hidden="1" x14ac:dyDescent="0.2">
      <c r="E1582" s="88">
        <v>70</v>
      </c>
    </row>
    <row r="1583" spans="5:5" hidden="1" x14ac:dyDescent="0.2">
      <c r="E1583" s="87">
        <v>50</v>
      </c>
    </row>
    <row r="1584" spans="5:5" hidden="1" x14ac:dyDescent="0.2">
      <c r="E1584" s="88">
        <v>70</v>
      </c>
    </row>
    <row r="1585" spans="5:5" hidden="1" x14ac:dyDescent="0.2">
      <c r="E1585" s="87">
        <v>70</v>
      </c>
    </row>
    <row r="1586" spans="5:5" hidden="1" x14ac:dyDescent="0.2">
      <c r="E1586" s="88">
        <v>70</v>
      </c>
    </row>
    <row r="1587" spans="5:5" hidden="1" x14ac:dyDescent="0.2">
      <c r="E1587" s="87">
        <v>70</v>
      </c>
    </row>
    <row r="1588" spans="5:5" hidden="1" x14ac:dyDescent="0.2">
      <c r="E1588" s="88">
        <v>20</v>
      </c>
    </row>
    <row r="1589" spans="5:5" hidden="1" x14ac:dyDescent="0.2">
      <c r="E1589" s="87">
        <v>70</v>
      </c>
    </row>
    <row r="1590" spans="5:5" hidden="1" x14ac:dyDescent="0.2">
      <c r="E1590" s="88">
        <v>70</v>
      </c>
    </row>
    <row r="1591" spans="5:5" hidden="1" x14ac:dyDescent="0.2">
      <c r="E1591" s="87">
        <v>100</v>
      </c>
    </row>
    <row r="1592" spans="5:5" hidden="1" x14ac:dyDescent="0.2">
      <c r="E1592" s="88">
        <v>70</v>
      </c>
    </row>
    <row r="1593" spans="5:5" hidden="1" x14ac:dyDescent="0.2">
      <c r="E1593" s="87">
        <v>20</v>
      </c>
    </row>
    <row r="1594" spans="5:5" hidden="1" x14ac:dyDescent="0.2">
      <c r="E1594" s="88">
        <v>20</v>
      </c>
    </row>
    <row r="1595" spans="5:5" hidden="1" x14ac:dyDescent="0.2">
      <c r="E1595" s="87">
        <v>20</v>
      </c>
    </row>
    <row r="1596" spans="5:5" hidden="1" x14ac:dyDescent="0.2">
      <c r="E1596" s="88">
        <v>70</v>
      </c>
    </row>
    <row r="1597" spans="5:5" hidden="1" x14ac:dyDescent="0.2">
      <c r="E1597" s="87">
        <v>70</v>
      </c>
    </row>
    <row r="1598" spans="5:5" hidden="1" x14ac:dyDescent="0.2">
      <c r="E1598" s="88">
        <v>20</v>
      </c>
    </row>
    <row r="1599" spans="5:5" hidden="1" x14ac:dyDescent="0.2">
      <c r="E1599" s="87">
        <v>20</v>
      </c>
    </row>
    <row r="1600" spans="5:5" hidden="1" x14ac:dyDescent="0.2">
      <c r="E1600" s="88">
        <v>20</v>
      </c>
    </row>
    <row r="1601" spans="5:5" hidden="1" x14ac:dyDescent="0.2">
      <c r="E1601" s="87">
        <v>100</v>
      </c>
    </row>
    <row r="1602" spans="5:5" hidden="1" x14ac:dyDescent="0.2">
      <c r="E1602" s="88">
        <v>70</v>
      </c>
    </row>
    <row r="1603" spans="5:5" hidden="1" x14ac:dyDescent="0.2">
      <c r="E1603" s="90" t="s">
        <v>0</v>
      </c>
    </row>
    <row r="1604" spans="5:5" hidden="1" x14ac:dyDescent="0.2">
      <c r="E1604" s="89" t="s">
        <v>0</v>
      </c>
    </row>
    <row r="1605" spans="5:5" hidden="1" x14ac:dyDescent="0.2">
      <c r="E1605" s="90" t="s">
        <v>0</v>
      </c>
    </row>
    <row r="1606" spans="5:5" hidden="1" x14ac:dyDescent="0.2">
      <c r="E1606" s="89" t="s">
        <v>0</v>
      </c>
    </row>
    <row r="1607" spans="5:5" hidden="1" x14ac:dyDescent="0.2">
      <c r="E1607" s="90" t="s">
        <v>0</v>
      </c>
    </row>
    <row r="1608" spans="5:5" hidden="1" x14ac:dyDescent="0.2">
      <c r="E1608" s="89" t="s">
        <v>0</v>
      </c>
    </row>
    <row r="1609" spans="5:5" hidden="1" x14ac:dyDescent="0.2">
      <c r="E1609" s="87">
        <v>70</v>
      </c>
    </row>
    <row r="1610" spans="5:5" hidden="1" x14ac:dyDescent="0.2">
      <c r="E1610" s="88">
        <v>70</v>
      </c>
    </row>
    <row r="1611" spans="5:5" hidden="1" x14ac:dyDescent="0.2">
      <c r="E1611" s="87">
        <v>20</v>
      </c>
    </row>
    <row r="1612" spans="5:5" hidden="1" x14ac:dyDescent="0.2">
      <c r="E1612" s="88">
        <v>20</v>
      </c>
    </row>
    <row r="1613" spans="5:5" hidden="1" x14ac:dyDescent="0.2">
      <c r="E1613" s="87">
        <v>70</v>
      </c>
    </row>
    <row r="1614" spans="5:5" hidden="1" x14ac:dyDescent="0.2">
      <c r="E1614" s="88">
        <v>70</v>
      </c>
    </row>
    <row r="1615" spans="5:5" hidden="1" x14ac:dyDescent="0.2">
      <c r="E1615" s="87">
        <v>70</v>
      </c>
    </row>
    <row r="1616" spans="5:5" hidden="1" x14ac:dyDescent="0.2">
      <c r="E1616" s="88">
        <v>70</v>
      </c>
    </row>
    <row r="1617" spans="5:5" hidden="1" x14ac:dyDescent="0.2">
      <c r="E1617" s="87">
        <v>175</v>
      </c>
    </row>
    <row r="1618" spans="5:5" hidden="1" x14ac:dyDescent="0.2">
      <c r="E1618" s="88">
        <v>20</v>
      </c>
    </row>
    <row r="1619" spans="5:5" hidden="1" x14ac:dyDescent="0.2">
      <c r="E1619" s="87">
        <v>20</v>
      </c>
    </row>
    <row r="1620" spans="5:5" hidden="1" x14ac:dyDescent="0.2">
      <c r="E1620" s="88">
        <v>70</v>
      </c>
    </row>
    <row r="1621" spans="5:5" hidden="1" x14ac:dyDescent="0.2">
      <c r="E1621" s="87">
        <v>70</v>
      </c>
    </row>
    <row r="1622" spans="5:5" hidden="1" x14ac:dyDescent="0.2">
      <c r="E1622" s="88">
        <v>20</v>
      </c>
    </row>
    <row r="1623" spans="5:5" hidden="1" x14ac:dyDescent="0.2">
      <c r="E1623" s="87">
        <v>70</v>
      </c>
    </row>
    <row r="1624" spans="5:5" hidden="1" x14ac:dyDescent="0.2">
      <c r="E1624" s="89" t="s">
        <v>0</v>
      </c>
    </row>
    <row r="1625" spans="5:5" hidden="1" x14ac:dyDescent="0.2">
      <c r="E1625" s="90" t="s">
        <v>0</v>
      </c>
    </row>
    <row r="1626" spans="5:5" hidden="1" x14ac:dyDescent="0.2">
      <c r="E1626" s="88">
        <v>70</v>
      </c>
    </row>
    <row r="1627" spans="5:5" hidden="1" x14ac:dyDescent="0.2">
      <c r="E1627" s="87">
        <v>70</v>
      </c>
    </row>
    <row r="1628" spans="5:5" hidden="1" x14ac:dyDescent="0.2">
      <c r="E1628" s="88">
        <v>20</v>
      </c>
    </row>
    <row r="1629" spans="5:5" hidden="1" x14ac:dyDescent="0.2">
      <c r="E1629" s="87">
        <v>20</v>
      </c>
    </row>
    <row r="1630" spans="5:5" hidden="1" x14ac:dyDescent="0.2">
      <c r="E1630" s="88">
        <v>20</v>
      </c>
    </row>
    <row r="1631" spans="5:5" hidden="1" x14ac:dyDescent="0.2">
      <c r="E1631" s="87">
        <v>20</v>
      </c>
    </row>
    <row r="1632" spans="5:5" hidden="1" x14ac:dyDescent="0.2">
      <c r="E1632" s="88">
        <v>50</v>
      </c>
    </row>
    <row r="1633" spans="5:5" hidden="1" x14ac:dyDescent="0.2">
      <c r="E1633" s="87">
        <v>50</v>
      </c>
    </row>
    <row r="1634" spans="5:5" hidden="1" x14ac:dyDescent="0.2">
      <c r="E1634" s="88">
        <v>70</v>
      </c>
    </row>
    <row r="1635" spans="5:5" hidden="1" x14ac:dyDescent="0.2">
      <c r="E1635" s="87">
        <v>70</v>
      </c>
    </row>
    <row r="1636" spans="5:5" hidden="1" x14ac:dyDescent="0.2">
      <c r="E1636" s="88">
        <v>70</v>
      </c>
    </row>
    <row r="1637" spans="5:5" hidden="1" x14ac:dyDescent="0.2">
      <c r="E1637" s="87">
        <v>70</v>
      </c>
    </row>
    <row r="1638" spans="5:5" hidden="1" x14ac:dyDescent="0.2">
      <c r="E1638" s="88">
        <v>50</v>
      </c>
    </row>
    <row r="1639" spans="5:5" hidden="1" x14ac:dyDescent="0.2">
      <c r="E1639" s="87">
        <v>20</v>
      </c>
    </row>
    <row r="1640" spans="5:5" hidden="1" x14ac:dyDescent="0.2">
      <c r="E1640" s="88">
        <v>70</v>
      </c>
    </row>
    <row r="1641" spans="5:5" hidden="1" x14ac:dyDescent="0.2">
      <c r="E1641" s="87">
        <v>20</v>
      </c>
    </row>
    <row r="1642" spans="5:5" hidden="1" x14ac:dyDescent="0.2">
      <c r="E1642" s="88">
        <v>20</v>
      </c>
    </row>
    <row r="1643" spans="5:5" hidden="1" x14ac:dyDescent="0.2">
      <c r="E1643" s="87">
        <v>70</v>
      </c>
    </row>
    <row r="1644" spans="5:5" hidden="1" x14ac:dyDescent="0.2">
      <c r="E1644" s="88">
        <v>70</v>
      </c>
    </row>
    <row r="1645" spans="5:5" hidden="1" x14ac:dyDescent="0.2">
      <c r="E1645" s="87">
        <v>70</v>
      </c>
    </row>
    <row r="1646" spans="5:5" hidden="1" x14ac:dyDescent="0.2">
      <c r="E1646" s="88">
        <v>70</v>
      </c>
    </row>
    <row r="1647" spans="5:5" hidden="1" x14ac:dyDescent="0.2">
      <c r="E1647" s="87">
        <v>70</v>
      </c>
    </row>
    <row r="1648" spans="5:5" hidden="1" x14ac:dyDescent="0.2">
      <c r="E1648" s="88">
        <v>70</v>
      </c>
    </row>
    <row r="1649" spans="5:5" hidden="1" x14ac:dyDescent="0.2">
      <c r="E1649" s="87">
        <v>70</v>
      </c>
    </row>
    <row r="1650" spans="5:5" hidden="1" x14ac:dyDescent="0.2">
      <c r="E1650" s="88">
        <v>70</v>
      </c>
    </row>
    <row r="1651" spans="5:5" hidden="1" x14ac:dyDescent="0.2">
      <c r="E1651" s="87">
        <v>70</v>
      </c>
    </row>
    <row r="1652" spans="5:5" hidden="1" x14ac:dyDescent="0.2">
      <c r="E1652" s="88">
        <v>70</v>
      </c>
    </row>
    <row r="1653" spans="5:5" hidden="1" x14ac:dyDescent="0.2">
      <c r="E1653" s="87">
        <v>70</v>
      </c>
    </row>
    <row r="1654" spans="5:5" hidden="1" x14ac:dyDescent="0.2">
      <c r="E1654" s="88">
        <v>20</v>
      </c>
    </row>
    <row r="1655" spans="5:5" hidden="1" x14ac:dyDescent="0.2">
      <c r="E1655" s="87">
        <v>20</v>
      </c>
    </row>
    <row r="1656" spans="5:5" hidden="1" x14ac:dyDescent="0.2">
      <c r="E1656" s="88">
        <v>70</v>
      </c>
    </row>
    <row r="1657" spans="5:5" hidden="1" x14ac:dyDescent="0.2">
      <c r="E1657" s="87">
        <v>70</v>
      </c>
    </row>
    <row r="1658" spans="5:5" hidden="1" x14ac:dyDescent="0.2">
      <c r="E1658" s="89" t="s">
        <v>0</v>
      </c>
    </row>
    <row r="1659" spans="5:5" hidden="1" x14ac:dyDescent="0.2">
      <c r="E1659" s="87">
        <v>70</v>
      </c>
    </row>
    <row r="1660" spans="5:5" hidden="1" x14ac:dyDescent="0.2">
      <c r="E1660" s="88">
        <v>175</v>
      </c>
    </row>
    <row r="1661" spans="5:5" hidden="1" x14ac:dyDescent="0.2">
      <c r="E1661" s="87">
        <v>70</v>
      </c>
    </row>
    <row r="1662" spans="5:5" hidden="1" x14ac:dyDescent="0.2">
      <c r="E1662" s="88">
        <v>70</v>
      </c>
    </row>
    <row r="1663" spans="5:5" hidden="1" x14ac:dyDescent="0.2">
      <c r="E1663" s="90" t="s">
        <v>0</v>
      </c>
    </row>
    <row r="1664" spans="5:5" hidden="1" x14ac:dyDescent="0.2">
      <c r="E1664" s="89" t="s">
        <v>0</v>
      </c>
    </row>
    <row r="1665" spans="5:5" hidden="1" x14ac:dyDescent="0.2">
      <c r="E1665" s="87">
        <v>70</v>
      </c>
    </row>
    <row r="1666" spans="5:5" hidden="1" x14ac:dyDescent="0.2">
      <c r="E1666" s="88">
        <v>70</v>
      </c>
    </row>
    <row r="1667" spans="5:5" hidden="1" x14ac:dyDescent="0.2">
      <c r="E1667" s="87">
        <v>50</v>
      </c>
    </row>
    <row r="1668" spans="5:5" hidden="1" x14ac:dyDescent="0.2">
      <c r="E1668" s="88">
        <v>175</v>
      </c>
    </row>
    <row r="1669" spans="5:5" hidden="1" x14ac:dyDescent="0.2">
      <c r="E1669" s="87">
        <v>70</v>
      </c>
    </row>
    <row r="1670" spans="5:5" hidden="1" x14ac:dyDescent="0.2">
      <c r="E1670" s="88">
        <v>70</v>
      </c>
    </row>
    <row r="1671" spans="5:5" hidden="1" x14ac:dyDescent="0.2">
      <c r="E1671" s="87">
        <v>20</v>
      </c>
    </row>
    <row r="1672" spans="5:5" hidden="1" x14ac:dyDescent="0.2">
      <c r="E1672" s="88">
        <v>70</v>
      </c>
    </row>
    <row r="1673" spans="5:5" hidden="1" x14ac:dyDescent="0.2">
      <c r="E1673" s="87">
        <v>70</v>
      </c>
    </row>
    <row r="1674" spans="5:5" hidden="1" x14ac:dyDescent="0.2">
      <c r="E1674" s="88">
        <v>70</v>
      </c>
    </row>
    <row r="1675" spans="5:5" hidden="1" x14ac:dyDescent="0.2">
      <c r="E1675" s="87">
        <v>100</v>
      </c>
    </row>
    <row r="1676" spans="5:5" hidden="1" x14ac:dyDescent="0.2">
      <c r="E1676" s="88">
        <v>70</v>
      </c>
    </row>
    <row r="1677" spans="5:5" hidden="1" x14ac:dyDescent="0.2">
      <c r="E1677" s="87">
        <v>70</v>
      </c>
    </row>
    <row r="1678" spans="5:5" hidden="1" x14ac:dyDescent="0.2">
      <c r="E1678" s="88">
        <v>20</v>
      </c>
    </row>
    <row r="1679" spans="5:5" hidden="1" x14ac:dyDescent="0.2">
      <c r="E1679" s="87">
        <v>70</v>
      </c>
    </row>
    <row r="1680" spans="5:5" hidden="1" x14ac:dyDescent="0.2">
      <c r="E1680" s="89" t="s">
        <v>0</v>
      </c>
    </row>
    <row r="1681" spans="5:5" hidden="1" x14ac:dyDescent="0.2">
      <c r="E1681" s="90" t="s">
        <v>0</v>
      </c>
    </row>
    <row r="1682" spans="5:5" hidden="1" x14ac:dyDescent="0.2">
      <c r="E1682" s="89" t="s">
        <v>0</v>
      </c>
    </row>
    <row r="1683" spans="5:5" hidden="1" x14ac:dyDescent="0.2">
      <c r="E1683" s="90" t="s">
        <v>0</v>
      </c>
    </row>
    <row r="1684" spans="5:5" hidden="1" x14ac:dyDescent="0.2">
      <c r="E1684" s="88">
        <v>70</v>
      </c>
    </row>
    <row r="1685" spans="5:5" hidden="1" x14ac:dyDescent="0.2">
      <c r="E1685" s="87">
        <v>70</v>
      </c>
    </row>
    <row r="1686" spans="5:5" hidden="1" x14ac:dyDescent="0.2">
      <c r="E1686" s="88">
        <v>70</v>
      </c>
    </row>
    <row r="1687" spans="5:5" hidden="1" x14ac:dyDescent="0.2">
      <c r="E1687" s="87">
        <v>70</v>
      </c>
    </row>
    <row r="1688" spans="5:5" hidden="1" x14ac:dyDescent="0.2">
      <c r="E1688" s="88">
        <v>100</v>
      </c>
    </row>
    <row r="1689" spans="5:5" hidden="1" x14ac:dyDescent="0.2">
      <c r="E1689" s="87">
        <v>70</v>
      </c>
    </row>
    <row r="1690" spans="5:5" hidden="1" x14ac:dyDescent="0.2">
      <c r="E1690" s="88">
        <v>70</v>
      </c>
    </row>
    <row r="1691" spans="5:5" hidden="1" x14ac:dyDescent="0.2">
      <c r="E1691" s="87">
        <v>70</v>
      </c>
    </row>
    <row r="1692" spans="5:5" hidden="1" x14ac:dyDescent="0.2">
      <c r="E1692" s="88">
        <v>70</v>
      </c>
    </row>
    <row r="1693" spans="5:5" hidden="1" x14ac:dyDescent="0.2">
      <c r="E1693" s="87">
        <v>70</v>
      </c>
    </row>
    <row r="1694" spans="5:5" hidden="1" x14ac:dyDescent="0.2">
      <c r="E1694" s="88">
        <v>70</v>
      </c>
    </row>
    <row r="1695" spans="5:5" hidden="1" x14ac:dyDescent="0.2">
      <c r="E1695" s="87">
        <v>20</v>
      </c>
    </row>
    <row r="1696" spans="5:5" hidden="1" x14ac:dyDescent="0.2">
      <c r="E1696" s="88">
        <v>20</v>
      </c>
    </row>
    <row r="1697" spans="5:5" hidden="1" x14ac:dyDescent="0.2">
      <c r="E1697" s="87">
        <v>20</v>
      </c>
    </row>
    <row r="1698" spans="5:5" hidden="1" x14ac:dyDescent="0.2">
      <c r="E1698" s="88">
        <v>20</v>
      </c>
    </row>
    <row r="1699" spans="5:5" hidden="1" x14ac:dyDescent="0.2">
      <c r="E1699" s="87">
        <v>175</v>
      </c>
    </row>
    <row r="1700" spans="5:5" hidden="1" x14ac:dyDescent="0.2">
      <c r="E1700" s="89" t="s">
        <v>0</v>
      </c>
    </row>
    <row r="1701" spans="5:5" hidden="1" x14ac:dyDescent="0.2">
      <c r="E1701" s="87">
        <v>20</v>
      </c>
    </row>
    <row r="1702" spans="5:5" hidden="1" x14ac:dyDescent="0.2">
      <c r="E1702" s="88">
        <v>20</v>
      </c>
    </row>
    <row r="1703" spans="5:5" hidden="1" x14ac:dyDescent="0.2">
      <c r="E1703" s="87">
        <v>20</v>
      </c>
    </row>
    <row r="1704" spans="5:5" hidden="1" x14ac:dyDescent="0.2">
      <c r="E1704" s="88">
        <v>70</v>
      </c>
    </row>
    <row r="1705" spans="5:5" hidden="1" x14ac:dyDescent="0.2">
      <c r="E1705" s="87">
        <v>70</v>
      </c>
    </row>
    <row r="1706" spans="5:5" hidden="1" x14ac:dyDescent="0.2">
      <c r="E1706" s="88">
        <v>70</v>
      </c>
    </row>
    <row r="1707" spans="5:5" hidden="1" x14ac:dyDescent="0.2">
      <c r="E1707" s="90" t="s">
        <v>0</v>
      </c>
    </row>
    <row r="1708" spans="5:5" hidden="1" x14ac:dyDescent="0.2">
      <c r="E1708" s="89" t="s">
        <v>0</v>
      </c>
    </row>
    <row r="1709" spans="5:5" hidden="1" x14ac:dyDescent="0.2">
      <c r="E1709" s="87">
        <v>70</v>
      </c>
    </row>
    <row r="1710" spans="5:5" hidden="1" x14ac:dyDescent="0.2">
      <c r="E1710" s="88">
        <v>20</v>
      </c>
    </row>
    <row r="1711" spans="5:5" hidden="1" x14ac:dyDescent="0.2">
      <c r="E1711" s="87">
        <v>20</v>
      </c>
    </row>
    <row r="1712" spans="5:5" hidden="1" x14ac:dyDescent="0.2">
      <c r="E1712" s="88">
        <v>20</v>
      </c>
    </row>
    <row r="1713" spans="5:5" hidden="1" x14ac:dyDescent="0.2">
      <c r="E1713" s="87">
        <v>20</v>
      </c>
    </row>
    <row r="1714" spans="5:5" hidden="1" x14ac:dyDescent="0.2">
      <c r="E1714" s="88">
        <v>20</v>
      </c>
    </row>
    <row r="1715" spans="5:5" hidden="1" x14ac:dyDescent="0.2">
      <c r="E1715" s="87">
        <v>20</v>
      </c>
    </row>
    <row r="1716" spans="5:5" hidden="1" x14ac:dyDescent="0.2">
      <c r="E1716" s="88">
        <v>20</v>
      </c>
    </row>
    <row r="1717" spans="5:5" hidden="1" x14ac:dyDescent="0.2">
      <c r="E1717" s="87">
        <v>50</v>
      </c>
    </row>
    <row r="1718" spans="5:5" hidden="1" x14ac:dyDescent="0.2">
      <c r="E1718" s="88">
        <v>20</v>
      </c>
    </row>
    <row r="1719" spans="5:5" hidden="1" x14ac:dyDescent="0.2">
      <c r="E1719" s="90" t="s">
        <v>0</v>
      </c>
    </row>
    <row r="1720" spans="5:5" hidden="1" x14ac:dyDescent="0.2">
      <c r="E1720" s="89" t="s">
        <v>0</v>
      </c>
    </row>
    <row r="1721" spans="5:5" hidden="1" x14ac:dyDescent="0.2">
      <c r="E1721" s="87">
        <v>70</v>
      </c>
    </row>
    <row r="1722" spans="5:5" hidden="1" x14ac:dyDescent="0.2">
      <c r="E1722" s="89" t="s">
        <v>0</v>
      </c>
    </row>
    <row r="1723" spans="5:5" hidden="1" x14ac:dyDescent="0.2">
      <c r="E1723" s="90" t="s">
        <v>0</v>
      </c>
    </row>
    <row r="1724" spans="5:5" hidden="1" x14ac:dyDescent="0.2">
      <c r="E1724" s="88">
        <v>70</v>
      </c>
    </row>
    <row r="1725" spans="5:5" hidden="1" x14ac:dyDescent="0.2">
      <c r="E1725" s="90" t="s">
        <v>0</v>
      </c>
    </row>
    <row r="1726" spans="5:5" hidden="1" x14ac:dyDescent="0.2">
      <c r="E1726" s="88">
        <v>20</v>
      </c>
    </row>
    <row r="1727" spans="5:5" hidden="1" x14ac:dyDescent="0.2">
      <c r="E1727" s="87">
        <v>20</v>
      </c>
    </row>
    <row r="1728" spans="5:5" hidden="1" x14ac:dyDescent="0.2">
      <c r="E1728" s="88">
        <v>70</v>
      </c>
    </row>
    <row r="1729" spans="5:5" hidden="1" x14ac:dyDescent="0.2">
      <c r="E1729" s="87">
        <v>70</v>
      </c>
    </row>
    <row r="1730" spans="5:5" hidden="1" x14ac:dyDescent="0.2">
      <c r="E1730" s="89" t="s">
        <v>0</v>
      </c>
    </row>
    <row r="1731" spans="5:5" hidden="1" x14ac:dyDescent="0.2">
      <c r="E1731" s="87">
        <v>70</v>
      </c>
    </row>
    <row r="1732" spans="5:5" hidden="1" x14ac:dyDescent="0.2">
      <c r="E1732" s="88">
        <v>70</v>
      </c>
    </row>
    <row r="1733" spans="5:5" hidden="1" x14ac:dyDescent="0.2">
      <c r="E1733" s="87">
        <v>20</v>
      </c>
    </row>
    <row r="1734" spans="5:5" hidden="1" x14ac:dyDescent="0.2">
      <c r="E1734" s="88">
        <v>20</v>
      </c>
    </row>
    <row r="1735" spans="5:5" hidden="1" x14ac:dyDescent="0.2">
      <c r="E1735" s="87">
        <v>20</v>
      </c>
    </row>
    <row r="1736" spans="5:5" x14ac:dyDescent="0.2">
      <c r="E1736" s="88">
        <v>600</v>
      </c>
    </row>
    <row r="1737" spans="5:5" hidden="1" x14ac:dyDescent="0.2">
      <c r="E1737" s="87">
        <v>100</v>
      </c>
    </row>
    <row r="1738" spans="5:5" hidden="1" x14ac:dyDescent="0.2">
      <c r="E1738" s="88">
        <v>70</v>
      </c>
    </row>
    <row r="1739" spans="5:5" hidden="1" x14ac:dyDescent="0.2">
      <c r="E1739" s="87">
        <v>70</v>
      </c>
    </row>
    <row r="1740" spans="5:5" hidden="1" x14ac:dyDescent="0.2">
      <c r="E1740" s="88">
        <v>100</v>
      </c>
    </row>
    <row r="1741" spans="5:5" hidden="1" x14ac:dyDescent="0.2">
      <c r="E1741" s="87">
        <v>100</v>
      </c>
    </row>
    <row r="1742" spans="5:5" hidden="1" x14ac:dyDescent="0.2">
      <c r="E1742" s="88">
        <v>175</v>
      </c>
    </row>
    <row r="1743" spans="5:5" hidden="1" x14ac:dyDescent="0.2">
      <c r="E1743" s="87">
        <v>70</v>
      </c>
    </row>
    <row r="1744" spans="5:5" hidden="1" x14ac:dyDescent="0.2">
      <c r="E1744" s="88">
        <v>70</v>
      </c>
    </row>
    <row r="1745" spans="5:5" hidden="1" x14ac:dyDescent="0.2">
      <c r="E1745" s="87">
        <v>70</v>
      </c>
    </row>
    <row r="1746" spans="5:5" hidden="1" x14ac:dyDescent="0.2">
      <c r="E1746" s="88">
        <v>70</v>
      </c>
    </row>
    <row r="1747" spans="5:5" hidden="1" x14ac:dyDescent="0.2">
      <c r="E1747" s="87">
        <v>20</v>
      </c>
    </row>
    <row r="1748" spans="5:5" hidden="1" x14ac:dyDescent="0.2">
      <c r="E1748" s="88">
        <v>20</v>
      </c>
    </row>
    <row r="1749" spans="5:5" hidden="1" x14ac:dyDescent="0.2">
      <c r="E1749" s="87">
        <v>20</v>
      </c>
    </row>
    <row r="1750" spans="5:5" hidden="1" x14ac:dyDescent="0.2">
      <c r="E1750" s="88">
        <v>70</v>
      </c>
    </row>
    <row r="1751" spans="5:5" hidden="1" x14ac:dyDescent="0.2">
      <c r="E1751" s="87">
        <v>20</v>
      </c>
    </row>
    <row r="1752" spans="5:5" hidden="1" x14ac:dyDescent="0.2">
      <c r="E1752" s="88">
        <v>70</v>
      </c>
    </row>
    <row r="1753" spans="5:5" hidden="1" x14ac:dyDescent="0.2">
      <c r="E1753" s="90" t="s">
        <v>0</v>
      </c>
    </row>
    <row r="1754" spans="5:5" hidden="1" x14ac:dyDescent="0.2">
      <c r="E1754" s="89" t="s">
        <v>0</v>
      </c>
    </row>
    <row r="1755" spans="5:5" hidden="1" x14ac:dyDescent="0.2">
      <c r="E1755" s="90" t="s">
        <v>0</v>
      </c>
    </row>
    <row r="1756" spans="5:5" hidden="1" x14ac:dyDescent="0.2">
      <c r="E1756" s="88">
        <v>70</v>
      </c>
    </row>
    <row r="1757" spans="5:5" hidden="1" x14ac:dyDescent="0.2">
      <c r="E1757" s="90" t="s">
        <v>0</v>
      </c>
    </row>
    <row r="1758" spans="5:5" hidden="1" x14ac:dyDescent="0.2">
      <c r="E1758" s="89" t="s">
        <v>0</v>
      </c>
    </row>
    <row r="1759" spans="5:5" hidden="1" x14ac:dyDescent="0.2">
      <c r="E1759" s="90" t="s">
        <v>0</v>
      </c>
    </row>
    <row r="1760" spans="5:5" hidden="1" x14ac:dyDescent="0.2">
      <c r="E1760" s="88">
        <v>70</v>
      </c>
    </row>
    <row r="1761" spans="5:5" hidden="1" x14ac:dyDescent="0.2">
      <c r="E1761" s="87">
        <v>70</v>
      </c>
    </row>
    <row r="1762" spans="5:5" hidden="1" x14ac:dyDescent="0.2">
      <c r="E1762" s="88">
        <v>70</v>
      </c>
    </row>
    <row r="1763" spans="5:5" hidden="1" x14ac:dyDescent="0.2">
      <c r="E1763" s="87">
        <v>70</v>
      </c>
    </row>
    <row r="1764" spans="5:5" hidden="1" x14ac:dyDescent="0.2">
      <c r="E1764" s="88">
        <v>70</v>
      </c>
    </row>
    <row r="1765" spans="5:5" hidden="1" x14ac:dyDescent="0.2">
      <c r="E1765" s="87">
        <v>70</v>
      </c>
    </row>
    <row r="1766" spans="5:5" hidden="1" x14ac:dyDescent="0.2">
      <c r="E1766" s="88">
        <v>175</v>
      </c>
    </row>
    <row r="1767" spans="5:5" hidden="1" x14ac:dyDescent="0.2">
      <c r="E1767" s="87">
        <v>20</v>
      </c>
    </row>
    <row r="1768" spans="5:5" hidden="1" x14ac:dyDescent="0.2">
      <c r="E1768" s="88">
        <v>70</v>
      </c>
    </row>
    <row r="1769" spans="5:5" hidden="1" x14ac:dyDescent="0.2">
      <c r="E1769" s="87">
        <v>70</v>
      </c>
    </row>
    <row r="1770" spans="5:5" hidden="1" x14ac:dyDescent="0.2">
      <c r="E1770" s="88">
        <v>70</v>
      </c>
    </row>
    <row r="1771" spans="5:5" hidden="1" x14ac:dyDescent="0.2">
      <c r="E1771" s="87">
        <v>70</v>
      </c>
    </row>
    <row r="1772" spans="5:5" hidden="1" x14ac:dyDescent="0.2">
      <c r="E1772" s="88">
        <v>70</v>
      </c>
    </row>
    <row r="1773" spans="5:5" hidden="1" x14ac:dyDescent="0.2">
      <c r="E1773" s="87">
        <v>70</v>
      </c>
    </row>
    <row r="1774" spans="5:5" hidden="1" x14ac:dyDescent="0.2">
      <c r="E1774" s="88">
        <v>70</v>
      </c>
    </row>
    <row r="1775" spans="5:5" hidden="1" x14ac:dyDescent="0.2">
      <c r="E1775" s="87">
        <v>70</v>
      </c>
    </row>
    <row r="1776" spans="5:5" hidden="1" x14ac:dyDescent="0.2">
      <c r="E1776" s="88">
        <v>70</v>
      </c>
    </row>
    <row r="1777" spans="5:5" hidden="1" x14ac:dyDescent="0.2">
      <c r="E1777" s="87">
        <v>70</v>
      </c>
    </row>
    <row r="1778" spans="5:5" hidden="1" x14ac:dyDescent="0.2">
      <c r="E1778" s="88">
        <v>20</v>
      </c>
    </row>
    <row r="1779" spans="5:5" hidden="1" x14ac:dyDescent="0.2">
      <c r="E1779" s="87">
        <v>20</v>
      </c>
    </row>
    <row r="1780" spans="5:5" hidden="1" x14ac:dyDescent="0.2">
      <c r="E1780" s="88">
        <v>50</v>
      </c>
    </row>
    <row r="1781" spans="5:5" hidden="1" x14ac:dyDescent="0.2">
      <c r="E1781" s="87">
        <v>70</v>
      </c>
    </row>
    <row r="1782" spans="5:5" hidden="1" x14ac:dyDescent="0.2">
      <c r="E1782" s="88">
        <v>70</v>
      </c>
    </row>
    <row r="1783" spans="5:5" hidden="1" x14ac:dyDescent="0.2">
      <c r="E1783" s="87">
        <v>70</v>
      </c>
    </row>
    <row r="1784" spans="5:5" hidden="1" x14ac:dyDescent="0.2">
      <c r="E1784" s="88">
        <v>70</v>
      </c>
    </row>
    <row r="1785" spans="5:5" hidden="1" x14ac:dyDescent="0.2">
      <c r="E1785" s="90" t="s">
        <v>0</v>
      </c>
    </row>
    <row r="1786" spans="5:5" hidden="1" x14ac:dyDescent="0.2">
      <c r="E1786" s="88">
        <v>175</v>
      </c>
    </row>
    <row r="1787" spans="5:5" hidden="1" x14ac:dyDescent="0.2">
      <c r="E1787" s="87">
        <v>70</v>
      </c>
    </row>
    <row r="1788" spans="5:5" hidden="1" x14ac:dyDescent="0.2">
      <c r="E1788" s="88">
        <v>70</v>
      </c>
    </row>
    <row r="1789" spans="5:5" hidden="1" x14ac:dyDescent="0.2">
      <c r="E1789" s="87">
        <v>20</v>
      </c>
    </row>
    <row r="1790" spans="5:5" hidden="1" x14ac:dyDescent="0.2">
      <c r="E1790" s="88">
        <v>20</v>
      </c>
    </row>
    <row r="1791" spans="5:5" hidden="1" x14ac:dyDescent="0.2">
      <c r="E1791" s="87">
        <v>70</v>
      </c>
    </row>
    <row r="1792" spans="5:5" hidden="1" x14ac:dyDescent="0.2">
      <c r="E1792" s="89" t="s">
        <v>0</v>
      </c>
    </row>
    <row r="1793" spans="5:5" hidden="1" x14ac:dyDescent="0.2">
      <c r="E1793" s="87">
        <v>70</v>
      </c>
    </row>
    <row r="1794" spans="5:5" hidden="1" x14ac:dyDescent="0.2">
      <c r="E1794" s="88">
        <v>70</v>
      </c>
    </row>
    <row r="1795" spans="5:5" hidden="1" x14ac:dyDescent="0.2">
      <c r="E1795" s="87">
        <v>20</v>
      </c>
    </row>
    <row r="1796" spans="5:5" hidden="1" x14ac:dyDescent="0.2">
      <c r="E1796" s="88">
        <v>70</v>
      </c>
    </row>
    <row r="1797" spans="5:5" hidden="1" x14ac:dyDescent="0.2">
      <c r="E1797" s="90" t="s">
        <v>0</v>
      </c>
    </row>
    <row r="1798" spans="5:5" hidden="1" x14ac:dyDescent="0.2">
      <c r="E1798" s="89" t="s">
        <v>0</v>
      </c>
    </row>
    <row r="1799" spans="5:5" hidden="1" x14ac:dyDescent="0.2">
      <c r="E1799" s="87">
        <v>70</v>
      </c>
    </row>
    <row r="1800" spans="5:5" hidden="1" x14ac:dyDescent="0.2">
      <c r="E1800" s="88">
        <v>70</v>
      </c>
    </row>
    <row r="1801" spans="5:5" hidden="1" x14ac:dyDescent="0.2">
      <c r="E1801" s="87">
        <v>70</v>
      </c>
    </row>
    <row r="1802" spans="5:5" hidden="1" x14ac:dyDescent="0.2">
      <c r="E1802" s="88">
        <v>70</v>
      </c>
    </row>
    <row r="1803" spans="5:5" hidden="1" x14ac:dyDescent="0.2">
      <c r="E1803" s="87">
        <v>70</v>
      </c>
    </row>
    <row r="1804" spans="5:5" hidden="1" x14ac:dyDescent="0.2">
      <c r="E1804" s="88">
        <v>70</v>
      </c>
    </row>
    <row r="1805" spans="5:5" hidden="1" x14ac:dyDescent="0.2">
      <c r="E1805" s="87">
        <v>70</v>
      </c>
    </row>
    <row r="1806" spans="5:5" hidden="1" x14ac:dyDescent="0.2">
      <c r="E1806" s="88">
        <v>50</v>
      </c>
    </row>
    <row r="1807" spans="5:5" hidden="1" x14ac:dyDescent="0.2">
      <c r="E1807" s="87">
        <v>70</v>
      </c>
    </row>
    <row r="1808" spans="5:5" hidden="1" x14ac:dyDescent="0.2">
      <c r="E1808" s="88">
        <v>70</v>
      </c>
    </row>
    <row r="1809" spans="5:5" hidden="1" x14ac:dyDescent="0.2">
      <c r="E1809" s="90" t="s">
        <v>0</v>
      </c>
    </row>
    <row r="1810" spans="5:5" hidden="1" x14ac:dyDescent="0.2">
      <c r="E1810" s="89" t="s">
        <v>0</v>
      </c>
    </row>
    <row r="1811" spans="5:5" hidden="1" x14ac:dyDescent="0.2">
      <c r="E1811" s="87">
        <v>70</v>
      </c>
    </row>
    <row r="1812" spans="5:5" hidden="1" x14ac:dyDescent="0.2">
      <c r="E1812" s="88">
        <v>70</v>
      </c>
    </row>
    <row r="1813" spans="5:5" hidden="1" x14ac:dyDescent="0.2">
      <c r="E1813" s="87">
        <v>70</v>
      </c>
    </row>
    <row r="1814" spans="5:5" hidden="1" x14ac:dyDescent="0.2">
      <c r="E1814" s="88">
        <v>70</v>
      </c>
    </row>
    <row r="1815" spans="5:5" hidden="1" x14ac:dyDescent="0.2">
      <c r="E1815" s="87">
        <v>20</v>
      </c>
    </row>
    <row r="1816" spans="5:5" hidden="1" x14ac:dyDescent="0.2">
      <c r="E1816" s="88">
        <v>20</v>
      </c>
    </row>
    <row r="1817" spans="5:5" hidden="1" x14ac:dyDescent="0.2">
      <c r="E1817" s="87">
        <v>50</v>
      </c>
    </row>
    <row r="1818" spans="5:5" hidden="1" x14ac:dyDescent="0.2">
      <c r="E1818" s="88">
        <v>50</v>
      </c>
    </row>
    <row r="1819" spans="5:5" hidden="1" x14ac:dyDescent="0.2">
      <c r="E1819" s="87">
        <v>70</v>
      </c>
    </row>
    <row r="1820" spans="5:5" hidden="1" x14ac:dyDescent="0.2">
      <c r="E1820" s="88">
        <v>70</v>
      </c>
    </row>
    <row r="1821" spans="5:5" hidden="1" x14ac:dyDescent="0.2">
      <c r="E1821" s="87">
        <v>70</v>
      </c>
    </row>
    <row r="1822" spans="5:5" hidden="1" x14ac:dyDescent="0.2">
      <c r="E1822" s="88">
        <v>100</v>
      </c>
    </row>
    <row r="1823" spans="5:5" hidden="1" x14ac:dyDescent="0.2">
      <c r="E1823" s="87">
        <v>100</v>
      </c>
    </row>
    <row r="1824" spans="5:5" hidden="1" x14ac:dyDescent="0.2">
      <c r="E1824" s="88">
        <v>70</v>
      </c>
    </row>
    <row r="1825" spans="5:5" hidden="1" x14ac:dyDescent="0.2">
      <c r="E1825" s="87">
        <v>100</v>
      </c>
    </row>
    <row r="1826" spans="5:5" hidden="1" x14ac:dyDescent="0.2">
      <c r="E1826" s="88">
        <v>70</v>
      </c>
    </row>
    <row r="1827" spans="5:5" hidden="1" x14ac:dyDescent="0.2">
      <c r="E1827" s="87">
        <v>70</v>
      </c>
    </row>
    <row r="1828" spans="5:5" hidden="1" x14ac:dyDescent="0.2">
      <c r="E1828" s="88">
        <v>20</v>
      </c>
    </row>
    <row r="1829" spans="5:5" hidden="1" x14ac:dyDescent="0.2">
      <c r="E1829" s="87">
        <v>20</v>
      </c>
    </row>
    <row r="1830" spans="5:5" hidden="1" x14ac:dyDescent="0.2">
      <c r="E1830" s="88">
        <v>175</v>
      </c>
    </row>
    <row r="1831" spans="5:5" hidden="1" x14ac:dyDescent="0.2">
      <c r="E1831" s="87">
        <v>70</v>
      </c>
    </row>
    <row r="1832" spans="5:5" hidden="1" x14ac:dyDescent="0.2">
      <c r="E1832" s="88">
        <v>70</v>
      </c>
    </row>
    <row r="1833" spans="5:5" hidden="1" x14ac:dyDescent="0.2">
      <c r="E1833" s="87">
        <v>70</v>
      </c>
    </row>
    <row r="1834" spans="5:5" hidden="1" x14ac:dyDescent="0.2">
      <c r="E1834" s="88">
        <v>50</v>
      </c>
    </row>
    <row r="1835" spans="5:5" hidden="1" x14ac:dyDescent="0.2">
      <c r="E1835" s="87">
        <v>70</v>
      </c>
    </row>
    <row r="1836" spans="5:5" hidden="1" x14ac:dyDescent="0.2">
      <c r="E1836" s="88">
        <v>70</v>
      </c>
    </row>
    <row r="1837" spans="5:5" hidden="1" x14ac:dyDescent="0.2">
      <c r="E1837" s="87">
        <v>70</v>
      </c>
    </row>
    <row r="1838" spans="5:5" hidden="1" x14ac:dyDescent="0.2">
      <c r="E1838" s="88">
        <v>70</v>
      </c>
    </row>
    <row r="1839" spans="5:5" hidden="1" x14ac:dyDescent="0.2">
      <c r="E1839" s="87">
        <v>70</v>
      </c>
    </row>
    <row r="1840" spans="5:5" hidden="1" x14ac:dyDescent="0.2">
      <c r="E1840" s="88">
        <v>75</v>
      </c>
    </row>
    <row r="1841" spans="5:5" hidden="1" x14ac:dyDescent="0.2">
      <c r="E1841" s="87">
        <v>75</v>
      </c>
    </row>
    <row r="1842" spans="5:5" hidden="1" x14ac:dyDescent="0.2">
      <c r="E1842" s="88">
        <v>75</v>
      </c>
    </row>
    <row r="1843" spans="5:5" hidden="1" x14ac:dyDescent="0.2">
      <c r="E1843" s="87">
        <v>70</v>
      </c>
    </row>
    <row r="1844" spans="5:5" hidden="1" x14ac:dyDescent="0.2">
      <c r="E1844" s="88">
        <v>70</v>
      </c>
    </row>
    <row r="1845" spans="5:5" hidden="1" x14ac:dyDescent="0.2">
      <c r="E1845" s="87">
        <v>70</v>
      </c>
    </row>
    <row r="1846" spans="5:5" hidden="1" x14ac:dyDescent="0.2">
      <c r="E1846" s="88">
        <v>70</v>
      </c>
    </row>
    <row r="1847" spans="5:5" hidden="1" x14ac:dyDescent="0.2">
      <c r="E1847" s="87">
        <v>70</v>
      </c>
    </row>
    <row r="1848" spans="5:5" hidden="1" x14ac:dyDescent="0.2">
      <c r="E1848" s="88">
        <v>70</v>
      </c>
    </row>
    <row r="1849" spans="5:5" hidden="1" x14ac:dyDescent="0.2">
      <c r="E1849" s="87">
        <v>70</v>
      </c>
    </row>
    <row r="1850" spans="5:5" hidden="1" x14ac:dyDescent="0.2">
      <c r="E1850" s="88">
        <v>20</v>
      </c>
    </row>
    <row r="1851" spans="5:5" hidden="1" x14ac:dyDescent="0.2">
      <c r="E1851" s="87">
        <v>20</v>
      </c>
    </row>
    <row r="1852" spans="5:5" hidden="1" x14ac:dyDescent="0.2">
      <c r="E1852" s="88">
        <v>20</v>
      </c>
    </row>
    <row r="1853" spans="5:5" hidden="1" x14ac:dyDescent="0.2">
      <c r="E1853" s="87">
        <v>50</v>
      </c>
    </row>
    <row r="1854" spans="5:5" hidden="1" x14ac:dyDescent="0.2">
      <c r="E1854" s="88">
        <v>70</v>
      </c>
    </row>
    <row r="1855" spans="5:5" hidden="1" x14ac:dyDescent="0.2">
      <c r="E1855" s="87">
        <v>70</v>
      </c>
    </row>
    <row r="1856" spans="5:5" hidden="1" x14ac:dyDescent="0.2">
      <c r="E1856" s="88">
        <v>70</v>
      </c>
    </row>
    <row r="1857" spans="5:5" hidden="1" x14ac:dyDescent="0.2">
      <c r="E1857" s="87">
        <v>70</v>
      </c>
    </row>
    <row r="1858" spans="5:5" hidden="1" x14ac:dyDescent="0.2">
      <c r="E1858" s="88">
        <v>20</v>
      </c>
    </row>
    <row r="1859" spans="5:5" hidden="1" x14ac:dyDescent="0.2">
      <c r="E1859" s="87">
        <v>20</v>
      </c>
    </row>
    <row r="1860" spans="5:5" hidden="1" x14ac:dyDescent="0.2">
      <c r="E1860" s="88">
        <v>20</v>
      </c>
    </row>
    <row r="1861" spans="5:5" hidden="1" x14ac:dyDescent="0.2">
      <c r="E1861" s="87">
        <v>70</v>
      </c>
    </row>
    <row r="1862" spans="5:5" hidden="1" x14ac:dyDescent="0.2">
      <c r="E1862" s="88">
        <v>70</v>
      </c>
    </row>
    <row r="1863" spans="5:5" hidden="1" x14ac:dyDescent="0.2">
      <c r="E1863" s="87">
        <v>70</v>
      </c>
    </row>
    <row r="1864" spans="5:5" hidden="1" x14ac:dyDescent="0.2">
      <c r="E1864" s="88">
        <v>70</v>
      </c>
    </row>
    <row r="1865" spans="5:5" hidden="1" x14ac:dyDescent="0.2">
      <c r="E1865" s="87">
        <v>70</v>
      </c>
    </row>
    <row r="1866" spans="5:5" hidden="1" x14ac:dyDescent="0.2">
      <c r="E1866" s="88">
        <v>70</v>
      </c>
    </row>
    <row r="1867" spans="5:5" hidden="1" x14ac:dyDescent="0.2">
      <c r="E1867" s="87">
        <v>70</v>
      </c>
    </row>
    <row r="1868" spans="5:5" hidden="1" x14ac:dyDescent="0.2">
      <c r="E1868" s="88">
        <v>70</v>
      </c>
    </row>
    <row r="1869" spans="5:5" hidden="1" x14ac:dyDescent="0.2">
      <c r="E1869" s="87">
        <v>100</v>
      </c>
    </row>
    <row r="1870" spans="5:5" hidden="1" x14ac:dyDescent="0.2">
      <c r="E1870" s="89" t="s">
        <v>0</v>
      </c>
    </row>
    <row r="1871" spans="5:5" hidden="1" x14ac:dyDescent="0.2">
      <c r="E1871" s="87">
        <v>5</v>
      </c>
    </row>
    <row r="1872" spans="5:5" hidden="1" x14ac:dyDescent="0.2">
      <c r="E1872" s="89" t="s">
        <v>0</v>
      </c>
    </row>
    <row r="1873" spans="5:5" hidden="1" x14ac:dyDescent="0.2">
      <c r="E1873" s="87">
        <v>70</v>
      </c>
    </row>
    <row r="1874" spans="5:5" hidden="1" x14ac:dyDescent="0.2">
      <c r="E1874" s="89" t="s">
        <v>0</v>
      </c>
    </row>
    <row r="1875" spans="5:5" hidden="1" x14ac:dyDescent="0.2">
      <c r="E1875" s="90" t="s">
        <v>0</v>
      </c>
    </row>
    <row r="1876" spans="5:5" hidden="1" x14ac:dyDescent="0.2">
      <c r="E1876" s="89" t="s">
        <v>0</v>
      </c>
    </row>
    <row r="1877" spans="5:5" hidden="1" x14ac:dyDescent="0.2">
      <c r="E1877" s="87">
        <v>70</v>
      </c>
    </row>
    <row r="1878" spans="5:5" hidden="1" x14ac:dyDescent="0.2">
      <c r="E1878" s="88">
        <v>70</v>
      </c>
    </row>
    <row r="1879" spans="5:5" hidden="1" x14ac:dyDescent="0.2">
      <c r="E1879" s="87">
        <v>70</v>
      </c>
    </row>
    <row r="1880" spans="5:5" hidden="1" x14ac:dyDescent="0.2">
      <c r="E1880" s="88">
        <v>70</v>
      </c>
    </row>
    <row r="1881" spans="5:5" hidden="1" x14ac:dyDescent="0.2">
      <c r="E1881" s="90" t="s">
        <v>0</v>
      </c>
    </row>
    <row r="1882" spans="5:5" hidden="1" x14ac:dyDescent="0.2">
      <c r="E1882" s="89" t="s">
        <v>0</v>
      </c>
    </row>
    <row r="1883" spans="5:5" hidden="1" x14ac:dyDescent="0.2">
      <c r="E1883" s="87">
        <v>70</v>
      </c>
    </row>
    <row r="1884" spans="5:5" hidden="1" x14ac:dyDescent="0.2">
      <c r="E1884" s="88">
        <v>70</v>
      </c>
    </row>
    <row r="1885" spans="5:5" hidden="1" x14ac:dyDescent="0.2">
      <c r="E1885" s="87">
        <v>175</v>
      </c>
    </row>
    <row r="1886" spans="5:5" hidden="1" x14ac:dyDescent="0.2">
      <c r="E1886" s="88">
        <v>175</v>
      </c>
    </row>
    <row r="1887" spans="5:5" hidden="1" x14ac:dyDescent="0.2">
      <c r="E1887" s="87">
        <v>70</v>
      </c>
    </row>
    <row r="1888" spans="5:5" hidden="1" x14ac:dyDescent="0.2">
      <c r="E1888" s="88">
        <v>70</v>
      </c>
    </row>
    <row r="1889" spans="5:5" hidden="1" x14ac:dyDescent="0.2">
      <c r="E1889" s="87">
        <v>70</v>
      </c>
    </row>
    <row r="1890" spans="5:5" hidden="1" x14ac:dyDescent="0.2">
      <c r="E1890" s="88">
        <v>20</v>
      </c>
    </row>
    <row r="1891" spans="5:5" hidden="1" x14ac:dyDescent="0.2">
      <c r="E1891" s="87">
        <v>20</v>
      </c>
    </row>
    <row r="1892" spans="5:5" hidden="1" x14ac:dyDescent="0.2">
      <c r="E1892" s="88">
        <v>50</v>
      </c>
    </row>
    <row r="1893" spans="5:5" hidden="1" x14ac:dyDescent="0.2">
      <c r="E1893" s="87">
        <v>70</v>
      </c>
    </row>
    <row r="1894" spans="5:5" hidden="1" x14ac:dyDescent="0.2">
      <c r="E1894" s="88">
        <v>70</v>
      </c>
    </row>
    <row r="1895" spans="5:5" hidden="1" x14ac:dyDescent="0.2">
      <c r="E1895" s="87">
        <v>70</v>
      </c>
    </row>
    <row r="1896" spans="5:5" hidden="1" x14ac:dyDescent="0.2">
      <c r="E1896" s="88">
        <v>2</v>
      </c>
    </row>
    <row r="1897" spans="5:5" hidden="1" x14ac:dyDescent="0.2">
      <c r="E1897" s="87">
        <v>70</v>
      </c>
    </row>
    <row r="1898" spans="5:5" hidden="1" x14ac:dyDescent="0.2">
      <c r="E1898" s="88">
        <v>70</v>
      </c>
    </row>
    <row r="1899" spans="5:5" hidden="1" x14ac:dyDescent="0.2">
      <c r="E1899" s="87">
        <v>50</v>
      </c>
    </row>
    <row r="1900" spans="5:5" hidden="1" x14ac:dyDescent="0.2">
      <c r="E1900" s="88">
        <v>70</v>
      </c>
    </row>
    <row r="1901" spans="5:5" hidden="1" x14ac:dyDescent="0.2">
      <c r="E1901" s="87">
        <v>70</v>
      </c>
    </row>
    <row r="1902" spans="5:5" hidden="1" x14ac:dyDescent="0.2">
      <c r="E1902" s="88">
        <v>50</v>
      </c>
    </row>
    <row r="1903" spans="5:5" hidden="1" x14ac:dyDescent="0.2">
      <c r="E1903" s="87">
        <v>70</v>
      </c>
    </row>
    <row r="1904" spans="5:5" hidden="1" x14ac:dyDescent="0.2">
      <c r="E1904" s="88">
        <v>70</v>
      </c>
    </row>
    <row r="1905" spans="5:5" hidden="1" x14ac:dyDescent="0.2">
      <c r="E1905" s="87">
        <v>70</v>
      </c>
    </row>
    <row r="1906" spans="5:5" hidden="1" x14ac:dyDescent="0.2">
      <c r="E1906" s="88">
        <v>70</v>
      </c>
    </row>
    <row r="1907" spans="5:5" hidden="1" x14ac:dyDescent="0.2">
      <c r="E1907" s="87">
        <v>70</v>
      </c>
    </row>
    <row r="1908" spans="5:5" hidden="1" x14ac:dyDescent="0.2">
      <c r="E1908" s="89" t="s">
        <v>0</v>
      </c>
    </row>
    <row r="1909" spans="5:5" hidden="1" x14ac:dyDescent="0.2">
      <c r="E1909" s="90" t="s">
        <v>0</v>
      </c>
    </row>
    <row r="1910" spans="5:5" hidden="1" x14ac:dyDescent="0.2">
      <c r="E1910" s="89" t="s">
        <v>0</v>
      </c>
    </row>
    <row r="1911" spans="5:5" hidden="1" x14ac:dyDescent="0.2">
      <c r="E1911" s="90" t="s">
        <v>0</v>
      </c>
    </row>
    <row r="1912" spans="5:5" hidden="1" x14ac:dyDescent="0.2">
      <c r="E1912" s="91" t="s">
        <v>0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_rels/item2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7.xml"/></Relationships>
</file>

<file path=customXml/_rels/item2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8.xml"/></Relationships>
</file>

<file path=customXml/_rels/item2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9.xml"/></Relationships>
</file>

<file path=customXml/_rels/item3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0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27.xml>�� 
</file>

<file path=customXml/item28.xml>�� 
</file>

<file path=customXml/item29.xml>�� 
</file>

<file path=customXml/item30.xml>�� 
</file>

<file path=customXml/itemProps1.xml><?xml version="1.0" encoding="utf-8"?>
<ds:datastoreItem xmlns:ds="http://schemas.openxmlformats.org/officeDocument/2006/customXml" ds:itemID="{3AF2C8B3-53D7-49BE-900B-AB0D7BF60898}">
  <ds:schemaRefs/>
</ds:datastoreItem>
</file>

<file path=customXml/itemProps2.xml><?xml version="1.0" encoding="utf-8"?>
<ds:datastoreItem xmlns:ds="http://schemas.openxmlformats.org/officeDocument/2006/customXml" ds:itemID="{451205E8-3CDE-4E7A-9448-605D9870BF0A}">
  <ds:schemaRefs/>
</ds:datastoreItem>
</file>

<file path=customXml/itemProps3.xml><?xml version="1.0" encoding="utf-8"?>
<ds:datastoreItem xmlns:ds="http://schemas.openxmlformats.org/officeDocument/2006/customXml" ds:itemID="{B07B0176-0517-4719-83DF-596E8FCD6312}">
  <ds:schemaRefs/>
</ds:datastoreItem>
</file>

<file path=customXml/itemProps4.xml><?xml version="1.0" encoding="utf-8"?>
<ds:datastoreItem xmlns:ds="http://schemas.openxmlformats.org/officeDocument/2006/customXml" ds:itemID="{9E62E99A-4735-432A-BE0B-6ABDAEF1188A}">
  <ds:schemaRefs/>
</ds:datastoreItem>
</file>

<file path=customXml/itemProps5.xml><?xml version="1.0" encoding="utf-8"?>
<ds:datastoreItem xmlns:ds="http://schemas.openxmlformats.org/officeDocument/2006/customXml" ds:itemID="{AD64DA7D-D3EC-4B60-BA2A-CFF8346E73BD}">
  <ds:schemaRefs/>
</ds:datastoreItem>
</file>

<file path=customXml/itemProps6.xml><?xml version="1.0" encoding="utf-8"?>
<ds:datastoreItem xmlns:ds="http://schemas.openxmlformats.org/officeDocument/2006/customXml" ds:itemID="{4D079818-ED3F-4331-AA4D-0C5C2D1887DB}">
  <ds:schemaRefs/>
</ds:datastoreItem>
</file>

<file path=customXml/itemProps7.xml><?xml version="1.0" encoding="utf-8"?>
<ds:datastoreItem xmlns:ds="http://schemas.openxmlformats.org/officeDocument/2006/customXml" ds:itemID="{73BE2C99-479E-4262-869F-98DE516266BE}">
  <ds:schemaRefs/>
</ds:datastoreItem>
</file>

<file path=customXml/itemProps8.xml><?xml version="1.0" encoding="utf-8"?>
<ds:datastoreItem xmlns:ds="http://schemas.openxmlformats.org/officeDocument/2006/customXml" ds:itemID="{6C5D6216-D665-4DDD-8451-C3A0370D8844}">
  <ds:schemaRefs/>
</ds:datastoreItem>
</file>

<file path=customXml/itemProps9.xml><?xml version="1.0" encoding="utf-8"?>
<ds:datastoreItem xmlns:ds="http://schemas.openxmlformats.org/officeDocument/2006/customXml" ds:itemID="{1BBB218A-A1E7-4AA0-861C-1AEF6AA79803}">
  <ds:schemaRefs/>
</ds:datastoreItem>
</file>

<file path=customXml/itemProps10.xml><?xml version="1.0" encoding="utf-8"?>
<ds:datastoreItem xmlns:ds="http://schemas.openxmlformats.org/officeDocument/2006/customXml" ds:itemID="{123EF0AF-3BCD-4F1F-ABC6-B034D4CAC6D1}">
  <ds:schemaRefs/>
</ds:datastoreItem>
</file>

<file path=customXml/itemProps11.xml><?xml version="1.0" encoding="utf-8"?>
<ds:datastoreItem xmlns:ds="http://schemas.openxmlformats.org/officeDocument/2006/customXml" ds:itemID="{4734FAED-068D-4CB9-80CF-38D27672855D}">
  <ds:schemaRefs/>
</ds:datastoreItem>
</file>

<file path=customXml/itemProps12.xml><?xml version="1.0" encoding="utf-8"?>
<ds:datastoreItem xmlns:ds="http://schemas.openxmlformats.org/officeDocument/2006/customXml" ds:itemID="{9218138F-EE5B-4831-BC2C-DBAB3E61FDAE}">
  <ds:schemaRefs/>
</ds:datastoreItem>
</file>

<file path=customXml/itemProps13.xml><?xml version="1.0" encoding="utf-8"?>
<ds:datastoreItem xmlns:ds="http://schemas.openxmlformats.org/officeDocument/2006/customXml" ds:itemID="{B1A8C2FE-4EDC-4F2E-BAB1-937B8CA42E46}">
  <ds:schemaRefs/>
</ds:datastoreItem>
</file>

<file path=customXml/itemProps14.xml><?xml version="1.0" encoding="utf-8"?>
<ds:datastoreItem xmlns:ds="http://schemas.openxmlformats.org/officeDocument/2006/customXml" ds:itemID="{1D0CEC87-97D2-4C65-99E7-03BCA4AF6950}">
  <ds:schemaRefs/>
</ds:datastoreItem>
</file>

<file path=customXml/itemProps15.xml><?xml version="1.0" encoding="utf-8"?>
<ds:datastoreItem xmlns:ds="http://schemas.openxmlformats.org/officeDocument/2006/customXml" ds:itemID="{25C77741-C4A3-4AD7-A2A1-C03BE82902F7}">
  <ds:schemaRefs/>
</ds:datastoreItem>
</file>

<file path=customXml/itemProps16.xml><?xml version="1.0" encoding="utf-8"?>
<ds:datastoreItem xmlns:ds="http://schemas.openxmlformats.org/officeDocument/2006/customXml" ds:itemID="{0A1914D0-293D-4A79-B17E-FBDEC8595E3C}">
  <ds:schemaRefs/>
</ds:datastoreItem>
</file>

<file path=customXml/itemProps17.xml><?xml version="1.0" encoding="utf-8"?>
<ds:datastoreItem xmlns:ds="http://schemas.openxmlformats.org/officeDocument/2006/customXml" ds:itemID="{C3B72973-265C-4CC1-BF75-75929155E09F}">
  <ds:schemaRefs/>
</ds:datastoreItem>
</file>

<file path=customXml/itemProps18.xml><?xml version="1.0" encoding="utf-8"?>
<ds:datastoreItem xmlns:ds="http://schemas.openxmlformats.org/officeDocument/2006/customXml" ds:itemID="{132327A4-8FF0-47EA-B834-C22F7E2057A0}">
  <ds:schemaRefs/>
</ds:datastoreItem>
</file>

<file path=customXml/itemProps19.xml><?xml version="1.0" encoding="utf-8"?>
<ds:datastoreItem xmlns:ds="http://schemas.openxmlformats.org/officeDocument/2006/customXml" ds:itemID="{D74685DC-D53D-4AEC-B0BC-E27A43AA293C}">
  <ds:schemaRefs/>
</ds:datastoreItem>
</file>

<file path=customXml/itemProps20.xml><?xml version="1.0" encoding="utf-8"?>
<ds:datastoreItem xmlns:ds="http://schemas.openxmlformats.org/officeDocument/2006/customXml" ds:itemID="{66D4A8BA-8657-4755-86C1-08D58939A704}">
  <ds:schemaRefs/>
</ds:datastoreItem>
</file>

<file path=customXml/itemProps21.xml><?xml version="1.0" encoding="utf-8"?>
<ds:datastoreItem xmlns:ds="http://schemas.openxmlformats.org/officeDocument/2006/customXml" ds:itemID="{B709F5D5-E300-4796-AFEC-C76FA1212EF0}">
  <ds:schemaRefs/>
</ds:datastoreItem>
</file>

<file path=customXml/itemProps22.xml><?xml version="1.0" encoding="utf-8"?>
<ds:datastoreItem xmlns:ds="http://schemas.openxmlformats.org/officeDocument/2006/customXml" ds:itemID="{0C5065EB-1FB5-40AE-A3DE-3653930724C0}">
  <ds:schemaRefs/>
</ds:datastoreItem>
</file>

<file path=customXml/itemProps23.xml><?xml version="1.0" encoding="utf-8"?>
<ds:datastoreItem xmlns:ds="http://schemas.openxmlformats.org/officeDocument/2006/customXml" ds:itemID="{52E272A9-A4C1-4D39-AFA8-1056A548FD79}">
  <ds:schemaRefs/>
</ds:datastoreItem>
</file>

<file path=customXml/itemProps24.xml><?xml version="1.0" encoding="utf-8"?>
<ds:datastoreItem xmlns:ds="http://schemas.openxmlformats.org/officeDocument/2006/customXml" ds:itemID="{AB3FB934-4E54-4C4C-AA40-8FE05CB18A68}">
  <ds:schemaRefs/>
</ds:datastoreItem>
</file>

<file path=customXml/itemProps25.xml><?xml version="1.0" encoding="utf-8"?>
<ds:datastoreItem xmlns:ds="http://schemas.openxmlformats.org/officeDocument/2006/customXml" ds:itemID="{D2FF1DBE-2321-4857-A660-7F30ACF3E58F}">
  <ds:schemaRefs/>
</ds:datastoreItem>
</file>

<file path=customXml/itemProps26.xml><?xml version="1.0" encoding="utf-8"?>
<ds:datastoreItem xmlns:ds="http://schemas.openxmlformats.org/officeDocument/2006/customXml" ds:itemID="{EBEF7A18-B8DA-4E8D-8B56-DB7188B49A79}">
  <ds:schemaRefs/>
</ds:datastoreItem>
</file>

<file path=customXml/itemProps27.xml><?xml version="1.0" encoding="utf-8"?>
<ds:datastoreItem xmlns:ds="http://schemas.openxmlformats.org/officeDocument/2006/customXml" ds:itemID="{2689BCE1-32A1-48AF-8C21-7066BB5AA1C2}">
  <ds:schemaRefs/>
</ds:datastoreItem>
</file>

<file path=customXml/itemProps28.xml><?xml version="1.0" encoding="utf-8"?>
<ds:datastoreItem xmlns:ds="http://schemas.openxmlformats.org/officeDocument/2006/customXml" ds:itemID="{5267F689-81AC-4CF2-B169-ADBF1C77E451}">
  <ds:schemaRefs/>
</ds:datastoreItem>
</file>

<file path=customXml/itemProps29.xml><?xml version="1.0" encoding="utf-8"?>
<ds:datastoreItem xmlns:ds="http://schemas.openxmlformats.org/officeDocument/2006/customXml" ds:itemID="{FD2D54C6-7BBC-4A69-9779-3588F47E523D}">
  <ds:schemaRefs/>
</ds:datastoreItem>
</file>

<file path=customXml/itemProps30.xml><?xml version="1.0" encoding="utf-8"?>
<ds:datastoreItem xmlns:ds="http://schemas.openxmlformats.org/officeDocument/2006/customXml" ds:itemID="{FCB68431-2C8E-408E-8C56-9BB1CCA24A8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TCD_Evol Qte btl par Cde</vt:lpstr>
      <vt:lpstr>Feuil10</vt:lpstr>
      <vt:lpstr>Evol_Volumétrie_Réfs Spi Prio</vt:lpstr>
      <vt:lpstr>Evol_CA_Réfs Spi Prio</vt:lpstr>
      <vt:lpstr>Evol_Vtes_JGM_TM</vt:lpstr>
      <vt:lpstr>Evol_CA_Global</vt:lpstr>
      <vt:lpstr>Feuil2</vt:lpstr>
      <vt:lpstr>Grille_Tarifs_Modulable</vt:lpstr>
      <vt:lpstr>Table_indices_Taxes_Alcool</vt:lpstr>
      <vt:lpstr>Références_Sélections_Champs</vt:lpstr>
      <vt:lpstr>Feuil6</vt:lpstr>
      <vt:lpstr>Liste_CL_Conditionnement</vt:lpstr>
      <vt:lpstr>Liste_Refs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s.haugmard</cp:lastModifiedBy>
  <dcterms:created xsi:type="dcterms:W3CDTF">2019-12-23T14:11:30Z</dcterms:created>
  <dcterms:modified xsi:type="dcterms:W3CDTF">2020-06-25T18:06:54Z</dcterms:modified>
</cp:coreProperties>
</file>